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omments3.xml" ContentType="application/vnd.openxmlformats-officedocument.spreadsheetml.comment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User\Documents\GitHub\Risk_SPB\Svetlakova\"/>
    </mc:Choice>
  </mc:AlternateContent>
  <bookViews>
    <workbookView xWindow="-120" yWindow="-120" windowWidth="20730" windowHeight="11160"/>
  </bookViews>
  <sheets>
    <sheet name="Overview" sheetId="1" r:id="rId1"/>
    <sheet name="Stocks" sheetId="2" r:id="rId2"/>
    <sheet name="S var_es_delta_normal" sheetId="3" r:id="rId3"/>
    <sheet name="VaR and ES" sheetId="4" r:id="rId4"/>
    <sheet name="VaR 110+ ES 110" sheetId="5" r:id="rId5"/>
    <sheet name="Backtesting" sheetId="6" r:id="rId6"/>
    <sheet name="VaR1+ES+realized r" sheetId="7" r:id="rId7"/>
    <sheet name="Bonds" sheetId="8" r:id="rId8"/>
    <sheet name="Yield curve" sheetId="9" r:id="rId9"/>
    <sheet name="Bond 1" sheetId="10" r:id="rId10"/>
    <sheet name="Bond 3" sheetId="11" r:id="rId11"/>
    <sheet name="Bond 5" sheetId="12" r:id="rId12"/>
    <sheet name="Bond 10" sheetId="13" r:id="rId13"/>
    <sheet name="Bond 20" sheetId="14" r:id="rId14"/>
    <sheet name="Bond prt VaR+ES" sheetId="15" r:id="rId15"/>
  </sheets>
  <definedNames>
    <definedName name="_xlnm._FilterDatabase" localSheetId="1" hidden="1">Stocks!$A$4:$M$528</definedName>
    <definedName name="_xlnm._FilterDatabase" localSheetId="3" hidden="1">'VaR and ES'!$A$26:$U$531</definedName>
  </definedNames>
  <calcPr calcId="162913"/>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27" i="15" l="1"/>
  <c r="F531" i="15" l="1"/>
  <c r="E531" i="15"/>
  <c r="D531" i="15"/>
  <c r="C531" i="15"/>
  <c r="B531" i="15"/>
  <c r="A531" i="15"/>
  <c r="A530" i="15"/>
  <c r="A529" i="15"/>
  <c r="A528" i="15"/>
  <c r="A527" i="15"/>
  <c r="A526" i="15"/>
  <c r="A525" i="15"/>
  <c r="A524" i="15"/>
  <c r="A523" i="15"/>
  <c r="A522" i="15"/>
  <c r="A521" i="15"/>
  <c r="A520" i="15"/>
  <c r="A519" i="15"/>
  <c r="A518" i="15"/>
  <c r="A517" i="15"/>
  <c r="A516" i="15"/>
  <c r="A515" i="15"/>
  <c r="A514" i="15"/>
  <c r="A513" i="15"/>
  <c r="A512" i="15"/>
  <c r="A511" i="15"/>
  <c r="A510" i="15"/>
  <c r="A509" i="15"/>
  <c r="A508" i="15"/>
  <c r="A507" i="15"/>
  <c r="A506" i="15"/>
  <c r="A505" i="15"/>
  <c r="A504" i="15"/>
  <c r="A503" i="15"/>
  <c r="A502" i="15"/>
  <c r="A501" i="15"/>
  <c r="A500" i="15"/>
  <c r="A499" i="15"/>
  <c r="A498" i="15"/>
  <c r="A497" i="15"/>
  <c r="A496" i="15"/>
  <c r="A495" i="15"/>
  <c r="A494" i="15"/>
  <c r="A493" i="15"/>
  <c r="A492" i="15"/>
  <c r="A491" i="15"/>
  <c r="A490" i="15"/>
  <c r="A489" i="15"/>
  <c r="A488" i="15"/>
  <c r="A487" i="15"/>
  <c r="A486" i="15"/>
  <c r="A485" i="15"/>
  <c r="A484" i="15"/>
  <c r="A483" i="15"/>
  <c r="A482" i="15"/>
  <c r="A481" i="15"/>
  <c r="A480" i="15"/>
  <c r="A479" i="15"/>
  <c r="A478" i="15"/>
  <c r="A477" i="15"/>
  <c r="A476" i="15"/>
  <c r="A475" i="15"/>
  <c r="A474" i="15"/>
  <c r="A473" i="15"/>
  <c r="A472" i="15"/>
  <c r="A471" i="15"/>
  <c r="A470" i="15"/>
  <c r="A469" i="15"/>
  <c r="A468" i="15"/>
  <c r="A467" i="15"/>
  <c r="A466" i="15"/>
  <c r="A465" i="15"/>
  <c r="A464" i="15"/>
  <c r="A463" i="15"/>
  <c r="A462" i="15"/>
  <c r="A461" i="15"/>
  <c r="A460" i="15"/>
  <c r="A459" i="15"/>
  <c r="A458" i="15"/>
  <c r="A457" i="15"/>
  <c r="A456" i="15"/>
  <c r="A455" i="15"/>
  <c r="A454" i="15"/>
  <c r="A453" i="15"/>
  <c r="A452" i="15"/>
  <c r="A451" i="15"/>
  <c r="A450" i="15"/>
  <c r="A449" i="15"/>
  <c r="A448" i="15"/>
  <c r="A447" i="15"/>
  <c r="A446" i="15"/>
  <c r="A445" i="15"/>
  <c r="A444" i="15"/>
  <c r="A443" i="15"/>
  <c r="A442" i="15"/>
  <c r="A441" i="15"/>
  <c r="A440" i="15"/>
  <c r="A439" i="15"/>
  <c r="A438" i="15"/>
  <c r="A437" i="15"/>
  <c r="A436" i="15"/>
  <c r="A435" i="15"/>
  <c r="A434" i="15"/>
  <c r="A433" i="15"/>
  <c r="A432" i="15"/>
  <c r="A431" i="15"/>
  <c r="A430" i="15"/>
  <c r="A429" i="15"/>
  <c r="A428" i="15"/>
  <c r="A427" i="15"/>
  <c r="A426" i="15"/>
  <c r="A425" i="15"/>
  <c r="A424" i="15"/>
  <c r="A423" i="15"/>
  <c r="A422" i="15"/>
  <c r="A421" i="15"/>
  <c r="A420" i="15"/>
  <c r="A419" i="15"/>
  <c r="A418" i="15"/>
  <c r="A417" i="15"/>
  <c r="A416" i="15"/>
  <c r="A415" i="15"/>
  <c r="A414" i="15"/>
  <c r="A413" i="15"/>
  <c r="A412" i="15"/>
  <c r="A411" i="15"/>
  <c r="A410" i="15"/>
  <c r="A409" i="15"/>
  <c r="A408" i="15"/>
  <c r="A407" i="15"/>
  <c r="A406" i="15"/>
  <c r="A405" i="15"/>
  <c r="A404" i="15"/>
  <c r="A403" i="15"/>
  <c r="A402" i="15"/>
  <c r="A401" i="15"/>
  <c r="A400" i="15"/>
  <c r="A399" i="15"/>
  <c r="A398" i="15"/>
  <c r="A397" i="15"/>
  <c r="A396" i="15"/>
  <c r="A395" i="15"/>
  <c r="A394" i="15"/>
  <c r="A393" i="15"/>
  <c r="A392" i="15"/>
  <c r="A391" i="15"/>
  <c r="A390" i="15"/>
  <c r="A389" i="15"/>
  <c r="A388" i="15"/>
  <c r="A387" i="15"/>
  <c r="A386" i="15"/>
  <c r="A385" i="15"/>
  <c r="A384" i="15"/>
  <c r="A383" i="15"/>
  <c r="A382" i="15"/>
  <c r="A381" i="15"/>
  <c r="A380" i="15"/>
  <c r="A379" i="15"/>
  <c r="A378" i="15"/>
  <c r="A377" i="15"/>
  <c r="A376" i="15"/>
  <c r="A375" i="15"/>
  <c r="A374" i="15"/>
  <c r="A373" i="15"/>
  <c r="A372" i="15"/>
  <c r="A371" i="15"/>
  <c r="A370" i="15"/>
  <c r="A369" i="15"/>
  <c r="A368" i="15"/>
  <c r="A367" i="15"/>
  <c r="A366" i="15"/>
  <c r="A365" i="15"/>
  <c r="A364" i="15"/>
  <c r="A363" i="15"/>
  <c r="A362" i="15"/>
  <c r="A361" i="15"/>
  <c r="A360" i="15"/>
  <c r="A359" i="15"/>
  <c r="A358" i="15"/>
  <c r="A357" i="15"/>
  <c r="A356" i="15"/>
  <c r="A355" i="15"/>
  <c r="A354" i="15"/>
  <c r="A353" i="15"/>
  <c r="A352" i="15"/>
  <c r="A351" i="15"/>
  <c r="A350" i="15"/>
  <c r="A349" i="15"/>
  <c r="A348" i="15"/>
  <c r="A347" i="15"/>
  <c r="A346" i="15"/>
  <c r="A345" i="15"/>
  <c r="A344" i="15"/>
  <c r="A343" i="15"/>
  <c r="A342" i="15"/>
  <c r="A341" i="15"/>
  <c r="A340" i="15"/>
  <c r="A339" i="15"/>
  <c r="A338" i="15"/>
  <c r="A337" i="15"/>
  <c r="A336" i="15"/>
  <c r="A335" i="15"/>
  <c r="A334" i="15"/>
  <c r="A333" i="15"/>
  <c r="A332" i="15"/>
  <c r="A331" i="15"/>
  <c r="A330" i="15"/>
  <c r="A329" i="15"/>
  <c r="A328" i="15"/>
  <c r="A327" i="15"/>
  <c r="A326" i="15"/>
  <c r="A325" i="15"/>
  <c r="A324" i="15"/>
  <c r="A323" i="15"/>
  <c r="A322" i="15"/>
  <c r="A321" i="15"/>
  <c r="A320" i="15"/>
  <c r="A319" i="15"/>
  <c r="A318" i="15"/>
  <c r="A317" i="15"/>
  <c r="A316" i="15"/>
  <c r="A315" i="15"/>
  <c r="A314" i="15"/>
  <c r="A313" i="15"/>
  <c r="A312" i="15"/>
  <c r="A311" i="15"/>
  <c r="A310" i="15"/>
  <c r="A309" i="15"/>
  <c r="A308" i="15"/>
  <c r="A307" i="15"/>
  <c r="A306" i="15"/>
  <c r="A305" i="15"/>
  <c r="A304" i="15"/>
  <c r="A303" i="15"/>
  <c r="A302" i="15"/>
  <c r="A301" i="15"/>
  <c r="A300" i="15"/>
  <c r="A299" i="15"/>
  <c r="A298" i="15"/>
  <c r="A297" i="15"/>
  <c r="A296" i="15"/>
  <c r="A295" i="15"/>
  <c r="A294" i="15"/>
  <c r="A293" i="15"/>
  <c r="A292" i="15"/>
  <c r="A291" i="15"/>
  <c r="A290" i="15"/>
  <c r="A289" i="15"/>
  <c r="A288" i="15"/>
  <c r="A287" i="15"/>
  <c r="A286" i="15"/>
  <c r="A285" i="15"/>
  <c r="A284" i="15"/>
  <c r="A283" i="15"/>
  <c r="A282" i="15"/>
  <c r="A281" i="15"/>
  <c r="A280" i="15"/>
  <c r="A279" i="15"/>
  <c r="A278" i="15"/>
  <c r="A277" i="15"/>
  <c r="A276" i="15"/>
  <c r="A275" i="15"/>
  <c r="A274" i="15"/>
  <c r="A273" i="15"/>
  <c r="A272" i="15"/>
  <c r="A271" i="15"/>
  <c r="A270" i="15"/>
  <c r="A269" i="15"/>
  <c r="A268" i="15"/>
  <c r="A267" i="15"/>
  <c r="A266" i="15"/>
  <c r="A265" i="15"/>
  <c r="A264" i="15"/>
  <c r="A263" i="15"/>
  <c r="A262" i="15"/>
  <c r="A261" i="15"/>
  <c r="A260" i="15"/>
  <c r="A259" i="15"/>
  <c r="A258" i="15"/>
  <c r="A257" i="15"/>
  <c r="A256" i="15"/>
  <c r="A255" i="15"/>
  <c r="A254" i="15"/>
  <c r="A253" i="15"/>
  <c r="A252" i="15"/>
  <c r="A251" i="15"/>
  <c r="A250" i="15"/>
  <c r="A249" i="15"/>
  <c r="A248" i="15"/>
  <c r="A247" i="15"/>
  <c r="A246" i="15"/>
  <c r="A245" i="15"/>
  <c r="A244" i="15"/>
  <c r="A243" i="15"/>
  <c r="A242" i="15"/>
  <c r="A241" i="15"/>
  <c r="A240" i="15"/>
  <c r="A239" i="15"/>
  <c r="A238" i="15"/>
  <c r="A237" i="15"/>
  <c r="A236" i="15"/>
  <c r="A235" i="15"/>
  <c r="A234" i="15"/>
  <c r="A233" i="15"/>
  <c r="A232" i="15"/>
  <c r="A231" i="15"/>
  <c r="A230" i="15"/>
  <c r="A229" i="15"/>
  <c r="A228" i="15"/>
  <c r="A227" i="15"/>
  <c r="A226" i="15"/>
  <c r="A225" i="15"/>
  <c r="A224" i="15"/>
  <c r="A223" i="15"/>
  <c r="A222" i="15"/>
  <c r="A221" i="15"/>
  <c r="A220" i="15"/>
  <c r="A219" i="15"/>
  <c r="A218" i="15"/>
  <c r="A217" i="15"/>
  <c r="A216" i="15"/>
  <c r="A215" i="15"/>
  <c r="A214" i="15"/>
  <c r="A213" i="15"/>
  <c r="A212" i="15"/>
  <c r="A211" i="15"/>
  <c r="A210" i="15"/>
  <c r="A209" i="15"/>
  <c r="A208" i="15"/>
  <c r="A207" i="15"/>
  <c r="A206" i="15"/>
  <c r="A205" i="15"/>
  <c r="A204" i="15"/>
  <c r="A203" i="15"/>
  <c r="A202" i="15"/>
  <c r="A201" i="15"/>
  <c r="A200" i="15"/>
  <c r="A199" i="15"/>
  <c r="A198" i="15"/>
  <c r="A197" i="15"/>
  <c r="A196" i="15"/>
  <c r="A195" i="15"/>
  <c r="A194" i="15"/>
  <c r="A193" i="15"/>
  <c r="A192" i="15"/>
  <c r="A191" i="15"/>
  <c r="A190" i="15"/>
  <c r="A189" i="15"/>
  <c r="A188" i="15"/>
  <c r="A187" i="15"/>
  <c r="A186" i="15"/>
  <c r="A185" i="15"/>
  <c r="A184" i="15"/>
  <c r="A183" i="15"/>
  <c r="A182" i="15"/>
  <c r="A181" i="15"/>
  <c r="A180" i="15"/>
  <c r="A179" i="15"/>
  <c r="A178" i="15"/>
  <c r="A177" i="15"/>
  <c r="A176" i="15"/>
  <c r="A175" i="15"/>
  <c r="A174" i="15"/>
  <c r="A173" i="15"/>
  <c r="A172" i="15"/>
  <c r="A171" i="15"/>
  <c r="A170" i="15"/>
  <c r="A169" i="15"/>
  <c r="A168" i="15"/>
  <c r="A167" i="15"/>
  <c r="A166" i="15"/>
  <c r="A165" i="15"/>
  <c r="A164" i="15"/>
  <c r="A163" i="15"/>
  <c r="A162" i="15"/>
  <c r="A161" i="15"/>
  <c r="A160" i="15"/>
  <c r="A159" i="15"/>
  <c r="A158" i="15"/>
  <c r="A157" i="15"/>
  <c r="A156" i="15"/>
  <c r="A155" i="15"/>
  <c r="A154" i="15"/>
  <c r="A153" i="15"/>
  <c r="A152" i="15"/>
  <c r="A151" i="15"/>
  <c r="A150" i="15"/>
  <c r="A149" i="15"/>
  <c r="A148" i="15"/>
  <c r="A147" i="15"/>
  <c r="A146" i="15"/>
  <c r="A145" i="15"/>
  <c r="A144" i="15"/>
  <c r="A143" i="15"/>
  <c r="A142" i="15"/>
  <c r="A141" i="15"/>
  <c r="A140" i="15"/>
  <c r="A139" i="15"/>
  <c r="A138" i="15"/>
  <c r="A137" i="15"/>
  <c r="A136" i="15"/>
  <c r="A135" i="15"/>
  <c r="A134" i="15"/>
  <c r="A133" i="15"/>
  <c r="A132" i="15"/>
  <c r="A131" i="15"/>
  <c r="A130" i="15"/>
  <c r="A129" i="15"/>
  <c r="A128" i="15"/>
  <c r="A127" i="15"/>
  <c r="A126" i="15"/>
  <c r="A125" i="15"/>
  <c r="A124" i="15"/>
  <c r="A123" i="15"/>
  <c r="A122" i="15"/>
  <c r="A121" i="15"/>
  <c r="A120" i="15"/>
  <c r="A119" i="15"/>
  <c r="A118" i="15"/>
  <c r="A117" i="15"/>
  <c r="A116" i="15"/>
  <c r="A115" i="15"/>
  <c r="A114" i="15"/>
  <c r="A113" i="15"/>
  <c r="A112" i="15"/>
  <c r="A111" i="15"/>
  <c r="A110" i="15"/>
  <c r="A109" i="15"/>
  <c r="A108" i="15"/>
  <c r="A107" i="15"/>
  <c r="A106" i="15"/>
  <c r="A105" i="15"/>
  <c r="A104" i="15"/>
  <c r="A103" i="15"/>
  <c r="A102" i="15"/>
  <c r="A101" i="15"/>
  <c r="A100" i="15"/>
  <c r="A99" i="15"/>
  <c r="A98" i="15"/>
  <c r="A97" i="15"/>
  <c r="A96" i="15"/>
  <c r="A95" i="15"/>
  <c r="A94" i="15"/>
  <c r="A93" i="15"/>
  <c r="A92" i="15"/>
  <c r="A91" i="15"/>
  <c r="A90" i="15"/>
  <c r="A89" i="15"/>
  <c r="A88" i="15"/>
  <c r="A87" i="15"/>
  <c r="A86" i="15"/>
  <c r="A85" i="15"/>
  <c r="A84" i="15"/>
  <c r="A83" i="15"/>
  <c r="A82" i="15"/>
  <c r="A81" i="15"/>
  <c r="A80" i="15"/>
  <c r="A79" i="15"/>
  <c r="A78" i="15"/>
  <c r="A77" i="15"/>
  <c r="A76" i="15"/>
  <c r="A75" i="15"/>
  <c r="A74" i="15"/>
  <c r="A73" i="15"/>
  <c r="A72" i="15"/>
  <c r="A71" i="15"/>
  <c r="A70" i="15"/>
  <c r="A69" i="15"/>
  <c r="A68" i="15"/>
  <c r="A67" i="15"/>
  <c r="A66" i="15"/>
  <c r="A65" i="15"/>
  <c r="A64" i="15"/>
  <c r="A63" i="15"/>
  <c r="A62" i="15"/>
  <c r="A61" i="15"/>
  <c r="A60" i="15"/>
  <c r="A59" i="15"/>
  <c r="A58" i="15"/>
  <c r="A57" i="15"/>
  <c r="A56" i="15"/>
  <c r="A55" i="15"/>
  <c r="A54" i="15"/>
  <c r="A53" i="15"/>
  <c r="A52" i="15"/>
  <c r="A51" i="15"/>
  <c r="A50" i="15"/>
  <c r="A49" i="15"/>
  <c r="A48" i="15"/>
  <c r="A47" i="15"/>
  <c r="A46" i="15"/>
  <c r="A45" i="15"/>
  <c r="A44" i="15"/>
  <c r="A43" i="15"/>
  <c r="A42" i="15"/>
  <c r="A41" i="15"/>
  <c r="A40" i="15"/>
  <c r="A39" i="15"/>
  <c r="A38" i="15"/>
  <c r="A37" i="15"/>
  <c r="A36" i="15"/>
  <c r="A35" i="15"/>
  <c r="A34" i="15"/>
  <c r="A33" i="15"/>
  <c r="A32" i="15"/>
  <c r="A31" i="15"/>
  <c r="A30" i="15"/>
  <c r="A29" i="15"/>
  <c r="A28" i="15"/>
  <c r="A27" i="15"/>
  <c r="S26" i="15"/>
  <c r="R26" i="15"/>
  <c r="Q26" i="15"/>
  <c r="P26" i="15"/>
  <c r="O26" i="15"/>
  <c r="A26" i="15"/>
  <c r="A8" i="15"/>
  <c r="A7" i="15"/>
  <c r="A6" i="15"/>
  <c r="A5" i="15"/>
  <c r="A4" i="15"/>
  <c r="U519" i="14"/>
  <c r="P519" i="14"/>
  <c r="K519" i="14"/>
  <c r="H519" i="14"/>
  <c r="F519" i="14"/>
  <c r="D519" i="14"/>
  <c r="C519" i="14"/>
  <c r="B519" i="14"/>
  <c r="U518" i="14"/>
  <c r="P518" i="14"/>
  <c r="K518" i="14"/>
  <c r="H518" i="14"/>
  <c r="F518" i="14"/>
  <c r="D518" i="14"/>
  <c r="C518" i="14"/>
  <c r="B518" i="14"/>
  <c r="U517" i="14"/>
  <c r="P517" i="14"/>
  <c r="K517" i="14"/>
  <c r="H517" i="14"/>
  <c r="F517" i="14"/>
  <c r="D517" i="14"/>
  <c r="C517" i="14"/>
  <c r="B517" i="14"/>
  <c r="U516" i="14"/>
  <c r="P516" i="14"/>
  <c r="K516" i="14"/>
  <c r="H516" i="14"/>
  <c r="F516" i="14"/>
  <c r="D516" i="14"/>
  <c r="C516" i="14"/>
  <c r="B516" i="14"/>
  <c r="U515" i="14"/>
  <c r="P515" i="14"/>
  <c r="K515" i="14"/>
  <c r="H515" i="14"/>
  <c r="F515" i="14"/>
  <c r="D515" i="14"/>
  <c r="C515" i="14"/>
  <c r="B515" i="14"/>
  <c r="U514" i="14"/>
  <c r="P514" i="14"/>
  <c r="K514" i="14"/>
  <c r="H514" i="14"/>
  <c r="F514" i="14"/>
  <c r="D514" i="14"/>
  <c r="C514" i="14"/>
  <c r="B514" i="14"/>
  <c r="U513" i="14"/>
  <c r="P513" i="14"/>
  <c r="K513" i="14"/>
  <c r="H513" i="14"/>
  <c r="F513" i="14"/>
  <c r="D513" i="14"/>
  <c r="C513" i="14"/>
  <c r="B513" i="14"/>
  <c r="U512" i="14"/>
  <c r="P512" i="14"/>
  <c r="K512" i="14"/>
  <c r="H512" i="14"/>
  <c r="F512" i="14"/>
  <c r="D512" i="14"/>
  <c r="C512" i="14"/>
  <c r="B512" i="14"/>
  <c r="U511" i="14"/>
  <c r="P511" i="14"/>
  <c r="K511" i="14"/>
  <c r="H511" i="14"/>
  <c r="F511" i="14"/>
  <c r="D511" i="14"/>
  <c r="C511" i="14"/>
  <c r="B511" i="14"/>
  <c r="U510" i="14"/>
  <c r="P510" i="14"/>
  <c r="K510" i="14"/>
  <c r="H510" i="14"/>
  <c r="F510" i="14"/>
  <c r="D510" i="14"/>
  <c r="C510" i="14"/>
  <c r="B510" i="14"/>
  <c r="U509" i="14"/>
  <c r="P509" i="14"/>
  <c r="K509" i="14"/>
  <c r="H509" i="14"/>
  <c r="F509" i="14"/>
  <c r="D509" i="14"/>
  <c r="C509" i="14"/>
  <c r="B509" i="14"/>
  <c r="U508" i="14"/>
  <c r="P508" i="14"/>
  <c r="K508" i="14"/>
  <c r="H508" i="14"/>
  <c r="F508" i="14"/>
  <c r="D508" i="14"/>
  <c r="C508" i="14"/>
  <c r="B508" i="14"/>
  <c r="U507" i="14"/>
  <c r="P507" i="14"/>
  <c r="K507" i="14"/>
  <c r="H507" i="14"/>
  <c r="F507" i="14"/>
  <c r="D507" i="14"/>
  <c r="C507" i="14"/>
  <c r="B507" i="14"/>
  <c r="U506" i="14"/>
  <c r="P506" i="14"/>
  <c r="K506" i="14"/>
  <c r="H506" i="14"/>
  <c r="F506" i="14"/>
  <c r="D506" i="14"/>
  <c r="C506" i="14"/>
  <c r="B506" i="14"/>
  <c r="U505" i="14"/>
  <c r="P505" i="14"/>
  <c r="K505" i="14"/>
  <c r="H505" i="14"/>
  <c r="F505" i="14"/>
  <c r="D505" i="14"/>
  <c r="C505" i="14"/>
  <c r="B505" i="14"/>
  <c r="U504" i="14"/>
  <c r="P504" i="14"/>
  <c r="K504" i="14"/>
  <c r="H504" i="14"/>
  <c r="F504" i="14"/>
  <c r="D504" i="14"/>
  <c r="C504" i="14"/>
  <c r="B504" i="14"/>
  <c r="U503" i="14"/>
  <c r="P503" i="14"/>
  <c r="K503" i="14"/>
  <c r="H503" i="14"/>
  <c r="F503" i="14"/>
  <c r="D503" i="14"/>
  <c r="C503" i="14"/>
  <c r="B503" i="14"/>
  <c r="U502" i="14"/>
  <c r="P502" i="14"/>
  <c r="K502" i="14"/>
  <c r="H502" i="14"/>
  <c r="F502" i="14"/>
  <c r="D502" i="14"/>
  <c r="C502" i="14"/>
  <c r="B502" i="14"/>
  <c r="U501" i="14"/>
  <c r="P501" i="14"/>
  <c r="K501" i="14"/>
  <c r="H501" i="14"/>
  <c r="F501" i="14"/>
  <c r="D501" i="14"/>
  <c r="C501" i="14"/>
  <c r="B501" i="14"/>
  <c r="U500" i="14"/>
  <c r="P500" i="14"/>
  <c r="K500" i="14"/>
  <c r="H500" i="14"/>
  <c r="F500" i="14"/>
  <c r="D500" i="14"/>
  <c r="C500" i="14"/>
  <c r="B500" i="14"/>
  <c r="U499" i="14"/>
  <c r="P499" i="14"/>
  <c r="K499" i="14"/>
  <c r="H499" i="14"/>
  <c r="F499" i="14"/>
  <c r="D499" i="14"/>
  <c r="C499" i="14"/>
  <c r="B499" i="14"/>
  <c r="U498" i="14"/>
  <c r="P498" i="14"/>
  <c r="K498" i="14"/>
  <c r="H498" i="14"/>
  <c r="F498" i="14"/>
  <c r="D498" i="14"/>
  <c r="C498" i="14"/>
  <c r="B498" i="14"/>
  <c r="U497" i="14"/>
  <c r="P497" i="14"/>
  <c r="K497" i="14"/>
  <c r="H497" i="14"/>
  <c r="F497" i="14"/>
  <c r="D497" i="14"/>
  <c r="C497" i="14"/>
  <c r="B497" i="14"/>
  <c r="U496" i="14"/>
  <c r="P496" i="14"/>
  <c r="K496" i="14"/>
  <c r="H496" i="14"/>
  <c r="F496" i="14"/>
  <c r="D496" i="14"/>
  <c r="C496" i="14"/>
  <c r="B496" i="14"/>
  <c r="U495" i="14"/>
  <c r="P495" i="14"/>
  <c r="K495" i="14"/>
  <c r="H495" i="14"/>
  <c r="F495" i="14"/>
  <c r="D495" i="14"/>
  <c r="C495" i="14"/>
  <c r="B495" i="14"/>
  <c r="U494" i="14"/>
  <c r="P494" i="14"/>
  <c r="K494" i="14"/>
  <c r="H494" i="14"/>
  <c r="F494" i="14"/>
  <c r="D494" i="14"/>
  <c r="C494" i="14"/>
  <c r="B494" i="14"/>
  <c r="U493" i="14"/>
  <c r="P493" i="14"/>
  <c r="K493" i="14"/>
  <c r="H493" i="14"/>
  <c r="F493" i="14"/>
  <c r="D493" i="14"/>
  <c r="C493" i="14"/>
  <c r="B493" i="14"/>
  <c r="U492" i="14"/>
  <c r="P492" i="14"/>
  <c r="K492" i="14"/>
  <c r="H492" i="14"/>
  <c r="F492" i="14"/>
  <c r="D492" i="14"/>
  <c r="C492" i="14"/>
  <c r="B492" i="14"/>
  <c r="U491" i="14"/>
  <c r="P491" i="14"/>
  <c r="K491" i="14"/>
  <c r="H491" i="14"/>
  <c r="F491" i="14"/>
  <c r="D491" i="14"/>
  <c r="C491" i="14"/>
  <c r="B491" i="14"/>
  <c r="U490" i="14"/>
  <c r="P490" i="14"/>
  <c r="K490" i="14"/>
  <c r="H490" i="14"/>
  <c r="F490" i="14"/>
  <c r="D490" i="14"/>
  <c r="C490" i="14"/>
  <c r="B490" i="14"/>
  <c r="U489" i="14"/>
  <c r="P489" i="14"/>
  <c r="K489" i="14"/>
  <c r="H489" i="14"/>
  <c r="F489" i="14"/>
  <c r="D489" i="14"/>
  <c r="C489" i="14"/>
  <c r="B489" i="14"/>
  <c r="U488" i="14"/>
  <c r="P488" i="14"/>
  <c r="K488" i="14"/>
  <c r="H488" i="14"/>
  <c r="F488" i="14"/>
  <c r="D488" i="14"/>
  <c r="C488" i="14"/>
  <c r="B488" i="14"/>
  <c r="U487" i="14"/>
  <c r="P487" i="14"/>
  <c r="K487" i="14"/>
  <c r="H487" i="14"/>
  <c r="F487" i="14"/>
  <c r="D487" i="14"/>
  <c r="C487" i="14"/>
  <c r="B487" i="14"/>
  <c r="U486" i="14"/>
  <c r="P486" i="14"/>
  <c r="K486" i="14"/>
  <c r="H486" i="14"/>
  <c r="F486" i="14"/>
  <c r="D486" i="14"/>
  <c r="C486" i="14"/>
  <c r="B486" i="14"/>
  <c r="U485" i="14"/>
  <c r="P485" i="14"/>
  <c r="K485" i="14"/>
  <c r="H485" i="14"/>
  <c r="F485" i="14"/>
  <c r="D485" i="14"/>
  <c r="C485" i="14"/>
  <c r="B485" i="14"/>
  <c r="U484" i="14"/>
  <c r="P484" i="14"/>
  <c r="K484" i="14"/>
  <c r="H484" i="14"/>
  <c r="F484" i="14"/>
  <c r="D484" i="14"/>
  <c r="C484" i="14"/>
  <c r="B484" i="14"/>
  <c r="U483" i="14"/>
  <c r="P483" i="14"/>
  <c r="K483" i="14"/>
  <c r="H483" i="14"/>
  <c r="F483" i="14"/>
  <c r="D483" i="14"/>
  <c r="C483" i="14"/>
  <c r="B483" i="14"/>
  <c r="U482" i="14"/>
  <c r="P482" i="14"/>
  <c r="K482" i="14"/>
  <c r="H482" i="14"/>
  <c r="F482" i="14"/>
  <c r="D482" i="14"/>
  <c r="C482" i="14"/>
  <c r="B482" i="14"/>
  <c r="U481" i="14"/>
  <c r="P481" i="14"/>
  <c r="K481" i="14"/>
  <c r="H481" i="14"/>
  <c r="F481" i="14"/>
  <c r="D481" i="14"/>
  <c r="C481" i="14"/>
  <c r="B481" i="14"/>
  <c r="U480" i="14"/>
  <c r="P480" i="14"/>
  <c r="K480" i="14"/>
  <c r="H480" i="14"/>
  <c r="F480" i="14"/>
  <c r="D480" i="14"/>
  <c r="C480" i="14"/>
  <c r="B480" i="14"/>
  <c r="U479" i="14"/>
  <c r="P479" i="14"/>
  <c r="K479" i="14"/>
  <c r="H479" i="14"/>
  <c r="F479" i="14"/>
  <c r="D479" i="14"/>
  <c r="C479" i="14"/>
  <c r="B479" i="14"/>
  <c r="U478" i="14"/>
  <c r="P478" i="14"/>
  <c r="K478" i="14"/>
  <c r="H478" i="14"/>
  <c r="F478" i="14"/>
  <c r="D478" i="14"/>
  <c r="C478" i="14"/>
  <c r="B478" i="14"/>
  <c r="U477" i="14"/>
  <c r="P477" i="14"/>
  <c r="K477" i="14"/>
  <c r="H477" i="14"/>
  <c r="F477" i="14"/>
  <c r="D477" i="14"/>
  <c r="C477" i="14"/>
  <c r="B477" i="14"/>
  <c r="U476" i="14"/>
  <c r="P476" i="14"/>
  <c r="K476" i="14"/>
  <c r="H476" i="14"/>
  <c r="F476" i="14"/>
  <c r="D476" i="14"/>
  <c r="C476" i="14"/>
  <c r="B476" i="14"/>
  <c r="U475" i="14"/>
  <c r="P475" i="14"/>
  <c r="K475" i="14"/>
  <c r="H475" i="14"/>
  <c r="F475" i="14"/>
  <c r="D475" i="14"/>
  <c r="C475" i="14"/>
  <c r="B475" i="14"/>
  <c r="U474" i="14"/>
  <c r="P474" i="14"/>
  <c r="K474" i="14"/>
  <c r="H474" i="14"/>
  <c r="F474" i="14"/>
  <c r="D474" i="14"/>
  <c r="C474" i="14"/>
  <c r="B474" i="14"/>
  <c r="U473" i="14"/>
  <c r="P473" i="14"/>
  <c r="K473" i="14"/>
  <c r="H473" i="14"/>
  <c r="F473" i="14"/>
  <c r="D473" i="14"/>
  <c r="C473" i="14"/>
  <c r="B473" i="14"/>
  <c r="U472" i="14"/>
  <c r="P472" i="14"/>
  <c r="K472" i="14"/>
  <c r="H472" i="14"/>
  <c r="F472" i="14"/>
  <c r="D472" i="14"/>
  <c r="C472" i="14"/>
  <c r="B472" i="14"/>
  <c r="U471" i="14"/>
  <c r="P471" i="14"/>
  <c r="K471" i="14"/>
  <c r="H471" i="14"/>
  <c r="F471" i="14"/>
  <c r="D471" i="14"/>
  <c r="C471" i="14"/>
  <c r="B471" i="14"/>
  <c r="U470" i="14"/>
  <c r="P470" i="14"/>
  <c r="K470" i="14"/>
  <c r="H470" i="14"/>
  <c r="F470" i="14"/>
  <c r="D470" i="14"/>
  <c r="C470" i="14"/>
  <c r="B470" i="14"/>
  <c r="U469" i="14"/>
  <c r="P469" i="14"/>
  <c r="K469" i="14"/>
  <c r="H469" i="14"/>
  <c r="F469" i="14"/>
  <c r="D469" i="14"/>
  <c r="C469" i="14"/>
  <c r="B469" i="14"/>
  <c r="U468" i="14"/>
  <c r="P468" i="14"/>
  <c r="K468" i="14"/>
  <c r="H468" i="14"/>
  <c r="F468" i="14"/>
  <c r="D468" i="14"/>
  <c r="C468" i="14"/>
  <c r="B468" i="14"/>
  <c r="U467" i="14"/>
  <c r="P467" i="14"/>
  <c r="K467" i="14"/>
  <c r="H467" i="14"/>
  <c r="F467" i="14"/>
  <c r="D467" i="14"/>
  <c r="C467" i="14"/>
  <c r="B467" i="14"/>
  <c r="U466" i="14"/>
  <c r="P466" i="14"/>
  <c r="K466" i="14"/>
  <c r="H466" i="14"/>
  <c r="F466" i="14"/>
  <c r="D466" i="14"/>
  <c r="C466" i="14"/>
  <c r="B466" i="14"/>
  <c r="U465" i="14"/>
  <c r="P465" i="14"/>
  <c r="K465" i="14"/>
  <c r="H465" i="14"/>
  <c r="F465" i="14"/>
  <c r="D465" i="14"/>
  <c r="C465" i="14"/>
  <c r="B465" i="14"/>
  <c r="U464" i="14"/>
  <c r="P464" i="14"/>
  <c r="K464" i="14"/>
  <c r="H464" i="14"/>
  <c r="F464" i="14"/>
  <c r="D464" i="14"/>
  <c r="C464" i="14"/>
  <c r="B464" i="14"/>
  <c r="U463" i="14"/>
  <c r="P463" i="14"/>
  <c r="K463" i="14"/>
  <c r="H463" i="14"/>
  <c r="F463" i="14"/>
  <c r="D463" i="14"/>
  <c r="C463" i="14"/>
  <c r="B463" i="14"/>
  <c r="U462" i="14"/>
  <c r="P462" i="14"/>
  <c r="K462" i="14"/>
  <c r="H462" i="14"/>
  <c r="F462" i="14"/>
  <c r="D462" i="14"/>
  <c r="C462" i="14"/>
  <c r="B462" i="14"/>
  <c r="U461" i="14"/>
  <c r="P461" i="14"/>
  <c r="K461" i="14"/>
  <c r="H461" i="14"/>
  <c r="F461" i="14"/>
  <c r="D461" i="14"/>
  <c r="C461" i="14"/>
  <c r="B461" i="14"/>
  <c r="U460" i="14"/>
  <c r="P460" i="14"/>
  <c r="K460" i="14"/>
  <c r="H460" i="14"/>
  <c r="F460" i="14"/>
  <c r="D460" i="14"/>
  <c r="C460" i="14"/>
  <c r="B460" i="14"/>
  <c r="U459" i="14"/>
  <c r="P459" i="14"/>
  <c r="K459" i="14"/>
  <c r="H459" i="14"/>
  <c r="F459" i="14"/>
  <c r="D459" i="14"/>
  <c r="C459" i="14"/>
  <c r="B459" i="14"/>
  <c r="U458" i="14"/>
  <c r="P458" i="14"/>
  <c r="K458" i="14"/>
  <c r="H458" i="14"/>
  <c r="F458" i="14"/>
  <c r="D458" i="14"/>
  <c r="C458" i="14"/>
  <c r="B458" i="14"/>
  <c r="U457" i="14"/>
  <c r="P457" i="14"/>
  <c r="K457" i="14"/>
  <c r="H457" i="14"/>
  <c r="F457" i="14"/>
  <c r="D457" i="14"/>
  <c r="C457" i="14"/>
  <c r="B457" i="14"/>
  <c r="U456" i="14"/>
  <c r="P456" i="14"/>
  <c r="K456" i="14"/>
  <c r="H456" i="14"/>
  <c r="F456" i="14"/>
  <c r="D456" i="14"/>
  <c r="C456" i="14"/>
  <c r="B456" i="14"/>
  <c r="U455" i="14"/>
  <c r="P455" i="14"/>
  <c r="K455" i="14"/>
  <c r="H455" i="14"/>
  <c r="F455" i="14"/>
  <c r="D455" i="14"/>
  <c r="C455" i="14"/>
  <c r="B455" i="14"/>
  <c r="U454" i="14"/>
  <c r="P454" i="14"/>
  <c r="K454" i="14"/>
  <c r="H454" i="14"/>
  <c r="F454" i="14"/>
  <c r="D454" i="14"/>
  <c r="C454" i="14"/>
  <c r="B454" i="14"/>
  <c r="U453" i="14"/>
  <c r="P453" i="14"/>
  <c r="K453" i="14"/>
  <c r="H453" i="14"/>
  <c r="F453" i="14"/>
  <c r="D453" i="14"/>
  <c r="C453" i="14"/>
  <c r="B453" i="14"/>
  <c r="U452" i="14"/>
  <c r="P452" i="14"/>
  <c r="K452" i="14"/>
  <c r="H452" i="14"/>
  <c r="F452" i="14"/>
  <c r="D452" i="14"/>
  <c r="C452" i="14"/>
  <c r="B452" i="14"/>
  <c r="U451" i="14"/>
  <c r="P451" i="14"/>
  <c r="K451" i="14"/>
  <c r="H451" i="14"/>
  <c r="F451" i="14"/>
  <c r="D451" i="14"/>
  <c r="C451" i="14"/>
  <c r="B451" i="14"/>
  <c r="U450" i="14"/>
  <c r="P450" i="14"/>
  <c r="K450" i="14"/>
  <c r="H450" i="14"/>
  <c r="F450" i="14"/>
  <c r="D450" i="14"/>
  <c r="C450" i="14"/>
  <c r="B450" i="14"/>
  <c r="U449" i="14"/>
  <c r="P449" i="14"/>
  <c r="K449" i="14"/>
  <c r="H449" i="14"/>
  <c r="F449" i="14"/>
  <c r="D449" i="14"/>
  <c r="C449" i="14"/>
  <c r="B449" i="14"/>
  <c r="U448" i="14"/>
  <c r="P448" i="14"/>
  <c r="K448" i="14"/>
  <c r="H448" i="14"/>
  <c r="F448" i="14"/>
  <c r="D448" i="14"/>
  <c r="C448" i="14"/>
  <c r="B448" i="14"/>
  <c r="U447" i="14"/>
  <c r="P447" i="14"/>
  <c r="K447" i="14"/>
  <c r="H447" i="14"/>
  <c r="F447" i="14"/>
  <c r="D447" i="14"/>
  <c r="C447" i="14"/>
  <c r="B447" i="14"/>
  <c r="U446" i="14"/>
  <c r="P446" i="14"/>
  <c r="K446" i="14"/>
  <c r="H446" i="14"/>
  <c r="F446" i="14"/>
  <c r="D446" i="14"/>
  <c r="C446" i="14"/>
  <c r="B446" i="14"/>
  <c r="U445" i="14"/>
  <c r="P445" i="14"/>
  <c r="K445" i="14"/>
  <c r="H445" i="14"/>
  <c r="F445" i="14"/>
  <c r="D445" i="14"/>
  <c r="C445" i="14"/>
  <c r="B445" i="14"/>
  <c r="U444" i="14"/>
  <c r="P444" i="14"/>
  <c r="K444" i="14"/>
  <c r="H444" i="14"/>
  <c r="F444" i="14"/>
  <c r="D444" i="14"/>
  <c r="C444" i="14"/>
  <c r="B444" i="14"/>
  <c r="U443" i="14"/>
  <c r="P443" i="14"/>
  <c r="K443" i="14"/>
  <c r="H443" i="14"/>
  <c r="F443" i="14"/>
  <c r="D443" i="14"/>
  <c r="C443" i="14"/>
  <c r="B443" i="14"/>
  <c r="U442" i="14"/>
  <c r="P442" i="14"/>
  <c r="K442" i="14"/>
  <c r="H442" i="14"/>
  <c r="F442" i="14"/>
  <c r="D442" i="14"/>
  <c r="C442" i="14"/>
  <c r="B442" i="14"/>
  <c r="U441" i="14"/>
  <c r="P441" i="14"/>
  <c r="K441" i="14"/>
  <c r="H441" i="14"/>
  <c r="F441" i="14"/>
  <c r="D441" i="14"/>
  <c r="C441" i="14"/>
  <c r="B441" i="14"/>
  <c r="U440" i="14"/>
  <c r="P440" i="14"/>
  <c r="K440" i="14"/>
  <c r="H440" i="14"/>
  <c r="F440" i="14"/>
  <c r="D440" i="14"/>
  <c r="C440" i="14"/>
  <c r="B440" i="14"/>
  <c r="U439" i="14"/>
  <c r="P439" i="14"/>
  <c r="K439" i="14"/>
  <c r="H439" i="14"/>
  <c r="F439" i="14"/>
  <c r="D439" i="14"/>
  <c r="C439" i="14"/>
  <c r="B439" i="14"/>
  <c r="U438" i="14"/>
  <c r="P438" i="14"/>
  <c r="K438" i="14"/>
  <c r="H438" i="14"/>
  <c r="F438" i="14"/>
  <c r="D438" i="14"/>
  <c r="C438" i="14"/>
  <c r="B438" i="14"/>
  <c r="U437" i="14"/>
  <c r="P437" i="14"/>
  <c r="K437" i="14"/>
  <c r="H437" i="14"/>
  <c r="F437" i="14"/>
  <c r="D437" i="14"/>
  <c r="C437" i="14"/>
  <c r="B437" i="14"/>
  <c r="U436" i="14"/>
  <c r="P436" i="14"/>
  <c r="K436" i="14"/>
  <c r="H436" i="14"/>
  <c r="F436" i="14"/>
  <c r="D436" i="14"/>
  <c r="C436" i="14"/>
  <c r="B436" i="14"/>
  <c r="U435" i="14"/>
  <c r="P435" i="14"/>
  <c r="K435" i="14"/>
  <c r="H435" i="14"/>
  <c r="F435" i="14"/>
  <c r="D435" i="14"/>
  <c r="C435" i="14"/>
  <c r="B435" i="14"/>
  <c r="U434" i="14"/>
  <c r="P434" i="14"/>
  <c r="K434" i="14"/>
  <c r="H434" i="14"/>
  <c r="F434" i="14"/>
  <c r="D434" i="14"/>
  <c r="C434" i="14"/>
  <c r="B434" i="14"/>
  <c r="U433" i="14"/>
  <c r="P433" i="14"/>
  <c r="K433" i="14"/>
  <c r="H433" i="14"/>
  <c r="F433" i="14"/>
  <c r="D433" i="14"/>
  <c r="C433" i="14"/>
  <c r="B433" i="14"/>
  <c r="U432" i="14"/>
  <c r="P432" i="14"/>
  <c r="K432" i="14"/>
  <c r="H432" i="14"/>
  <c r="F432" i="14"/>
  <c r="D432" i="14"/>
  <c r="C432" i="14"/>
  <c r="B432" i="14"/>
  <c r="U431" i="14"/>
  <c r="P431" i="14"/>
  <c r="K431" i="14"/>
  <c r="H431" i="14"/>
  <c r="F431" i="14"/>
  <c r="D431" i="14"/>
  <c r="C431" i="14"/>
  <c r="B431" i="14"/>
  <c r="U430" i="14"/>
  <c r="P430" i="14"/>
  <c r="K430" i="14"/>
  <c r="H430" i="14"/>
  <c r="F430" i="14"/>
  <c r="D430" i="14"/>
  <c r="C430" i="14"/>
  <c r="B430" i="14"/>
  <c r="U429" i="14"/>
  <c r="P429" i="14"/>
  <c r="K429" i="14"/>
  <c r="H429" i="14"/>
  <c r="F429" i="14"/>
  <c r="D429" i="14"/>
  <c r="C429" i="14"/>
  <c r="B429" i="14"/>
  <c r="U428" i="14"/>
  <c r="P428" i="14"/>
  <c r="K428" i="14"/>
  <c r="H428" i="14"/>
  <c r="F428" i="14"/>
  <c r="D428" i="14"/>
  <c r="C428" i="14"/>
  <c r="B428" i="14"/>
  <c r="U427" i="14"/>
  <c r="P427" i="14"/>
  <c r="K427" i="14"/>
  <c r="H427" i="14"/>
  <c r="F427" i="14"/>
  <c r="D427" i="14"/>
  <c r="C427" i="14"/>
  <c r="B427" i="14"/>
  <c r="U426" i="14"/>
  <c r="P426" i="14"/>
  <c r="K426" i="14"/>
  <c r="H426" i="14"/>
  <c r="F426" i="14"/>
  <c r="D426" i="14"/>
  <c r="C426" i="14"/>
  <c r="B426" i="14"/>
  <c r="U425" i="14"/>
  <c r="P425" i="14"/>
  <c r="K425" i="14"/>
  <c r="H425" i="14"/>
  <c r="F425" i="14"/>
  <c r="D425" i="14"/>
  <c r="C425" i="14"/>
  <c r="B425" i="14"/>
  <c r="U424" i="14"/>
  <c r="P424" i="14"/>
  <c r="K424" i="14"/>
  <c r="H424" i="14"/>
  <c r="F424" i="14"/>
  <c r="D424" i="14"/>
  <c r="C424" i="14"/>
  <c r="B424" i="14"/>
  <c r="U423" i="14"/>
  <c r="P423" i="14"/>
  <c r="K423" i="14"/>
  <c r="H423" i="14"/>
  <c r="F423" i="14"/>
  <c r="D423" i="14"/>
  <c r="C423" i="14"/>
  <c r="B423" i="14"/>
  <c r="U422" i="14"/>
  <c r="P422" i="14"/>
  <c r="K422" i="14"/>
  <c r="H422" i="14"/>
  <c r="F422" i="14"/>
  <c r="D422" i="14"/>
  <c r="C422" i="14"/>
  <c r="B422" i="14"/>
  <c r="U421" i="14"/>
  <c r="P421" i="14"/>
  <c r="K421" i="14"/>
  <c r="H421" i="14"/>
  <c r="F421" i="14"/>
  <c r="D421" i="14"/>
  <c r="C421" i="14"/>
  <c r="B421" i="14"/>
  <c r="U420" i="14"/>
  <c r="P420" i="14"/>
  <c r="K420" i="14"/>
  <c r="H420" i="14"/>
  <c r="F420" i="14"/>
  <c r="D420" i="14"/>
  <c r="C420" i="14"/>
  <c r="B420" i="14"/>
  <c r="U419" i="14"/>
  <c r="P419" i="14"/>
  <c r="K419" i="14"/>
  <c r="H419" i="14"/>
  <c r="F419" i="14"/>
  <c r="D419" i="14"/>
  <c r="C419" i="14"/>
  <c r="B419" i="14"/>
  <c r="U418" i="14"/>
  <c r="P418" i="14"/>
  <c r="K418" i="14"/>
  <c r="H418" i="14"/>
  <c r="F418" i="14"/>
  <c r="D418" i="14"/>
  <c r="C418" i="14"/>
  <c r="B418" i="14"/>
  <c r="U417" i="14"/>
  <c r="P417" i="14"/>
  <c r="K417" i="14"/>
  <c r="H417" i="14"/>
  <c r="F417" i="14"/>
  <c r="D417" i="14"/>
  <c r="C417" i="14"/>
  <c r="B417" i="14"/>
  <c r="U416" i="14"/>
  <c r="P416" i="14"/>
  <c r="K416" i="14"/>
  <c r="H416" i="14"/>
  <c r="F416" i="14"/>
  <c r="D416" i="14"/>
  <c r="C416" i="14"/>
  <c r="B416" i="14"/>
  <c r="U415" i="14"/>
  <c r="P415" i="14"/>
  <c r="K415" i="14"/>
  <c r="H415" i="14"/>
  <c r="F415" i="14"/>
  <c r="D415" i="14"/>
  <c r="C415" i="14"/>
  <c r="B415" i="14"/>
  <c r="U414" i="14"/>
  <c r="P414" i="14"/>
  <c r="K414" i="14"/>
  <c r="H414" i="14"/>
  <c r="F414" i="14"/>
  <c r="D414" i="14"/>
  <c r="C414" i="14"/>
  <c r="B414" i="14"/>
  <c r="U413" i="14"/>
  <c r="P413" i="14"/>
  <c r="K413" i="14"/>
  <c r="H413" i="14"/>
  <c r="F413" i="14"/>
  <c r="D413" i="14"/>
  <c r="C413" i="14"/>
  <c r="B413" i="14"/>
  <c r="U412" i="14"/>
  <c r="P412" i="14"/>
  <c r="K412" i="14"/>
  <c r="H412" i="14"/>
  <c r="F412" i="14"/>
  <c r="D412" i="14"/>
  <c r="C412" i="14"/>
  <c r="B412" i="14"/>
  <c r="U411" i="14"/>
  <c r="P411" i="14"/>
  <c r="K411" i="14"/>
  <c r="H411" i="14"/>
  <c r="F411" i="14"/>
  <c r="D411" i="14"/>
  <c r="C411" i="14"/>
  <c r="B411" i="14"/>
  <c r="U410" i="14"/>
  <c r="P410" i="14"/>
  <c r="K410" i="14"/>
  <c r="H410" i="14"/>
  <c r="F410" i="14"/>
  <c r="D410" i="14"/>
  <c r="C410" i="14"/>
  <c r="B410" i="14"/>
  <c r="U409" i="14"/>
  <c r="P409" i="14"/>
  <c r="K409" i="14"/>
  <c r="H409" i="14"/>
  <c r="F409" i="14"/>
  <c r="D409" i="14"/>
  <c r="C409" i="14"/>
  <c r="B409" i="14"/>
  <c r="U408" i="14"/>
  <c r="P408" i="14"/>
  <c r="K408" i="14"/>
  <c r="H408" i="14"/>
  <c r="F408" i="14"/>
  <c r="D408" i="14"/>
  <c r="C408" i="14"/>
  <c r="B408" i="14"/>
  <c r="U407" i="14"/>
  <c r="P407" i="14"/>
  <c r="K407" i="14"/>
  <c r="H407" i="14"/>
  <c r="F407" i="14"/>
  <c r="D407" i="14"/>
  <c r="C407" i="14"/>
  <c r="B407" i="14"/>
  <c r="U406" i="14"/>
  <c r="P406" i="14"/>
  <c r="K406" i="14"/>
  <c r="H406" i="14"/>
  <c r="F406" i="14"/>
  <c r="D406" i="14"/>
  <c r="C406" i="14"/>
  <c r="B406" i="14"/>
  <c r="U405" i="14"/>
  <c r="P405" i="14"/>
  <c r="K405" i="14"/>
  <c r="H405" i="14"/>
  <c r="F405" i="14"/>
  <c r="D405" i="14"/>
  <c r="C405" i="14"/>
  <c r="B405" i="14"/>
  <c r="U404" i="14"/>
  <c r="P404" i="14"/>
  <c r="K404" i="14"/>
  <c r="H404" i="14"/>
  <c r="F404" i="14"/>
  <c r="D404" i="14"/>
  <c r="C404" i="14"/>
  <c r="B404" i="14"/>
  <c r="U403" i="14"/>
  <c r="P403" i="14"/>
  <c r="K403" i="14"/>
  <c r="H403" i="14"/>
  <c r="F403" i="14"/>
  <c r="D403" i="14"/>
  <c r="C403" i="14"/>
  <c r="B403" i="14"/>
  <c r="U402" i="14"/>
  <c r="P402" i="14"/>
  <c r="K402" i="14"/>
  <c r="H402" i="14"/>
  <c r="F402" i="14"/>
  <c r="D402" i="14"/>
  <c r="C402" i="14"/>
  <c r="B402" i="14"/>
  <c r="U401" i="14"/>
  <c r="P401" i="14"/>
  <c r="K401" i="14"/>
  <c r="H401" i="14"/>
  <c r="F401" i="14"/>
  <c r="D401" i="14"/>
  <c r="C401" i="14"/>
  <c r="B401" i="14"/>
  <c r="U400" i="14"/>
  <c r="P400" i="14"/>
  <c r="K400" i="14"/>
  <c r="H400" i="14"/>
  <c r="F400" i="14"/>
  <c r="D400" i="14"/>
  <c r="C400" i="14"/>
  <c r="B400" i="14"/>
  <c r="U399" i="14"/>
  <c r="P399" i="14"/>
  <c r="K399" i="14"/>
  <c r="H399" i="14"/>
  <c r="F399" i="14"/>
  <c r="D399" i="14"/>
  <c r="C399" i="14"/>
  <c r="B399" i="14"/>
  <c r="U398" i="14"/>
  <c r="P398" i="14"/>
  <c r="K398" i="14"/>
  <c r="H398" i="14"/>
  <c r="F398" i="14"/>
  <c r="D398" i="14"/>
  <c r="C398" i="14"/>
  <c r="B398" i="14"/>
  <c r="U397" i="14"/>
  <c r="P397" i="14"/>
  <c r="K397" i="14"/>
  <c r="H397" i="14"/>
  <c r="F397" i="14"/>
  <c r="D397" i="14"/>
  <c r="C397" i="14"/>
  <c r="B397" i="14"/>
  <c r="U396" i="14"/>
  <c r="P396" i="14"/>
  <c r="K396" i="14"/>
  <c r="H396" i="14"/>
  <c r="F396" i="14"/>
  <c r="D396" i="14"/>
  <c r="C396" i="14"/>
  <c r="B396" i="14"/>
  <c r="U395" i="14"/>
  <c r="P395" i="14"/>
  <c r="K395" i="14"/>
  <c r="H395" i="14"/>
  <c r="F395" i="14"/>
  <c r="D395" i="14"/>
  <c r="C395" i="14"/>
  <c r="B395" i="14"/>
  <c r="U394" i="14"/>
  <c r="P394" i="14"/>
  <c r="K394" i="14"/>
  <c r="H394" i="14"/>
  <c r="F394" i="14"/>
  <c r="D394" i="14"/>
  <c r="C394" i="14"/>
  <c r="B394" i="14"/>
  <c r="U393" i="14"/>
  <c r="P393" i="14"/>
  <c r="K393" i="14"/>
  <c r="H393" i="14"/>
  <c r="F393" i="14"/>
  <c r="D393" i="14"/>
  <c r="C393" i="14"/>
  <c r="B393" i="14"/>
  <c r="U392" i="14"/>
  <c r="P392" i="14"/>
  <c r="K392" i="14"/>
  <c r="H392" i="14"/>
  <c r="F392" i="14"/>
  <c r="D392" i="14"/>
  <c r="C392" i="14"/>
  <c r="B392" i="14"/>
  <c r="U391" i="14"/>
  <c r="P391" i="14"/>
  <c r="K391" i="14"/>
  <c r="H391" i="14"/>
  <c r="F391" i="14"/>
  <c r="D391" i="14"/>
  <c r="C391" i="14"/>
  <c r="B391" i="14"/>
  <c r="U390" i="14"/>
  <c r="P390" i="14"/>
  <c r="K390" i="14"/>
  <c r="H390" i="14"/>
  <c r="F390" i="14"/>
  <c r="D390" i="14"/>
  <c r="C390" i="14"/>
  <c r="B390" i="14"/>
  <c r="U389" i="14"/>
  <c r="P389" i="14"/>
  <c r="K389" i="14"/>
  <c r="H389" i="14"/>
  <c r="F389" i="14"/>
  <c r="D389" i="14"/>
  <c r="C389" i="14"/>
  <c r="B389" i="14"/>
  <c r="U388" i="14"/>
  <c r="P388" i="14"/>
  <c r="K388" i="14"/>
  <c r="H388" i="14"/>
  <c r="F388" i="14"/>
  <c r="D388" i="14"/>
  <c r="C388" i="14"/>
  <c r="B388" i="14"/>
  <c r="U387" i="14"/>
  <c r="P387" i="14"/>
  <c r="K387" i="14"/>
  <c r="H387" i="14"/>
  <c r="F387" i="14"/>
  <c r="D387" i="14"/>
  <c r="C387" i="14"/>
  <c r="B387" i="14"/>
  <c r="U386" i="14"/>
  <c r="P386" i="14"/>
  <c r="K386" i="14"/>
  <c r="H386" i="14"/>
  <c r="F386" i="14"/>
  <c r="D386" i="14"/>
  <c r="C386" i="14"/>
  <c r="B386" i="14"/>
  <c r="U385" i="14"/>
  <c r="P385" i="14"/>
  <c r="K385" i="14"/>
  <c r="H385" i="14"/>
  <c r="F385" i="14"/>
  <c r="D385" i="14"/>
  <c r="C385" i="14"/>
  <c r="B385" i="14"/>
  <c r="U384" i="14"/>
  <c r="P384" i="14"/>
  <c r="K384" i="14"/>
  <c r="H384" i="14"/>
  <c r="F384" i="14"/>
  <c r="D384" i="14"/>
  <c r="C384" i="14"/>
  <c r="B384" i="14"/>
  <c r="U383" i="14"/>
  <c r="P383" i="14"/>
  <c r="K383" i="14"/>
  <c r="H383" i="14"/>
  <c r="F383" i="14"/>
  <c r="D383" i="14"/>
  <c r="C383" i="14"/>
  <c r="B383" i="14"/>
  <c r="U382" i="14"/>
  <c r="P382" i="14"/>
  <c r="K382" i="14"/>
  <c r="H382" i="14"/>
  <c r="F382" i="14"/>
  <c r="D382" i="14"/>
  <c r="C382" i="14"/>
  <c r="B382" i="14"/>
  <c r="U381" i="14"/>
  <c r="P381" i="14"/>
  <c r="K381" i="14"/>
  <c r="H381" i="14"/>
  <c r="F381" i="14"/>
  <c r="D381" i="14"/>
  <c r="C381" i="14"/>
  <c r="B381" i="14"/>
  <c r="U380" i="14"/>
  <c r="P380" i="14"/>
  <c r="K380" i="14"/>
  <c r="H380" i="14"/>
  <c r="F380" i="14"/>
  <c r="D380" i="14"/>
  <c r="C380" i="14"/>
  <c r="B380" i="14"/>
  <c r="U379" i="14"/>
  <c r="P379" i="14"/>
  <c r="K379" i="14"/>
  <c r="H379" i="14"/>
  <c r="F379" i="14"/>
  <c r="D379" i="14"/>
  <c r="C379" i="14"/>
  <c r="B379" i="14"/>
  <c r="U378" i="14"/>
  <c r="P378" i="14"/>
  <c r="K378" i="14"/>
  <c r="H378" i="14"/>
  <c r="F378" i="14"/>
  <c r="D378" i="14"/>
  <c r="C378" i="14"/>
  <c r="B378" i="14"/>
  <c r="U377" i="14"/>
  <c r="P377" i="14"/>
  <c r="K377" i="14"/>
  <c r="H377" i="14"/>
  <c r="F377" i="14"/>
  <c r="D377" i="14"/>
  <c r="C377" i="14"/>
  <c r="B377" i="14"/>
  <c r="U376" i="14"/>
  <c r="P376" i="14"/>
  <c r="K376" i="14"/>
  <c r="H376" i="14"/>
  <c r="F376" i="14"/>
  <c r="D376" i="14"/>
  <c r="C376" i="14"/>
  <c r="B376" i="14"/>
  <c r="U375" i="14"/>
  <c r="P375" i="14"/>
  <c r="K375" i="14"/>
  <c r="H375" i="14"/>
  <c r="F375" i="14"/>
  <c r="D375" i="14"/>
  <c r="C375" i="14"/>
  <c r="B375" i="14"/>
  <c r="U374" i="14"/>
  <c r="P374" i="14"/>
  <c r="K374" i="14"/>
  <c r="H374" i="14"/>
  <c r="F374" i="14"/>
  <c r="D374" i="14"/>
  <c r="C374" i="14"/>
  <c r="B374" i="14"/>
  <c r="U373" i="14"/>
  <c r="P373" i="14"/>
  <c r="K373" i="14"/>
  <c r="H373" i="14"/>
  <c r="F373" i="14"/>
  <c r="D373" i="14"/>
  <c r="C373" i="14"/>
  <c r="B373" i="14"/>
  <c r="U372" i="14"/>
  <c r="P372" i="14"/>
  <c r="K372" i="14"/>
  <c r="H372" i="14"/>
  <c r="F372" i="14"/>
  <c r="D372" i="14"/>
  <c r="C372" i="14"/>
  <c r="B372" i="14"/>
  <c r="U371" i="14"/>
  <c r="P371" i="14"/>
  <c r="K371" i="14"/>
  <c r="H371" i="14"/>
  <c r="F371" i="14"/>
  <c r="D371" i="14"/>
  <c r="C371" i="14"/>
  <c r="B371" i="14"/>
  <c r="U370" i="14"/>
  <c r="P370" i="14"/>
  <c r="K370" i="14"/>
  <c r="H370" i="14"/>
  <c r="F370" i="14"/>
  <c r="D370" i="14"/>
  <c r="C370" i="14"/>
  <c r="B370" i="14"/>
  <c r="U369" i="14"/>
  <c r="P369" i="14"/>
  <c r="K369" i="14"/>
  <c r="H369" i="14"/>
  <c r="F369" i="14"/>
  <c r="D369" i="14"/>
  <c r="C369" i="14"/>
  <c r="B369" i="14"/>
  <c r="U368" i="14"/>
  <c r="P368" i="14"/>
  <c r="K368" i="14"/>
  <c r="H368" i="14"/>
  <c r="F368" i="14"/>
  <c r="D368" i="14"/>
  <c r="C368" i="14"/>
  <c r="B368" i="14"/>
  <c r="U367" i="14"/>
  <c r="P367" i="14"/>
  <c r="K367" i="14"/>
  <c r="H367" i="14"/>
  <c r="F367" i="14"/>
  <c r="D367" i="14"/>
  <c r="C367" i="14"/>
  <c r="B367" i="14"/>
  <c r="U366" i="14"/>
  <c r="P366" i="14"/>
  <c r="K366" i="14"/>
  <c r="H366" i="14"/>
  <c r="F366" i="14"/>
  <c r="D366" i="14"/>
  <c r="C366" i="14"/>
  <c r="B366" i="14"/>
  <c r="U365" i="14"/>
  <c r="P365" i="14"/>
  <c r="K365" i="14"/>
  <c r="H365" i="14"/>
  <c r="F365" i="14"/>
  <c r="D365" i="14"/>
  <c r="C365" i="14"/>
  <c r="B365" i="14"/>
  <c r="U364" i="14"/>
  <c r="P364" i="14"/>
  <c r="K364" i="14"/>
  <c r="H364" i="14"/>
  <c r="F364" i="14"/>
  <c r="D364" i="14"/>
  <c r="C364" i="14"/>
  <c r="B364" i="14"/>
  <c r="U363" i="14"/>
  <c r="P363" i="14"/>
  <c r="K363" i="14"/>
  <c r="H363" i="14"/>
  <c r="F363" i="14"/>
  <c r="D363" i="14"/>
  <c r="C363" i="14"/>
  <c r="B363" i="14"/>
  <c r="U362" i="14"/>
  <c r="P362" i="14"/>
  <c r="K362" i="14"/>
  <c r="H362" i="14"/>
  <c r="F362" i="14"/>
  <c r="D362" i="14"/>
  <c r="C362" i="14"/>
  <c r="B362" i="14"/>
  <c r="U361" i="14"/>
  <c r="P361" i="14"/>
  <c r="K361" i="14"/>
  <c r="H361" i="14"/>
  <c r="F361" i="14"/>
  <c r="D361" i="14"/>
  <c r="C361" i="14"/>
  <c r="B361" i="14"/>
  <c r="U360" i="14"/>
  <c r="P360" i="14"/>
  <c r="K360" i="14"/>
  <c r="H360" i="14"/>
  <c r="F360" i="14"/>
  <c r="D360" i="14"/>
  <c r="C360" i="14"/>
  <c r="B360" i="14"/>
  <c r="U359" i="14"/>
  <c r="P359" i="14"/>
  <c r="K359" i="14"/>
  <c r="H359" i="14"/>
  <c r="F359" i="14"/>
  <c r="D359" i="14"/>
  <c r="C359" i="14"/>
  <c r="B359" i="14"/>
  <c r="U358" i="14"/>
  <c r="P358" i="14"/>
  <c r="K358" i="14"/>
  <c r="H358" i="14"/>
  <c r="F358" i="14"/>
  <c r="D358" i="14"/>
  <c r="C358" i="14"/>
  <c r="B358" i="14"/>
  <c r="U357" i="14"/>
  <c r="P357" i="14"/>
  <c r="K357" i="14"/>
  <c r="H357" i="14"/>
  <c r="F357" i="14"/>
  <c r="D357" i="14"/>
  <c r="C357" i="14"/>
  <c r="B357" i="14"/>
  <c r="U356" i="14"/>
  <c r="P356" i="14"/>
  <c r="K356" i="14"/>
  <c r="H356" i="14"/>
  <c r="F356" i="14"/>
  <c r="D356" i="14"/>
  <c r="C356" i="14"/>
  <c r="B356" i="14"/>
  <c r="U355" i="14"/>
  <c r="P355" i="14"/>
  <c r="K355" i="14"/>
  <c r="H355" i="14"/>
  <c r="F355" i="14"/>
  <c r="D355" i="14"/>
  <c r="C355" i="14"/>
  <c r="B355" i="14"/>
  <c r="U354" i="14"/>
  <c r="P354" i="14"/>
  <c r="K354" i="14"/>
  <c r="H354" i="14"/>
  <c r="F354" i="14"/>
  <c r="D354" i="14"/>
  <c r="C354" i="14"/>
  <c r="B354" i="14"/>
  <c r="U353" i="14"/>
  <c r="P353" i="14"/>
  <c r="K353" i="14"/>
  <c r="H353" i="14"/>
  <c r="F353" i="14"/>
  <c r="D353" i="14"/>
  <c r="C353" i="14"/>
  <c r="B353" i="14"/>
  <c r="U352" i="14"/>
  <c r="P352" i="14"/>
  <c r="K352" i="14"/>
  <c r="H352" i="14"/>
  <c r="F352" i="14"/>
  <c r="D352" i="14"/>
  <c r="C352" i="14"/>
  <c r="B352" i="14"/>
  <c r="U351" i="14"/>
  <c r="P351" i="14"/>
  <c r="K351" i="14"/>
  <c r="H351" i="14"/>
  <c r="F351" i="14"/>
  <c r="D351" i="14"/>
  <c r="C351" i="14"/>
  <c r="B351" i="14"/>
  <c r="U350" i="14"/>
  <c r="P350" i="14"/>
  <c r="K350" i="14"/>
  <c r="H350" i="14"/>
  <c r="F350" i="14"/>
  <c r="D350" i="14"/>
  <c r="C350" i="14"/>
  <c r="B350" i="14"/>
  <c r="U349" i="14"/>
  <c r="P349" i="14"/>
  <c r="K349" i="14"/>
  <c r="H349" i="14"/>
  <c r="F349" i="14"/>
  <c r="D349" i="14"/>
  <c r="C349" i="14"/>
  <c r="B349" i="14"/>
  <c r="U348" i="14"/>
  <c r="P348" i="14"/>
  <c r="K348" i="14"/>
  <c r="H348" i="14"/>
  <c r="F348" i="14"/>
  <c r="D348" i="14"/>
  <c r="C348" i="14"/>
  <c r="B348" i="14"/>
  <c r="U347" i="14"/>
  <c r="P347" i="14"/>
  <c r="K347" i="14"/>
  <c r="H347" i="14"/>
  <c r="F347" i="14"/>
  <c r="D347" i="14"/>
  <c r="C347" i="14"/>
  <c r="B347" i="14"/>
  <c r="U346" i="14"/>
  <c r="P346" i="14"/>
  <c r="K346" i="14"/>
  <c r="H346" i="14"/>
  <c r="F346" i="14"/>
  <c r="D346" i="14"/>
  <c r="C346" i="14"/>
  <c r="B346" i="14"/>
  <c r="U345" i="14"/>
  <c r="P345" i="14"/>
  <c r="K345" i="14"/>
  <c r="H345" i="14"/>
  <c r="F345" i="14"/>
  <c r="D345" i="14"/>
  <c r="C345" i="14"/>
  <c r="B345" i="14"/>
  <c r="U344" i="14"/>
  <c r="P344" i="14"/>
  <c r="K344" i="14"/>
  <c r="H344" i="14"/>
  <c r="F344" i="14"/>
  <c r="D344" i="14"/>
  <c r="C344" i="14"/>
  <c r="B344" i="14"/>
  <c r="U343" i="14"/>
  <c r="P343" i="14"/>
  <c r="K343" i="14"/>
  <c r="H343" i="14"/>
  <c r="F343" i="14"/>
  <c r="D343" i="14"/>
  <c r="C343" i="14"/>
  <c r="B343" i="14"/>
  <c r="U342" i="14"/>
  <c r="P342" i="14"/>
  <c r="K342" i="14"/>
  <c r="H342" i="14"/>
  <c r="F342" i="14"/>
  <c r="D342" i="14"/>
  <c r="C342" i="14"/>
  <c r="B342" i="14"/>
  <c r="U341" i="14"/>
  <c r="P341" i="14"/>
  <c r="K341" i="14"/>
  <c r="H341" i="14"/>
  <c r="F341" i="14"/>
  <c r="D341" i="14"/>
  <c r="C341" i="14"/>
  <c r="B341" i="14"/>
  <c r="U340" i="14"/>
  <c r="P340" i="14"/>
  <c r="K340" i="14"/>
  <c r="H340" i="14"/>
  <c r="F340" i="14"/>
  <c r="D340" i="14"/>
  <c r="C340" i="14"/>
  <c r="B340" i="14"/>
  <c r="U339" i="14"/>
  <c r="P339" i="14"/>
  <c r="K339" i="14"/>
  <c r="H339" i="14"/>
  <c r="F339" i="14"/>
  <c r="D339" i="14"/>
  <c r="C339" i="14"/>
  <c r="B339" i="14"/>
  <c r="U338" i="14"/>
  <c r="P338" i="14"/>
  <c r="K338" i="14"/>
  <c r="H338" i="14"/>
  <c r="F338" i="14"/>
  <c r="D338" i="14"/>
  <c r="C338" i="14"/>
  <c r="B338" i="14"/>
  <c r="U337" i="14"/>
  <c r="P337" i="14"/>
  <c r="K337" i="14"/>
  <c r="H337" i="14"/>
  <c r="F337" i="14"/>
  <c r="D337" i="14"/>
  <c r="C337" i="14"/>
  <c r="B337" i="14"/>
  <c r="U336" i="14"/>
  <c r="P336" i="14"/>
  <c r="K336" i="14"/>
  <c r="H336" i="14"/>
  <c r="F336" i="14"/>
  <c r="D336" i="14"/>
  <c r="C336" i="14"/>
  <c r="B336" i="14"/>
  <c r="U335" i="14"/>
  <c r="P335" i="14"/>
  <c r="K335" i="14"/>
  <c r="H335" i="14"/>
  <c r="F335" i="14"/>
  <c r="D335" i="14"/>
  <c r="C335" i="14"/>
  <c r="B335" i="14"/>
  <c r="U334" i="14"/>
  <c r="P334" i="14"/>
  <c r="K334" i="14"/>
  <c r="H334" i="14"/>
  <c r="F334" i="14"/>
  <c r="D334" i="14"/>
  <c r="C334" i="14"/>
  <c r="B334" i="14"/>
  <c r="U333" i="14"/>
  <c r="P333" i="14"/>
  <c r="K333" i="14"/>
  <c r="H333" i="14"/>
  <c r="F333" i="14"/>
  <c r="D333" i="14"/>
  <c r="C333" i="14"/>
  <c r="B333" i="14"/>
  <c r="U332" i="14"/>
  <c r="P332" i="14"/>
  <c r="K332" i="14"/>
  <c r="H332" i="14"/>
  <c r="F332" i="14"/>
  <c r="D332" i="14"/>
  <c r="C332" i="14"/>
  <c r="B332" i="14"/>
  <c r="U331" i="14"/>
  <c r="P331" i="14"/>
  <c r="K331" i="14"/>
  <c r="H331" i="14"/>
  <c r="F331" i="14"/>
  <c r="D331" i="14"/>
  <c r="C331" i="14"/>
  <c r="B331" i="14"/>
  <c r="U330" i="14"/>
  <c r="P330" i="14"/>
  <c r="K330" i="14"/>
  <c r="H330" i="14"/>
  <c r="F330" i="14"/>
  <c r="D330" i="14"/>
  <c r="C330" i="14"/>
  <c r="B330" i="14"/>
  <c r="U329" i="14"/>
  <c r="P329" i="14"/>
  <c r="K329" i="14"/>
  <c r="H329" i="14"/>
  <c r="F329" i="14"/>
  <c r="D329" i="14"/>
  <c r="C329" i="14"/>
  <c r="B329" i="14"/>
  <c r="U328" i="14"/>
  <c r="P328" i="14"/>
  <c r="K328" i="14"/>
  <c r="H328" i="14"/>
  <c r="F328" i="14"/>
  <c r="D328" i="14"/>
  <c r="C328" i="14"/>
  <c r="B328" i="14"/>
  <c r="U327" i="14"/>
  <c r="P327" i="14"/>
  <c r="K327" i="14"/>
  <c r="H327" i="14"/>
  <c r="F327" i="14"/>
  <c r="D327" i="14"/>
  <c r="C327" i="14"/>
  <c r="B327" i="14"/>
  <c r="U326" i="14"/>
  <c r="P326" i="14"/>
  <c r="K326" i="14"/>
  <c r="H326" i="14"/>
  <c r="F326" i="14"/>
  <c r="D326" i="14"/>
  <c r="C326" i="14"/>
  <c r="B326" i="14"/>
  <c r="U325" i="14"/>
  <c r="P325" i="14"/>
  <c r="K325" i="14"/>
  <c r="H325" i="14"/>
  <c r="F325" i="14"/>
  <c r="D325" i="14"/>
  <c r="C325" i="14"/>
  <c r="B325" i="14"/>
  <c r="U324" i="14"/>
  <c r="P324" i="14"/>
  <c r="K324" i="14"/>
  <c r="H324" i="14"/>
  <c r="F324" i="14"/>
  <c r="D324" i="14"/>
  <c r="C324" i="14"/>
  <c r="B324" i="14"/>
  <c r="U323" i="14"/>
  <c r="P323" i="14"/>
  <c r="K323" i="14"/>
  <c r="H323" i="14"/>
  <c r="F323" i="14"/>
  <c r="D323" i="14"/>
  <c r="C323" i="14"/>
  <c r="B323" i="14"/>
  <c r="U322" i="14"/>
  <c r="P322" i="14"/>
  <c r="K322" i="14"/>
  <c r="H322" i="14"/>
  <c r="F322" i="14"/>
  <c r="D322" i="14"/>
  <c r="C322" i="14"/>
  <c r="B322" i="14"/>
  <c r="U321" i="14"/>
  <c r="P321" i="14"/>
  <c r="K321" i="14"/>
  <c r="H321" i="14"/>
  <c r="F321" i="14"/>
  <c r="D321" i="14"/>
  <c r="C321" i="14"/>
  <c r="B321" i="14"/>
  <c r="U320" i="14"/>
  <c r="P320" i="14"/>
  <c r="K320" i="14"/>
  <c r="H320" i="14"/>
  <c r="F320" i="14"/>
  <c r="D320" i="14"/>
  <c r="C320" i="14"/>
  <c r="B320" i="14"/>
  <c r="U319" i="14"/>
  <c r="P319" i="14"/>
  <c r="K319" i="14"/>
  <c r="H319" i="14"/>
  <c r="F319" i="14"/>
  <c r="D319" i="14"/>
  <c r="C319" i="14"/>
  <c r="B319" i="14"/>
  <c r="U318" i="14"/>
  <c r="P318" i="14"/>
  <c r="K318" i="14"/>
  <c r="H318" i="14"/>
  <c r="F318" i="14"/>
  <c r="D318" i="14"/>
  <c r="C318" i="14"/>
  <c r="B318" i="14"/>
  <c r="U317" i="14"/>
  <c r="P317" i="14"/>
  <c r="K317" i="14"/>
  <c r="H317" i="14"/>
  <c r="F317" i="14"/>
  <c r="D317" i="14"/>
  <c r="C317" i="14"/>
  <c r="B317" i="14"/>
  <c r="U316" i="14"/>
  <c r="P316" i="14"/>
  <c r="K316" i="14"/>
  <c r="H316" i="14"/>
  <c r="F316" i="14"/>
  <c r="D316" i="14"/>
  <c r="C316" i="14"/>
  <c r="B316" i="14"/>
  <c r="U315" i="14"/>
  <c r="P315" i="14"/>
  <c r="K315" i="14"/>
  <c r="H315" i="14"/>
  <c r="F315" i="14"/>
  <c r="D315" i="14"/>
  <c r="C315" i="14"/>
  <c r="B315" i="14"/>
  <c r="U314" i="14"/>
  <c r="P314" i="14"/>
  <c r="K314" i="14"/>
  <c r="H314" i="14"/>
  <c r="F314" i="14"/>
  <c r="D314" i="14"/>
  <c r="C314" i="14"/>
  <c r="B314" i="14"/>
  <c r="U313" i="14"/>
  <c r="P313" i="14"/>
  <c r="K313" i="14"/>
  <c r="H313" i="14"/>
  <c r="F313" i="14"/>
  <c r="D313" i="14"/>
  <c r="C313" i="14"/>
  <c r="B313" i="14"/>
  <c r="U312" i="14"/>
  <c r="P312" i="14"/>
  <c r="K312" i="14"/>
  <c r="H312" i="14"/>
  <c r="F312" i="14"/>
  <c r="D312" i="14"/>
  <c r="C312" i="14"/>
  <c r="B312" i="14"/>
  <c r="U311" i="14"/>
  <c r="P311" i="14"/>
  <c r="K311" i="14"/>
  <c r="H311" i="14"/>
  <c r="F311" i="14"/>
  <c r="D311" i="14"/>
  <c r="C311" i="14"/>
  <c r="B311" i="14"/>
  <c r="U310" i="14"/>
  <c r="P310" i="14"/>
  <c r="K310" i="14"/>
  <c r="H310" i="14"/>
  <c r="F310" i="14"/>
  <c r="D310" i="14"/>
  <c r="C310" i="14"/>
  <c r="B310" i="14"/>
  <c r="U309" i="14"/>
  <c r="P309" i="14"/>
  <c r="K309" i="14"/>
  <c r="H309" i="14"/>
  <c r="F309" i="14"/>
  <c r="D309" i="14"/>
  <c r="C309" i="14"/>
  <c r="B309" i="14"/>
  <c r="U308" i="14"/>
  <c r="P308" i="14"/>
  <c r="K308" i="14"/>
  <c r="H308" i="14"/>
  <c r="F308" i="14"/>
  <c r="D308" i="14"/>
  <c r="C308" i="14"/>
  <c r="B308" i="14"/>
  <c r="U307" i="14"/>
  <c r="P307" i="14"/>
  <c r="K307" i="14"/>
  <c r="H307" i="14"/>
  <c r="F307" i="14"/>
  <c r="D307" i="14"/>
  <c r="C307" i="14"/>
  <c r="B307" i="14"/>
  <c r="U306" i="14"/>
  <c r="P306" i="14"/>
  <c r="K306" i="14"/>
  <c r="H306" i="14"/>
  <c r="F306" i="14"/>
  <c r="D306" i="14"/>
  <c r="C306" i="14"/>
  <c r="B306" i="14"/>
  <c r="U305" i="14"/>
  <c r="P305" i="14"/>
  <c r="K305" i="14"/>
  <c r="H305" i="14"/>
  <c r="F305" i="14"/>
  <c r="D305" i="14"/>
  <c r="C305" i="14"/>
  <c r="B305" i="14"/>
  <c r="U304" i="14"/>
  <c r="P304" i="14"/>
  <c r="K304" i="14"/>
  <c r="H304" i="14"/>
  <c r="F304" i="14"/>
  <c r="D304" i="14"/>
  <c r="C304" i="14"/>
  <c r="B304" i="14"/>
  <c r="U303" i="14"/>
  <c r="P303" i="14"/>
  <c r="K303" i="14"/>
  <c r="H303" i="14"/>
  <c r="F303" i="14"/>
  <c r="D303" i="14"/>
  <c r="C303" i="14"/>
  <c r="B303" i="14"/>
  <c r="U302" i="14"/>
  <c r="P302" i="14"/>
  <c r="K302" i="14"/>
  <c r="H302" i="14"/>
  <c r="F302" i="14"/>
  <c r="D302" i="14"/>
  <c r="C302" i="14"/>
  <c r="B302" i="14"/>
  <c r="U301" i="14"/>
  <c r="P301" i="14"/>
  <c r="K301" i="14"/>
  <c r="H301" i="14"/>
  <c r="F301" i="14"/>
  <c r="D301" i="14"/>
  <c r="C301" i="14"/>
  <c r="B301" i="14"/>
  <c r="U300" i="14"/>
  <c r="P300" i="14"/>
  <c r="K300" i="14"/>
  <c r="H300" i="14"/>
  <c r="F300" i="14"/>
  <c r="D300" i="14"/>
  <c r="C300" i="14"/>
  <c r="B300" i="14"/>
  <c r="U299" i="14"/>
  <c r="P299" i="14"/>
  <c r="K299" i="14"/>
  <c r="H299" i="14"/>
  <c r="F299" i="14"/>
  <c r="D299" i="14"/>
  <c r="C299" i="14"/>
  <c r="B299" i="14"/>
  <c r="U298" i="14"/>
  <c r="P298" i="14"/>
  <c r="K298" i="14"/>
  <c r="H298" i="14"/>
  <c r="F298" i="14"/>
  <c r="D298" i="14"/>
  <c r="C298" i="14"/>
  <c r="B298" i="14"/>
  <c r="U297" i="14"/>
  <c r="P297" i="14"/>
  <c r="K297" i="14"/>
  <c r="H297" i="14"/>
  <c r="F297" i="14"/>
  <c r="D297" i="14"/>
  <c r="C297" i="14"/>
  <c r="B297" i="14"/>
  <c r="U296" i="14"/>
  <c r="P296" i="14"/>
  <c r="K296" i="14"/>
  <c r="H296" i="14"/>
  <c r="F296" i="14"/>
  <c r="D296" i="14"/>
  <c r="C296" i="14"/>
  <c r="B296" i="14"/>
  <c r="U295" i="14"/>
  <c r="P295" i="14"/>
  <c r="K295" i="14"/>
  <c r="H295" i="14"/>
  <c r="F295" i="14"/>
  <c r="D295" i="14"/>
  <c r="C295" i="14"/>
  <c r="B295" i="14"/>
  <c r="U294" i="14"/>
  <c r="P294" i="14"/>
  <c r="K294" i="14"/>
  <c r="H294" i="14"/>
  <c r="F294" i="14"/>
  <c r="D294" i="14"/>
  <c r="C294" i="14"/>
  <c r="B294" i="14"/>
  <c r="U293" i="14"/>
  <c r="P293" i="14"/>
  <c r="K293" i="14"/>
  <c r="H293" i="14"/>
  <c r="F293" i="14"/>
  <c r="D293" i="14"/>
  <c r="C293" i="14"/>
  <c r="B293" i="14"/>
  <c r="U292" i="14"/>
  <c r="P292" i="14"/>
  <c r="K292" i="14"/>
  <c r="H292" i="14"/>
  <c r="F292" i="14"/>
  <c r="D292" i="14"/>
  <c r="C292" i="14"/>
  <c r="B292" i="14"/>
  <c r="U291" i="14"/>
  <c r="P291" i="14"/>
  <c r="K291" i="14"/>
  <c r="H291" i="14"/>
  <c r="F291" i="14"/>
  <c r="D291" i="14"/>
  <c r="C291" i="14"/>
  <c r="B291" i="14"/>
  <c r="U290" i="14"/>
  <c r="P290" i="14"/>
  <c r="K290" i="14"/>
  <c r="H290" i="14"/>
  <c r="F290" i="14"/>
  <c r="D290" i="14"/>
  <c r="C290" i="14"/>
  <c r="B290" i="14"/>
  <c r="U289" i="14"/>
  <c r="P289" i="14"/>
  <c r="K289" i="14"/>
  <c r="H289" i="14"/>
  <c r="F289" i="14"/>
  <c r="D289" i="14"/>
  <c r="C289" i="14"/>
  <c r="B289" i="14"/>
  <c r="U288" i="14"/>
  <c r="P288" i="14"/>
  <c r="K288" i="14"/>
  <c r="H288" i="14"/>
  <c r="F288" i="14"/>
  <c r="D288" i="14"/>
  <c r="C288" i="14"/>
  <c r="B288" i="14"/>
  <c r="U287" i="14"/>
  <c r="P287" i="14"/>
  <c r="K287" i="14"/>
  <c r="H287" i="14"/>
  <c r="F287" i="14"/>
  <c r="D287" i="14"/>
  <c r="C287" i="14"/>
  <c r="B287" i="14"/>
  <c r="U286" i="14"/>
  <c r="P286" i="14"/>
  <c r="K286" i="14"/>
  <c r="H286" i="14"/>
  <c r="F286" i="14"/>
  <c r="D286" i="14"/>
  <c r="C286" i="14"/>
  <c r="B286" i="14"/>
  <c r="U285" i="14"/>
  <c r="P285" i="14"/>
  <c r="K285" i="14"/>
  <c r="H285" i="14"/>
  <c r="F285" i="14"/>
  <c r="D285" i="14"/>
  <c r="C285" i="14"/>
  <c r="B285" i="14"/>
  <c r="U284" i="14"/>
  <c r="P284" i="14"/>
  <c r="K284" i="14"/>
  <c r="H284" i="14"/>
  <c r="F284" i="14"/>
  <c r="D284" i="14"/>
  <c r="C284" i="14"/>
  <c r="B284" i="14"/>
  <c r="U283" i="14"/>
  <c r="P283" i="14"/>
  <c r="K283" i="14"/>
  <c r="H283" i="14"/>
  <c r="F283" i="14"/>
  <c r="D283" i="14"/>
  <c r="C283" i="14"/>
  <c r="B283" i="14"/>
  <c r="U282" i="14"/>
  <c r="P282" i="14"/>
  <c r="K282" i="14"/>
  <c r="H282" i="14"/>
  <c r="F282" i="14"/>
  <c r="D282" i="14"/>
  <c r="C282" i="14"/>
  <c r="B282" i="14"/>
  <c r="U281" i="14"/>
  <c r="P281" i="14"/>
  <c r="K281" i="14"/>
  <c r="H281" i="14"/>
  <c r="F281" i="14"/>
  <c r="D281" i="14"/>
  <c r="C281" i="14"/>
  <c r="B281" i="14"/>
  <c r="U280" i="14"/>
  <c r="P280" i="14"/>
  <c r="K280" i="14"/>
  <c r="H280" i="14"/>
  <c r="F280" i="14"/>
  <c r="D280" i="14"/>
  <c r="C280" i="14"/>
  <c r="B280" i="14"/>
  <c r="U279" i="14"/>
  <c r="P279" i="14"/>
  <c r="K279" i="14"/>
  <c r="H279" i="14"/>
  <c r="F279" i="14"/>
  <c r="D279" i="14"/>
  <c r="C279" i="14"/>
  <c r="B279" i="14"/>
  <c r="U278" i="14"/>
  <c r="P278" i="14"/>
  <c r="K278" i="14"/>
  <c r="H278" i="14"/>
  <c r="F278" i="14"/>
  <c r="D278" i="14"/>
  <c r="C278" i="14"/>
  <c r="B278" i="14"/>
  <c r="U277" i="14"/>
  <c r="P277" i="14"/>
  <c r="K277" i="14"/>
  <c r="H277" i="14"/>
  <c r="F277" i="14"/>
  <c r="D277" i="14"/>
  <c r="C277" i="14"/>
  <c r="B277" i="14"/>
  <c r="U276" i="14"/>
  <c r="P276" i="14"/>
  <c r="K276" i="14"/>
  <c r="H276" i="14"/>
  <c r="F276" i="14"/>
  <c r="D276" i="14"/>
  <c r="C276" i="14"/>
  <c r="B276" i="14"/>
  <c r="U275" i="14"/>
  <c r="P275" i="14"/>
  <c r="K275" i="14"/>
  <c r="H275" i="14"/>
  <c r="F275" i="14"/>
  <c r="D275" i="14"/>
  <c r="C275" i="14"/>
  <c r="B275" i="14"/>
  <c r="U274" i="14"/>
  <c r="P274" i="14"/>
  <c r="K274" i="14"/>
  <c r="H274" i="14"/>
  <c r="F274" i="14"/>
  <c r="D274" i="14"/>
  <c r="C274" i="14"/>
  <c r="B274" i="14"/>
  <c r="U273" i="14"/>
  <c r="P273" i="14"/>
  <c r="K273" i="14"/>
  <c r="H273" i="14"/>
  <c r="F273" i="14"/>
  <c r="D273" i="14"/>
  <c r="C273" i="14"/>
  <c r="B273" i="14"/>
  <c r="U272" i="14"/>
  <c r="P272" i="14"/>
  <c r="K272" i="14"/>
  <c r="H272" i="14"/>
  <c r="F272" i="14"/>
  <c r="D272" i="14"/>
  <c r="C272" i="14"/>
  <c r="B272" i="14"/>
  <c r="U271" i="14"/>
  <c r="P271" i="14"/>
  <c r="K271" i="14"/>
  <c r="H271" i="14"/>
  <c r="F271" i="14"/>
  <c r="D271" i="14"/>
  <c r="C271" i="14"/>
  <c r="B271" i="14"/>
  <c r="U270" i="14"/>
  <c r="P270" i="14"/>
  <c r="K270" i="14"/>
  <c r="H270" i="14"/>
  <c r="F270" i="14"/>
  <c r="D270" i="14"/>
  <c r="C270" i="14"/>
  <c r="B270" i="14"/>
  <c r="U269" i="14"/>
  <c r="P269" i="14"/>
  <c r="K269" i="14"/>
  <c r="H269" i="14"/>
  <c r="F269" i="14"/>
  <c r="D269" i="14"/>
  <c r="C269" i="14"/>
  <c r="B269" i="14"/>
  <c r="U268" i="14"/>
  <c r="P268" i="14"/>
  <c r="K268" i="14"/>
  <c r="H268" i="14"/>
  <c r="F268" i="14"/>
  <c r="D268" i="14"/>
  <c r="C268" i="14"/>
  <c r="B268" i="14"/>
  <c r="U267" i="14"/>
  <c r="P267" i="14"/>
  <c r="K267" i="14"/>
  <c r="H267" i="14"/>
  <c r="F267" i="14"/>
  <c r="D267" i="14"/>
  <c r="C267" i="14"/>
  <c r="B267" i="14"/>
  <c r="U266" i="14"/>
  <c r="P266" i="14"/>
  <c r="K266" i="14"/>
  <c r="H266" i="14"/>
  <c r="F266" i="14"/>
  <c r="D266" i="14"/>
  <c r="C266" i="14"/>
  <c r="B266" i="14"/>
  <c r="U265" i="14"/>
  <c r="P265" i="14"/>
  <c r="K265" i="14"/>
  <c r="H265" i="14"/>
  <c r="F265" i="14"/>
  <c r="D265" i="14"/>
  <c r="C265" i="14"/>
  <c r="B265" i="14"/>
  <c r="U264" i="14"/>
  <c r="P264" i="14"/>
  <c r="K264" i="14"/>
  <c r="H264" i="14"/>
  <c r="F264" i="14"/>
  <c r="D264" i="14"/>
  <c r="C264" i="14"/>
  <c r="B264" i="14"/>
  <c r="U263" i="14"/>
  <c r="P263" i="14"/>
  <c r="K263" i="14"/>
  <c r="H263" i="14"/>
  <c r="F263" i="14"/>
  <c r="D263" i="14"/>
  <c r="C263" i="14"/>
  <c r="B263" i="14"/>
  <c r="U262" i="14"/>
  <c r="P262" i="14"/>
  <c r="K262" i="14"/>
  <c r="H262" i="14"/>
  <c r="F262" i="14"/>
  <c r="D262" i="14"/>
  <c r="C262" i="14"/>
  <c r="B262" i="14"/>
  <c r="U261" i="14"/>
  <c r="P261" i="14"/>
  <c r="K261" i="14"/>
  <c r="H261" i="14"/>
  <c r="F261" i="14"/>
  <c r="D261" i="14"/>
  <c r="C261" i="14"/>
  <c r="B261" i="14"/>
  <c r="U260" i="14"/>
  <c r="P260" i="14"/>
  <c r="K260" i="14"/>
  <c r="H260" i="14"/>
  <c r="F260" i="14"/>
  <c r="D260" i="14"/>
  <c r="C260" i="14"/>
  <c r="B260" i="14"/>
  <c r="U259" i="14"/>
  <c r="P259" i="14"/>
  <c r="K259" i="14"/>
  <c r="H259" i="14"/>
  <c r="F259" i="14"/>
  <c r="D259" i="14"/>
  <c r="C259" i="14"/>
  <c r="B259" i="14"/>
  <c r="U258" i="14"/>
  <c r="P258" i="14"/>
  <c r="K258" i="14"/>
  <c r="H258" i="14"/>
  <c r="F258" i="14"/>
  <c r="D258" i="14"/>
  <c r="C258" i="14"/>
  <c r="B258" i="14"/>
  <c r="U257" i="14"/>
  <c r="P257" i="14"/>
  <c r="K257" i="14"/>
  <c r="H257" i="14"/>
  <c r="F257" i="14"/>
  <c r="D257" i="14"/>
  <c r="C257" i="14"/>
  <c r="B257" i="14"/>
  <c r="U256" i="14"/>
  <c r="P256" i="14"/>
  <c r="K256" i="14"/>
  <c r="H256" i="14"/>
  <c r="F256" i="14"/>
  <c r="D256" i="14"/>
  <c r="C256" i="14"/>
  <c r="B256" i="14"/>
  <c r="U255" i="14"/>
  <c r="P255" i="14"/>
  <c r="K255" i="14"/>
  <c r="H255" i="14"/>
  <c r="F255" i="14"/>
  <c r="D255" i="14"/>
  <c r="C255" i="14"/>
  <c r="B255" i="14"/>
  <c r="U254" i="14"/>
  <c r="P254" i="14"/>
  <c r="K254" i="14"/>
  <c r="H254" i="14"/>
  <c r="F254" i="14"/>
  <c r="D254" i="14"/>
  <c r="C254" i="14"/>
  <c r="B254" i="14"/>
  <c r="U253" i="14"/>
  <c r="P253" i="14"/>
  <c r="K253" i="14"/>
  <c r="H253" i="14"/>
  <c r="F253" i="14"/>
  <c r="D253" i="14"/>
  <c r="C253" i="14"/>
  <c r="B253" i="14"/>
  <c r="U252" i="14"/>
  <c r="P252" i="14"/>
  <c r="K252" i="14"/>
  <c r="H252" i="14"/>
  <c r="F252" i="14"/>
  <c r="D252" i="14"/>
  <c r="C252" i="14"/>
  <c r="B252" i="14"/>
  <c r="U251" i="14"/>
  <c r="P251" i="14"/>
  <c r="K251" i="14"/>
  <c r="H251" i="14"/>
  <c r="F251" i="14"/>
  <c r="D251" i="14"/>
  <c r="C251" i="14"/>
  <c r="B251" i="14"/>
  <c r="U250" i="14"/>
  <c r="P250" i="14"/>
  <c r="K250" i="14"/>
  <c r="H250" i="14"/>
  <c r="F250" i="14"/>
  <c r="D250" i="14"/>
  <c r="C250" i="14"/>
  <c r="B250" i="14"/>
  <c r="U249" i="14"/>
  <c r="P249" i="14"/>
  <c r="K249" i="14"/>
  <c r="H249" i="14"/>
  <c r="F249" i="14"/>
  <c r="D249" i="14"/>
  <c r="C249" i="14"/>
  <c r="B249" i="14"/>
  <c r="U248" i="14"/>
  <c r="P248" i="14"/>
  <c r="K248" i="14"/>
  <c r="H248" i="14"/>
  <c r="F248" i="14"/>
  <c r="D248" i="14"/>
  <c r="C248" i="14"/>
  <c r="B248" i="14"/>
  <c r="U247" i="14"/>
  <c r="P247" i="14"/>
  <c r="K247" i="14"/>
  <c r="H247" i="14"/>
  <c r="F247" i="14"/>
  <c r="D247" i="14"/>
  <c r="C247" i="14"/>
  <c r="B247" i="14"/>
  <c r="U246" i="14"/>
  <c r="P246" i="14"/>
  <c r="K246" i="14"/>
  <c r="H246" i="14"/>
  <c r="F246" i="14"/>
  <c r="D246" i="14"/>
  <c r="C246" i="14"/>
  <c r="B246" i="14"/>
  <c r="U245" i="14"/>
  <c r="P245" i="14"/>
  <c r="K245" i="14"/>
  <c r="H245" i="14"/>
  <c r="F245" i="14"/>
  <c r="D245" i="14"/>
  <c r="C245" i="14"/>
  <c r="B245" i="14"/>
  <c r="U244" i="14"/>
  <c r="P244" i="14"/>
  <c r="K244" i="14"/>
  <c r="H244" i="14"/>
  <c r="F244" i="14"/>
  <c r="D244" i="14"/>
  <c r="C244" i="14"/>
  <c r="B244" i="14"/>
  <c r="U243" i="14"/>
  <c r="P243" i="14"/>
  <c r="K243" i="14"/>
  <c r="H243" i="14"/>
  <c r="F243" i="14"/>
  <c r="D243" i="14"/>
  <c r="C243" i="14"/>
  <c r="B243" i="14"/>
  <c r="U242" i="14"/>
  <c r="P242" i="14"/>
  <c r="K242" i="14"/>
  <c r="H242" i="14"/>
  <c r="F242" i="14"/>
  <c r="D242" i="14"/>
  <c r="C242" i="14"/>
  <c r="B242" i="14"/>
  <c r="U241" i="14"/>
  <c r="P241" i="14"/>
  <c r="K241" i="14"/>
  <c r="H241" i="14"/>
  <c r="F241" i="14"/>
  <c r="D241" i="14"/>
  <c r="C241" i="14"/>
  <c r="B241" i="14"/>
  <c r="U240" i="14"/>
  <c r="P240" i="14"/>
  <c r="K240" i="14"/>
  <c r="H240" i="14"/>
  <c r="F240" i="14"/>
  <c r="D240" i="14"/>
  <c r="C240" i="14"/>
  <c r="B240" i="14"/>
  <c r="U239" i="14"/>
  <c r="P239" i="14"/>
  <c r="K239" i="14"/>
  <c r="H239" i="14"/>
  <c r="F239" i="14"/>
  <c r="D239" i="14"/>
  <c r="C239" i="14"/>
  <c r="B239" i="14"/>
  <c r="U238" i="14"/>
  <c r="P238" i="14"/>
  <c r="K238" i="14"/>
  <c r="H238" i="14"/>
  <c r="F238" i="14"/>
  <c r="D238" i="14"/>
  <c r="C238" i="14"/>
  <c r="B238" i="14"/>
  <c r="U237" i="14"/>
  <c r="P237" i="14"/>
  <c r="K237" i="14"/>
  <c r="H237" i="14"/>
  <c r="F237" i="14"/>
  <c r="D237" i="14"/>
  <c r="C237" i="14"/>
  <c r="B237" i="14"/>
  <c r="U236" i="14"/>
  <c r="P236" i="14"/>
  <c r="K236" i="14"/>
  <c r="H236" i="14"/>
  <c r="F236" i="14"/>
  <c r="D236" i="14"/>
  <c r="C236" i="14"/>
  <c r="B236" i="14"/>
  <c r="U235" i="14"/>
  <c r="P235" i="14"/>
  <c r="K235" i="14"/>
  <c r="H235" i="14"/>
  <c r="F235" i="14"/>
  <c r="D235" i="14"/>
  <c r="C235" i="14"/>
  <c r="B235" i="14"/>
  <c r="U234" i="14"/>
  <c r="P234" i="14"/>
  <c r="K234" i="14"/>
  <c r="H234" i="14"/>
  <c r="F234" i="14"/>
  <c r="D234" i="14"/>
  <c r="C234" i="14"/>
  <c r="B234" i="14"/>
  <c r="U233" i="14"/>
  <c r="P233" i="14"/>
  <c r="K233" i="14"/>
  <c r="H233" i="14"/>
  <c r="F233" i="14"/>
  <c r="D233" i="14"/>
  <c r="C233" i="14"/>
  <c r="B233" i="14"/>
  <c r="U232" i="14"/>
  <c r="P232" i="14"/>
  <c r="K232" i="14"/>
  <c r="H232" i="14"/>
  <c r="F232" i="14"/>
  <c r="D232" i="14"/>
  <c r="C232" i="14"/>
  <c r="B232" i="14"/>
  <c r="U231" i="14"/>
  <c r="P231" i="14"/>
  <c r="K231" i="14"/>
  <c r="H231" i="14"/>
  <c r="F231" i="14"/>
  <c r="D231" i="14"/>
  <c r="C231" i="14"/>
  <c r="B231" i="14"/>
  <c r="U230" i="14"/>
  <c r="P230" i="14"/>
  <c r="K230" i="14"/>
  <c r="H230" i="14"/>
  <c r="F230" i="14"/>
  <c r="D230" i="14"/>
  <c r="C230" i="14"/>
  <c r="B230" i="14"/>
  <c r="U229" i="14"/>
  <c r="P229" i="14"/>
  <c r="K229" i="14"/>
  <c r="H229" i="14"/>
  <c r="F229" i="14"/>
  <c r="D229" i="14"/>
  <c r="C229" i="14"/>
  <c r="B229" i="14"/>
  <c r="U228" i="14"/>
  <c r="P228" i="14"/>
  <c r="K228" i="14"/>
  <c r="H228" i="14"/>
  <c r="F228" i="14"/>
  <c r="D228" i="14"/>
  <c r="C228" i="14"/>
  <c r="B228" i="14"/>
  <c r="U227" i="14"/>
  <c r="P227" i="14"/>
  <c r="K227" i="14"/>
  <c r="H227" i="14"/>
  <c r="F227" i="14"/>
  <c r="D227" i="14"/>
  <c r="C227" i="14"/>
  <c r="B227" i="14"/>
  <c r="U226" i="14"/>
  <c r="P226" i="14"/>
  <c r="K226" i="14"/>
  <c r="H226" i="14"/>
  <c r="F226" i="14"/>
  <c r="D226" i="14"/>
  <c r="C226" i="14"/>
  <c r="B226" i="14"/>
  <c r="U225" i="14"/>
  <c r="P225" i="14"/>
  <c r="K225" i="14"/>
  <c r="H225" i="14"/>
  <c r="F225" i="14"/>
  <c r="D225" i="14"/>
  <c r="C225" i="14"/>
  <c r="B225" i="14"/>
  <c r="U224" i="14"/>
  <c r="P224" i="14"/>
  <c r="K224" i="14"/>
  <c r="H224" i="14"/>
  <c r="F224" i="14"/>
  <c r="D224" i="14"/>
  <c r="C224" i="14"/>
  <c r="B224" i="14"/>
  <c r="U223" i="14"/>
  <c r="P223" i="14"/>
  <c r="K223" i="14"/>
  <c r="H223" i="14"/>
  <c r="F223" i="14"/>
  <c r="D223" i="14"/>
  <c r="C223" i="14"/>
  <c r="B223" i="14"/>
  <c r="U222" i="14"/>
  <c r="P222" i="14"/>
  <c r="K222" i="14"/>
  <c r="H222" i="14"/>
  <c r="F222" i="14"/>
  <c r="D222" i="14"/>
  <c r="C222" i="14"/>
  <c r="B222" i="14"/>
  <c r="U221" i="14"/>
  <c r="P221" i="14"/>
  <c r="K221" i="14"/>
  <c r="H221" i="14"/>
  <c r="F221" i="14"/>
  <c r="D221" i="14"/>
  <c r="C221" i="14"/>
  <c r="B221" i="14"/>
  <c r="U220" i="14"/>
  <c r="P220" i="14"/>
  <c r="K220" i="14"/>
  <c r="H220" i="14"/>
  <c r="F220" i="14"/>
  <c r="D220" i="14"/>
  <c r="C220" i="14"/>
  <c r="B220" i="14"/>
  <c r="U219" i="14"/>
  <c r="P219" i="14"/>
  <c r="K219" i="14"/>
  <c r="H219" i="14"/>
  <c r="F219" i="14"/>
  <c r="D219" i="14"/>
  <c r="C219" i="14"/>
  <c r="B219" i="14"/>
  <c r="U218" i="14"/>
  <c r="P218" i="14"/>
  <c r="K218" i="14"/>
  <c r="H218" i="14"/>
  <c r="F218" i="14"/>
  <c r="D218" i="14"/>
  <c r="C218" i="14"/>
  <c r="B218" i="14"/>
  <c r="U217" i="14"/>
  <c r="P217" i="14"/>
  <c r="K217" i="14"/>
  <c r="H217" i="14"/>
  <c r="F217" i="14"/>
  <c r="D217" i="14"/>
  <c r="C217" i="14"/>
  <c r="B217" i="14"/>
  <c r="U216" i="14"/>
  <c r="P216" i="14"/>
  <c r="K216" i="14"/>
  <c r="H216" i="14"/>
  <c r="F216" i="14"/>
  <c r="D216" i="14"/>
  <c r="C216" i="14"/>
  <c r="B216" i="14"/>
  <c r="U215" i="14"/>
  <c r="P215" i="14"/>
  <c r="K215" i="14"/>
  <c r="H215" i="14"/>
  <c r="F215" i="14"/>
  <c r="D215" i="14"/>
  <c r="C215" i="14"/>
  <c r="B215" i="14"/>
  <c r="U214" i="14"/>
  <c r="P214" i="14"/>
  <c r="K214" i="14"/>
  <c r="H214" i="14"/>
  <c r="F214" i="14"/>
  <c r="D214" i="14"/>
  <c r="C214" i="14"/>
  <c r="B214" i="14"/>
  <c r="U213" i="14"/>
  <c r="P213" i="14"/>
  <c r="K213" i="14"/>
  <c r="H213" i="14"/>
  <c r="F213" i="14"/>
  <c r="D213" i="14"/>
  <c r="C213" i="14"/>
  <c r="B213" i="14"/>
  <c r="U212" i="14"/>
  <c r="P212" i="14"/>
  <c r="K212" i="14"/>
  <c r="H212" i="14"/>
  <c r="F212" i="14"/>
  <c r="D212" i="14"/>
  <c r="C212" i="14"/>
  <c r="B212" i="14"/>
  <c r="U211" i="14"/>
  <c r="P211" i="14"/>
  <c r="K211" i="14"/>
  <c r="H211" i="14"/>
  <c r="F211" i="14"/>
  <c r="D211" i="14"/>
  <c r="C211" i="14"/>
  <c r="B211" i="14"/>
  <c r="U210" i="14"/>
  <c r="P210" i="14"/>
  <c r="K210" i="14"/>
  <c r="H210" i="14"/>
  <c r="F210" i="14"/>
  <c r="D210" i="14"/>
  <c r="C210" i="14"/>
  <c r="B210" i="14"/>
  <c r="U209" i="14"/>
  <c r="P209" i="14"/>
  <c r="K209" i="14"/>
  <c r="H209" i="14"/>
  <c r="F209" i="14"/>
  <c r="D209" i="14"/>
  <c r="C209" i="14"/>
  <c r="B209" i="14"/>
  <c r="U208" i="14"/>
  <c r="P208" i="14"/>
  <c r="K208" i="14"/>
  <c r="H208" i="14"/>
  <c r="F208" i="14"/>
  <c r="D208" i="14"/>
  <c r="C208" i="14"/>
  <c r="B208" i="14"/>
  <c r="U207" i="14"/>
  <c r="P207" i="14"/>
  <c r="K207" i="14"/>
  <c r="H207" i="14"/>
  <c r="F207" i="14"/>
  <c r="D207" i="14"/>
  <c r="C207" i="14"/>
  <c r="B207" i="14"/>
  <c r="U206" i="14"/>
  <c r="P206" i="14"/>
  <c r="K206" i="14"/>
  <c r="H206" i="14"/>
  <c r="F206" i="14"/>
  <c r="D206" i="14"/>
  <c r="C206" i="14"/>
  <c r="B206" i="14"/>
  <c r="U205" i="14"/>
  <c r="P205" i="14"/>
  <c r="K205" i="14"/>
  <c r="H205" i="14"/>
  <c r="F205" i="14"/>
  <c r="D205" i="14"/>
  <c r="C205" i="14"/>
  <c r="B205" i="14"/>
  <c r="U204" i="14"/>
  <c r="P204" i="14"/>
  <c r="K204" i="14"/>
  <c r="H204" i="14"/>
  <c r="F204" i="14"/>
  <c r="D204" i="14"/>
  <c r="C204" i="14"/>
  <c r="B204" i="14"/>
  <c r="U203" i="14"/>
  <c r="P203" i="14"/>
  <c r="K203" i="14"/>
  <c r="H203" i="14"/>
  <c r="F203" i="14"/>
  <c r="D203" i="14"/>
  <c r="C203" i="14"/>
  <c r="B203" i="14"/>
  <c r="U202" i="14"/>
  <c r="P202" i="14"/>
  <c r="K202" i="14"/>
  <c r="H202" i="14"/>
  <c r="F202" i="14"/>
  <c r="D202" i="14"/>
  <c r="C202" i="14"/>
  <c r="B202" i="14"/>
  <c r="U201" i="14"/>
  <c r="P201" i="14"/>
  <c r="K201" i="14"/>
  <c r="H201" i="14"/>
  <c r="F201" i="14"/>
  <c r="D201" i="14"/>
  <c r="C201" i="14"/>
  <c r="B201" i="14"/>
  <c r="U200" i="14"/>
  <c r="P200" i="14"/>
  <c r="K200" i="14"/>
  <c r="H200" i="14"/>
  <c r="F200" i="14"/>
  <c r="D200" i="14"/>
  <c r="C200" i="14"/>
  <c r="B200" i="14"/>
  <c r="U199" i="14"/>
  <c r="P199" i="14"/>
  <c r="K199" i="14"/>
  <c r="H199" i="14"/>
  <c r="F199" i="14"/>
  <c r="D199" i="14"/>
  <c r="C199" i="14"/>
  <c r="B199" i="14"/>
  <c r="U198" i="14"/>
  <c r="P198" i="14"/>
  <c r="K198" i="14"/>
  <c r="H198" i="14"/>
  <c r="F198" i="14"/>
  <c r="D198" i="14"/>
  <c r="C198" i="14"/>
  <c r="B198" i="14"/>
  <c r="U197" i="14"/>
  <c r="P197" i="14"/>
  <c r="K197" i="14"/>
  <c r="H197" i="14"/>
  <c r="F197" i="14"/>
  <c r="D197" i="14"/>
  <c r="C197" i="14"/>
  <c r="B197" i="14"/>
  <c r="U196" i="14"/>
  <c r="P196" i="14"/>
  <c r="K196" i="14"/>
  <c r="H196" i="14"/>
  <c r="F196" i="14"/>
  <c r="D196" i="14"/>
  <c r="C196" i="14"/>
  <c r="B196" i="14"/>
  <c r="U195" i="14"/>
  <c r="P195" i="14"/>
  <c r="K195" i="14"/>
  <c r="H195" i="14"/>
  <c r="F195" i="14"/>
  <c r="D195" i="14"/>
  <c r="C195" i="14"/>
  <c r="B195" i="14"/>
  <c r="U194" i="14"/>
  <c r="P194" i="14"/>
  <c r="K194" i="14"/>
  <c r="H194" i="14"/>
  <c r="F194" i="14"/>
  <c r="D194" i="14"/>
  <c r="C194" i="14"/>
  <c r="B194" i="14"/>
  <c r="U193" i="14"/>
  <c r="P193" i="14"/>
  <c r="K193" i="14"/>
  <c r="H193" i="14"/>
  <c r="F193" i="14"/>
  <c r="D193" i="14"/>
  <c r="C193" i="14"/>
  <c r="B193" i="14"/>
  <c r="U192" i="14"/>
  <c r="P192" i="14"/>
  <c r="K192" i="14"/>
  <c r="H192" i="14"/>
  <c r="F192" i="14"/>
  <c r="D192" i="14"/>
  <c r="C192" i="14"/>
  <c r="B192" i="14"/>
  <c r="U191" i="14"/>
  <c r="P191" i="14"/>
  <c r="K191" i="14"/>
  <c r="H191" i="14"/>
  <c r="F191" i="14"/>
  <c r="D191" i="14"/>
  <c r="C191" i="14"/>
  <c r="B191" i="14"/>
  <c r="U190" i="14"/>
  <c r="P190" i="14"/>
  <c r="K190" i="14"/>
  <c r="H190" i="14"/>
  <c r="F190" i="14"/>
  <c r="D190" i="14"/>
  <c r="C190" i="14"/>
  <c r="B190" i="14"/>
  <c r="U189" i="14"/>
  <c r="P189" i="14"/>
  <c r="K189" i="14"/>
  <c r="H189" i="14"/>
  <c r="F189" i="14"/>
  <c r="D189" i="14"/>
  <c r="C189" i="14"/>
  <c r="B189" i="14"/>
  <c r="U188" i="14"/>
  <c r="P188" i="14"/>
  <c r="K188" i="14"/>
  <c r="H188" i="14"/>
  <c r="F188" i="14"/>
  <c r="D188" i="14"/>
  <c r="C188" i="14"/>
  <c r="B188" i="14"/>
  <c r="U187" i="14"/>
  <c r="P187" i="14"/>
  <c r="K187" i="14"/>
  <c r="H187" i="14"/>
  <c r="F187" i="14"/>
  <c r="D187" i="14"/>
  <c r="C187" i="14"/>
  <c r="B187" i="14"/>
  <c r="U186" i="14"/>
  <c r="P186" i="14"/>
  <c r="K186" i="14"/>
  <c r="H186" i="14"/>
  <c r="F186" i="14"/>
  <c r="D186" i="14"/>
  <c r="C186" i="14"/>
  <c r="B186" i="14"/>
  <c r="U185" i="14"/>
  <c r="P185" i="14"/>
  <c r="K185" i="14"/>
  <c r="H185" i="14"/>
  <c r="F185" i="14"/>
  <c r="D185" i="14"/>
  <c r="C185" i="14"/>
  <c r="B185" i="14"/>
  <c r="U184" i="14"/>
  <c r="P184" i="14"/>
  <c r="K184" i="14"/>
  <c r="H184" i="14"/>
  <c r="F184" i="14"/>
  <c r="D184" i="14"/>
  <c r="C184" i="14"/>
  <c r="B184" i="14"/>
  <c r="U183" i="14"/>
  <c r="P183" i="14"/>
  <c r="K183" i="14"/>
  <c r="H183" i="14"/>
  <c r="F183" i="14"/>
  <c r="D183" i="14"/>
  <c r="C183" i="14"/>
  <c r="B183" i="14"/>
  <c r="U182" i="14"/>
  <c r="P182" i="14"/>
  <c r="K182" i="14"/>
  <c r="H182" i="14"/>
  <c r="F182" i="14"/>
  <c r="D182" i="14"/>
  <c r="C182" i="14"/>
  <c r="B182" i="14"/>
  <c r="U181" i="14"/>
  <c r="P181" i="14"/>
  <c r="K181" i="14"/>
  <c r="H181" i="14"/>
  <c r="F181" i="14"/>
  <c r="D181" i="14"/>
  <c r="C181" i="14"/>
  <c r="B181" i="14"/>
  <c r="U180" i="14"/>
  <c r="P180" i="14"/>
  <c r="K180" i="14"/>
  <c r="H180" i="14"/>
  <c r="F180" i="14"/>
  <c r="D180" i="14"/>
  <c r="C180" i="14"/>
  <c r="B180" i="14"/>
  <c r="U179" i="14"/>
  <c r="P179" i="14"/>
  <c r="K179" i="14"/>
  <c r="H179" i="14"/>
  <c r="F179" i="14"/>
  <c r="D179" i="14"/>
  <c r="C179" i="14"/>
  <c r="B179" i="14"/>
  <c r="U178" i="14"/>
  <c r="P178" i="14"/>
  <c r="K178" i="14"/>
  <c r="H178" i="14"/>
  <c r="F178" i="14"/>
  <c r="D178" i="14"/>
  <c r="C178" i="14"/>
  <c r="B178" i="14"/>
  <c r="U177" i="14"/>
  <c r="P177" i="14"/>
  <c r="K177" i="14"/>
  <c r="H177" i="14"/>
  <c r="F177" i="14"/>
  <c r="D177" i="14"/>
  <c r="C177" i="14"/>
  <c r="B177" i="14"/>
  <c r="U176" i="14"/>
  <c r="P176" i="14"/>
  <c r="K176" i="14"/>
  <c r="H176" i="14"/>
  <c r="F176" i="14"/>
  <c r="D176" i="14"/>
  <c r="C176" i="14"/>
  <c r="B176" i="14"/>
  <c r="U175" i="14"/>
  <c r="P175" i="14"/>
  <c r="K175" i="14"/>
  <c r="H175" i="14"/>
  <c r="F175" i="14"/>
  <c r="D175" i="14"/>
  <c r="C175" i="14"/>
  <c r="B175" i="14"/>
  <c r="U174" i="14"/>
  <c r="P174" i="14"/>
  <c r="K174" i="14"/>
  <c r="H174" i="14"/>
  <c r="F174" i="14"/>
  <c r="D174" i="14"/>
  <c r="C174" i="14"/>
  <c r="B174" i="14"/>
  <c r="U173" i="14"/>
  <c r="P173" i="14"/>
  <c r="K173" i="14"/>
  <c r="H173" i="14"/>
  <c r="F173" i="14"/>
  <c r="D173" i="14"/>
  <c r="C173" i="14"/>
  <c r="B173" i="14"/>
  <c r="U172" i="14"/>
  <c r="P172" i="14"/>
  <c r="K172" i="14"/>
  <c r="H172" i="14"/>
  <c r="F172" i="14"/>
  <c r="D172" i="14"/>
  <c r="C172" i="14"/>
  <c r="B172" i="14"/>
  <c r="U171" i="14"/>
  <c r="P171" i="14"/>
  <c r="K171" i="14"/>
  <c r="H171" i="14"/>
  <c r="F171" i="14"/>
  <c r="D171" i="14"/>
  <c r="C171" i="14"/>
  <c r="B171" i="14"/>
  <c r="U170" i="14"/>
  <c r="P170" i="14"/>
  <c r="K170" i="14"/>
  <c r="H170" i="14"/>
  <c r="F170" i="14"/>
  <c r="D170" i="14"/>
  <c r="C170" i="14"/>
  <c r="B170" i="14"/>
  <c r="U169" i="14"/>
  <c r="P169" i="14"/>
  <c r="K169" i="14"/>
  <c r="H169" i="14"/>
  <c r="F169" i="14"/>
  <c r="D169" i="14"/>
  <c r="C169" i="14"/>
  <c r="B169" i="14"/>
  <c r="U168" i="14"/>
  <c r="P168" i="14"/>
  <c r="K168" i="14"/>
  <c r="H168" i="14"/>
  <c r="F168" i="14"/>
  <c r="D168" i="14"/>
  <c r="C168" i="14"/>
  <c r="B168" i="14"/>
  <c r="U167" i="14"/>
  <c r="P167" i="14"/>
  <c r="K167" i="14"/>
  <c r="H167" i="14"/>
  <c r="F167" i="14"/>
  <c r="D167" i="14"/>
  <c r="C167" i="14"/>
  <c r="B167" i="14"/>
  <c r="U166" i="14"/>
  <c r="P166" i="14"/>
  <c r="K166" i="14"/>
  <c r="H166" i="14"/>
  <c r="F166" i="14"/>
  <c r="D166" i="14"/>
  <c r="C166" i="14"/>
  <c r="B166" i="14"/>
  <c r="U165" i="14"/>
  <c r="P165" i="14"/>
  <c r="K165" i="14"/>
  <c r="H165" i="14"/>
  <c r="F165" i="14"/>
  <c r="D165" i="14"/>
  <c r="C165" i="14"/>
  <c r="B165" i="14"/>
  <c r="U164" i="14"/>
  <c r="P164" i="14"/>
  <c r="K164" i="14"/>
  <c r="H164" i="14"/>
  <c r="F164" i="14"/>
  <c r="D164" i="14"/>
  <c r="C164" i="14"/>
  <c r="B164" i="14"/>
  <c r="U163" i="14"/>
  <c r="P163" i="14"/>
  <c r="K163" i="14"/>
  <c r="H163" i="14"/>
  <c r="F163" i="14"/>
  <c r="D163" i="14"/>
  <c r="C163" i="14"/>
  <c r="B163" i="14"/>
  <c r="U162" i="14"/>
  <c r="P162" i="14"/>
  <c r="K162" i="14"/>
  <c r="H162" i="14"/>
  <c r="F162" i="14"/>
  <c r="D162" i="14"/>
  <c r="C162" i="14"/>
  <c r="B162" i="14"/>
  <c r="U161" i="14"/>
  <c r="P161" i="14"/>
  <c r="K161" i="14"/>
  <c r="H161" i="14"/>
  <c r="F161" i="14"/>
  <c r="D161" i="14"/>
  <c r="C161" i="14"/>
  <c r="B161" i="14"/>
  <c r="U160" i="14"/>
  <c r="P160" i="14"/>
  <c r="K160" i="14"/>
  <c r="H160" i="14"/>
  <c r="F160" i="14"/>
  <c r="D160" i="14"/>
  <c r="C160" i="14"/>
  <c r="B160" i="14"/>
  <c r="U159" i="14"/>
  <c r="P159" i="14"/>
  <c r="K159" i="14"/>
  <c r="H159" i="14"/>
  <c r="F159" i="14"/>
  <c r="D159" i="14"/>
  <c r="C159" i="14"/>
  <c r="B159" i="14"/>
  <c r="U158" i="14"/>
  <c r="P158" i="14"/>
  <c r="K158" i="14"/>
  <c r="H158" i="14"/>
  <c r="F158" i="14"/>
  <c r="D158" i="14"/>
  <c r="C158" i="14"/>
  <c r="B158" i="14"/>
  <c r="U157" i="14"/>
  <c r="P157" i="14"/>
  <c r="K157" i="14"/>
  <c r="H157" i="14"/>
  <c r="F157" i="14"/>
  <c r="D157" i="14"/>
  <c r="C157" i="14"/>
  <c r="B157" i="14"/>
  <c r="U156" i="14"/>
  <c r="P156" i="14"/>
  <c r="K156" i="14"/>
  <c r="H156" i="14"/>
  <c r="F156" i="14"/>
  <c r="D156" i="14"/>
  <c r="C156" i="14"/>
  <c r="B156" i="14"/>
  <c r="U155" i="14"/>
  <c r="P155" i="14"/>
  <c r="K155" i="14"/>
  <c r="H155" i="14"/>
  <c r="F155" i="14"/>
  <c r="D155" i="14"/>
  <c r="C155" i="14"/>
  <c r="B155" i="14"/>
  <c r="U154" i="14"/>
  <c r="P154" i="14"/>
  <c r="K154" i="14"/>
  <c r="H154" i="14"/>
  <c r="F154" i="14"/>
  <c r="D154" i="14"/>
  <c r="C154" i="14"/>
  <c r="B154" i="14"/>
  <c r="U153" i="14"/>
  <c r="P153" i="14"/>
  <c r="K153" i="14"/>
  <c r="H153" i="14"/>
  <c r="F153" i="14"/>
  <c r="D153" i="14"/>
  <c r="C153" i="14"/>
  <c r="B153" i="14"/>
  <c r="U152" i="14"/>
  <c r="P152" i="14"/>
  <c r="K152" i="14"/>
  <c r="H152" i="14"/>
  <c r="F152" i="14"/>
  <c r="D152" i="14"/>
  <c r="C152" i="14"/>
  <c r="B152" i="14"/>
  <c r="U151" i="14"/>
  <c r="P151" i="14"/>
  <c r="K151" i="14"/>
  <c r="H151" i="14"/>
  <c r="F151" i="14"/>
  <c r="D151" i="14"/>
  <c r="C151" i="14"/>
  <c r="B151" i="14"/>
  <c r="U150" i="14"/>
  <c r="P150" i="14"/>
  <c r="K150" i="14"/>
  <c r="H150" i="14"/>
  <c r="F150" i="14"/>
  <c r="D150" i="14"/>
  <c r="C150" i="14"/>
  <c r="B150" i="14"/>
  <c r="U149" i="14"/>
  <c r="P149" i="14"/>
  <c r="K149" i="14"/>
  <c r="H149" i="14"/>
  <c r="F149" i="14"/>
  <c r="D149" i="14"/>
  <c r="C149" i="14"/>
  <c r="B149" i="14"/>
  <c r="U148" i="14"/>
  <c r="P148" i="14"/>
  <c r="K148" i="14"/>
  <c r="H148" i="14"/>
  <c r="F148" i="14"/>
  <c r="D148" i="14"/>
  <c r="C148" i="14"/>
  <c r="B148" i="14"/>
  <c r="U147" i="14"/>
  <c r="P147" i="14"/>
  <c r="K147" i="14"/>
  <c r="H147" i="14"/>
  <c r="F147" i="14"/>
  <c r="D147" i="14"/>
  <c r="C147" i="14"/>
  <c r="B147" i="14"/>
  <c r="U146" i="14"/>
  <c r="P146" i="14"/>
  <c r="K146" i="14"/>
  <c r="H146" i="14"/>
  <c r="F146" i="14"/>
  <c r="D146" i="14"/>
  <c r="C146" i="14"/>
  <c r="B146" i="14"/>
  <c r="U145" i="14"/>
  <c r="P145" i="14"/>
  <c r="K145" i="14"/>
  <c r="H145" i="14"/>
  <c r="F145" i="14"/>
  <c r="D145" i="14"/>
  <c r="C145" i="14"/>
  <c r="B145" i="14"/>
  <c r="U144" i="14"/>
  <c r="P144" i="14"/>
  <c r="K144" i="14"/>
  <c r="H144" i="14"/>
  <c r="F144" i="14"/>
  <c r="D144" i="14"/>
  <c r="C144" i="14"/>
  <c r="B144" i="14"/>
  <c r="U143" i="14"/>
  <c r="P143" i="14"/>
  <c r="K143" i="14"/>
  <c r="H143" i="14"/>
  <c r="F143" i="14"/>
  <c r="D143" i="14"/>
  <c r="C143" i="14"/>
  <c r="B143" i="14"/>
  <c r="U142" i="14"/>
  <c r="P142" i="14"/>
  <c r="K142" i="14"/>
  <c r="H142" i="14"/>
  <c r="F142" i="14"/>
  <c r="D142" i="14"/>
  <c r="C142" i="14"/>
  <c r="B142" i="14"/>
  <c r="U141" i="14"/>
  <c r="P141" i="14"/>
  <c r="K141" i="14"/>
  <c r="H141" i="14"/>
  <c r="F141" i="14"/>
  <c r="D141" i="14"/>
  <c r="C141" i="14"/>
  <c r="B141" i="14"/>
  <c r="U140" i="14"/>
  <c r="P140" i="14"/>
  <c r="K140" i="14"/>
  <c r="H140" i="14"/>
  <c r="F140" i="14"/>
  <c r="D140" i="14"/>
  <c r="C140" i="14"/>
  <c r="B140" i="14"/>
  <c r="U139" i="14"/>
  <c r="P139" i="14"/>
  <c r="K139" i="14"/>
  <c r="H139" i="14"/>
  <c r="F139" i="14"/>
  <c r="D139" i="14"/>
  <c r="C139" i="14"/>
  <c r="B139" i="14"/>
  <c r="U138" i="14"/>
  <c r="P138" i="14"/>
  <c r="K138" i="14"/>
  <c r="H138" i="14"/>
  <c r="F138" i="14"/>
  <c r="D138" i="14"/>
  <c r="C138" i="14"/>
  <c r="B138" i="14"/>
  <c r="U137" i="14"/>
  <c r="P137" i="14"/>
  <c r="K137" i="14"/>
  <c r="H137" i="14"/>
  <c r="F137" i="14"/>
  <c r="D137" i="14"/>
  <c r="C137" i="14"/>
  <c r="B137" i="14"/>
  <c r="U136" i="14"/>
  <c r="P136" i="14"/>
  <c r="K136" i="14"/>
  <c r="H136" i="14"/>
  <c r="F136" i="14"/>
  <c r="D136" i="14"/>
  <c r="C136" i="14"/>
  <c r="B136" i="14"/>
  <c r="U135" i="14"/>
  <c r="P135" i="14"/>
  <c r="K135" i="14"/>
  <c r="H135" i="14"/>
  <c r="F135" i="14"/>
  <c r="D135" i="14"/>
  <c r="C135" i="14"/>
  <c r="B135" i="14"/>
  <c r="U134" i="14"/>
  <c r="P134" i="14"/>
  <c r="K134" i="14"/>
  <c r="H134" i="14"/>
  <c r="F134" i="14"/>
  <c r="D134" i="14"/>
  <c r="C134" i="14"/>
  <c r="B134" i="14"/>
  <c r="U133" i="14"/>
  <c r="P133" i="14"/>
  <c r="K133" i="14"/>
  <c r="H133" i="14"/>
  <c r="F133" i="14"/>
  <c r="D133" i="14"/>
  <c r="C133" i="14"/>
  <c r="B133" i="14"/>
  <c r="U132" i="14"/>
  <c r="P132" i="14"/>
  <c r="K132" i="14"/>
  <c r="H132" i="14"/>
  <c r="F132" i="14"/>
  <c r="D132" i="14"/>
  <c r="C132" i="14"/>
  <c r="B132" i="14"/>
  <c r="U131" i="14"/>
  <c r="P131" i="14"/>
  <c r="K131" i="14"/>
  <c r="H131" i="14"/>
  <c r="F131" i="14"/>
  <c r="D131" i="14"/>
  <c r="C131" i="14"/>
  <c r="B131" i="14"/>
  <c r="U130" i="14"/>
  <c r="P130" i="14"/>
  <c r="K130" i="14"/>
  <c r="H130" i="14"/>
  <c r="F130" i="14"/>
  <c r="D130" i="14"/>
  <c r="C130" i="14"/>
  <c r="B130" i="14"/>
  <c r="U129" i="14"/>
  <c r="P129" i="14"/>
  <c r="K129" i="14"/>
  <c r="H129" i="14"/>
  <c r="F129" i="14"/>
  <c r="D129" i="14"/>
  <c r="C129" i="14"/>
  <c r="B129" i="14"/>
  <c r="U128" i="14"/>
  <c r="P128" i="14"/>
  <c r="K128" i="14"/>
  <c r="H128" i="14"/>
  <c r="F128" i="14"/>
  <c r="D128" i="14"/>
  <c r="C128" i="14"/>
  <c r="B128" i="14"/>
  <c r="U127" i="14"/>
  <c r="P127" i="14"/>
  <c r="K127" i="14"/>
  <c r="H127" i="14"/>
  <c r="F127" i="14"/>
  <c r="D127" i="14"/>
  <c r="C127" i="14"/>
  <c r="B127" i="14"/>
  <c r="U126" i="14"/>
  <c r="P126" i="14"/>
  <c r="K126" i="14"/>
  <c r="H126" i="14"/>
  <c r="F126" i="14"/>
  <c r="D126" i="14"/>
  <c r="C126" i="14"/>
  <c r="B126" i="14"/>
  <c r="U125" i="14"/>
  <c r="P125" i="14"/>
  <c r="K125" i="14"/>
  <c r="H125" i="14"/>
  <c r="F125" i="14"/>
  <c r="D125" i="14"/>
  <c r="C125" i="14"/>
  <c r="B125" i="14"/>
  <c r="U124" i="14"/>
  <c r="P124" i="14"/>
  <c r="K124" i="14"/>
  <c r="H124" i="14"/>
  <c r="F124" i="14"/>
  <c r="D124" i="14"/>
  <c r="C124" i="14"/>
  <c r="B124" i="14"/>
  <c r="U123" i="14"/>
  <c r="P123" i="14"/>
  <c r="K123" i="14"/>
  <c r="H123" i="14"/>
  <c r="F123" i="14"/>
  <c r="D123" i="14"/>
  <c r="C123" i="14"/>
  <c r="B123" i="14"/>
  <c r="U122" i="14"/>
  <c r="P122" i="14"/>
  <c r="K122" i="14"/>
  <c r="H122" i="14"/>
  <c r="F122" i="14"/>
  <c r="D122" i="14"/>
  <c r="C122" i="14"/>
  <c r="B122" i="14"/>
  <c r="U121" i="14"/>
  <c r="P121" i="14"/>
  <c r="K121" i="14"/>
  <c r="H121" i="14"/>
  <c r="F121" i="14"/>
  <c r="D121" i="14"/>
  <c r="C121" i="14"/>
  <c r="B121" i="14"/>
  <c r="U120" i="14"/>
  <c r="P120" i="14"/>
  <c r="K120" i="14"/>
  <c r="H120" i="14"/>
  <c r="F120" i="14"/>
  <c r="D120" i="14"/>
  <c r="C120" i="14"/>
  <c r="B120" i="14"/>
  <c r="U119" i="14"/>
  <c r="P119" i="14"/>
  <c r="K119" i="14"/>
  <c r="H119" i="14"/>
  <c r="F119" i="14"/>
  <c r="D119" i="14"/>
  <c r="C119" i="14"/>
  <c r="B119" i="14"/>
  <c r="U118" i="14"/>
  <c r="P118" i="14"/>
  <c r="K118" i="14"/>
  <c r="H118" i="14"/>
  <c r="F118" i="14"/>
  <c r="D118" i="14"/>
  <c r="C118" i="14"/>
  <c r="B118" i="14"/>
  <c r="U117" i="14"/>
  <c r="P117" i="14"/>
  <c r="K117" i="14"/>
  <c r="H117" i="14"/>
  <c r="F117" i="14"/>
  <c r="D117" i="14"/>
  <c r="C117" i="14"/>
  <c r="B117" i="14"/>
  <c r="U116" i="14"/>
  <c r="P116" i="14"/>
  <c r="K116" i="14"/>
  <c r="H116" i="14"/>
  <c r="F116" i="14"/>
  <c r="D116" i="14"/>
  <c r="C116" i="14"/>
  <c r="B116" i="14"/>
  <c r="U115" i="14"/>
  <c r="P115" i="14"/>
  <c r="K115" i="14"/>
  <c r="H115" i="14"/>
  <c r="F115" i="14"/>
  <c r="D115" i="14"/>
  <c r="C115" i="14"/>
  <c r="B115" i="14"/>
  <c r="U114" i="14"/>
  <c r="P114" i="14"/>
  <c r="K114" i="14"/>
  <c r="H114" i="14"/>
  <c r="F114" i="14"/>
  <c r="D114" i="14"/>
  <c r="C114" i="14"/>
  <c r="B114" i="14"/>
  <c r="U113" i="14"/>
  <c r="P113" i="14"/>
  <c r="K113" i="14"/>
  <c r="H113" i="14"/>
  <c r="F113" i="14"/>
  <c r="D113" i="14"/>
  <c r="C113" i="14"/>
  <c r="B113" i="14"/>
  <c r="U112" i="14"/>
  <c r="P112" i="14"/>
  <c r="K112" i="14"/>
  <c r="H112" i="14"/>
  <c r="F112" i="14"/>
  <c r="D112" i="14"/>
  <c r="C112" i="14"/>
  <c r="B112" i="14"/>
  <c r="U111" i="14"/>
  <c r="P111" i="14"/>
  <c r="K111" i="14"/>
  <c r="H111" i="14"/>
  <c r="F111" i="14"/>
  <c r="D111" i="14"/>
  <c r="C111" i="14"/>
  <c r="B111" i="14"/>
  <c r="U110" i="14"/>
  <c r="P110" i="14"/>
  <c r="K110" i="14"/>
  <c r="H110" i="14"/>
  <c r="F110" i="14"/>
  <c r="D110" i="14"/>
  <c r="C110" i="14"/>
  <c r="B110" i="14"/>
  <c r="U109" i="14"/>
  <c r="P109" i="14"/>
  <c r="K109" i="14"/>
  <c r="H109" i="14"/>
  <c r="F109" i="14"/>
  <c r="D109" i="14"/>
  <c r="C109" i="14"/>
  <c r="B109" i="14"/>
  <c r="U108" i="14"/>
  <c r="P108" i="14"/>
  <c r="K108" i="14"/>
  <c r="H108" i="14"/>
  <c r="F108" i="14"/>
  <c r="D108" i="14"/>
  <c r="C108" i="14"/>
  <c r="B108" i="14"/>
  <c r="U107" i="14"/>
  <c r="P107" i="14"/>
  <c r="K107" i="14"/>
  <c r="H107" i="14"/>
  <c r="F107" i="14"/>
  <c r="D107" i="14"/>
  <c r="C107" i="14"/>
  <c r="B107" i="14"/>
  <c r="U106" i="14"/>
  <c r="P106" i="14"/>
  <c r="K106" i="14"/>
  <c r="H106" i="14"/>
  <c r="F106" i="14"/>
  <c r="D106" i="14"/>
  <c r="C106" i="14"/>
  <c r="B106" i="14"/>
  <c r="U105" i="14"/>
  <c r="P105" i="14"/>
  <c r="K105" i="14"/>
  <c r="H105" i="14"/>
  <c r="F105" i="14"/>
  <c r="D105" i="14"/>
  <c r="C105" i="14"/>
  <c r="B105" i="14"/>
  <c r="U104" i="14"/>
  <c r="P104" i="14"/>
  <c r="K104" i="14"/>
  <c r="H104" i="14"/>
  <c r="F104" i="14"/>
  <c r="D104" i="14"/>
  <c r="C104" i="14"/>
  <c r="B104" i="14"/>
  <c r="U103" i="14"/>
  <c r="P103" i="14"/>
  <c r="K103" i="14"/>
  <c r="H103" i="14"/>
  <c r="F103" i="14"/>
  <c r="D103" i="14"/>
  <c r="C103" i="14"/>
  <c r="B103" i="14"/>
  <c r="U102" i="14"/>
  <c r="P102" i="14"/>
  <c r="K102" i="14"/>
  <c r="H102" i="14"/>
  <c r="F102" i="14"/>
  <c r="D102" i="14"/>
  <c r="C102" i="14"/>
  <c r="B102" i="14"/>
  <c r="U101" i="14"/>
  <c r="P101" i="14"/>
  <c r="K101" i="14"/>
  <c r="H101" i="14"/>
  <c r="F101" i="14"/>
  <c r="D101" i="14"/>
  <c r="C101" i="14"/>
  <c r="B101" i="14"/>
  <c r="U100" i="14"/>
  <c r="P100" i="14"/>
  <c r="K100" i="14"/>
  <c r="H100" i="14"/>
  <c r="F100" i="14"/>
  <c r="D100" i="14"/>
  <c r="C100" i="14"/>
  <c r="B100" i="14"/>
  <c r="U99" i="14"/>
  <c r="P99" i="14"/>
  <c r="K99" i="14"/>
  <c r="H99" i="14"/>
  <c r="F99" i="14"/>
  <c r="D99" i="14"/>
  <c r="C99" i="14"/>
  <c r="B99" i="14"/>
  <c r="U98" i="14"/>
  <c r="P98" i="14"/>
  <c r="K98" i="14"/>
  <c r="H98" i="14"/>
  <c r="F98" i="14"/>
  <c r="D98" i="14"/>
  <c r="C98" i="14"/>
  <c r="B98" i="14"/>
  <c r="U97" i="14"/>
  <c r="P97" i="14"/>
  <c r="K97" i="14"/>
  <c r="H97" i="14"/>
  <c r="F97" i="14"/>
  <c r="D97" i="14"/>
  <c r="C97" i="14"/>
  <c r="B97" i="14"/>
  <c r="U96" i="14"/>
  <c r="P96" i="14"/>
  <c r="K96" i="14"/>
  <c r="H96" i="14"/>
  <c r="F96" i="14"/>
  <c r="D96" i="14"/>
  <c r="C96" i="14"/>
  <c r="B96" i="14"/>
  <c r="U95" i="14"/>
  <c r="P95" i="14"/>
  <c r="K95" i="14"/>
  <c r="H95" i="14"/>
  <c r="F95" i="14"/>
  <c r="D95" i="14"/>
  <c r="C95" i="14"/>
  <c r="B95" i="14"/>
  <c r="U94" i="14"/>
  <c r="P94" i="14"/>
  <c r="K94" i="14"/>
  <c r="H94" i="14"/>
  <c r="F94" i="14"/>
  <c r="D94" i="14"/>
  <c r="C94" i="14"/>
  <c r="B94" i="14"/>
  <c r="U93" i="14"/>
  <c r="P93" i="14"/>
  <c r="K93" i="14"/>
  <c r="H93" i="14"/>
  <c r="F93" i="14"/>
  <c r="D93" i="14"/>
  <c r="C93" i="14"/>
  <c r="B93" i="14"/>
  <c r="U92" i="14"/>
  <c r="P92" i="14"/>
  <c r="K92" i="14"/>
  <c r="H92" i="14"/>
  <c r="F92" i="14"/>
  <c r="D92" i="14"/>
  <c r="C92" i="14"/>
  <c r="B92" i="14"/>
  <c r="U91" i="14"/>
  <c r="P91" i="14"/>
  <c r="K91" i="14"/>
  <c r="H91" i="14"/>
  <c r="F91" i="14"/>
  <c r="D91" i="14"/>
  <c r="C91" i="14"/>
  <c r="B91" i="14"/>
  <c r="U90" i="14"/>
  <c r="P90" i="14"/>
  <c r="K90" i="14"/>
  <c r="H90" i="14"/>
  <c r="F90" i="14"/>
  <c r="D90" i="14"/>
  <c r="C90" i="14"/>
  <c r="B90" i="14"/>
  <c r="U89" i="14"/>
  <c r="P89" i="14"/>
  <c r="K89" i="14"/>
  <c r="H89" i="14"/>
  <c r="F89" i="14"/>
  <c r="D89" i="14"/>
  <c r="C89" i="14"/>
  <c r="B89" i="14"/>
  <c r="U88" i="14"/>
  <c r="P88" i="14"/>
  <c r="K88" i="14"/>
  <c r="H88" i="14"/>
  <c r="F88" i="14"/>
  <c r="D88" i="14"/>
  <c r="C88" i="14"/>
  <c r="B88" i="14"/>
  <c r="U87" i="14"/>
  <c r="P87" i="14"/>
  <c r="K87" i="14"/>
  <c r="H87" i="14"/>
  <c r="F87" i="14"/>
  <c r="D87" i="14"/>
  <c r="C87" i="14"/>
  <c r="B87" i="14"/>
  <c r="U86" i="14"/>
  <c r="P86" i="14"/>
  <c r="K86" i="14"/>
  <c r="H86" i="14"/>
  <c r="F86" i="14"/>
  <c r="D86" i="14"/>
  <c r="C86" i="14"/>
  <c r="B86" i="14"/>
  <c r="U85" i="14"/>
  <c r="P85" i="14"/>
  <c r="K85" i="14"/>
  <c r="H85" i="14"/>
  <c r="F85" i="14"/>
  <c r="D85" i="14"/>
  <c r="C85" i="14"/>
  <c r="B85" i="14"/>
  <c r="U84" i="14"/>
  <c r="P84" i="14"/>
  <c r="K84" i="14"/>
  <c r="H84" i="14"/>
  <c r="F84" i="14"/>
  <c r="D84" i="14"/>
  <c r="C84" i="14"/>
  <c r="B84" i="14"/>
  <c r="U83" i="14"/>
  <c r="P83" i="14"/>
  <c r="K83" i="14"/>
  <c r="H83" i="14"/>
  <c r="F83" i="14"/>
  <c r="D83" i="14"/>
  <c r="C83" i="14"/>
  <c r="B83" i="14"/>
  <c r="U82" i="14"/>
  <c r="P82" i="14"/>
  <c r="K82" i="14"/>
  <c r="H82" i="14"/>
  <c r="F82" i="14"/>
  <c r="D82" i="14"/>
  <c r="C82" i="14"/>
  <c r="B82" i="14"/>
  <c r="U81" i="14"/>
  <c r="P81" i="14"/>
  <c r="K81" i="14"/>
  <c r="H81" i="14"/>
  <c r="F81" i="14"/>
  <c r="D81" i="14"/>
  <c r="C81" i="14"/>
  <c r="B81" i="14"/>
  <c r="U80" i="14"/>
  <c r="P80" i="14"/>
  <c r="K80" i="14"/>
  <c r="H80" i="14"/>
  <c r="F80" i="14"/>
  <c r="D80" i="14"/>
  <c r="C80" i="14"/>
  <c r="B80" i="14"/>
  <c r="U79" i="14"/>
  <c r="P79" i="14"/>
  <c r="K79" i="14"/>
  <c r="H79" i="14"/>
  <c r="F79" i="14"/>
  <c r="D79" i="14"/>
  <c r="C79" i="14"/>
  <c r="B79" i="14"/>
  <c r="U78" i="14"/>
  <c r="P78" i="14"/>
  <c r="K78" i="14"/>
  <c r="H78" i="14"/>
  <c r="F78" i="14"/>
  <c r="D78" i="14"/>
  <c r="C78" i="14"/>
  <c r="B78" i="14"/>
  <c r="U77" i="14"/>
  <c r="P77" i="14"/>
  <c r="K77" i="14"/>
  <c r="H77" i="14"/>
  <c r="F77" i="14"/>
  <c r="D77" i="14"/>
  <c r="C77" i="14"/>
  <c r="B77" i="14"/>
  <c r="U76" i="14"/>
  <c r="P76" i="14"/>
  <c r="K76" i="14"/>
  <c r="H76" i="14"/>
  <c r="F76" i="14"/>
  <c r="D76" i="14"/>
  <c r="C76" i="14"/>
  <c r="B76" i="14"/>
  <c r="U75" i="14"/>
  <c r="P75" i="14"/>
  <c r="K75" i="14"/>
  <c r="H75" i="14"/>
  <c r="F75" i="14"/>
  <c r="D75" i="14"/>
  <c r="C75" i="14"/>
  <c r="B75" i="14"/>
  <c r="U74" i="14"/>
  <c r="P74" i="14"/>
  <c r="K74" i="14"/>
  <c r="H74" i="14"/>
  <c r="F74" i="14"/>
  <c r="D74" i="14"/>
  <c r="C74" i="14"/>
  <c r="B74" i="14"/>
  <c r="U73" i="14"/>
  <c r="P73" i="14"/>
  <c r="K73" i="14"/>
  <c r="H73" i="14"/>
  <c r="F73" i="14"/>
  <c r="D73" i="14"/>
  <c r="C73" i="14"/>
  <c r="B73" i="14"/>
  <c r="U72" i="14"/>
  <c r="P72" i="14"/>
  <c r="K72" i="14"/>
  <c r="H72" i="14"/>
  <c r="F72" i="14"/>
  <c r="D72" i="14"/>
  <c r="C72" i="14"/>
  <c r="B72" i="14"/>
  <c r="U71" i="14"/>
  <c r="P71" i="14"/>
  <c r="K71" i="14"/>
  <c r="H71" i="14"/>
  <c r="F71" i="14"/>
  <c r="D71" i="14"/>
  <c r="C71" i="14"/>
  <c r="B71" i="14"/>
  <c r="U70" i="14"/>
  <c r="P70" i="14"/>
  <c r="K70" i="14"/>
  <c r="H70" i="14"/>
  <c r="F70" i="14"/>
  <c r="D70" i="14"/>
  <c r="C70" i="14"/>
  <c r="B70" i="14"/>
  <c r="U69" i="14"/>
  <c r="P69" i="14"/>
  <c r="K69" i="14"/>
  <c r="H69" i="14"/>
  <c r="F69" i="14"/>
  <c r="D69" i="14"/>
  <c r="C69" i="14"/>
  <c r="B69" i="14"/>
  <c r="U68" i="14"/>
  <c r="P68" i="14"/>
  <c r="K68" i="14"/>
  <c r="H68" i="14"/>
  <c r="F68" i="14"/>
  <c r="D68" i="14"/>
  <c r="C68" i="14"/>
  <c r="B68" i="14"/>
  <c r="U67" i="14"/>
  <c r="P67" i="14"/>
  <c r="K67" i="14"/>
  <c r="H67" i="14"/>
  <c r="F67" i="14"/>
  <c r="D67" i="14"/>
  <c r="C67" i="14"/>
  <c r="B67" i="14"/>
  <c r="U66" i="14"/>
  <c r="P66" i="14"/>
  <c r="K66" i="14"/>
  <c r="H66" i="14"/>
  <c r="F66" i="14"/>
  <c r="D66" i="14"/>
  <c r="C66" i="14"/>
  <c r="B66" i="14"/>
  <c r="U65" i="14"/>
  <c r="P65" i="14"/>
  <c r="K65" i="14"/>
  <c r="H65" i="14"/>
  <c r="F65" i="14"/>
  <c r="D65" i="14"/>
  <c r="C65" i="14"/>
  <c r="B65" i="14"/>
  <c r="U64" i="14"/>
  <c r="P64" i="14"/>
  <c r="K64" i="14"/>
  <c r="H64" i="14"/>
  <c r="F64" i="14"/>
  <c r="D64" i="14"/>
  <c r="C64" i="14"/>
  <c r="B64" i="14"/>
  <c r="U63" i="14"/>
  <c r="P63" i="14"/>
  <c r="K63" i="14"/>
  <c r="H63" i="14"/>
  <c r="F63" i="14"/>
  <c r="D63" i="14"/>
  <c r="C63" i="14"/>
  <c r="B63" i="14"/>
  <c r="U62" i="14"/>
  <c r="P62" i="14"/>
  <c r="K62" i="14"/>
  <c r="H62" i="14"/>
  <c r="F62" i="14"/>
  <c r="D62" i="14"/>
  <c r="C62" i="14"/>
  <c r="B62" i="14"/>
  <c r="U61" i="14"/>
  <c r="P61" i="14"/>
  <c r="K61" i="14"/>
  <c r="H61" i="14"/>
  <c r="F61" i="14"/>
  <c r="D61" i="14"/>
  <c r="C61" i="14"/>
  <c r="B61" i="14"/>
  <c r="U60" i="14"/>
  <c r="P60" i="14"/>
  <c r="K60" i="14"/>
  <c r="H60" i="14"/>
  <c r="F60" i="14"/>
  <c r="D60" i="14"/>
  <c r="C60" i="14"/>
  <c r="B60" i="14"/>
  <c r="U59" i="14"/>
  <c r="P59" i="14"/>
  <c r="K59" i="14"/>
  <c r="H59" i="14"/>
  <c r="F59" i="14"/>
  <c r="D59" i="14"/>
  <c r="C59" i="14"/>
  <c r="B59" i="14"/>
  <c r="U58" i="14"/>
  <c r="P58" i="14"/>
  <c r="K58" i="14"/>
  <c r="H58" i="14"/>
  <c r="F58" i="14"/>
  <c r="D58" i="14"/>
  <c r="C58" i="14"/>
  <c r="B58" i="14"/>
  <c r="U57" i="14"/>
  <c r="P57" i="14"/>
  <c r="K57" i="14"/>
  <c r="H57" i="14"/>
  <c r="F57" i="14"/>
  <c r="D57" i="14"/>
  <c r="C57" i="14"/>
  <c r="B57" i="14"/>
  <c r="U56" i="14"/>
  <c r="P56" i="14"/>
  <c r="K56" i="14"/>
  <c r="H56" i="14"/>
  <c r="F56" i="14"/>
  <c r="D56" i="14"/>
  <c r="C56" i="14"/>
  <c r="B56" i="14"/>
  <c r="U55" i="14"/>
  <c r="P55" i="14"/>
  <c r="K55" i="14"/>
  <c r="H55" i="14"/>
  <c r="F55" i="14"/>
  <c r="D55" i="14"/>
  <c r="C55" i="14"/>
  <c r="B55" i="14"/>
  <c r="U54" i="14"/>
  <c r="P54" i="14"/>
  <c r="K54" i="14"/>
  <c r="H54" i="14"/>
  <c r="F54" i="14"/>
  <c r="D54" i="14"/>
  <c r="C54" i="14"/>
  <c r="B54" i="14"/>
  <c r="U53" i="14"/>
  <c r="P53" i="14"/>
  <c r="K53" i="14"/>
  <c r="H53" i="14"/>
  <c r="F53" i="14"/>
  <c r="D53" i="14"/>
  <c r="C53" i="14"/>
  <c r="B53" i="14"/>
  <c r="U52" i="14"/>
  <c r="P52" i="14"/>
  <c r="K52" i="14"/>
  <c r="H52" i="14"/>
  <c r="F52" i="14"/>
  <c r="D52" i="14"/>
  <c r="C52" i="14"/>
  <c r="B52" i="14"/>
  <c r="U51" i="14"/>
  <c r="P51" i="14"/>
  <c r="K51" i="14"/>
  <c r="H51" i="14"/>
  <c r="F51" i="14"/>
  <c r="D51" i="14"/>
  <c r="C51" i="14"/>
  <c r="B51" i="14"/>
  <c r="U50" i="14"/>
  <c r="P50" i="14"/>
  <c r="K50" i="14"/>
  <c r="H50" i="14"/>
  <c r="F50" i="14"/>
  <c r="D50" i="14"/>
  <c r="C50" i="14"/>
  <c r="B50" i="14"/>
  <c r="U49" i="14"/>
  <c r="P49" i="14"/>
  <c r="K49" i="14"/>
  <c r="H49" i="14"/>
  <c r="F49" i="14"/>
  <c r="D49" i="14"/>
  <c r="C49" i="14"/>
  <c r="B49" i="14"/>
  <c r="U48" i="14"/>
  <c r="P48" i="14"/>
  <c r="K48" i="14"/>
  <c r="H48" i="14"/>
  <c r="F48" i="14"/>
  <c r="D48" i="14"/>
  <c r="C48" i="14"/>
  <c r="B48" i="14"/>
  <c r="U47" i="14"/>
  <c r="P47" i="14"/>
  <c r="K47" i="14"/>
  <c r="H47" i="14"/>
  <c r="F47" i="14"/>
  <c r="D47" i="14"/>
  <c r="C47" i="14"/>
  <c r="B47" i="14"/>
  <c r="U46" i="14"/>
  <c r="P46" i="14"/>
  <c r="K46" i="14"/>
  <c r="H46" i="14"/>
  <c r="F46" i="14"/>
  <c r="D46" i="14"/>
  <c r="C46" i="14"/>
  <c r="B46" i="14"/>
  <c r="U45" i="14"/>
  <c r="P45" i="14"/>
  <c r="K45" i="14"/>
  <c r="H45" i="14"/>
  <c r="F45" i="14"/>
  <c r="D45" i="14"/>
  <c r="C45" i="14"/>
  <c r="B45" i="14"/>
  <c r="U44" i="14"/>
  <c r="P44" i="14"/>
  <c r="K44" i="14"/>
  <c r="H44" i="14"/>
  <c r="F44" i="14"/>
  <c r="D44" i="14"/>
  <c r="C44" i="14"/>
  <c r="B44" i="14"/>
  <c r="U43" i="14"/>
  <c r="P43" i="14"/>
  <c r="K43" i="14"/>
  <c r="H43" i="14"/>
  <c r="F43" i="14"/>
  <c r="D43" i="14"/>
  <c r="C43" i="14"/>
  <c r="B43" i="14"/>
  <c r="U42" i="14"/>
  <c r="P42" i="14"/>
  <c r="K42" i="14"/>
  <c r="H42" i="14"/>
  <c r="F42" i="14"/>
  <c r="D42" i="14"/>
  <c r="C42" i="14"/>
  <c r="B42" i="14"/>
  <c r="U41" i="14"/>
  <c r="P41" i="14"/>
  <c r="K41" i="14"/>
  <c r="H41" i="14"/>
  <c r="F41" i="14"/>
  <c r="D41" i="14"/>
  <c r="C41" i="14"/>
  <c r="B41" i="14"/>
  <c r="U40" i="14"/>
  <c r="P40" i="14"/>
  <c r="K40" i="14"/>
  <c r="H40" i="14"/>
  <c r="F40" i="14"/>
  <c r="D40" i="14"/>
  <c r="C40" i="14"/>
  <c r="B40" i="14"/>
  <c r="U39" i="14"/>
  <c r="P39" i="14"/>
  <c r="K39" i="14"/>
  <c r="H39" i="14"/>
  <c r="F39" i="14"/>
  <c r="D39" i="14"/>
  <c r="C39" i="14"/>
  <c r="B39" i="14"/>
  <c r="U38" i="14"/>
  <c r="P38" i="14"/>
  <c r="K38" i="14"/>
  <c r="H38" i="14"/>
  <c r="F38" i="14"/>
  <c r="D38" i="14"/>
  <c r="C38" i="14"/>
  <c r="B38" i="14"/>
  <c r="U37" i="14"/>
  <c r="P37" i="14"/>
  <c r="K37" i="14"/>
  <c r="H37" i="14"/>
  <c r="F37" i="14"/>
  <c r="D37" i="14"/>
  <c r="C37" i="14"/>
  <c r="B37" i="14"/>
  <c r="U36" i="14"/>
  <c r="P36" i="14"/>
  <c r="K36" i="14"/>
  <c r="H36" i="14"/>
  <c r="F36" i="14"/>
  <c r="D36" i="14"/>
  <c r="C36" i="14"/>
  <c r="B36" i="14"/>
  <c r="U35" i="14"/>
  <c r="P35" i="14"/>
  <c r="K35" i="14"/>
  <c r="H35" i="14"/>
  <c r="F35" i="14"/>
  <c r="D35" i="14"/>
  <c r="C35" i="14"/>
  <c r="B35" i="14"/>
  <c r="U34" i="14"/>
  <c r="P34" i="14"/>
  <c r="K34" i="14"/>
  <c r="H34" i="14"/>
  <c r="F34" i="14"/>
  <c r="D34" i="14"/>
  <c r="C34" i="14"/>
  <c r="B34" i="14"/>
  <c r="U33" i="14"/>
  <c r="P33" i="14"/>
  <c r="K33" i="14"/>
  <c r="H33" i="14"/>
  <c r="F33" i="14"/>
  <c r="D33" i="14"/>
  <c r="C33" i="14"/>
  <c r="B33" i="14"/>
  <c r="U32" i="14"/>
  <c r="P32" i="14"/>
  <c r="K32" i="14"/>
  <c r="H32" i="14"/>
  <c r="F32" i="14"/>
  <c r="D32" i="14"/>
  <c r="C32" i="14"/>
  <c r="B32" i="14"/>
  <c r="U31" i="14"/>
  <c r="P31" i="14"/>
  <c r="K31" i="14"/>
  <c r="H31" i="14"/>
  <c r="F31" i="14"/>
  <c r="D31" i="14"/>
  <c r="C31" i="14"/>
  <c r="B31" i="14"/>
  <c r="U30" i="14"/>
  <c r="P30" i="14"/>
  <c r="K30" i="14"/>
  <c r="H30" i="14"/>
  <c r="F30" i="14"/>
  <c r="D30" i="14"/>
  <c r="C30" i="14"/>
  <c r="B30" i="14"/>
  <c r="U29" i="14"/>
  <c r="P29" i="14"/>
  <c r="K29" i="14"/>
  <c r="H29" i="14"/>
  <c r="F29" i="14"/>
  <c r="D29" i="14"/>
  <c r="C29" i="14"/>
  <c r="B29" i="14"/>
  <c r="U28" i="14"/>
  <c r="P28" i="14"/>
  <c r="K28" i="14"/>
  <c r="H28" i="14"/>
  <c r="F28" i="14"/>
  <c r="D28" i="14"/>
  <c r="C28" i="14"/>
  <c r="B28" i="14"/>
  <c r="U27" i="14"/>
  <c r="P27" i="14"/>
  <c r="K27" i="14"/>
  <c r="H27" i="14"/>
  <c r="F27" i="14"/>
  <c r="D27" i="14"/>
  <c r="C27" i="14"/>
  <c r="B27" i="14"/>
  <c r="U26" i="14"/>
  <c r="P26" i="14"/>
  <c r="K26" i="14"/>
  <c r="H26" i="14"/>
  <c r="F26" i="14"/>
  <c r="D26" i="14"/>
  <c r="C26" i="14"/>
  <c r="B26" i="14"/>
  <c r="U25" i="14"/>
  <c r="P25" i="14"/>
  <c r="K25" i="14"/>
  <c r="H25" i="14"/>
  <c r="F25" i="14"/>
  <c r="D25" i="14"/>
  <c r="C25" i="14"/>
  <c r="B25" i="14"/>
  <c r="U24" i="14"/>
  <c r="P24" i="14"/>
  <c r="K24" i="14"/>
  <c r="H24" i="14"/>
  <c r="F24" i="14"/>
  <c r="D24" i="14"/>
  <c r="C24" i="14"/>
  <c r="B24" i="14"/>
  <c r="U23" i="14"/>
  <c r="P23" i="14"/>
  <c r="K23" i="14"/>
  <c r="H23" i="14"/>
  <c r="F23" i="14"/>
  <c r="D23" i="14"/>
  <c r="C23" i="14"/>
  <c r="B23" i="14"/>
  <c r="U22" i="14"/>
  <c r="P22" i="14"/>
  <c r="K22" i="14"/>
  <c r="H22" i="14"/>
  <c r="F22" i="14"/>
  <c r="D22" i="14"/>
  <c r="C22" i="14"/>
  <c r="B22" i="14"/>
  <c r="U21" i="14"/>
  <c r="P21" i="14"/>
  <c r="K21" i="14"/>
  <c r="H21" i="14"/>
  <c r="F21" i="14"/>
  <c r="D21" i="14"/>
  <c r="C21" i="14"/>
  <c r="B21" i="14"/>
  <c r="U20" i="14"/>
  <c r="P20" i="14"/>
  <c r="K20" i="14"/>
  <c r="H20" i="14"/>
  <c r="F20" i="14"/>
  <c r="D20" i="14"/>
  <c r="C20" i="14"/>
  <c r="B20" i="14"/>
  <c r="U19" i="14"/>
  <c r="P19" i="14"/>
  <c r="K19" i="14"/>
  <c r="H19" i="14"/>
  <c r="F19" i="14"/>
  <c r="D19" i="14"/>
  <c r="C19" i="14"/>
  <c r="B19" i="14"/>
  <c r="U18" i="14"/>
  <c r="P18" i="14"/>
  <c r="K18" i="14"/>
  <c r="H18" i="14"/>
  <c r="F18" i="14"/>
  <c r="D18" i="14"/>
  <c r="C18" i="14"/>
  <c r="B18" i="14"/>
  <c r="U17" i="14"/>
  <c r="P17" i="14"/>
  <c r="K17" i="14"/>
  <c r="H17" i="14"/>
  <c r="F17" i="14"/>
  <c r="D17" i="14"/>
  <c r="C17" i="14"/>
  <c r="B17" i="14"/>
  <c r="U16" i="14"/>
  <c r="P16" i="14"/>
  <c r="K16" i="14"/>
  <c r="H16" i="14"/>
  <c r="F16" i="14"/>
  <c r="D16" i="14"/>
  <c r="C16" i="14"/>
  <c r="B16" i="14"/>
  <c r="U15" i="14"/>
  <c r="P15" i="14"/>
  <c r="K15" i="14"/>
  <c r="H15" i="14"/>
  <c r="F15" i="14"/>
  <c r="D15" i="14"/>
  <c r="C15" i="14"/>
  <c r="Q12" i="14"/>
  <c r="P12" i="14"/>
  <c r="I12" i="14"/>
  <c r="H12" i="14"/>
  <c r="U11" i="14"/>
  <c r="U12" i="14" s="1"/>
  <c r="T11" i="14"/>
  <c r="T12" i="14" s="1"/>
  <c r="S11" i="14"/>
  <c r="S12" i="14" s="1"/>
  <c r="R11" i="14"/>
  <c r="R12" i="14" s="1"/>
  <c r="Q11" i="14"/>
  <c r="P11" i="14"/>
  <c r="O11" i="14"/>
  <c r="O12" i="14" s="1"/>
  <c r="N11" i="14"/>
  <c r="N12" i="14" s="1"/>
  <c r="M11" i="14"/>
  <c r="M12" i="14" s="1"/>
  <c r="L11" i="14"/>
  <c r="L12" i="14" s="1"/>
  <c r="K11" i="14"/>
  <c r="K12" i="14" s="1"/>
  <c r="J11" i="14"/>
  <c r="J12" i="14" s="1"/>
  <c r="I11" i="14"/>
  <c r="H11" i="14"/>
  <c r="G11" i="14"/>
  <c r="G12" i="14" s="1"/>
  <c r="F11" i="14"/>
  <c r="F12" i="14" s="1"/>
  <c r="E11" i="14"/>
  <c r="E12" i="14" s="1"/>
  <c r="D11" i="14"/>
  <c r="D12" i="14" s="1"/>
  <c r="C11" i="14"/>
  <c r="C12" i="14" s="1"/>
  <c r="B11" i="14"/>
  <c r="B12" i="14" s="1"/>
  <c r="U10" i="14"/>
  <c r="T10" i="14"/>
  <c r="S10" i="14"/>
  <c r="R10" i="14"/>
  <c r="Q10" i="14"/>
  <c r="P10" i="14"/>
  <c r="O10" i="14"/>
  <c r="N10" i="14"/>
  <c r="M10" i="14"/>
  <c r="L10" i="14"/>
  <c r="K10" i="14"/>
  <c r="J10" i="14"/>
  <c r="I10" i="14"/>
  <c r="H10" i="14"/>
  <c r="G10" i="14"/>
  <c r="F10" i="14"/>
  <c r="E10" i="14"/>
  <c r="D10" i="14"/>
  <c r="C10" i="14"/>
  <c r="B10" i="14"/>
  <c r="K519" i="13"/>
  <c r="H519" i="13"/>
  <c r="F519" i="13"/>
  <c r="D519" i="13"/>
  <c r="C519" i="13"/>
  <c r="B519" i="13"/>
  <c r="K518" i="13"/>
  <c r="H518" i="13"/>
  <c r="F518" i="13"/>
  <c r="D518" i="13"/>
  <c r="C518" i="13"/>
  <c r="B518" i="13"/>
  <c r="K517" i="13"/>
  <c r="H517" i="13"/>
  <c r="F517" i="13"/>
  <c r="D517" i="13"/>
  <c r="C517" i="13"/>
  <c r="B517" i="13"/>
  <c r="K516" i="13"/>
  <c r="H516" i="13"/>
  <c r="F516" i="13"/>
  <c r="D516" i="13"/>
  <c r="C516" i="13"/>
  <c r="B516" i="13"/>
  <c r="K515" i="13"/>
  <c r="H515" i="13"/>
  <c r="F515" i="13"/>
  <c r="D515" i="13"/>
  <c r="C515" i="13"/>
  <c r="B515" i="13"/>
  <c r="K514" i="13"/>
  <c r="H514" i="13"/>
  <c r="F514" i="13"/>
  <c r="D514" i="13"/>
  <c r="C514" i="13"/>
  <c r="B514" i="13"/>
  <c r="K513" i="13"/>
  <c r="H513" i="13"/>
  <c r="F513" i="13"/>
  <c r="D513" i="13"/>
  <c r="C513" i="13"/>
  <c r="B513" i="13"/>
  <c r="K512" i="13"/>
  <c r="H512" i="13"/>
  <c r="F512" i="13"/>
  <c r="D512" i="13"/>
  <c r="C512" i="13"/>
  <c r="B512" i="13"/>
  <c r="K511" i="13"/>
  <c r="H511" i="13"/>
  <c r="F511" i="13"/>
  <c r="D511" i="13"/>
  <c r="C511" i="13"/>
  <c r="B511" i="13"/>
  <c r="K510" i="13"/>
  <c r="H510" i="13"/>
  <c r="F510" i="13"/>
  <c r="D510" i="13"/>
  <c r="C510" i="13"/>
  <c r="B510" i="13"/>
  <c r="K509" i="13"/>
  <c r="H509" i="13"/>
  <c r="F509" i="13"/>
  <c r="D509" i="13"/>
  <c r="C509" i="13"/>
  <c r="B509" i="13"/>
  <c r="K508" i="13"/>
  <c r="H508" i="13"/>
  <c r="F508" i="13"/>
  <c r="D508" i="13"/>
  <c r="C508" i="13"/>
  <c r="B508" i="13"/>
  <c r="K507" i="13"/>
  <c r="H507" i="13"/>
  <c r="F507" i="13"/>
  <c r="D507" i="13"/>
  <c r="C507" i="13"/>
  <c r="B507" i="13"/>
  <c r="K506" i="13"/>
  <c r="H506" i="13"/>
  <c r="F506" i="13"/>
  <c r="D506" i="13"/>
  <c r="C506" i="13"/>
  <c r="B506" i="13"/>
  <c r="K505" i="13"/>
  <c r="H505" i="13"/>
  <c r="F505" i="13"/>
  <c r="D505" i="13"/>
  <c r="C505" i="13"/>
  <c r="B505" i="13"/>
  <c r="K504" i="13"/>
  <c r="H504" i="13"/>
  <c r="F504" i="13"/>
  <c r="D504" i="13"/>
  <c r="C504" i="13"/>
  <c r="B504" i="13"/>
  <c r="K503" i="13"/>
  <c r="H503" i="13"/>
  <c r="F503" i="13"/>
  <c r="D503" i="13"/>
  <c r="C503" i="13"/>
  <c r="B503" i="13"/>
  <c r="K502" i="13"/>
  <c r="H502" i="13"/>
  <c r="F502" i="13"/>
  <c r="D502" i="13"/>
  <c r="C502" i="13"/>
  <c r="B502" i="13"/>
  <c r="K501" i="13"/>
  <c r="H501" i="13"/>
  <c r="F501" i="13"/>
  <c r="D501" i="13"/>
  <c r="C501" i="13"/>
  <c r="B501" i="13"/>
  <c r="K500" i="13"/>
  <c r="H500" i="13"/>
  <c r="F500" i="13"/>
  <c r="D500" i="13"/>
  <c r="C500" i="13"/>
  <c r="B500" i="13"/>
  <c r="K499" i="13"/>
  <c r="H499" i="13"/>
  <c r="F499" i="13"/>
  <c r="D499" i="13"/>
  <c r="C499" i="13"/>
  <c r="B499" i="13"/>
  <c r="K498" i="13"/>
  <c r="H498" i="13"/>
  <c r="F498" i="13"/>
  <c r="D498" i="13"/>
  <c r="C498" i="13"/>
  <c r="B498" i="13"/>
  <c r="K497" i="13"/>
  <c r="H497" i="13"/>
  <c r="F497" i="13"/>
  <c r="D497" i="13"/>
  <c r="C497" i="13"/>
  <c r="B497" i="13"/>
  <c r="K496" i="13"/>
  <c r="H496" i="13"/>
  <c r="F496" i="13"/>
  <c r="D496" i="13"/>
  <c r="C496" i="13"/>
  <c r="B496" i="13"/>
  <c r="K495" i="13"/>
  <c r="H495" i="13"/>
  <c r="F495" i="13"/>
  <c r="D495" i="13"/>
  <c r="C495" i="13"/>
  <c r="B495" i="13"/>
  <c r="K494" i="13"/>
  <c r="H494" i="13"/>
  <c r="F494" i="13"/>
  <c r="D494" i="13"/>
  <c r="C494" i="13"/>
  <c r="B494" i="13"/>
  <c r="K493" i="13"/>
  <c r="H493" i="13"/>
  <c r="F493" i="13"/>
  <c r="D493" i="13"/>
  <c r="C493" i="13"/>
  <c r="B493" i="13"/>
  <c r="K492" i="13"/>
  <c r="H492" i="13"/>
  <c r="F492" i="13"/>
  <c r="D492" i="13"/>
  <c r="C492" i="13"/>
  <c r="B492" i="13"/>
  <c r="K491" i="13"/>
  <c r="H491" i="13"/>
  <c r="F491" i="13"/>
  <c r="D491" i="13"/>
  <c r="C491" i="13"/>
  <c r="B491" i="13"/>
  <c r="K490" i="13"/>
  <c r="H490" i="13"/>
  <c r="F490" i="13"/>
  <c r="D490" i="13"/>
  <c r="C490" i="13"/>
  <c r="B490" i="13"/>
  <c r="K489" i="13"/>
  <c r="H489" i="13"/>
  <c r="F489" i="13"/>
  <c r="D489" i="13"/>
  <c r="C489" i="13"/>
  <c r="B489" i="13"/>
  <c r="K488" i="13"/>
  <c r="H488" i="13"/>
  <c r="F488" i="13"/>
  <c r="D488" i="13"/>
  <c r="C488" i="13"/>
  <c r="B488" i="13"/>
  <c r="K487" i="13"/>
  <c r="H487" i="13"/>
  <c r="F487" i="13"/>
  <c r="D487" i="13"/>
  <c r="C487" i="13"/>
  <c r="B487" i="13"/>
  <c r="K486" i="13"/>
  <c r="H486" i="13"/>
  <c r="F486" i="13"/>
  <c r="D486" i="13"/>
  <c r="C486" i="13"/>
  <c r="B486" i="13"/>
  <c r="K485" i="13"/>
  <c r="H485" i="13"/>
  <c r="F485" i="13"/>
  <c r="D485" i="13"/>
  <c r="C485" i="13"/>
  <c r="B485" i="13"/>
  <c r="K484" i="13"/>
  <c r="H484" i="13"/>
  <c r="F484" i="13"/>
  <c r="D484" i="13"/>
  <c r="C484" i="13"/>
  <c r="B484" i="13"/>
  <c r="K483" i="13"/>
  <c r="H483" i="13"/>
  <c r="F483" i="13"/>
  <c r="D483" i="13"/>
  <c r="C483" i="13"/>
  <c r="B483" i="13"/>
  <c r="K482" i="13"/>
  <c r="H482" i="13"/>
  <c r="F482" i="13"/>
  <c r="D482" i="13"/>
  <c r="C482" i="13"/>
  <c r="B482" i="13"/>
  <c r="K481" i="13"/>
  <c r="H481" i="13"/>
  <c r="F481" i="13"/>
  <c r="D481" i="13"/>
  <c r="C481" i="13"/>
  <c r="B481" i="13"/>
  <c r="K480" i="13"/>
  <c r="H480" i="13"/>
  <c r="F480" i="13"/>
  <c r="D480" i="13"/>
  <c r="C480" i="13"/>
  <c r="B480" i="13"/>
  <c r="K479" i="13"/>
  <c r="H479" i="13"/>
  <c r="F479" i="13"/>
  <c r="D479" i="13"/>
  <c r="C479" i="13"/>
  <c r="B479" i="13"/>
  <c r="K478" i="13"/>
  <c r="H478" i="13"/>
  <c r="F478" i="13"/>
  <c r="D478" i="13"/>
  <c r="C478" i="13"/>
  <c r="B478" i="13"/>
  <c r="K477" i="13"/>
  <c r="H477" i="13"/>
  <c r="F477" i="13"/>
  <c r="D477" i="13"/>
  <c r="C477" i="13"/>
  <c r="B477" i="13"/>
  <c r="K476" i="13"/>
  <c r="H476" i="13"/>
  <c r="F476" i="13"/>
  <c r="D476" i="13"/>
  <c r="C476" i="13"/>
  <c r="B476" i="13"/>
  <c r="K475" i="13"/>
  <c r="H475" i="13"/>
  <c r="F475" i="13"/>
  <c r="D475" i="13"/>
  <c r="C475" i="13"/>
  <c r="B475" i="13"/>
  <c r="K474" i="13"/>
  <c r="H474" i="13"/>
  <c r="F474" i="13"/>
  <c r="D474" i="13"/>
  <c r="C474" i="13"/>
  <c r="B474" i="13"/>
  <c r="K473" i="13"/>
  <c r="H473" i="13"/>
  <c r="F473" i="13"/>
  <c r="D473" i="13"/>
  <c r="C473" i="13"/>
  <c r="B473" i="13"/>
  <c r="K472" i="13"/>
  <c r="H472" i="13"/>
  <c r="F472" i="13"/>
  <c r="D472" i="13"/>
  <c r="C472" i="13"/>
  <c r="B472" i="13"/>
  <c r="K471" i="13"/>
  <c r="H471" i="13"/>
  <c r="F471" i="13"/>
  <c r="D471" i="13"/>
  <c r="C471" i="13"/>
  <c r="B471" i="13"/>
  <c r="K470" i="13"/>
  <c r="H470" i="13"/>
  <c r="F470" i="13"/>
  <c r="D470" i="13"/>
  <c r="C470" i="13"/>
  <c r="B470" i="13"/>
  <c r="K469" i="13"/>
  <c r="H469" i="13"/>
  <c r="F469" i="13"/>
  <c r="D469" i="13"/>
  <c r="C469" i="13"/>
  <c r="B469" i="13"/>
  <c r="K468" i="13"/>
  <c r="H468" i="13"/>
  <c r="F468" i="13"/>
  <c r="D468" i="13"/>
  <c r="C468" i="13"/>
  <c r="B468" i="13"/>
  <c r="K467" i="13"/>
  <c r="H467" i="13"/>
  <c r="F467" i="13"/>
  <c r="D467" i="13"/>
  <c r="C467" i="13"/>
  <c r="B467" i="13"/>
  <c r="K466" i="13"/>
  <c r="H466" i="13"/>
  <c r="F466" i="13"/>
  <c r="D466" i="13"/>
  <c r="C466" i="13"/>
  <c r="B466" i="13"/>
  <c r="K465" i="13"/>
  <c r="H465" i="13"/>
  <c r="F465" i="13"/>
  <c r="D465" i="13"/>
  <c r="C465" i="13"/>
  <c r="B465" i="13"/>
  <c r="K464" i="13"/>
  <c r="H464" i="13"/>
  <c r="F464" i="13"/>
  <c r="D464" i="13"/>
  <c r="C464" i="13"/>
  <c r="B464" i="13"/>
  <c r="K463" i="13"/>
  <c r="H463" i="13"/>
  <c r="F463" i="13"/>
  <c r="D463" i="13"/>
  <c r="C463" i="13"/>
  <c r="B463" i="13"/>
  <c r="K462" i="13"/>
  <c r="H462" i="13"/>
  <c r="F462" i="13"/>
  <c r="D462" i="13"/>
  <c r="C462" i="13"/>
  <c r="B462" i="13"/>
  <c r="K461" i="13"/>
  <c r="H461" i="13"/>
  <c r="F461" i="13"/>
  <c r="D461" i="13"/>
  <c r="C461" i="13"/>
  <c r="B461" i="13"/>
  <c r="K460" i="13"/>
  <c r="H460" i="13"/>
  <c r="F460" i="13"/>
  <c r="D460" i="13"/>
  <c r="C460" i="13"/>
  <c r="B460" i="13"/>
  <c r="K459" i="13"/>
  <c r="H459" i="13"/>
  <c r="F459" i="13"/>
  <c r="D459" i="13"/>
  <c r="C459" i="13"/>
  <c r="B459" i="13"/>
  <c r="K458" i="13"/>
  <c r="H458" i="13"/>
  <c r="F458" i="13"/>
  <c r="D458" i="13"/>
  <c r="C458" i="13"/>
  <c r="B458" i="13"/>
  <c r="K457" i="13"/>
  <c r="H457" i="13"/>
  <c r="F457" i="13"/>
  <c r="D457" i="13"/>
  <c r="C457" i="13"/>
  <c r="B457" i="13"/>
  <c r="K456" i="13"/>
  <c r="H456" i="13"/>
  <c r="F456" i="13"/>
  <c r="D456" i="13"/>
  <c r="C456" i="13"/>
  <c r="B456" i="13"/>
  <c r="K455" i="13"/>
  <c r="H455" i="13"/>
  <c r="F455" i="13"/>
  <c r="D455" i="13"/>
  <c r="C455" i="13"/>
  <c r="B455" i="13"/>
  <c r="K454" i="13"/>
  <c r="H454" i="13"/>
  <c r="F454" i="13"/>
  <c r="D454" i="13"/>
  <c r="C454" i="13"/>
  <c r="B454" i="13"/>
  <c r="K453" i="13"/>
  <c r="H453" i="13"/>
  <c r="F453" i="13"/>
  <c r="D453" i="13"/>
  <c r="C453" i="13"/>
  <c r="B453" i="13"/>
  <c r="K452" i="13"/>
  <c r="H452" i="13"/>
  <c r="F452" i="13"/>
  <c r="D452" i="13"/>
  <c r="C452" i="13"/>
  <c r="B452" i="13"/>
  <c r="K451" i="13"/>
  <c r="H451" i="13"/>
  <c r="F451" i="13"/>
  <c r="D451" i="13"/>
  <c r="C451" i="13"/>
  <c r="B451" i="13"/>
  <c r="K450" i="13"/>
  <c r="H450" i="13"/>
  <c r="F450" i="13"/>
  <c r="D450" i="13"/>
  <c r="C450" i="13"/>
  <c r="B450" i="13"/>
  <c r="K449" i="13"/>
  <c r="H449" i="13"/>
  <c r="F449" i="13"/>
  <c r="D449" i="13"/>
  <c r="C449" i="13"/>
  <c r="B449" i="13"/>
  <c r="K448" i="13"/>
  <c r="H448" i="13"/>
  <c r="F448" i="13"/>
  <c r="D448" i="13"/>
  <c r="C448" i="13"/>
  <c r="B448" i="13"/>
  <c r="K447" i="13"/>
  <c r="H447" i="13"/>
  <c r="F447" i="13"/>
  <c r="D447" i="13"/>
  <c r="C447" i="13"/>
  <c r="B447" i="13"/>
  <c r="K446" i="13"/>
  <c r="H446" i="13"/>
  <c r="F446" i="13"/>
  <c r="D446" i="13"/>
  <c r="C446" i="13"/>
  <c r="B446" i="13"/>
  <c r="K445" i="13"/>
  <c r="H445" i="13"/>
  <c r="F445" i="13"/>
  <c r="D445" i="13"/>
  <c r="C445" i="13"/>
  <c r="B445" i="13"/>
  <c r="K444" i="13"/>
  <c r="H444" i="13"/>
  <c r="F444" i="13"/>
  <c r="D444" i="13"/>
  <c r="C444" i="13"/>
  <c r="B444" i="13"/>
  <c r="K443" i="13"/>
  <c r="H443" i="13"/>
  <c r="F443" i="13"/>
  <c r="D443" i="13"/>
  <c r="C443" i="13"/>
  <c r="B443" i="13"/>
  <c r="K442" i="13"/>
  <c r="H442" i="13"/>
  <c r="F442" i="13"/>
  <c r="D442" i="13"/>
  <c r="C442" i="13"/>
  <c r="B442" i="13"/>
  <c r="K441" i="13"/>
  <c r="H441" i="13"/>
  <c r="F441" i="13"/>
  <c r="D441" i="13"/>
  <c r="C441" i="13"/>
  <c r="B441" i="13"/>
  <c r="K440" i="13"/>
  <c r="H440" i="13"/>
  <c r="F440" i="13"/>
  <c r="D440" i="13"/>
  <c r="C440" i="13"/>
  <c r="B440" i="13"/>
  <c r="K439" i="13"/>
  <c r="H439" i="13"/>
  <c r="F439" i="13"/>
  <c r="D439" i="13"/>
  <c r="C439" i="13"/>
  <c r="B439" i="13"/>
  <c r="K438" i="13"/>
  <c r="H438" i="13"/>
  <c r="F438" i="13"/>
  <c r="D438" i="13"/>
  <c r="C438" i="13"/>
  <c r="B438" i="13"/>
  <c r="K437" i="13"/>
  <c r="H437" i="13"/>
  <c r="F437" i="13"/>
  <c r="D437" i="13"/>
  <c r="C437" i="13"/>
  <c r="B437" i="13"/>
  <c r="K436" i="13"/>
  <c r="H436" i="13"/>
  <c r="F436" i="13"/>
  <c r="D436" i="13"/>
  <c r="C436" i="13"/>
  <c r="B436" i="13"/>
  <c r="K435" i="13"/>
  <c r="H435" i="13"/>
  <c r="F435" i="13"/>
  <c r="D435" i="13"/>
  <c r="C435" i="13"/>
  <c r="B435" i="13"/>
  <c r="K434" i="13"/>
  <c r="H434" i="13"/>
  <c r="F434" i="13"/>
  <c r="D434" i="13"/>
  <c r="C434" i="13"/>
  <c r="B434" i="13"/>
  <c r="K433" i="13"/>
  <c r="H433" i="13"/>
  <c r="F433" i="13"/>
  <c r="D433" i="13"/>
  <c r="C433" i="13"/>
  <c r="B433" i="13"/>
  <c r="K432" i="13"/>
  <c r="H432" i="13"/>
  <c r="F432" i="13"/>
  <c r="D432" i="13"/>
  <c r="C432" i="13"/>
  <c r="B432" i="13"/>
  <c r="K431" i="13"/>
  <c r="H431" i="13"/>
  <c r="F431" i="13"/>
  <c r="D431" i="13"/>
  <c r="C431" i="13"/>
  <c r="B431" i="13"/>
  <c r="K430" i="13"/>
  <c r="H430" i="13"/>
  <c r="F430" i="13"/>
  <c r="D430" i="13"/>
  <c r="C430" i="13"/>
  <c r="B430" i="13"/>
  <c r="K429" i="13"/>
  <c r="H429" i="13"/>
  <c r="F429" i="13"/>
  <c r="D429" i="13"/>
  <c r="C429" i="13"/>
  <c r="B429" i="13"/>
  <c r="K428" i="13"/>
  <c r="H428" i="13"/>
  <c r="F428" i="13"/>
  <c r="D428" i="13"/>
  <c r="C428" i="13"/>
  <c r="B428" i="13"/>
  <c r="K427" i="13"/>
  <c r="H427" i="13"/>
  <c r="F427" i="13"/>
  <c r="D427" i="13"/>
  <c r="C427" i="13"/>
  <c r="B427" i="13"/>
  <c r="K426" i="13"/>
  <c r="H426" i="13"/>
  <c r="F426" i="13"/>
  <c r="D426" i="13"/>
  <c r="C426" i="13"/>
  <c r="B426" i="13"/>
  <c r="K425" i="13"/>
  <c r="H425" i="13"/>
  <c r="F425" i="13"/>
  <c r="D425" i="13"/>
  <c r="C425" i="13"/>
  <c r="B425" i="13"/>
  <c r="K424" i="13"/>
  <c r="H424" i="13"/>
  <c r="F424" i="13"/>
  <c r="D424" i="13"/>
  <c r="C424" i="13"/>
  <c r="B424" i="13"/>
  <c r="K423" i="13"/>
  <c r="H423" i="13"/>
  <c r="F423" i="13"/>
  <c r="D423" i="13"/>
  <c r="C423" i="13"/>
  <c r="B423" i="13"/>
  <c r="K422" i="13"/>
  <c r="H422" i="13"/>
  <c r="F422" i="13"/>
  <c r="D422" i="13"/>
  <c r="C422" i="13"/>
  <c r="B422" i="13"/>
  <c r="K421" i="13"/>
  <c r="H421" i="13"/>
  <c r="F421" i="13"/>
  <c r="D421" i="13"/>
  <c r="C421" i="13"/>
  <c r="B421" i="13"/>
  <c r="K420" i="13"/>
  <c r="H420" i="13"/>
  <c r="F420" i="13"/>
  <c r="D420" i="13"/>
  <c r="C420" i="13"/>
  <c r="B420" i="13"/>
  <c r="K419" i="13"/>
  <c r="H419" i="13"/>
  <c r="F419" i="13"/>
  <c r="D419" i="13"/>
  <c r="C419" i="13"/>
  <c r="B419" i="13"/>
  <c r="K418" i="13"/>
  <c r="H418" i="13"/>
  <c r="F418" i="13"/>
  <c r="D418" i="13"/>
  <c r="C418" i="13"/>
  <c r="B418" i="13"/>
  <c r="K417" i="13"/>
  <c r="H417" i="13"/>
  <c r="F417" i="13"/>
  <c r="D417" i="13"/>
  <c r="C417" i="13"/>
  <c r="B417" i="13"/>
  <c r="K416" i="13"/>
  <c r="H416" i="13"/>
  <c r="F416" i="13"/>
  <c r="D416" i="13"/>
  <c r="C416" i="13"/>
  <c r="B416" i="13"/>
  <c r="K415" i="13"/>
  <c r="H415" i="13"/>
  <c r="F415" i="13"/>
  <c r="D415" i="13"/>
  <c r="C415" i="13"/>
  <c r="B415" i="13"/>
  <c r="K414" i="13"/>
  <c r="H414" i="13"/>
  <c r="F414" i="13"/>
  <c r="D414" i="13"/>
  <c r="C414" i="13"/>
  <c r="B414" i="13"/>
  <c r="K413" i="13"/>
  <c r="H413" i="13"/>
  <c r="F413" i="13"/>
  <c r="D413" i="13"/>
  <c r="C413" i="13"/>
  <c r="B413" i="13"/>
  <c r="K412" i="13"/>
  <c r="H412" i="13"/>
  <c r="F412" i="13"/>
  <c r="D412" i="13"/>
  <c r="C412" i="13"/>
  <c r="B412" i="13"/>
  <c r="K411" i="13"/>
  <c r="H411" i="13"/>
  <c r="F411" i="13"/>
  <c r="D411" i="13"/>
  <c r="C411" i="13"/>
  <c r="B411" i="13"/>
  <c r="K410" i="13"/>
  <c r="H410" i="13"/>
  <c r="F410" i="13"/>
  <c r="D410" i="13"/>
  <c r="C410" i="13"/>
  <c r="B410" i="13"/>
  <c r="K409" i="13"/>
  <c r="H409" i="13"/>
  <c r="F409" i="13"/>
  <c r="D409" i="13"/>
  <c r="C409" i="13"/>
  <c r="B409" i="13"/>
  <c r="K408" i="13"/>
  <c r="H408" i="13"/>
  <c r="F408" i="13"/>
  <c r="D408" i="13"/>
  <c r="C408" i="13"/>
  <c r="B408" i="13"/>
  <c r="K407" i="13"/>
  <c r="H407" i="13"/>
  <c r="F407" i="13"/>
  <c r="D407" i="13"/>
  <c r="C407" i="13"/>
  <c r="B407" i="13"/>
  <c r="K406" i="13"/>
  <c r="H406" i="13"/>
  <c r="F406" i="13"/>
  <c r="D406" i="13"/>
  <c r="C406" i="13"/>
  <c r="B406" i="13"/>
  <c r="K405" i="13"/>
  <c r="H405" i="13"/>
  <c r="F405" i="13"/>
  <c r="D405" i="13"/>
  <c r="C405" i="13"/>
  <c r="B405" i="13"/>
  <c r="K404" i="13"/>
  <c r="H404" i="13"/>
  <c r="F404" i="13"/>
  <c r="D404" i="13"/>
  <c r="C404" i="13"/>
  <c r="B404" i="13"/>
  <c r="K403" i="13"/>
  <c r="H403" i="13"/>
  <c r="F403" i="13"/>
  <c r="D403" i="13"/>
  <c r="C403" i="13"/>
  <c r="B403" i="13"/>
  <c r="K402" i="13"/>
  <c r="H402" i="13"/>
  <c r="F402" i="13"/>
  <c r="D402" i="13"/>
  <c r="C402" i="13"/>
  <c r="B402" i="13"/>
  <c r="K401" i="13"/>
  <c r="H401" i="13"/>
  <c r="F401" i="13"/>
  <c r="D401" i="13"/>
  <c r="C401" i="13"/>
  <c r="B401" i="13"/>
  <c r="K400" i="13"/>
  <c r="H400" i="13"/>
  <c r="F400" i="13"/>
  <c r="D400" i="13"/>
  <c r="C400" i="13"/>
  <c r="B400" i="13"/>
  <c r="K399" i="13"/>
  <c r="H399" i="13"/>
  <c r="F399" i="13"/>
  <c r="D399" i="13"/>
  <c r="C399" i="13"/>
  <c r="B399" i="13"/>
  <c r="K398" i="13"/>
  <c r="H398" i="13"/>
  <c r="F398" i="13"/>
  <c r="D398" i="13"/>
  <c r="C398" i="13"/>
  <c r="B398" i="13"/>
  <c r="K397" i="13"/>
  <c r="H397" i="13"/>
  <c r="F397" i="13"/>
  <c r="D397" i="13"/>
  <c r="C397" i="13"/>
  <c r="B397" i="13"/>
  <c r="K396" i="13"/>
  <c r="H396" i="13"/>
  <c r="F396" i="13"/>
  <c r="D396" i="13"/>
  <c r="C396" i="13"/>
  <c r="B396" i="13"/>
  <c r="K395" i="13"/>
  <c r="H395" i="13"/>
  <c r="F395" i="13"/>
  <c r="D395" i="13"/>
  <c r="C395" i="13"/>
  <c r="B395" i="13"/>
  <c r="K394" i="13"/>
  <c r="H394" i="13"/>
  <c r="F394" i="13"/>
  <c r="D394" i="13"/>
  <c r="C394" i="13"/>
  <c r="B394" i="13"/>
  <c r="K393" i="13"/>
  <c r="H393" i="13"/>
  <c r="F393" i="13"/>
  <c r="D393" i="13"/>
  <c r="C393" i="13"/>
  <c r="B393" i="13"/>
  <c r="K392" i="13"/>
  <c r="H392" i="13"/>
  <c r="F392" i="13"/>
  <c r="D392" i="13"/>
  <c r="C392" i="13"/>
  <c r="B392" i="13"/>
  <c r="K391" i="13"/>
  <c r="H391" i="13"/>
  <c r="F391" i="13"/>
  <c r="D391" i="13"/>
  <c r="C391" i="13"/>
  <c r="B391" i="13"/>
  <c r="K390" i="13"/>
  <c r="H390" i="13"/>
  <c r="F390" i="13"/>
  <c r="D390" i="13"/>
  <c r="C390" i="13"/>
  <c r="B390" i="13"/>
  <c r="K389" i="13"/>
  <c r="H389" i="13"/>
  <c r="F389" i="13"/>
  <c r="D389" i="13"/>
  <c r="C389" i="13"/>
  <c r="B389" i="13"/>
  <c r="K388" i="13"/>
  <c r="H388" i="13"/>
  <c r="F388" i="13"/>
  <c r="D388" i="13"/>
  <c r="C388" i="13"/>
  <c r="B388" i="13"/>
  <c r="K387" i="13"/>
  <c r="H387" i="13"/>
  <c r="F387" i="13"/>
  <c r="D387" i="13"/>
  <c r="C387" i="13"/>
  <c r="B387" i="13"/>
  <c r="K386" i="13"/>
  <c r="H386" i="13"/>
  <c r="F386" i="13"/>
  <c r="D386" i="13"/>
  <c r="C386" i="13"/>
  <c r="B386" i="13"/>
  <c r="K385" i="13"/>
  <c r="H385" i="13"/>
  <c r="F385" i="13"/>
  <c r="D385" i="13"/>
  <c r="C385" i="13"/>
  <c r="B385" i="13"/>
  <c r="K384" i="13"/>
  <c r="H384" i="13"/>
  <c r="F384" i="13"/>
  <c r="D384" i="13"/>
  <c r="C384" i="13"/>
  <c r="B384" i="13"/>
  <c r="K383" i="13"/>
  <c r="H383" i="13"/>
  <c r="F383" i="13"/>
  <c r="D383" i="13"/>
  <c r="C383" i="13"/>
  <c r="B383" i="13"/>
  <c r="K382" i="13"/>
  <c r="H382" i="13"/>
  <c r="F382" i="13"/>
  <c r="D382" i="13"/>
  <c r="C382" i="13"/>
  <c r="B382" i="13"/>
  <c r="K381" i="13"/>
  <c r="H381" i="13"/>
  <c r="F381" i="13"/>
  <c r="D381" i="13"/>
  <c r="C381" i="13"/>
  <c r="B381" i="13"/>
  <c r="K380" i="13"/>
  <c r="H380" i="13"/>
  <c r="F380" i="13"/>
  <c r="D380" i="13"/>
  <c r="C380" i="13"/>
  <c r="B380" i="13"/>
  <c r="K379" i="13"/>
  <c r="H379" i="13"/>
  <c r="F379" i="13"/>
  <c r="D379" i="13"/>
  <c r="C379" i="13"/>
  <c r="B379" i="13"/>
  <c r="K378" i="13"/>
  <c r="H378" i="13"/>
  <c r="F378" i="13"/>
  <c r="D378" i="13"/>
  <c r="C378" i="13"/>
  <c r="B378" i="13"/>
  <c r="K377" i="13"/>
  <c r="H377" i="13"/>
  <c r="F377" i="13"/>
  <c r="D377" i="13"/>
  <c r="C377" i="13"/>
  <c r="B377" i="13"/>
  <c r="K376" i="13"/>
  <c r="H376" i="13"/>
  <c r="F376" i="13"/>
  <c r="D376" i="13"/>
  <c r="C376" i="13"/>
  <c r="B376" i="13"/>
  <c r="K375" i="13"/>
  <c r="H375" i="13"/>
  <c r="F375" i="13"/>
  <c r="D375" i="13"/>
  <c r="C375" i="13"/>
  <c r="B375" i="13"/>
  <c r="K374" i="13"/>
  <c r="H374" i="13"/>
  <c r="F374" i="13"/>
  <c r="D374" i="13"/>
  <c r="C374" i="13"/>
  <c r="B374" i="13"/>
  <c r="K373" i="13"/>
  <c r="H373" i="13"/>
  <c r="F373" i="13"/>
  <c r="D373" i="13"/>
  <c r="C373" i="13"/>
  <c r="B373" i="13"/>
  <c r="K372" i="13"/>
  <c r="H372" i="13"/>
  <c r="F372" i="13"/>
  <c r="D372" i="13"/>
  <c r="C372" i="13"/>
  <c r="B372" i="13"/>
  <c r="K371" i="13"/>
  <c r="H371" i="13"/>
  <c r="F371" i="13"/>
  <c r="D371" i="13"/>
  <c r="C371" i="13"/>
  <c r="B371" i="13"/>
  <c r="K370" i="13"/>
  <c r="H370" i="13"/>
  <c r="F370" i="13"/>
  <c r="D370" i="13"/>
  <c r="C370" i="13"/>
  <c r="B370" i="13"/>
  <c r="K369" i="13"/>
  <c r="H369" i="13"/>
  <c r="F369" i="13"/>
  <c r="D369" i="13"/>
  <c r="C369" i="13"/>
  <c r="B369" i="13"/>
  <c r="K368" i="13"/>
  <c r="H368" i="13"/>
  <c r="F368" i="13"/>
  <c r="D368" i="13"/>
  <c r="C368" i="13"/>
  <c r="B368" i="13"/>
  <c r="K367" i="13"/>
  <c r="H367" i="13"/>
  <c r="F367" i="13"/>
  <c r="D367" i="13"/>
  <c r="C367" i="13"/>
  <c r="B367" i="13"/>
  <c r="K366" i="13"/>
  <c r="H366" i="13"/>
  <c r="F366" i="13"/>
  <c r="D366" i="13"/>
  <c r="C366" i="13"/>
  <c r="B366" i="13"/>
  <c r="K365" i="13"/>
  <c r="H365" i="13"/>
  <c r="F365" i="13"/>
  <c r="D365" i="13"/>
  <c r="C365" i="13"/>
  <c r="B365" i="13"/>
  <c r="K364" i="13"/>
  <c r="H364" i="13"/>
  <c r="F364" i="13"/>
  <c r="D364" i="13"/>
  <c r="C364" i="13"/>
  <c r="B364" i="13"/>
  <c r="K363" i="13"/>
  <c r="H363" i="13"/>
  <c r="F363" i="13"/>
  <c r="D363" i="13"/>
  <c r="C363" i="13"/>
  <c r="B363" i="13"/>
  <c r="K362" i="13"/>
  <c r="H362" i="13"/>
  <c r="F362" i="13"/>
  <c r="D362" i="13"/>
  <c r="C362" i="13"/>
  <c r="B362" i="13"/>
  <c r="K361" i="13"/>
  <c r="H361" i="13"/>
  <c r="F361" i="13"/>
  <c r="D361" i="13"/>
  <c r="C361" i="13"/>
  <c r="B361" i="13"/>
  <c r="K360" i="13"/>
  <c r="H360" i="13"/>
  <c r="F360" i="13"/>
  <c r="D360" i="13"/>
  <c r="C360" i="13"/>
  <c r="B360" i="13"/>
  <c r="K359" i="13"/>
  <c r="H359" i="13"/>
  <c r="F359" i="13"/>
  <c r="D359" i="13"/>
  <c r="C359" i="13"/>
  <c r="B359" i="13"/>
  <c r="K358" i="13"/>
  <c r="H358" i="13"/>
  <c r="F358" i="13"/>
  <c r="D358" i="13"/>
  <c r="C358" i="13"/>
  <c r="B358" i="13"/>
  <c r="K357" i="13"/>
  <c r="H357" i="13"/>
  <c r="F357" i="13"/>
  <c r="D357" i="13"/>
  <c r="C357" i="13"/>
  <c r="B357" i="13"/>
  <c r="K356" i="13"/>
  <c r="H356" i="13"/>
  <c r="F356" i="13"/>
  <c r="D356" i="13"/>
  <c r="C356" i="13"/>
  <c r="B356" i="13"/>
  <c r="K355" i="13"/>
  <c r="H355" i="13"/>
  <c r="F355" i="13"/>
  <c r="D355" i="13"/>
  <c r="C355" i="13"/>
  <c r="B355" i="13"/>
  <c r="K354" i="13"/>
  <c r="H354" i="13"/>
  <c r="F354" i="13"/>
  <c r="D354" i="13"/>
  <c r="C354" i="13"/>
  <c r="B354" i="13"/>
  <c r="K353" i="13"/>
  <c r="H353" i="13"/>
  <c r="F353" i="13"/>
  <c r="D353" i="13"/>
  <c r="C353" i="13"/>
  <c r="B353" i="13"/>
  <c r="K352" i="13"/>
  <c r="H352" i="13"/>
  <c r="F352" i="13"/>
  <c r="D352" i="13"/>
  <c r="C352" i="13"/>
  <c r="B352" i="13"/>
  <c r="K351" i="13"/>
  <c r="H351" i="13"/>
  <c r="F351" i="13"/>
  <c r="D351" i="13"/>
  <c r="C351" i="13"/>
  <c r="B351" i="13"/>
  <c r="K350" i="13"/>
  <c r="H350" i="13"/>
  <c r="F350" i="13"/>
  <c r="D350" i="13"/>
  <c r="C350" i="13"/>
  <c r="B350" i="13"/>
  <c r="K349" i="13"/>
  <c r="H349" i="13"/>
  <c r="F349" i="13"/>
  <c r="D349" i="13"/>
  <c r="C349" i="13"/>
  <c r="B349" i="13"/>
  <c r="K348" i="13"/>
  <c r="H348" i="13"/>
  <c r="F348" i="13"/>
  <c r="D348" i="13"/>
  <c r="C348" i="13"/>
  <c r="B348" i="13"/>
  <c r="K347" i="13"/>
  <c r="H347" i="13"/>
  <c r="F347" i="13"/>
  <c r="D347" i="13"/>
  <c r="C347" i="13"/>
  <c r="B347" i="13"/>
  <c r="K346" i="13"/>
  <c r="H346" i="13"/>
  <c r="F346" i="13"/>
  <c r="D346" i="13"/>
  <c r="C346" i="13"/>
  <c r="B346" i="13"/>
  <c r="K345" i="13"/>
  <c r="H345" i="13"/>
  <c r="F345" i="13"/>
  <c r="D345" i="13"/>
  <c r="C345" i="13"/>
  <c r="B345" i="13"/>
  <c r="K344" i="13"/>
  <c r="H344" i="13"/>
  <c r="F344" i="13"/>
  <c r="D344" i="13"/>
  <c r="C344" i="13"/>
  <c r="B344" i="13"/>
  <c r="K343" i="13"/>
  <c r="H343" i="13"/>
  <c r="F343" i="13"/>
  <c r="D343" i="13"/>
  <c r="C343" i="13"/>
  <c r="B343" i="13"/>
  <c r="K342" i="13"/>
  <c r="H342" i="13"/>
  <c r="F342" i="13"/>
  <c r="D342" i="13"/>
  <c r="C342" i="13"/>
  <c r="B342" i="13"/>
  <c r="K341" i="13"/>
  <c r="H341" i="13"/>
  <c r="F341" i="13"/>
  <c r="D341" i="13"/>
  <c r="C341" i="13"/>
  <c r="B341" i="13"/>
  <c r="K340" i="13"/>
  <c r="H340" i="13"/>
  <c r="F340" i="13"/>
  <c r="D340" i="13"/>
  <c r="C340" i="13"/>
  <c r="B340" i="13"/>
  <c r="K339" i="13"/>
  <c r="H339" i="13"/>
  <c r="F339" i="13"/>
  <c r="D339" i="13"/>
  <c r="C339" i="13"/>
  <c r="B339" i="13"/>
  <c r="K338" i="13"/>
  <c r="H338" i="13"/>
  <c r="F338" i="13"/>
  <c r="D338" i="13"/>
  <c r="C338" i="13"/>
  <c r="B338" i="13"/>
  <c r="K337" i="13"/>
  <c r="H337" i="13"/>
  <c r="F337" i="13"/>
  <c r="D337" i="13"/>
  <c r="C337" i="13"/>
  <c r="B337" i="13"/>
  <c r="K336" i="13"/>
  <c r="H336" i="13"/>
  <c r="F336" i="13"/>
  <c r="D336" i="13"/>
  <c r="C336" i="13"/>
  <c r="B336" i="13"/>
  <c r="K335" i="13"/>
  <c r="H335" i="13"/>
  <c r="F335" i="13"/>
  <c r="D335" i="13"/>
  <c r="C335" i="13"/>
  <c r="B335" i="13"/>
  <c r="K334" i="13"/>
  <c r="H334" i="13"/>
  <c r="F334" i="13"/>
  <c r="D334" i="13"/>
  <c r="C334" i="13"/>
  <c r="B334" i="13"/>
  <c r="K333" i="13"/>
  <c r="H333" i="13"/>
  <c r="F333" i="13"/>
  <c r="D333" i="13"/>
  <c r="C333" i="13"/>
  <c r="B333" i="13"/>
  <c r="K332" i="13"/>
  <c r="H332" i="13"/>
  <c r="F332" i="13"/>
  <c r="D332" i="13"/>
  <c r="C332" i="13"/>
  <c r="B332" i="13"/>
  <c r="K331" i="13"/>
  <c r="H331" i="13"/>
  <c r="F331" i="13"/>
  <c r="D331" i="13"/>
  <c r="C331" i="13"/>
  <c r="B331" i="13"/>
  <c r="K330" i="13"/>
  <c r="H330" i="13"/>
  <c r="F330" i="13"/>
  <c r="D330" i="13"/>
  <c r="C330" i="13"/>
  <c r="B330" i="13"/>
  <c r="K329" i="13"/>
  <c r="H329" i="13"/>
  <c r="F329" i="13"/>
  <c r="D329" i="13"/>
  <c r="C329" i="13"/>
  <c r="B329" i="13"/>
  <c r="K328" i="13"/>
  <c r="H328" i="13"/>
  <c r="F328" i="13"/>
  <c r="D328" i="13"/>
  <c r="C328" i="13"/>
  <c r="B328" i="13"/>
  <c r="K327" i="13"/>
  <c r="H327" i="13"/>
  <c r="F327" i="13"/>
  <c r="D327" i="13"/>
  <c r="C327" i="13"/>
  <c r="B327" i="13"/>
  <c r="K326" i="13"/>
  <c r="H326" i="13"/>
  <c r="F326" i="13"/>
  <c r="D326" i="13"/>
  <c r="C326" i="13"/>
  <c r="B326" i="13"/>
  <c r="K325" i="13"/>
  <c r="H325" i="13"/>
  <c r="F325" i="13"/>
  <c r="D325" i="13"/>
  <c r="C325" i="13"/>
  <c r="B325" i="13"/>
  <c r="K324" i="13"/>
  <c r="H324" i="13"/>
  <c r="F324" i="13"/>
  <c r="D324" i="13"/>
  <c r="C324" i="13"/>
  <c r="B324" i="13"/>
  <c r="K323" i="13"/>
  <c r="H323" i="13"/>
  <c r="F323" i="13"/>
  <c r="D323" i="13"/>
  <c r="C323" i="13"/>
  <c r="B323" i="13"/>
  <c r="K322" i="13"/>
  <c r="H322" i="13"/>
  <c r="F322" i="13"/>
  <c r="D322" i="13"/>
  <c r="C322" i="13"/>
  <c r="B322" i="13"/>
  <c r="K321" i="13"/>
  <c r="H321" i="13"/>
  <c r="F321" i="13"/>
  <c r="D321" i="13"/>
  <c r="C321" i="13"/>
  <c r="B321" i="13"/>
  <c r="K320" i="13"/>
  <c r="H320" i="13"/>
  <c r="F320" i="13"/>
  <c r="D320" i="13"/>
  <c r="C320" i="13"/>
  <c r="B320" i="13"/>
  <c r="K319" i="13"/>
  <c r="H319" i="13"/>
  <c r="F319" i="13"/>
  <c r="D319" i="13"/>
  <c r="C319" i="13"/>
  <c r="B319" i="13"/>
  <c r="K318" i="13"/>
  <c r="H318" i="13"/>
  <c r="F318" i="13"/>
  <c r="D318" i="13"/>
  <c r="C318" i="13"/>
  <c r="B318" i="13"/>
  <c r="K317" i="13"/>
  <c r="H317" i="13"/>
  <c r="F317" i="13"/>
  <c r="D317" i="13"/>
  <c r="C317" i="13"/>
  <c r="B317" i="13"/>
  <c r="K316" i="13"/>
  <c r="H316" i="13"/>
  <c r="F316" i="13"/>
  <c r="D316" i="13"/>
  <c r="C316" i="13"/>
  <c r="B316" i="13"/>
  <c r="K315" i="13"/>
  <c r="H315" i="13"/>
  <c r="F315" i="13"/>
  <c r="D315" i="13"/>
  <c r="C315" i="13"/>
  <c r="B315" i="13"/>
  <c r="K314" i="13"/>
  <c r="H314" i="13"/>
  <c r="F314" i="13"/>
  <c r="D314" i="13"/>
  <c r="C314" i="13"/>
  <c r="B314" i="13"/>
  <c r="K313" i="13"/>
  <c r="H313" i="13"/>
  <c r="F313" i="13"/>
  <c r="D313" i="13"/>
  <c r="C313" i="13"/>
  <c r="B313" i="13"/>
  <c r="K312" i="13"/>
  <c r="H312" i="13"/>
  <c r="F312" i="13"/>
  <c r="D312" i="13"/>
  <c r="C312" i="13"/>
  <c r="B312" i="13"/>
  <c r="K311" i="13"/>
  <c r="H311" i="13"/>
  <c r="F311" i="13"/>
  <c r="D311" i="13"/>
  <c r="C311" i="13"/>
  <c r="B311" i="13"/>
  <c r="K310" i="13"/>
  <c r="H310" i="13"/>
  <c r="F310" i="13"/>
  <c r="D310" i="13"/>
  <c r="C310" i="13"/>
  <c r="B310" i="13"/>
  <c r="K309" i="13"/>
  <c r="H309" i="13"/>
  <c r="F309" i="13"/>
  <c r="D309" i="13"/>
  <c r="C309" i="13"/>
  <c r="B309" i="13"/>
  <c r="K308" i="13"/>
  <c r="H308" i="13"/>
  <c r="F308" i="13"/>
  <c r="D308" i="13"/>
  <c r="C308" i="13"/>
  <c r="B308" i="13"/>
  <c r="K307" i="13"/>
  <c r="H307" i="13"/>
  <c r="F307" i="13"/>
  <c r="D307" i="13"/>
  <c r="C307" i="13"/>
  <c r="B307" i="13"/>
  <c r="K306" i="13"/>
  <c r="H306" i="13"/>
  <c r="F306" i="13"/>
  <c r="D306" i="13"/>
  <c r="C306" i="13"/>
  <c r="B306" i="13"/>
  <c r="K305" i="13"/>
  <c r="H305" i="13"/>
  <c r="F305" i="13"/>
  <c r="D305" i="13"/>
  <c r="C305" i="13"/>
  <c r="B305" i="13"/>
  <c r="K304" i="13"/>
  <c r="H304" i="13"/>
  <c r="F304" i="13"/>
  <c r="D304" i="13"/>
  <c r="C304" i="13"/>
  <c r="B304" i="13"/>
  <c r="K303" i="13"/>
  <c r="H303" i="13"/>
  <c r="F303" i="13"/>
  <c r="D303" i="13"/>
  <c r="C303" i="13"/>
  <c r="B303" i="13"/>
  <c r="K302" i="13"/>
  <c r="H302" i="13"/>
  <c r="F302" i="13"/>
  <c r="D302" i="13"/>
  <c r="C302" i="13"/>
  <c r="B302" i="13"/>
  <c r="K301" i="13"/>
  <c r="H301" i="13"/>
  <c r="F301" i="13"/>
  <c r="D301" i="13"/>
  <c r="C301" i="13"/>
  <c r="B301" i="13"/>
  <c r="K300" i="13"/>
  <c r="H300" i="13"/>
  <c r="F300" i="13"/>
  <c r="D300" i="13"/>
  <c r="C300" i="13"/>
  <c r="B300" i="13"/>
  <c r="K299" i="13"/>
  <c r="H299" i="13"/>
  <c r="F299" i="13"/>
  <c r="D299" i="13"/>
  <c r="C299" i="13"/>
  <c r="B299" i="13"/>
  <c r="K298" i="13"/>
  <c r="H298" i="13"/>
  <c r="F298" i="13"/>
  <c r="D298" i="13"/>
  <c r="C298" i="13"/>
  <c r="B298" i="13"/>
  <c r="K297" i="13"/>
  <c r="H297" i="13"/>
  <c r="F297" i="13"/>
  <c r="D297" i="13"/>
  <c r="C297" i="13"/>
  <c r="B297" i="13"/>
  <c r="K296" i="13"/>
  <c r="H296" i="13"/>
  <c r="F296" i="13"/>
  <c r="D296" i="13"/>
  <c r="C296" i="13"/>
  <c r="B296" i="13"/>
  <c r="K295" i="13"/>
  <c r="H295" i="13"/>
  <c r="F295" i="13"/>
  <c r="D295" i="13"/>
  <c r="C295" i="13"/>
  <c r="B295" i="13"/>
  <c r="K294" i="13"/>
  <c r="H294" i="13"/>
  <c r="F294" i="13"/>
  <c r="D294" i="13"/>
  <c r="C294" i="13"/>
  <c r="B294" i="13"/>
  <c r="K293" i="13"/>
  <c r="H293" i="13"/>
  <c r="F293" i="13"/>
  <c r="D293" i="13"/>
  <c r="C293" i="13"/>
  <c r="B293" i="13"/>
  <c r="K292" i="13"/>
  <c r="H292" i="13"/>
  <c r="F292" i="13"/>
  <c r="D292" i="13"/>
  <c r="C292" i="13"/>
  <c r="B292" i="13"/>
  <c r="K291" i="13"/>
  <c r="H291" i="13"/>
  <c r="F291" i="13"/>
  <c r="D291" i="13"/>
  <c r="C291" i="13"/>
  <c r="B291" i="13"/>
  <c r="K290" i="13"/>
  <c r="H290" i="13"/>
  <c r="F290" i="13"/>
  <c r="D290" i="13"/>
  <c r="C290" i="13"/>
  <c r="B290" i="13"/>
  <c r="K289" i="13"/>
  <c r="H289" i="13"/>
  <c r="F289" i="13"/>
  <c r="D289" i="13"/>
  <c r="C289" i="13"/>
  <c r="B289" i="13"/>
  <c r="K288" i="13"/>
  <c r="H288" i="13"/>
  <c r="F288" i="13"/>
  <c r="D288" i="13"/>
  <c r="C288" i="13"/>
  <c r="B288" i="13"/>
  <c r="K287" i="13"/>
  <c r="H287" i="13"/>
  <c r="F287" i="13"/>
  <c r="D287" i="13"/>
  <c r="C287" i="13"/>
  <c r="B287" i="13"/>
  <c r="K286" i="13"/>
  <c r="H286" i="13"/>
  <c r="F286" i="13"/>
  <c r="D286" i="13"/>
  <c r="C286" i="13"/>
  <c r="B286" i="13"/>
  <c r="K285" i="13"/>
  <c r="H285" i="13"/>
  <c r="F285" i="13"/>
  <c r="D285" i="13"/>
  <c r="C285" i="13"/>
  <c r="B285" i="13"/>
  <c r="K284" i="13"/>
  <c r="H284" i="13"/>
  <c r="F284" i="13"/>
  <c r="D284" i="13"/>
  <c r="C284" i="13"/>
  <c r="B284" i="13"/>
  <c r="K283" i="13"/>
  <c r="H283" i="13"/>
  <c r="F283" i="13"/>
  <c r="D283" i="13"/>
  <c r="C283" i="13"/>
  <c r="B283" i="13"/>
  <c r="K282" i="13"/>
  <c r="H282" i="13"/>
  <c r="F282" i="13"/>
  <c r="D282" i="13"/>
  <c r="C282" i="13"/>
  <c r="B282" i="13"/>
  <c r="K281" i="13"/>
  <c r="H281" i="13"/>
  <c r="F281" i="13"/>
  <c r="D281" i="13"/>
  <c r="C281" i="13"/>
  <c r="B281" i="13"/>
  <c r="K280" i="13"/>
  <c r="H280" i="13"/>
  <c r="F280" i="13"/>
  <c r="D280" i="13"/>
  <c r="C280" i="13"/>
  <c r="B280" i="13"/>
  <c r="K279" i="13"/>
  <c r="H279" i="13"/>
  <c r="F279" i="13"/>
  <c r="D279" i="13"/>
  <c r="C279" i="13"/>
  <c r="B279" i="13"/>
  <c r="K278" i="13"/>
  <c r="H278" i="13"/>
  <c r="F278" i="13"/>
  <c r="D278" i="13"/>
  <c r="C278" i="13"/>
  <c r="B278" i="13"/>
  <c r="K277" i="13"/>
  <c r="H277" i="13"/>
  <c r="F277" i="13"/>
  <c r="D277" i="13"/>
  <c r="C277" i="13"/>
  <c r="B277" i="13"/>
  <c r="K276" i="13"/>
  <c r="H276" i="13"/>
  <c r="F276" i="13"/>
  <c r="D276" i="13"/>
  <c r="C276" i="13"/>
  <c r="B276" i="13"/>
  <c r="K275" i="13"/>
  <c r="H275" i="13"/>
  <c r="F275" i="13"/>
  <c r="D275" i="13"/>
  <c r="C275" i="13"/>
  <c r="B275" i="13"/>
  <c r="K274" i="13"/>
  <c r="H274" i="13"/>
  <c r="F274" i="13"/>
  <c r="D274" i="13"/>
  <c r="C274" i="13"/>
  <c r="B274" i="13"/>
  <c r="K273" i="13"/>
  <c r="H273" i="13"/>
  <c r="F273" i="13"/>
  <c r="D273" i="13"/>
  <c r="C273" i="13"/>
  <c r="B273" i="13"/>
  <c r="K272" i="13"/>
  <c r="H272" i="13"/>
  <c r="F272" i="13"/>
  <c r="D272" i="13"/>
  <c r="C272" i="13"/>
  <c r="B272" i="13"/>
  <c r="K271" i="13"/>
  <c r="H271" i="13"/>
  <c r="F271" i="13"/>
  <c r="D271" i="13"/>
  <c r="C271" i="13"/>
  <c r="B271" i="13"/>
  <c r="K270" i="13"/>
  <c r="H270" i="13"/>
  <c r="F270" i="13"/>
  <c r="D270" i="13"/>
  <c r="C270" i="13"/>
  <c r="B270" i="13"/>
  <c r="K269" i="13"/>
  <c r="H269" i="13"/>
  <c r="F269" i="13"/>
  <c r="D269" i="13"/>
  <c r="C269" i="13"/>
  <c r="B269" i="13"/>
  <c r="K268" i="13"/>
  <c r="H268" i="13"/>
  <c r="F268" i="13"/>
  <c r="D268" i="13"/>
  <c r="C268" i="13"/>
  <c r="B268" i="13"/>
  <c r="K267" i="13"/>
  <c r="H267" i="13"/>
  <c r="F267" i="13"/>
  <c r="D267" i="13"/>
  <c r="C267" i="13"/>
  <c r="B267" i="13"/>
  <c r="K266" i="13"/>
  <c r="H266" i="13"/>
  <c r="F266" i="13"/>
  <c r="D266" i="13"/>
  <c r="C266" i="13"/>
  <c r="B266" i="13"/>
  <c r="K265" i="13"/>
  <c r="H265" i="13"/>
  <c r="F265" i="13"/>
  <c r="D265" i="13"/>
  <c r="C265" i="13"/>
  <c r="B265" i="13"/>
  <c r="K264" i="13"/>
  <c r="H264" i="13"/>
  <c r="F264" i="13"/>
  <c r="D264" i="13"/>
  <c r="C264" i="13"/>
  <c r="B264" i="13"/>
  <c r="K263" i="13"/>
  <c r="H263" i="13"/>
  <c r="F263" i="13"/>
  <c r="D263" i="13"/>
  <c r="C263" i="13"/>
  <c r="B263" i="13"/>
  <c r="K262" i="13"/>
  <c r="H262" i="13"/>
  <c r="F262" i="13"/>
  <c r="D262" i="13"/>
  <c r="C262" i="13"/>
  <c r="B262" i="13"/>
  <c r="K261" i="13"/>
  <c r="H261" i="13"/>
  <c r="F261" i="13"/>
  <c r="D261" i="13"/>
  <c r="C261" i="13"/>
  <c r="B261" i="13"/>
  <c r="K260" i="13"/>
  <c r="H260" i="13"/>
  <c r="F260" i="13"/>
  <c r="D260" i="13"/>
  <c r="C260" i="13"/>
  <c r="B260" i="13"/>
  <c r="K259" i="13"/>
  <c r="H259" i="13"/>
  <c r="F259" i="13"/>
  <c r="D259" i="13"/>
  <c r="C259" i="13"/>
  <c r="B259" i="13"/>
  <c r="K258" i="13"/>
  <c r="H258" i="13"/>
  <c r="F258" i="13"/>
  <c r="D258" i="13"/>
  <c r="C258" i="13"/>
  <c r="B258" i="13"/>
  <c r="K257" i="13"/>
  <c r="H257" i="13"/>
  <c r="F257" i="13"/>
  <c r="D257" i="13"/>
  <c r="C257" i="13"/>
  <c r="B257" i="13"/>
  <c r="K256" i="13"/>
  <c r="H256" i="13"/>
  <c r="F256" i="13"/>
  <c r="D256" i="13"/>
  <c r="C256" i="13"/>
  <c r="B256" i="13"/>
  <c r="K255" i="13"/>
  <c r="H255" i="13"/>
  <c r="F255" i="13"/>
  <c r="D255" i="13"/>
  <c r="C255" i="13"/>
  <c r="B255" i="13"/>
  <c r="K254" i="13"/>
  <c r="H254" i="13"/>
  <c r="F254" i="13"/>
  <c r="D254" i="13"/>
  <c r="C254" i="13"/>
  <c r="B254" i="13"/>
  <c r="K253" i="13"/>
  <c r="H253" i="13"/>
  <c r="F253" i="13"/>
  <c r="D253" i="13"/>
  <c r="C253" i="13"/>
  <c r="B253" i="13"/>
  <c r="K252" i="13"/>
  <c r="H252" i="13"/>
  <c r="F252" i="13"/>
  <c r="D252" i="13"/>
  <c r="C252" i="13"/>
  <c r="B252" i="13"/>
  <c r="K251" i="13"/>
  <c r="H251" i="13"/>
  <c r="F251" i="13"/>
  <c r="D251" i="13"/>
  <c r="C251" i="13"/>
  <c r="B251" i="13"/>
  <c r="K250" i="13"/>
  <c r="H250" i="13"/>
  <c r="F250" i="13"/>
  <c r="D250" i="13"/>
  <c r="C250" i="13"/>
  <c r="B250" i="13"/>
  <c r="K249" i="13"/>
  <c r="H249" i="13"/>
  <c r="F249" i="13"/>
  <c r="D249" i="13"/>
  <c r="C249" i="13"/>
  <c r="B249" i="13"/>
  <c r="K248" i="13"/>
  <c r="H248" i="13"/>
  <c r="F248" i="13"/>
  <c r="D248" i="13"/>
  <c r="C248" i="13"/>
  <c r="B248" i="13"/>
  <c r="K247" i="13"/>
  <c r="H247" i="13"/>
  <c r="F247" i="13"/>
  <c r="D247" i="13"/>
  <c r="C247" i="13"/>
  <c r="B247" i="13"/>
  <c r="K246" i="13"/>
  <c r="H246" i="13"/>
  <c r="F246" i="13"/>
  <c r="D246" i="13"/>
  <c r="C246" i="13"/>
  <c r="B246" i="13"/>
  <c r="K245" i="13"/>
  <c r="H245" i="13"/>
  <c r="F245" i="13"/>
  <c r="D245" i="13"/>
  <c r="C245" i="13"/>
  <c r="B245" i="13"/>
  <c r="K244" i="13"/>
  <c r="H244" i="13"/>
  <c r="F244" i="13"/>
  <c r="D244" i="13"/>
  <c r="C244" i="13"/>
  <c r="B244" i="13"/>
  <c r="K243" i="13"/>
  <c r="H243" i="13"/>
  <c r="F243" i="13"/>
  <c r="D243" i="13"/>
  <c r="C243" i="13"/>
  <c r="B243" i="13"/>
  <c r="K242" i="13"/>
  <c r="H242" i="13"/>
  <c r="F242" i="13"/>
  <c r="D242" i="13"/>
  <c r="C242" i="13"/>
  <c r="B242" i="13"/>
  <c r="K241" i="13"/>
  <c r="H241" i="13"/>
  <c r="F241" i="13"/>
  <c r="D241" i="13"/>
  <c r="C241" i="13"/>
  <c r="B241" i="13"/>
  <c r="K240" i="13"/>
  <c r="H240" i="13"/>
  <c r="F240" i="13"/>
  <c r="D240" i="13"/>
  <c r="C240" i="13"/>
  <c r="B240" i="13"/>
  <c r="K239" i="13"/>
  <c r="H239" i="13"/>
  <c r="F239" i="13"/>
  <c r="D239" i="13"/>
  <c r="C239" i="13"/>
  <c r="B239" i="13"/>
  <c r="K238" i="13"/>
  <c r="H238" i="13"/>
  <c r="F238" i="13"/>
  <c r="D238" i="13"/>
  <c r="C238" i="13"/>
  <c r="B238" i="13"/>
  <c r="K237" i="13"/>
  <c r="H237" i="13"/>
  <c r="F237" i="13"/>
  <c r="D237" i="13"/>
  <c r="C237" i="13"/>
  <c r="B237" i="13"/>
  <c r="K236" i="13"/>
  <c r="H236" i="13"/>
  <c r="F236" i="13"/>
  <c r="D236" i="13"/>
  <c r="C236" i="13"/>
  <c r="B236" i="13"/>
  <c r="K235" i="13"/>
  <c r="H235" i="13"/>
  <c r="F235" i="13"/>
  <c r="D235" i="13"/>
  <c r="C235" i="13"/>
  <c r="B235" i="13"/>
  <c r="K234" i="13"/>
  <c r="H234" i="13"/>
  <c r="F234" i="13"/>
  <c r="D234" i="13"/>
  <c r="C234" i="13"/>
  <c r="B234" i="13"/>
  <c r="K233" i="13"/>
  <c r="H233" i="13"/>
  <c r="F233" i="13"/>
  <c r="D233" i="13"/>
  <c r="C233" i="13"/>
  <c r="B233" i="13"/>
  <c r="K232" i="13"/>
  <c r="H232" i="13"/>
  <c r="F232" i="13"/>
  <c r="D232" i="13"/>
  <c r="C232" i="13"/>
  <c r="B232" i="13"/>
  <c r="K231" i="13"/>
  <c r="H231" i="13"/>
  <c r="F231" i="13"/>
  <c r="D231" i="13"/>
  <c r="C231" i="13"/>
  <c r="B231" i="13"/>
  <c r="K230" i="13"/>
  <c r="H230" i="13"/>
  <c r="F230" i="13"/>
  <c r="D230" i="13"/>
  <c r="C230" i="13"/>
  <c r="B230" i="13"/>
  <c r="K229" i="13"/>
  <c r="H229" i="13"/>
  <c r="F229" i="13"/>
  <c r="D229" i="13"/>
  <c r="C229" i="13"/>
  <c r="B229" i="13"/>
  <c r="K228" i="13"/>
  <c r="H228" i="13"/>
  <c r="F228" i="13"/>
  <c r="D228" i="13"/>
  <c r="C228" i="13"/>
  <c r="B228" i="13"/>
  <c r="K227" i="13"/>
  <c r="H227" i="13"/>
  <c r="F227" i="13"/>
  <c r="D227" i="13"/>
  <c r="C227" i="13"/>
  <c r="B227" i="13"/>
  <c r="K226" i="13"/>
  <c r="H226" i="13"/>
  <c r="F226" i="13"/>
  <c r="D226" i="13"/>
  <c r="C226" i="13"/>
  <c r="B226" i="13"/>
  <c r="K225" i="13"/>
  <c r="H225" i="13"/>
  <c r="F225" i="13"/>
  <c r="D225" i="13"/>
  <c r="C225" i="13"/>
  <c r="B225" i="13"/>
  <c r="K224" i="13"/>
  <c r="H224" i="13"/>
  <c r="F224" i="13"/>
  <c r="D224" i="13"/>
  <c r="C224" i="13"/>
  <c r="B224" i="13"/>
  <c r="K223" i="13"/>
  <c r="H223" i="13"/>
  <c r="F223" i="13"/>
  <c r="D223" i="13"/>
  <c r="C223" i="13"/>
  <c r="B223" i="13"/>
  <c r="K222" i="13"/>
  <c r="H222" i="13"/>
  <c r="F222" i="13"/>
  <c r="D222" i="13"/>
  <c r="C222" i="13"/>
  <c r="B222" i="13"/>
  <c r="K221" i="13"/>
  <c r="H221" i="13"/>
  <c r="F221" i="13"/>
  <c r="D221" i="13"/>
  <c r="C221" i="13"/>
  <c r="B221" i="13"/>
  <c r="K220" i="13"/>
  <c r="H220" i="13"/>
  <c r="F220" i="13"/>
  <c r="D220" i="13"/>
  <c r="C220" i="13"/>
  <c r="B220" i="13"/>
  <c r="K219" i="13"/>
  <c r="H219" i="13"/>
  <c r="F219" i="13"/>
  <c r="D219" i="13"/>
  <c r="C219" i="13"/>
  <c r="B219" i="13"/>
  <c r="K218" i="13"/>
  <c r="H218" i="13"/>
  <c r="F218" i="13"/>
  <c r="D218" i="13"/>
  <c r="C218" i="13"/>
  <c r="B218" i="13"/>
  <c r="K217" i="13"/>
  <c r="H217" i="13"/>
  <c r="F217" i="13"/>
  <c r="D217" i="13"/>
  <c r="C217" i="13"/>
  <c r="B217" i="13"/>
  <c r="K216" i="13"/>
  <c r="H216" i="13"/>
  <c r="F216" i="13"/>
  <c r="D216" i="13"/>
  <c r="C216" i="13"/>
  <c r="B216" i="13"/>
  <c r="K215" i="13"/>
  <c r="H215" i="13"/>
  <c r="F215" i="13"/>
  <c r="D215" i="13"/>
  <c r="C215" i="13"/>
  <c r="B215" i="13"/>
  <c r="K214" i="13"/>
  <c r="H214" i="13"/>
  <c r="F214" i="13"/>
  <c r="D214" i="13"/>
  <c r="C214" i="13"/>
  <c r="B214" i="13"/>
  <c r="K213" i="13"/>
  <c r="H213" i="13"/>
  <c r="F213" i="13"/>
  <c r="D213" i="13"/>
  <c r="C213" i="13"/>
  <c r="B213" i="13"/>
  <c r="K212" i="13"/>
  <c r="H212" i="13"/>
  <c r="F212" i="13"/>
  <c r="D212" i="13"/>
  <c r="C212" i="13"/>
  <c r="B212" i="13"/>
  <c r="K211" i="13"/>
  <c r="H211" i="13"/>
  <c r="F211" i="13"/>
  <c r="D211" i="13"/>
  <c r="C211" i="13"/>
  <c r="B211" i="13"/>
  <c r="K210" i="13"/>
  <c r="H210" i="13"/>
  <c r="F210" i="13"/>
  <c r="D210" i="13"/>
  <c r="C210" i="13"/>
  <c r="B210" i="13"/>
  <c r="K209" i="13"/>
  <c r="H209" i="13"/>
  <c r="F209" i="13"/>
  <c r="D209" i="13"/>
  <c r="C209" i="13"/>
  <c r="B209" i="13"/>
  <c r="K208" i="13"/>
  <c r="H208" i="13"/>
  <c r="F208" i="13"/>
  <c r="D208" i="13"/>
  <c r="C208" i="13"/>
  <c r="B208" i="13"/>
  <c r="K207" i="13"/>
  <c r="H207" i="13"/>
  <c r="F207" i="13"/>
  <c r="D207" i="13"/>
  <c r="C207" i="13"/>
  <c r="B207" i="13"/>
  <c r="K206" i="13"/>
  <c r="H206" i="13"/>
  <c r="F206" i="13"/>
  <c r="D206" i="13"/>
  <c r="C206" i="13"/>
  <c r="B206" i="13"/>
  <c r="K205" i="13"/>
  <c r="H205" i="13"/>
  <c r="F205" i="13"/>
  <c r="D205" i="13"/>
  <c r="C205" i="13"/>
  <c r="B205" i="13"/>
  <c r="K204" i="13"/>
  <c r="H204" i="13"/>
  <c r="F204" i="13"/>
  <c r="D204" i="13"/>
  <c r="C204" i="13"/>
  <c r="B204" i="13"/>
  <c r="K203" i="13"/>
  <c r="H203" i="13"/>
  <c r="F203" i="13"/>
  <c r="D203" i="13"/>
  <c r="C203" i="13"/>
  <c r="B203" i="13"/>
  <c r="K202" i="13"/>
  <c r="H202" i="13"/>
  <c r="F202" i="13"/>
  <c r="D202" i="13"/>
  <c r="C202" i="13"/>
  <c r="B202" i="13"/>
  <c r="K201" i="13"/>
  <c r="H201" i="13"/>
  <c r="F201" i="13"/>
  <c r="D201" i="13"/>
  <c r="C201" i="13"/>
  <c r="B201" i="13"/>
  <c r="K200" i="13"/>
  <c r="H200" i="13"/>
  <c r="F200" i="13"/>
  <c r="D200" i="13"/>
  <c r="C200" i="13"/>
  <c r="B200" i="13"/>
  <c r="K199" i="13"/>
  <c r="H199" i="13"/>
  <c r="F199" i="13"/>
  <c r="D199" i="13"/>
  <c r="C199" i="13"/>
  <c r="B199" i="13"/>
  <c r="K198" i="13"/>
  <c r="H198" i="13"/>
  <c r="F198" i="13"/>
  <c r="D198" i="13"/>
  <c r="C198" i="13"/>
  <c r="B198" i="13"/>
  <c r="K197" i="13"/>
  <c r="H197" i="13"/>
  <c r="F197" i="13"/>
  <c r="D197" i="13"/>
  <c r="C197" i="13"/>
  <c r="B197" i="13"/>
  <c r="K196" i="13"/>
  <c r="H196" i="13"/>
  <c r="F196" i="13"/>
  <c r="D196" i="13"/>
  <c r="C196" i="13"/>
  <c r="B196" i="13"/>
  <c r="K195" i="13"/>
  <c r="H195" i="13"/>
  <c r="F195" i="13"/>
  <c r="D195" i="13"/>
  <c r="C195" i="13"/>
  <c r="B195" i="13"/>
  <c r="K194" i="13"/>
  <c r="H194" i="13"/>
  <c r="F194" i="13"/>
  <c r="D194" i="13"/>
  <c r="C194" i="13"/>
  <c r="B194" i="13"/>
  <c r="K193" i="13"/>
  <c r="H193" i="13"/>
  <c r="F193" i="13"/>
  <c r="D193" i="13"/>
  <c r="C193" i="13"/>
  <c r="B193" i="13"/>
  <c r="K192" i="13"/>
  <c r="H192" i="13"/>
  <c r="F192" i="13"/>
  <c r="D192" i="13"/>
  <c r="C192" i="13"/>
  <c r="B192" i="13"/>
  <c r="K191" i="13"/>
  <c r="H191" i="13"/>
  <c r="F191" i="13"/>
  <c r="D191" i="13"/>
  <c r="C191" i="13"/>
  <c r="B191" i="13"/>
  <c r="K190" i="13"/>
  <c r="H190" i="13"/>
  <c r="F190" i="13"/>
  <c r="D190" i="13"/>
  <c r="C190" i="13"/>
  <c r="B190" i="13"/>
  <c r="K189" i="13"/>
  <c r="H189" i="13"/>
  <c r="F189" i="13"/>
  <c r="D189" i="13"/>
  <c r="C189" i="13"/>
  <c r="B189" i="13"/>
  <c r="K188" i="13"/>
  <c r="H188" i="13"/>
  <c r="F188" i="13"/>
  <c r="D188" i="13"/>
  <c r="C188" i="13"/>
  <c r="B188" i="13"/>
  <c r="K187" i="13"/>
  <c r="H187" i="13"/>
  <c r="F187" i="13"/>
  <c r="D187" i="13"/>
  <c r="C187" i="13"/>
  <c r="B187" i="13"/>
  <c r="K186" i="13"/>
  <c r="H186" i="13"/>
  <c r="F186" i="13"/>
  <c r="D186" i="13"/>
  <c r="C186" i="13"/>
  <c r="B186" i="13"/>
  <c r="K185" i="13"/>
  <c r="H185" i="13"/>
  <c r="F185" i="13"/>
  <c r="D185" i="13"/>
  <c r="C185" i="13"/>
  <c r="B185" i="13"/>
  <c r="K184" i="13"/>
  <c r="H184" i="13"/>
  <c r="F184" i="13"/>
  <c r="D184" i="13"/>
  <c r="C184" i="13"/>
  <c r="B184" i="13"/>
  <c r="K183" i="13"/>
  <c r="H183" i="13"/>
  <c r="F183" i="13"/>
  <c r="D183" i="13"/>
  <c r="C183" i="13"/>
  <c r="B183" i="13"/>
  <c r="K182" i="13"/>
  <c r="H182" i="13"/>
  <c r="F182" i="13"/>
  <c r="D182" i="13"/>
  <c r="C182" i="13"/>
  <c r="B182" i="13"/>
  <c r="K181" i="13"/>
  <c r="H181" i="13"/>
  <c r="F181" i="13"/>
  <c r="D181" i="13"/>
  <c r="C181" i="13"/>
  <c r="B181" i="13"/>
  <c r="K180" i="13"/>
  <c r="H180" i="13"/>
  <c r="F180" i="13"/>
  <c r="D180" i="13"/>
  <c r="C180" i="13"/>
  <c r="B180" i="13"/>
  <c r="K179" i="13"/>
  <c r="H179" i="13"/>
  <c r="F179" i="13"/>
  <c r="D179" i="13"/>
  <c r="C179" i="13"/>
  <c r="B179" i="13"/>
  <c r="K178" i="13"/>
  <c r="H178" i="13"/>
  <c r="F178" i="13"/>
  <c r="D178" i="13"/>
  <c r="C178" i="13"/>
  <c r="B178" i="13"/>
  <c r="K177" i="13"/>
  <c r="H177" i="13"/>
  <c r="F177" i="13"/>
  <c r="D177" i="13"/>
  <c r="C177" i="13"/>
  <c r="B177" i="13"/>
  <c r="K176" i="13"/>
  <c r="H176" i="13"/>
  <c r="F176" i="13"/>
  <c r="D176" i="13"/>
  <c r="C176" i="13"/>
  <c r="B176" i="13"/>
  <c r="K175" i="13"/>
  <c r="H175" i="13"/>
  <c r="F175" i="13"/>
  <c r="D175" i="13"/>
  <c r="C175" i="13"/>
  <c r="B175" i="13"/>
  <c r="K174" i="13"/>
  <c r="H174" i="13"/>
  <c r="F174" i="13"/>
  <c r="D174" i="13"/>
  <c r="C174" i="13"/>
  <c r="B174" i="13"/>
  <c r="K173" i="13"/>
  <c r="H173" i="13"/>
  <c r="F173" i="13"/>
  <c r="D173" i="13"/>
  <c r="C173" i="13"/>
  <c r="B173" i="13"/>
  <c r="K172" i="13"/>
  <c r="H172" i="13"/>
  <c r="F172" i="13"/>
  <c r="D172" i="13"/>
  <c r="C172" i="13"/>
  <c r="B172" i="13"/>
  <c r="K171" i="13"/>
  <c r="H171" i="13"/>
  <c r="F171" i="13"/>
  <c r="D171" i="13"/>
  <c r="C171" i="13"/>
  <c r="B171" i="13"/>
  <c r="K170" i="13"/>
  <c r="H170" i="13"/>
  <c r="F170" i="13"/>
  <c r="D170" i="13"/>
  <c r="C170" i="13"/>
  <c r="B170" i="13"/>
  <c r="K169" i="13"/>
  <c r="H169" i="13"/>
  <c r="F169" i="13"/>
  <c r="D169" i="13"/>
  <c r="C169" i="13"/>
  <c r="B169" i="13"/>
  <c r="K168" i="13"/>
  <c r="H168" i="13"/>
  <c r="F168" i="13"/>
  <c r="D168" i="13"/>
  <c r="C168" i="13"/>
  <c r="B168" i="13"/>
  <c r="K167" i="13"/>
  <c r="H167" i="13"/>
  <c r="F167" i="13"/>
  <c r="D167" i="13"/>
  <c r="C167" i="13"/>
  <c r="B167" i="13"/>
  <c r="K166" i="13"/>
  <c r="H166" i="13"/>
  <c r="F166" i="13"/>
  <c r="D166" i="13"/>
  <c r="C166" i="13"/>
  <c r="B166" i="13"/>
  <c r="K165" i="13"/>
  <c r="H165" i="13"/>
  <c r="F165" i="13"/>
  <c r="D165" i="13"/>
  <c r="C165" i="13"/>
  <c r="B165" i="13"/>
  <c r="K164" i="13"/>
  <c r="H164" i="13"/>
  <c r="F164" i="13"/>
  <c r="D164" i="13"/>
  <c r="C164" i="13"/>
  <c r="B164" i="13"/>
  <c r="K163" i="13"/>
  <c r="H163" i="13"/>
  <c r="F163" i="13"/>
  <c r="D163" i="13"/>
  <c r="C163" i="13"/>
  <c r="B163" i="13"/>
  <c r="K162" i="13"/>
  <c r="H162" i="13"/>
  <c r="F162" i="13"/>
  <c r="D162" i="13"/>
  <c r="C162" i="13"/>
  <c r="B162" i="13"/>
  <c r="K161" i="13"/>
  <c r="H161" i="13"/>
  <c r="F161" i="13"/>
  <c r="D161" i="13"/>
  <c r="C161" i="13"/>
  <c r="B161" i="13"/>
  <c r="K160" i="13"/>
  <c r="H160" i="13"/>
  <c r="F160" i="13"/>
  <c r="D160" i="13"/>
  <c r="C160" i="13"/>
  <c r="B160" i="13"/>
  <c r="K159" i="13"/>
  <c r="H159" i="13"/>
  <c r="F159" i="13"/>
  <c r="D159" i="13"/>
  <c r="C159" i="13"/>
  <c r="B159" i="13"/>
  <c r="K158" i="13"/>
  <c r="H158" i="13"/>
  <c r="F158" i="13"/>
  <c r="D158" i="13"/>
  <c r="C158" i="13"/>
  <c r="B158" i="13"/>
  <c r="K157" i="13"/>
  <c r="H157" i="13"/>
  <c r="F157" i="13"/>
  <c r="D157" i="13"/>
  <c r="C157" i="13"/>
  <c r="B157" i="13"/>
  <c r="K156" i="13"/>
  <c r="H156" i="13"/>
  <c r="F156" i="13"/>
  <c r="D156" i="13"/>
  <c r="C156" i="13"/>
  <c r="B156" i="13"/>
  <c r="K155" i="13"/>
  <c r="H155" i="13"/>
  <c r="F155" i="13"/>
  <c r="D155" i="13"/>
  <c r="C155" i="13"/>
  <c r="B155" i="13"/>
  <c r="K154" i="13"/>
  <c r="H154" i="13"/>
  <c r="F154" i="13"/>
  <c r="D154" i="13"/>
  <c r="C154" i="13"/>
  <c r="B154" i="13"/>
  <c r="K153" i="13"/>
  <c r="H153" i="13"/>
  <c r="F153" i="13"/>
  <c r="D153" i="13"/>
  <c r="C153" i="13"/>
  <c r="B153" i="13"/>
  <c r="K152" i="13"/>
  <c r="H152" i="13"/>
  <c r="F152" i="13"/>
  <c r="D152" i="13"/>
  <c r="C152" i="13"/>
  <c r="B152" i="13"/>
  <c r="K151" i="13"/>
  <c r="H151" i="13"/>
  <c r="F151" i="13"/>
  <c r="D151" i="13"/>
  <c r="C151" i="13"/>
  <c r="B151" i="13"/>
  <c r="K150" i="13"/>
  <c r="H150" i="13"/>
  <c r="F150" i="13"/>
  <c r="D150" i="13"/>
  <c r="C150" i="13"/>
  <c r="B150" i="13"/>
  <c r="K149" i="13"/>
  <c r="H149" i="13"/>
  <c r="F149" i="13"/>
  <c r="D149" i="13"/>
  <c r="C149" i="13"/>
  <c r="B149" i="13"/>
  <c r="K148" i="13"/>
  <c r="H148" i="13"/>
  <c r="F148" i="13"/>
  <c r="D148" i="13"/>
  <c r="C148" i="13"/>
  <c r="B148" i="13"/>
  <c r="K147" i="13"/>
  <c r="H147" i="13"/>
  <c r="F147" i="13"/>
  <c r="D147" i="13"/>
  <c r="C147" i="13"/>
  <c r="B147" i="13"/>
  <c r="K146" i="13"/>
  <c r="H146" i="13"/>
  <c r="F146" i="13"/>
  <c r="D146" i="13"/>
  <c r="C146" i="13"/>
  <c r="B146" i="13"/>
  <c r="K145" i="13"/>
  <c r="H145" i="13"/>
  <c r="F145" i="13"/>
  <c r="D145" i="13"/>
  <c r="C145" i="13"/>
  <c r="B145" i="13"/>
  <c r="K144" i="13"/>
  <c r="H144" i="13"/>
  <c r="F144" i="13"/>
  <c r="D144" i="13"/>
  <c r="C144" i="13"/>
  <c r="B144" i="13"/>
  <c r="K143" i="13"/>
  <c r="H143" i="13"/>
  <c r="F143" i="13"/>
  <c r="D143" i="13"/>
  <c r="C143" i="13"/>
  <c r="B143" i="13"/>
  <c r="K142" i="13"/>
  <c r="H142" i="13"/>
  <c r="F142" i="13"/>
  <c r="D142" i="13"/>
  <c r="C142" i="13"/>
  <c r="B142" i="13"/>
  <c r="K141" i="13"/>
  <c r="H141" i="13"/>
  <c r="F141" i="13"/>
  <c r="D141" i="13"/>
  <c r="C141" i="13"/>
  <c r="B141" i="13"/>
  <c r="K140" i="13"/>
  <c r="H140" i="13"/>
  <c r="F140" i="13"/>
  <c r="D140" i="13"/>
  <c r="C140" i="13"/>
  <c r="B140" i="13"/>
  <c r="K139" i="13"/>
  <c r="H139" i="13"/>
  <c r="F139" i="13"/>
  <c r="D139" i="13"/>
  <c r="C139" i="13"/>
  <c r="B139" i="13"/>
  <c r="K138" i="13"/>
  <c r="H138" i="13"/>
  <c r="F138" i="13"/>
  <c r="D138" i="13"/>
  <c r="C138" i="13"/>
  <c r="B138" i="13"/>
  <c r="K137" i="13"/>
  <c r="H137" i="13"/>
  <c r="F137" i="13"/>
  <c r="D137" i="13"/>
  <c r="C137" i="13"/>
  <c r="B137" i="13"/>
  <c r="K136" i="13"/>
  <c r="H136" i="13"/>
  <c r="F136" i="13"/>
  <c r="D136" i="13"/>
  <c r="C136" i="13"/>
  <c r="B136" i="13"/>
  <c r="K135" i="13"/>
  <c r="H135" i="13"/>
  <c r="F135" i="13"/>
  <c r="D135" i="13"/>
  <c r="C135" i="13"/>
  <c r="B135" i="13"/>
  <c r="K134" i="13"/>
  <c r="H134" i="13"/>
  <c r="F134" i="13"/>
  <c r="D134" i="13"/>
  <c r="C134" i="13"/>
  <c r="B134" i="13"/>
  <c r="K133" i="13"/>
  <c r="H133" i="13"/>
  <c r="F133" i="13"/>
  <c r="D133" i="13"/>
  <c r="C133" i="13"/>
  <c r="B133" i="13"/>
  <c r="K132" i="13"/>
  <c r="H132" i="13"/>
  <c r="F132" i="13"/>
  <c r="D132" i="13"/>
  <c r="C132" i="13"/>
  <c r="B132" i="13"/>
  <c r="K131" i="13"/>
  <c r="H131" i="13"/>
  <c r="F131" i="13"/>
  <c r="D131" i="13"/>
  <c r="C131" i="13"/>
  <c r="B131" i="13"/>
  <c r="K130" i="13"/>
  <c r="H130" i="13"/>
  <c r="F130" i="13"/>
  <c r="D130" i="13"/>
  <c r="C130" i="13"/>
  <c r="B130" i="13"/>
  <c r="K129" i="13"/>
  <c r="H129" i="13"/>
  <c r="F129" i="13"/>
  <c r="D129" i="13"/>
  <c r="C129" i="13"/>
  <c r="B129" i="13"/>
  <c r="K128" i="13"/>
  <c r="H128" i="13"/>
  <c r="F128" i="13"/>
  <c r="D128" i="13"/>
  <c r="C128" i="13"/>
  <c r="B128" i="13"/>
  <c r="K127" i="13"/>
  <c r="H127" i="13"/>
  <c r="F127" i="13"/>
  <c r="D127" i="13"/>
  <c r="C127" i="13"/>
  <c r="B127" i="13"/>
  <c r="K126" i="13"/>
  <c r="H126" i="13"/>
  <c r="F126" i="13"/>
  <c r="D126" i="13"/>
  <c r="C126" i="13"/>
  <c r="B126" i="13"/>
  <c r="K125" i="13"/>
  <c r="H125" i="13"/>
  <c r="F125" i="13"/>
  <c r="D125" i="13"/>
  <c r="C125" i="13"/>
  <c r="B125" i="13"/>
  <c r="K124" i="13"/>
  <c r="H124" i="13"/>
  <c r="F124" i="13"/>
  <c r="D124" i="13"/>
  <c r="C124" i="13"/>
  <c r="B124" i="13"/>
  <c r="K123" i="13"/>
  <c r="H123" i="13"/>
  <c r="F123" i="13"/>
  <c r="D123" i="13"/>
  <c r="C123" i="13"/>
  <c r="B123" i="13"/>
  <c r="K122" i="13"/>
  <c r="H122" i="13"/>
  <c r="F122" i="13"/>
  <c r="D122" i="13"/>
  <c r="C122" i="13"/>
  <c r="B122" i="13"/>
  <c r="K121" i="13"/>
  <c r="H121" i="13"/>
  <c r="F121" i="13"/>
  <c r="D121" i="13"/>
  <c r="C121" i="13"/>
  <c r="B121" i="13"/>
  <c r="K120" i="13"/>
  <c r="H120" i="13"/>
  <c r="F120" i="13"/>
  <c r="D120" i="13"/>
  <c r="C120" i="13"/>
  <c r="B120" i="13"/>
  <c r="K119" i="13"/>
  <c r="H119" i="13"/>
  <c r="F119" i="13"/>
  <c r="D119" i="13"/>
  <c r="C119" i="13"/>
  <c r="B119" i="13"/>
  <c r="K118" i="13"/>
  <c r="H118" i="13"/>
  <c r="F118" i="13"/>
  <c r="D118" i="13"/>
  <c r="C118" i="13"/>
  <c r="B118" i="13"/>
  <c r="K117" i="13"/>
  <c r="H117" i="13"/>
  <c r="F117" i="13"/>
  <c r="D117" i="13"/>
  <c r="C117" i="13"/>
  <c r="B117" i="13"/>
  <c r="K116" i="13"/>
  <c r="H116" i="13"/>
  <c r="F116" i="13"/>
  <c r="D116" i="13"/>
  <c r="C116" i="13"/>
  <c r="B116" i="13"/>
  <c r="K115" i="13"/>
  <c r="H115" i="13"/>
  <c r="F115" i="13"/>
  <c r="D115" i="13"/>
  <c r="C115" i="13"/>
  <c r="B115" i="13"/>
  <c r="K114" i="13"/>
  <c r="H114" i="13"/>
  <c r="F114" i="13"/>
  <c r="D114" i="13"/>
  <c r="C114" i="13"/>
  <c r="B114" i="13"/>
  <c r="K113" i="13"/>
  <c r="H113" i="13"/>
  <c r="F113" i="13"/>
  <c r="D113" i="13"/>
  <c r="C113" i="13"/>
  <c r="B113" i="13"/>
  <c r="K112" i="13"/>
  <c r="H112" i="13"/>
  <c r="F112" i="13"/>
  <c r="D112" i="13"/>
  <c r="C112" i="13"/>
  <c r="B112" i="13"/>
  <c r="K111" i="13"/>
  <c r="H111" i="13"/>
  <c r="F111" i="13"/>
  <c r="D111" i="13"/>
  <c r="C111" i="13"/>
  <c r="B111" i="13"/>
  <c r="K110" i="13"/>
  <c r="H110" i="13"/>
  <c r="F110" i="13"/>
  <c r="D110" i="13"/>
  <c r="C110" i="13"/>
  <c r="B110" i="13"/>
  <c r="K109" i="13"/>
  <c r="H109" i="13"/>
  <c r="F109" i="13"/>
  <c r="D109" i="13"/>
  <c r="C109" i="13"/>
  <c r="B109" i="13"/>
  <c r="K108" i="13"/>
  <c r="H108" i="13"/>
  <c r="F108" i="13"/>
  <c r="D108" i="13"/>
  <c r="C108" i="13"/>
  <c r="B108" i="13"/>
  <c r="K107" i="13"/>
  <c r="H107" i="13"/>
  <c r="F107" i="13"/>
  <c r="D107" i="13"/>
  <c r="C107" i="13"/>
  <c r="B107" i="13"/>
  <c r="K106" i="13"/>
  <c r="H106" i="13"/>
  <c r="F106" i="13"/>
  <c r="D106" i="13"/>
  <c r="C106" i="13"/>
  <c r="B106" i="13"/>
  <c r="K105" i="13"/>
  <c r="H105" i="13"/>
  <c r="F105" i="13"/>
  <c r="D105" i="13"/>
  <c r="C105" i="13"/>
  <c r="B105" i="13"/>
  <c r="K104" i="13"/>
  <c r="H104" i="13"/>
  <c r="F104" i="13"/>
  <c r="D104" i="13"/>
  <c r="C104" i="13"/>
  <c r="B104" i="13"/>
  <c r="K103" i="13"/>
  <c r="H103" i="13"/>
  <c r="F103" i="13"/>
  <c r="D103" i="13"/>
  <c r="C103" i="13"/>
  <c r="B103" i="13"/>
  <c r="K102" i="13"/>
  <c r="H102" i="13"/>
  <c r="F102" i="13"/>
  <c r="D102" i="13"/>
  <c r="C102" i="13"/>
  <c r="B102" i="13"/>
  <c r="K101" i="13"/>
  <c r="H101" i="13"/>
  <c r="F101" i="13"/>
  <c r="D101" i="13"/>
  <c r="C101" i="13"/>
  <c r="B101" i="13"/>
  <c r="K100" i="13"/>
  <c r="H100" i="13"/>
  <c r="F100" i="13"/>
  <c r="D100" i="13"/>
  <c r="C100" i="13"/>
  <c r="B100" i="13"/>
  <c r="K99" i="13"/>
  <c r="H99" i="13"/>
  <c r="F99" i="13"/>
  <c r="D99" i="13"/>
  <c r="C99" i="13"/>
  <c r="B99" i="13"/>
  <c r="K98" i="13"/>
  <c r="H98" i="13"/>
  <c r="F98" i="13"/>
  <c r="D98" i="13"/>
  <c r="C98" i="13"/>
  <c r="B98" i="13"/>
  <c r="K97" i="13"/>
  <c r="H97" i="13"/>
  <c r="F97" i="13"/>
  <c r="D97" i="13"/>
  <c r="C97" i="13"/>
  <c r="B97" i="13"/>
  <c r="K96" i="13"/>
  <c r="H96" i="13"/>
  <c r="F96" i="13"/>
  <c r="D96" i="13"/>
  <c r="C96" i="13"/>
  <c r="B96" i="13"/>
  <c r="K95" i="13"/>
  <c r="H95" i="13"/>
  <c r="F95" i="13"/>
  <c r="D95" i="13"/>
  <c r="C95" i="13"/>
  <c r="B95" i="13"/>
  <c r="K94" i="13"/>
  <c r="H94" i="13"/>
  <c r="F94" i="13"/>
  <c r="D94" i="13"/>
  <c r="C94" i="13"/>
  <c r="B94" i="13"/>
  <c r="K93" i="13"/>
  <c r="H93" i="13"/>
  <c r="F93" i="13"/>
  <c r="D93" i="13"/>
  <c r="C93" i="13"/>
  <c r="B93" i="13"/>
  <c r="K92" i="13"/>
  <c r="H92" i="13"/>
  <c r="F92" i="13"/>
  <c r="D92" i="13"/>
  <c r="C92" i="13"/>
  <c r="B92" i="13"/>
  <c r="K91" i="13"/>
  <c r="H91" i="13"/>
  <c r="F91" i="13"/>
  <c r="D91" i="13"/>
  <c r="C91" i="13"/>
  <c r="B91" i="13"/>
  <c r="K90" i="13"/>
  <c r="H90" i="13"/>
  <c r="F90" i="13"/>
  <c r="D90" i="13"/>
  <c r="C90" i="13"/>
  <c r="B90" i="13"/>
  <c r="K89" i="13"/>
  <c r="H89" i="13"/>
  <c r="F89" i="13"/>
  <c r="D89" i="13"/>
  <c r="C89" i="13"/>
  <c r="B89" i="13"/>
  <c r="K88" i="13"/>
  <c r="H88" i="13"/>
  <c r="F88" i="13"/>
  <c r="D88" i="13"/>
  <c r="C88" i="13"/>
  <c r="B88" i="13"/>
  <c r="K87" i="13"/>
  <c r="H87" i="13"/>
  <c r="F87" i="13"/>
  <c r="D87" i="13"/>
  <c r="C87" i="13"/>
  <c r="B87" i="13"/>
  <c r="K86" i="13"/>
  <c r="H86" i="13"/>
  <c r="F86" i="13"/>
  <c r="D86" i="13"/>
  <c r="C86" i="13"/>
  <c r="B86" i="13"/>
  <c r="K85" i="13"/>
  <c r="H85" i="13"/>
  <c r="F85" i="13"/>
  <c r="D85" i="13"/>
  <c r="C85" i="13"/>
  <c r="B85" i="13"/>
  <c r="K84" i="13"/>
  <c r="H84" i="13"/>
  <c r="F84" i="13"/>
  <c r="D84" i="13"/>
  <c r="C84" i="13"/>
  <c r="B84" i="13"/>
  <c r="K83" i="13"/>
  <c r="H83" i="13"/>
  <c r="F83" i="13"/>
  <c r="D83" i="13"/>
  <c r="C83" i="13"/>
  <c r="B83" i="13"/>
  <c r="K82" i="13"/>
  <c r="H82" i="13"/>
  <c r="F82" i="13"/>
  <c r="D82" i="13"/>
  <c r="C82" i="13"/>
  <c r="B82" i="13"/>
  <c r="K81" i="13"/>
  <c r="H81" i="13"/>
  <c r="F81" i="13"/>
  <c r="D81" i="13"/>
  <c r="C81" i="13"/>
  <c r="B81" i="13"/>
  <c r="K80" i="13"/>
  <c r="H80" i="13"/>
  <c r="F80" i="13"/>
  <c r="D80" i="13"/>
  <c r="C80" i="13"/>
  <c r="B80" i="13"/>
  <c r="K79" i="13"/>
  <c r="H79" i="13"/>
  <c r="F79" i="13"/>
  <c r="D79" i="13"/>
  <c r="C79" i="13"/>
  <c r="B79" i="13"/>
  <c r="K78" i="13"/>
  <c r="H78" i="13"/>
  <c r="F78" i="13"/>
  <c r="D78" i="13"/>
  <c r="C78" i="13"/>
  <c r="B78" i="13"/>
  <c r="K77" i="13"/>
  <c r="H77" i="13"/>
  <c r="F77" i="13"/>
  <c r="D77" i="13"/>
  <c r="C77" i="13"/>
  <c r="B77" i="13"/>
  <c r="K76" i="13"/>
  <c r="H76" i="13"/>
  <c r="F76" i="13"/>
  <c r="D76" i="13"/>
  <c r="C76" i="13"/>
  <c r="B76" i="13"/>
  <c r="K75" i="13"/>
  <c r="H75" i="13"/>
  <c r="F75" i="13"/>
  <c r="D75" i="13"/>
  <c r="C75" i="13"/>
  <c r="B75" i="13"/>
  <c r="K74" i="13"/>
  <c r="H74" i="13"/>
  <c r="F74" i="13"/>
  <c r="D74" i="13"/>
  <c r="C74" i="13"/>
  <c r="B74" i="13"/>
  <c r="K73" i="13"/>
  <c r="H73" i="13"/>
  <c r="F73" i="13"/>
  <c r="D73" i="13"/>
  <c r="C73" i="13"/>
  <c r="B73" i="13"/>
  <c r="K72" i="13"/>
  <c r="H72" i="13"/>
  <c r="F72" i="13"/>
  <c r="D72" i="13"/>
  <c r="C72" i="13"/>
  <c r="B72" i="13"/>
  <c r="K71" i="13"/>
  <c r="H71" i="13"/>
  <c r="F71" i="13"/>
  <c r="D71" i="13"/>
  <c r="C71" i="13"/>
  <c r="B71" i="13"/>
  <c r="K70" i="13"/>
  <c r="H70" i="13"/>
  <c r="F70" i="13"/>
  <c r="D70" i="13"/>
  <c r="C70" i="13"/>
  <c r="B70" i="13"/>
  <c r="K69" i="13"/>
  <c r="H69" i="13"/>
  <c r="F69" i="13"/>
  <c r="D69" i="13"/>
  <c r="C69" i="13"/>
  <c r="B69" i="13"/>
  <c r="K68" i="13"/>
  <c r="H68" i="13"/>
  <c r="F68" i="13"/>
  <c r="D68" i="13"/>
  <c r="C68" i="13"/>
  <c r="B68" i="13"/>
  <c r="K67" i="13"/>
  <c r="H67" i="13"/>
  <c r="F67" i="13"/>
  <c r="D67" i="13"/>
  <c r="C67" i="13"/>
  <c r="B67" i="13"/>
  <c r="K66" i="13"/>
  <c r="H66" i="13"/>
  <c r="F66" i="13"/>
  <c r="D66" i="13"/>
  <c r="C66" i="13"/>
  <c r="B66" i="13"/>
  <c r="K65" i="13"/>
  <c r="H65" i="13"/>
  <c r="F65" i="13"/>
  <c r="D65" i="13"/>
  <c r="C65" i="13"/>
  <c r="B65" i="13"/>
  <c r="K64" i="13"/>
  <c r="H64" i="13"/>
  <c r="F64" i="13"/>
  <c r="D64" i="13"/>
  <c r="C64" i="13"/>
  <c r="B64" i="13"/>
  <c r="K63" i="13"/>
  <c r="H63" i="13"/>
  <c r="F63" i="13"/>
  <c r="D63" i="13"/>
  <c r="C63" i="13"/>
  <c r="B63" i="13"/>
  <c r="K62" i="13"/>
  <c r="H62" i="13"/>
  <c r="F62" i="13"/>
  <c r="D62" i="13"/>
  <c r="C62" i="13"/>
  <c r="B62" i="13"/>
  <c r="K61" i="13"/>
  <c r="H61" i="13"/>
  <c r="F61" i="13"/>
  <c r="D61" i="13"/>
  <c r="C61" i="13"/>
  <c r="B61" i="13"/>
  <c r="K60" i="13"/>
  <c r="H60" i="13"/>
  <c r="F60" i="13"/>
  <c r="D60" i="13"/>
  <c r="C60" i="13"/>
  <c r="B60" i="13"/>
  <c r="K59" i="13"/>
  <c r="H59" i="13"/>
  <c r="F59" i="13"/>
  <c r="D59" i="13"/>
  <c r="C59" i="13"/>
  <c r="B59" i="13"/>
  <c r="K58" i="13"/>
  <c r="H58" i="13"/>
  <c r="F58" i="13"/>
  <c r="D58" i="13"/>
  <c r="C58" i="13"/>
  <c r="B58" i="13"/>
  <c r="K57" i="13"/>
  <c r="H57" i="13"/>
  <c r="F57" i="13"/>
  <c r="D57" i="13"/>
  <c r="C57" i="13"/>
  <c r="B57" i="13"/>
  <c r="K56" i="13"/>
  <c r="H56" i="13"/>
  <c r="F56" i="13"/>
  <c r="D56" i="13"/>
  <c r="C56" i="13"/>
  <c r="B56" i="13"/>
  <c r="K55" i="13"/>
  <c r="H55" i="13"/>
  <c r="F55" i="13"/>
  <c r="D55" i="13"/>
  <c r="C55" i="13"/>
  <c r="B55" i="13"/>
  <c r="K54" i="13"/>
  <c r="H54" i="13"/>
  <c r="F54" i="13"/>
  <c r="D54" i="13"/>
  <c r="C54" i="13"/>
  <c r="B54" i="13"/>
  <c r="K53" i="13"/>
  <c r="H53" i="13"/>
  <c r="F53" i="13"/>
  <c r="D53" i="13"/>
  <c r="C53" i="13"/>
  <c r="B53" i="13"/>
  <c r="K52" i="13"/>
  <c r="H52" i="13"/>
  <c r="F52" i="13"/>
  <c r="D52" i="13"/>
  <c r="C52" i="13"/>
  <c r="B52" i="13"/>
  <c r="K51" i="13"/>
  <c r="H51" i="13"/>
  <c r="F51" i="13"/>
  <c r="D51" i="13"/>
  <c r="C51" i="13"/>
  <c r="B51" i="13"/>
  <c r="K50" i="13"/>
  <c r="H50" i="13"/>
  <c r="F50" i="13"/>
  <c r="D50" i="13"/>
  <c r="C50" i="13"/>
  <c r="B50" i="13"/>
  <c r="K49" i="13"/>
  <c r="H49" i="13"/>
  <c r="F49" i="13"/>
  <c r="D49" i="13"/>
  <c r="C49" i="13"/>
  <c r="B49" i="13"/>
  <c r="K48" i="13"/>
  <c r="H48" i="13"/>
  <c r="F48" i="13"/>
  <c r="D48" i="13"/>
  <c r="C48" i="13"/>
  <c r="B48" i="13"/>
  <c r="K47" i="13"/>
  <c r="H47" i="13"/>
  <c r="F47" i="13"/>
  <c r="D47" i="13"/>
  <c r="C47" i="13"/>
  <c r="B47" i="13"/>
  <c r="K46" i="13"/>
  <c r="H46" i="13"/>
  <c r="F46" i="13"/>
  <c r="D46" i="13"/>
  <c r="C46" i="13"/>
  <c r="B46" i="13"/>
  <c r="K45" i="13"/>
  <c r="H45" i="13"/>
  <c r="F45" i="13"/>
  <c r="D45" i="13"/>
  <c r="C45" i="13"/>
  <c r="B45" i="13"/>
  <c r="K44" i="13"/>
  <c r="H44" i="13"/>
  <c r="F44" i="13"/>
  <c r="D44" i="13"/>
  <c r="C44" i="13"/>
  <c r="B44" i="13"/>
  <c r="K43" i="13"/>
  <c r="H43" i="13"/>
  <c r="F43" i="13"/>
  <c r="D43" i="13"/>
  <c r="C43" i="13"/>
  <c r="B43" i="13"/>
  <c r="K42" i="13"/>
  <c r="H42" i="13"/>
  <c r="F42" i="13"/>
  <c r="D42" i="13"/>
  <c r="C42" i="13"/>
  <c r="B42" i="13"/>
  <c r="K41" i="13"/>
  <c r="H41" i="13"/>
  <c r="F41" i="13"/>
  <c r="D41" i="13"/>
  <c r="C41" i="13"/>
  <c r="B41" i="13"/>
  <c r="K40" i="13"/>
  <c r="H40" i="13"/>
  <c r="F40" i="13"/>
  <c r="D40" i="13"/>
  <c r="C40" i="13"/>
  <c r="B40" i="13"/>
  <c r="K39" i="13"/>
  <c r="H39" i="13"/>
  <c r="F39" i="13"/>
  <c r="D39" i="13"/>
  <c r="C39" i="13"/>
  <c r="B39" i="13"/>
  <c r="K38" i="13"/>
  <c r="H38" i="13"/>
  <c r="F38" i="13"/>
  <c r="D38" i="13"/>
  <c r="C38" i="13"/>
  <c r="B38" i="13"/>
  <c r="K37" i="13"/>
  <c r="H37" i="13"/>
  <c r="F37" i="13"/>
  <c r="D37" i="13"/>
  <c r="C37" i="13"/>
  <c r="B37" i="13"/>
  <c r="K36" i="13"/>
  <c r="H36" i="13"/>
  <c r="F36" i="13"/>
  <c r="D36" i="13"/>
  <c r="C36" i="13"/>
  <c r="B36" i="13"/>
  <c r="K35" i="13"/>
  <c r="H35" i="13"/>
  <c r="F35" i="13"/>
  <c r="D35" i="13"/>
  <c r="C35" i="13"/>
  <c r="B35" i="13"/>
  <c r="K34" i="13"/>
  <c r="H34" i="13"/>
  <c r="F34" i="13"/>
  <c r="D34" i="13"/>
  <c r="C34" i="13"/>
  <c r="B34" i="13"/>
  <c r="K33" i="13"/>
  <c r="H33" i="13"/>
  <c r="F33" i="13"/>
  <c r="D33" i="13"/>
  <c r="C33" i="13"/>
  <c r="B33" i="13"/>
  <c r="K32" i="13"/>
  <c r="H32" i="13"/>
  <c r="F32" i="13"/>
  <c r="D32" i="13"/>
  <c r="C32" i="13"/>
  <c r="B32" i="13"/>
  <c r="K31" i="13"/>
  <c r="H31" i="13"/>
  <c r="F31" i="13"/>
  <c r="D31" i="13"/>
  <c r="C31" i="13"/>
  <c r="B31" i="13"/>
  <c r="K30" i="13"/>
  <c r="H30" i="13"/>
  <c r="F30" i="13"/>
  <c r="D30" i="13"/>
  <c r="C30" i="13"/>
  <c r="B30" i="13"/>
  <c r="K29" i="13"/>
  <c r="H29" i="13"/>
  <c r="F29" i="13"/>
  <c r="D29" i="13"/>
  <c r="C29" i="13"/>
  <c r="B29" i="13"/>
  <c r="K28" i="13"/>
  <c r="H28" i="13"/>
  <c r="F28" i="13"/>
  <c r="D28" i="13"/>
  <c r="C28" i="13"/>
  <c r="B28" i="13"/>
  <c r="K27" i="13"/>
  <c r="H27" i="13"/>
  <c r="F27" i="13"/>
  <c r="D27" i="13"/>
  <c r="C27" i="13"/>
  <c r="B27" i="13"/>
  <c r="K26" i="13"/>
  <c r="H26" i="13"/>
  <c r="F26" i="13"/>
  <c r="D26" i="13"/>
  <c r="C26" i="13"/>
  <c r="B26" i="13"/>
  <c r="K25" i="13"/>
  <c r="H25" i="13"/>
  <c r="F25" i="13"/>
  <c r="D25" i="13"/>
  <c r="C25" i="13"/>
  <c r="B25" i="13"/>
  <c r="K24" i="13"/>
  <c r="H24" i="13"/>
  <c r="F24" i="13"/>
  <c r="D24" i="13"/>
  <c r="C24" i="13"/>
  <c r="B24" i="13"/>
  <c r="K23" i="13"/>
  <c r="H23" i="13"/>
  <c r="F23" i="13"/>
  <c r="D23" i="13"/>
  <c r="C23" i="13"/>
  <c r="B23" i="13"/>
  <c r="K22" i="13"/>
  <c r="H22" i="13"/>
  <c r="F22" i="13"/>
  <c r="D22" i="13"/>
  <c r="C22" i="13"/>
  <c r="B22" i="13"/>
  <c r="K21" i="13"/>
  <c r="H21" i="13"/>
  <c r="F21" i="13"/>
  <c r="D21" i="13"/>
  <c r="C21" i="13"/>
  <c r="B21" i="13"/>
  <c r="K20" i="13"/>
  <c r="H20" i="13"/>
  <c r="F20" i="13"/>
  <c r="D20" i="13"/>
  <c r="C20" i="13"/>
  <c r="B20" i="13"/>
  <c r="K19" i="13"/>
  <c r="H19" i="13"/>
  <c r="F19" i="13"/>
  <c r="D19" i="13"/>
  <c r="C19" i="13"/>
  <c r="B19" i="13"/>
  <c r="K18" i="13"/>
  <c r="H18" i="13"/>
  <c r="F18" i="13"/>
  <c r="D18" i="13"/>
  <c r="C18" i="13"/>
  <c r="B18" i="13"/>
  <c r="K17" i="13"/>
  <c r="H17" i="13"/>
  <c r="F17" i="13"/>
  <c r="D17" i="13"/>
  <c r="C17" i="13"/>
  <c r="B17" i="13"/>
  <c r="K16" i="13"/>
  <c r="H16" i="13"/>
  <c r="F16" i="13"/>
  <c r="D16" i="13"/>
  <c r="C16" i="13"/>
  <c r="B16" i="13"/>
  <c r="K15" i="13"/>
  <c r="H15" i="13"/>
  <c r="F15" i="13"/>
  <c r="D15" i="13"/>
  <c r="C15" i="13"/>
  <c r="K12" i="13"/>
  <c r="I12" i="13"/>
  <c r="G12" i="13"/>
  <c r="F12" i="13"/>
  <c r="D12" i="13"/>
  <c r="K11" i="13"/>
  <c r="J11" i="13"/>
  <c r="J12" i="13" s="1"/>
  <c r="I11" i="13"/>
  <c r="H11" i="13"/>
  <c r="H12" i="13" s="1"/>
  <c r="G11" i="13"/>
  <c r="F11" i="13"/>
  <c r="E11" i="13"/>
  <c r="E12" i="13" s="1"/>
  <c r="D11" i="13"/>
  <c r="C11" i="13"/>
  <c r="C12" i="13" s="1"/>
  <c r="B11" i="13"/>
  <c r="B12" i="13" s="1"/>
  <c r="F519" i="12"/>
  <c r="D519" i="12"/>
  <c r="C519" i="12"/>
  <c r="B519" i="12"/>
  <c r="F518" i="12"/>
  <c r="D518" i="12"/>
  <c r="C518" i="12"/>
  <c r="B518" i="12"/>
  <c r="F517" i="12"/>
  <c r="D517" i="12"/>
  <c r="C517" i="12"/>
  <c r="B517" i="12"/>
  <c r="F516" i="12"/>
  <c r="D516" i="12"/>
  <c r="C516" i="12"/>
  <c r="B516" i="12"/>
  <c r="F515" i="12"/>
  <c r="D515" i="12"/>
  <c r="C515" i="12"/>
  <c r="B515" i="12"/>
  <c r="F514" i="12"/>
  <c r="D514" i="12"/>
  <c r="C514" i="12"/>
  <c r="B514" i="12"/>
  <c r="F513" i="12"/>
  <c r="D513" i="12"/>
  <c r="C513" i="12"/>
  <c r="B513" i="12"/>
  <c r="F512" i="12"/>
  <c r="D512" i="12"/>
  <c r="C512" i="12"/>
  <c r="B512" i="12"/>
  <c r="F511" i="12"/>
  <c r="D511" i="12"/>
  <c r="C511" i="12"/>
  <c r="B511" i="12"/>
  <c r="F510" i="12"/>
  <c r="D510" i="12"/>
  <c r="C510" i="12"/>
  <c r="B510" i="12"/>
  <c r="F509" i="12"/>
  <c r="D509" i="12"/>
  <c r="C509" i="12"/>
  <c r="B509" i="12"/>
  <c r="F508" i="12"/>
  <c r="D508" i="12"/>
  <c r="C508" i="12"/>
  <c r="B508" i="12"/>
  <c r="F507" i="12"/>
  <c r="D507" i="12"/>
  <c r="C507" i="12"/>
  <c r="B507" i="12"/>
  <c r="F506" i="12"/>
  <c r="D506" i="12"/>
  <c r="C506" i="12"/>
  <c r="B506" i="12"/>
  <c r="F505" i="12"/>
  <c r="D505" i="12"/>
  <c r="C505" i="12"/>
  <c r="B505" i="12"/>
  <c r="F504" i="12"/>
  <c r="D504" i="12"/>
  <c r="C504" i="12"/>
  <c r="B504" i="12"/>
  <c r="F503" i="12"/>
  <c r="D503" i="12"/>
  <c r="C503" i="12"/>
  <c r="B503" i="12"/>
  <c r="F502" i="12"/>
  <c r="D502" i="12"/>
  <c r="C502" i="12"/>
  <c r="B502" i="12"/>
  <c r="F501" i="12"/>
  <c r="D501" i="12"/>
  <c r="C501" i="12"/>
  <c r="B501" i="12"/>
  <c r="F500" i="12"/>
  <c r="D500" i="12"/>
  <c r="C500" i="12"/>
  <c r="B500" i="12"/>
  <c r="F499" i="12"/>
  <c r="D499" i="12"/>
  <c r="C499" i="12"/>
  <c r="B499" i="12"/>
  <c r="F498" i="12"/>
  <c r="D498" i="12"/>
  <c r="C498" i="12"/>
  <c r="B498" i="12"/>
  <c r="F497" i="12"/>
  <c r="D497" i="12"/>
  <c r="C497" i="12"/>
  <c r="B497" i="12"/>
  <c r="F496" i="12"/>
  <c r="D496" i="12"/>
  <c r="C496" i="12"/>
  <c r="B496" i="12"/>
  <c r="F495" i="12"/>
  <c r="D495" i="12"/>
  <c r="C495" i="12"/>
  <c r="B495" i="12"/>
  <c r="F494" i="12"/>
  <c r="D494" i="12"/>
  <c r="C494" i="12"/>
  <c r="B494" i="12"/>
  <c r="F493" i="12"/>
  <c r="D493" i="12"/>
  <c r="C493" i="12"/>
  <c r="B493" i="12"/>
  <c r="F492" i="12"/>
  <c r="D492" i="12"/>
  <c r="C492" i="12"/>
  <c r="B492" i="12"/>
  <c r="F491" i="12"/>
  <c r="D491" i="12"/>
  <c r="C491" i="12"/>
  <c r="B491" i="12"/>
  <c r="F490" i="12"/>
  <c r="D490" i="12"/>
  <c r="C490" i="12"/>
  <c r="B490" i="12"/>
  <c r="F489" i="12"/>
  <c r="D489" i="12"/>
  <c r="C489" i="12"/>
  <c r="B489" i="12"/>
  <c r="F488" i="12"/>
  <c r="D488" i="12"/>
  <c r="C488" i="12"/>
  <c r="B488" i="12"/>
  <c r="F487" i="12"/>
  <c r="D487" i="12"/>
  <c r="C487" i="12"/>
  <c r="B487" i="12"/>
  <c r="F486" i="12"/>
  <c r="D486" i="12"/>
  <c r="C486" i="12"/>
  <c r="B486" i="12"/>
  <c r="F485" i="12"/>
  <c r="D485" i="12"/>
  <c r="C485" i="12"/>
  <c r="B485" i="12"/>
  <c r="F484" i="12"/>
  <c r="D484" i="12"/>
  <c r="C484" i="12"/>
  <c r="B484" i="12"/>
  <c r="F483" i="12"/>
  <c r="D483" i="12"/>
  <c r="C483" i="12"/>
  <c r="B483" i="12"/>
  <c r="F482" i="12"/>
  <c r="D482" i="12"/>
  <c r="C482" i="12"/>
  <c r="B482" i="12"/>
  <c r="F481" i="12"/>
  <c r="D481" i="12"/>
  <c r="C481" i="12"/>
  <c r="B481" i="12"/>
  <c r="F480" i="12"/>
  <c r="D480" i="12"/>
  <c r="C480" i="12"/>
  <c r="B480" i="12"/>
  <c r="F479" i="12"/>
  <c r="D479" i="12"/>
  <c r="C479" i="12"/>
  <c r="B479" i="12"/>
  <c r="F478" i="12"/>
  <c r="D478" i="12"/>
  <c r="C478" i="12"/>
  <c r="B478" i="12"/>
  <c r="F477" i="12"/>
  <c r="D477" i="12"/>
  <c r="C477" i="12"/>
  <c r="B477" i="12"/>
  <c r="F476" i="12"/>
  <c r="D476" i="12"/>
  <c r="C476" i="12"/>
  <c r="B476" i="12"/>
  <c r="F475" i="12"/>
  <c r="D475" i="12"/>
  <c r="C475" i="12"/>
  <c r="B475" i="12"/>
  <c r="F474" i="12"/>
  <c r="D474" i="12"/>
  <c r="C474" i="12"/>
  <c r="B474" i="12"/>
  <c r="F473" i="12"/>
  <c r="D473" i="12"/>
  <c r="C473" i="12"/>
  <c r="B473" i="12"/>
  <c r="F472" i="12"/>
  <c r="D472" i="12"/>
  <c r="C472" i="12"/>
  <c r="B472" i="12"/>
  <c r="F471" i="12"/>
  <c r="D471" i="12"/>
  <c r="C471" i="12"/>
  <c r="B471" i="12"/>
  <c r="F470" i="12"/>
  <c r="D470" i="12"/>
  <c r="C470" i="12"/>
  <c r="B470" i="12"/>
  <c r="F469" i="12"/>
  <c r="D469" i="12"/>
  <c r="C469" i="12"/>
  <c r="B469" i="12"/>
  <c r="F468" i="12"/>
  <c r="D468" i="12"/>
  <c r="C468" i="12"/>
  <c r="B468" i="12"/>
  <c r="F467" i="12"/>
  <c r="D467" i="12"/>
  <c r="C467" i="12"/>
  <c r="B467" i="12"/>
  <c r="F466" i="12"/>
  <c r="D466" i="12"/>
  <c r="C466" i="12"/>
  <c r="B466" i="12"/>
  <c r="F465" i="12"/>
  <c r="D465" i="12"/>
  <c r="C465" i="12"/>
  <c r="B465" i="12"/>
  <c r="F464" i="12"/>
  <c r="D464" i="12"/>
  <c r="C464" i="12"/>
  <c r="B464" i="12"/>
  <c r="F463" i="12"/>
  <c r="D463" i="12"/>
  <c r="C463" i="12"/>
  <c r="B463" i="12"/>
  <c r="F462" i="12"/>
  <c r="D462" i="12"/>
  <c r="C462" i="12"/>
  <c r="B462" i="12"/>
  <c r="F461" i="12"/>
  <c r="D461" i="12"/>
  <c r="C461" i="12"/>
  <c r="B461" i="12"/>
  <c r="F460" i="12"/>
  <c r="D460" i="12"/>
  <c r="C460" i="12"/>
  <c r="B460" i="12"/>
  <c r="F459" i="12"/>
  <c r="D459" i="12"/>
  <c r="C459" i="12"/>
  <c r="B459" i="12"/>
  <c r="F458" i="12"/>
  <c r="D458" i="12"/>
  <c r="C458" i="12"/>
  <c r="B458" i="12"/>
  <c r="F457" i="12"/>
  <c r="D457" i="12"/>
  <c r="C457" i="12"/>
  <c r="B457" i="12"/>
  <c r="F456" i="12"/>
  <c r="D456" i="12"/>
  <c r="C456" i="12"/>
  <c r="B456" i="12"/>
  <c r="F455" i="12"/>
  <c r="D455" i="12"/>
  <c r="C455" i="12"/>
  <c r="B455" i="12"/>
  <c r="F454" i="12"/>
  <c r="D454" i="12"/>
  <c r="C454" i="12"/>
  <c r="B454" i="12"/>
  <c r="F453" i="12"/>
  <c r="D453" i="12"/>
  <c r="C453" i="12"/>
  <c r="B453" i="12"/>
  <c r="F452" i="12"/>
  <c r="D452" i="12"/>
  <c r="C452" i="12"/>
  <c r="B452" i="12"/>
  <c r="F451" i="12"/>
  <c r="D451" i="12"/>
  <c r="C451" i="12"/>
  <c r="B451" i="12"/>
  <c r="F450" i="12"/>
  <c r="D450" i="12"/>
  <c r="C450" i="12"/>
  <c r="B450" i="12"/>
  <c r="F449" i="12"/>
  <c r="D449" i="12"/>
  <c r="C449" i="12"/>
  <c r="B449" i="12"/>
  <c r="F448" i="12"/>
  <c r="D448" i="12"/>
  <c r="C448" i="12"/>
  <c r="B448" i="12"/>
  <c r="F447" i="12"/>
  <c r="D447" i="12"/>
  <c r="C447" i="12"/>
  <c r="B447" i="12"/>
  <c r="F446" i="12"/>
  <c r="D446" i="12"/>
  <c r="C446" i="12"/>
  <c r="B446" i="12"/>
  <c r="F445" i="12"/>
  <c r="D445" i="12"/>
  <c r="C445" i="12"/>
  <c r="B445" i="12"/>
  <c r="F444" i="12"/>
  <c r="D444" i="12"/>
  <c r="C444" i="12"/>
  <c r="B444" i="12"/>
  <c r="F443" i="12"/>
  <c r="D443" i="12"/>
  <c r="C443" i="12"/>
  <c r="B443" i="12"/>
  <c r="F442" i="12"/>
  <c r="D442" i="12"/>
  <c r="C442" i="12"/>
  <c r="B442" i="12"/>
  <c r="F441" i="12"/>
  <c r="D441" i="12"/>
  <c r="C441" i="12"/>
  <c r="B441" i="12"/>
  <c r="F440" i="12"/>
  <c r="D440" i="12"/>
  <c r="C440" i="12"/>
  <c r="B440" i="12"/>
  <c r="F439" i="12"/>
  <c r="D439" i="12"/>
  <c r="C439" i="12"/>
  <c r="B439" i="12"/>
  <c r="F438" i="12"/>
  <c r="D438" i="12"/>
  <c r="C438" i="12"/>
  <c r="B438" i="12"/>
  <c r="F437" i="12"/>
  <c r="D437" i="12"/>
  <c r="C437" i="12"/>
  <c r="B437" i="12"/>
  <c r="F436" i="12"/>
  <c r="D436" i="12"/>
  <c r="C436" i="12"/>
  <c r="B436" i="12"/>
  <c r="F435" i="12"/>
  <c r="D435" i="12"/>
  <c r="C435" i="12"/>
  <c r="B435" i="12"/>
  <c r="F434" i="12"/>
  <c r="D434" i="12"/>
  <c r="C434" i="12"/>
  <c r="B434" i="12"/>
  <c r="F433" i="12"/>
  <c r="D433" i="12"/>
  <c r="C433" i="12"/>
  <c r="B433" i="12"/>
  <c r="F432" i="12"/>
  <c r="D432" i="12"/>
  <c r="C432" i="12"/>
  <c r="B432" i="12"/>
  <c r="F431" i="12"/>
  <c r="D431" i="12"/>
  <c r="C431" i="12"/>
  <c r="B431" i="12"/>
  <c r="F430" i="12"/>
  <c r="D430" i="12"/>
  <c r="C430" i="12"/>
  <c r="B430" i="12"/>
  <c r="F429" i="12"/>
  <c r="D429" i="12"/>
  <c r="C429" i="12"/>
  <c r="B429" i="12"/>
  <c r="F428" i="12"/>
  <c r="D428" i="12"/>
  <c r="C428" i="12"/>
  <c r="B428" i="12"/>
  <c r="F427" i="12"/>
  <c r="D427" i="12"/>
  <c r="C427" i="12"/>
  <c r="B427" i="12"/>
  <c r="F426" i="12"/>
  <c r="D426" i="12"/>
  <c r="C426" i="12"/>
  <c r="B426" i="12"/>
  <c r="F425" i="12"/>
  <c r="D425" i="12"/>
  <c r="C425" i="12"/>
  <c r="B425" i="12"/>
  <c r="F424" i="12"/>
  <c r="D424" i="12"/>
  <c r="C424" i="12"/>
  <c r="B424" i="12"/>
  <c r="F423" i="12"/>
  <c r="D423" i="12"/>
  <c r="C423" i="12"/>
  <c r="B423" i="12"/>
  <c r="F422" i="12"/>
  <c r="D422" i="12"/>
  <c r="C422" i="12"/>
  <c r="B422" i="12"/>
  <c r="F421" i="12"/>
  <c r="D421" i="12"/>
  <c r="C421" i="12"/>
  <c r="B421" i="12"/>
  <c r="F420" i="12"/>
  <c r="D420" i="12"/>
  <c r="C420" i="12"/>
  <c r="B420" i="12"/>
  <c r="F419" i="12"/>
  <c r="D419" i="12"/>
  <c r="C419" i="12"/>
  <c r="B419" i="12"/>
  <c r="F418" i="12"/>
  <c r="D418" i="12"/>
  <c r="C418" i="12"/>
  <c r="B418" i="12"/>
  <c r="F417" i="12"/>
  <c r="D417" i="12"/>
  <c r="C417" i="12"/>
  <c r="B417" i="12"/>
  <c r="F416" i="12"/>
  <c r="D416" i="12"/>
  <c r="C416" i="12"/>
  <c r="B416" i="12"/>
  <c r="F415" i="12"/>
  <c r="D415" i="12"/>
  <c r="C415" i="12"/>
  <c r="B415" i="12"/>
  <c r="F414" i="12"/>
  <c r="D414" i="12"/>
  <c r="C414" i="12"/>
  <c r="B414" i="12"/>
  <c r="F413" i="12"/>
  <c r="D413" i="12"/>
  <c r="C413" i="12"/>
  <c r="B413" i="12"/>
  <c r="F412" i="12"/>
  <c r="D412" i="12"/>
  <c r="C412" i="12"/>
  <c r="B412" i="12"/>
  <c r="F411" i="12"/>
  <c r="D411" i="12"/>
  <c r="C411" i="12"/>
  <c r="B411" i="12"/>
  <c r="F410" i="12"/>
  <c r="D410" i="12"/>
  <c r="C410" i="12"/>
  <c r="B410" i="12"/>
  <c r="F409" i="12"/>
  <c r="D409" i="12"/>
  <c r="C409" i="12"/>
  <c r="B409" i="12"/>
  <c r="F408" i="12"/>
  <c r="D408" i="12"/>
  <c r="C408" i="12"/>
  <c r="B408" i="12"/>
  <c r="F407" i="12"/>
  <c r="D407" i="12"/>
  <c r="C407" i="12"/>
  <c r="B407" i="12"/>
  <c r="F406" i="12"/>
  <c r="D406" i="12"/>
  <c r="C406" i="12"/>
  <c r="B406" i="12"/>
  <c r="F405" i="12"/>
  <c r="D405" i="12"/>
  <c r="C405" i="12"/>
  <c r="B405" i="12"/>
  <c r="F404" i="12"/>
  <c r="D404" i="12"/>
  <c r="C404" i="12"/>
  <c r="B404" i="12"/>
  <c r="F403" i="12"/>
  <c r="D403" i="12"/>
  <c r="C403" i="12"/>
  <c r="B403" i="12"/>
  <c r="F402" i="12"/>
  <c r="D402" i="12"/>
  <c r="C402" i="12"/>
  <c r="B402" i="12"/>
  <c r="F401" i="12"/>
  <c r="D401" i="12"/>
  <c r="C401" i="12"/>
  <c r="B401" i="12"/>
  <c r="F400" i="12"/>
  <c r="D400" i="12"/>
  <c r="C400" i="12"/>
  <c r="B400" i="12"/>
  <c r="F399" i="12"/>
  <c r="D399" i="12"/>
  <c r="C399" i="12"/>
  <c r="B399" i="12"/>
  <c r="F398" i="12"/>
  <c r="D398" i="12"/>
  <c r="C398" i="12"/>
  <c r="B398" i="12"/>
  <c r="F397" i="12"/>
  <c r="D397" i="12"/>
  <c r="C397" i="12"/>
  <c r="B397" i="12"/>
  <c r="F396" i="12"/>
  <c r="D396" i="12"/>
  <c r="C396" i="12"/>
  <c r="B396" i="12"/>
  <c r="F395" i="12"/>
  <c r="D395" i="12"/>
  <c r="C395" i="12"/>
  <c r="B395" i="12"/>
  <c r="F394" i="12"/>
  <c r="D394" i="12"/>
  <c r="C394" i="12"/>
  <c r="B394" i="12"/>
  <c r="F393" i="12"/>
  <c r="D393" i="12"/>
  <c r="C393" i="12"/>
  <c r="B393" i="12"/>
  <c r="F392" i="12"/>
  <c r="D392" i="12"/>
  <c r="C392" i="12"/>
  <c r="B392" i="12"/>
  <c r="F391" i="12"/>
  <c r="D391" i="12"/>
  <c r="C391" i="12"/>
  <c r="B391" i="12"/>
  <c r="F390" i="12"/>
  <c r="D390" i="12"/>
  <c r="C390" i="12"/>
  <c r="B390" i="12"/>
  <c r="F389" i="12"/>
  <c r="D389" i="12"/>
  <c r="C389" i="12"/>
  <c r="B389" i="12"/>
  <c r="F388" i="12"/>
  <c r="D388" i="12"/>
  <c r="C388" i="12"/>
  <c r="B388" i="12"/>
  <c r="F387" i="12"/>
  <c r="D387" i="12"/>
  <c r="C387" i="12"/>
  <c r="B387" i="12"/>
  <c r="F386" i="12"/>
  <c r="D386" i="12"/>
  <c r="C386" i="12"/>
  <c r="B386" i="12"/>
  <c r="F385" i="12"/>
  <c r="D385" i="12"/>
  <c r="C385" i="12"/>
  <c r="B385" i="12"/>
  <c r="F384" i="12"/>
  <c r="D384" i="12"/>
  <c r="C384" i="12"/>
  <c r="B384" i="12"/>
  <c r="F383" i="12"/>
  <c r="D383" i="12"/>
  <c r="C383" i="12"/>
  <c r="B383" i="12"/>
  <c r="F382" i="12"/>
  <c r="D382" i="12"/>
  <c r="C382" i="12"/>
  <c r="B382" i="12"/>
  <c r="F381" i="12"/>
  <c r="D381" i="12"/>
  <c r="C381" i="12"/>
  <c r="B381" i="12"/>
  <c r="F380" i="12"/>
  <c r="D380" i="12"/>
  <c r="C380" i="12"/>
  <c r="B380" i="12"/>
  <c r="F379" i="12"/>
  <c r="D379" i="12"/>
  <c r="C379" i="12"/>
  <c r="B379" i="12"/>
  <c r="F378" i="12"/>
  <c r="D378" i="12"/>
  <c r="C378" i="12"/>
  <c r="B378" i="12"/>
  <c r="F377" i="12"/>
  <c r="D377" i="12"/>
  <c r="C377" i="12"/>
  <c r="B377" i="12"/>
  <c r="F376" i="12"/>
  <c r="D376" i="12"/>
  <c r="C376" i="12"/>
  <c r="B376" i="12"/>
  <c r="F375" i="12"/>
  <c r="D375" i="12"/>
  <c r="C375" i="12"/>
  <c r="B375" i="12"/>
  <c r="F374" i="12"/>
  <c r="D374" i="12"/>
  <c r="C374" i="12"/>
  <c r="B374" i="12"/>
  <c r="F373" i="12"/>
  <c r="D373" i="12"/>
  <c r="C373" i="12"/>
  <c r="B373" i="12"/>
  <c r="F372" i="12"/>
  <c r="D372" i="12"/>
  <c r="C372" i="12"/>
  <c r="B372" i="12"/>
  <c r="F371" i="12"/>
  <c r="D371" i="12"/>
  <c r="C371" i="12"/>
  <c r="B371" i="12"/>
  <c r="F370" i="12"/>
  <c r="D370" i="12"/>
  <c r="C370" i="12"/>
  <c r="B370" i="12"/>
  <c r="F369" i="12"/>
  <c r="D369" i="12"/>
  <c r="C369" i="12"/>
  <c r="B369" i="12"/>
  <c r="F368" i="12"/>
  <c r="D368" i="12"/>
  <c r="C368" i="12"/>
  <c r="B368" i="12"/>
  <c r="F367" i="12"/>
  <c r="D367" i="12"/>
  <c r="C367" i="12"/>
  <c r="B367" i="12"/>
  <c r="F366" i="12"/>
  <c r="D366" i="12"/>
  <c r="C366" i="12"/>
  <c r="B366" i="12"/>
  <c r="F365" i="12"/>
  <c r="D365" i="12"/>
  <c r="C365" i="12"/>
  <c r="B365" i="12"/>
  <c r="F364" i="12"/>
  <c r="D364" i="12"/>
  <c r="C364" i="12"/>
  <c r="B364" i="12"/>
  <c r="F363" i="12"/>
  <c r="D363" i="12"/>
  <c r="C363" i="12"/>
  <c r="B363" i="12"/>
  <c r="F362" i="12"/>
  <c r="D362" i="12"/>
  <c r="C362" i="12"/>
  <c r="B362" i="12"/>
  <c r="F361" i="12"/>
  <c r="D361" i="12"/>
  <c r="C361" i="12"/>
  <c r="B361" i="12"/>
  <c r="F360" i="12"/>
  <c r="D360" i="12"/>
  <c r="C360" i="12"/>
  <c r="B360" i="12"/>
  <c r="F359" i="12"/>
  <c r="D359" i="12"/>
  <c r="C359" i="12"/>
  <c r="B359" i="12"/>
  <c r="F358" i="12"/>
  <c r="D358" i="12"/>
  <c r="C358" i="12"/>
  <c r="B358" i="12"/>
  <c r="F357" i="12"/>
  <c r="D357" i="12"/>
  <c r="C357" i="12"/>
  <c r="B357" i="12"/>
  <c r="F356" i="12"/>
  <c r="D356" i="12"/>
  <c r="C356" i="12"/>
  <c r="B356" i="12"/>
  <c r="F355" i="12"/>
  <c r="D355" i="12"/>
  <c r="C355" i="12"/>
  <c r="B355" i="12"/>
  <c r="F354" i="12"/>
  <c r="D354" i="12"/>
  <c r="C354" i="12"/>
  <c r="B354" i="12"/>
  <c r="F353" i="12"/>
  <c r="D353" i="12"/>
  <c r="C353" i="12"/>
  <c r="B353" i="12"/>
  <c r="F352" i="12"/>
  <c r="D352" i="12"/>
  <c r="C352" i="12"/>
  <c r="B352" i="12"/>
  <c r="F351" i="12"/>
  <c r="D351" i="12"/>
  <c r="C351" i="12"/>
  <c r="B351" i="12"/>
  <c r="F350" i="12"/>
  <c r="D350" i="12"/>
  <c r="C350" i="12"/>
  <c r="B350" i="12"/>
  <c r="F349" i="12"/>
  <c r="D349" i="12"/>
  <c r="C349" i="12"/>
  <c r="B349" i="12"/>
  <c r="F348" i="12"/>
  <c r="D348" i="12"/>
  <c r="C348" i="12"/>
  <c r="B348" i="12"/>
  <c r="F347" i="12"/>
  <c r="D347" i="12"/>
  <c r="C347" i="12"/>
  <c r="B347" i="12"/>
  <c r="F346" i="12"/>
  <c r="D346" i="12"/>
  <c r="C346" i="12"/>
  <c r="B346" i="12"/>
  <c r="F345" i="12"/>
  <c r="D345" i="12"/>
  <c r="C345" i="12"/>
  <c r="B345" i="12"/>
  <c r="F344" i="12"/>
  <c r="D344" i="12"/>
  <c r="C344" i="12"/>
  <c r="B344" i="12"/>
  <c r="F343" i="12"/>
  <c r="D343" i="12"/>
  <c r="C343" i="12"/>
  <c r="B343" i="12"/>
  <c r="F342" i="12"/>
  <c r="D342" i="12"/>
  <c r="C342" i="12"/>
  <c r="B342" i="12"/>
  <c r="F341" i="12"/>
  <c r="D341" i="12"/>
  <c r="C341" i="12"/>
  <c r="B341" i="12"/>
  <c r="F340" i="12"/>
  <c r="D340" i="12"/>
  <c r="C340" i="12"/>
  <c r="B340" i="12"/>
  <c r="F339" i="12"/>
  <c r="D339" i="12"/>
  <c r="C339" i="12"/>
  <c r="B339" i="12"/>
  <c r="F338" i="12"/>
  <c r="D338" i="12"/>
  <c r="C338" i="12"/>
  <c r="B338" i="12"/>
  <c r="F337" i="12"/>
  <c r="D337" i="12"/>
  <c r="C337" i="12"/>
  <c r="B337" i="12"/>
  <c r="F336" i="12"/>
  <c r="D336" i="12"/>
  <c r="C336" i="12"/>
  <c r="B336" i="12"/>
  <c r="F335" i="12"/>
  <c r="D335" i="12"/>
  <c r="C335" i="12"/>
  <c r="B335" i="12"/>
  <c r="F334" i="12"/>
  <c r="D334" i="12"/>
  <c r="C334" i="12"/>
  <c r="B334" i="12"/>
  <c r="F333" i="12"/>
  <c r="D333" i="12"/>
  <c r="C333" i="12"/>
  <c r="B333" i="12"/>
  <c r="F332" i="12"/>
  <c r="D332" i="12"/>
  <c r="C332" i="12"/>
  <c r="B332" i="12"/>
  <c r="F331" i="12"/>
  <c r="D331" i="12"/>
  <c r="C331" i="12"/>
  <c r="B331" i="12"/>
  <c r="F330" i="12"/>
  <c r="D330" i="12"/>
  <c r="C330" i="12"/>
  <c r="B330" i="12"/>
  <c r="F329" i="12"/>
  <c r="D329" i="12"/>
  <c r="C329" i="12"/>
  <c r="B329" i="12"/>
  <c r="F328" i="12"/>
  <c r="D328" i="12"/>
  <c r="C328" i="12"/>
  <c r="B328" i="12"/>
  <c r="F327" i="12"/>
  <c r="D327" i="12"/>
  <c r="C327" i="12"/>
  <c r="B327" i="12"/>
  <c r="F326" i="12"/>
  <c r="D326" i="12"/>
  <c r="C326" i="12"/>
  <c r="B326" i="12"/>
  <c r="F325" i="12"/>
  <c r="D325" i="12"/>
  <c r="C325" i="12"/>
  <c r="B325" i="12"/>
  <c r="F324" i="12"/>
  <c r="D324" i="12"/>
  <c r="C324" i="12"/>
  <c r="B324" i="12"/>
  <c r="F323" i="12"/>
  <c r="D323" i="12"/>
  <c r="C323" i="12"/>
  <c r="B323" i="12"/>
  <c r="F322" i="12"/>
  <c r="D322" i="12"/>
  <c r="C322" i="12"/>
  <c r="B322" i="12"/>
  <c r="F321" i="12"/>
  <c r="D321" i="12"/>
  <c r="C321" i="12"/>
  <c r="B321" i="12"/>
  <c r="F320" i="12"/>
  <c r="D320" i="12"/>
  <c r="C320" i="12"/>
  <c r="B320" i="12"/>
  <c r="F319" i="12"/>
  <c r="D319" i="12"/>
  <c r="C319" i="12"/>
  <c r="B319" i="12"/>
  <c r="F318" i="12"/>
  <c r="D318" i="12"/>
  <c r="C318" i="12"/>
  <c r="B318" i="12"/>
  <c r="F317" i="12"/>
  <c r="D317" i="12"/>
  <c r="C317" i="12"/>
  <c r="B317" i="12"/>
  <c r="F316" i="12"/>
  <c r="D316" i="12"/>
  <c r="C316" i="12"/>
  <c r="B316" i="12"/>
  <c r="F315" i="12"/>
  <c r="D315" i="12"/>
  <c r="C315" i="12"/>
  <c r="B315" i="12"/>
  <c r="F314" i="12"/>
  <c r="D314" i="12"/>
  <c r="C314" i="12"/>
  <c r="B314" i="12"/>
  <c r="F313" i="12"/>
  <c r="D313" i="12"/>
  <c r="C313" i="12"/>
  <c r="B313" i="12"/>
  <c r="F312" i="12"/>
  <c r="D312" i="12"/>
  <c r="C312" i="12"/>
  <c r="B312" i="12"/>
  <c r="F311" i="12"/>
  <c r="D311" i="12"/>
  <c r="C311" i="12"/>
  <c r="B311" i="12"/>
  <c r="F310" i="12"/>
  <c r="D310" i="12"/>
  <c r="C310" i="12"/>
  <c r="B310" i="12"/>
  <c r="F309" i="12"/>
  <c r="D309" i="12"/>
  <c r="C309" i="12"/>
  <c r="B309" i="12"/>
  <c r="F308" i="12"/>
  <c r="D308" i="12"/>
  <c r="C308" i="12"/>
  <c r="B308" i="12"/>
  <c r="F307" i="12"/>
  <c r="D307" i="12"/>
  <c r="C307" i="12"/>
  <c r="B307" i="12"/>
  <c r="F306" i="12"/>
  <c r="D306" i="12"/>
  <c r="C306" i="12"/>
  <c r="B306" i="12"/>
  <c r="F305" i="12"/>
  <c r="D305" i="12"/>
  <c r="C305" i="12"/>
  <c r="B305" i="12"/>
  <c r="F304" i="12"/>
  <c r="D304" i="12"/>
  <c r="C304" i="12"/>
  <c r="B304" i="12"/>
  <c r="F303" i="12"/>
  <c r="D303" i="12"/>
  <c r="C303" i="12"/>
  <c r="B303" i="12"/>
  <c r="F302" i="12"/>
  <c r="D302" i="12"/>
  <c r="C302" i="12"/>
  <c r="B302" i="12"/>
  <c r="F301" i="12"/>
  <c r="D301" i="12"/>
  <c r="C301" i="12"/>
  <c r="B301" i="12"/>
  <c r="F300" i="12"/>
  <c r="D300" i="12"/>
  <c r="C300" i="12"/>
  <c r="B300" i="12"/>
  <c r="F299" i="12"/>
  <c r="D299" i="12"/>
  <c r="C299" i="12"/>
  <c r="B299" i="12"/>
  <c r="F298" i="12"/>
  <c r="D298" i="12"/>
  <c r="C298" i="12"/>
  <c r="B298" i="12"/>
  <c r="F297" i="12"/>
  <c r="D297" i="12"/>
  <c r="C297" i="12"/>
  <c r="B297" i="12"/>
  <c r="F296" i="12"/>
  <c r="D296" i="12"/>
  <c r="C296" i="12"/>
  <c r="B296" i="12"/>
  <c r="F295" i="12"/>
  <c r="D295" i="12"/>
  <c r="C295" i="12"/>
  <c r="B295" i="12"/>
  <c r="F294" i="12"/>
  <c r="D294" i="12"/>
  <c r="C294" i="12"/>
  <c r="B294" i="12"/>
  <c r="F293" i="12"/>
  <c r="D293" i="12"/>
  <c r="C293" i="12"/>
  <c r="B293" i="12"/>
  <c r="F292" i="12"/>
  <c r="D292" i="12"/>
  <c r="C292" i="12"/>
  <c r="B292" i="12"/>
  <c r="F291" i="12"/>
  <c r="D291" i="12"/>
  <c r="C291" i="12"/>
  <c r="B291" i="12"/>
  <c r="F290" i="12"/>
  <c r="D290" i="12"/>
  <c r="C290" i="12"/>
  <c r="B290" i="12"/>
  <c r="F289" i="12"/>
  <c r="D289" i="12"/>
  <c r="C289" i="12"/>
  <c r="B289" i="12"/>
  <c r="F288" i="12"/>
  <c r="D288" i="12"/>
  <c r="C288" i="12"/>
  <c r="B288" i="12"/>
  <c r="F287" i="12"/>
  <c r="D287" i="12"/>
  <c r="C287" i="12"/>
  <c r="B287" i="12"/>
  <c r="F286" i="12"/>
  <c r="D286" i="12"/>
  <c r="C286" i="12"/>
  <c r="B286" i="12"/>
  <c r="F285" i="12"/>
  <c r="D285" i="12"/>
  <c r="C285" i="12"/>
  <c r="B285" i="12"/>
  <c r="F284" i="12"/>
  <c r="D284" i="12"/>
  <c r="C284" i="12"/>
  <c r="B284" i="12"/>
  <c r="F283" i="12"/>
  <c r="D283" i="12"/>
  <c r="C283" i="12"/>
  <c r="B283" i="12"/>
  <c r="F282" i="12"/>
  <c r="D282" i="12"/>
  <c r="C282" i="12"/>
  <c r="B282" i="12"/>
  <c r="F281" i="12"/>
  <c r="D281" i="12"/>
  <c r="C281" i="12"/>
  <c r="B281" i="12"/>
  <c r="F280" i="12"/>
  <c r="D280" i="12"/>
  <c r="C280" i="12"/>
  <c r="B280" i="12"/>
  <c r="F279" i="12"/>
  <c r="D279" i="12"/>
  <c r="C279" i="12"/>
  <c r="B279" i="12"/>
  <c r="F278" i="12"/>
  <c r="D278" i="12"/>
  <c r="C278" i="12"/>
  <c r="B278" i="12"/>
  <c r="F277" i="12"/>
  <c r="D277" i="12"/>
  <c r="C277" i="12"/>
  <c r="B277" i="12"/>
  <c r="F276" i="12"/>
  <c r="D276" i="12"/>
  <c r="C276" i="12"/>
  <c r="B276" i="12"/>
  <c r="F275" i="12"/>
  <c r="D275" i="12"/>
  <c r="C275" i="12"/>
  <c r="B275" i="12"/>
  <c r="F274" i="12"/>
  <c r="D274" i="12"/>
  <c r="C274" i="12"/>
  <c r="B274" i="12"/>
  <c r="F273" i="12"/>
  <c r="D273" i="12"/>
  <c r="C273" i="12"/>
  <c r="B273" i="12"/>
  <c r="F272" i="12"/>
  <c r="D272" i="12"/>
  <c r="C272" i="12"/>
  <c r="B272" i="12"/>
  <c r="F271" i="12"/>
  <c r="D271" i="12"/>
  <c r="C271" i="12"/>
  <c r="B271" i="12"/>
  <c r="F270" i="12"/>
  <c r="D270" i="12"/>
  <c r="C270" i="12"/>
  <c r="B270" i="12"/>
  <c r="F269" i="12"/>
  <c r="D269" i="12"/>
  <c r="C269" i="12"/>
  <c r="B269" i="12"/>
  <c r="F268" i="12"/>
  <c r="D268" i="12"/>
  <c r="C268" i="12"/>
  <c r="B268" i="12"/>
  <c r="F267" i="12"/>
  <c r="D267" i="12"/>
  <c r="C267" i="12"/>
  <c r="B267" i="12"/>
  <c r="F266" i="12"/>
  <c r="D266" i="12"/>
  <c r="C266" i="12"/>
  <c r="B266" i="12"/>
  <c r="F265" i="12"/>
  <c r="D265" i="12"/>
  <c r="C265" i="12"/>
  <c r="B265" i="12"/>
  <c r="F264" i="12"/>
  <c r="D264" i="12"/>
  <c r="C264" i="12"/>
  <c r="B264" i="12"/>
  <c r="F263" i="12"/>
  <c r="D263" i="12"/>
  <c r="C263" i="12"/>
  <c r="B263" i="12"/>
  <c r="F262" i="12"/>
  <c r="D262" i="12"/>
  <c r="C262" i="12"/>
  <c r="B262" i="12"/>
  <c r="F261" i="12"/>
  <c r="D261" i="12"/>
  <c r="C261" i="12"/>
  <c r="B261" i="12"/>
  <c r="F260" i="12"/>
  <c r="D260" i="12"/>
  <c r="C260" i="12"/>
  <c r="B260" i="12"/>
  <c r="F259" i="12"/>
  <c r="D259" i="12"/>
  <c r="C259" i="12"/>
  <c r="B259" i="12"/>
  <c r="F258" i="12"/>
  <c r="D258" i="12"/>
  <c r="C258" i="12"/>
  <c r="B258" i="12"/>
  <c r="F257" i="12"/>
  <c r="D257" i="12"/>
  <c r="C257" i="12"/>
  <c r="B257" i="12"/>
  <c r="F256" i="12"/>
  <c r="D256" i="12"/>
  <c r="C256" i="12"/>
  <c r="B256" i="12"/>
  <c r="F255" i="12"/>
  <c r="D255" i="12"/>
  <c r="C255" i="12"/>
  <c r="B255" i="12"/>
  <c r="F254" i="12"/>
  <c r="D254" i="12"/>
  <c r="C254" i="12"/>
  <c r="B254" i="12"/>
  <c r="F253" i="12"/>
  <c r="D253" i="12"/>
  <c r="C253" i="12"/>
  <c r="B253" i="12"/>
  <c r="F252" i="12"/>
  <c r="D252" i="12"/>
  <c r="C252" i="12"/>
  <c r="B252" i="12"/>
  <c r="F251" i="12"/>
  <c r="D251" i="12"/>
  <c r="C251" i="12"/>
  <c r="B251" i="12"/>
  <c r="F250" i="12"/>
  <c r="D250" i="12"/>
  <c r="C250" i="12"/>
  <c r="B250" i="12"/>
  <c r="F249" i="12"/>
  <c r="D249" i="12"/>
  <c r="C249" i="12"/>
  <c r="B249" i="12"/>
  <c r="F248" i="12"/>
  <c r="D248" i="12"/>
  <c r="C248" i="12"/>
  <c r="B248" i="12"/>
  <c r="F247" i="12"/>
  <c r="D247" i="12"/>
  <c r="C247" i="12"/>
  <c r="B247" i="12"/>
  <c r="F246" i="12"/>
  <c r="D246" i="12"/>
  <c r="C246" i="12"/>
  <c r="B246" i="12"/>
  <c r="F245" i="12"/>
  <c r="D245" i="12"/>
  <c r="C245" i="12"/>
  <c r="B245" i="12"/>
  <c r="F244" i="12"/>
  <c r="D244" i="12"/>
  <c r="C244" i="12"/>
  <c r="B244" i="12"/>
  <c r="F243" i="12"/>
  <c r="D243" i="12"/>
  <c r="C243" i="12"/>
  <c r="B243" i="12"/>
  <c r="F242" i="12"/>
  <c r="D242" i="12"/>
  <c r="C242" i="12"/>
  <c r="B242" i="12"/>
  <c r="F241" i="12"/>
  <c r="D241" i="12"/>
  <c r="C241" i="12"/>
  <c r="B241" i="12"/>
  <c r="F240" i="12"/>
  <c r="D240" i="12"/>
  <c r="C240" i="12"/>
  <c r="B240" i="12"/>
  <c r="F239" i="12"/>
  <c r="D239" i="12"/>
  <c r="C239" i="12"/>
  <c r="B239" i="12"/>
  <c r="F238" i="12"/>
  <c r="D238" i="12"/>
  <c r="C238" i="12"/>
  <c r="B238" i="12"/>
  <c r="F237" i="12"/>
  <c r="D237" i="12"/>
  <c r="C237" i="12"/>
  <c r="B237" i="12"/>
  <c r="F236" i="12"/>
  <c r="D236" i="12"/>
  <c r="C236" i="12"/>
  <c r="B236" i="12"/>
  <c r="F235" i="12"/>
  <c r="D235" i="12"/>
  <c r="C235" i="12"/>
  <c r="B235" i="12"/>
  <c r="F234" i="12"/>
  <c r="D234" i="12"/>
  <c r="C234" i="12"/>
  <c r="B234" i="12"/>
  <c r="F233" i="12"/>
  <c r="D233" i="12"/>
  <c r="C233" i="12"/>
  <c r="B233" i="12"/>
  <c r="F232" i="12"/>
  <c r="D232" i="12"/>
  <c r="C232" i="12"/>
  <c r="B232" i="12"/>
  <c r="F231" i="12"/>
  <c r="D231" i="12"/>
  <c r="C231" i="12"/>
  <c r="B231" i="12"/>
  <c r="F230" i="12"/>
  <c r="D230" i="12"/>
  <c r="C230" i="12"/>
  <c r="B230" i="12"/>
  <c r="F229" i="12"/>
  <c r="D229" i="12"/>
  <c r="C229" i="12"/>
  <c r="B229" i="12"/>
  <c r="F228" i="12"/>
  <c r="D228" i="12"/>
  <c r="C228" i="12"/>
  <c r="B228" i="12"/>
  <c r="F227" i="12"/>
  <c r="D227" i="12"/>
  <c r="C227" i="12"/>
  <c r="B227" i="12"/>
  <c r="F226" i="12"/>
  <c r="D226" i="12"/>
  <c r="C226" i="12"/>
  <c r="B226" i="12"/>
  <c r="F225" i="12"/>
  <c r="D225" i="12"/>
  <c r="C225" i="12"/>
  <c r="B225" i="12"/>
  <c r="F224" i="12"/>
  <c r="D224" i="12"/>
  <c r="C224" i="12"/>
  <c r="B224" i="12"/>
  <c r="F223" i="12"/>
  <c r="D223" i="12"/>
  <c r="C223" i="12"/>
  <c r="B223" i="12"/>
  <c r="F222" i="12"/>
  <c r="D222" i="12"/>
  <c r="C222" i="12"/>
  <c r="B222" i="12"/>
  <c r="F221" i="12"/>
  <c r="D221" i="12"/>
  <c r="C221" i="12"/>
  <c r="B221" i="12"/>
  <c r="F220" i="12"/>
  <c r="D220" i="12"/>
  <c r="C220" i="12"/>
  <c r="B220" i="12"/>
  <c r="F219" i="12"/>
  <c r="D219" i="12"/>
  <c r="C219" i="12"/>
  <c r="B219" i="12"/>
  <c r="F218" i="12"/>
  <c r="D218" i="12"/>
  <c r="C218" i="12"/>
  <c r="B218" i="12"/>
  <c r="F217" i="12"/>
  <c r="D217" i="12"/>
  <c r="C217" i="12"/>
  <c r="B217" i="12"/>
  <c r="F216" i="12"/>
  <c r="D216" i="12"/>
  <c r="C216" i="12"/>
  <c r="B216" i="12"/>
  <c r="F215" i="12"/>
  <c r="D215" i="12"/>
  <c r="C215" i="12"/>
  <c r="B215" i="12"/>
  <c r="F214" i="12"/>
  <c r="D214" i="12"/>
  <c r="C214" i="12"/>
  <c r="B214" i="12"/>
  <c r="F213" i="12"/>
  <c r="D213" i="12"/>
  <c r="C213" i="12"/>
  <c r="B213" i="12"/>
  <c r="F212" i="12"/>
  <c r="D212" i="12"/>
  <c r="C212" i="12"/>
  <c r="B212" i="12"/>
  <c r="F211" i="12"/>
  <c r="D211" i="12"/>
  <c r="C211" i="12"/>
  <c r="B211" i="12"/>
  <c r="F210" i="12"/>
  <c r="D210" i="12"/>
  <c r="C210" i="12"/>
  <c r="B210" i="12"/>
  <c r="F209" i="12"/>
  <c r="D209" i="12"/>
  <c r="C209" i="12"/>
  <c r="B209" i="12"/>
  <c r="F208" i="12"/>
  <c r="D208" i="12"/>
  <c r="C208" i="12"/>
  <c r="B208" i="12"/>
  <c r="F207" i="12"/>
  <c r="D207" i="12"/>
  <c r="C207" i="12"/>
  <c r="B207" i="12"/>
  <c r="F206" i="12"/>
  <c r="D206" i="12"/>
  <c r="C206" i="12"/>
  <c r="B206" i="12"/>
  <c r="F205" i="12"/>
  <c r="D205" i="12"/>
  <c r="C205" i="12"/>
  <c r="B205" i="12"/>
  <c r="F204" i="12"/>
  <c r="D204" i="12"/>
  <c r="C204" i="12"/>
  <c r="B204" i="12"/>
  <c r="F203" i="12"/>
  <c r="D203" i="12"/>
  <c r="C203" i="12"/>
  <c r="B203" i="12"/>
  <c r="F202" i="12"/>
  <c r="D202" i="12"/>
  <c r="C202" i="12"/>
  <c r="B202" i="12"/>
  <c r="F201" i="12"/>
  <c r="D201" i="12"/>
  <c r="C201" i="12"/>
  <c r="B201" i="12"/>
  <c r="F200" i="12"/>
  <c r="D200" i="12"/>
  <c r="C200" i="12"/>
  <c r="B200" i="12"/>
  <c r="F199" i="12"/>
  <c r="D199" i="12"/>
  <c r="C199" i="12"/>
  <c r="B199" i="12"/>
  <c r="F198" i="12"/>
  <c r="D198" i="12"/>
  <c r="C198" i="12"/>
  <c r="B198" i="12"/>
  <c r="F197" i="12"/>
  <c r="D197" i="12"/>
  <c r="C197" i="12"/>
  <c r="B197" i="12"/>
  <c r="F196" i="12"/>
  <c r="D196" i="12"/>
  <c r="C196" i="12"/>
  <c r="B196" i="12"/>
  <c r="F195" i="12"/>
  <c r="D195" i="12"/>
  <c r="C195" i="12"/>
  <c r="B195" i="12"/>
  <c r="F194" i="12"/>
  <c r="D194" i="12"/>
  <c r="C194" i="12"/>
  <c r="B194" i="12"/>
  <c r="F193" i="12"/>
  <c r="D193" i="12"/>
  <c r="C193" i="12"/>
  <c r="B193" i="12"/>
  <c r="F192" i="12"/>
  <c r="D192" i="12"/>
  <c r="C192" i="12"/>
  <c r="B192" i="12"/>
  <c r="F191" i="12"/>
  <c r="D191" i="12"/>
  <c r="C191" i="12"/>
  <c r="B191" i="12"/>
  <c r="F190" i="12"/>
  <c r="D190" i="12"/>
  <c r="C190" i="12"/>
  <c r="B190" i="12"/>
  <c r="F189" i="12"/>
  <c r="D189" i="12"/>
  <c r="C189" i="12"/>
  <c r="B189" i="12"/>
  <c r="F188" i="12"/>
  <c r="D188" i="12"/>
  <c r="C188" i="12"/>
  <c r="B188" i="12"/>
  <c r="F187" i="12"/>
  <c r="D187" i="12"/>
  <c r="C187" i="12"/>
  <c r="B187" i="12"/>
  <c r="F186" i="12"/>
  <c r="D186" i="12"/>
  <c r="C186" i="12"/>
  <c r="B186" i="12"/>
  <c r="F185" i="12"/>
  <c r="D185" i="12"/>
  <c r="C185" i="12"/>
  <c r="B185" i="12"/>
  <c r="F184" i="12"/>
  <c r="D184" i="12"/>
  <c r="C184" i="12"/>
  <c r="B184" i="12"/>
  <c r="F183" i="12"/>
  <c r="D183" i="12"/>
  <c r="C183" i="12"/>
  <c r="B183" i="12"/>
  <c r="F182" i="12"/>
  <c r="D182" i="12"/>
  <c r="C182" i="12"/>
  <c r="B182" i="12"/>
  <c r="F181" i="12"/>
  <c r="D181" i="12"/>
  <c r="C181" i="12"/>
  <c r="B181" i="12"/>
  <c r="F180" i="12"/>
  <c r="D180" i="12"/>
  <c r="C180" i="12"/>
  <c r="B180" i="12"/>
  <c r="F179" i="12"/>
  <c r="D179" i="12"/>
  <c r="C179" i="12"/>
  <c r="B179" i="12"/>
  <c r="F178" i="12"/>
  <c r="D178" i="12"/>
  <c r="C178" i="12"/>
  <c r="B178" i="12"/>
  <c r="F177" i="12"/>
  <c r="D177" i="12"/>
  <c r="C177" i="12"/>
  <c r="B177" i="12"/>
  <c r="F176" i="12"/>
  <c r="D176" i="12"/>
  <c r="C176" i="12"/>
  <c r="B176" i="12"/>
  <c r="F175" i="12"/>
  <c r="D175" i="12"/>
  <c r="C175" i="12"/>
  <c r="B175" i="12"/>
  <c r="F174" i="12"/>
  <c r="D174" i="12"/>
  <c r="C174" i="12"/>
  <c r="B174" i="12"/>
  <c r="F173" i="12"/>
  <c r="D173" i="12"/>
  <c r="C173" i="12"/>
  <c r="B173" i="12"/>
  <c r="F172" i="12"/>
  <c r="D172" i="12"/>
  <c r="C172" i="12"/>
  <c r="B172" i="12"/>
  <c r="F171" i="12"/>
  <c r="D171" i="12"/>
  <c r="C171" i="12"/>
  <c r="B171" i="12"/>
  <c r="F170" i="12"/>
  <c r="D170" i="12"/>
  <c r="C170" i="12"/>
  <c r="B170" i="12"/>
  <c r="F169" i="12"/>
  <c r="D169" i="12"/>
  <c r="C169" i="12"/>
  <c r="B169" i="12"/>
  <c r="F168" i="12"/>
  <c r="D168" i="12"/>
  <c r="C168" i="12"/>
  <c r="B168" i="12"/>
  <c r="F167" i="12"/>
  <c r="D167" i="12"/>
  <c r="C167" i="12"/>
  <c r="B167" i="12"/>
  <c r="F166" i="12"/>
  <c r="D166" i="12"/>
  <c r="C166" i="12"/>
  <c r="B166" i="12"/>
  <c r="F165" i="12"/>
  <c r="D165" i="12"/>
  <c r="C165" i="12"/>
  <c r="B165" i="12"/>
  <c r="F164" i="12"/>
  <c r="D164" i="12"/>
  <c r="C164" i="12"/>
  <c r="B164" i="12"/>
  <c r="F163" i="12"/>
  <c r="D163" i="12"/>
  <c r="C163" i="12"/>
  <c r="B163" i="12"/>
  <c r="F162" i="12"/>
  <c r="D162" i="12"/>
  <c r="C162" i="12"/>
  <c r="B162" i="12"/>
  <c r="F161" i="12"/>
  <c r="D161" i="12"/>
  <c r="C161" i="12"/>
  <c r="B161" i="12"/>
  <c r="F160" i="12"/>
  <c r="D160" i="12"/>
  <c r="C160" i="12"/>
  <c r="B160" i="12"/>
  <c r="F159" i="12"/>
  <c r="D159" i="12"/>
  <c r="C159" i="12"/>
  <c r="B159" i="12"/>
  <c r="F158" i="12"/>
  <c r="D158" i="12"/>
  <c r="C158" i="12"/>
  <c r="B158" i="12"/>
  <c r="F157" i="12"/>
  <c r="D157" i="12"/>
  <c r="C157" i="12"/>
  <c r="B157" i="12"/>
  <c r="F156" i="12"/>
  <c r="D156" i="12"/>
  <c r="C156" i="12"/>
  <c r="B156" i="12"/>
  <c r="F155" i="12"/>
  <c r="D155" i="12"/>
  <c r="C155" i="12"/>
  <c r="B155" i="12"/>
  <c r="F154" i="12"/>
  <c r="D154" i="12"/>
  <c r="C154" i="12"/>
  <c r="B154" i="12"/>
  <c r="F153" i="12"/>
  <c r="D153" i="12"/>
  <c r="C153" i="12"/>
  <c r="B153" i="12"/>
  <c r="F152" i="12"/>
  <c r="D152" i="12"/>
  <c r="C152" i="12"/>
  <c r="B152" i="12"/>
  <c r="F151" i="12"/>
  <c r="D151" i="12"/>
  <c r="C151" i="12"/>
  <c r="B151" i="12"/>
  <c r="F150" i="12"/>
  <c r="D150" i="12"/>
  <c r="C150" i="12"/>
  <c r="B150" i="12"/>
  <c r="F149" i="12"/>
  <c r="D149" i="12"/>
  <c r="C149" i="12"/>
  <c r="B149" i="12"/>
  <c r="F148" i="12"/>
  <c r="D148" i="12"/>
  <c r="C148" i="12"/>
  <c r="B148" i="12"/>
  <c r="F147" i="12"/>
  <c r="D147" i="12"/>
  <c r="C147" i="12"/>
  <c r="B147" i="12"/>
  <c r="F146" i="12"/>
  <c r="D146" i="12"/>
  <c r="C146" i="12"/>
  <c r="B146" i="12"/>
  <c r="F145" i="12"/>
  <c r="D145" i="12"/>
  <c r="C145" i="12"/>
  <c r="B145" i="12"/>
  <c r="F144" i="12"/>
  <c r="D144" i="12"/>
  <c r="C144" i="12"/>
  <c r="B144" i="12"/>
  <c r="F143" i="12"/>
  <c r="D143" i="12"/>
  <c r="C143" i="12"/>
  <c r="B143" i="12"/>
  <c r="F142" i="12"/>
  <c r="D142" i="12"/>
  <c r="C142" i="12"/>
  <c r="B142" i="12"/>
  <c r="F141" i="12"/>
  <c r="D141" i="12"/>
  <c r="C141" i="12"/>
  <c r="B141" i="12"/>
  <c r="F140" i="12"/>
  <c r="D140" i="12"/>
  <c r="C140" i="12"/>
  <c r="B140" i="12"/>
  <c r="F139" i="12"/>
  <c r="D139" i="12"/>
  <c r="C139" i="12"/>
  <c r="B139" i="12"/>
  <c r="F138" i="12"/>
  <c r="D138" i="12"/>
  <c r="C138" i="12"/>
  <c r="B138" i="12"/>
  <c r="F137" i="12"/>
  <c r="D137" i="12"/>
  <c r="C137" i="12"/>
  <c r="B137" i="12"/>
  <c r="F136" i="12"/>
  <c r="D136" i="12"/>
  <c r="C136" i="12"/>
  <c r="B136" i="12"/>
  <c r="F135" i="12"/>
  <c r="D135" i="12"/>
  <c r="C135" i="12"/>
  <c r="B135" i="12"/>
  <c r="F134" i="12"/>
  <c r="D134" i="12"/>
  <c r="C134" i="12"/>
  <c r="B134" i="12"/>
  <c r="F133" i="12"/>
  <c r="D133" i="12"/>
  <c r="C133" i="12"/>
  <c r="B133" i="12"/>
  <c r="F132" i="12"/>
  <c r="D132" i="12"/>
  <c r="C132" i="12"/>
  <c r="B132" i="12"/>
  <c r="F131" i="12"/>
  <c r="D131" i="12"/>
  <c r="C131" i="12"/>
  <c r="B131" i="12"/>
  <c r="F130" i="12"/>
  <c r="D130" i="12"/>
  <c r="C130" i="12"/>
  <c r="B130" i="12"/>
  <c r="F129" i="12"/>
  <c r="D129" i="12"/>
  <c r="C129" i="12"/>
  <c r="B129" i="12"/>
  <c r="F128" i="12"/>
  <c r="D128" i="12"/>
  <c r="C128" i="12"/>
  <c r="B128" i="12"/>
  <c r="F127" i="12"/>
  <c r="D127" i="12"/>
  <c r="C127" i="12"/>
  <c r="B127" i="12"/>
  <c r="F126" i="12"/>
  <c r="D126" i="12"/>
  <c r="C126" i="12"/>
  <c r="B126" i="12"/>
  <c r="F125" i="12"/>
  <c r="D125" i="12"/>
  <c r="C125" i="12"/>
  <c r="B125" i="12"/>
  <c r="F124" i="12"/>
  <c r="D124" i="12"/>
  <c r="C124" i="12"/>
  <c r="B124" i="12"/>
  <c r="F123" i="12"/>
  <c r="D123" i="12"/>
  <c r="C123" i="12"/>
  <c r="B123" i="12"/>
  <c r="F122" i="12"/>
  <c r="D122" i="12"/>
  <c r="C122" i="12"/>
  <c r="B122" i="12"/>
  <c r="F121" i="12"/>
  <c r="D121" i="12"/>
  <c r="C121" i="12"/>
  <c r="B121" i="12"/>
  <c r="F120" i="12"/>
  <c r="D120" i="12"/>
  <c r="C120" i="12"/>
  <c r="B120" i="12"/>
  <c r="F119" i="12"/>
  <c r="D119" i="12"/>
  <c r="C119" i="12"/>
  <c r="B119" i="12"/>
  <c r="F118" i="12"/>
  <c r="D118" i="12"/>
  <c r="C118" i="12"/>
  <c r="B118" i="12"/>
  <c r="F117" i="12"/>
  <c r="D117" i="12"/>
  <c r="C117" i="12"/>
  <c r="B117" i="12"/>
  <c r="F116" i="12"/>
  <c r="D116" i="12"/>
  <c r="C116" i="12"/>
  <c r="B116" i="12"/>
  <c r="F115" i="12"/>
  <c r="D115" i="12"/>
  <c r="C115" i="12"/>
  <c r="B115" i="12"/>
  <c r="F114" i="12"/>
  <c r="D114" i="12"/>
  <c r="C114" i="12"/>
  <c r="B114" i="12"/>
  <c r="F113" i="12"/>
  <c r="D113" i="12"/>
  <c r="C113" i="12"/>
  <c r="B113" i="12"/>
  <c r="F112" i="12"/>
  <c r="D112" i="12"/>
  <c r="C112" i="12"/>
  <c r="B112" i="12"/>
  <c r="F111" i="12"/>
  <c r="D111" i="12"/>
  <c r="C111" i="12"/>
  <c r="B111" i="12"/>
  <c r="F110" i="12"/>
  <c r="D110" i="12"/>
  <c r="C110" i="12"/>
  <c r="B110" i="12"/>
  <c r="F109" i="12"/>
  <c r="D109" i="12"/>
  <c r="C109" i="12"/>
  <c r="B109" i="12"/>
  <c r="F108" i="12"/>
  <c r="D108" i="12"/>
  <c r="C108" i="12"/>
  <c r="B108" i="12"/>
  <c r="F107" i="12"/>
  <c r="D107" i="12"/>
  <c r="C107" i="12"/>
  <c r="B107" i="12"/>
  <c r="F106" i="12"/>
  <c r="D106" i="12"/>
  <c r="C106" i="12"/>
  <c r="B106" i="12"/>
  <c r="F105" i="12"/>
  <c r="D105" i="12"/>
  <c r="C105" i="12"/>
  <c r="B105" i="12"/>
  <c r="F104" i="12"/>
  <c r="D104" i="12"/>
  <c r="C104" i="12"/>
  <c r="B104" i="12"/>
  <c r="F103" i="12"/>
  <c r="D103" i="12"/>
  <c r="C103" i="12"/>
  <c r="B103" i="12"/>
  <c r="F102" i="12"/>
  <c r="D102" i="12"/>
  <c r="C102" i="12"/>
  <c r="B102" i="12"/>
  <c r="F101" i="12"/>
  <c r="D101" i="12"/>
  <c r="C101" i="12"/>
  <c r="B101" i="12"/>
  <c r="F100" i="12"/>
  <c r="D100" i="12"/>
  <c r="C100" i="12"/>
  <c r="B100" i="12"/>
  <c r="F99" i="12"/>
  <c r="D99" i="12"/>
  <c r="C99" i="12"/>
  <c r="B99" i="12"/>
  <c r="F98" i="12"/>
  <c r="D98" i="12"/>
  <c r="C98" i="12"/>
  <c r="B98" i="12"/>
  <c r="F97" i="12"/>
  <c r="D97" i="12"/>
  <c r="C97" i="12"/>
  <c r="B97" i="12"/>
  <c r="F96" i="12"/>
  <c r="D96" i="12"/>
  <c r="C96" i="12"/>
  <c r="B96" i="12"/>
  <c r="F95" i="12"/>
  <c r="D95" i="12"/>
  <c r="C95" i="12"/>
  <c r="B95" i="12"/>
  <c r="F94" i="12"/>
  <c r="D94" i="12"/>
  <c r="C94" i="12"/>
  <c r="B94" i="12"/>
  <c r="F93" i="12"/>
  <c r="D93" i="12"/>
  <c r="C93" i="12"/>
  <c r="B93" i="12"/>
  <c r="F92" i="12"/>
  <c r="D92" i="12"/>
  <c r="C92" i="12"/>
  <c r="B92" i="12"/>
  <c r="F91" i="12"/>
  <c r="D91" i="12"/>
  <c r="C91" i="12"/>
  <c r="B91" i="12"/>
  <c r="F90" i="12"/>
  <c r="D90" i="12"/>
  <c r="C90" i="12"/>
  <c r="B90" i="12"/>
  <c r="F89" i="12"/>
  <c r="D89" i="12"/>
  <c r="C89" i="12"/>
  <c r="B89" i="12"/>
  <c r="F88" i="12"/>
  <c r="D88" i="12"/>
  <c r="C88" i="12"/>
  <c r="B88" i="12"/>
  <c r="F87" i="12"/>
  <c r="D87" i="12"/>
  <c r="C87" i="12"/>
  <c r="B87" i="12"/>
  <c r="F86" i="12"/>
  <c r="D86" i="12"/>
  <c r="C86" i="12"/>
  <c r="B86" i="12"/>
  <c r="F85" i="12"/>
  <c r="D85" i="12"/>
  <c r="C85" i="12"/>
  <c r="B85" i="12"/>
  <c r="F84" i="12"/>
  <c r="D84" i="12"/>
  <c r="C84" i="12"/>
  <c r="B84" i="12"/>
  <c r="F83" i="12"/>
  <c r="D83" i="12"/>
  <c r="C83" i="12"/>
  <c r="B83" i="12"/>
  <c r="F82" i="12"/>
  <c r="D82" i="12"/>
  <c r="C82" i="12"/>
  <c r="B82" i="12"/>
  <c r="F81" i="12"/>
  <c r="D81" i="12"/>
  <c r="C81" i="12"/>
  <c r="B81" i="12"/>
  <c r="F80" i="12"/>
  <c r="D80" i="12"/>
  <c r="C80" i="12"/>
  <c r="B80" i="12"/>
  <c r="F79" i="12"/>
  <c r="D79" i="12"/>
  <c r="C79" i="12"/>
  <c r="B79" i="12"/>
  <c r="F78" i="12"/>
  <c r="D78" i="12"/>
  <c r="C78" i="12"/>
  <c r="B78" i="12"/>
  <c r="F77" i="12"/>
  <c r="D77" i="12"/>
  <c r="C77" i="12"/>
  <c r="B77" i="12"/>
  <c r="F76" i="12"/>
  <c r="D76" i="12"/>
  <c r="C76" i="12"/>
  <c r="B76" i="12"/>
  <c r="F75" i="12"/>
  <c r="D75" i="12"/>
  <c r="C75" i="12"/>
  <c r="B75" i="12"/>
  <c r="F74" i="12"/>
  <c r="D74" i="12"/>
  <c r="C74" i="12"/>
  <c r="B74" i="12"/>
  <c r="F73" i="12"/>
  <c r="D73" i="12"/>
  <c r="C73" i="12"/>
  <c r="B73" i="12"/>
  <c r="F72" i="12"/>
  <c r="D72" i="12"/>
  <c r="C72" i="12"/>
  <c r="B72" i="12"/>
  <c r="F71" i="12"/>
  <c r="D71" i="12"/>
  <c r="C71" i="12"/>
  <c r="B71" i="12"/>
  <c r="F70" i="12"/>
  <c r="D70" i="12"/>
  <c r="C70" i="12"/>
  <c r="B70" i="12"/>
  <c r="F69" i="12"/>
  <c r="D69" i="12"/>
  <c r="C69" i="12"/>
  <c r="B69" i="12"/>
  <c r="F68" i="12"/>
  <c r="D68" i="12"/>
  <c r="C68" i="12"/>
  <c r="B68" i="12"/>
  <c r="F67" i="12"/>
  <c r="D67" i="12"/>
  <c r="C67" i="12"/>
  <c r="B67" i="12"/>
  <c r="F66" i="12"/>
  <c r="D66" i="12"/>
  <c r="C66" i="12"/>
  <c r="B66" i="12"/>
  <c r="F65" i="12"/>
  <c r="D65" i="12"/>
  <c r="C65" i="12"/>
  <c r="B65" i="12"/>
  <c r="F64" i="12"/>
  <c r="D64" i="12"/>
  <c r="C64" i="12"/>
  <c r="B64" i="12"/>
  <c r="F63" i="12"/>
  <c r="D63" i="12"/>
  <c r="C63" i="12"/>
  <c r="B63" i="12"/>
  <c r="F62" i="12"/>
  <c r="D62" i="12"/>
  <c r="C62" i="12"/>
  <c r="B62" i="12"/>
  <c r="F61" i="12"/>
  <c r="D61" i="12"/>
  <c r="C61" i="12"/>
  <c r="B61" i="12"/>
  <c r="F60" i="12"/>
  <c r="D60" i="12"/>
  <c r="C60" i="12"/>
  <c r="B60" i="12"/>
  <c r="F59" i="12"/>
  <c r="D59" i="12"/>
  <c r="C59" i="12"/>
  <c r="B59" i="12"/>
  <c r="F58" i="12"/>
  <c r="D58" i="12"/>
  <c r="C58" i="12"/>
  <c r="B58" i="12"/>
  <c r="F57" i="12"/>
  <c r="D57" i="12"/>
  <c r="C57" i="12"/>
  <c r="B57" i="12"/>
  <c r="F56" i="12"/>
  <c r="D56" i="12"/>
  <c r="C56" i="12"/>
  <c r="B56" i="12"/>
  <c r="F55" i="12"/>
  <c r="D55" i="12"/>
  <c r="C55" i="12"/>
  <c r="B55" i="12"/>
  <c r="F54" i="12"/>
  <c r="D54" i="12"/>
  <c r="C54" i="12"/>
  <c r="B54" i="12"/>
  <c r="F53" i="12"/>
  <c r="D53" i="12"/>
  <c r="C53" i="12"/>
  <c r="B53" i="12"/>
  <c r="F52" i="12"/>
  <c r="D52" i="12"/>
  <c r="C52" i="12"/>
  <c r="B52" i="12"/>
  <c r="F51" i="12"/>
  <c r="D51" i="12"/>
  <c r="C51" i="12"/>
  <c r="B51" i="12"/>
  <c r="F50" i="12"/>
  <c r="D50" i="12"/>
  <c r="C50" i="12"/>
  <c r="B50" i="12"/>
  <c r="F49" i="12"/>
  <c r="D49" i="12"/>
  <c r="C49" i="12"/>
  <c r="B49" i="12"/>
  <c r="F48" i="12"/>
  <c r="D48" i="12"/>
  <c r="C48" i="12"/>
  <c r="B48" i="12"/>
  <c r="F47" i="12"/>
  <c r="D47" i="12"/>
  <c r="C47" i="12"/>
  <c r="B47" i="12"/>
  <c r="F46" i="12"/>
  <c r="D46" i="12"/>
  <c r="C46" i="12"/>
  <c r="B46" i="12"/>
  <c r="F45" i="12"/>
  <c r="D45" i="12"/>
  <c r="C45" i="12"/>
  <c r="B45" i="12"/>
  <c r="F44" i="12"/>
  <c r="D44" i="12"/>
  <c r="C44" i="12"/>
  <c r="B44" i="12"/>
  <c r="F43" i="12"/>
  <c r="D43" i="12"/>
  <c r="C43" i="12"/>
  <c r="B43" i="12"/>
  <c r="F42" i="12"/>
  <c r="D42" i="12"/>
  <c r="C42" i="12"/>
  <c r="B42" i="12"/>
  <c r="F41" i="12"/>
  <c r="D41" i="12"/>
  <c r="C41" i="12"/>
  <c r="B41" i="12"/>
  <c r="F40" i="12"/>
  <c r="D40" i="12"/>
  <c r="C40" i="12"/>
  <c r="B40" i="12"/>
  <c r="F39" i="12"/>
  <c r="D39" i="12"/>
  <c r="C39" i="12"/>
  <c r="B39" i="12"/>
  <c r="F38" i="12"/>
  <c r="D38" i="12"/>
  <c r="C38" i="12"/>
  <c r="B38" i="12"/>
  <c r="F37" i="12"/>
  <c r="D37" i="12"/>
  <c r="C37" i="12"/>
  <c r="B37" i="12"/>
  <c r="F36" i="12"/>
  <c r="D36" i="12"/>
  <c r="C36" i="12"/>
  <c r="B36" i="12"/>
  <c r="F35" i="12"/>
  <c r="D35" i="12"/>
  <c r="C35" i="12"/>
  <c r="B35" i="12"/>
  <c r="F34" i="12"/>
  <c r="D34" i="12"/>
  <c r="C34" i="12"/>
  <c r="B34" i="12"/>
  <c r="F33" i="12"/>
  <c r="D33" i="12"/>
  <c r="C33" i="12"/>
  <c r="B33" i="12"/>
  <c r="F32" i="12"/>
  <c r="D32" i="12"/>
  <c r="C32" i="12"/>
  <c r="B32" i="12"/>
  <c r="F31" i="12"/>
  <c r="D31" i="12"/>
  <c r="C31" i="12"/>
  <c r="B31" i="12"/>
  <c r="F30" i="12"/>
  <c r="D30" i="12"/>
  <c r="C30" i="12"/>
  <c r="B30" i="12"/>
  <c r="F29" i="12"/>
  <c r="D29" i="12"/>
  <c r="C29" i="12"/>
  <c r="B29" i="12"/>
  <c r="F28" i="12"/>
  <c r="D28" i="12"/>
  <c r="C28" i="12"/>
  <c r="B28" i="12"/>
  <c r="F27" i="12"/>
  <c r="D27" i="12"/>
  <c r="C27" i="12"/>
  <c r="B27" i="12"/>
  <c r="F26" i="12"/>
  <c r="D26" i="12"/>
  <c r="C26" i="12"/>
  <c r="B26" i="12"/>
  <c r="F25" i="12"/>
  <c r="D25" i="12"/>
  <c r="C25" i="12"/>
  <c r="B25" i="12"/>
  <c r="F24" i="12"/>
  <c r="D24" i="12"/>
  <c r="C24" i="12"/>
  <c r="B24" i="12"/>
  <c r="F23" i="12"/>
  <c r="D23" i="12"/>
  <c r="C23" i="12"/>
  <c r="B23" i="12"/>
  <c r="F22" i="12"/>
  <c r="D22" i="12"/>
  <c r="C22" i="12"/>
  <c r="B22" i="12"/>
  <c r="F21" i="12"/>
  <c r="D21" i="12"/>
  <c r="C21" i="12"/>
  <c r="B21" i="12"/>
  <c r="F20" i="12"/>
  <c r="D20" i="12"/>
  <c r="C20" i="12"/>
  <c r="B20" i="12"/>
  <c r="F19" i="12"/>
  <c r="D19" i="12"/>
  <c r="C19" i="12"/>
  <c r="B19" i="12"/>
  <c r="F18" i="12"/>
  <c r="D18" i="12"/>
  <c r="C18" i="12"/>
  <c r="B18" i="12"/>
  <c r="F17" i="12"/>
  <c r="D17" i="12"/>
  <c r="C17" i="12"/>
  <c r="B17" i="12"/>
  <c r="F16" i="12"/>
  <c r="D16" i="12"/>
  <c r="C16" i="12"/>
  <c r="B16" i="12"/>
  <c r="F15" i="12"/>
  <c r="D15" i="12"/>
  <c r="C15" i="12"/>
  <c r="E12" i="12"/>
  <c r="B12" i="12"/>
  <c r="F11" i="12"/>
  <c r="E11" i="12"/>
  <c r="D11" i="12"/>
  <c r="D12" i="12" s="1"/>
  <c r="C11" i="12"/>
  <c r="C12" i="12" s="1"/>
  <c r="B11" i="12"/>
  <c r="F10" i="12"/>
  <c r="E10" i="12"/>
  <c r="D10" i="12"/>
  <c r="C10" i="12"/>
  <c r="B10" i="12"/>
  <c r="D519" i="11"/>
  <c r="C519" i="11"/>
  <c r="B519" i="11"/>
  <c r="D518" i="11"/>
  <c r="C518" i="11"/>
  <c r="B518" i="11"/>
  <c r="D517" i="11"/>
  <c r="C517" i="11"/>
  <c r="B517" i="11"/>
  <c r="D516" i="11"/>
  <c r="C516" i="11"/>
  <c r="B516" i="11"/>
  <c r="D515" i="11"/>
  <c r="C515" i="11"/>
  <c r="B515" i="11"/>
  <c r="D514" i="11"/>
  <c r="C514" i="11"/>
  <c r="B514" i="11"/>
  <c r="D513" i="11"/>
  <c r="C513" i="11"/>
  <c r="B513" i="11"/>
  <c r="D512" i="11"/>
  <c r="C512" i="11"/>
  <c r="B512" i="11"/>
  <c r="D511" i="11"/>
  <c r="C511" i="11"/>
  <c r="B511" i="11"/>
  <c r="D510" i="11"/>
  <c r="C510" i="11"/>
  <c r="B510" i="11"/>
  <c r="D509" i="11"/>
  <c r="C509" i="11"/>
  <c r="B509" i="11"/>
  <c r="D508" i="11"/>
  <c r="C508" i="11"/>
  <c r="B508" i="11"/>
  <c r="D507" i="11"/>
  <c r="C507" i="11"/>
  <c r="B507" i="11"/>
  <c r="D506" i="11"/>
  <c r="C506" i="11"/>
  <c r="B506" i="11"/>
  <c r="D505" i="11"/>
  <c r="C505" i="11"/>
  <c r="B505" i="11"/>
  <c r="D504" i="11"/>
  <c r="C504" i="11"/>
  <c r="B504" i="11"/>
  <c r="D503" i="11"/>
  <c r="C503" i="11"/>
  <c r="B503" i="11"/>
  <c r="D502" i="11"/>
  <c r="C502" i="11"/>
  <c r="B502" i="11"/>
  <c r="D501" i="11"/>
  <c r="C501" i="11"/>
  <c r="B501" i="11"/>
  <c r="D500" i="11"/>
  <c r="C500" i="11"/>
  <c r="B500" i="11"/>
  <c r="D499" i="11"/>
  <c r="C499" i="11"/>
  <c r="B499" i="11"/>
  <c r="D498" i="11"/>
  <c r="C498" i="11"/>
  <c r="B498" i="11"/>
  <c r="D497" i="11"/>
  <c r="C497" i="11"/>
  <c r="B497" i="11"/>
  <c r="D496" i="11"/>
  <c r="C496" i="11"/>
  <c r="B496" i="11"/>
  <c r="D495" i="11"/>
  <c r="C495" i="11"/>
  <c r="B495" i="11"/>
  <c r="D494" i="11"/>
  <c r="C494" i="11"/>
  <c r="B494" i="11"/>
  <c r="D493" i="11"/>
  <c r="C493" i="11"/>
  <c r="B493" i="11"/>
  <c r="D492" i="11"/>
  <c r="C492" i="11"/>
  <c r="B492" i="11"/>
  <c r="D491" i="11"/>
  <c r="C491" i="11"/>
  <c r="B491" i="11"/>
  <c r="D490" i="11"/>
  <c r="C490" i="11"/>
  <c r="B490" i="11"/>
  <c r="D489" i="11"/>
  <c r="C489" i="11"/>
  <c r="B489" i="11"/>
  <c r="D488" i="11"/>
  <c r="C488" i="11"/>
  <c r="B488" i="11"/>
  <c r="D487" i="11"/>
  <c r="C487" i="11"/>
  <c r="B487" i="11"/>
  <c r="D486" i="11"/>
  <c r="C486" i="11"/>
  <c r="B486" i="11"/>
  <c r="D485" i="11"/>
  <c r="C485" i="11"/>
  <c r="B485" i="11"/>
  <c r="D484" i="11"/>
  <c r="C484" i="11"/>
  <c r="B484" i="11"/>
  <c r="D483" i="11"/>
  <c r="C483" i="11"/>
  <c r="B483" i="11"/>
  <c r="D482" i="11"/>
  <c r="C482" i="11"/>
  <c r="B482" i="11"/>
  <c r="D481" i="11"/>
  <c r="C481" i="11"/>
  <c r="B481" i="11"/>
  <c r="D480" i="11"/>
  <c r="C480" i="11"/>
  <c r="B480" i="11"/>
  <c r="D479" i="11"/>
  <c r="C479" i="11"/>
  <c r="B479" i="11"/>
  <c r="D478" i="11"/>
  <c r="C478" i="11"/>
  <c r="B478" i="11"/>
  <c r="D477" i="11"/>
  <c r="C477" i="11"/>
  <c r="B477" i="11"/>
  <c r="D476" i="11"/>
  <c r="C476" i="11"/>
  <c r="B476" i="11"/>
  <c r="D475" i="11"/>
  <c r="C475" i="11"/>
  <c r="B475" i="11"/>
  <c r="D474" i="11"/>
  <c r="C474" i="11"/>
  <c r="B474" i="11"/>
  <c r="D473" i="11"/>
  <c r="C473" i="11"/>
  <c r="B473" i="11"/>
  <c r="D472" i="11"/>
  <c r="C472" i="11"/>
  <c r="B472" i="11"/>
  <c r="D471" i="11"/>
  <c r="C471" i="11"/>
  <c r="B471" i="11"/>
  <c r="D470" i="11"/>
  <c r="C470" i="11"/>
  <c r="B470" i="11"/>
  <c r="D469" i="11"/>
  <c r="C469" i="11"/>
  <c r="B469" i="11"/>
  <c r="D468" i="11"/>
  <c r="C468" i="11"/>
  <c r="B468" i="11"/>
  <c r="D467" i="11"/>
  <c r="C467" i="11"/>
  <c r="B467" i="11"/>
  <c r="D466" i="11"/>
  <c r="C466" i="11"/>
  <c r="B466" i="11"/>
  <c r="D465" i="11"/>
  <c r="C465" i="11"/>
  <c r="B465" i="11"/>
  <c r="D464" i="11"/>
  <c r="C464" i="11"/>
  <c r="B464" i="11"/>
  <c r="D463" i="11"/>
  <c r="C463" i="11"/>
  <c r="B463" i="11"/>
  <c r="D462" i="11"/>
  <c r="C462" i="11"/>
  <c r="B462" i="11"/>
  <c r="D461" i="11"/>
  <c r="C461" i="11"/>
  <c r="B461" i="11"/>
  <c r="D460" i="11"/>
  <c r="C460" i="11"/>
  <c r="B460" i="11"/>
  <c r="D459" i="11"/>
  <c r="C459" i="11"/>
  <c r="B459" i="11"/>
  <c r="D458" i="11"/>
  <c r="C458" i="11"/>
  <c r="B458" i="11"/>
  <c r="D457" i="11"/>
  <c r="C457" i="11"/>
  <c r="B457" i="11"/>
  <c r="D456" i="11"/>
  <c r="C456" i="11"/>
  <c r="B456" i="11"/>
  <c r="D455" i="11"/>
  <c r="C455" i="11"/>
  <c r="B455" i="11"/>
  <c r="D454" i="11"/>
  <c r="C454" i="11"/>
  <c r="B454" i="11"/>
  <c r="D453" i="11"/>
  <c r="C453" i="11"/>
  <c r="B453" i="11"/>
  <c r="D452" i="11"/>
  <c r="C452" i="11"/>
  <c r="B452" i="11"/>
  <c r="D451" i="11"/>
  <c r="C451" i="11"/>
  <c r="B451" i="11"/>
  <c r="D450" i="11"/>
  <c r="C450" i="11"/>
  <c r="B450" i="11"/>
  <c r="D449" i="11"/>
  <c r="C449" i="11"/>
  <c r="B449" i="11"/>
  <c r="D448" i="11"/>
  <c r="C448" i="11"/>
  <c r="B448" i="11"/>
  <c r="D447" i="11"/>
  <c r="C447" i="11"/>
  <c r="B447" i="11"/>
  <c r="D446" i="11"/>
  <c r="C446" i="11"/>
  <c r="B446" i="11"/>
  <c r="D445" i="11"/>
  <c r="C445" i="11"/>
  <c r="B445" i="11"/>
  <c r="D444" i="11"/>
  <c r="C444" i="11"/>
  <c r="B444" i="11"/>
  <c r="D443" i="11"/>
  <c r="C443" i="11"/>
  <c r="B443" i="11"/>
  <c r="D442" i="11"/>
  <c r="C442" i="11"/>
  <c r="B442" i="11"/>
  <c r="D441" i="11"/>
  <c r="C441" i="11"/>
  <c r="B441" i="11"/>
  <c r="D440" i="11"/>
  <c r="C440" i="11"/>
  <c r="B440" i="11"/>
  <c r="D439" i="11"/>
  <c r="C439" i="11"/>
  <c r="B439" i="11"/>
  <c r="D438" i="11"/>
  <c r="C438" i="11"/>
  <c r="B438" i="11"/>
  <c r="D437" i="11"/>
  <c r="C437" i="11"/>
  <c r="B437" i="11"/>
  <c r="D436" i="11"/>
  <c r="C436" i="11"/>
  <c r="B436" i="11"/>
  <c r="D435" i="11"/>
  <c r="C435" i="11"/>
  <c r="B435" i="11"/>
  <c r="D434" i="11"/>
  <c r="C434" i="11"/>
  <c r="B434" i="11"/>
  <c r="D433" i="11"/>
  <c r="C433" i="11"/>
  <c r="B433" i="11"/>
  <c r="D432" i="11"/>
  <c r="C432" i="11"/>
  <c r="B432" i="11"/>
  <c r="D431" i="11"/>
  <c r="C431" i="11"/>
  <c r="B431" i="11"/>
  <c r="D430" i="11"/>
  <c r="C430" i="11"/>
  <c r="B430" i="11"/>
  <c r="D429" i="11"/>
  <c r="C429" i="11"/>
  <c r="B429" i="11"/>
  <c r="D428" i="11"/>
  <c r="C428" i="11"/>
  <c r="B428" i="11"/>
  <c r="D427" i="11"/>
  <c r="C427" i="11"/>
  <c r="B427" i="11"/>
  <c r="D426" i="11"/>
  <c r="C426" i="11"/>
  <c r="B426" i="11"/>
  <c r="D425" i="11"/>
  <c r="C425" i="11"/>
  <c r="B425" i="11"/>
  <c r="D424" i="11"/>
  <c r="C424" i="11"/>
  <c r="B424" i="11"/>
  <c r="D423" i="11"/>
  <c r="C423" i="11"/>
  <c r="B423" i="11"/>
  <c r="D422" i="11"/>
  <c r="C422" i="11"/>
  <c r="B422" i="11"/>
  <c r="D421" i="11"/>
  <c r="C421" i="11"/>
  <c r="B421" i="11"/>
  <c r="D420" i="11"/>
  <c r="C420" i="11"/>
  <c r="B420" i="11"/>
  <c r="D419" i="11"/>
  <c r="C419" i="11"/>
  <c r="B419" i="11"/>
  <c r="D418" i="11"/>
  <c r="C418" i="11"/>
  <c r="B418" i="11"/>
  <c r="D417" i="11"/>
  <c r="C417" i="11"/>
  <c r="B417" i="11"/>
  <c r="D416" i="11"/>
  <c r="C416" i="11"/>
  <c r="B416" i="11"/>
  <c r="D415" i="11"/>
  <c r="C415" i="11"/>
  <c r="B415" i="11"/>
  <c r="D414" i="11"/>
  <c r="C414" i="11"/>
  <c r="B414" i="11"/>
  <c r="D413" i="11"/>
  <c r="C413" i="11"/>
  <c r="B413" i="11"/>
  <c r="D412" i="11"/>
  <c r="C412" i="11"/>
  <c r="B412" i="11"/>
  <c r="D411" i="11"/>
  <c r="C411" i="11"/>
  <c r="B411" i="11"/>
  <c r="D410" i="11"/>
  <c r="C410" i="11"/>
  <c r="B410" i="11"/>
  <c r="D409" i="11"/>
  <c r="C409" i="11"/>
  <c r="B409" i="11"/>
  <c r="D408" i="11"/>
  <c r="C408" i="11"/>
  <c r="B408" i="11"/>
  <c r="D407" i="11"/>
  <c r="C407" i="11"/>
  <c r="B407" i="11"/>
  <c r="D406" i="11"/>
  <c r="C406" i="11"/>
  <c r="B406" i="11"/>
  <c r="D405" i="11"/>
  <c r="C405" i="11"/>
  <c r="B405" i="11"/>
  <c r="D404" i="11"/>
  <c r="C404" i="11"/>
  <c r="B404" i="11"/>
  <c r="D403" i="11"/>
  <c r="C403" i="11"/>
  <c r="B403" i="11"/>
  <c r="D402" i="11"/>
  <c r="C402" i="11"/>
  <c r="B402" i="11"/>
  <c r="D401" i="11"/>
  <c r="C401" i="11"/>
  <c r="B401" i="11"/>
  <c r="D400" i="11"/>
  <c r="C400" i="11"/>
  <c r="B400" i="11"/>
  <c r="D399" i="11"/>
  <c r="C399" i="11"/>
  <c r="B399" i="11"/>
  <c r="D398" i="11"/>
  <c r="C398" i="11"/>
  <c r="B398" i="11"/>
  <c r="D397" i="11"/>
  <c r="C397" i="11"/>
  <c r="B397" i="11"/>
  <c r="D396" i="11"/>
  <c r="C396" i="11"/>
  <c r="B396" i="11"/>
  <c r="D395" i="11"/>
  <c r="C395" i="11"/>
  <c r="B395" i="11"/>
  <c r="D394" i="11"/>
  <c r="C394" i="11"/>
  <c r="B394" i="11"/>
  <c r="D393" i="11"/>
  <c r="C393" i="11"/>
  <c r="B393" i="11"/>
  <c r="D392" i="11"/>
  <c r="C392" i="11"/>
  <c r="B392" i="11"/>
  <c r="D391" i="11"/>
  <c r="C391" i="11"/>
  <c r="B391" i="11"/>
  <c r="D390" i="11"/>
  <c r="C390" i="11"/>
  <c r="B390" i="11"/>
  <c r="D389" i="11"/>
  <c r="C389" i="11"/>
  <c r="B389" i="11"/>
  <c r="D388" i="11"/>
  <c r="C388" i="11"/>
  <c r="B388" i="11"/>
  <c r="D387" i="11"/>
  <c r="C387" i="11"/>
  <c r="B387" i="11"/>
  <c r="D386" i="11"/>
  <c r="C386" i="11"/>
  <c r="B386" i="11"/>
  <c r="D385" i="11"/>
  <c r="C385" i="11"/>
  <c r="B385" i="11"/>
  <c r="D384" i="11"/>
  <c r="C384" i="11"/>
  <c r="B384" i="11"/>
  <c r="D383" i="11"/>
  <c r="C383" i="11"/>
  <c r="B383" i="11"/>
  <c r="D382" i="11"/>
  <c r="C382" i="11"/>
  <c r="B382" i="11"/>
  <c r="D381" i="11"/>
  <c r="C381" i="11"/>
  <c r="B381" i="11"/>
  <c r="D380" i="11"/>
  <c r="C380" i="11"/>
  <c r="B380" i="11"/>
  <c r="D379" i="11"/>
  <c r="C379" i="11"/>
  <c r="B379" i="11"/>
  <c r="D378" i="11"/>
  <c r="C378" i="11"/>
  <c r="B378" i="11"/>
  <c r="D377" i="11"/>
  <c r="C377" i="11"/>
  <c r="B377" i="11"/>
  <c r="D376" i="11"/>
  <c r="C376" i="11"/>
  <c r="B376" i="11"/>
  <c r="D375" i="11"/>
  <c r="C375" i="11"/>
  <c r="B375" i="11"/>
  <c r="D374" i="11"/>
  <c r="C374" i="11"/>
  <c r="B374" i="11"/>
  <c r="D373" i="11"/>
  <c r="C373" i="11"/>
  <c r="B373" i="11"/>
  <c r="D372" i="11"/>
  <c r="C372" i="11"/>
  <c r="B372" i="11"/>
  <c r="D371" i="11"/>
  <c r="C371" i="11"/>
  <c r="B371" i="11"/>
  <c r="D370" i="11"/>
  <c r="C370" i="11"/>
  <c r="B370" i="11"/>
  <c r="D369" i="11"/>
  <c r="C369" i="11"/>
  <c r="B369" i="11"/>
  <c r="D368" i="11"/>
  <c r="C368" i="11"/>
  <c r="B368" i="11"/>
  <c r="D367" i="11"/>
  <c r="C367" i="11"/>
  <c r="B367" i="11"/>
  <c r="D366" i="11"/>
  <c r="C366" i="11"/>
  <c r="B366" i="11"/>
  <c r="D365" i="11"/>
  <c r="C365" i="11"/>
  <c r="B365" i="11"/>
  <c r="D364" i="11"/>
  <c r="C364" i="11"/>
  <c r="B364" i="11"/>
  <c r="D363" i="11"/>
  <c r="C363" i="11"/>
  <c r="B363" i="11"/>
  <c r="D362" i="11"/>
  <c r="C362" i="11"/>
  <c r="B362" i="11"/>
  <c r="D361" i="11"/>
  <c r="C361" i="11"/>
  <c r="B361" i="11"/>
  <c r="D360" i="11"/>
  <c r="C360" i="11"/>
  <c r="B360" i="11"/>
  <c r="D359" i="11"/>
  <c r="C359" i="11"/>
  <c r="B359" i="11"/>
  <c r="D358" i="11"/>
  <c r="C358" i="11"/>
  <c r="B358" i="11"/>
  <c r="D357" i="11"/>
  <c r="C357" i="11"/>
  <c r="B357" i="11"/>
  <c r="D356" i="11"/>
  <c r="C356" i="11"/>
  <c r="B356" i="11"/>
  <c r="D355" i="11"/>
  <c r="C355" i="11"/>
  <c r="B355" i="11"/>
  <c r="D354" i="11"/>
  <c r="C354" i="11"/>
  <c r="B354" i="11"/>
  <c r="D353" i="11"/>
  <c r="C353" i="11"/>
  <c r="B353" i="11"/>
  <c r="D352" i="11"/>
  <c r="C352" i="11"/>
  <c r="B352" i="11"/>
  <c r="D351" i="11"/>
  <c r="C351" i="11"/>
  <c r="B351" i="11"/>
  <c r="D350" i="11"/>
  <c r="C350" i="11"/>
  <c r="B350" i="11"/>
  <c r="D349" i="11"/>
  <c r="C349" i="11"/>
  <c r="B349" i="11"/>
  <c r="D348" i="11"/>
  <c r="C348" i="11"/>
  <c r="B348" i="11"/>
  <c r="D347" i="11"/>
  <c r="C347" i="11"/>
  <c r="B347" i="11"/>
  <c r="D346" i="11"/>
  <c r="E346" i="11" s="1"/>
  <c r="C346" i="11"/>
  <c r="B346" i="11"/>
  <c r="D345" i="11"/>
  <c r="C345" i="11"/>
  <c r="B345" i="11"/>
  <c r="D344" i="11"/>
  <c r="C344" i="11"/>
  <c r="B344" i="11"/>
  <c r="D343" i="11"/>
  <c r="C343" i="11"/>
  <c r="B343" i="11"/>
  <c r="D342" i="11"/>
  <c r="C342" i="11"/>
  <c r="B342" i="11"/>
  <c r="D341" i="11"/>
  <c r="C341" i="11"/>
  <c r="B341" i="11"/>
  <c r="D340" i="11"/>
  <c r="C340" i="11"/>
  <c r="B340" i="11"/>
  <c r="D339" i="11"/>
  <c r="C339" i="11"/>
  <c r="B339" i="11"/>
  <c r="D338" i="11"/>
  <c r="C338" i="11"/>
  <c r="B338" i="11"/>
  <c r="D337" i="11"/>
  <c r="C337" i="11"/>
  <c r="B337" i="11"/>
  <c r="D336" i="11"/>
  <c r="C336" i="11"/>
  <c r="B336" i="11"/>
  <c r="D335" i="11"/>
  <c r="C335" i="11"/>
  <c r="B335" i="11"/>
  <c r="D334" i="11"/>
  <c r="C334" i="11"/>
  <c r="B334" i="11"/>
  <c r="D333" i="11"/>
  <c r="C333" i="11"/>
  <c r="B333" i="11"/>
  <c r="D332" i="11"/>
  <c r="C332" i="11"/>
  <c r="B332" i="11"/>
  <c r="D331" i="11"/>
  <c r="C331" i="11"/>
  <c r="B331" i="11"/>
  <c r="D330" i="11"/>
  <c r="C330" i="11"/>
  <c r="B330" i="11"/>
  <c r="D329" i="11"/>
  <c r="C329" i="11"/>
  <c r="B329" i="11"/>
  <c r="D328" i="11"/>
  <c r="C328" i="11"/>
  <c r="B328" i="11"/>
  <c r="D327" i="11"/>
  <c r="C327" i="11"/>
  <c r="B327" i="11"/>
  <c r="D326" i="11"/>
  <c r="C326" i="11"/>
  <c r="B326" i="11"/>
  <c r="D325" i="11"/>
  <c r="C325" i="11"/>
  <c r="B325" i="11"/>
  <c r="D324" i="11"/>
  <c r="C324" i="11"/>
  <c r="B324" i="11"/>
  <c r="D323" i="11"/>
  <c r="C323" i="11"/>
  <c r="B323" i="11"/>
  <c r="D322" i="11"/>
  <c r="C322" i="11"/>
  <c r="B322" i="11"/>
  <c r="D321" i="11"/>
  <c r="C321" i="11"/>
  <c r="B321" i="11"/>
  <c r="D320" i="11"/>
  <c r="C320" i="11"/>
  <c r="B320" i="11"/>
  <c r="D319" i="11"/>
  <c r="C319" i="11"/>
  <c r="B319" i="11"/>
  <c r="D318" i="11"/>
  <c r="C318" i="11"/>
  <c r="B318" i="11"/>
  <c r="D317" i="11"/>
  <c r="C317" i="11"/>
  <c r="B317" i="11"/>
  <c r="D316" i="11"/>
  <c r="C316" i="11"/>
  <c r="B316" i="11"/>
  <c r="D315" i="11"/>
  <c r="C315" i="11"/>
  <c r="B315" i="11"/>
  <c r="D314" i="11"/>
  <c r="C314" i="11"/>
  <c r="B314" i="11"/>
  <c r="D313" i="11"/>
  <c r="C313" i="11"/>
  <c r="B313" i="11"/>
  <c r="D312" i="11"/>
  <c r="C312" i="11"/>
  <c r="B312" i="11"/>
  <c r="D311" i="11"/>
  <c r="C311" i="11"/>
  <c r="B311" i="11"/>
  <c r="D310" i="11"/>
  <c r="C310" i="11"/>
  <c r="B310" i="11"/>
  <c r="D309" i="11"/>
  <c r="C309" i="11"/>
  <c r="B309" i="11"/>
  <c r="D308" i="11"/>
  <c r="C308" i="11"/>
  <c r="B308" i="11"/>
  <c r="D307" i="11"/>
  <c r="C307" i="11"/>
  <c r="B307" i="11"/>
  <c r="D306" i="11"/>
  <c r="C306" i="11"/>
  <c r="B306" i="11"/>
  <c r="D305" i="11"/>
  <c r="C305" i="11"/>
  <c r="B305" i="11"/>
  <c r="D304" i="11"/>
  <c r="C304" i="11"/>
  <c r="B304" i="11"/>
  <c r="D303" i="11"/>
  <c r="C303" i="11"/>
  <c r="B303" i="11"/>
  <c r="D302" i="11"/>
  <c r="C302" i="11"/>
  <c r="B302" i="11"/>
  <c r="D301" i="11"/>
  <c r="C301" i="11"/>
  <c r="B301" i="11"/>
  <c r="D300" i="11"/>
  <c r="C300" i="11"/>
  <c r="B300" i="11"/>
  <c r="D299" i="11"/>
  <c r="C299" i="11"/>
  <c r="B299" i="11"/>
  <c r="D298" i="11"/>
  <c r="C298" i="11"/>
  <c r="B298" i="11"/>
  <c r="D297" i="11"/>
  <c r="C297" i="11"/>
  <c r="B297" i="11"/>
  <c r="D296" i="11"/>
  <c r="C296" i="11"/>
  <c r="B296" i="11"/>
  <c r="D295" i="11"/>
  <c r="C295" i="11"/>
  <c r="B295" i="11"/>
  <c r="D294" i="11"/>
  <c r="C294" i="11"/>
  <c r="B294" i="11"/>
  <c r="D293" i="11"/>
  <c r="C293" i="11"/>
  <c r="B293" i="11"/>
  <c r="D292" i="11"/>
  <c r="C292" i="11"/>
  <c r="B292" i="11"/>
  <c r="D291" i="11"/>
  <c r="C291" i="11"/>
  <c r="B291" i="11"/>
  <c r="D290" i="11"/>
  <c r="C290" i="11"/>
  <c r="B290" i="11"/>
  <c r="D289" i="11"/>
  <c r="C289" i="11"/>
  <c r="B289" i="11"/>
  <c r="D288" i="11"/>
  <c r="C288" i="11"/>
  <c r="B288" i="11"/>
  <c r="D287" i="11"/>
  <c r="C287" i="11"/>
  <c r="B287" i="11"/>
  <c r="D286" i="11"/>
  <c r="C286" i="11"/>
  <c r="B286" i="11"/>
  <c r="D285" i="11"/>
  <c r="C285" i="11"/>
  <c r="B285" i="11"/>
  <c r="D284" i="11"/>
  <c r="C284" i="11"/>
  <c r="B284" i="11"/>
  <c r="D283" i="11"/>
  <c r="C283" i="11"/>
  <c r="B283" i="11"/>
  <c r="D282" i="11"/>
  <c r="C282" i="11"/>
  <c r="B282" i="11"/>
  <c r="D281" i="11"/>
  <c r="C281" i="11"/>
  <c r="B281" i="11"/>
  <c r="D280" i="11"/>
  <c r="C280" i="11"/>
  <c r="B280" i="11"/>
  <c r="D279" i="11"/>
  <c r="C279" i="11"/>
  <c r="B279" i="11"/>
  <c r="D278" i="11"/>
  <c r="C278" i="11"/>
  <c r="B278" i="11"/>
  <c r="D277" i="11"/>
  <c r="C277" i="11"/>
  <c r="B277" i="11"/>
  <c r="D276" i="11"/>
  <c r="C276" i="11"/>
  <c r="B276" i="11"/>
  <c r="D275" i="11"/>
  <c r="C275" i="11"/>
  <c r="B275" i="11"/>
  <c r="D274" i="11"/>
  <c r="C274" i="11"/>
  <c r="B274" i="11"/>
  <c r="D273" i="11"/>
  <c r="C273" i="11"/>
  <c r="B273" i="11"/>
  <c r="D272" i="11"/>
  <c r="C272" i="11"/>
  <c r="B272" i="11"/>
  <c r="D271" i="11"/>
  <c r="C271" i="11"/>
  <c r="B271" i="11"/>
  <c r="D270" i="11"/>
  <c r="C270" i="11"/>
  <c r="B270" i="11"/>
  <c r="D269" i="11"/>
  <c r="C269" i="11"/>
  <c r="B269" i="11"/>
  <c r="D268" i="11"/>
  <c r="C268" i="11"/>
  <c r="B268" i="11"/>
  <c r="D267" i="11"/>
  <c r="C267" i="11"/>
  <c r="B267" i="11"/>
  <c r="D266" i="11"/>
  <c r="C266" i="11"/>
  <c r="B266" i="11"/>
  <c r="D265" i="11"/>
  <c r="C265" i="11"/>
  <c r="B265" i="11"/>
  <c r="D264" i="11"/>
  <c r="C264" i="11"/>
  <c r="B264" i="11"/>
  <c r="D263" i="11"/>
  <c r="C263" i="11"/>
  <c r="B263" i="11"/>
  <c r="D262" i="11"/>
  <c r="C262" i="11"/>
  <c r="B262" i="11"/>
  <c r="D261" i="11"/>
  <c r="C261" i="11"/>
  <c r="B261" i="11"/>
  <c r="D260" i="11"/>
  <c r="C260" i="11"/>
  <c r="B260" i="11"/>
  <c r="D259" i="11"/>
  <c r="C259" i="11"/>
  <c r="B259" i="11"/>
  <c r="D258" i="11"/>
  <c r="C258" i="11"/>
  <c r="B258" i="11"/>
  <c r="D257" i="11"/>
  <c r="C257" i="11"/>
  <c r="B257" i="11"/>
  <c r="D256" i="11"/>
  <c r="C256" i="11"/>
  <c r="B256" i="11"/>
  <c r="D255" i="11"/>
  <c r="C255" i="11"/>
  <c r="B255" i="11"/>
  <c r="D254" i="11"/>
  <c r="C254" i="11"/>
  <c r="B254" i="11"/>
  <c r="D253" i="11"/>
  <c r="C253" i="11"/>
  <c r="B253" i="11"/>
  <c r="D252" i="11"/>
  <c r="C252" i="11"/>
  <c r="B252" i="11"/>
  <c r="D251" i="11"/>
  <c r="C251" i="11"/>
  <c r="B251" i="11"/>
  <c r="D250" i="11"/>
  <c r="C250" i="11"/>
  <c r="B250" i="11"/>
  <c r="D249" i="11"/>
  <c r="C249" i="11"/>
  <c r="B249" i="11"/>
  <c r="D248" i="11"/>
  <c r="C248" i="11"/>
  <c r="B248" i="11"/>
  <c r="D247" i="11"/>
  <c r="C247" i="11"/>
  <c r="B247" i="11"/>
  <c r="D246" i="11"/>
  <c r="C246" i="11"/>
  <c r="B246" i="11"/>
  <c r="D245" i="11"/>
  <c r="C245" i="11"/>
  <c r="B245" i="11"/>
  <c r="D244" i="11"/>
  <c r="C244" i="11"/>
  <c r="B244" i="11"/>
  <c r="D243" i="11"/>
  <c r="C243" i="11"/>
  <c r="B243" i="11"/>
  <c r="D242" i="11"/>
  <c r="C242" i="11"/>
  <c r="B242" i="11"/>
  <c r="D241" i="11"/>
  <c r="C241" i="11"/>
  <c r="B241" i="11"/>
  <c r="D240" i="11"/>
  <c r="C240" i="11"/>
  <c r="B240" i="11"/>
  <c r="D239" i="11"/>
  <c r="C239" i="11"/>
  <c r="B239" i="11"/>
  <c r="D238" i="11"/>
  <c r="C238" i="11"/>
  <c r="B238" i="11"/>
  <c r="D237" i="11"/>
  <c r="C237" i="11"/>
  <c r="B237" i="11"/>
  <c r="D236" i="11"/>
  <c r="C236" i="11"/>
  <c r="B236" i="11"/>
  <c r="D235" i="11"/>
  <c r="C235" i="11"/>
  <c r="B235" i="11"/>
  <c r="D234" i="11"/>
  <c r="C234" i="11"/>
  <c r="B234" i="11"/>
  <c r="D233" i="11"/>
  <c r="C233" i="11"/>
  <c r="B233" i="11"/>
  <c r="D232" i="11"/>
  <c r="C232" i="11"/>
  <c r="B232" i="11"/>
  <c r="D231" i="11"/>
  <c r="C231" i="11"/>
  <c r="B231" i="11"/>
  <c r="D230" i="11"/>
  <c r="C230" i="11"/>
  <c r="B230" i="11"/>
  <c r="D229" i="11"/>
  <c r="C229" i="11"/>
  <c r="B229" i="11"/>
  <c r="D228" i="11"/>
  <c r="C228" i="11"/>
  <c r="B228" i="11"/>
  <c r="D227" i="11"/>
  <c r="C227" i="11"/>
  <c r="B227" i="11"/>
  <c r="D226" i="11"/>
  <c r="C226" i="11"/>
  <c r="B226" i="11"/>
  <c r="D225" i="11"/>
  <c r="C225" i="11"/>
  <c r="B225" i="11"/>
  <c r="D224" i="11"/>
  <c r="C224" i="11"/>
  <c r="B224" i="11"/>
  <c r="D223" i="11"/>
  <c r="C223" i="11"/>
  <c r="B223" i="11"/>
  <c r="D222" i="11"/>
  <c r="C222" i="11"/>
  <c r="B222" i="11"/>
  <c r="D221" i="11"/>
  <c r="C221" i="11"/>
  <c r="B221" i="11"/>
  <c r="D220" i="11"/>
  <c r="C220" i="11"/>
  <c r="B220" i="11"/>
  <c r="D219" i="11"/>
  <c r="C219" i="11"/>
  <c r="B219" i="11"/>
  <c r="D218" i="11"/>
  <c r="C218" i="11"/>
  <c r="B218" i="11"/>
  <c r="D217" i="11"/>
  <c r="C217" i="11"/>
  <c r="B217" i="11"/>
  <c r="D216" i="11"/>
  <c r="C216" i="11"/>
  <c r="B216" i="11"/>
  <c r="D215" i="11"/>
  <c r="C215" i="11"/>
  <c r="B215" i="11"/>
  <c r="D214" i="11"/>
  <c r="C214" i="11"/>
  <c r="B214" i="11"/>
  <c r="D213" i="11"/>
  <c r="C213" i="11"/>
  <c r="B213" i="11"/>
  <c r="D212" i="11"/>
  <c r="C212" i="11"/>
  <c r="B212" i="11"/>
  <c r="D211" i="11"/>
  <c r="C211" i="11"/>
  <c r="B211" i="11"/>
  <c r="D210" i="11"/>
  <c r="C210" i="11"/>
  <c r="B210" i="11"/>
  <c r="D209" i="11"/>
  <c r="C209" i="11"/>
  <c r="B209" i="11"/>
  <c r="D208" i="11"/>
  <c r="C208" i="11"/>
  <c r="B208" i="11"/>
  <c r="D207" i="11"/>
  <c r="C207" i="11"/>
  <c r="B207" i="11"/>
  <c r="D206" i="11"/>
  <c r="C206" i="11"/>
  <c r="B206" i="11"/>
  <c r="D205" i="11"/>
  <c r="C205" i="11"/>
  <c r="B205" i="11"/>
  <c r="D204" i="11"/>
  <c r="C204" i="11"/>
  <c r="B204" i="11"/>
  <c r="D203" i="11"/>
  <c r="C203" i="11"/>
  <c r="B203" i="11"/>
  <c r="D202" i="11"/>
  <c r="C202" i="11"/>
  <c r="B202" i="11"/>
  <c r="D201" i="11"/>
  <c r="C201" i="11"/>
  <c r="B201" i="11"/>
  <c r="D200" i="11"/>
  <c r="C200" i="11"/>
  <c r="B200" i="11"/>
  <c r="D199" i="11"/>
  <c r="C199" i="11"/>
  <c r="B199" i="11"/>
  <c r="D198" i="11"/>
  <c r="C198" i="11"/>
  <c r="B198" i="11"/>
  <c r="D197" i="11"/>
  <c r="C197" i="11"/>
  <c r="B197" i="11"/>
  <c r="D196" i="11"/>
  <c r="C196" i="11"/>
  <c r="B196" i="11"/>
  <c r="D195" i="11"/>
  <c r="C195" i="11"/>
  <c r="B195" i="11"/>
  <c r="D194" i="11"/>
  <c r="C194" i="11"/>
  <c r="B194" i="11"/>
  <c r="D193" i="11"/>
  <c r="C193" i="11"/>
  <c r="B193" i="11"/>
  <c r="D192" i="11"/>
  <c r="C192" i="11"/>
  <c r="B192" i="11"/>
  <c r="D191" i="11"/>
  <c r="C191" i="11"/>
  <c r="B191" i="11"/>
  <c r="D190" i="11"/>
  <c r="C190" i="11"/>
  <c r="B190" i="11"/>
  <c r="D189" i="11"/>
  <c r="C189" i="11"/>
  <c r="B189" i="11"/>
  <c r="D188" i="11"/>
  <c r="C188" i="11"/>
  <c r="B188" i="11"/>
  <c r="D187" i="11"/>
  <c r="C187" i="11"/>
  <c r="B187" i="11"/>
  <c r="D186" i="11"/>
  <c r="C186" i="11"/>
  <c r="B186" i="11"/>
  <c r="D185" i="11"/>
  <c r="C185" i="11"/>
  <c r="B185" i="11"/>
  <c r="D184" i="11"/>
  <c r="C184" i="11"/>
  <c r="B184" i="11"/>
  <c r="D183" i="11"/>
  <c r="C183" i="11"/>
  <c r="B183" i="11"/>
  <c r="D182" i="11"/>
  <c r="C182" i="11"/>
  <c r="B182" i="11"/>
  <c r="D181" i="11"/>
  <c r="C181" i="11"/>
  <c r="B181" i="11"/>
  <c r="D180" i="11"/>
  <c r="C180" i="11"/>
  <c r="B180" i="11"/>
  <c r="D179" i="11"/>
  <c r="C179" i="11"/>
  <c r="B179" i="11"/>
  <c r="D178" i="11"/>
  <c r="C178" i="11"/>
  <c r="B178" i="11"/>
  <c r="D177" i="11"/>
  <c r="C177" i="11"/>
  <c r="B177" i="11"/>
  <c r="D176" i="11"/>
  <c r="C176" i="11"/>
  <c r="B176" i="11"/>
  <c r="D175" i="11"/>
  <c r="C175" i="11"/>
  <c r="B175" i="11"/>
  <c r="D174" i="11"/>
  <c r="C174" i="11"/>
  <c r="B174" i="11"/>
  <c r="D173" i="11"/>
  <c r="C173" i="11"/>
  <c r="B173" i="11"/>
  <c r="D172" i="11"/>
  <c r="C172" i="11"/>
  <c r="B172" i="11"/>
  <c r="D171" i="11"/>
  <c r="C171" i="11"/>
  <c r="B171" i="11"/>
  <c r="D170" i="11"/>
  <c r="C170" i="11"/>
  <c r="B170" i="11"/>
  <c r="D169" i="11"/>
  <c r="C169" i="11"/>
  <c r="B169" i="11"/>
  <c r="D168" i="11"/>
  <c r="C168" i="11"/>
  <c r="B168" i="11"/>
  <c r="D167" i="11"/>
  <c r="C167" i="11"/>
  <c r="B167" i="11"/>
  <c r="D166" i="11"/>
  <c r="C166" i="11"/>
  <c r="B166" i="11"/>
  <c r="D165" i="11"/>
  <c r="C165" i="11"/>
  <c r="B165" i="11"/>
  <c r="D164" i="11"/>
  <c r="C164" i="11"/>
  <c r="B164" i="11"/>
  <c r="D163" i="11"/>
  <c r="C163" i="11"/>
  <c r="B163" i="11"/>
  <c r="D162" i="11"/>
  <c r="C162" i="11"/>
  <c r="B162" i="11"/>
  <c r="D161" i="11"/>
  <c r="C161" i="11"/>
  <c r="B161" i="11"/>
  <c r="D160" i="11"/>
  <c r="C160" i="11"/>
  <c r="B160" i="11"/>
  <c r="D159" i="11"/>
  <c r="C159" i="11"/>
  <c r="B159" i="11"/>
  <c r="D158" i="11"/>
  <c r="C158" i="11"/>
  <c r="B158" i="11"/>
  <c r="D157" i="11"/>
  <c r="C157" i="11"/>
  <c r="B157" i="11"/>
  <c r="D156" i="11"/>
  <c r="C156" i="11"/>
  <c r="B156" i="11"/>
  <c r="D155" i="11"/>
  <c r="C155" i="11"/>
  <c r="B155" i="11"/>
  <c r="D154" i="11"/>
  <c r="C154" i="11"/>
  <c r="B154" i="11"/>
  <c r="D153" i="11"/>
  <c r="C153" i="11"/>
  <c r="B153" i="11"/>
  <c r="D152" i="11"/>
  <c r="C152" i="11"/>
  <c r="B152" i="11"/>
  <c r="D151" i="11"/>
  <c r="C151" i="11"/>
  <c r="B151" i="11"/>
  <c r="D150" i="11"/>
  <c r="C150" i="11"/>
  <c r="B150" i="11"/>
  <c r="D149" i="11"/>
  <c r="C149" i="11"/>
  <c r="B149" i="11"/>
  <c r="D148" i="11"/>
  <c r="C148" i="11"/>
  <c r="B148" i="11"/>
  <c r="D147" i="11"/>
  <c r="C147" i="11"/>
  <c r="B147" i="11"/>
  <c r="D146" i="11"/>
  <c r="C146" i="11"/>
  <c r="B146" i="11"/>
  <c r="D145" i="11"/>
  <c r="C145" i="11"/>
  <c r="B145" i="11"/>
  <c r="D144" i="11"/>
  <c r="C144" i="11"/>
  <c r="B144" i="11"/>
  <c r="D143" i="11"/>
  <c r="C143" i="11"/>
  <c r="B143" i="11"/>
  <c r="D142" i="11"/>
  <c r="C142" i="11"/>
  <c r="B142" i="11"/>
  <c r="D141" i="11"/>
  <c r="C141" i="11"/>
  <c r="B141" i="11"/>
  <c r="D140" i="11"/>
  <c r="C140" i="11"/>
  <c r="B140" i="11"/>
  <c r="D139" i="11"/>
  <c r="C139" i="11"/>
  <c r="B139" i="11"/>
  <c r="D138" i="11"/>
  <c r="C138" i="11"/>
  <c r="B138" i="11"/>
  <c r="D137" i="11"/>
  <c r="C137" i="11"/>
  <c r="B137" i="11"/>
  <c r="D136" i="11"/>
  <c r="C136" i="11"/>
  <c r="B136" i="11"/>
  <c r="D135" i="11"/>
  <c r="C135" i="11"/>
  <c r="B135" i="11"/>
  <c r="D134" i="11"/>
  <c r="C134" i="11"/>
  <c r="B134" i="11"/>
  <c r="D133" i="11"/>
  <c r="C133" i="11"/>
  <c r="B133" i="11"/>
  <c r="D132" i="11"/>
  <c r="C132" i="11"/>
  <c r="B132" i="11"/>
  <c r="D131" i="11"/>
  <c r="C131" i="11"/>
  <c r="B131" i="11"/>
  <c r="D130" i="11"/>
  <c r="C130" i="11"/>
  <c r="B130" i="11"/>
  <c r="D129" i="11"/>
  <c r="C129" i="11"/>
  <c r="B129" i="11"/>
  <c r="D128" i="11"/>
  <c r="C128" i="11"/>
  <c r="B128" i="11"/>
  <c r="D127" i="11"/>
  <c r="C127" i="11"/>
  <c r="B127" i="11"/>
  <c r="D126" i="11"/>
  <c r="C126" i="11"/>
  <c r="B126" i="11"/>
  <c r="D125" i="11"/>
  <c r="C125" i="11"/>
  <c r="B125" i="11"/>
  <c r="D124" i="11"/>
  <c r="C124" i="11"/>
  <c r="B124" i="11"/>
  <c r="D123" i="11"/>
  <c r="C123" i="11"/>
  <c r="B123" i="11"/>
  <c r="D122" i="11"/>
  <c r="C122" i="11"/>
  <c r="B122" i="11"/>
  <c r="D121" i="11"/>
  <c r="C121" i="11"/>
  <c r="B121" i="11"/>
  <c r="D120" i="11"/>
  <c r="C120" i="11"/>
  <c r="B120" i="11"/>
  <c r="D119" i="11"/>
  <c r="C119" i="11"/>
  <c r="B119" i="11"/>
  <c r="D118" i="11"/>
  <c r="C118" i="11"/>
  <c r="B118" i="11"/>
  <c r="D117" i="11"/>
  <c r="C117" i="11"/>
  <c r="B117" i="11"/>
  <c r="D116" i="11"/>
  <c r="C116" i="11"/>
  <c r="B116" i="11"/>
  <c r="D115" i="11"/>
  <c r="C115" i="11"/>
  <c r="B115" i="11"/>
  <c r="D114" i="11"/>
  <c r="C114" i="11"/>
  <c r="B114" i="11"/>
  <c r="D113" i="11"/>
  <c r="C113" i="11"/>
  <c r="B113" i="11"/>
  <c r="D112" i="11"/>
  <c r="C112" i="11"/>
  <c r="B112" i="11"/>
  <c r="D111" i="11"/>
  <c r="C111" i="11"/>
  <c r="B111" i="11"/>
  <c r="D110" i="11"/>
  <c r="C110" i="11"/>
  <c r="B110" i="11"/>
  <c r="D109" i="11"/>
  <c r="C109" i="11"/>
  <c r="B109" i="11"/>
  <c r="D108" i="11"/>
  <c r="C108" i="11"/>
  <c r="B108" i="11"/>
  <c r="D107" i="11"/>
  <c r="C107" i="11"/>
  <c r="B107" i="11"/>
  <c r="D106" i="11"/>
  <c r="C106" i="11"/>
  <c r="B106" i="11"/>
  <c r="D105" i="11"/>
  <c r="C105" i="11"/>
  <c r="B105" i="11"/>
  <c r="D104" i="11"/>
  <c r="C104" i="11"/>
  <c r="B104" i="11"/>
  <c r="D103" i="11"/>
  <c r="C103" i="11"/>
  <c r="B103" i="11"/>
  <c r="D102" i="11"/>
  <c r="C102" i="11"/>
  <c r="B102" i="11"/>
  <c r="D101" i="11"/>
  <c r="C101" i="11"/>
  <c r="B101" i="11"/>
  <c r="D100" i="11"/>
  <c r="C100" i="11"/>
  <c r="B100" i="11"/>
  <c r="D99" i="11"/>
  <c r="C99" i="11"/>
  <c r="B99" i="11"/>
  <c r="D98" i="11"/>
  <c r="C98" i="11"/>
  <c r="B98" i="11"/>
  <c r="D97" i="11"/>
  <c r="C97" i="11"/>
  <c r="B97" i="11"/>
  <c r="D96" i="11"/>
  <c r="C96" i="11"/>
  <c r="B96" i="11"/>
  <c r="D95" i="11"/>
  <c r="C95" i="11"/>
  <c r="B95" i="11"/>
  <c r="D94" i="11"/>
  <c r="C94" i="11"/>
  <c r="B94" i="11"/>
  <c r="D93" i="11"/>
  <c r="C93" i="11"/>
  <c r="B93" i="11"/>
  <c r="D92" i="11"/>
  <c r="C92" i="11"/>
  <c r="B92" i="11"/>
  <c r="D91" i="11"/>
  <c r="C91" i="11"/>
  <c r="B91" i="11"/>
  <c r="D90" i="11"/>
  <c r="C90" i="11"/>
  <c r="B90" i="11"/>
  <c r="D89" i="11"/>
  <c r="C89" i="11"/>
  <c r="B89" i="11"/>
  <c r="D88" i="11"/>
  <c r="C88" i="11"/>
  <c r="B88" i="11"/>
  <c r="D87" i="11"/>
  <c r="C87" i="11"/>
  <c r="B87" i="11"/>
  <c r="D86" i="11"/>
  <c r="C86" i="11"/>
  <c r="B86" i="11"/>
  <c r="D85" i="11"/>
  <c r="C85" i="11"/>
  <c r="B85" i="11"/>
  <c r="D84" i="11"/>
  <c r="C84" i="11"/>
  <c r="B84" i="11"/>
  <c r="D83" i="11"/>
  <c r="C83" i="11"/>
  <c r="B83" i="11"/>
  <c r="D82" i="11"/>
  <c r="C82" i="11"/>
  <c r="B82" i="11"/>
  <c r="D81" i="11"/>
  <c r="C81" i="11"/>
  <c r="B81" i="11"/>
  <c r="D80" i="11"/>
  <c r="C80" i="11"/>
  <c r="B80" i="11"/>
  <c r="D79" i="11"/>
  <c r="C79" i="11"/>
  <c r="B79" i="11"/>
  <c r="D78" i="11"/>
  <c r="C78" i="11"/>
  <c r="B78" i="11"/>
  <c r="D77" i="11"/>
  <c r="C77" i="11"/>
  <c r="B77" i="11"/>
  <c r="D76" i="11"/>
  <c r="C76" i="11"/>
  <c r="B76" i="11"/>
  <c r="D75" i="11"/>
  <c r="C75" i="11"/>
  <c r="B75" i="11"/>
  <c r="D74" i="11"/>
  <c r="C74" i="11"/>
  <c r="B74" i="11"/>
  <c r="D73" i="11"/>
  <c r="C73" i="11"/>
  <c r="B73" i="11"/>
  <c r="D72" i="11"/>
  <c r="C72" i="11"/>
  <c r="B72" i="11"/>
  <c r="D71" i="11"/>
  <c r="C71" i="11"/>
  <c r="B71" i="11"/>
  <c r="D70" i="11"/>
  <c r="C70" i="11"/>
  <c r="B70" i="11"/>
  <c r="D69" i="11"/>
  <c r="C69" i="11"/>
  <c r="B69" i="11"/>
  <c r="D68" i="11"/>
  <c r="C68" i="11"/>
  <c r="B68" i="11"/>
  <c r="D67" i="11"/>
  <c r="C67" i="11"/>
  <c r="B67" i="11"/>
  <c r="D66" i="11"/>
  <c r="C66" i="11"/>
  <c r="B66" i="11"/>
  <c r="D65" i="11"/>
  <c r="C65" i="11"/>
  <c r="B65" i="11"/>
  <c r="D64" i="11"/>
  <c r="C64" i="11"/>
  <c r="B64" i="11"/>
  <c r="D63" i="11"/>
  <c r="C63" i="11"/>
  <c r="B63" i="11"/>
  <c r="D62" i="11"/>
  <c r="C62" i="11"/>
  <c r="B62" i="11"/>
  <c r="D61" i="11"/>
  <c r="C61" i="11"/>
  <c r="B61" i="11"/>
  <c r="D60" i="11"/>
  <c r="C60" i="11"/>
  <c r="B60" i="11"/>
  <c r="D59" i="11"/>
  <c r="C59" i="11"/>
  <c r="B59" i="11"/>
  <c r="D58" i="11"/>
  <c r="C58" i="11"/>
  <c r="B58" i="11"/>
  <c r="D57" i="11"/>
  <c r="C57" i="11"/>
  <c r="B57" i="11"/>
  <c r="D56" i="11"/>
  <c r="C56" i="11"/>
  <c r="B56" i="11"/>
  <c r="D55" i="11"/>
  <c r="C55" i="11"/>
  <c r="B55" i="11"/>
  <c r="D54" i="11"/>
  <c r="C54" i="11"/>
  <c r="B54" i="11"/>
  <c r="D53" i="11"/>
  <c r="C53" i="11"/>
  <c r="B53" i="11"/>
  <c r="D52" i="11"/>
  <c r="C52" i="11"/>
  <c r="B52" i="11"/>
  <c r="D51" i="11"/>
  <c r="C51" i="11"/>
  <c r="B51" i="11"/>
  <c r="D50" i="11"/>
  <c r="C50" i="11"/>
  <c r="B50" i="11"/>
  <c r="D49" i="11"/>
  <c r="C49" i="11"/>
  <c r="B49" i="11"/>
  <c r="D48" i="11"/>
  <c r="C48" i="11"/>
  <c r="B48" i="11"/>
  <c r="D47" i="11"/>
  <c r="C47" i="11"/>
  <c r="B47" i="11"/>
  <c r="D46" i="11"/>
  <c r="C46" i="11"/>
  <c r="B46" i="11"/>
  <c r="D45" i="11"/>
  <c r="C45" i="11"/>
  <c r="B45" i="11"/>
  <c r="D44" i="11"/>
  <c r="C44" i="11"/>
  <c r="B44" i="11"/>
  <c r="D43" i="11"/>
  <c r="C43" i="11"/>
  <c r="B43" i="11"/>
  <c r="D42" i="11"/>
  <c r="C42" i="11"/>
  <c r="B42" i="11"/>
  <c r="D41" i="11"/>
  <c r="C41" i="11"/>
  <c r="B41" i="11"/>
  <c r="D40" i="11"/>
  <c r="C40" i="11"/>
  <c r="B40" i="11"/>
  <c r="D39" i="11"/>
  <c r="C39" i="11"/>
  <c r="B39" i="11"/>
  <c r="D38" i="11"/>
  <c r="C38" i="11"/>
  <c r="B38" i="11"/>
  <c r="D37" i="11"/>
  <c r="C37" i="11"/>
  <c r="B37" i="11"/>
  <c r="D36" i="11"/>
  <c r="C36" i="11"/>
  <c r="B36" i="11"/>
  <c r="D35" i="11"/>
  <c r="C35" i="11"/>
  <c r="B35" i="11"/>
  <c r="D34" i="11"/>
  <c r="C34" i="11"/>
  <c r="B34" i="11"/>
  <c r="D33" i="11"/>
  <c r="C33" i="11"/>
  <c r="B33" i="11"/>
  <c r="D32" i="11"/>
  <c r="C32" i="11"/>
  <c r="B32" i="11"/>
  <c r="D31" i="11"/>
  <c r="C31" i="11"/>
  <c r="B31" i="11"/>
  <c r="D30" i="11"/>
  <c r="C30" i="11"/>
  <c r="B30" i="11"/>
  <c r="D29" i="11"/>
  <c r="C29" i="11"/>
  <c r="B29" i="11"/>
  <c r="D28" i="11"/>
  <c r="C28" i="11"/>
  <c r="B28" i="11"/>
  <c r="D27" i="11"/>
  <c r="C27" i="11"/>
  <c r="B27" i="11"/>
  <c r="D26" i="11"/>
  <c r="C26" i="11"/>
  <c r="B26" i="11"/>
  <c r="D25" i="11"/>
  <c r="C25" i="11"/>
  <c r="B25" i="11"/>
  <c r="D24" i="11"/>
  <c r="C24" i="11"/>
  <c r="B24" i="11"/>
  <c r="D23" i="11"/>
  <c r="C23" i="11"/>
  <c r="B23" i="11"/>
  <c r="D22" i="11"/>
  <c r="C22" i="11"/>
  <c r="B22" i="11"/>
  <c r="D21" i="11"/>
  <c r="C21" i="11"/>
  <c r="B21" i="11"/>
  <c r="D20" i="11"/>
  <c r="C20" i="11"/>
  <c r="B20" i="11"/>
  <c r="D19" i="11"/>
  <c r="C19" i="11"/>
  <c r="B19" i="11"/>
  <c r="D18" i="11"/>
  <c r="C18" i="11"/>
  <c r="B18" i="11"/>
  <c r="D17" i="11"/>
  <c r="C17" i="11"/>
  <c r="B17" i="11"/>
  <c r="D16" i="11"/>
  <c r="C16" i="11"/>
  <c r="B16" i="11"/>
  <c r="D15" i="11"/>
  <c r="C15" i="11"/>
  <c r="D12" i="11"/>
  <c r="D11" i="11"/>
  <c r="C11" i="11"/>
  <c r="C12" i="11" s="1"/>
  <c r="B11" i="11"/>
  <c r="B12" i="11" s="1"/>
  <c r="B520" i="10"/>
  <c r="B519" i="10"/>
  <c r="B518" i="10"/>
  <c r="B517" i="10"/>
  <c r="B516" i="10"/>
  <c r="B515" i="10"/>
  <c r="B514" i="10"/>
  <c r="B513" i="10"/>
  <c r="B512" i="10"/>
  <c r="B511" i="10"/>
  <c r="B510" i="10"/>
  <c r="B509" i="10"/>
  <c r="B508" i="10"/>
  <c r="B507" i="10"/>
  <c r="B506" i="10"/>
  <c r="B505" i="10"/>
  <c r="B504" i="10"/>
  <c r="B503" i="10"/>
  <c r="B502" i="10"/>
  <c r="B501" i="10"/>
  <c r="B500" i="10"/>
  <c r="B499" i="10"/>
  <c r="B498" i="10"/>
  <c r="B497" i="10"/>
  <c r="B496" i="10"/>
  <c r="B495" i="10"/>
  <c r="B494" i="10"/>
  <c r="B493" i="10"/>
  <c r="B492" i="10"/>
  <c r="B491" i="10"/>
  <c r="B490" i="10"/>
  <c r="B489" i="10"/>
  <c r="B488" i="10"/>
  <c r="B487" i="10"/>
  <c r="B486" i="10"/>
  <c r="B485" i="10"/>
  <c r="B484" i="10"/>
  <c r="B483" i="10"/>
  <c r="B482" i="10"/>
  <c r="B481" i="10"/>
  <c r="B480" i="10"/>
  <c r="B479" i="10"/>
  <c r="B478" i="10"/>
  <c r="B477" i="10"/>
  <c r="B476" i="10"/>
  <c r="B475" i="10"/>
  <c r="B474" i="10"/>
  <c r="B473" i="10"/>
  <c r="B472" i="10"/>
  <c r="B471" i="10"/>
  <c r="B470" i="10"/>
  <c r="B469" i="10"/>
  <c r="B468" i="10"/>
  <c r="B467" i="10"/>
  <c r="B466" i="10"/>
  <c r="B465" i="10"/>
  <c r="B464" i="10"/>
  <c r="B463" i="10"/>
  <c r="B462" i="10"/>
  <c r="B461" i="10"/>
  <c r="B460" i="10"/>
  <c r="B459" i="10"/>
  <c r="B458" i="10"/>
  <c r="B457" i="10"/>
  <c r="B456" i="10"/>
  <c r="B455" i="10"/>
  <c r="B454" i="10"/>
  <c r="B453" i="10"/>
  <c r="B452" i="10"/>
  <c r="B451" i="10"/>
  <c r="B450" i="10"/>
  <c r="B449" i="10"/>
  <c r="B448" i="10"/>
  <c r="B447" i="10"/>
  <c r="B446" i="10"/>
  <c r="B445" i="10"/>
  <c r="B444" i="10"/>
  <c r="B443" i="10"/>
  <c r="B442" i="10"/>
  <c r="B441" i="10"/>
  <c r="B440" i="10"/>
  <c r="B439" i="10"/>
  <c r="B438" i="10"/>
  <c r="B437" i="10"/>
  <c r="B436" i="10"/>
  <c r="B435" i="10"/>
  <c r="B434" i="10"/>
  <c r="B433" i="10"/>
  <c r="B432" i="10"/>
  <c r="B431" i="10"/>
  <c r="B430" i="10"/>
  <c r="B429" i="10"/>
  <c r="B428" i="10"/>
  <c r="B427" i="10"/>
  <c r="B426" i="10"/>
  <c r="B425" i="10"/>
  <c r="B424" i="10"/>
  <c r="B423" i="10"/>
  <c r="B422" i="10"/>
  <c r="B421" i="10"/>
  <c r="B420" i="10"/>
  <c r="B419" i="10"/>
  <c r="B418" i="10"/>
  <c r="B417" i="10"/>
  <c r="B416" i="10"/>
  <c r="B415" i="10"/>
  <c r="B414" i="10"/>
  <c r="B413" i="10"/>
  <c r="B412" i="10"/>
  <c r="B411" i="10"/>
  <c r="B410" i="10"/>
  <c r="B409" i="10"/>
  <c r="B408" i="10"/>
  <c r="B407" i="10"/>
  <c r="B406" i="10"/>
  <c r="B405" i="10"/>
  <c r="B404" i="10"/>
  <c r="B403" i="10"/>
  <c r="B402" i="10"/>
  <c r="B401" i="10"/>
  <c r="B400" i="10"/>
  <c r="B399" i="10"/>
  <c r="B398" i="10"/>
  <c r="B397" i="10"/>
  <c r="B396" i="10"/>
  <c r="B395" i="10"/>
  <c r="B394" i="10"/>
  <c r="B393" i="10"/>
  <c r="B392" i="10"/>
  <c r="B391" i="10"/>
  <c r="B390" i="10"/>
  <c r="B389" i="10"/>
  <c r="B388" i="10"/>
  <c r="B387" i="10"/>
  <c r="B386" i="10"/>
  <c r="B385" i="10"/>
  <c r="B384" i="10"/>
  <c r="B383" i="10"/>
  <c r="B382" i="10"/>
  <c r="B381" i="10"/>
  <c r="B380" i="10"/>
  <c r="B379" i="10"/>
  <c r="B378" i="10"/>
  <c r="B377" i="10"/>
  <c r="B376" i="10"/>
  <c r="B375" i="10"/>
  <c r="B374" i="10"/>
  <c r="B373" i="10"/>
  <c r="B372" i="10"/>
  <c r="B371" i="10"/>
  <c r="B370" i="10"/>
  <c r="B369" i="10"/>
  <c r="B368" i="10"/>
  <c r="B367" i="10"/>
  <c r="B366" i="10"/>
  <c r="B365" i="10"/>
  <c r="B364" i="10"/>
  <c r="B363" i="10"/>
  <c r="B362" i="10"/>
  <c r="B361" i="10"/>
  <c r="B360" i="10"/>
  <c r="B359" i="10"/>
  <c r="B358" i="10"/>
  <c r="B357" i="10"/>
  <c r="B356" i="10"/>
  <c r="B355" i="10"/>
  <c r="B354" i="10"/>
  <c r="B353" i="10"/>
  <c r="B352" i="10"/>
  <c r="B351" i="10"/>
  <c r="B350" i="10"/>
  <c r="B349" i="10"/>
  <c r="B348" i="10"/>
  <c r="B347" i="10"/>
  <c r="B346" i="10"/>
  <c r="B345" i="10"/>
  <c r="B344" i="10"/>
  <c r="B343" i="10"/>
  <c r="B342" i="10"/>
  <c r="B341" i="10"/>
  <c r="B340" i="10"/>
  <c r="B339" i="10"/>
  <c r="B338" i="10"/>
  <c r="B337" i="10"/>
  <c r="B336" i="10"/>
  <c r="B335" i="10"/>
  <c r="B334" i="10"/>
  <c r="B333" i="10"/>
  <c r="B332" i="10"/>
  <c r="B331" i="10"/>
  <c r="B330" i="10"/>
  <c r="B329" i="10"/>
  <c r="B328" i="10"/>
  <c r="B327" i="10"/>
  <c r="B326" i="10"/>
  <c r="B325" i="10"/>
  <c r="B324" i="10"/>
  <c r="B323" i="10"/>
  <c r="B322" i="10"/>
  <c r="B321" i="10"/>
  <c r="B320" i="10"/>
  <c r="B319" i="10"/>
  <c r="B318" i="10"/>
  <c r="B317" i="10"/>
  <c r="B316" i="10"/>
  <c r="B315" i="10"/>
  <c r="B314" i="10"/>
  <c r="B313" i="10"/>
  <c r="B312" i="10"/>
  <c r="B311" i="10"/>
  <c r="B310" i="10"/>
  <c r="B309" i="10"/>
  <c r="B308" i="10"/>
  <c r="B307" i="10"/>
  <c r="B306" i="10"/>
  <c r="B305" i="10"/>
  <c r="B304" i="10"/>
  <c r="B303" i="10"/>
  <c r="B302" i="10"/>
  <c r="B301" i="10"/>
  <c r="B300" i="10"/>
  <c r="B299" i="10"/>
  <c r="B298" i="10"/>
  <c r="B297" i="10"/>
  <c r="B296" i="10"/>
  <c r="B295" i="10"/>
  <c r="B294" i="10"/>
  <c r="B293" i="10"/>
  <c r="B292" i="10"/>
  <c r="B291" i="10"/>
  <c r="B290" i="10"/>
  <c r="B289" i="10"/>
  <c r="B288" i="10"/>
  <c r="B287" i="10"/>
  <c r="B286" i="10"/>
  <c r="B285" i="10"/>
  <c r="B284" i="10"/>
  <c r="B283" i="10"/>
  <c r="B282" i="10"/>
  <c r="B281" i="10"/>
  <c r="B280" i="10"/>
  <c r="B279" i="10"/>
  <c r="B278" i="10"/>
  <c r="B277" i="10"/>
  <c r="B276" i="10"/>
  <c r="B275" i="10"/>
  <c r="B274" i="10"/>
  <c r="B273" i="10"/>
  <c r="B272" i="10"/>
  <c r="B271" i="10"/>
  <c r="B270" i="10"/>
  <c r="B269" i="10"/>
  <c r="B268" i="10"/>
  <c r="B267" i="10"/>
  <c r="B266" i="10"/>
  <c r="B265" i="10"/>
  <c r="B264" i="10"/>
  <c r="B263" i="10"/>
  <c r="B262" i="10"/>
  <c r="B261" i="10"/>
  <c r="B260" i="10"/>
  <c r="B259" i="10"/>
  <c r="B258" i="10"/>
  <c r="B257" i="10"/>
  <c r="B256" i="10"/>
  <c r="B255" i="10"/>
  <c r="B254" i="10"/>
  <c r="B253" i="10"/>
  <c r="B252" i="10"/>
  <c r="B251" i="10"/>
  <c r="B250" i="10"/>
  <c r="B249" i="10"/>
  <c r="B248" i="10"/>
  <c r="B247" i="10"/>
  <c r="B246" i="10"/>
  <c r="B245" i="10"/>
  <c r="B244" i="10"/>
  <c r="B243" i="10"/>
  <c r="B242" i="10"/>
  <c r="B241" i="10"/>
  <c r="B240" i="10"/>
  <c r="B239" i="10"/>
  <c r="B238" i="10"/>
  <c r="B237" i="10"/>
  <c r="B236" i="10"/>
  <c r="B235" i="10"/>
  <c r="B234" i="10"/>
  <c r="B233" i="10"/>
  <c r="B232" i="10"/>
  <c r="B231" i="10"/>
  <c r="B230" i="10"/>
  <c r="B229" i="10"/>
  <c r="B228" i="10"/>
  <c r="B227" i="10"/>
  <c r="B226" i="10"/>
  <c r="B225" i="10"/>
  <c r="B224" i="10"/>
  <c r="B223" i="10"/>
  <c r="B222" i="10"/>
  <c r="B221" i="10"/>
  <c r="B220" i="10"/>
  <c r="B219" i="10"/>
  <c r="B218" i="10"/>
  <c r="B217" i="10"/>
  <c r="B216" i="10"/>
  <c r="B215" i="10"/>
  <c r="B214" i="10"/>
  <c r="B213" i="10"/>
  <c r="B212" i="10"/>
  <c r="B211" i="10"/>
  <c r="B210" i="10"/>
  <c r="B209" i="10"/>
  <c r="B208" i="10"/>
  <c r="B207" i="10"/>
  <c r="B206" i="10"/>
  <c r="B205" i="10"/>
  <c r="B204" i="10"/>
  <c r="B203" i="10"/>
  <c r="B202" i="10"/>
  <c r="B201" i="10"/>
  <c r="B200" i="10"/>
  <c r="B199" i="10"/>
  <c r="B198" i="10"/>
  <c r="B197" i="10"/>
  <c r="B196" i="10"/>
  <c r="B195" i="10"/>
  <c r="B194" i="10"/>
  <c r="B193" i="10"/>
  <c r="B192" i="10"/>
  <c r="B191" i="10"/>
  <c r="B190" i="10"/>
  <c r="B189" i="10"/>
  <c r="B188" i="10"/>
  <c r="B187" i="10"/>
  <c r="B186" i="10"/>
  <c r="B185" i="10"/>
  <c r="B184" i="10"/>
  <c r="B183" i="10"/>
  <c r="B182" i="10"/>
  <c r="B181" i="10"/>
  <c r="B180" i="10"/>
  <c r="B179" i="10"/>
  <c r="B178" i="10"/>
  <c r="B177" i="10"/>
  <c r="B176" i="10"/>
  <c r="B175" i="10"/>
  <c r="B174" i="10"/>
  <c r="B173" i="10"/>
  <c r="B172" i="10"/>
  <c r="B171" i="10"/>
  <c r="B170" i="10"/>
  <c r="B169" i="10"/>
  <c r="B168" i="10"/>
  <c r="B167" i="10"/>
  <c r="B166" i="10"/>
  <c r="B165" i="10"/>
  <c r="B164" i="10"/>
  <c r="B163" i="10"/>
  <c r="B162" i="10"/>
  <c r="B161" i="10"/>
  <c r="B160" i="10"/>
  <c r="B159" i="10"/>
  <c r="B158" i="10"/>
  <c r="B157" i="10"/>
  <c r="B156" i="10"/>
  <c r="B155" i="10"/>
  <c r="B154" i="10"/>
  <c r="B153" i="10"/>
  <c r="B152" i="10"/>
  <c r="B151" i="10"/>
  <c r="B150" i="10"/>
  <c r="B149" i="10"/>
  <c r="B148" i="10"/>
  <c r="B147" i="10"/>
  <c r="B146" i="10"/>
  <c r="B145" i="10"/>
  <c r="B144" i="10"/>
  <c r="B143" i="10"/>
  <c r="B142" i="10"/>
  <c r="B141" i="10"/>
  <c r="B140" i="10"/>
  <c r="B139" i="10"/>
  <c r="B138" i="10"/>
  <c r="B137" i="10"/>
  <c r="B136" i="10"/>
  <c r="B135" i="10"/>
  <c r="B134" i="10"/>
  <c r="B133" i="10"/>
  <c r="B132" i="10"/>
  <c r="B131" i="10"/>
  <c r="B130" i="10"/>
  <c r="B129" i="10"/>
  <c r="B128" i="10"/>
  <c r="B127" i="10"/>
  <c r="B126" i="10"/>
  <c r="B125" i="10"/>
  <c r="B124" i="10"/>
  <c r="B123" i="10"/>
  <c r="B122" i="10"/>
  <c r="B121" i="10"/>
  <c r="B120" i="10"/>
  <c r="B119" i="10"/>
  <c r="B118" i="10"/>
  <c r="B117" i="10"/>
  <c r="B116" i="10"/>
  <c r="B115" i="10"/>
  <c r="B114" i="10"/>
  <c r="B113" i="10"/>
  <c r="B112" i="10"/>
  <c r="B111" i="10"/>
  <c r="B110" i="10"/>
  <c r="B109" i="10"/>
  <c r="B108" i="10"/>
  <c r="B107" i="10"/>
  <c r="B106"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6" i="10"/>
  <c r="B55" i="10"/>
  <c r="B54" i="10"/>
  <c r="B53" i="10"/>
  <c r="B52" i="10"/>
  <c r="B51" i="10"/>
  <c r="B50" i="10"/>
  <c r="B49" i="10"/>
  <c r="B48" i="10"/>
  <c r="B47" i="10"/>
  <c r="B46" i="10"/>
  <c r="B45" i="10"/>
  <c r="B44" i="10"/>
  <c r="B43" i="10"/>
  <c r="B42" i="10"/>
  <c r="B41" i="10"/>
  <c r="B40" i="10"/>
  <c r="B39" i="10"/>
  <c r="B38" i="10"/>
  <c r="B37" i="10"/>
  <c r="B36" i="10"/>
  <c r="B35" i="10"/>
  <c r="B34" i="10"/>
  <c r="B33" i="10"/>
  <c r="B32" i="10"/>
  <c r="B31" i="10"/>
  <c r="B30" i="10"/>
  <c r="B29" i="10"/>
  <c r="B28" i="10"/>
  <c r="B27" i="10"/>
  <c r="B26" i="10"/>
  <c r="B25" i="10"/>
  <c r="B24" i="10"/>
  <c r="B23" i="10"/>
  <c r="B22" i="10"/>
  <c r="B21" i="10"/>
  <c r="B20" i="10"/>
  <c r="B19" i="10"/>
  <c r="B18" i="10"/>
  <c r="B17" i="10"/>
  <c r="B11" i="10"/>
  <c r="B12" i="10" s="1"/>
  <c r="T512" i="9"/>
  <c r="T519" i="14" s="1"/>
  <c r="S512" i="9"/>
  <c r="S519" i="14" s="1"/>
  <c r="R512" i="9"/>
  <c r="R519" i="14" s="1"/>
  <c r="Q512" i="9"/>
  <c r="Q519" i="14" s="1"/>
  <c r="O512" i="9"/>
  <c r="O519" i="14" s="1"/>
  <c r="N512" i="9"/>
  <c r="N519" i="14" s="1"/>
  <c r="M512" i="9"/>
  <c r="M519" i="14" s="1"/>
  <c r="L512" i="9"/>
  <c r="L519" i="14" s="1"/>
  <c r="J512" i="9"/>
  <c r="I512" i="9"/>
  <c r="G512" i="9"/>
  <c r="E512" i="9"/>
  <c r="T511" i="9"/>
  <c r="T518" i="14" s="1"/>
  <c r="S511" i="9"/>
  <c r="S518" i="14" s="1"/>
  <c r="R511" i="9"/>
  <c r="R518" i="14" s="1"/>
  <c r="Q511" i="9"/>
  <c r="Q518" i="14" s="1"/>
  <c r="O511" i="9"/>
  <c r="O518" i="14" s="1"/>
  <c r="N511" i="9"/>
  <c r="N518" i="14" s="1"/>
  <c r="M511" i="9"/>
  <c r="M518" i="14" s="1"/>
  <c r="L511" i="9"/>
  <c r="L518" i="14" s="1"/>
  <c r="J511" i="9"/>
  <c r="I511" i="9"/>
  <c r="G511" i="9"/>
  <c r="E511" i="9"/>
  <c r="T510" i="9"/>
  <c r="T517" i="14" s="1"/>
  <c r="S510" i="9"/>
  <c r="S517" i="14" s="1"/>
  <c r="R510" i="9"/>
  <c r="R517" i="14" s="1"/>
  <c r="Q510" i="9"/>
  <c r="Q517" i="14" s="1"/>
  <c r="O510" i="9"/>
  <c r="O517" i="14" s="1"/>
  <c r="N510" i="9"/>
  <c r="N517" i="14" s="1"/>
  <c r="M510" i="9"/>
  <c r="M517" i="14" s="1"/>
  <c r="L510" i="9"/>
  <c r="L517" i="14" s="1"/>
  <c r="J510" i="9"/>
  <c r="I510" i="9"/>
  <c r="G510" i="9"/>
  <c r="E510" i="9"/>
  <c r="T509" i="9"/>
  <c r="T516" i="14" s="1"/>
  <c r="S509" i="9"/>
  <c r="S516" i="14" s="1"/>
  <c r="R509" i="9"/>
  <c r="R516" i="14" s="1"/>
  <c r="Q509" i="9"/>
  <c r="Q516" i="14" s="1"/>
  <c r="O509" i="9"/>
  <c r="O516" i="14" s="1"/>
  <c r="N509" i="9"/>
  <c r="N516" i="14" s="1"/>
  <c r="M509" i="9"/>
  <c r="M516" i="14" s="1"/>
  <c r="L509" i="9"/>
  <c r="L516" i="14" s="1"/>
  <c r="J509" i="9"/>
  <c r="I509" i="9"/>
  <c r="G509" i="9"/>
  <c r="E509" i="9"/>
  <c r="T508" i="9"/>
  <c r="T515" i="14" s="1"/>
  <c r="S508" i="9"/>
  <c r="S515" i="14" s="1"/>
  <c r="R508" i="9"/>
  <c r="R515" i="14" s="1"/>
  <c r="Q508" i="9"/>
  <c r="Q515" i="14" s="1"/>
  <c r="O508" i="9"/>
  <c r="O515" i="14" s="1"/>
  <c r="N508" i="9"/>
  <c r="N515" i="14" s="1"/>
  <c r="M508" i="9"/>
  <c r="M515" i="14" s="1"/>
  <c r="L508" i="9"/>
  <c r="L515" i="14" s="1"/>
  <c r="J508" i="9"/>
  <c r="I508" i="9"/>
  <c r="G508" i="9"/>
  <c r="E508" i="9"/>
  <c r="T507" i="9"/>
  <c r="T514" i="14" s="1"/>
  <c r="S507" i="9"/>
  <c r="S514" i="14" s="1"/>
  <c r="R507" i="9"/>
  <c r="R514" i="14" s="1"/>
  <c r="Q507" i="9"/>
  <c r="Q514" i="14" s="1"/>
  <c r="O507" i="9"/>
  <c r="O514" i="14" s="1"/>
  <c r="N507" i="9"/>
  <c r="N514" i="14" s="1"/>
  <c r="M507" i="9"/>
  <c r="M514" i="14" s="1"/>
  <c r="L507" i="9"/>
  <c r="L514" i="14" s="1"/>
  <c r="J507" i="9"/>
  <c r="J514" i="14" s="1"/>
  <c r="I507" i="9"/>
  <c r="G507" i="9"/>
  <c r="E507" i="9"/>
  <c r="T506" i="9"/>
  <c r="T513" i="14" s="1"/>
  <c r="S506" i="9"/>
  <c r="S513" i="14" s="1"/>
  <c r="R506" i="9"/>
  <c r="R513" i="14" s="1"/>
  <c r="Q506" i="9"/>
  <c r="Q513" i="14" s="1"/>
  <c r="O506" i="9"/>
  <c r="O513" i="14" s="1"/>
  <c r="N506" i="9"/>
  <c r="N513" i="14" s="1"/>
  <c r="M506" i="9"/>
  <c r="M513" i="14" s="1"/>
  <c r="L506" i="9"/>
  <c r="L513" i="14" s="1"/>
  <c r="J506" i="9"/>
  <c r="I506" i="9"/>
  <c r="I513" i="14" s="1"/>
  <c r="G506" i="9"/>
  <c r="E506" i="9"/>
  <c r="T505" i="9"/>
  <c r="T512" i="14" s="1"/>
  <c r="S505" i="9"/>
  <c r="S512" i="14" s="1"/>
  <c r="R505" i="9"/>
  <c r="R512" i="14" s="1"/>
  <c r="Q505" i="9"/>
  <c r="Q512" i="14" s="1"/>
  <c r="O505" i="9"/>
  <c r="O512" i="14" s="1"/>
  <c r="N505" i="9"/>
  <c r="N512" i="14" s="1"/>
  <c r="M505" i="9"/>
  <c r="M512" i="14" s="1"/>
  <c r="L505" i="9"/>
  <c r="L512" i="14" s="1"/>
  <c r="J505" i="9"/>
  <c r="I505" i="9"/>
  <c r="G505" i="9"/>
  <c r="E505" i="9"/>
  <c r="T504" i="9"/>
  <c r="T511" i="14" s="1"/>
  <c r="S504" i="9"/>
  <c r="S511" i="14" s="1"/>
  <c r="R504" i="9"/>
  <c r="R511" i="14" s="1"/>
  <c r="Q504" i="9"/>
  <c r="Q511" i="14" s="1"/>
  <c r="O504" i="9"/>
  <c r="O511" i="14" s="1"/>
  <c r="N504" i="9"/>
  <c r="N511" i="14" s="1"/>
  <c r="M504" i="9"/>
  <c r="M511" i="14" s="1"/>
  <c r="L504" i="9"/>
  <c r="L511" i="14" s="1"/>
  <c r="J504" i="9"/>
  <c r="I504" i="9"/>
  <c r="G504" i="9"/>
  <c r="E504" i="9"/>
  <c r="T503" i="9"/>
  <c r="T510" i="14" s="1"/>
  <c r="S503" i="9"/>
  <c r="S510" i="14" s="1"/>
  <c r="R503" i="9"/>
  <c r="R510" i="14" s="1"/>
  <c r="Q503" i="9"/>
  <c r="Q510" i="14" s="1"/>
  <c r="O503" i="9"/>
  <c r="O510" i="14" s="1"/>
  <c r="N503" i="9"/>
  <c r="N510" i="14" s="1"/>
  <c r="M503" i="9"/>
  <c r="M510" i="14" s="1"/>
  <c r="L503" i="9"/>
  <c r="L510" i="14" s="1"/>
  <c r="J503" i="9"/>
  <c r="I503" i="9"/>
  <c r="G503" i="9"/>
  <c r="E503" i="9"/>
  <c r="T502" i="9"/>
  <c r="T509" i="14" s="1"/>
  <c r="S502" i="9"/>
  <c r="S509" i="14" s="1"/>
  <c r="R502" i="9"/>
  <c r="R509" i="14" s="1"/>
  <c r="Q502" i="9"/>
  <c r="Q509" i="14" s="1"/>
  <c r="O502" i="9"/>
  <c r="O509" i="14" s="1"/>
  <c r="N502" i="9"/>
  <c r="N509" i="14" s="1"/>
  <c r="M502" i="9"/>
  <c r="M509" i="14" s="1"/>
  <c r="L502" i="9"/>
  <c r="L509" i="14" s="1"/>
  <c r="J502" i="9"/>
  <c r="I502" i="9"/>
  <c r="G502" i="9"/>
  <c r="E502" i="9"/>
  <c r="T501" i="9"/>
  <c r="T508" i="14" s="1"/>
  <c r="S501" i="9"/>
  <c r="S508" i="14" s="1"/>
  <c r="R501" i="9"/>
  <c r="R508" i="14" s="1"/>
  <c r="Q501" i="9"/>
  <c r="Q508" i="14" s="1"/>
  <c r="O501" i="9"/>
  <c r="O508" i="14" s="1"/>
  <c r="N501" i="9"/>
  <c r="N508" i="14" s="1"/>
  <c r="M501" i="9"/>
  <c r="M508" i="14" s="1"/>
  <c r="L501" i="9"/>
  <c r="L508" i="14" s="1"/>
  <c r="J501" i="9"/>
  <c r="I501" i="9"/>
  <c r="G501" i="9"/>
  <c r="E501" i="9"/>
  <c r="T500" i="9"/>
  <c r="T507" i="14" s="1"/>
  <c r="S500" i="9"/>
  <c r="S507" i="14" s="1"/>
  <c r="R500" i="9"/>
  <c r="R507" i="14" s="1"/>
  <c r="Q500" i="9"/>
  <c r="Q507" i="14" s="1"/>
  <c r="O500" i="9"/>
  <c r="O507" i="14" s="1"/>
  <c r="N500" i="9"/>
  <c r="N507" i="14" s="1"/>
  <c r="M500" i="9"/>
  <c r="M507" i="14" s="1"/>
  <c r="L500" i="9"/>
  <c r="L507" i="14" s="1"/>
  <c r="J500" i="9"/>
  <c r="I500" i="9"/>
  <c r="G500" i="9"/>
  <c r="E500" i="9"/>
  <c r="T499" i="9"/>
  <c r="T506" i="14" s="1"/>
  <c r="S499" i="9"/>
  <c r="S506" i="14" s="1"/>
  <c r="R499" i="9"/>
  <c r="R506" i="14" s="1"/>
  <c r="Q499" i="9"/>
  <c r="Q506" i="14" s="1"/>
  <c r="O499" i="9"/>
  <c r="O506" i="14" s="1"/>
  <c r="N499" i="9"/>
  <c r="N506" i="14" s="1"/>
  <c r="M499" i="9"/>
  <c r="M506" i="14" s="1"/>
  <c r="L499" i="9"/>
  <c r="L506" i="14" s="1"/>
  <c r="J499" i="9"/>
  <c r="I499" i="9"/>
  <c r="G499" i="9"/>
  <c r="E499" i="9"/>
  <c r="T498" i="9"/>
  <c r="T505" i="14" s="1"/>
  <c r="S498" i="9"/>
  <c r="S505" i="14" s="1"/>
  <c r="R498" i="9"/>
  <c r="R505" i="14" s="1"/>
  <c r="Q498" i="9"/>
  <c r="Q505" i="14" s="1"/>
  <c r="O498" i="9"/>
  <c r="O505" i="14" s="1"/>
  <c r="N498" i="9"/>
  <c r="N505" i="14" s="1"/>
  <c r="M498" i="9"/>
  <c r="M505" i="14" s="1"/>
  <c r="L498" i="9"/>
  <c r="L505" i="14" s="1"/>
  <c r="J498" i="9"/>
  <c r="I498" i="9"/>
  <c r="G498" i="9"/>
  <c r="E498" i="9"/>
  <c r="T497" i="9"/>
  <c r="T504" i="14" s="1"/>
  <c r="S497" i="9"/>
  <c r="S504" i="14" s="1"/>
  <c r="R497" i="9"/>
  <c r="R504" i="14" s="1"/>
  <c r="Q497" i="9"/>
  <c r="Q504" i="14" s="1"/>
  <c r="O497" i="9"/>
  <c r="O504" i="14" s="1"/>
  <c r="N497" i="9"/>
  <c r="N504" i="14" s="1"/>
  <c r="M497" i="9"/>
  <c r="M504" i="14" s="1"/>
  <c r="L497" i="9"/>
  <c r="L504" i="14" s="1"/>
  <c r="J497" i="9"/>
  <c r="I497" i="9"/>
  <c r="G497" i="9"/>
  <c r="E497" i="9"/>
  <c r="T496" i="9"/>
  <c r="T503" i="14" s="1"/>
  <c r="S496" i="9"/>
  <c r="S503" i="14" s="1"/>
  <c r="R496" i="9"/>
  <c r="R503" i="14" s="1"/>
  <c r="Q496" i="9"/>
  <c r="Q503" i="14" s="1"/>
  <c r="O496" i="9"/>
  <c r="O503" i="14" s="1"/>
  <c r="N496" i="9"/>
  <c r="N503" i="14" s="1"/>
  <c r="M496" i="9"/>
  <c r="M503" i="14" s="1"/>
  <c r="L496" i="9"/>
  <c r="L503" i="14" s="1"/>
  <c r="J496" i="9"/>
  <c r="I496" i="9"/>
  <c r="G496" i="9"/>
  <c r="E496" i="9"/>
  <c r="T495" i="9"/>
  <c r="T502" i="14" s="1"/>
  <c r="S495" i="9"/>
  <c r="S502" i="14" s="1"/>
  <c r="R495" i="9"/>
  <c r="R502" i="14" s="1"/>
  <c r="Q495" i="9"/>
  <c r="Q502" i="14" s="1"/>
  <c r="O495" i="9"/>
  <c r="O502" i="14" s="1"/>
  <c r="N495" i="9"/>
  <c r="N502" i="14" s="1"/>
  <c r="M495" i="9"/>
  <c r="M502" i="14" s="1"/>
  <c r="L495" i="9"/>
  <c r="L502" i="14" s="1"/>
  <c r="J495" i="9"/>
  <c r="I495" i="9"/>
  <c r="G495" i="9"/>
  <c r="E495" i="9"/>
  <c r="T494" i="9"/>
  <c r="T501" i="14" s="1"/>
  <c r="S494" i="9"/>
  <c r="S501" i="14" s="1"/>
  <c r="R494" i="9"/>
  <c r="R501" i="14" s="1"/>
  <c r="Q494" i="9"/>
  <c r="Q501" i="14" s="1"/>
  <c r="O494" i="9"/>
  <c r="O501" i="14" s="1"/>
  <c r="N494" i="9"/>
  <c r="N501" i="14" s="1"/>
  <c r="M494" i="9"/>
  <c r="M501" i="14" s="1"/>
  <c r="L494" i="9"/>
  <c r="L501" i="14" s="1"/>
  <c r="J494" i="9"/>
  <c r="I494" i="9"/>
  <c r="G494" i="9"/>
  <c r="E494" i="9"/>
  <c r="T493" i="9"/>
  <c r="T500" i="14" s="1"/>
  <c r="S493" i="9"/>
  <c r="S500" i="14" s="1"/>
  <c r="R493" i="9"/>
  <c r="R500" i="14" s="1"/>
  <c r="Q493" i="9"/>
  <c r="Q500" i="14" s="1"/>
  <c r="O493" i="9"/>
  <c r="O500" i="14" s="1"/>
  <c r="N493" i="9"/>
  <c r="N500" i="14" s="1"/>
  <c r="M493" i="9"/>
  <c r="M500" i="14" s="1"/>
  <c r="L493" i="9"/>
  <c r="L500" i="14" s="1"/>
  <c r="J493" i="9"/>
  <c r="I493" i="9"/>
  <c r="G493" i="9"/>
  <c r="E493" i="9"/>
  <c r="T492" i="9"/>
  <c r="T499" i="14" s="1"/>
  <c r="S492" i="9"/>
  <c r="S499" i="14" s="1"/>
  <c r="R492" i="9"/>
  <c r="R499" i="14" s="1"/>
  <c r="Q492" i="9"/>
  <c r="Q499" i="14" s="1"/>
  <c r="O492" i="9"/>
  <c r="O499" i="14" s="1"/>
  <c r="N492" i="9"/>
  <c r="N499" i="14" s="1"/>
  <c r="M492" i="9"/>
  <c r="M499" i="14" s="1"/>
  <c r="L492" i="9"/>
  <c r="L499" i="14" s="1"/>
  <c r="J492" i="9"/>
  <c r="I492" i="9"/>
  <c r="G492" i="9"/>
  <c r="E492" i="9"/>
  <c r="T491" i="9"/>
  <c r="T498" i="14" s="1"/>
  <c r="S491" i="9"/>
  <c r="S498" i="14" s="1"/>
  <c r="R491" i="9"/>
  <c r="R498" i="14" s="1"/>
  <c r="Q491" i="9"/>
  <c r="Q498" i="14" s="1"/>
  <c r="O491" i="9"/>
  <c r="O498" i="14" s="1"/>
  <c r="N491" i="9"/>
  <c r="N498" i="14" s="1"/>
  <c r="M491" i="9"/>
  <c r="M498" i="14" s="1"/>
  <c r="L491" i="9"/>
  <c r="L498" i="14" s="1"/>
  <c r="J491" i="9"/>
  <c r="I491" i="9"/>
  <c r="G491" i="9"/>
  <c r="E491" i="9"/>
  <c r="T490" i="9"/>
  <c r="T497" i="14" s="1"/>
  <c r="S490" i="9"/>
  <c r="S497" i="14" s="1"/>
  <c r="R490" i="9"/>
  <c r="R497" i="14" s="1"/>
  <c r="Q490" i="9"/>
  <c r="Q497" i="14" s="1"/>
  <c r="O490" i="9"/>
  <c r="O497" i="14" s="1"/>
  <c r="N490" i="9"/>
  <c r="N497" i="14" s="1"/>
  <c r="M490" i="9"/>
  <c r="M497" i="14" s="1"/>
  <c r="L490" i="9"/>
  <c r="L497" i="14" s="1"/>
  <c r="J490" i="9"/>
  <c r="I490" i="9"/>
  <c r="G490" i="9"/>
  <c r="E490" i="9"/>
  <c r="T489" i="9"/>
  <c r="T496" i="14" s="1"/>
  <c r="S489" i="9"/>
  <c r="S496" i="14" s="1"/>
  <c r="R489" i="9"/>
  <c r="R496" i="14" s="1"/>
  <c r="Q489" i="9"/>
  <c r="Q496" i="14" s="1"/>
  <c r="O489" i="9"/>
  <c r="O496" i="14" s="1"/>
  <c r="N489" i="9"/>
  <c r="N496" i="14" s="1"/>
  <c r="M489" i="9"/>
  <c r="M496" i="14" s="1"/>
  <c r="L489" i="9"/>
  <c r="L496" i="14" s="1"/>
  <c r="J489" i="9"/>
  <c r="I489" i="9"/>
  <c r="G489" i="9"/>
  <c r="E489" i="9"/>
  <c r="T488" i="9"/>
  <c r="T495" i="14" s="1"/>
  <c r="S488" i="9"/>
  <c r="S495" i="14" s="1"/>
  <c r="R488" i="9"/>
  <c r="R495" i="14" s="1"/>
  <c r="Q488" i="9"/>
  <c r="Q495" i="14" s="1"/>
  <c r="O488" i="9"/>
  <c r="O495" i="14" s="1"/>
  <c r="N488" i="9"/>
  <c r="N495" i="14" s="1"/>
  <c r="M488" i="9"/>
  <c r="M495" i="14" s="1"/>
  <c r="L488" i="9"/>
  <c r="L495" i="14" s="1"/>
  <c r="J488" i="9"/>
  <c r="I488" i="9"/>
  <c r="G488" i="9"/>
  <c r="E488" i="9"/>
  <c r="T487" i="9"/>
  <c r="T494" i="14" s="1"/>
  <c r="S487" i="9"/>
  <c r="S494" i="14" s="1"/>
  <c r="R487" i="9"/>
  <c r="R494" i="14" s="1"/>
  <c r="Q487" i="9"/>
  <c r="Q494" i="14" s="1"/>
  <c r="O487" i="9"/>
  <c r="O494" i="14" s="1"/>
  <c r="N487" i="9"/>
  <c r="N494" i="14" s="1"/>
  <c r="M487" i="9"/>
  <c r="M494" i="14" s="1"/>
  <c r="L487" i="9"/>
  <c r="L494" i="14" s="1"/>
  <c r="J487" i="9"/>
  <c r="I487" i="9"/>
  <c r="G487" i="9"/>
  <c r="E487" i="9"/>
  <c r="T486" i="9"/>
  <c r="T493" i="14" s="1"/>
  <c r="S486" i="9"/>
  <c r="S493" i="14" s="1"/>
  <c r="R486" i="9"/>
  <c r="R493" i="14" s="1"/>
  <c r="Q486" i="9"/>
  <c r="Q493" i="14" s="1"/>
  <c r="O486" i="9"/>
  <c r="O493" i="14" s="1"/>
  <c r="N486" i="9"/>
  <c r="N493" i="14" s="1"/>
  <c r="M486" i="9"/>
  <c r="M493" i="14" s="1"/>
  <c r="L486" i="9"/>
  <c r="L493" i="14" s="1"/>
  <c r="J486" i="9"/>
  <c r="I486" i="9"/>
  <c r="G486" i="9"/>
  <c r="E486" i="9"/>
  <c r="T485" i="9"/>
  <c r="T492" i="14" s="1"/>
  <c r="S485" i="9"/>
  <c r="S492" i="14" s="1"/>
  <c r="R485" i="9"/>
  <c r="R492" i="14" s="1"/>
  <c r="Q485" i="9"/>
  <c r="Q492" i="14" s="1"/>
  <c r="O485" i="9"/>
  <c r="O492" i="14" s="1"/>
  <c r="N485" i="9"/>
  <c r="N492" i="14" s="1"/>
  <c r="M485" i="9"/>
  <c r="M492" i="14" s="1"/>
  <c r="L485" i="9"/>
  <c r="L492" i="14" s="1"/>
  <c r="J485" i="9"/>
  <c r="I485" i="9"/>
  <c r="G485" i="9"/>
  <c r="E485" i="9"/>
  <c r="T484" i="9"/>
  <c r="T491" i="14" s="1"/>
  <c r="S484" i="9"/>
  <c r="S491" i="14" s="1"/>
  <c r="R484" i="9"/>
  <c r="R491" i="14" s="1"/>
  <c r="Q484" i="9"/>
  <c r="Q491" i="14" s="1"/>
  <c r="O484" i="9"/>
  <c r="O491" i="14" s="1"/>
  <c r="N484" i="9"/>
  <c r="N491" i="14" s="1"/>
  <c r="M484" i="9"/>
  <c r="M491" i="14" s="1"/>
  <c r="L484" i="9"/>
  <c r="L491" i="14" s="1"/>
  <c r="J484" i="9"/>
  <c r="I484" i="9"/>
  <c r="G484" i="9"/>
  <c r="E484" i="9"/>
  <c r="T483" i="9"/>
  <c r="T490" i="14" s="1"/>
  <c r="S483" i="9"/>
  <c r="S490" i="14" s="1"/>
  <c r="R483" i="9"/>
  <c r="R490" i="14" s="1"/>
  <c r="Q483" i="9"/>
  <c r="Q490" i="14" s="1"/>
  <c r="O483" i="9"/>
  <c r="O490" i="14" s="1"/>
  <c r="N483" i="9"/>
  <c r="N490" i="14" s="1"/>
  <c r="M483" i="9"/>
  <c r="M490" i="14" s="1"/>
  <c r="L483" i="9"/>
  <c r="L490" i="14" s="1"/>
  <c r="J483" i="9"/>
  <c r="I483" i="9"/>
  <c r="G483" i="9"/>
  <c r="E483" i="9"/>
  <c r="T482" i="9"/>
  <c r="T489" i="14" s="1"/>
  <c r="S482" i="9"/>
  <c r="S489" i="14" s="1"/>
  <c r="R482" i="9"/>
  <c r="R489" i="14" s="1"/>
  <c r="Q482" i="9"/>
  <c r="Q489" i="14" s="1"/>
  <c r="O482" i="9"/>
  <c r="O489" i="14" s="1"/>
  <c r="N482" i="9"/>
  <c r="N489" i="14" s="1"/>
  <c r="M482" i="9"/>
  <c r="M489" i="14" s="1"/>
  <c r="L482" i="9"/>
  <c r="L489" i="14" s="1"/>
  <c r="J482" i="9"/>
  <c r="I482" i="9"/>
  <c r="G482" i="9"/>
  <c r="E482" i="9"/>
  <c r="T481" i="9"/>
  <c r="T488" i="14" s="1"/>
  <c r="S481" i="9"/>
  <c r="S488" i="14" s="1"/>
  <c r="R481" i="9"/>
  <c r="R488" i="14" s="1"/>
  <c r="Q481" i="9"/>
  <c r="Q488" i="14" s="1"/>
  <c r="O481" i="9"/>
  <c r="O488" i="14" s="1"/>
  <c r="N481" i="9"/>
  <c r="N488" i="14" s="1"/>
  <c r="M481" i="9"/>
  <c r="M488" i="14" s="1"/>
  <c r="L481" i="9"/>
  <c r="L488" i="14" s="1"/>
  <c r="J481" i="9"/>
  <c r="I481" i="9"/>
  <c r="G481" i="9"/>
  <c r="E481" i="9"/>
  <c r="T480" i="9"/>
  <c r="T487" i="14" s="1"/>
  <c r="S480" i="9"/>
  <c r="S487" i="14" s="1"/>
  <c r="R480" i="9"/>
  <c r="R487" i="14" s="1"/>
  <c r="Q480" i="9"/>
  <c r="Q487" i="14" s="1"/>
  <c r="O480" i="9"/>
  <c r="O487" i="14" s="1"/>
  <c r="N480" i="9"/>
  <c r="N487" i="14" s="1"/>
  <c r="M480" i="9"/>
  <c r="M487" i="14" s="1"/>
  <c r="L480" i="9"/>
  <c r="L487" i="14" s="1"/>
  <c r="J480" i="9"/>
  <c r="I480" i="9"/>
  <c r="G480" i="9"/>
  <c r="E480" i="9"/>
  <c r="T479" i="9"/>
  <c r="T486" i="14" s="1"/>
  <c r="S479" i="9"/>
  <c r="S486" i="14" s="1"/>
  <c r="R479" i="9"/>
  <c r="R486" i="14" s="1"/>
  <c r="Q479" i="9"/>
  <c r="Q486" i="14" s="1"/>
  <c r="O479" i="9"/>
  <c r="O486" i="14" s="1"/>
  <c r="N479" i="9"/>
  <c r="N486" i="14" s="1"/>
  <c r="M479" i="9"/>
  <c r="M486" i="14" s="1"/>
  <c r="L479" i="9"/>
  <c r="L486" i="14" s="1"/>
  <c r="J479" i="9"/>
  <c r="I479" i="9"/>
  <c r="G479" i="9"/>
  <c r="E479" i="9"/>
  <c r="T478" i="9"/>
  <c r="T485" i="14" s="1"/>
  <c r="S478" i="9"/>
  <c r="S485" i="14" s="1"/>
  <c r="R478" i="9"/>
  <c r="R485" i="14" s="1"/>
  <c r="Q478" i="9"/>
  <c r="Q485" i="14" s="1"/>
  <c r="O478" i="9"/>
  <c r="O485" i="14" s="1"/>
  <c r="N478" i="9"/>
  <c r="N485" i="14" s="1"/>
  <c r="M478" i="9"/>
  <c r="M485" i="14" s="1"/>
  <c r="L478" i="9"/>
  <c r="L485" i="14" s="1"/>
  <c r="J478" i="9"/>
  <c r="I478" i="9"/>
  <c r="G478" i="9"/>
  <c r="E478" i="9"/>
  <c r="T477" i="9"/>
  <c r="T484" i="14" s="1"/>
  <c r="S477" i="9"/>
  <c r="S484" i="14" s="1"/>
  <c r="R477" i="9"/>
  <c r="R484" i="14" s="1"/>
  <c r="Q477" i="9"/>
  <c r="Q484" i="14" s="1"/>
  <c r="O477" i="9"/>
  <c r="O484" i="14" s="1"/>
  <c r="N477" i="9"/>
  <c r="N484" i="14" s="1"/>
  <c r="M477" i="9"/>
  <c r="M484" i="14" s="1"/>
  <c r="L477" i="9"/>
  <c r="L484" i="14" s="1"/>
  <c r="J477" i="9"/>
  <c r="I477" i="9"/>
  <c r="G477" i="9"/>
  <c r="E477" i="9"/>
  <c r="T476" i="9"/>
  <c r="T483" i="14" s="1"/>
  <c r="S476" i="9"/>
  <c r="S483" i="14" s="1"/>
  <c r="R476" i="9"/>
  <c r="R483" i="14" s="1"/>
  <c r="Q476" i="9"/>
  <c r="Q483" i="14" s="1"/>
  <c r="O476" i="9"/>
  <c r="O483" i="14" s="1"/>
  <c r="N476" i="9"/>
  <c r="N483" i="14" s="1"/>
  <c r="M476" i="9"/>
  <c r="M483" i="14" s="1"/>
  <c r="L476" i="9"/>
  <c r="L483" i="14" s="1"/>
  <c r="J476" i="9"/>
  <c r="I476" i="9"/>
  <c r="G476" i="9"/>
  <c r="E476" i="9"/>
  <c r="T475" i="9"/>
  <c r="T482" i="14" s="1"/>
  <c r="S475" i="9"/>
  <c r="S482" i="14" s="1"/>
  <c r="R475" i="9"/>
  <c r="R482" i="14" s="1"/>
  <c r="Q475" i="9"/>
  <c r="Q482" i="14" s="1"/>
  <c r="O475" i="9"/>
  <c r="O482" i="14" s="1"/>
  <c r="N475" i="9"/>
  <c r="N482" i="14" s="1"/>
  <c r="M475" i="9"/>
  <c r="M482" i="14" s="1"/>
  <c r="L475" i="9"/>
  <c r="L482" i="14" s="1"/>
  <c r="J475" i="9"/>
  <c r="I475" i="9"/>
  <c r="G475" i="9"/>
  <c r="E475" i="9"/>
  <c r="T474" i="9"/>
  <c r="T481" i="14" s="1"/>
  <c r="S474" i="9"/>
  <c r="S481" i="14" s="1"/>
  <c r="R474" i="9"/>
  <c r="R481" i="14" s="1"/>
  <c r="Q474" i="9"/>
  <c r="Q481" i="14" s="1"/>
  <c r="O474" i="9"/>
  <c r="O481" i="14" s="1"/>
  <c r="N474" i="9"/>
  <c r="N481" i="14" s="1"/>
  <c r="M474" i="9"/>
  <c r="M481" i="14" s="1"/>
  <c r="L474" i="9"/>
  <c r="L481" i="14" s="1"/>
  <c r="J474" i="9"/>
  <c r="I474" i="9"/>
  <c r="G474" i="9"/>
  <c r="E474" i="9"/>
  <c r="T473" i="9"/>
  <c r="T480" i="14" s="1"/>
  <c r="S473" i="9"/>
  <c r="S480" i="14" s="1"/>
  <c r="R473" i="9"/>
  <c r="R480" i="14" s="1"/>
  <c r="Q473" i="9"/>
  <c r="Q480" i="14" s="1"/>
  <c r="O473" i="9"/>
  <c r="O480" i="14" s="1"/>
  <c r="N473" i="9"/>
  <c r="N480" i="14" s="1"/>
  <c r="M473" i="9"/>
  <c r="M480" i="14" s="1"/>
  <c r="L473" i="9"/>
  <c r="L480" i="14" s="1"/>
  <c r="J473" i="9"/>
  <c r="I473" i="9"/>
  <c r="G473" i="9"/>
  <c r="E473" i="9"/>
  <c r="T472" i="9"/>
  <c r="T479" i="14" s="1"/>
  <c r="S472" i="9"/>
  <c r="S479" i="14" s="1"/>
  <c r="R472" i="9"/>
  <c r="R479" i="14" s="1"/>
  <c r="Q472" i="9"/>
  <c r="Q479" i="14" s="1"/>
  <c r="O472" i="9"/>
  <c r="O479" i="14" s="1"/>
  <c r="N472" i="9"/>
  <c r="N479" i="14" s="1"/>
  <c r="M472" i="9"/>
  <c r="M479" i="14" s="1"/>
  <c r="L472" i="9"/>
  <c r="L479" i="14" s="1"/>
  <c r="J472" i="9"/>
  <c r="I472" i="9"/>
  <c r="G472" i="9"/>
  <c r="E472" i="9"/>
  <c r="T471" i="9"/>
  <c r="T478" i="14" s="1"/>
  <c r="S471" i="9"/>
  <c r="S478" i="14" s="1"/>
  <c r="R471" i="9"/>
  <c r="R478" i="14" s="1"/>
  <c r="Q471" i="9"/>
  <c r="Q478" i="14" s="1"/>
  <c r="O471" i="9"/>
  <c r="O478" i="14" s="1"/>
  <c r="N471" i="9"/>
  <c r="N478" i="14" s="1"/>
  <c r="M471" i="9"/>
  <c r="M478" i="14" s="1"/>
  <c r="L471" i="9"/>
  <c r="L478" i="14" s="1"/>
  <c r="J471" i="9"/>
  <c r="I471" i="9"/>
  <c r="G471" i="9"/>
  <c r="E471" i="9"/>
  <c r="T470" i="9"/>
  <c r="T477" i="14" s="1"/>
  <c r="S470" i="9"/>
  <c r="S477" i="14" s="1"/>
  <c r="R470" i="9"/>
  <c r="R477" i="14" s="1"/>
  <c r="Q470" i="9"/>
  <c r="Q477" i="14" s="1"/>
  <c r="O470" i="9"/>
  <c r="O477" i="14" s="1"/>
  <c r="N470" i="9"/>
  <c r="N477" i="14" s="1"/>
  <c r="M470" i="9"/>
  <c r="M477" i="14" s="1"/>
  <c r="L470" i="9"/>
  <c r="L477" i="14" s="1"/>
  <c r="J470" i="9"/>
  <c r="I470" i="9"/>
  <c r="G470" i="9"/>
  <c r="E470" i="9"/>
  <c r="T469" i="9"/>
  <c r="T476" i="14" s="1"/>
  <c r="S469" i="9"/>
  <c r="S476" i="14" s="1"/>
  <c r="R469" i="9"/>
  <c r="R476" i="14" s="1"/>
  <c r="Q469" i="9"/>
  <c r="Q476" i="14" s="1"/>
  <c r="O469" i="9"/>
  <c r="O476" i="14" s="1"/>
  <c r="N469" i="9"/>
  <c r="N476" i="14" s="1"/>
  <c r="M469" i="9"/>
  <c r="M476" i="14" s="1"/>
  <c r="L469" i="9"/>
  <c r="L476" i="14" s="1"/>
  <c r="J469" i="9"/>
  <c r="I469" i="9"/>
  <c r="G469" i="9"/>
  <c r="E469" i="9"/>
  <c r="T468" i="9"/>
  <c r="T475" i="14" s="1"/>
  <c r="S468" i="9"/>
  <c r="S475" i="14" s="1"/>
  <c r="R468" i="9"/>
  <c r="R475" i="14" s="1"/>
  <c r="Q468" i="9"/>
  <c r="Q475" i="14" s="1"/>
  <c r="O468" i="9"/>
  <c r="O475" i="14" s="1"/>
  <c r="N468" i="9"/>
  <c r="N475" i="14" s="1"/>
  <c r="M468" i="9"/>
  <c r="M475" i="14" s="1"/>
  <c r="L468" i="9"/>
  <c r="L475" i="14" s="1"/>
  <c r="J468" i="9"/>
  <c r="I468" i="9"/>
  <c r="G468" i="9"/>
  <c r="E468" i="9"/>
  <c r="T467" i="9"/>
  <c r="T474" i="14" s="1"/>
  <c r="S467" i="9"/>
  <c r="S474" i="14" s="1"/>
  <c r="R467" i="9"/>
  <c r="R474" i="14" s="1"/>
  <c r="Q467" i="9"/>
  <c r="Q474" i="14" s="1"/>
  <c r="O467" i="9"/>
  <c r="O474" i="14" s="1"/>
  <c r="N467" i="9"/>
  <c r="N474" i="14" s="1"/>
  <c r="M467" i="9"/>
  <c r="M474" i="14" s="1"/>
  <c r="L467" i="9"/>
  <c r="L474" i="14" s="1"/>
  <c r="J467" i="9"/>
  <c r="I467" i="9"/>
  <c r="G467" i="9"/>
  <c r="E467" i="9"/>
  <c r="T466" i="9"/>
  <c r="T473" i="14" s="1"/>
  <c r="S466" i="9"/>
  <c r="S473" i="14" s="1"/>
  <c r="R466" i="9"/>
  <c r="R473" i="14" s="1"/>
  <c r="Q466" i="9"/>
  <c r="Q473" i="14" s="1"/>
  <c r="O466" i="9"/>
  <c r="O473" i="14" s="1"/>
  <c r="N466" i="9"/>
  <c r="N473" i="14" s="1"/>
  <c r="M466" i="9"/>
  <c r="M473" i="14" s="1"/>
  <c r="L466" i="9"/>
  <c r="L473" i="14" s="1"/>
  <c r="J466" i="9"/>
  <c r="I466" i="9"/>
  <c r="G466" i="9"/>
  <c r="E466" i="9"/>
  <c r="T465" i="9"/>
  <c r="T472" i="14" s="1"/>
  <c r="S465" i="9"/>
  <c r="S472" i="14" s="1"/>
  <c r="R465" i="9"/>
  <c r="R472" i="14" s="1"/>
  <c r="Q465" i="9"/>
  <c r="Q472" i="14" s="1"/>
  <c r="O465" i="9"/>
  <c r="O472" i="14" s="1"/>
  <c r="N465" i="9"/>
  <c r="N472" i="14" s="1"/>
  <c r="M465" i="9"/>
  <c r="M472" i="14" s="1"/>
  <c r="L465" i="9"/>
  <c r="L472" i="14" s="1"/>
  <c r="J465" i="9"/>
  <c r="I465" i="9"/>
  <c r="G465" i="9"/>
  <c r="E465" i="9"/>
  <c r="T464" i="9"/>
  <c r="T471" i="14" s="1"/>
  <c r="S464" i="9"/>
  <c r="S471" i="14" s="1"/>
  <c r="R464" i="9"/>
  <c r="R471" i="14" s="1"/>
  <c r="Q464" i="9"/>
  <c r="Q471" i="14" s="1"/>
  <c r="O464" i="9"/>
  <c r="O471" i="14" s="1"/>
  <c r="N464" i="9"/>
  <c r="N471" i="14" s="1"/>
  <c r="M464" i="9"/>
  <c r="M471" i="14" s="1"/>
  <c r="L464" i="9"/>
  <c r="L471" i="14" s="1"/>
  <c r="J464" i="9"/>
  <c r="I464" i="9"/>
  <c r="G464" i="9"/>
  <c r="E464" i="9"/>
  <c r="T463" i="9"/>
  <c r="T470" i="14" s="1"/>
  <c r="S463" i="9"/>
  <c r="S470" i="14" s="1"/>
  <c r="R463" i="9"/>
  <c r="R470" i="14" s="1"/>
  <c r="Q463" i="9"/>
  <c r="Q470" i="14" s="1"/>
  <c r="O463" i="9"/>
  <c r="O470" i="14" s="1"/>
  <c r="N463" i="9"/>
  <c r="N470" i="14" s="1"/>
  <c r="M463" i="9"/>
  <c r="M470" i="14" s="1"/>
  <c r="L463" i="9"/>
  <c r="L470" i="14" s="1"/>
  <c r="J463" i="9"/>
  <c r="I463" i="9"/>
  <c r="G463" i="9"/>
  <c r="E463" i="9"/>
  <c r="T462" i="9"/>
  <c r="T469" i="14" s="1"/>
  <c r="S462" i="9"/>
  <c r="S469" i="14" s="1"/>
  <c r="R462" i="9"/>
  <c r="R469" i="14" s="1"/>
  <c r="Q462" i="9"/>
  <c r="Q469" i="14" s="1"/>
  <c r="O462" i="9"/>
  <c r="O469" i="14" s="1"/>
  <c r="N462" i="9"/>
  <c r="N469" i="14" s="1"/>
  <c r="M462" i="9"/>
  <c r="M469" i="14" s="1"/>
  <c r="L462" i="9"/>
  <c r="L469" i="14" s="1"/>
  <c r="J462" i="9"/>
  <c r="I462" i="9"/>
  <c r="G462" i="9"/>
  <c r="E462" i="9"/>
  <c r="T461" i="9"/>
  <c r="T468" i="14" s="1"/>
  <c r="S461" i="9"/>
  <c r="S468" i="14" s="1"/>
  <c r="R461" i="9"/>
  <c r="R468" i="14" s="1"/>
  <c r="Q461" i="9"/>
  <c r="Q468" i="14" s="1"/>
  <c r="O461" i="9"/>
  <c r="O468" i="14" s="1"/>
  <c r="N461" i="9"/>
  <c r="N468" i="14" s="1"/>
  <c r="M461" i="9"/>
  <c r="M468" i="14" s="1"/>
  <c r="L461" i="9"/>
  <c r="L468" i="14" s="1"/>
  <c r="J461" i="9"/>
  <c r="I461" i="9"/>
  <c r="G461" i="9"/>
  <c r="E461" i="9"/>
  <c r="T460" i="9"/>
  <c r="T467" i="14" s="1"/>
  <c r="S460" i="9"/>
  <c r="S467" i="14" s="1"/>
  <c r="R460" i="9"/>
  <c r="R467" i="14" s="1"/>
  <c r="Q460" i="9"/>
  <c r="Q467" i="14" s="1"/>
  <c r="O460" i="9"/>
  <c r="O467" i="14" s="1"/>
  <c r="N460" i="9"/>
  <c r="N467" i="14" s="1"/>
  <c r="M460" i="9"/>
  <c r="M467" i="14" s="1"/>
  <c r="L460" i="9"/>
  <c r="L467" i="14" s="1"/>
  <c r="J460" i="9"/>
  <c r="I460" i="9"/>
  <c r="G460" i="9"/>
  <c r="E460" i="9"/>
  <c r="T459" i="9"/>
  <c r="T466" i="14" s="1"/>
  <c r="S459" i="9"/>
  <c r="S466" i="14" s="1"/>
  <c r="R459" i="9"/>
  <c r="R466" i="14" s="1"/>
  <c r="Q459" i="9"/>
  <c r="Q466" i="14" s="1"/>
  <c r="O459" i="9"/>
  <c r="O466" i="14" s="1"/>
  <c r="N459" i="9"/>
  <c r="N466" i="14" s="1"/>
  <c r="M459" i="9"/>
  <c r="M466" i="14" s="1"/>
  <c r="L459" i="9"/>
  <c r="L466" i="14" s="1"/>
  <c r="J459" i="9"/>
  <c r="I459" i="9"/>
  <c r="G459" i="9"/>
  <c r="E459" i="9"/>
  <c r="T458" i="9"/>
  <c r="T465" i="14" s="1"/>
  <c r="S458" i="9"/>
  <c r="S465" i="14" s="1"/>
  <c r="R458" i="9"/>
  <c r="R465" i="14" s="1"/>
  <c r="Q458" i="9"/>
  <c r="Q465" i="14" s="1"/>
  <c r="O458" i="9"/>
  <c r="O465" i="14" s="1"/>
  <c r="N458" i="9"/>
  <c r="N465" i="14" s="1"/>
  <c r="M458" i="9"/>
  <c r="M465" i="14" s="1"/>
  <c r="L458" i="9"/>
  <c r="L465" i="14" s="1"/>
  <c r="J458" i="9"/>
  <c r="I458" i="9"/>
  <c r="G458" i="9"/>
  <c r="E458" i="9"/>
  <c r="T457" i="9"/>
  <c r="T464" i="14" s="1"/>
  <c r="S457" i="9"/>
  <c r="S464" i="14" s="1"/>
  <c r="R457" i="9"/>
  <c r="R464" i="14" s="1"/>
  <c r="Q457" i="9"/>
  <c r="Q464" i="14" s="1"/>
  <c r="O457" i="9"/>
  <c r="O464" i="14" s="1"/>
  <c r="N457" i="9"/>
  <c r="N464" i="14" s="1"/>
  <c r="M457" i="9"/>
  <c r="M464" i="14" s="1"/>
  <c r="L457" i="9"/>
  <c r="L464" i="14" s="1"/>
  <c r="J457" i="9"/>
  <c r="I457" i="9"/>
  <c r="G457" i="9"/>
  <c r="E457" i="9"/>
  <c r="T456" i="9"/>
  <c r="T463" i="14" s="1"/>
  <c r="S456" i="9"/>
  <c r="S463" i="14" s="1"/>
  <c r="R456" i="9"/>
  <c r="R463" i="14" s="1"/>
  <c r="Q456" i="9"/>
  <c r="Q463" i="14" s="1"/>
  <c r="O456" i="9"/>
  <c r="O463" i="14" s="1"/>
  <c r="N456" i="9"/>
  <c r="N463" i="14" s="1"/>
  <c r="M456" i="9"/>
  <c r="M463" i="14" s="1"/>
  <c r="L456" i="9"/>
  <c r="L463" i="14" s="1"/>
  <c r="J456" i="9"/>
  <c r="I456" i="9"/>
  <c r="G456" i="9"/>
  <c r="E456" i="9"/>
  <c r="T455" i="9"/>
  <c r="T462" i="14" s="1"/>
  <c r="S455" i="9"/>
  <c r="S462" i="14" s="1"/>
  <c r="R455" i="9"/>
  <c r="R462" i="14" s="1"/>
  <c r="Q455" i="9"/>
  <c r="Q462" i="14" s="1"/>
  <c r="O455" i="9"/>
  <c r="O462" i="14" s="1"/>
  <c r="N455" i="9"/>
  <c r="N462" i="14" s="1"/>
  <c r="M455" i="9"/>
  <c r="M462" i="14" s="1"/>
  <c r="L455" i="9"/>
  <c r="L462" i="14" s="1"/>
  <c r="J455" i="9"/>
  <c r="I455" i="9"/>
  <c r="G455" i="9"/>
  <c r="E455" i="9"/>
  <c r="T454" i="9"/>
  <c r="T461" i="14" s="1"/>
  <c r="S454" i="9"/>
  <c r="S461" i="14" s="1"/>
  <c r="R454" i="9"/>
  <c r="R461" i="14" s="1"/>
  <c r="Q454" i="9"/>
  <c r="Q461" i="14" s="1"/>
  <c r="O454" i="9"/>
  <c r="O461" i="14" s="1"/>
  <c r="N454" i="9"/>
  <c r="N461" i="14" s="1"/>
  <c r="M454" i="9"/>
  <c r="M461" i="14" s="1"/>
  <c r="L454" i="9"/>
  <c r="L461" i="14" s="1"/>
  <c r="J454" i="9"/>
  <c r="I454" i="9"/>
  <c r="G454" i="9"/>
  <c r="E454" i="9"/>
  <c r="T453" i="9"/>
  <c r="T460" i="14" s="1"/>
  <c r="S453" i="9"/>
  <c r="S460" i="14" s="1"/>
  <c r="R453" i="9"/>
  <c r="R460" i="14" s="1"/>
  <c r="Q453" i="9"/>
  <c r="Q460" i="14" s="1"/>
  <c r="O453" i="9"/>
  <c r="O460" i="14" s="1"/>
  <c r="N453" i="9"/>
  <c r="N460" i="14" s="1"/>
  <c r="M453" i="9"/>
  <c r="M460" i="14" s="1"/>
  <c r="L453" i="9"/>
  <c r="L460" i="14" s="1"/>
  <c r="J453" i="9"/>
  <c r="I453" i="9"/>
  <c r="G453" i="9"/>
  <c r="E453" i="9"/>
  <c r="T452" i="9"/>
  <c r="T459" i="14" s="1"/>
  <c r="S452" i="9"/>
  <c r="S459" i="14" s="1"/>
  <c r="R452" i="9"/>
  <c r="R459" i="14" s="1"/>
  <c r="Q452" i="9"/>
  <c r="Q459" i="14" s="1"/>
  <c r="O452" i="9"/>
  <c r="O459" i="14" s="1"/>
  <c r="N452" i="9"/>
  <c r="N459" i="14" s="1"/>
  <c r="M452" i="9"/>
  <c r="M459" i="14" s="1"/>
  <c r="L452" i="9"/>
  <c r="L459" i="14" s="1"/>
  <c r="J452" i="9"/>
  <c r="I452" i="9"/>
  <c r="G452" i="9"/>
  <c r="E452" i="9"/>
  <c r="T451" i="9"/>
  <c r="T458" i="14" s="1"/>
  <c r="S451" i="9"/>
  <c r="S458" i="14" s="1"/>
  <c r="R451" i="9"/>
  <c r="R458" i="14" s="1"/>
  <c r="Q451" i="9"/>
  <c r="Q458" i="14" s="1"/>
  <c r="O451" i="9"/>
  <c r="O458" i="14" s="1"/>
  <c r="N451" i="9"/>
  <c r="N458" i="14" s="1"/>
  <c r="M451" i="9"/>
  <c r="M458" i="14" s="1"/>
  <c r="L451" i="9"/>
  <c r="L458" i="14" s="1"/>
  <c r="J451" i="9"/>
  <c r="I451" i="9"/>
  <c r="G451" i="9"/>
  <c r="E451" i="9"/>
  <c r="T450" i="9"/>
  <c r="T457" i="14" s="1"/>
  <c r="S450" i="9"/>
  <c r="S457" i="14" s="1"/>
  <c r="R450" i="9"/>
  <c r="R457" i="14" s="1"/>
  <c r="Q450" i="9"/>
  <c r="Q457" i="14" s="1"/>
  <c r="O450" i="9"/>
  <c r="O457" i="14" s="1"/>
  <c r="N450" i="9"/>
  <c r="N457" i="14" s="1"/>
  <c r="M450" i="9"/>
  <c r="M457" i="14" s="1"/>
  <c r="L450" i="9"/>
  <c r="L457" i="14" s="1"/>
  <c r="J450" i="9"/>
  <c r="I450" i="9"/>
  <c r="G450" i="9"/>
  <c r="E450" i="9"/>
  <c r="T449" i="9"/>
  <c r="T456" i="14" s="1"/>
  <c r="S449" i="9"/>
  <c r="S456" i="14" s="1"/>
  <c r="R449" i="9"/>
  <c r="R456" i="14" s="1"/>
  <c r="Q449" i="9"/>
  <c r="Q456" i="14" s="1"/>
  <c r="O449" i="9"/>
  <c r="O456" i="14" s="1"/>
  <c r="N449" i="9"/>
  <c r="N456" i="14" s="1"/>
  <c r="M449" i="9"/>
  <c r="M456" i="14" s="1"/>
  <c r="L449" i="9"/>
  <c r="L456" i="14" s="1"/>
  <c r="J449" i="9"/>
  <c r="I449" i="9"/>
  <c r="G449" i="9"/>
  <c r="E449" i="9"/>
  <c r="T448" i="9"/>
  <c r="T455" i="14" s="1"/>
  <c r="S448" i="9"/>
  <c r="S455" i="14" s="1"/>
  <c r="R448" i="9"/>
  <c r="R455" i="14" s="1"/>
  <c r="Q448" i="9"/>
  <c r="Q455" i="14" s="1"/>
  <c r="O448" i="9"/>
  <c r="O455" i="14" s="1"/>
  <c r="N448" i="9"/>
  <c r="N455" i="14" s="1"/>
  <c r="M448" i="9"/>
  <c r="M455" i="14" s="1"/>
  <c r="L448" i="9"/>
  <c r="L455" i="14" s="1"/>
  <c r="J448" i="9"/>
  <c r="I448" i="9"/>
  <c r="G448" i="9"/>
  <c r="E448" i="9"/>
  <c r="T447" i="9"/>
  <c r="T454" i="14" s="1"/>
  <c r="S447" i="9"/>
  <c r="S454" i="14" s="1"/>
  <c r="R447" i="9"/>
  <c r="R454" i="14" s="1"/>
  <c r="Q447" i="9"/>
  <c r="Q454" i="14" s="1"/>
  <c r="O447" i="9"/>
  <c r="O454" i="14" s="1"/>
  <c r="N447" i="9"/>
  <c r="N454" i="14" s="1"/>
  <c r="M447" i="9"/>
  <c r="M454" i="14" s="1"/>
  <c r="L447" i="9"/>
  <c r="L454" i="14" s="1"/>
  <c r="J447" i="9"/>
  <c r="I447" i="9"/>
  <c r="G447" i="9"/>
  <c r="E447" i="9"/>
  <c r="T446" i="9"/>
  <c r="T453" i="14" s="1"/>
  <c r="S446" i="9"/>
  <c r="S453" i="14" s="1"/>
  <c r="R446" i="9"/>
  <c r="R453" i="14" s="1"/>
  <c r="Q446" i="9"/>
  <c r="Q453" i="14" s="1"/>
  <c r="O446" i="9"/>
  <c r="O453" i="14" s="1"/>
  <c r="N446" i="9"/>
  <c r="N453" i="14" s="1"/>
  <c r="M446" i="9"/>
  <c r="M453" i="14" s="1"/>
  <c r="L446" i="9"/>
  <c r="L453" i="14" s="1"/>
  <c r="J446" i="9"/>
  <c r="I446" i="9"/>
  <c r="G446" i="9"/>
  <c r="E446" i="9"/>
  <c r="T445" i="9"/>
  <c r="T452" i="14" s="1"/>
  <c r="S445" i="9"/>
  <c r="S452" i="14" s="1"/>
  <c r="R445" i="9"/>
  <c r="R452" i="14" s="1"/>
  <c r="Q445" i="9"/>
  <c r="Q452" i="14" s="1"/>
  <c r="O445" i="9"/>
  <c r="O452" i="14" s="1"/>
  <c r="N445" i="9"/>
  <c r="N452" i="14" s="1"/>
  <c r="M445" i="9"/>
  <c r="M452" i="14" s="1"/>
  <c r="L445" i="9"/>
  <c r="L452" i="14" s="1"/>
  <c r="J445" i="9"/>
  <c r="I445" i="9"/>
  <c r="G445" i="9"/>
  <c r="E445" i="9"/>
  <c r="T444" i="9"/>
  <c r="T451" i="14" s="1"/>
  <c r="S444" i="9"/>
  <c r="S451" i="14" s="1"/>
  <c r="R444" i="9"/>
  <c r="R451" i="14" s="1"/>
  <c r="Q444" i="9"/>
  <c r="Q451" i="14" s="1"/>
  <c r="O444" i="9"/>
  <c r="O451" i="14" s="1"/>
  <c r="N444" i="9"/>
  <c r="N451" i="14" s="1"/>
  <c r="M444" i="9"/>
  <c r="M451" i="14" s="1"/>
  <c r="L444" i="9"/>
  <c r="L451" i="14" s="1"/>
  <c r="J444" i="9"/>
  <c r="I444" i="9"/>
  <c r="G444" i="9"/>
  <c r="E444" i="9"/>
  <c r="T443" i="9"/>
  <c r="T450" i="14" s="1"/>
  <c r="S443" i="9"/>
  <c r="S450" i="14" s="1"/>
  <c r="R443" i="9"/>
  <c r="R450" i="14" s="1"/>
  <c r="Q443" i="9"/>
  <c r="Q450" i="14" s="1"/>
  <c r="O443" i="9"/>
  <c r="O450" i="14" s="1"/>
  <c r="N443" i="9"/>
  <c r="N450" i="14" s="1"/>
  <c r="M443" i="9"/>
  <c r="M450" i="14" s="1"/>
  <c r="L443" i="9"/>
  <c r="L450" i="14" s="1"/>
  <c r="J443" i="9"/>
  <c r="I443" i="9"/>
  <c r="G443" i="9"/>
  <c r="E443" i="9"/>
  <c r="T442" i="9"/>
  <c r="T449" i="14" s="1"/>
  <c r="S442" i="9"/>
  <c r="S449" i="14" s="1"/>
  <c r="R442" i="9"/>
  <c r="R449" i="14" s="1"/>
  <c r="Q442" i="9"/>
  <c r="Q449" i="14" s="1"/>
  <c r="O442" i="9"/>
  <c r="O449" i="14" s="1"/>
  <c r="N442" i="9"/>
  <c r="N449" i="14" s="1"/>
  <c r="M442" i="9"/>
  <c r="M449" i="14" s="1"/>
  <c r="L442" i="9"/>
  <c r="L449" i="14" s="1"/>
  <c r="J442" i="9"/>
  <c r="I442" i="9"/>
  <c r="G442" i="9"/>
  <c r="E442" i="9"/>
  <c r="T441" i="9"/>
  <c r="T448" i="14" s="1"/>
  <c r="S441" i="9"/>
  <c r="S448" i="14" s="1"/>
  <c r="R441" i="9"/>
  <c r="R448" i="14" s="1"/>
  <c r="Q441" i="9"/>
  <c r="Q448" i="14" s="1"/>
  <c r="O441" i="9"/>
  <c r="O448" i="14" s="1"/>
  <c r="N441" i="9"/>
  <c r="N448" i="14" s="1"/>
  <c r="M441" i="9"/>
  <c r="M448" i="14" s="1"/>
  <c r="L441" i="9"/>
  <c r="L448" i="14" s="1"/>
  <c r="J441" i="9"/>
  <c r="I441" i="9"/>
  <c r="G441" i="9"/>
  <c r="E441" i="9"/>
  <c r="T440" i="9"/>
  <c r="T447" i="14" s="1"/>
  <c r="S440" i="9"/>
  <c r="S447" i="14" s="1"/>
  <c r="R440" i="9"/>
  <c r="R447" i="14" s="1"/>
  <c r="Q440" i="9"/>
  <c r="Q447" i="14" s="1"/>
  <c r="O440" i="9"/>
  <c r="O447" i="14" s="1"/>
  <c r="N440" i="9"/>
  <c r="N447" i="14" s="1"/>
  <c r="M440" i="9"/>
  <c r="M447" i="14" s="1"/>
  <c r="L440" i="9"/>
  <c r="L447" i="14" s="1"/>
  <c r="J440" i="9"/>
  <c r="I440" i="9"/>
  <c r="G440" i="9"/>
  <c r="E440" i="9"/>
  <c r="T439" i="9"/>
  <c r="T446" i="14" s="1"/>
  <c r="S439" i="9"/>
  <c r="S446" i="14" s="1"/>
  <c r="R439" i="9"/>
  <c r="R446" i="14" s="1"/>
  <c r="Q439" i="9"/>
  <c r="Q446" i="14" s="1"/>
  <c r="O439" i="9"/>
  <c r="O446" i="14" s="1"/>
  <c r="N439" i="9"/>
  <c r="N446" i="14" s="1"/>
  <c r="M439" i="9"/>
  <c r="M446" i="14" s="1"/>
  <c r="L439" i="9"/>
  <c r="L446" i="14" s="1"/>
  <c r="J439" i="9"/>
  <c r="I439" i="9"/>
  <c r="G439" i="9"/>
  <c r="E439" i="9"/>
  <c r="T438" i="9"/>
  <c r="T445" i="14" s="1"/>
  <c r="S438" i="9"/>
  <c r="S445" i="14" s="1"/>
  <c r="R438" i="9"/>
  <c r="R445" i="14" s="1"/>
  <c r="Q438" i="9"/>
  <c r="Q445" i="14" s="1"/>
  <c r="O438" i="9"/>
  <c r="O445" i="14" s="1"/>
  <c r="N438" i="9"/>
  <c r="N445" i="14" s="1"/>
  <c r="M438" i="9"/>
  <c r="M445" i="14" s="1"/>
  <c r="L438" i="9"/>
  <c r="L445" i="14" s="1"/>
  <c r="J438" i="9"/>
  <c r="I438" i="9"/>
  <c r="G438" i="9"/>
  <c r="E438" i="9"/>
  <c r="T437" i="9"/>
  <c r="T444" i="14" s="1"/>
  <c r="S437" i="9"/>
  <c r="S444" i="14" s="1"/>
  <c r="R437" i="9"/>
  <c r="R444" i="14" s="1"/>
  <c r="Q437" i="9"/>
  <c r="Q444" i="14" s="1"/>
  <c r="O437" i="9"/>
  <c r="O444" i="14" s="1"/>
  <c r="N437" i="9"/>
  <c r="N444" i="14" s="1"/>
  <c r="M437" i="9"/>
  <c r="M444" i="14" s="1"/>
  <c r="L437" i="9"/>
  <c r="L444" i="14" s="1"/>
  <c r="J437" i="9"/>
  <c r="I437" i="9"/>
  <c r="G437" i="9"/>
  <c r="E437" i="9"/>
  <c r="T436" i="9"/>
  <c r="T443" i="14" s="1"/>
  <c r="S436" i="9"/>
  <c r="S443" i="14" s="1"/>
  <c r="R436" i="9"/>
  <c r="R443" i="14" s="1"/>
  <c r="Q436" i="9"/>
  <c r="Q443" i="14" s="1"/>
  <c r="O436" i="9"/>
  <c r="O443" i="14" s="1"/>
  <c r="N436" i="9"/>
  <c r="N443" i="14" s="1"/>
  <c r="M436" i="9"/>
  <c r="M443" i="14" s="1"/>
  <c r="L436" i="9"/>
  <c r="L443" i="14" s="1"/>
  <c r="J436" i="9"/>
  <c r="I436" i="9"/>
  <c r="G436" i="9"/>
  <c r="E436" i="9"/>
  <c r="T435" i="9"/>
  <c r="T442" i="14" s="1"/>
  <c r="S435" i="9"/>
  <c r="S442" i="14" s="1"/>
  <c r="R435" i="9"/>
  <c r="R442" i="14" s="1"/>
  <c r="Q435" i="9"/>
  <c r="Q442" i="14" s="1"/>
  <c r="O435" i="9"/>
  <c r="O442" i="14" s="1"/>
  <c r="N435" i="9"/>
  <c r="N442" i="14" s="1"/>
  <c r="M435" i="9"/>
  <c r="M442" i="14" s="1"/>
  <c r="L435" i="9"/>
  <c r="L442" i="14" s="1"/>
  <c r="J435" i="9"/>
  <c r="I435" i="9"/>
  <c r="G435" i="9"/>
  <c r="E435" i="9"/>
  <c r="T434" i="9"/>
  <c r="T441" i="14" s="1"/>
  <c r="S434" i="9"/>
  <c r="S441" i="14" s="1"/>
  <c r="R434" i="9"/>
  <c r="R441" i="14" s="1"/>
  <c r="Q434" i="9"/>
  <c r="Q441" i="14" s="1"/>
  <c r="O434" i="9"/>
  <c r="O441" i="14" s="1"/>
  <c r="N434" i="9"/>
  <c r="N441" i="14" s="1"/>
  <c r="M434" i="9"/>
  <c r="M441" i="14" s="1"/>
  <c r="L434" i="9"/>
  <c r="L441" i="14" s="1"/>
  <c r="J434" i="9"/>
  <c r="I434" i="9"/>
  <c r="G434" i="9"/>
  <c r="E434" i="9"/>
  <c r="T433" i="9"/>
  <c r="T440" i="14" s="1"/>
  <c r="S433" i="9"/>
  <c r="S440" i="14" s="1"/>
  <c r="R433" i="9"/>
  <c r="R440" i="14" s="1"/>
  <c r="Q433" i="9"/>
  <c r="Q440" i="14" s="1"/>
  <c r="O433" i="9"/>
  <c r="O440" i="14" s="1"/>
  <c r="N433" i="9"/>
  <c r="N440" i="14" s="1"/>
  <c r="M433" i="9"/>
  <c r="M440" i="14" s="1"/>
  <c r="L433" i="9"/>
  <c r="L440" i="14" s="1"/>
  <c r="J433" i="9"/>
  <c r="I433" i="9"/>
  <c r="G433" i="9"/>
  <c r="E433" i="9"/>
  <c r="T432" i="9"/>
  <c r="T439" i="14" s="1"/>
  <c r="S432" i="9"/>
  <c r="S439" i="14" s="1"/>
  <c r="R432" i="9"/>
  <c r="R439" i="14" s="1"/>
  <c r="Q432" i="9"/>
  <c r="Q439" i="14" s="1"/>
  <c r="O432" i="9"/>
  <c r="O439" i="14" s="1"/>
  <c r="N432" i="9"/>
  <c r="N439" i="14" s="1"/>
  <c r="M432" i="9"/>
  <c r="M439" i="14" s="1"/>
  <c r="L432" i="9"/>
  <c r="L439" i="14" s="1"/>
  <c r="J432" i="9"/>
  <c r="I432" i="9"/>
  <c r="G432" i="9"/>
  <c r="E432" i="9"/>
  <c r="T431" i="9"/>
  <c r="T438" i="14" s="1"/>
  <c r="S431" i="9"/>
  <c r="S438" i="14" s="1"/>
  <c r="R431" i="9"/>
  <c r="R438" i="14" s="1"/>
  <c r="Q431" i="9"/>
  <c r="Q438" i="14" s="1"/>
  <c r="O431" i="9"/>
  <c r="O438" i="14" s="1"/>
  <c r="N431" i="9"/>
  <c r="N438" i="14" s="1"/>
  <c r="M431" i="9"/>
  <c r="M438" i="14" s="1"/>
  <c r="L431" i="9"/>
  <c r="L438" i="14" s="1"/>
  <c r="J431" i="9"/>
  <c r="I431" i="9"/>
  <c r="G431" i="9"/>
  <c r="E431" i="9"/>
  <c r="T430" i="9"/>
  <c r="T437" i="14" s="1"/>
  <c r="S430" i="9"/>
  <c r="S437" i="14" s="1"/>
  <c r="R430" i="9"/>
  <c r="R437" i="14" s="1"/>
  <c r="Q430" i="9"/>
  <c r="Q437" i="14" s="1"/>
  <c r="O430" i="9"/>
  <c r="O437" i="14" s="1"/>
  <c r="N430" i="9"/>
  <c r="N437" i="14" s="1"/>
  <c r="M430" i="9"/>
  <c r="M437" i="14" s="1"/>
  <c r="L430" i="9"/>
  <c r="L437" i="14" s="1"/>
  <c r="J430" i="9"/>
  <c r="I430" i="9"/>
  <c r="G430" i="9"/>
  <c r="E430" i="9"/>
  <c r="T429" i="9"/>
  <c r="T436" i="14" s="1"/>
  <c r="S429" i="9"/>
  <c r="S436" i="14" s="1"/>
  <c r="R429" i="9"/>
  <c r="R436" i="14" s="1"/>
  <c r="Q429" i="9"/>
  <c r="Q436" i="14" s="1"/>
  <c r="O429" i="9"/>
  <c r="O436" i="14" s="1"/>
  <c r="N429" i="9"/>
  <c r="N436" i="14" s="1"/>
  <c r="M429" i="9"/>
  <c r="M436" i="14" s="1"/>
  <c r="L429" i="9"/>
  <c r="L436" i="14" s="1"/>
  <c r="J429" i="9"/>
  <c r="I429" i="9"/>
  <c r="G429" i="9"/>
  <c r="E429" i="9"/>
  <c r="T428" i="9"/>
  <c r="T435" i="14" s="1"/>
  <c r="S428" i="9"/>
  <c r="S435" i="14" s="1"/>
  <c r="R428" i="9"/>
  <c r="R435" i="14" s="1"/>
  <c r="Q428" i="9"/>
  <c r="Q435" i="14" s="1"/>
  <c r="O428" i="9"/>
  <c r="O435" i="14" s="1"/>
  <c r="N428" i="9"/>
  <c r="N435" i="14" s="1"/>
  <c r="M428" i="9"/>
  <c r="M435" i="14" s="1"/>
  <c r="L428" i="9"/>
  <c r="L435" i="14" s="1"/>
  <c r="J428" i="9"/>
  <c r="I428" i="9"/>
  <c r="G428" i="9"/>
  <c r="E428" i="9"/>
  <c r="T427" i="9"/>
  <c r="T434" i="14" s="1"/>
  <c r="S427" i="9"/>
  <c r="S434" i="14" s="1"/>
  <c r="R427" i="9"/>
  <c r="R434" i="14" s="1"/>
  <c r="Q427" i="9"/>
  <c r="Q434" i="14" s="1"/>
  <c r="O427" i="9"/>
  <c r="O434" i="14" s="1"/>
  <c r="N427" i="9"/>
  <c r="N434" i="14" s="1"/>
  <c r="M427" i="9"/>
  <c r="M434" i="14" s="1"/>
  <c r="L427" i="9"/>
  <c r="L434" i="14" s="1"/>
  <c r="J427" i="9"/>
  <c r="I427" i="9"/>
  <c r="G427" i="9"/>
  <c r="E427" i="9"/>
  <c r="T426" i="9"/>
  <c r="T433" i="14" s="1"/>
  <c r="S426" i="9"/>
  <c r="S433" i="14" s="1"/>
  <c r="R426" i="9"/>
  <c r="R433" i="14" s="1"/>
  <c r="Q426" i="9"/>
  <c r="Q433" i="14" s="1"/>
  <c r="O426" i="9"/>
  <c r="O433" i="14" s="1"/>
  <c r="N426" i="9"/>
  <c r="N433" i="14" s="1"/>
  <c r="M426" i="9"/>
  <c r="M433" i="14" s="1"/>
  <c r="L426" i="9"/>
  <c r="L433" i="14" s="1"/>
  <c r="J426" i="9"/>
  <c r="I426" i="9"/>
  <c r="G426" i="9"/>
  <c r="E426" i="9"/>
  <c r="T425" i="9"/>
  <c r="T432" i="14" s="1"/>
  <c r="S425" i="9"/>
  <c r="S432" i="14" s="1"/>
  <c r="R425" i="9"/>
  <c r="R432" i="14" s="1"/>
  <c r="Q425" i="9"/>
  <c r="Q432" i="14" s="1"/>
  <c r="O425" i="9"/>
  <c r="O432" i="14" s="1"/>
  <c r="N425" i="9"/>
  <c r="N432" i="14" s="1"/>
  <c r="M425" i="9"/>
  <c r="M432" i="14" s="1"/>
  <c r="L425" i="9"/>
  <c r="L432" i="14" s="1"/>
  <c r="J425" i="9"/>
  <c r="I425" i="9"/>
  <c r="G425" i="9"/>
  <c r="E425" i="9"/>
  <c r="T424" i="9"/>
  <c r="T431" i="14" s="1"/>
  <c r="S424" i="9"/>
  <c r="S431" i="14" s="1"/>
  <c r="R424" i="9"/>
  <c r="R431" i="14" s="1"/>
  <c r="Q424" i="9"/>
  <c r="Q431" i="14" s="1"/>
  <c r="O424" i="9"/>
  <c r="O431" i="14" s="1"/>
  <c r="N424" i="9"/>
  <c r="N431" i="14" s="1"/>
  <c r="M424" i="9"/>
  <c r="M431" i="14" s="1"/>
  <c r="L424" i="9"/>
  <c r="L431" i="14" s="1"/>
  <c r="J424" i="9"/>
  <c r="I424" i="9"/>
  <c r="G424" i="9"/>
  <c r="E424" i="9"/>
  <c r="T423" i="9"/>
  <c r="T430" i="14" s="1"/>
  <c r="S423" i="9"/>
  <c r="S430" i="14" s="1"/>
  <c r="R423" i="9"/>
  <c r="R430" i="14" s="1"/>
  <c r="Q423" i="9"/>
  <c r="Q430" i="14" s="1"/>
  <c r="O423" i="9"/>
  <c r="O430" i="14" s="1"/>
  <c r="N423" i="9"/>
  <c r="N430" i="14" s="1"/>
  <c r="M423" i="9"/>
  <c r="M430" i="14" s="1"/>
  <c r="L423" i="9"/>
  <c r="L430" i="14" s="1"/>
  <c r="J423" i="9"/>
  <c r="I423" i="9"/>
  <c r="G423" i="9"/>
  <c r="E423" i="9"/>
  <c r="T422" i="9"/>
  <c r="T429" i="14" s="1"/>
  <c r="S422" i="9"/>
  <c r="S429" i="14" s="1"/>
  <c r="R422" i="9"/>
  <c r="R429" i="14" s="1"/>
  <c r="Q422" i="9"/>
  <c r="Q429" i="14" s="1"/>
  <c r="O422" i="9"/>
  <c r="O429" i="14" s="1"/>
  <c r="N422" i="9"/>
  <c r="N429" i="14" s="1"/>
  <c r="M422" i="9"/>
  <c r="M429" i="14" s="1"/>
  <c r="L422" i="9"/>
  <c r="L429" i="14" s="1"/>
  <c r="J422" i="9"/>
  <c r="I422" i="9"/>
  <c r="G422" i="9"/>
  <c r="E422" i="9"/>
  <c r="T421" i="9"/>
  <c r="T428" i="14" s="1"/>
  <c r="S421" i="9"/>
  <c r="S428" i="14" s="1"/>
  <c r="R421" i="9"/>
  <c r="R428" i="14" s="1"/>
  <c r="Q421" i="9"/>
  <c r="Q428" i="14" s="1"/>
  <c r="O421" i="9"/>
  <c r="O428" i="14" s="1"/>
  <c r="N421" i="9"/>
  <c r="N428" i="14" s="1"/>
  <c r="M421" i="9"/>
  <c r="M428" i="14" s="1"/>
  <c r="L421" i="9"/>
  <c r="L428" i="14" s="1"/>
  <c r="J421" i="9"/>
  <c r="I421" i="9"/>
  <c r="G421" i="9"/>
  <c r="E421" i="9"/>
  <c r="T420" i="9"/>
  <c r="T427" i="14" s="1"/>
  <c r="S420" i="9"/>
  <c r="S427" i="14" s="1"/>
  <c r="R420" i="9"/>
  <c r="R427" i="14" s="1"/>
  <c r="Q420" i="9"/>
  <c r="Q427" i="14" s="1"/>
  <c r="O420" i="9"/>
  <c r="O427" i="14" s="1"/>
  <c r="N420" i="9"/>
  <c r="N427" i="14" s="1"/>
  <c r="M420" i="9"/>
  <c r="M427" i="14" s="1"/>
  <c r="L420" i="9"/>
  <c r="L427" i="14" s="1"/>
  <c r="J420" i="9"/>
  <c r="I420" i="9"/>
  <c r="G420" i="9"/>
  <c r="E420" i="9"/>
  <c r="T419" i="9"/>
  <c r="T426" i="14" s="1"/>
  <c r="S419" i="9"/>
  <c r="S426" i="14" s="1"/>
  <c r="R419" i="9"/>
  <c r="R426" i="14" s="1"/>
  <c r="Q419" i="9"/>
  <c r="Q426" i="14" s="1"/>
  <c r="O419" i="9"/>
  <c r="O426" i="14" s="1"/>
  <c r="N419" i="9"/>
  <c r="N426" i="14" s="1"/>
  <c r="M419" i="9"/>
  <c r="M426" i="14" s="1"/>
  <c r="L419" i="9"/>
  <c r="L426" i="14" s="1"/>
  <c r="J419" i="9"/>
  <c r="I419" i="9"/>
  <c r="G419" i="9"/>
  <c r="E419" i="9"/>
  <c r="T418" i="9"/>
  <c r="T425" i="14" s="1"/>
  <c r="S418" i="9"/>
  <c r="S425" i="14" s="1"/>
  <c r="R418" i="9"/>
  <c r="R425" i="14" s="1"/>
  <c r="Q418" i="9"/>
  <c r="Q425" i="14" s="1"/>
  <c r="O418" i="9"/>
  <c r="O425" i="14" s="1"/>
  <c r="N418" i="9"/>
  <c r="N425" i="14" s="1"/>
  <c r="M418" i="9"/>
  <c r="M425" i="14" s="1"/>
  <c r="L418" i="9"/>
  <c r="L425" i="14" s="1"/>
  <c r="J418" i="9"/>
  <c r="I418" i="9"/>
  <c r="G418" i="9"/>
  <c r="E418" i="9"/>
  <c r="T417" i="9"/>
  <c r="T424" i="14" s="1"/>
  <c r="S417" i="9"/>
  <c r="S424" i="14" s="1"/>
  <c r="R417" i="9"/>
  <c r="R424" i="14" s="1"/>
  <c r="Q417" i="9"/>
  <c r="Q424" i="14" s="1"/>
  <c r="O417" i="9"/>
  <c r="O424" i="14" s="1"/>
  <c r="N417" i="9"/>
  <c r="N424" i="14" s="1"/>
  <c r="M417" i="9"/>
  <c r="M424" i="14" s="1"/>
  <c r="L417" i="9"/>
  <c r="L424" i="14" s="1"/>
  <c r="J417" i="9"/>
  <c r="I417" i="9"/>
  <c r="G417" i="9"/>
  <c r="E417" i="9"/>
  <c r="T416" i="9"/>
  <c r="T423" i="14" s="1"/>
  <c r="S416" i="9"/>
  <c r="S423" i="14" s="1"/>
  <c r="R416" i="9"/>
  <c r="R423" i="14" s="1"/>
  <c r="Q416" i="9"/>
  <c r="Q423" i="14" s="1"/>
  <c r="O416" i="9"/>
  <c r="O423" i="14" s="1"/>
  <c r="N416" i="9"/>
  <c r="N423" i="14" s="1"/>
  <c r="M416" i="9"/>
  <c r="M423" i="14" s="1"/>
  <c r="L416" i="9"/>
  <c r="L423" i="14" s="1"/>
  <c r="J416" i="9"/>
  <c r="I416" i="9"/>
  <c r="G416" i="9"/>
  <c r="E416" i="9"/>
  <c r="T415" i="9"/>
  <c r="T422" i="14" s="1"/>
  <c r="S415" i="9"/>
  <c r="S422" i="14" s="1"/>
  <c r="R415" i="9"/>
  <c r="R422" i="14" s="1"/>
  <c r="Q415" i="9"/>
  <c r="Q422" i="14" s="1"/>
  <c r="O415" i="9"/>
  <c r="O422" i="14" s="1"/>
  <c r="N415" i="9"/>
  <c r="N422" i="14" s="1"/>
  <c r="M415" i="9"/>
  <c r="M422" i="14" s="1"/>
  <c r="L415" i="9"/>
  <c r="L422" i="14" s="1"/>
  <c r="J415" i="9"/>
  <c r="I415" i="9"/>
  <c r="G415" i="9"/>
  <c r="E415" i="9"/>
  <c r="T414" i="9"/>
  <c r="T421" i="14" s="1"/>
  <c r="S414" i="9"/>
  <c r="S421" i="14" s="1"/>
  <c r="R414" i="9"/>
  <c r="R421" i="14" s="1"/>
  <c r="Q414" i="9"/>
  <c r="Q421" i="14" s="1"/>
  <c r="O414" i="9"/>
  <c r="O421" i="14" s="1"/>
  <c r="N414" i="9"/>
  <c r="N421" i="14" s="1"/>
  <c r="M414" i="9"/>
  <c r="M421" i="14" s="1"/>
  <c r="L414" i="9"/>
  <c r="L421" i="14" s="1"/>
  <c r="J414" i="9"/>
  <c r="I414" i="9"/>
  <c r="G414" i="9"/>
  <c r="E414" i="9"/>
  <c r="T413" i="9"/>
  <c r="T420" i="14" s="1"/>
  <c r="S413" i="9"/>
  <c r="S420" i="14" s="1"/>
  <c r="R413" i="9"/>
  <c r="R420" i="14" s="1"/>
  <c r="Q413" i="9"/>
  <c r="Q420" i="14" s="1"/>
  <c r="O413" i="9"/>
  <c r="O420" i="14" s="1"/>
  <c r="N413" i="9"/>
  <c r="N420" i="14" s="1"/>
  <c r="M413" i="9"/>
  <c r="M420" i="14" s="1"/>
  <c r="L413" i="9"/>
  <c r="L420" i="14" s="1"/>
  <c r="J413" i="9"/>
  <c r="I413" i="9"/>
  <c r="G413" i="9"/>
  <c r="E413" i="9"/>
  <c r="T412" i="9"/>
  <c r="T419" i="14" s="1"/>
  <c r="S412" i="9"/>
  <c r="S419" i="14" s="1"/>
  <c r="R412" i="9"/>
  <c r="R419" i="14" s="1"/>
  <c r="Q412" i="9"/>
  <c r="Q419" i="14" s="1"/>
  <c r="O412" i="9"/>
  <c r="O419" i="14" s="1"/>
  <c r="N412" i="9"/>
  <c r="N419" i="14" s="1"/>
  <c r="M412" i="9"/>
  <c r="M419" i="14" s="1"/>
  <c r="L412" i="9"/>
  <c r="L419" i="14" s="1"/>
  <c r="J412" i="9"/>
  <c r="I412" i="9"/>
  <c r="G412" i="9"/>
  <c r="E412" i="9"/>
  <c r="T411" i="9"/>
  <c r="T418" i="14" s="1"/>
  <c r="S411" i="9"/>
  <c r="S418" i="14" s="1"/>
  <c r="R411" i="9"/>
  <c r="R418" i="14" s="1"/>
  <c r="Q411" i="9"/>
  <c r="Q418" i="14" s="1"/>
  <c r="O411" i="9"/>
  <c r="O418" i="14" s="1"/>
  <c r="N411" i="9"/>
  <c r="N418" i="14" s="1"/>
  <c r="M411" i="9"/>
  <c r="M418" i="14" s="1"/>
  <c r="L411" i="9"/>
  <c r="L418" i="14" s="1"/>
  <c r="J411" i="9"/>
  <c r="I411" i="9"/>
  <c r="G411" i="9"/>
  <c r="E411" i="9"/>
  <c r="T410" i="9"/>
  <c r="T417" i="14" s="1"/>
  <c r="S410" i="9"/>
  <c r="S417" i="14" s="1"/>
  <c r="R410" i="9"/>
  <c r="R417" i="14" s="1"/>
  <c r="Q410" i="9"/>
  <c r="Q417" i="14" s="1"/>
  <c r="O410" i="9"/>
  <c r="O417" i="14" s="1"/>
  <c r="N410" i="9"/>
  <c r="N417" i="14" s="1"/>
  <c r="M410" i="9"/>
  <c r="M417" i="14" s="1"/>
  <c r="L410" i="9"/>
  <c r="L417" i="14" s="1"/>
  <c r="J410" i="9"/>
  <c r="I410" i="9"/>
  <c r="G410" i="9"/>
  <c r="E410" i="9"/>
  <c r="T409" i="9"/>
  <c r="T416" i="14" s="1"/>
  <c r="S409" i="9"/>
  <c r="S416" i="14" s="1"/>
  <c r="R409" i="9"/>
  <c r="R416" i="14" s="1"/>
  <c r="Q409" i="9"/>
  <c r="Q416" i="14" s="1"/>
  <c r="O409" i="9"/>
  <c r="O416" i="14" s="1"/>
  <c r="N409" i="9"/>
  <c r="N416" i="14" s="1"/>
  <c r="M409" i="9"/>
  <c r="M416" i="14" s="1"/>
  <c r="L409" i="9"/>
  <c r="L416" i="14" s="1"/>
  <c r="J409" i="9"/>
  <c r="I409" i="9"/>
  <c r="G409" i="9"/>
  <c r="E409" i="9"/>
  <c r="T408" i="9"/>
  <c r="T415" i="14" s="1"/>
  <c r="S408" i="9"/>
  <c r="S415" i="14" s="1"/>
  <c r="R408" i="9"/>
  <c r="R415" i="14" s="1"/>
  <c r="Q408" i="9"/>
  <c r="Q415" i="14" s="1"/>
  <c r="O408" i="9"/>
  <c r="O415" i="14" s="1"/>
  <c r="N408" i="9"/>
  <c r="N415" i="14" s="1"/>
  <c r="M408" i="9"/>
  <c r="M415" i="14" s="1"/>
  <c r="L408" i="9"/>
  <c r="L415" i="14" s="1"/>
  <c r="J408" i="9"/>
  <c r="I408" i="9"/>
  <c r="G408" i="9"/>
  <c r="E408" i="9"/>
  <c r="T407" i="9"/>
  <c r="T414" i="14" s="1"/>
  <c r="S407" i="9"/>
  <c r="S414" i="14" s="1"/>
  <c r="R407" i="9"/>
  <c r="R414" i="14" s="1"/>
  <c r="Q407" i="9"/>
  <c r="Q414" i="14" s="1"/>
  <c r="O407" i="9"/>
  <c r="O414" i="14" s="1"/>
  <c r="N407" i="9"/>
  <c r="N414" i="14" s="1"/>
  <c r="M407" i="9"/>
  <c r="M414" i="14" s="1"/>
  <c r="L407" i="9"/>
  <c r="L414" i="14" s="1"/>
  <c r="J407" i="9"/>
  <c r="I407" i="9"/>
  <c r="G407" i="9"/>
  <c r="E407" i="9"/>
  <c r="T406" i="9"/>
  <c r="T413" i="14" s="1"/>
  <c r="S406" i="9"/>
  <c r="S413" i="14" s="1"/>
  <c r="R406" i="9"/>
  <c r="R413" i="14" s="1"/>
  <c r="Q406" i="9"/>
  <c r="Q413" i="14" s="1"/>
  <c r="O406" i="9"/>
  <c r="O413" i="14" s="1"/>
  <c r="N406" i="9"/>
  <c r="N413" i="14" s="1"/>
  <c r="M406" i="9"/>
  <c r="M413" i="14" s="1"/>
  <c r="L406" i="9"/>
  <c r="L413" i="14" s="1"/>
  <c r="J406" i="9"/>
  <c r="I406" i="9"/>
  <c r="G406" i="9"/>
  <c r="E406" i="9"/>
  <c r="T405" i="9"/>
  <c r="T412" i="14" s="1"/>
  <c r="S405" i="9"/>
  <c r="S412" i="14" s="1"/>
  <c r="R405" i="9"/>
  <c r="R412" i="14" s="1"/>
  <c r="Q405" i="9"/>
  <c r="Q412" i="14" s="1"/>
  <c r="O405" i="9"/>
  <c r="O412" i="14" s="1"/>
  <c r="N405" i="9"/>
  <c r="N412" i="14" s="1"/>
  <c r="M405" i="9"/>
  <c r="M412" i="14" s="1"/>
  <c r="L405" i="9"/>
  <c r="L412" i="14" s="1"/>
  <c r="J405" i="9"/>
  <c r="I405" i="9"/>
  <c r="G405" i="9"/>
  <c r="E405" i="9"/>
  <c r="T404" i="9"/>
  <c r="T411" i="14" s="1"/>
  <c r="S404" i="9"/>
  <c r="S411" i="14" s="1"/>
  <c r="R404" i="9"/>
  <c r="R411" i="14" s="1"/>
  <c r="Q404" i="9"/>
  <c r="Q411" i="14" s="1"/>
  <c r="O404" i="9"/>
  <c r="O411" i="14" s="1"/>
  <c r="N404" i="9"/>
  <c r="N411" i="14" s="1"/>
  <c r="M404" i="9"/>
  <c r="M411" i="14" s="1"/>
  <c r="L404" i="9"/>
  <c r="L411" i="14" s="1"/>
  <c r="J404" i="9"/>
  <c r="I404" i="9"/>
  <c r="G404" i="9"/>
  <c r="E404" i="9"/>
  <c r="T403" i="9"/>
  <c r="T410" i="14" s="1"/>
  <c r="S403" i="9"/>
  <c r="S410" i="14" s="1"/>
  <c r="R403" i="9"/>
  <c r="R410" i="14" s="1"/>
  <c r="Q403" i="9"/>
  <c r="Q410" i="14" s="1"/>
  <c r="O403" i="9"/>
  <c r="O410" i="14" s="1"/>
  <c r="N403" i="9"/>
  <c r="N410" i="14" s="1"/>
  <c r="M403" i="9"/>
  <c r="M410" i="14" s="1"/>
  <c r="L403" i="9"/>
  <c r="L410" i="14" s="1"/>
  <c r="J403" i="9"/>
  <c r="I403" i="9"/>
  <c r="G403" i="9"/>
  <c r="E403" i="9"/>
  <c r="T402" i="9"/>
  <c r="T409" i="14" s="1"/>
  <c r="S402" i="9"/>
  <c r="S409" i="14" s="1"/>
  <c r="R402" i="9"/>
  <c r="R409" i="14" s="1"/>
  <c r="Q402" i="9"/>
  <c r="Q409" i="14" s="1"/>
  <c r="O402" i="9"/>
  <c r="O409" i="14" s="1"/>
  <c r="N402" i="9"/>
  <c r="N409" i="14" s="1"/>
  <c r="M402" i="9"/>
  <c r="M409" i="14" s="1"/>
  <c r="L402" i="9"/>
  <c r="L409" i="14" s="1"/>
  <c r="J402" i="9"/>
  <c r="I402" i="9"/>
  <c r="G402" i="9"/>
  <c r="E402" i="9"/>
  <c r="T401" i="9"/>
  <c r="T408" i="14" s="1"/>
  <c r="S401" i="9"/>
  <c r="S408" i="14" s="1"/>
  <c r="R401" i="9"/>
  <c r="R408" i="14" s="1"/>
  <c r="Q401" i="9"/>
  <c r="Q408" i="14" s="1"/>
  <c r="O401" i="9"/>
  <c r="O408" i="14" s="1"/>
  <c r="N401" i="9"/>
  <c r="N408" i="14" s="1"/>
  <c r="M401" i="9"/>
  <c r="M408" i="14" s="1"/>
  <c r="L401" i="9"/>
  <c r="L408" i="14" s="1"/>
  <c r="J401" i="9"/>
  <c r="I401" i="9"/>
  <c r="G401" i="9"/>
  <c r="E401" i="9"/>
  <c r="T400" i="9"/>
  <c r="T407" i="14" s="1"/>
  <c r="S400" i="9"/>
  <c r="S407" i="14" s="1"/>
  <c r="R400" i="9"/>
  <c r="R407" i="14" s="1"/>
  <c r="Q400" i="9"/>
  <c r="Q407" i="14" s="1"/>
  <c r="O400" i="9"/>
  <c r="O407" i="14" s="1"/>
  <c r="N400" i="9"/>
  <c r="N407" i="14" s="1"/>
  <c r="M400" i="9"/>
  <c r="M407" i="14" s="1"/>
  <c r="L400" i="9"/>
  <c r="L407" i="14" s="1"/>
  <c r="J400" i="9"/>
  <c r="I400" i="9"/>
  <c r="G400" i="9"/>
  <c r="E400" i="9"/>
  <c r="T399" i="9"/>
  <c r="T406" i="14" s="1"/>
  <c r="S399" i="9"/>
  <c r="S406" i="14" s="1"/>
  <c r="R399" i="9"/>
  <c r="R406" i="14" s="1"/>
  <c r="Q399" i="9"/>
  <c r="Q406" i="14" s="1"/>
  <c r="O399" i="9"/>
  <c r="O406" i="14" s="1"/>
  <c r="N399" i="9"/>
  <c r="N406" i="14" s="1"/>
  <c r="M399" i="9"/>
  <c r="M406" i="14" s="1"/>
  <c r="L399" i="9"/>
  <c r="L406" i="14" s="1"/>
  <c r="J399" i="9"/>
  <c r="I399" i="9"/>
  <c r="G399" i="9"/>
  <c r="E399" i="9"/>
  <c r="T398" i="9"/>
  <c r="T405" i="14" s="1"/>
  <c r="S398" i="9"/>
  <c r="S405" i="14" s="1"/>
  <c r="R398" i="9"/>
  <c r="R405" i="14" s="1"/>
  <c r="Q398" i="9"/>
  <c r="Q405" i="14" s="1"/>
  <c r="O398" i="9"/>
  <c r="O405" i="14" s="1"/>
  <c r="N398" i="9"/>
  <c r="N405" i="14" s="1"/>
  <c r="M398" i="9"/>
  <c r="M405" i="14" s="1"/>
  <c r="L398" i="9"/>
  <c r="L405" i="14" s="1"/>
  <c r="J398" i="9"/>
  <c r="I398" i="9"/>
  <c r="G398" i="9"/>
  <c r="E398" i="9"/>
  <c r="T397" i="9"/>
  <c r="T404" i="14" s="1"/>
  <c r="S397" i="9"/>
  <c r="S404" i="14" s="1"/>
  <c r="R397" i="9"/>
  <c r="R404" i="14" s="1"/>
  <c r="Q397" i="9"/>
  <c r="Q404" i="14" s="1"/>
  <c r="O397" i="9"/>
  <c r="O404" i="14" s="1"/>
  <c r="N397" i="9"/>
  <c r="N404" i="14" s="1"/>
  <c r="M397" i="9"/>
  <c r="M404" i="14" s="1"/>
  <c r="L397" i="9"/>
  <c r="L404" i="14" s="1"/>
  <c r="J397" i="9"/>
  <c r="I397" i="9"/>
  <c r="G397" i="9"/>
  <c r="E397" i="9"/>
  <c r="T396" i="9"/>
  <c r="T403" i="14" s="1"/>
  <c r="S396" i="9"/>
  <c r="S403" i="14" s="1"/>
  <c r="R396" i="9"/>
  <c r="R403" i="14" s="1"/>
  <c r="Q396" i="9"/>
  <c r="Q403" i="14" s="1"/>
  <c r="O396" i="9"/>
  <c r="O403" i="14" s="1"/>
  <c r="N396" i="9"/>
  <c r="N403" i="14" s="1"/>
  <c r="M396" i="9"/>
  <c r="M403" i="14" s="1"/>
  <c r="L396" i="9"/>
  <c r="L403" i="14" s="1"/>
  <c r="J396" i="9"/>
  <c r="I396" i="9"/>
  <c r="G396" i="9"/>
  <c r="E396" i="9"/>
  <c r="T395" i="9"/>
  <c r="T402" i="14" s="1"/>
  <c r="S395" i="9"/>
  <c r="S402" i="14" s="1"/>
  <c r="R395" i="9"/>
  <c r="R402" i="14" s="1"/>
  <c r="Q395" i="9"/>
  <c r="Q402" i="14" s="1"/>
  <c r="O395" i="9"/>
  <c r="O402" i="14" s="1"/>
  <c r="N395" i="9"/>
  <c r="N402" i="14" s="1"/>
  <c r="M395" i="9"/>
  <c r="M402" i="14" s="1"/>
  <c r="L395" i="9"/>
  <c r="L402" i="14" s="1"/>
  <c r="J395" i="9"/>
  <c r="I395" i="9"/>
  <c r="G395" i="9"/>
  <c r="E395" i="9"/>
  <c r="T394" i="9"/>
  <c r="T401" i="14" s="1"/>
  <c r="S394" i="9"/>
  <c r="S401" i="14" s="1"/>
  <c r="R394" i="9"/>
  <c r="R401" i="14" s="1"/>
  <c r="Q394" i="9"/>
  <c r="Q401" i="14" s="1"/>
  <c r="O394" i="9"/>
  <c r="O401" i="14" s="1"/>
  <c r="N394" i="9"/>
  <c r="N401" i="14" s="1"/>
  <c r="M394" i="9"/>
  <c r="M401" i="14" s="1"/>
  <c r="L394" i="9"/>
  <c r="L401" i="14" s="1"/>
  <c r="J394" i="9"/>
  <c r="I394" i="9"/>
  <c r="G394" i="9"/>
  <c r="E394" i="9"/>
  <c r="T393" i="9"/>
  <c r="T400" i="14" s="1"/>
  <c r="S393" i="9"/>
  <c r="S400" i="14" s="1"/>
  <c r="R393" i="9"/>
  <c r="R400" i="14" s="1"/>
  <c r="Q393" i="9"/>
  <c r="Q400" i="14" s="1"/>
  <c r="O393" i="9"/>
  <c r="O400" i="14" s="1"/>
  <c r="N393" i="9"/>
  <c r="N400" i="14" s="1"/>
  <c r="M393" i="9"/>
  <c r="M400" i="14" s="1"/>
  <c r="L393" i="9"/>
  <c r="L400" i="14" s="1"/>
  <c r="J393" i="9"/>
  <c r="I393" i="9"/>
  <c r="G393" i="9"/>
  <c r="E393" i="9"/>
  <c r="T392" i="9"/>
  <c r="T399" i="14" s="1"/>
  <c r="S392" i="9"/>
  <c r="S399" i="14" s="1"/>
  <c r="R392" i="9"/>
  <c r="R399" i="14" s="1"/>
  <c r="Q392" i="9"/>
  <c r="Q399" i="14" s="1"/>
  <c r="O392" i="9"/>
  <c r="O399" i="14" s="1"/>
  <c r="N392" i="9"/>
  <c r="N399" i="14" s="1"/>
  <c r="M392" i="9"/>
  <c r="M399" i="14" s="1"/>
  <c r="L392" i="9"/>
  <c r="L399" i="14" s="1"/>
  <c r="J392" i="9"/>
  <c r="I392" i="9"/>
  <c r="G392" i="9"/>
  <c r="E392" i="9"/>
  <c r="T391" i="9"/>
  <c r="T398" i="14" s="1"/>
  <c r="S391" i="9"/>
  <c r="S398" i="14" s="1"/>
  <c r="R391" i="9"/>
  <c r="R398" i="14" s="1"/>
  <c r="Q391" i="9"/>
  <c r="Q398" i="14" s="1"/>
  <c r="O391" i="9"/>
  <c r="O398" i="14" s="1"/>
  <c r="N391" i="9"/>
  <c r="N398" i="14" s="1"/>
  <c r="M391" i="9"/>
  <c r="M398" i="14" s="1"/>
  <c r="L391" i="9"/>
  <c r="L398" i="14" s="1"/>
  <c r="J391" i="9"/>
  <c r="I391" i="9"/>
  <c r="G391" i="9"/>
  <c r="E391" i="9"/>
  <c r="T390" i="9"/>
  <c r="T397" i="14" s="1"/>
  <c r="S390" i="9"/>
  <c r="S397" i="14" s="1"/>
  <c r="R390" i="9"/>
  <c r="R397" i="14" s="1"/>
  <c r="Q390" i="9"/>
  <c r="Q397" i="14" s="1"/>
  <c r="O390" i="9"/>
  <c r="O397" i="14" s="1"/>
  <c r="N390" i="9"/>
  <c r="N397" i="14" s="1"/>
  <c r="M390" i="9"/>
  <c r="M397" i="14" s="1"/>
  <c r="L390" i="9"/>
  <c r="L397" i="14" s="1"/>
  <c r="J390" i="9"/>
  <c r="I390" i="9"/>
  <c r="G390" i="9"/>
  <c r="E390" i="9"/>
  <c r="T389" i="9"/>
  <c r="T396" i="14" s="1"/>
  <c r="S389" i="9"/>
  <c r="S396" i="14" s="1"/>
  <c r="R389" i="9"/>
  <c r="R396" i="14" s="1"/>
  <c r="Q389" i="9"/>
  <c r="Q396" i="14" s="1"/>
  <c r="O389" i="9"/>
  <c r="O396" i="14" s="1"/>
  <c r="N389" i="9"/>
  <c r="N396" i="14" s="1"/>
  <c r="M389" i="9"/>
  <c r="M396" i="14" s="1"/>
  <c r="L389" i="9"/>
  <c r="L396" i="14" s="1"/>
  <c r="J389" i="9"/>
  <c r="I389" i="9"/>
  <c r="G389" i="9"/>
  <c r="E389" i="9"/>
  <c r="T388" i="9"/>
  <c r="T395" i="14" s="1"/>
  <c r="S388" i="9"/>
  <c r="S395" i="14" s="1"/>
  <c r="R388" i="9"/>
  <c r="R395" i="14" s="1"/>
  <c r="Q388" i="9"/>
  <c r="Q395" i="14" s="1"/>
  <c r="O388" i="9"/>
  <c r="O395" i="14" s="1"/>
  <c r="N388" i="9"/>
  <c r="N395" i="14" s="1"/>
  <c r="M388" i="9"/>
  <c r="M395" i="14" s="1"/>
  <c r="L388" i="9"/>
  <c r="L395" i="14" s="1"/>
  <c r="J388" i="9"/>
  <c r="I388" i="9"/>
  <c r="G388" i="9"/>
  <c r="E388" i="9"/>
  <c r="T387" i="9"/>
  <c r="T394" i="14" s="1"/>
  <c r="S387" i="9"/>
  <c r="S394" i="14" s="1"/>
  <c r="R387" i="9"/>
  <c r="R394" i="14" s="1"/>
  <c r="Q387" i="9"/>
  <c r="Q394" i="14" s="1"/>
  <c r="O387" i="9"/>
  <c r="O394" i="14" s="1"/>
  <c r="N387" i="9"/>
  <c r="N394" i="14" s="1"/>
  <c r="M387" i="9"/>
  <c r="M394" i="14" s="1"/>
  <c r="L387" i="9"/>
  <c r="L394" i="14" s="1"/>
  <c r="J387" i="9"/>
  <c r="I387" i="9"/>
  <c r="G387" i="9"/>
  <c r="E387" i="9"/>
  <c r="T386" i="9"/>
  <c r="T393" i="14" s="1"/>
  <c r="S386" i="9"/>
  <c r="S393" i="14" s="1"/>
  <c r="R386" i="9"/>
  <c r="R393" i="14" s="1"/>
  <c r="Q386" i="9"/>
  <c r="Q393" i="14" s="1"/>
  <c r="O386" i="9"/>
  <c r="O393" i="14" s="1"/>
  <c r="N386" i="9"/>
  <c r="N393" i="14" s="1"/>
  <c r="M386" i="9"/>
  <c r="M393" i="14" s="1"/>
  <c r="L386" i="9"/>
  <c r="L393" i="14" s="1"/>
  <c r="J386" i="9"/>
  <c r="I386" i="9"/>
  <c r="G386" i="9"/>
  <c r="E386" i="9"/>
  <c r="T385" i="9"/>
  <c r="T392" i="14" s="1"/>
  <c r="S385" i="9"/>
  <c r="S392" i="14" s="1"/>
  <c r="R385" i="9"/>
  <c r="R392" i="14" s="1"/>
  <c r="Q385" i="9"/>
  <c r="Q392" i="14" s="1"/>
  <c r="O385" i="9"/>
  <c r="O392" i="14" s="1"/>
  <c r="N385" i="9"/>
  <c r="N392" i="14" s="1"/>
  <c r="M385" i="9"/>
  <c r="M392" i="14" s="1"/>
  <c r="L385" i="9"/>
  <c r="L392" i="14" s="1"/>
  <c r="J385" i="9"/>
  <c r="I385" i="9"/>
  <c r="G385" i="9"/>
  <c r="E385" i="9"/>
  <c r="T384" i="9"/>
  <c r="T391" i="14" s="1"/>
  <c r="S384" i="9"/>
  <c r="S391" i="14" s="1"/>
  <c r="R384" i="9"/>
  <c r="R391" i="14" s="1"/>
  <c r="Q384" i="9"/>
  <c r="Q391" i="14" s="1"/>
  <c r="O384" i="9"/>
  <c r="O391" i="14" s="1"/>
  <c r="N384" i="9"/>
  <c r="N391" i="14" s="1"/>
  <c r="M384" i="9"/>
  <c r="M391" i="14" s="1"/>
  <c r="L384" i="9"/>
  <c r="L391" i="14" s="1"/>
  <c r="J384" i="9"/>
  <c r="I384" i="9"/>
  <c r="G384" i="9"/>
  <c r="E384" i="9"/>
  <c r="T383" i="9"/>
  <c r="T390" i="14" s="1"/>
  <c r="S383" i="9"/>
  <c r="S390" i="14" s="1"/>
  <c r="R383" i="9"/>
  <c r="R390" i="14" s="1"/>
  <c r="Q383" i="9"/>
  <c r="Q390" i="14" s="1"/>
  <c r="O383" i="9"/>
  <c r="O390" i="14" s="1"/>
  <c r="N383" i="9"/>
  <c r="N390" i="14" s="1"/>
  <c r="M383" i="9"/>
  <c r="M390" i="14" s="1"/>
  <c r="L383" i="9"/>
  <c r="L390" i="14" s="1"/>
  <c r="J383" i="9"/>
  <c r="I383" i="9"/>
  <c r="G383" i="9"/>
  <c r="E383" i="9"/>
  <c r="T382" i="9"/>
  <c r="T389" i="14" s="1"/>
  <c r="S382" i="9"/>
  <c r="S389" i="14" s="1"/>
  <c r="R382" i="9"/>
  <c r="R389" i="14" s="1"/>
  <c r="Q382" i="9"/>
  <c r="Q389" i="14" s="1"/>
  <c r="O382" i="9"/>
  <c r="O389" i="14" s="1"/>
  <c r="N382" i="9"/>
  <c r="N389" i="14" s="1"/>
  <c r="M382" i="9"/>
  <c r="M389" i="14" s="1"/>
  <c r="L382" i="9"/>
  <c r="L389" i="14" s="1"/>
  <c r="J382" i="9"/>
  <c r="I382" i="9"/>
  <c r="G382" i="9"/>
  <c r="E382" i="9"/>
  <c r="T381" i="9"/>
  <c r="T388" i="14" s="1"/>
  <c r="S381" i="9"/>
  <c r="S388" i="14" s="1"/>
  <c r="R381" i="9"/>
  <c r="R388" i="14" s="1"/>
  <c r="Q381" i="9"/>
  <c r="Q388" i="14" s="1"/>
  <c r="O381" i="9"/>
  <c r="O388" i="14" s="1"/>
  <c r="N381" i="9"/>
  <c r="N388" i="14" s="1"/>
  <c r="M381" i="9"/>
  <c r="M388" i="14" s="1"/>
  <c r="L381" i="9"/>
  <c r="L388" i="14" s="1"/>
  <c r="J381" i="9"/>
  <c r="I381" i="9"/>
  <c r="G381" i="9"/>
  <c r="E381" i="9"/>
  <c r="T380" i="9"/>
  <c r="T387" i="14" s="1"/>
  <c r="S380" i="9"/>
  <c r="S387" i="14" s="1"/>
  <c r="R380" i="9"/>
  <c r="R387" i="14" s="1"/>
  <c r="Q380" i="9"/>
  <c r="Q387" i="14" s="1"/>
  <c r="O380" i="9"/>
  <c r="O387" i="14" s="1"/>
  <c r="N380" i="9"/>
  <c r="N387" i="14" s="1"/>
  <c r="M380" i="9"/>
  <c r="M387" i="14" s="1"/>
  <c r="L380" i="9"/>
  <c r="L387" i="14" s="1"/>
  <c r="J380" i="9"/>
  <c r="I380" i="9"/>
  <c r="G380" i="9"/>
  <c r="E380" i="9"/>
  <c r="T379" i="9"/>
  <c r="T386" i="14" s="1"/>
  <c r="S379" i="9"/>
  <c r="S386" i="14" s="1"/>
  <c r="R379" i="9"/>
  <c r="R386" i="14" s="1"/>
  <c r="Q379" i="9"/>
  <c r="Q386" i="14" s="1"/>
  <c r="O379" i="9"/>
  <c r="O386" i="14" s="1"/>
  <c r="N379" i="9"/>
  <c r="N386" i="14" s="1"/>
  <c r="M379" i="9"/>
  <c r="M386" i="14" s="1"/>
  <c r="L379" i="9"/>
  <c r="L386" i="14" s="1"/>
  <c r="J379" i="9"/>
  <c r="I379" i="9"/>
  <c r="G379" i="9"/>
  <c r="E379" i="9"/>
  <c r="T378" i="9"/>
  <c r="T385" i="14" s="1"/>
  <c r="S378" i="9"/>
  <c r="S385" i="14" s="1"/>
  <c r="R378" i="9"/>
  <c r="R385" i="14" s="1"/>
  <c r="Q378" i="9"/>
  <c r="Q385" i="14" s="1"/>
  <c r="O378" i="9"/>
  <c r="O385" i="14" s="1"/>
  <c r="N378" i="9"/>
  <c r="N385" i="14" s="1"/>
  <c r="M378" i="9"/>
  <c r="M385" i="14" s="1"/>
  <c r="L378" i="9"/>
  <c r="L385" i="14" s="1"/>
  <c r="J378" i="9"/>
  <c r="I378" i="9"/>
  <c r="G378" i="9"/>
  <c r="E378" i="9"/>
  <c r="T377" i="9"/>
  <c r="T384" i="14" s="1"/>
  <c r="S377" i="9"/>
  <c r="S384" i="14" s="1"/>
  <c r="R377" i="9"/>
  <c r="R384" i="14" s="1"/>
  <c r="Q377" i="9"/>
  <c r="Q384" i="14" s="1"/>
  <c r="O377" i="9"/>
  <c r="O384" i="14" s="1"/>
  <c r="N377" i="9"/>
  <c r="N384" i="14" s="1"/>
  <c r="M377" i="9"/>
  <c r="M384" i="14" s="1"/>
  <c r="L377" i="9"/>
  <c r="L384" i="14" s="1"/>
  <c r="J377" i="9"/>
  <c r="I377" i="9"/>
  <c r="G377" i="9"/>
  <c r="E377" i="9"/>
  <c r="T376" i="9"/>
  <c r="T383" i="14" s="1"/>
  <c r="S376" i="9"/>
  <c r="S383" i="14" s="1"/>
  <c r="R376" i="9"/>
  <c r="R383" i="14" s="1"/>
  <c r="Q376" i="9"/>
  <c r="Q383" i="14" s="1"/>
  <c r="O376" i="9"/>
  <c r="O383" i="14" s="1"/>
  <c r="N376" i="9"/>
  <c r="N383" i="14" s="1"/>
  <c r="M376" i="9"/>
  <c r="M383" i="14" s="1"/>
  <c r="L376" i="9"/>
  <c r="L383" i="14" s="1"/>
  <c r="J376" i="9"/>
  <c r="I376" i="9"/>
  <c r="G376" i="9"/>
  <c r="E376" i="9"/>
  <c r="T375" i="9"/>
  <c r="T382" i="14" s="1"/>
  <c r="S375" i="9"/>
  <c r="S382" i="14" s="1"/>
  <c r="R375" i="9"/>
  <c r="R382" i="14" s="1"/>
  <c r="Q375" i="9"/>
  <c r="Q382" i="14" s="1"/>
  <c r="O375" i="9"/>
  <c r="O382" i="14" s="1"/>
  <c r="N375" i="9"/>
  <c r="N382" i="14" s="1"/>
  <c r="M375" i="9"/>
  <c r="M382" i="14" s="1"/>
  <c r="L375" i="9"/>
  <c r="L382" i="14" s="1"/>
  <c r="J375" i="9"/>
  <c r="I375" i="9"/>
  <c r="G375" i="9"/>
  <c r="E375" i="9"/>
  <c r="T374" i="9"/>
  <c r="T381" i="14" s="1"/>
  <c r="S374" i="9"/>
  <c r="S381" i="14" s="1"/>
  <c r="R374" i="9"/>
  <c r="R381" i="14" s="1"/>
  <c r="Q374" i="9"/>
  <c r="Q381" i="14" s="1"/>
  <c r="O374" i="9"/>
  <c r="O381" i="14" s="1"/>
  <c r="N374" i="9"/>
  <c r="N381" i="14" s="1"/>
  <c r="M374" i="9"/>
  <c r="M381" i="14" s="1"/>
  <c r="L374" i="9"/>
  <c r="L381" i="14" s="1"/>
  <c r="J374" i="9"/>
  <c r="I374" i="9"/>
  <c r="G374" i="9"/>
  <c r="E374" i="9"/>
  <c r="T373" i="9"/>
  <c r="T380" i="14" s="1"/>
  <c r="S373" i="9"/>
  <c r="S380" i="14" s="1"/>
  <c r="R373" i="9"/>
  <c r="R380" i="14" s="1"/>
  <c r="Q373" i="9"/>
  <c r="Q380" i="14" s="1"/>
  <c r="O373" i="9"/>
  <c r="O380" i="14" s="1"/>
  <c r="N373" i="9"/>
  <c r="N380" i="14" s="1"/>
  <c r="M373" i="9"/>
  <c r="M380" i="14" s="1"/>
  <c r="L373" i="9"/>
  <c r="L380" i="14" s="1"/>
  <c r="J373" i="9"/>
  <c r="I373" i="9"/>
  <c r="G373" i="9"/>
  <c r="E373" i="9"/>
  <c r="T372" i="9"/>
  <c r="T379" i="14" s="1"/>
  <c r="S372" i="9"/>
  <c r="S379" i="14" s="1"/>
  <c r="R372" i="9"/>
  <c r="R379" i="14" s="1"/>
  <c r="Q372" i="9"/>
  <c r="Q379" i="14" s="1"/>
  <c r="O372" i="9"/>
  <c r="O379" i="14" s="1"/>
  <c r="N372" i="9"/>
  <c r="N379" i="14" s="1"/>
  <c r="M372" i="9"/>
  <c r="M379" i="14" s="1"/>
  <c r="L372" i="9"/>
  <c r="L379" i="14" s="1"/>
  <c r="J372" i="9"/>
  <c r="I372" i="9"/>
  <c r="G372" i="9"/>
  <c r="E372" i="9"/>
  <c r="T371" i="9"/>
  <c r="T378" i="14" s="1"/>
  <c r="S371" i="9"/>
  <c r="S378" i="14" s="1"/>
  <c r="R371" i="9"/>
  <c r="R378" i="14" s="1"/>
  <c r="Q371" i="9"/>
  <c r="Q378" i="14" s="1"/>
  <c r="O371" i="9"/>
  <c r="O378" i="14" s="1"/>
  <c r="N371" i="9"/>
  <c r="N378" i="14" s="1"/>
  <c r="M371" i="9"/>
  <c r="M378" i="14" s="1"/>
  <c r="L371" i="9"/>
  <c r="L378" i="14" s="1"/>
  <c r="J371" i="9"/>
  <c r="I371" i="9"/>
  <c r="G371" i="9"/>
  <c r="E371" i="9"/>
  <c r="T370" i="9"/>
  <c r="T377" i="14" s="1"/>
  <c r="S370" i="9"/>
  <c r="S377" i="14" s="1"/>
  <c r="R370" i="9"/>
  <c r="R377" i="14" s="1"/>
  <c r="Q370" i="9"/>
  <c r="Q377" i="14" s="1"/>
  <c r="O370" i="9"/>
  <c r="O377" i="14" s="1"/>
  <c r="N370" i="9"/>
  <c r="N377" i="14" s="1"/>
  <c r="M370" i="9"/>
  <c r="M377" i="14" s="1"/>
  <c r="L370" i="9"/>
  <c r="L377" i="14" s="1"/>
  <c r="J370" i="9"/>
  <c r="I370" i="9"/>
  <c r="G370" i="9"/>
  <c r="E370" i="9"/>
  <c r="T369" i="9"/>
  <c r="T376" i="14" s="1"/>
  <c r="S369" i="9"/>
  <c r="S376" i="14" s="1"/>
  <c r="R369" i="9"/>
  <c r="R376" i="14" s="1"/>
  <c r="Q369" i="9"/>
  <c r="Q376" i="14" s="1"/>
  <c r="O369" i="9"/>
  <c r="O376" i="14" s="1"/>
  <c r="N369" i="9"/>
  <c r="N376" i="14" s="1"/>
  <c r="M369" i="9"/>
  <c r="M376" i="14" s="1"/>
  <c r="L369" i="9"/>
  <c r="L376" i="14" s="1"/>
  <c r="J369" i="9"/>
  <c r="I369" i="9"/>
  <c r="G369" i="9"/>
  <c r="E369" i="9"/>
  <c r="T368" i="9"/>
  <c r="T375" i="14" s="1"/>
  <c r="S368" i="9"/>
  <c r="S375" i="14" s="1"/>
  <c r="R368" i="9"/>
  <c r="R375" i="14" s="1"/>
  <c r="Q368" i="9"/>
  <c r="Q375" i="14" s="1"/>
  <c r="O368" i="9"/>
  <c r="O375" i="14" s="1"/>
  <c r="N368" i="9"/>
  <c r="N375" i="14" s="1"/>
  <c r="M368" i="9"/>
  <c r="M375" i="14" s="1"/>
  <c r="L368" i="9"/>
  <c r="L375" i="14" s="1"/>
  <c r="J368" i="9"/>
  <c r="I368" i="9"/>
  <c r="G368" i="9"/>
  <c r="E368" i="9"/>
  <c r="T367" i="9"/>
  <c r="T374" i="14" s="1"/>
  <c r="S367" i="9"/>
  <c r="S374" i="14" s="1"/>
  <c r="R367" i="9"/>
  <c r="R374" i="14" s="1"/>
  <c r="Q367" i="9"/>
  <c r="Q374" i="14" s="1"/>
  <c r="O367" i="9"/>
  <c r="O374" i="14" s="1"/>
  <c r="N367" i="9"/>
  <c r="N374" i="14" s="1"/>
  <c r="M367" i="9"/>
  <c r="M374" i="14" s="1"/>
  <c r="L367" i="9"/>
  <c r="L374" i="14" s="1"/>
  <c r="J367" i="9"/>
  <c r="I367" i="9"/>
  <c r="G367" i="9"/>
  <c r="E367" i="9"/>
  <c r="T366" i="9"/>
  <c r="T373" i="14" s="1"/>
  <c r="S366" i="9"/>
  <c r="S373" i="14" s="1"/>
  <c r="R366" i="9"/>
  <c r="R373" i="14" s="1"/>
  <c r="Q366" i="9"/>
  <c r="Q373" i="14" s="1"/>
  <c r="O366" i="9"/>
  <c r="O373" i="14" s="1"/>
  <c r="N366" i="9"/>
  <c r="N373" i="14" s="1"/>
  <c r="M366" i="9"/>
  <c r="M373" i="14" s="1"/>
  <c r="L366" i="9"/>
  <c r="L373" i="14" s="1"/>
  <c r="J366" i="9"/>
  <c r="I366" i="9"/>
  <c r="G366" i="9"/>
  <c r="E366" i="9"/>
  <c r="T365" i="9"/>
  <c r="T372" i="14" s="1"/>
  <c r="S365" i="9"/>
  <c r="S372" i="14" s="1"/>
  <c r="R365" i="9"/>
  <c r="R372" i="14" s="1"/>
  <c r="Q365" i="9"/>
  <c r="Q372" i="14" s="1"/>
  <c r="O365" i="9"/>
  <c r="O372" i="14" s="1"/>
  <c r="N365" i="9"/>
  <c r="N372" i="14" s="1"/>
  <c r="M365" i="9"/>
  <c r="M372" i="14" s="1"/>
  <c r="L365" i="9"/>
  <c r="L372" i="14" s="1"/>
  <c r="J365" i="9"/>
  <c r="I365" i="9"/>
  <c r="G365" i="9"/>
  <c r="E365" i="9"/>
  <c r="T364" i="9"/>
  <c r="T371" i="14" s="1"/>
  <c r="S364" i="9"/>
  <c r="S371" i="14" s="1"/>
  <c r="R364" i="9"/>
  <c r="R371" i="14" s="1"/>
  <c r="Q364" i="9"/>
  <c r="Q371" i="14" s="1"/>
  <c r="O364" i="9"/>
  <c r="O371" i="14" s="1"/>
  <c r="N364" i="9"/>
  <c r="N371" i="14" s="1"/>
  <c r="M364" i="9"/>
  <c r="M371" i="14" s="1"/>
  <c r="L364" i="9"/>
  <c r="L371" i="14" s="1"/>
  <c r="J364" i="9"/>
  <c r="I364" i="9"/>
  <c r="G364" i="9"/>
  <c r="E364" i="9"/>
  <c r="T363" i="9"/>
  <c r="T370" i="14" s="1"/>
  <c r="S363" i="9"/>
  <c r="S370" i="14" s="1"/>
  <c r="R363" i="9"/>
  <c r="R370" i="14" s="1"/>
  <c r="Q363" i="9"/>
  <c r="Q370" i="14" s="1"/>
  <c r="O363" i="9"/>
  <c r="O370" i="14" s="1"/>
  <c r="N363" i="9"/>
  <c r="N370" i="14" s="1"/>
  <c r="M363" i="9"/>
  <c r="M370" i="14" s="1"/>
  <c r="L363" i="9"/>
  <c r="L370" i="14" s="1"/>
  <c r="J363" i="9"/>
  <c r="I363" i="9"/>
  <c r="G363" i="9"/>
  <c r="E363" i="9"/>
  <c r="T362" i="9"/>
  <c r="T369" i="14" s="1"/>
  <c r="S362" i="9"/>
  <c r="S369" i="14" s="1"/>
  <c r="R362" i="9"/>
  <c r="R369" i="14" s="1"/>
  <c r="Q362" i="9"/>
  <c r="Q369" i="14" s="1"/>
  <c r="O362" i="9"/>
  <c r="O369" i="14" s="1"/>
  <c r="N362" i="9"/>
  <c r="N369" i="14" s="1"/>
  <c r="M362" i="9"/>
  <c r="M369" i="14" s="1"/>
  <c r="L362" i="9"/>
  <c r="L369" i="14" s="1"/>
  <c r="J362" i="9"/>
  <c r="I362" i="9"/>
  <c r="G362" i="9"/>
  <c r="E362" i="9"/>
  <c r="T361" i="9"/>
  <c r="T368" i="14" s="1"/>
  <c r="S361" i="9"/>
  <c r="S368" i="14" s="1"/>
  <c r="R361" i="9"/>
  <c r="R368" i="14" s="1"/>
  <c r="Q361" i="9"/>
  <c r="Q368" i="14" s="1"/>
  <c r="O361" i="9"/>
  <c r="O368" i="14" s="1"/>
  <c r="N361" i="9"/>
  <c r="N368" i="14" s="1"/>
  <c r="M361" i="9"/>
  <c r="M368" i="14" s="1"/>
  <c r="L361" i="9"/>
  <c r="L368" i="14" s="1"/>
  <c r="J361" i="9"/>
  <c r="I361" i="9"/>
  <c r="G361" i="9"/>
  <c r="E361" i="9"/>
  <c r="T360" i="9"/>
  <c r="T367" i="14" s="1"/>
  <c r="S360" i="9"/>
  <c r="S367" i="14" s="1"/>
  <c r="R360" i="9"/>
  <c r="R367" i="14" s="1"/>
  <c r="Q360" i="9"/>
  <c r="Q367" i="14" s="1"/>
  <c r="O360" i="9"/>
  <c r="O367" i="14" s="1"/>
  <c r="N360" i="9"/>
  <c r="N367" i="14" s="1"/>
  <c r="M360" i="9"/>
  <c r="M367" i="14" s="1"/>
  <c r="L360" i="9"/>
  <c r="L367" i="14" s="1"/>
  <c r="J360" i="9"/>
  <c r="I360" i="9"/>
  <c r="G360" i="9"/>
  <c r="E360" i="9"/>
  <c r="T359" i="9"/>
  <c r="T366" i="14" s="1"/>
  <c r="S359" i="9"/>
  <c r="S366" i="14" s="1"/>
  <c r="R359" i="9"/>
  <c r="R366" i="14" s="1"/>
  <c r="Q359" i="9"/>
  <c r="Q366" i="14" s="1"/>
  <c r="O359" i="9"/>
  <c r="O366" i="14" s="1"/>
  <c r="N359" i="9"/>
  <c r="N366" i="14" s="1"/>
  <c r="M359" i="9"/>
  <c r="M366" i="14" s="1"/>
  <c r="L359" i="9"/>
  <c r="L366" i="14" s="1"/>
  <c r="J359" i="9"/>
  <c r="I359" i="9"/>
  <c r="G359" i="9"/>
  <c r="E359" i="9"/>
  <c r="T358" i="9"/>
  <c r="T365" i="14" s="1"/>
  <c r="S358" i="9"/>
  <c r="S365" i="14" s="1"/>
  <c r="R358" i="9"/>
  <c r="R365" i="14" s="1"/>
  <c r="Q358" i="9"/>
  <c r="Q365" i="14" s="1"/>
  <c r="O358" i="9"/>
  <c r="O365" i="14" s="1"/>
  <c r="N358" i="9"/>
  <c r="N365" i="14" s="1"/>
  <c r="M358" i="9"/>
  <c r="M365" i="14" s="1"/>
  <c r="L358" i="9"/>
  <c r="L365" i="14" s="1"/>
  <c r="J358" i="9"/>
  <c r="I358" i="9"/>
  <c r="G358" i="9"/>
  <c r="E358" i="9"/>
  <c r="T357" i="9"/>
  <c r="T364" i="14" s="1"/>
  <c r="S357" i="9"/>
  <c r="S364" i="14" s="1"/>
  <c r="R357" i="9"/>
  <c r="R364" i="14" s="1"/>
  <c r="Q357" i="9"/>
  <c r="Q364" i="14" s="1"/>
  <c r="O357" i="9"/>
  <c r="O364" i="14" s="1"/>
  <c r="N357" i="9"/>
  <c r="N364" i="14" s="1"/>
  <c r="M357" i="9"/>
  <c r="M364" i="14" s="1"/>
  <c r="L357" i="9"/>
  <c r="L364" i="14" s="1"/>
  <c r="J357" i="9"/>
  <c r="I357" i="9"/>
  <c r="G357" i="9"/>
  <c r="E357" i="9"/>
  <c r="T356" i="9"/>
  <c r="T363" i="14" s="1"/>
  <c r="S356" i="9"/>
  <c r="S363" i="14" s="1"/>
  <c r="R356" i="9"/>
  <c r="R363" i="14" s="1"/>
  <c r="Q356" i="9"/>
  <c r="Q363" i="14" s="1"/>
  <c r="O356" i="9"/>
  <c r="O363" i="14" s="1"/>
  <c r="N356" i="9"/>
  <c r="N363" i="14" s="1"/>
  <c r="M356" i="9"/>
  <c r="M363" i="14" s="1"/>
  <c r="L356" i="9"/>
  <c r="L363" i="14" s="1"/>
  <c r="J356" i="9"/>
  <c r="I356" i="9"/>
  <c r="G356" i="9"/>
  <c r="E356" i="9"/>
  <c r="T355" i="9"/>
  <c r="T362" i="14" s="1"/>
  <c r="S355" i="9"/>
  <c r="S362" i="14" s="1"/>
  <c r="R355" i="9"/>
  <c r="R362" i="14" s="1"/>
  <c r="Q355" i="9"/>
  <c r="Q362" i="14" s="1"/>
  <c r="O355" i="9"/>
  <c r="O362" i="14" s="1"/>
  <c r="N355" i="9"/>
  <c r="N362" i="14" s="1"/>
  <c r="M355" i="9"/>
  <c r="M362" i="14" s="1"/>
  <c r="L355" i="9"/>
  <c r="L362" i="14" s="1"/>
  <c r="J355" i="9"/>
  <c r="I355" i="9"/>
  <c r="G355" i="9"/>
  <c r="E355" i="9"/>
  <c r="T354" i="9"/>
  <c r="T361" i="14" s="1"/>
  <c r="S354" i="9"/>
  <c r="S361" i="14" s="1"/>
  <c r="R354" i="9"/>
  <c r="R361" i="14" s="1"/>
  <c r="Q354" i="9"/>
  <c r="Q361" i="14" s="1"/>
  <c r="O354" i="9"/>
  <c r="O361" i="14" s="1"/>
  <c r="N354" i="9"/>
  <c r="N361" i="14" s="1"/>
  <c r="M354" i="9"/>
  <c r="M361" i="14" s="1"/>
  <c r="L354" i="9"/>
  <c r="L361" i="14" s="1"/>
  <c r="J354" i="9"/>
  <c r="I354" i="9"/>
  <c r="G354" i="9"/>
  <c r="E354" i="9"/>
  <c r="T353" i="9"/>
  <c r="T360" i="14" s="1"/>
  <c r="S353" i="9"/>
  <c r="S360" i="14" s="1"/>
  <c r="R353" i="9"/>
  <c r="R360" i="14" s="1"/>
  <c r="Q353" i="9"/>
  <c r="Q360" i="14" s="1"/>
  <c r="O353" i="9"/>
  <c r="O360" i="14" s="1"/>
  <c r="N353" i="9"/>
  <c r="N360" i="14" s="1"/>
  <c r="M353" i="9"/>
  <c r="M360" i="14" s="1"/>
  <c r="L353" i="9"/>
  <c r="L360" i="14" s="1"/>
  <c r="J353" i="9"/>
  <c r="I353" i="9"/>
  <c r="G353" i="9"/>
  <c r="E353" i="9"/>
  <c r="T352" i="9"/>
  <c r="T359" i="14" s="1"/>
  <c r="S352" i="9"/>
  <c r="S359" i="14" s="1"/>
  <c r="R352" i="9"/>
  <c r="R359" i="14" s="1"/>
  <c r="Q352" i="9"/>
  <c r="Q359" i="14" s="1"/>
  <c r="O352" i="9"/>
  <c r="O359" i="14" s="1"/>
  <c r="N352" i="9"/>
  <c r="N359" i="14" s="1"/>
  <c r="M352" i="9"/>
  <c r="M359" i="14" s="1"/>
  <c r="L352" i="9"/>
  <c r="L359" i="14" s="1"/>
  <c r="J352" i="9"/>
  <c r="I352" i="9"/>
  <c r="G352" i="9"/>
  <c r="E352" i="9"/>
  <c r="T351" i="9"/>
  <c r="T358" i="14" s="1"/>
  <c r="S351" i="9"/>
  <c r="S358" i="14" s="1"/>
  <c r="R351" i="9"/>
  <c r="R358" i="14" s="1"/>
  <c r="Q351" i="9"/>
  <c r="Q358" i="14" s="1"/>
  <c r="O351" i="9"/>
  <c r="O358" i="14" s="1"/>
  <c r="N351" i="9"/>
  <c r="N358" i="14" s="1"/>
  <c r="M351" i="9"/>
  <c r="M358" i="14" s="1"/>
  <c r="L351" i="9"/>
  <c r="L358" i="14" s="1"/>
  <c r="J351" i="9"/>
  <c r="I351" i="9"/>
  <c r="G351" i="9"/>
  <c r="E351" i="9"/>
  <c r="T350" i="9"/>
  <c r="T357" i="14" s="1"/>
  <c r="S350" i="9"/>
  <c r="S357" i="14" s="1"/>
  <c r="R350" i="9"/>
  <c r="R357" i="14" s="1"/>
  <c r="Q350" i="9"/>
  <c r="Q357" i="14" s="1"/>
  <c r="O350" i="9"/>
  <c r="O357" i="14" s="1"/>
  <c r="N350" i="9"/>
  <c r="N357" i="14" s="1"/>
  <c r="M350" i="9"/>
  <c r="M357" i="14" s="1"/>
  <c r="L350" i="9"/>
  <c r="L357" i="14" s="1"/>
  <c r="J350" i="9"/>
  <c r="I350" i="9"/>
  <c r="G350" i="9"/>
  <c r="E350" i="9"/>
  <c r="T349" i="9"/>
  <c r="T356" i="14" s="1"/>
  <c r="S349" i="9"/>
  <c r="S356" i="14" s="1"/>
  <c r="R349" i="9"/>
  <c r="R356" i="14" s="1"/>
  <c r="Q349" i="9"/>
  <c r="Q356" i="14" s="1"/>
  <c r="O349" i="9"/>
  <c r="O356" i="14" s="1"/>
  <c r="N349" i="9"/>
  <c r="N356" i="14" s="1"/>
  <c r="M349" i="9"/>
  <c r="M356" i="14" s="1"/>
  <c r="L349" i="9"/>
  <c r="L356" i="14" s="1"/>
  <c r="J349" i="9"/>
  <c r="I349" i="9"/>
  <c r="G349" i="9"/>
  <c r="E349" i="9"/>
  <c r="T348" i="9"/>
  <c r="T355" i="14" s="1"/>
  <c r="S348" i="9"/>
  <c r="S355" i="14" s="1"/>
  <c r="R348" i="9"/>
  <c r="R355" i="14" s="1"/>
  <c r="Q348" i="9"/>
  <c r="Q355" i="14" s="1"/>
  <c r="O348" i="9"/>
  <c r="O355" i="14" s="1"/>
  <c r="N348" i="9"/>
  <c r="N355" i="14" s="1"/>
  <c r="M348" i="9"/>
  <c r="M355" i="14" s="1"/>
  <c r="L348" i="9"/>
  <c r="L355" i="14" s="1"/>
  <c r="J348" i="9"/>
  <c r="I348" i="9"/>
  <c r="G348" i="9"/>
  <c r="E348" i="9"/>
  <c r="T347" i="9"/>
  <c r="T354" i="14" s="1"/>
  <c r="S347" i="9"/>
  <c r="S354" i="14" s="1"/>
  <c r="R347" i="9"/>
  <c r="R354" i="14" s="1"/>
  <c r="Q347" i="9"/>
  <c r="Q354" i="14" s="1"/>
  <c r="O347" i="9"/>
  <c r="O354" i="14" s="1"/>
  <c r="N347" i="9"/>
  <c r="N354" i="14" s="1"/>
  <c r="M347" i="9"/>
  <c r="M354" i="14" s="1"/>
  <c r="L347" i="9"/>
  <c r="L354" i="14" s="1"/>
  <c r="J347" i="9"/>
  <c r="I347" i="9"/>
  <c r="G347" i="9"/>
  <c r="E347" i="9"/>
  <c r="T346" i="9"/>
  <c r="T353" i="14" s="1"/>
  <c r="S346" i="9"/>
  <c r="S353" i="14" s="1"/>
  <c r="R346" i="9"/>
  <c r="R353" i="14" s="1"/>
  <c r="Q346" i="9"/>
  <c r="Q353" i="14" s="1"/>
  <c r="O346" i="9"/>
  <c r="O353" i="14" s="1"/>
  <c r="N346" i="9"/>
  <c r="N353" i="14" s="1"/>
  <c r="M346" i="9"/>
  <c r="M353" i="14" s="1"/>
  <c r="L346" i="9"/>
  <c r="L353" i="14" s="1"/>
  <c r="J346" i="9"/>
  <c r="I346" i="9"/>
  <c r="G346" i="9"/>
  <c r="E346" i="9"/>
  <c r="T345" i="9"/>
  <c r="T352" i="14" s="1"/>
  <c r="S345" i="9"/>
  <c r="S352" i="14" s="1"/>
  <c r="R345" i="9"/>
  <c r="R352" i="14" s="1"/>
  <c r="Q345" i="9"/>
  <c r="Q352" i="14" s="1"/>
  <c r="O345" i="9"/>
  <c r="O352" i="14" s="1"/>
  <c r="N345" i="9"/>
  <c r="N352" i="14" s="1"/>
  <c r="M345" i="9"/>
  <c r="M352" i="14" s="1"/>
  <c r="L345" i="9"/>
  <c r="L352" i="14" s="1"/>
  <c r="J345" i="9"/>
  <c r="I345" i="9"/>
  <c r="G345" i="9"/>
  <c r="E345" i="9"/>
  <c r="T344" i="9"/>
  <c r="T351" i="14" s="1"/>
  <c r="S344" i="9"/>
  <c r="S351" i="14" s="1"/>
  <c r="R344" i="9"/>
  <c r="R351" i="14" s="1"/>
  <c r="Q344" i="9"/>
  <c r="Q351" i="14" s="1"/>
  <c r="O344" i="9"/>
  <c r="O351" i="14" s="1"/>
  <c r="N344" i="9"/>
  <c r="N351" i="14" s="1"/>
  <c r="M344" i="9"/>
  <c r="M351" i="14" s="1"/>
  <c r="L344" i="9"/>
  <c r="L351" i="14" s="1"/>
  <c r="J344" i="9"/>
  <c r="I344" i="9"/>
  <c r="G344" i="9"/>
  <c r="E344" i="9"/>
  <c r="T343" i="9"/>
  <c r="T350" i="14" s="1"/>
  <c r="S343" i="9"/>
  <c r="S350" i="14" s="1"/>
  <c r="R343" i="9"/>
  <c r="R350" i="14" s="1"/>
  <c r="Q343" i="9"/>
  <c r="Q350" i="14" s="1"/>
  <c r="O343" i="9"/>
  <c r="O350" i="14" s="1"/>
  <c r="N343" i="9"/>
  <c r="N350" i="14" s="1"/>
  <c r="M343" i="9"/>
  <c r="M350" i="14" s="1"/>
  <c r="L343" i="9"/>
  <c r="L350" i="14" s="1"/>
  <c r="J343" i="9"/>
  <c r="I343" i="9"/>
  <c r="G343" i="9"/>
  <c r="E343" i="9"/>
  <c r="T342" i="9"/>
  <c r="T349" i="14" s="1"/>
  <c r="S342" i="9"/>
  <c r="S349" i="14" s="1"/>
  <c r="R342" i="9"/>
  <c r="R349" i="14" s="1"/>
  <c r="Q342" i="9"/>
  <c r="Q349" i="14" s="1"/>
  <c r="O342" i="9"/>
  <c r="O349" i="14" s="1"/>
  <c r="N342" i="9"/>
  <c r="N349" i="14" s="1"/>
  <c r="M342" i="9"/>
  <c r="M349" i="14" s="1"/>
  <c r="L342" i="9"/>
  <c r="L349" i="14" s="1"/>
  <c r="J342" i="9"/>
  <c r="I342" i="9"/>
  <c r="G342" i="9"/>
  <c r="E342" i="9"/>
  <c r="T341" i="9"/>
  <c r="T348" i="14" s="1"/>
  <c r="S341" i="9"/>
  <c r="S348" i="14" s="1"/>
  <c r="R341" i="9"/>
  <c r="R348" i="14" s="1"/>
  <c r="Q341" i="9"/>
  <c r="Q348" i="14" s="1"/>
  <c r="O341" i="9"/>
  <c r="O348" i="14" s="1"/>
  <c r="N341" i="9"/>
  <c r="N348" i="14" s="1"/>
  <c r="M341" i="9"/>
  <c r="M348" i="14" s="1"/>
  <c r="L341" i="9"/>
  <c r="L348" i="14" s="1"/>
  <c r="J341" i="9"/>
  <c r="I341" i="9"/>
  <c r="G341" i="9"/>
  <c r="E341" i="9"/>
  <c r="T340" i="9"/>
  <c r="T347" i="14" s="1"/>
  <c r="S340" i="9"/>
  <c r="S347" i="14" s="1"/>
  <c r="R340" i="9"/>
  <c r="R347" i="14" s="1"/>
  <c r="Q340" i="9"/>
  <c r="Q347" i="14" s="1"/>
  <c r="O340" i="9"/>
  <c r="O347" i="14" s="1"/>
  <c r="N340" i="9"/>
  <c r="N347" i="14" s="1"/>
  <c r="M340" i="9"/>
  <c r="M347" i="14" s="1"/>
  <c r="L340" i="9"/>
  <c r="L347" i="14" s="1"/>
  <c r="J340" i="9"/>
  <c r="I340" i="9"/>
  <c r="G340" i="9"/>
  <c r="E340" i="9"/>
  <c r="T339" i="9"/>
  <c r="T346" i="14" s="1"/>
  <c r="S339" i="9"/>
  <c r="S346" i="14" s="1"/>
  <c r="R339" i="9"/>
  <c r="R346" i="14" s="1"/>
  <c r="Q339" i="9"/>
  <c r="Q346" i="14" s="1"/>
  <c r="O339" i="9"/>
  <c r="O346" i="14" s="1"/>
  <c r="N339" i="9"/>
  <c r="N346" i="14" s="1"/>
  <c r="M339" i="9"/>
  <c r="M346" i="14" s="1"/>
  <c r="L339" i="9"/>
  <c r="L346" i="14" s="1"/>
  <c r="J339" i="9"/>
  <c r="I339" i="9"/>
  <c r="G339" i="9"/>
  <c r="E339" i="9"/>
  <c r="T338" i="9"/>
  <c r="T345" i="14" s="1"/>
  <c r="S338" i="9"/>
  <c r="S345" i="14" s="1"/>
  <c r="R338" i="9"/>
  <c r="R345" i="14" s="1"/>
  <c r="Q338" i="9"/>
  <c r="Q345" i="14" s="1"/>
  <c r="O338" i="9"/>
  <c r="O345" i="14" s="1"/>
  <c r="N338" i="9"/>
  <c r="N345" i="14" s="1"/>
  <c r="M338" i="9"/>
  <c r="M345" i="14" s="1"/>
  <c r="L338" i="9"/>
  <c r="L345" i="14" s="1"/>
  <c r="J338" i="9"/>
  <c r="I338" i="9"/>
  <c r="G338" i="9"/>
  <c r="E338" i="9"/>
  <c r="T337" i="9"/>
  <c r="T344" i="14" s="1"/>
  <c r="S337" i="9"/>
  <c r="S344" i="14" s="1"/>
  <c r="R337" i="9"/>
  <c r="R344" i="14" s="1"/>
  <c r="Q337" i="9"/>
  <c r="Q344" i="14" s="1"/>
  <c r="O337" i="9"/>
  <c r="O344" i="14" s="1"/>
  <c r="N337" i="9"/>
  <c r="N344" i="14" s="1"/>
  <c r="M337" i="9"/>
  <c r="M344" i="14" s="1"/>
  <c r="L337" i="9"/>
  <c r="L344" i="14" s="1"/>
  <c r="J337" i="9"/>
  <c r="I337" i="9"/>
  <c r="G337" i="9"/>
  <c r="E337" i="9"/>
  <c r="T336" i="9"/>
  <c r="T343" i="14" s="1"/>
  <c r="S336" i="9"/>
  <c r="S343" i="14" s="1"/>
  <c r="R336" i="9"/>
  <c r="R343" i="14" s="1"/>
  <c r="Q336" i="9"/>
  <c r="Q343" i="14" s="1"/>
  <c r="O336" i="9"/>
  <c r="O343" i="14" s="1"/>
  <c r="N336" i="9"/>
  <c r="N343" i="14" s="1"/>
  <c r="M336" i="9"/>
  <c r="M343" i="14" s="1"/>
  <c r="L336" i="9"/>
  <c r="L343" i="14" s="1"/>
  <c r="J336" i="9"/>
  <c r="I336" i="9"/>
  <c r="G336" i="9"/>
  <c r="E336" i="9"/>
  <c r="T335" i="9"/>
  <c r="T342" i="14" s="1"/>
  <c r="S335" i="9"/>
  <c r="S342" i="14" s="1"/>
  <c r="R335" i="9"/>
  <c r="R342" i="14" s="1"/>
  <c r="Q335" i="9"/>
  <c r="Q342" i="14" s="1"/>
  <c r="O335" i="9"/>
  <c r="O342" i="14" s="1"/>
  <c r="N335" i="9"/>
  <c r="N342" i="14" s="1"/>
  <c r="M335" i="9"/>
  <c r="M342" i="14" s="1"/>
  <c r="L335" i="9"/>
  <c r="L342" i="14" s="1"/>
  <c r="J335" i="9"/>
  <c r="I335" i="9"/>
  <c r="G335" i="9"/>
  <c r="E335" i="9"/>
  <c r="T334" i="9"/>
  <c r="T341" i="14" s="1"/>
  <c r="S334" i="9"/>
  <c r="S341" i="14" s="1"/>
  <c r="R334" i="9"/>
  <c r="R341" i="14" s="1"/>
  <c r="Q334" i="9"/>
  <c r="Q341" i="14" s="1"/>
  <c r="O334" i="9"/>
  <c r="O341" i="14" s="1"/>
  <c r="N334" i="9"/>
  <c r="N341" i="14" s="1"/>
  <c r="M334" i="9"/>
  <c r="M341" i="14" s="1"/>
  <c r="L334" i="9"/>
  <c r="L341" i="14" s="1"/>
  <c r="J334" i="9"/>
  <c r="I334" i="9"/>
  <c r="G334" i="9"/>
  <c r="E334" i="9"/>
  <c r="T333" i="9"/>
  <c r="T340" i="14" s="1"/>
  <c r="S333" i="9"/>
  <c r="S340" i="14" s="1"/>
  <c r="R333" i="9"/>
  <c r="R340" i="14" s="1"/>
  <c r="Q333" i="9"/>
  <c r="Q340" i="14" s="1"/>
  <c r="O333" i="9"/>
  <c r="O340" i="14" s="1"/>
  <c r="N333" i="9"/>
  <c r="N340" i="14" s="1"/>
  <c r="M333" i="9"/>
  <c r="M340" i="14" s="1"/>
  <c r="L333" i="9"/>
  <c r="L340" i="14" s="1"/>
  <c r="J333" i="9"/>
  <c r="I333" i="9"/>
  <c r="G333" i="9"/>
  <c r="E333" i="9"/>
  <c r="T332" i="9"/>
  <c r="T339" i="14" s="1"/>
  <c r="S332" i="9"/>
  <c r="S339" i="14" s="1"/>
  <c r="R332" i="9"/>
  <c r="R339" i="14" s="1"/>
  <c r="Q332" i="9"/>
  <c r="Q339" i="14" s="1"/>
  <c r="O332" i="9"/>
  <c r="O339" i="14" s="1"/>
  <c r="N332" i="9"/>
  <c r="N339" i="14" s="1"/>
  <c r="M332" i="9"/>
  <c r="M339" i="14" s="1"/>
  <c r="L332" i="9"/>
  <c r="L339" i="14" s="1"/>
  <c r="J332" i="9"/>
  <c r="I332" i="9"/>
  <c r="G332" i="9"/>
  <c r="E332" i="9"/>
  <c r="T331" i="9"/>
  <c r="T338" i="14" s="1"/>
  <c r="S331" i="9"/>
  <c r="S338" i="14" s="1"/>
  <c r="R331" i="9"/>
  <c r="R338" i="14" s="1"/>
  <c r="Q331" i="9"/>
  <c r="Q338" i="14" s="1"/>
  <c r="O331" i="9"/>
  <c r="O338" i="14" s="1"/>
  <c r="N331" i="9"/>
  <c r="N338" i="14" s="1"/>
  <c r="M331" i="9"/>
  <c r="M338" i="14" s="1"/>
  <c r="L331" i="9"/>
  <c r="L338" i="14" s="1"/>
  <c r="J331" i="9"/>
  <c r="I331" i="9"/>
  <c r="G331" i="9"/>
  <c r="E331" i="9"/>
  <c r="T330" i="9"/>
  <c r="T337" i="14" s="1"/>
  <c r="S330" i="9"/>
  <c r="S337" i="14" s="1"/>
  <c r="R330" i="9"/>
  <c r="R337" i="14" s="1"/>
  <c r="Q330" i="9"/>
  <c r="Q337" i="14" s="1"/>
  <c r="O330" i="9"/>
  <c r="O337" i="14" s="1"/>
  <c r="N330" i="9"/>
  <c r="N337" i="14" s="1"/>
  <c r="M330" i="9"/>
  <c r="M337" i="14" s="1"/>
  <c r="L330" i="9"/>
  <c r="L337" i="14" s="1"/>
  <c r="J330" i="9"/>
  <c r="I330" i="9"/>
  <c r="G330" i="9"/>
  <c r="E330" i="9"/>
  <c r="T329" i="9"/>
  <c r="T336" i="14" s="1"/>
  <c r="S329" i="9"/>
  <c r="S336" i="14" s="1"/>
  <c r="R329" i="9"/>
  <c r="R336" i="14" s="1"/>
  <c r="Q329" i="9"/>
  <c r="Q336" i="14" s="1"/>
  <c r="O329" i="9"/>
  <c r="O336" i="14" s="1"/>
  <c r="N329" i="9"/>
  <c r="N336" i="14" s="1"/>
  <c r="M329" i="9"/>
  <c r="M336" i="14" s="1"/>
  <c r="L329" i="9"/>
  <c r="L336" i="14" s="1"/>
  <c r="J329" i="9"/>
  <c r="I329" i="9"/>
  <c r="G329" i="9"/>
  <c r="E329" i="9"/>
  <c r="T328" i="9"/>
  <c r="T335" i="14" s="1"/>
  <c r="S328" i="9"/>
  <c r="S335" i="14" s="1"/>
  <c r="R328" i="9"/>
  <c r="R335" i="14" s="1"/>
  <c r="Q328" i="9"/>
  <c r="Q335" i="14" s="1"/>
  <c r="O328" i="9"/>
  <c r="O335" i="14" s="1"/>
  <c r="N328" i="9"/>
  <c r="N335" i="14" s="1"/>
  <c r="M328" i="9"/>
  <c r="M335" i="14" s="1"/>
  <c r="L328" i="9"/>
  <c r="L335" i="14" s="1"/>
  <c r="J328" i="9"/>
  <c r="I328" i="9"/>
  <c r="G328" i="9"/>
  <c r="E328" i="9"/>
  <c r="T327" i="9"/>
  <c r="T334" i="14" s="1"/>
  <c r="S327" i="9"/>
  <c r="S334" i="14" s="1"/>
  <c r="R327" i="9"/>
  <c r="R334" i="14" s="1"/>
  <c r="Q327" i="9"/>
  <c r="Q334" i="14" s="1"/>
  <c r="O327" i="9"/>
  <c r="O334" i="14" s="1"/>
  <c r="N327" i="9"/>
  <c r="N334" i="14" s="1"/>
  <c r="M327" i="9"/>
  <c r="M334" i="14" s="1"/>
  <c r="L327" i="9"/>
  <c r="L334" i="14" s="1"/>
  <c r="J327" i="9"/>
  <c r="I327" i="9"/>
  <c r="G327" i="9"/>
  <c r="E327" i="9"/>
  <c r="T326" i="9"/>
  <c r="T333" i="14" s="1"/>
  <c r="S326" i="9"/>
  <c r="S333" i="14" s="1"/>
  <c r="R326" i="9"/>
  <c r="R333" i="14" s="1"/>
  <c r="Q326" i="9"/>
  <c r="Q333" i="14" s="1"/>
  <c r="O326" i="9"/>
  <c r="O333" i="14" s="1"/>
  <c r="N326" i="9"/>
  <c r="N333" i="14" s="1"/>
  <c r="M326" i="9"/>
  <c r="M333" i="14" s="1"/>
  <c r="L326" i="9"/>
  <c r="L333" i="14" s="1"/>
  <c r="J326" i="9"/>
  <c r="I326" i="9"/>
  <c r="G326" i="9"/>
  <c r="E326" i="9"/>
  <c r="T325" i="9"/>
  <c r="T332" i="14" s="1"/>
  <c r="S325" i="9"/>
  <c r="S332" i="14" s="1"/>
  <c r="R325" i="9"/>
  <c r="R332" i="14" s="1"/>
  <c r="Q325" i="9"/>
  <c r="Q332" i="14" s="1"/>
  <c r="O325" i="9"/>
  <c r="O332" i="14" s="1"/>
  <c r="N325" i="9"/>
  <c r="N332" i="14" s="1"/>
  <c r="M325" i="9"/>
  <c r="M332" i="14" s="1"/>
  <c r="L325" i="9"/>
  <c r="L332" i="14" s="1"/>
  <c r="J325" i="9"/>
  <c r="I325" i="9"/>
  <c r="G325" i="9"/>
  <c r="E325" i="9"/>
  <c r="T324" i="9"/>
  <c r="T331" i="14" s="1"/>
  <c r="S324" i="9"/>
  <c r="S331" i="14" s="1"/>
  <c r="R324" i="9"/>
  <c r="R331" i="14" s="1"/>
  <c r="Q324" i="9"/>
  <c r="Q331" i="14" s="1"/>
  <c r="O324" i="9"/>
  <c r="O331" i="14" s="1"/>
  <c r="N324" i="9"/>
  <c r="N331" i="14" s="1"/>
  <c r="M324" i="9"/>
  <c r="M331" i="14" s="1"/>
  <c r="L324" i="9"/>
  <c r="L331" i="14" s="1"/>
  <c r="J324" i="9"/>
  <c r="I324" i="9"/>
  <c r="G324" i="9"/>
  <c r="E324" i="9"/>
  <c r="T323" i="9"/>
  <c r="T330" i="14" s="1"/>
  <c r="S323" i="9"/>
  <c r="S330" i="14" s="1"/>
  <c r="R323" i="9"/>
  <c r="R330" i="14" s="1"/>
  <c r="Q323" i="9"/>
  <c r="Q330" i="14" s="1"/>
  <c r="O323" i="9"/>
  <c r="O330" i="14" s="1"/>
  <c r="N323" i="9"/>
  <c r="N330" i="14" s="1"/>
  <c r="M323" i="9"/>
  <c r="M330" i="14" s="1"/>
  <c r="L323" i="9"/>
  <c r="L330" i="14" s="1"/>
  <c r="J323" i="9"/>
  <c r="I323" i="9"/>
  <c r="G323" i="9"/>
  <c r="E323" i="9"/>
  <c r="T322" i="9"/>
  <c r="T329" i="14" s="1"/>
  <c r="S322" i="9"/>
  <c r="S329" i="14" s="1"/>
  <c r="R322" i="9"/>
  <c r="R329" i="14" s="1"/>
  <c r="Q322" i="9"/>
  <c r="Q329" i="14" s="1"/>
  <c r="O322" i="9"/>
  <c r="O329" i="14" s="1"/>
  <c r="N322" i="9"/>
  <c r="N329" i="14" s="1"/>
  <c r="M322" i="9"/>
  <c r="M329" i="14" s="1"/>
  <c r="L322" i="9"/>
  <c r="L329" i="14" s="1"/>
  <c r="J322" i="9"/>
  <c r="I322" i="9"/>
  <c r="G322" i="9"/>
  <c r="E322" i="9"/>
  <c r="T321" i="9"/>
  <c r="T328" i="14" s="1"/>
  <c r="S321" i="9"/>
  <c r="S328" i="14" s="1"/>
  <c r="R321" i="9"/>
  <c r="R328" i="14" s="1"/>
  <c r="Q321" i="9"/>
  <c r="Q328" i="14" s="1"/>
  <c r="O321" i="9"/>
  <c r="O328" i="14" s="1"/>
  <c r="N321" i="9"/>
  <c r="N328" i="14" s="1"/>
  <c r="M321" i="9"/>
  <c r="M328" i="14" s="1"/>
  <c r="L321" i="9"/>
  <c r="L328" i="14" s="1"/>
  <c r="J321" i="9"/>
  <c r="I321" i="9"/>
  <c r="G321" i="9"/>
  <c r="E321" i="9"/>
  <c r="T320" i="9"/>
  <c r="T327" i="14" s="1"/>
  <c r="S320" i="9"/>
  <c r="S327" i="14" s="1"/>
  <c r="R320" i="9"/>
  <c r="R327" i="14" s="1"/>
  <c r="Q320" i="9"/>
  <c r="Q327" i="14" s="1"/>
  <c r="O320" i="9"/>
  <c r="O327" i="14" s="1"/>
  <c r="N320" i="9"/>
  <c r="N327" i="14" s="1"/>
  <c r="M320" i="9"/>
  <c r="M327" i="14" s="1"/>
  <c r="L320" i="9"/>
  <c r="L327" i="14" s="1"/>
  <c r="J320" i="9"/>
  <c r="I320" i="9"/>
  <c r="G320" i="9"/>
  <c r="E320" i="9"/>
  <c r="T319" i="9"/>
  <c r="T326" i="14" s="1"/>
  <c r="S319" i="9"/>
  <c r="S326" i="14" s="1"/>
  <c r="R319" i="9"/>
  <c r="R326" i="14" s="1"/>
  <c r="Q319" i="9"/>
  <c r="Q326" i="14" s="1"/>
  <c r="O319" i="9"/>
  <c r="O326" i="14" s="1"/>
  <c r="N319" i="9"/>
  <c r="N326" i="14" s="1"/>
  <c r="M319" i="9"/>
  <c r="M326" i="14" s="1"/>
  <c r="L319" i="9"/>
  <c r="L326" i="14" s="1"/>
  <c r="J319" i="9"/>
  <c r="I319" i="9"/>
  <c r="G319" i="9"/>
  <c r="E319" i="9"/>
  <c r="T318" i="9"/>
  <c r="T325" i="14" s="1"/>
  <c r="S318" i="9"/>
  <c r="S325" i="14" s="1"/>
  <c r="R318" i="9"/>
  <c r="R325" i="14" s="1"/>
  <c r="Q318" i="9"/>
  <c r="Q325" i="14" s="1"/>
  <c r="O318" i="9"/>
  <c r="O325" i="14" s="1"/>
  <c r="N318" i="9"/>
  <c r="N325" i="14" s="1"/>
  <c r="M318" i="9"/>
  <c r="M325" i="14" s="1"/>
  <c r="L318" i="9"/>
  <c r="L325" i="14" s="1"/>
  <c r="J318" i="9"/>
  <c r="I318" i="9"/>
  <c r="G318" i="9"/>
  <c r="E318" i="9"/>
  <c r="T317" i="9"/>
  <c r="T324" i="14" s="1"/>
  <c r="S317" i="9"/>
  <c r="S324" i="14" s="1"/>
  <c r="R317" i="9"/>
  <c r="R324" i="14" s="1"/>
  <c r="Q317" i="9"/>
  <c r="Q324" i="14" s="1"/>
  <c r="O317" i="9"/>
  <c r="O324" i="14" s="1"/>
  <c r="N317" i="9"/>
  <c r="N324" i="14" s="1"/>
  <c r="M317" i="9"/>
  <c r="M324" i="14" s="1"/>
  <c r="L317" i="9"/>
  <c r="L324" i="14" s="1"/>
  <c r="J317" i="9"/>
  <c r="I317" i="9"/>
  <c r="G317" i="9"/>
  <c r="E317" i="9"/>
  <c r="T316" i="9"/>
  <c r="T323" i="14" s="1"/>
  <c r="S316" i="9"/>
  <c r="S323" i="14" s="1"/>
  <c r="R316" i="9"/>
  <c r="R323" i="14" s="1"/>
  <c r="Q316" i="9"/>
  <c r="Q323" i="14" s="1"/>
  <c r="O316" i="9"/>
  <c r="O323" i="14" s="1"/>
  <c r="N316" i="9"/>
  <c r="N323" i="14" s="1"/>
  <c r="M316" i="9"/>
  <c r="M323" i="14" s="1"/>
  <c r="L316" i="9"/>
  <c r="L323" i="14" s="1"/>
  <c r="J316" i="9"/>
  <c r="I316" i="9"/>
  <c r="G316" i="9"/>
  <c r="E316" i="9"/>
  <c r="T315" i="9"/>
  <c r="T322" i="14" s="1"/>
  <c r="S315" i="9"/>
  <c r="S322" i="14" s="1"/>
  <c r="R315" i="9"/>
  <c r="R322" i="14" s="1"/>
  <c r="Q315" i="9"/>
  <c r="Q322" i="14" s="1"/>
  <c r="O315" i="9"/>
  <c r="O322" i="14" s="1"/>
  <c r="N315" i="9"/>
  <c r="N322" i="14" s="1"/>
  <c r="M315" i="9"/>
  <c r="M322" i="14" s="1"/>
  <c r="L315" i="9"/>
  <c r="L322" i="14" s="1"/>
  <c r="J315" i="9"/>
  <c r="I315" i="9"/>
  <c r="G315" i="9"/>
  <c r="E315" i="9"/>
  <c r="T314" i="9"/>
  <c r="T321" i="14" s="1"/>
  <c r="S314" i="9"/>
  <c r="S321" i="14" s="1"/>
  <c r="R314" i="9"/>
  <c r="R321" i="14" s="1"/>
  <c r="Q314" i="9"/>
  <c r="Q321" i="14" s="1"/>
  <c r="O314" i="9"/>
  <c r="O321" i="14" s="1"/>
  <c r="N314" i="9"/>
  <c r="N321" i="14" s="1"/>
  <c r="M314" i="9"/>
  <c r="M321" i="14" s="1"/>
  <c r="L314" i="9"/>
  <c r="L321" i="14" s="1"/>
  <c r="J314" i="9"/>
  <c r="I314" i="9"/>
  <c r="G314" i="9"/>
  <c r="E314" i="9"/>
  <c r="T313" i="9"/>
  <c r="T320" i="14" s="1"/>
  <c r="S313" i="9"/>
  <c r="S320" i="14" s="1"/>
  <c r="R313" i="9"/>
  <c r="R320" i="14" s="1"/>
  <c r="Q313" i="9"/>
  <c r="Q320" i="14" s="1"/>
  <c r="O313" i="9"/>
  <c r="O320" i="14" s="1"/>
  <c r="N313" i="9"/>
  <c r="N320" i="14" s="1"/>
  <c r="M313" i="9"/>
  <c r="M320" i="14" s="1"/>
  <c r="L313" i="9"/>
  <c r="L320" i="14" s="1"/>
  <c r="J313" i="9"/>
  <c r="I313" i="9"/>
  <c r="G313" i="9"/>
  <c r="E313" i="9"/>
  <c r="T312" i="9"/>
  <c r="T319" i="14" s="1"/>
  <c r="S312" i="9"/>
  <c r="S319" i="14" s="1"/>
  <c r="R312" i="9"/>
  <c r="R319" i="14" s="1"/>
  <c r="Q312" i="9"/>
  <c r="Q319" i="14" s="1"/>
  <c r="O312" i="9"/>
  <c r="O319" i="14" s="1"/>
  <c r="N312" i="9"/>
  <c r="N319" i="14" s="1"/>
  <c r="M312" i="9"/>
  <c r="M319" i="14" s="1"/>
  <c r="L312" i="9"/>
  <c r="L319" i="14" s="1"/>
  <c r="J312" i="9"/>
  <c r="I312" i="9"/>
  <c r="G312" i="9"/>
  <c r="E312" i="9"/>
  <c r="T311" i="9"/>
  <c r="T318" i="14" s="1"/>
  <c r="S311" i="9"/>
  <c r="S318" i="14" s="1"/>
  <c r="R311" i="9"/>
  <c r="R318" i="14" s="1"/>
  <c r="Q311" i="9"/>
  <c r="Q318" i="14" s="1"/>
  <c r="O311" i="9"/>
  <c r="O318" i="14" s="1"/>
  <c r="N311" i="9"/>
  <c r="N318" i="14" s="1"/>
  <c r="M311" i="9"/>
  <c r="M318" i="14" s="1"/>
  <c r="L311" i="9"/>
  <c r="L318" i="14" s="1"/>
  <c r="J311" i="9"/>
  <c r="I311" i="9"/>
  <c r="G311" i="9"/>
  <c r="E311" i="9"/>
  <c r="T310" i="9"/>
  <c r="T317" i="14" s="1"/>
  <c r="S310" i="9"/>
  <c r="S317" i="14" s="1"/>
  <c r="R310" i="9"/>
  <c r="R317" i="14" s="1"/>
  <c r="Q310" i="9"/>
  <c r="Q317" i="14" s="1"/>
  <c r="O310" i="9"/>
  <c r="O317" i="14" s="1"/>
  <c r="N310" i="9"/>
  <c r="N317" i="14" s="1"/>
  <c r="M310" i="9"/>
  <c r="M317" i="14" s="1"/>
  <c r="L310" i="9"/>
  <c r="L317" i="14" s="1"/>
  <c r="J310" i="9"/>
  <c r="I310" i="9"/>
  <c r="G310" i="9"/>
  <c r="E310" i="9"/>
  <c r="T309" i="9"/>
  <c r="T316" i="14" s="1"/>
  <c r="S309" i="9"/>
  <c r="S316" i="14" s="1"/>
  <c r="R309" i="9"/>
  <c r="R316" i="14" s="1"/>
  <c r="Q309" i="9"/>
  <c r="Q316" i="14" s="1"/>
  <c r="O309" i="9"/>
  <c r="O316" i="14" s="1"/>
  <c r="N309" i="9"/>
  <c r="N316" i="14" s="1"/>
  <c r="M309" i="9"/>
  <c r="M316" i="14" s="1"/>
  <c r="L309" i="9"/>
  <c r="L316" i="14" s="1"/>
  <c r="J309" i="9"/>
  <c r="I309" i="9"/>
  <c r="G309" i="9"/>
  <c r="E309" i="9"/>
  <c r="T308" i="9"/>
  <c r="T315" i="14" s="1"/>
  <c r="S308" i="9"/>
  <c r="S315" i="14" s="1"/>
  <c r="R308" i="9"/>
  <c r="R315" i="14" s="1"/>
  <c r="Q308" i="9"/>
  <c r="Q315" i="14" s="1"/>
  <c r="O308" i="9"/>
  <c r="O315" i="14" s="1"/>
  <c r="N308" i="9"/>
  <c r="N315" i="14" s="1"/>
  <c r="M308" i="9"/>
  <c r="M315" i="14" s="1"/>
  <c r="L308" i="9"/>
  <c r="L315" i="14" s="1"/>
  <c r="J308" i="9"/>
  <c r="I308" i="9"/>
  <c r="G308" i="9"/>
  <c r="E308" i="9"/>
  <c r="T307" i="9"/>
  <c r="T314" i="14" s="1"/>
  <c r="S307" i="9"/>
  <c r="S314" i="14" s="1"/>
  <c r="R307" i="9"/>
  <c r="R314" i="14" s="1"/>
  <c r="Q307" i="9"/>
  <c r="Q314" i="14" s="1"/>
  <c r="O307" i="9"/>
  <c r="O314" i="14" s="1"/>
  <c r="N307" i="9"/>
  <c r="N314" i="14" s="1"/>
  <c r="M307" i="9"/>
  <c r="M314" i="14" s="1"/>
  <c r="L307" i="9"/>
  <c r="L314" i="14" s="1"/>
  <c r="J307" i="9"/>
  <c r="I307" i="9"/>
  <c r="G307" i="9"/>
  <c r="E307" i="9"/>
  <c r="T306" i="9"/>
  <c r="T313" i="14" s="1"/>
  <c r="S306" i="9"/>
  <c r="S313" i="14" s="1"/>
  <c r="R306" i="9"/>
  <c r="R313" i="14" s="1"/>
  <c r="Q306" i="9"/>
  <c r="Q313" i="14" s="1"/>
  <c r="O306" i="9"/>
  <c r="O313" i="14" s="1"/>
  <c r="N306" i="9"/>
  <c r="N313" i="14" s="1"/>
  <c r="M306" i="9"/>
  <c r="M313" i="14" s="1"/>
  <c r="L306" i="9"/>
  <c r="L313" i="14" s="1"/>
  <c r="J306" i="9"/>
  <c r="I306" i="9"/>
  <c r="G306" i="9"/>
  <c r="E306" i="9"/>
  <c r="T305" i="9"/>
  <c r="T312" i="14" s="1"/>
  <c r="S305" i="9"/>
  <c r="S312" i="14" s="1"/>
  <c r="R305" i="9"/>
  <c r="R312" i="14" s="1"/>
  <c r="Q305" i="9"/>
  <c r="Q312" i="14" s="1"/>
  <c r="O305" i="9"/>
  <c r="O312" i="14" s="1"/>
  <c r="N305" i="9"/>
  <c r="N312" i="14" s="1"/>
  <c r="M305" i="9"/>
  <c r="M312" i="14" s="1"/>
  <c r="L305" i="9"/>
  <c r="L312" i="14" s="1"/>
  <c r="J305" i="9"/>
  <c r="I305" i="9"/>
  <c r="G305" i="9"/>
  <c r="E305" i="9"/>
  <c r="T304" i="9"/>
  <c r="T311" i="14" s="1"/>
  <c r="S304" i="9"/>
  <c r="S311" i="14" s="1"/>
  <c r="R304" i="9"/>
  <c r="R311" i="14" s="1"/>
  <c r="Q304" i="9"/>
  <c r="Q311" i="14" s="1"/>
  <c r="O304" i="9"/>
  <c r="O311" i="14" s="1"/>
  <c r="N304" i="9"/>
  <c r="N311" i="14" s="1"/>
  <c r="M304" i="9"/>
  <c r="M311" i="14" s="1"/>
  <c r="L304" i="9"/>
  <c r="L311" i="14" s="1"/>
  <c r="J304" i="9"/>
  <c r="I304" i="9"/>
  <c r="G304" i="9"/>
  <c r="E304" i="9"/>
  <c r="T303" i="9"/>
  <c r="T310" i="14" s="1"/>
  <c r="S303" i="9"/>
  <c r="S310" i="14" s="1"/>
  <c r="R303" i="9"/>
  <c r="R310" i="14" s="1"/>
  <c r="Q303" i="9"/>
  <c r="Q310" i="14" s="1"/>
  <c r="O303" i="9"/>
  <c r="O310" i="14" s="1"/>
  <c r="N303" i="9"/>
  <c r="N310" i="14" s="1"/>
  <c r="M303" i="9"/>
  <c r="M310" i="14" s="1"/>
  <c r="L303" i="9"/>
  <c r="L310" i="14" s="1"/>
  <c r="J303" i="9"/>
  <c r="I303" i="9"/>
  <c r="G303" i="9"/>
  <c r="E303" i="9"/>
  <c r="T302" i="9"/>
  <c r="T309" i="14" s="1"/>
  <c r="S302" i="9"/>
  <c r="S309" i="14" s="1"/>
  <c r="R302" i="9"/>
  <c r="R309" i="14" s="1"/>
  <c r="Q302" i="9"/>
  <c r="Q309" i="14" s="1"/>
  <c r="O302" i="9"/>
  <c r="O309" i="14" s="1"/>
  <c r="N302" i="9"/>
  <c r="N309" i="14" s="1"/>
  <c r="M302" i="9"/>
  <c r="M309" i="14" s="1"/>
  <c r="L302" i="9"/>
  <c r="L309" i="14" s="1"/>
  <c r="J302" i="9"/>
  <c r="I302" i="9"/>
  <c r="G302" i="9"/>
  <c r="E302" i="9"/>
  <c r="T301" i="9"/>
  <c r="T308" i="14" s="1"/>
  <c r="S301" i="9"/>
  <c r="S308" i="14" s="1"/>
  <c r="R301" i="9"/>
  <c r="R308" i="14" s="1"/>
  <c r="Q301" i="9"/>
  <c r="Q308" i="14" s="1"/>
  <c r="O301" i="9"/>
  <c r="O308" i="14" s="1"/>
  <c r="N301" i="9"/>
  <c r="N308" i="14" s="1"/>
  <c r="M301" i="9"/>
  <c r="M308" i="14" s="1"/>
  <c r="L301" i="9"/>
  <c r="L308" i="14" s="1"/>
  <c r="J301" i="9"/>
  <c r="I301" i="9"/>
  <c r="G301" i="9"/>
  <c r="E301" i="9"/>
  <c r="T300" i="9"/>
  <c r="T307" i="14" s="1"/>
  <c r="S300" i="9"/>
  <c r="S307" i="14" s="1"/>
  <c r="R300" i="9"/>
  <c r="R307" i="14" s="1"/>
  <c r="Q300" i="9"/>
  <c r="Q307" i="14" s="1"/>
  <c r="O300" i="9"/>
  <c r="O307" i="14" s="1"/>
  <c r="N300" i="9"/>
  <c r="N307" i="14" s="1"/>
  <c r="M300" i="9"/>
  <c r="M307" i="14" s="1"/>
  <c r="L300" i="9"/>
  <c r="L307" i="14" s="1"/>
  <c r="J300" i="9"/>
  <c r="I300" i="9"/>
  <c r="G300" i="9"/>
  <c r="E300" i="9"/>
  <c r="T299" i="9"/>
  <c r="T306" i="14" s="1"/>
  <c r="S299" i="9"/>
  <c r="S306" i="14" s="1"/>
  <c r="R299" i="9"/>
  <c r="R306" i="14" s="1"/>
  <c r="Q299" i="9"/>
  <c r="Q306" i="14" s="1"/>
  <c r="O299" i="9"/>
  <c r="O306" i="14" s="1"/>
  <c r="N299" i="9"/>
  <c r="N306" i="14" s="1"/>
  <c r="M299" i="9"/>
  <c r="M306" i="14" s="1"/>
  <c r="L299" i="9"/>
  <c r="L306" i="14" s="1"/>
  <c r="J299" i="9"/>
  <c r="I299" i="9"/>
  <c r="G299" i="9"/>
  <c r="E299" i="9"/>
  <c r="T298" i="9"/>
  <c r="T305" i="14" s="1"/>
  <c r="S298" i="9"/>
  <c r="S305" i="14" s="1"/>
  <c r="R298" i="9"/>
  <c r="R305" i="14" s="1"/>
  <c r="Q298" i="9"/>
  <c r="Q305" i="14" s="1"/>
  <c r="O298" i="9"/>
  <c r="O305" i="14" s="1"/>
  <c r="N298" i="9"/>
  <c r="N305" i="14" s="1"/>
  <c r="M298" i="9"/>
  <c r="M305" i="14" s="1"/>
  <c r="L298" i="9"/>
  <c r="L305" i="14" s="1"/>
  <c r="J298" i="9"/>
  <c r="I298" i="9"/>
  <c r="G298" i="9"/>
  <c r="E298" i="9"/>
  <c r="T297" i="9"/>
  <c r="T304" i="14" s="1"/>
  <c r="S297" i="9"/>
  <c r="S304" i="14" s="1"/>
  <c r="R297" i="9"/>
  <c r="R304" i="14" s="1"/>
  <c r="Q297" i="9"/>
  <c r="Q304" i="14" s="1"/>
  <c r="O297" i="9"/>
  <c r="O304" i="14" s="1"/>
  <c r="N297" i="9"/>
  <c r="N304" i="14" s="1"/>
  <c r="M297" i="9"/>
  <c r="M304" i="14" s="1"/>
  <c r="L297" i="9"/>
  <c r="L304" i="14" s="1"/>
  <c r="J297" i="9"/>
  <c r="I297" i="9"/>
  <c r="G297" i="9"/>
  <c r="E297" i="9"/>
  <c r="T296" i="9"/>
  <c r="T303" i="14" s="1"/>
  <c r="S296" i="9"/>
  <c r="S303" i="14" s="1"/>
  <c r="R296" i="9"/>
  <c r="R303" i="14" s="1"/>
  <c r="Q296" i="9"/>
  <c r="Q303" i="14" s="1"/>
  <c r="O296" i="9"/>
  <c r="O303" i="14" s="1"/>
  <c r="N296" i="9"/>
  <c r="N303" i="14" s="1"/>
  <c r="M296" i="9"/>
  <c r="M303" i="14" s="1"/>
  <c r="L296" i="9"/>
  <c r="L303" i="14" s="1"/>
  <c r="J296" i="9"/>
  <c r="I296" i="9"/>
  <c r="G296" i="9"/>
  <c r="E296" i="9"/>
  <c r="T295" i="9"/>
  <c r="T302" i="14" s="1"/>
  <c r="S295" i="9"/>
  <c r="S302" i="14" s="1"/>
  <c r="R295" i="9"/>
  <c r="R302" i="14" s="1"/>
  <c r="Q295" i="9"/>
  <c r="Q302" i="14" s="1"/>
  <c r="O295" i="9"/>
  <c r="O302" i="14" s="1"/>
  <c r="N295" i="9"/>
  <c r="N302" i="14" s="1"/>
  <c r="M295" i="9"/>
  <c r="M302" i="14" s="1"/>
  <c r="L295" i="9"/>
  <c r="L302" i="14" s="1"/>
  <c r="J295" i="9"/>
  <c r="I295" i="9"/>
  <c r="G295" i="9"/>
  <c r="E295" i="9"/>
  <c r="T294" i="9"/>
  <c r="T301" i="14" s="1"/>
  <c r="S294" i="9"/>
  <c r="S301" i="14" s="1"/>
  <c r="R294" i="9"/>
  <c r="R301" i="14" s="1"/>
  <c r="Q294" i="9"/>
  <c r="Q301" i="14" s="1"/>
  <c r="O294" i="9"/>
  <c r="O301" i="14" s="1"/>
  <c r="N294" i="9"/>
  <c r="N301" i="14" s="1"/>
  <c r="M294" i="9"/>
  <c r="M301" i="14" s="1"/>
  <c r="L294" i="9"/>
  <c r="L301" i="14" s="1"/>
  <c r="J294" i="9"/>
  <c r="I294" i="9"/>
  <c r="G294" i="9"/>
  <c r="E294" i="9"/>
  <c r="T293" i="9"/>
  <c r="T300" i="14" s="1"/>
  <c r="S293" i="9"/>
  <c r="S300" i="14" s="1"/>
  <c r="R293" i="9"/>
  <c r="R300" i="14" s="1"/>
  <c r="Q293" i="9"/>
  <c r="Q300" i="14" s="1"/>
  <c r="O293" i="9"/>
  <c r="O300" i="14" s="1"/>
  <c r="N293" i="9"/>
  <c r="N300" i="14" s="1"/>
  <c r="M293" i="9"/>
  <c r="M300" i="14" s="1"/>
  <c r="L293" i="9"/>
  <c r="L300" i="14" s="1"/>
  <c r="J293" i="9"/>
  <c r="I293" i="9"/>
  <c r="G293" i="9"/>
  <c r="E293" i="9"/>
  <c r="T292" i="9"/>
  <c r="T299" i="14" s="1"/>
  <c r="S292" i="9"/>
  <c r="S299" i="14" s="1"/>
  <c r="R292" i="9"/>
  <c r="R299" i="14" s="1"/>
  <c r="Q292" i="9"/>
  <c r="Q299" i="14" s="1"/>
  <c r="O292" i="9"/>
  <c r="O299" i="14" s="1"/>
  <c r="N292" i="9"/>
  <c r="N299" i="14" s="1"/>
  <c r="M292" i="9"/>
  <c r="M299" i="14" s="1"/>
  <c r="L292" i="9"/>
  <c r="L299" i="14" s="1"/>
  <c r="J292" i="9"/>
  <c r="I292" i="9"/>
  <c r="G292" i="9"/>
  <c r="E292" i="9"/>
  <c r="T291" i="9"/>
  <c r="T298" i="14" s="1"/>
  <c r="S291" i="9"/>
  <c r="S298" i="14" s="1"/>
  <c r="R291" i="9"/>
  <c r="R298" i="14" s="1"/>
  <c r="Q291" i="9"/>
  <c r="Q298" i="14" s="1"/>
  <c r="O291" i="9"/>
  <c r="O298" i="14" s="1"/>
  <c r="N291" i="9"/>
  <c r="N298" i="14" s="1"/>
  <c r="M291" i="9"/>
  <c r="M298" i="14" s="1"/>
  <c r="L291" i="9"/>
  <c r="L298" i="14" s="1"/>
  <c r="J291" i="9"/>
  <c r="I291" i="9"/>
  <c r="G291" i="9"/>
  <c r="E291" i="9"/>
  <c r="T290" i="9"/>
  <c r="T297" i="14" s="1"/>
  <c r="S290" i="9"/>
  <c r="S297" i="14" s="1"/>
  <c r="R290" i="9"/>
  <c r="R297" i="14" s="1"/>
  <c r="Q290" i="9"/>
  <c r="Q297" i="14" s="1"/>
  <c r="O290" i="9"/>
  <c r="O297" i="14" s="1"/>
  <c r="N290" i="9"/>
  <c r="N297" i="14" s="1"/>
  <c r="M290" i="9"/>
  <c r="M297" i="14" s="1"/>
  <c r="L290" i="9"/>
  <c r="L297" i="14" s="1"/>
  <c r="J290" i="9"/>
  <c r="I290" i="9"/>
  <c r="G290" i="9"/>
  <c r="E290" i="9"/>
  <c r="T289" i="9"/>
  <c r="T296" i="14" s="1"/>
  <c r="S289" i="9"/>
  <c r="S296" i="14" s="1"/>
  <c r="R289" i="9"/>
  <c r="R296" i="14" s="1"/>
  <c r="Q289" i="9"/>
  <c r="Q296" i="14" s="1"/>
  <c r="O289" i="9"/>
  <c r="O296" i="14" s="1"/>
  <c r="N289" i="9"/>
  <c r="N296" i="14" s="1"/>
  <c r="M289" i="9"/>
  <c r="M296" i="14" s="1"/>
  <c r="L289" i="9"/>
  <c r="L296" i="14" s="1"/>
  <c r="J289" i="9"/>
  <c r="I289" i="9"/>
  <c r="G289" i="9"/>
  <c r="E289" i="9"/>
  <c r="T288" i="9"/>
  <c r="T295" i="14" s="1"/>
  <c r="S288" i="9"/>
  <c r="S295" i="14" s="1"/>
  <c r="R288" i="9"/>
  <c r="R295" i="14" s="1"/>
  <c r="Q288" i="9"/>
  <c r="Q295" i="14" s="1"/>
  <c r="O288" i="9"/>
  <c r="O295" i="14" s="1"/>
  <c r="N288" i="9"/>
  <c r="N295" i="14" s="1"/>
  <c r="M288" i="9"/>
  <c r="M295" i="14" s="1"/>
  <c r="L288" i="9"/>
  <c r="L295" i="14" s="1"/>
  <c r="J288" i="9"/>
  <c r="I288" i="9"/>
  <c r="G288" i="9"/>
  <c r="E288" i="9"/>
  <c r="T287" i="9"/>
  <c r="T294" i="14" s="1"/>
  <c r="S287" i="9"/>
  <c r="S294" i="14" s="1"/>
  <c r="R287" i="9"/>
  <c r="R294" i="14" s="1"/>
  <c r="Q287" i="9"/>
  <c r="Q294" i="14" s="1"/>
  <c r="O287" i="9"/>
  <c r="O294" i="14" s="1"/>
  <c r="N287" i="9"/>
  <c r="N294" i="14" s="1"/>
  <c r="M287" i="9"/>
  <c r="M294" i="14" s="1"/>
  <c r="L287" i="9"/>
  <c r="L294" i="14" s="1"/>
  <c r="J287" i="9"/>
  <c r="I287" i="9"/>
  <c r="G287" i="9"/>
  <c r="E287" i="9"/>
  <c r="T286" i="9"/>
  <c r="T293" i="14" s="1"/>
  <c r="S286" i="9"/>
  <c r="S293" i="14" s="1"/>
  <c r="R286" i="9"/>
  <c r="R293" i="14" s="1"/>
  <c r="Q286" i="9"/>
  <c r="Q293" i="14" s="1"/>
  <c r="O286" i="9"/>
  <c r="O293" i="14" s="1"/>
  <c r="N286" i="9"/>
  <c r="N293" i="14" s="1"/>
  <c r="M286" i="9"/>
  <c r="M293" i="14" s="1"/>
  <c r="L286" i="9"/>
  <c r="L293" i="14" s="1"/>
  <c r="J286" i="9"/>
  <c r="I286" i="9"/>
  <c r="G286" i="9"/>
  <c r="E286" i="9"/>
  <c r="T285" i="9"/>
  <c r="T292" i="14" s="1"/>
  <c r="S285" i="9"/>
  <c r="S292" i="14" s="1"/>
  <c r="R285" i="9"/>
  <c r="R292" i="14" s="1"/>
  <c r="Q285" i="9"/>
  <c r="Q292" i="14" s="1"/>
  <c r="O285" i="9"/>
  <c r="O292" i="14" s="1"/>
  <c r="N285" i="9"/>
  <c r="N292" i="14" s="1"/>
  <c r="M285" i="9"/>
  <c r="M292" i="14" s="1"/>
  <c r="L285" i="9"/>
  <c r="L292" i="14" s="1"/>
  <c r="J285" i="9"/>
  <c r="I285" i="9"/>
  <c r="G285" i="9"/>
  <c r="E285" i="9"/>
  <c r="T284" i="9"/>
  <c r="T291" i="14" s="1"/>
  <c r="S284" i="9"/>
  <c r="S291" i="14" s="1"/>
  <c r="R284" i="9"/>
  <c r="R291" i="14" s="1"/>
  <c r="Q284" i="9"/>
  <c r="Q291" i="14" s="1"/>
  <c r="O284" i="9"/>
  <c r="O291" i="14" s="1"/>
  <c r="N284" i="9"/>
  <c r="N291" i="14" s="1"/>
  <c r="M284" i="9"/>
  <c r="M291" i="14" s="1"/>
  <c r="L284" i="9"/>
  <c r="L291" i="14" s="1"/>
  <c r="J284" i="9"/>
  <c r="I284" i="9"/>
  <c r="G284" i="9"/>
  <c r="E284" i="9"/>
  <c r="T283" i="9"/>
  <c r="T290" i="14" s="1"/>
  <c r="S283" i="9"/>
  <c r="S290" i="14" s="1"/>
  <c r="R283" i="9"/>
  <c r="R290" i="14" s="1"/>
  <c r="Q283" i="9"/>
  <c r="Q290" i="14" s="1"/>
  <c r="O283" i="9"/>
  <c r="O290" i="14" s="1"/>
  <c r="N283" i="9"/>
  <c r="N290" i="14" s="1"/>
  <c r="M283" i="9"/>
  <c r="M290" i="14" s="1"/>
  <c r="L283" i="9"/>
  <c r="L290" i="14" s="1"/>
  <c r="J283" i="9"/>
  <c r="I283" i="9"/>
  <c r="G283" i="9"/>
  <c r="E283" i="9"/>
  <c r="T282" i="9"/>
  <c r="T289" i="14" s="1"/>
  <c r="S282" i="9"/>
  <c r="S289" i="14" s="1"/>
  <c r="R282" i="9"/>
  <c r="R289" i="14" s="1"/>
  <c r="Q282" i="9"/>
  <c r="Q289" i="14" s="1"/>
  <c r="O282" i="9"/>
  <c r="O289" i="14" s="1"/>
  <c r="N282" i="9"/>
  <c r="N289" i="14" s="1"/>
  <c r="M282" i="9"/>
  <c r="M289" i="14" s="1"/>
  <c r="L282" i="9"/>
  <c r="L289" i="14" s="1"/>
  <c r="J282" i="9"/>
  <c r="I282" i="9"/>
  <c r="G282" i="9"/>
  <c r="E282" i="9"/>
  <c r="T281" i="9"/>
  <c r="T288" i="14" s="1"/>
  <c r="S281" i="9"/>
  <c r="S288" i="14" s="1"/>
  <c r="R281" i="9"/>
  <c r="R288" i="14" s="1"/>
  <c r="Q281" i="9"/>
  <c r="Q288" i="14" s="1"/>
  <c r="O281" i="9"/>
  <c r="O288" i="14" s="1"/>
  <c r="N281" i="9"/>
  <c r="N288" i="14" s="1"/>
  <c r="M281" i="9"/>
  <c r="M288" i="14" s="1"/>
  <c r="L281" i="9"/>
  <c r="L288" i="14" s="1"/>
  <c r="J281" i="9"/>
  <c r="I281" i="9"/>
  <c r="G281" i="9"/>
  <c r="E281" i="9"/>
  <c r="T280" i="9"/>
  <c r="T287" i="14" s="1"/>
  <c r="S280" i="9"/>
  <c r="S287" i="14" s="1"/>
  <c r="R280" i="9"/>
  <c r="R287" i="14" s="1"/>
  <c r="Q280" i="9"/>
  <c r="Q287" i="14" s="1"/>
  <c r="O280" i="9"/>
  <c r="O287" i="14" s="1"/>
  <c r="N280" i="9"/>
  <c r="N287" i="14" s="1"/>
  <c r="M280" i="9"/>
  <c r="M287" i="14" s="1"/>
  <c r="L280" i="9"/>
  <c r="L287" i="14" s="1"/>
  <c r="J280" i="9"/>
  <c r="I280" i="9"/>
  <c r="G280" i="9"/>
  <c r="E280" i="9"/>
  <c r="T279" i="9"/>
  <c r="T286" i="14" s="1"/>
  <c r="S279" i="9"/>
  <c r="S286" i="14" s="1"/>
  <c r="R279" i="9"/>
  <c r="R286" i="14" s="1"/>
  <c r="Q279" i="9"/>
  <c r="Q286" i="14" s="1"/>
  <c r="O279" i="9"/>
  <c r="O286" i="14" s="1"/>
  <c r="N279" i="9"/>
  <c r="N286" i="14" s="1"/>
  <c r="M279" i="9"/>
  <c r="M286" i="14" s="1"/>
  <c r="L279" i="9"/>
  <c r="L286" i="14" s="1"/>
  <c r="J279" i="9"/>
  <c r="I279" i="9"/>
  <c r="G279" i="9"/>
  <c r="E279" i="9"/>
  <c r="T278" i="9"/>
  <c r="T285" i="14" s="1"/>
  <c r="S278" i="9"/>
  <c r="S285" i="14" s="1"/>
  <c r="R278" i="9"/>
  <c r="R285" i="14" s="1"/>
  <c r="Q278" i="9"/>
  <c r="Q285" i="14" s="1"/>
  <c r="O278" i="9"/>
  <c r="O285" i="14" s="1"/>
  <c r="N278" i="9"/>
  <c r="N285" i="14" s="1"/>
  <c r="M278" i="9"/>
  <c r="M285" i="14" s="1"/>
  <c r="L278" i="9"/>
  <c r="L285" i="14" s="1"/>
  <c r="J278" i="9"/>
  <c r="I278" i="9"/>
  <c r="G278" i="9"/>
  <c r="E278" i="9"/>
  <c r="T277" i="9"/>
  <c r="T284" i="14" s="1"/>
  <c r="S277" i="9"/>
  <c r="S284" i="14" s="1"/>
  <c r="R277" i="9"/>
  <c r="R284" i="14" s="1"/>
  <c r="Q277" i="9"/>
  <c r="Q284" i="14" s="1"/>
  <c r="O277" i="9"/>
  <c r="O284" i="14" s="1"/>
  <c r="N277" i="9"/>
  <c r="N284" i="14" s="1"/>
  <c r="M277" i="9"/>
  <c r="M284" i="14" s="1"/>
  <c r="L277" i="9"/>
  <c r="L284" i="14" s="1"/>
  <c r="J277" i="9"/>
  <c r="I277" i="9"/>
  <c r="G277" i="9"/>
  <c r="E277" i="9"/>
  <c r="T276" i="9"/>
  <c r="T283" i="14" s="1"/>
  <c r="S276" i="9"/>
  <c r="S283" i="14" s="1"/>
  <c r="R276" i="9"/>
  <c r="R283" i="14" s="1"/>
  <c r="Q276" i="9"/>
  <c r="Q283" i="14" s="1"/>
  <c r="O276" i="9"/>
  <c r="O283" i="14" s="1"/>
  <c r="N276" i="9"/>
  <c r="N283" i="14" s="1"/>
  <c r="M276" i="9"/>
  <c r="M283" i="14" s="1"/>
  <c r="L276" i="9"/>
  <c r="L283" i="14" s="1"/>
  <c r="J276" i="9"/>
  <c r="I276" i="9"/>
  <c r="G276" i="9"/>
  <c r="E276" i="9"/>
  <c r="T275" i="9"/>
  <c r="T282" i="14" s="1"/>
  <c r="S275" i="9"/>
  <c r="S282" i="14" s="1"/>
  <c r="R275" i="9"/>
  <c r="R282" i="14" s="1"/>
  <c r="Q275" i="9"/>
  <c r="Q282" i="14" s="1"/>
  <c r="O275" i="9"/>
  <c r="O282" i="14" s="1"/>
  <c r="N275" i="9"/>
  <c r="N282" i="14" s="1"/>
  <c r="M275" i="9"/>
  <c r="M282" i="14" s="1"/>
  <c r="L275" i="9"/>
  <c r="L282" i="14" s="1"/>
  <c r="J275" i="9"/>
  <c r="I275" i="9"/>
  <c r="G275" i="9"/>
  <c r="E275" i="9"/>
  <c r="T274" i="9"/>
  <c r="T281" i="14" s="1"/>
  <c r="S274" i="9"/>
  <c r="S281" i="14" s="1"/>
  <c r="R274" i="9"/>
  <c r="R281" i="14" s="1"/>
  <c r="Q274" i="9"/>
  <c r="Q281" i="14" s="1"/>
  <c r="O274" i="9"/>
  <c r="O281" i="14" s="1"/>
  <c r="N274" i="9"/>
  <c r="N281" i="14" s="1"/>
  <c r="M274" i="9"/>
  <c r="M281" i="14" s="1"/>
  <c r="L274" i="9"/>
  <c r="L281" i="14" s="1"/>
  <c r="J274" i="9"/>
  <c r="I274" i="9"/>
  <c r="G274" i="9"/>
  <c r="E274" i="9"/>
  <c r="T273" i="9"/>
  <c r="T280" i="14" s="1"/>
  <c r="S273" i="9"/>
  <c r="S280" i="14" s="1"/>
  <c r="R273" i="9"/>
  <c r="R280" i="14" s="1"/>
  <c r="Q273" i="9"/>
  <c r="Q280" i="14" s="1"/>
  <c r="O273" i="9"/>
  <c r="O280" i="14" s="1"/>
  <c r="N273" i="9"/>
  <c r="N280" i="14" s="1"/>
  <c r="M273" i="9"/>
  <c r="M280" i="14" s="1"/>
  <c r="L273" i="9"/>
  <c r="L280" i="14" s="1"/>
  <c r="J273" i="9"/>
  <c r="I273" i="9"/>
  <c r="G273" i="9"/>
  <c r="E273" i="9"/>
  <c r="T272" i="9"/>
  <c r="T279" i="14" s="1"/>
  <c r="S272" i="9"/>
  <c r="S279" i="14" s="1"/>
  <c r="R272" i="9"/>
  <c r="R279" i="14" s="1"/>
  <c r="Q272" i="9"/>
  <c r="Q279" i="14" s="1"/>
  <c r="O272" i="9"/>
  <c r="O279" i="14" s="1"/>
  <c r="N272" i="9"/>
  <c r="N279" i="14" s="1"/>
  <c r="M272" i="9"/>
  <c r="M279" i="14" s="1"/>
  <c r="L272" i="9"/>
  <c r="L279" i="14" s="1"/>
  <c r="J272" i="9"/>
  <c r="I272" i="9"/>
  <c r="G272" i="9"/>
  <c r="E272" i="9"/>
  <c r="T271" i="9"/>
  <c r="T278" i="14" s="1"/>
  <c r="S271" i="9"/>
  <c r="S278" i="14" s="1"/>
  <c r="R271" i="9"/>
  <c r="R278" i="14" s="1"/>
  <c r="Q271" i="9"/>
  <c r="Q278" i="14" s="1"/>
  <c r="O271" i="9"/>
  <c r="O278" i="14" s="1"/>
  <c r="N271" i="9"/>
  <c r="N278" i="14" s="1"/>
  <c r="M271" i="9"/>
  <c r="M278" i="14" s="1"/>
  <c r="L271" i="9"/>
  <c r="L278" i="14" s="1"/>
  <c r="J271" i="9"/>
  <c r="I271" i="9"/>
  <c r="G271" i="9"/>
  <c r="E271" i="9"/>
  <c r="T270" i="9"/>
  <c r="T277" i="14" s="1"/>
  <c r="S270" i="9"/>
  <c r="S277" i="14" s="1"/>
  <c r="R270" i="9"/>
  <c r="R277" i="14" s="1"/>
  <c r="Q270" i="9"/>
  <c r="Q277" i="14" s="1"/>
  <c r="O270" i="9"/>
  <c r="O277" i="14" s="1"/>
  <c r="N270" i="9"/>
  <c r="N277" i="14" s="1"/>
  <c r="M270" i="9"/>
  <c r="M277" i="14" s="1"/>
  <c r="L270" i="9"/>
  <c r="L277" i="14" s="1"/>
  <c r="J270" i="9"/>
  <c r="I270" i="9"/>
  <c r="G270" i="9"/>
  <c r="E270" i="9"/>
  <c r="T269" i="9"/>
  <c r="T276" i="14" s="1"/>
  <c r="S269" i="9"/>
  <c r="S276" i="14" s="1"/>
  <c r="R269" i="9"/>
  <c r="R276" i="14" s="1"/>
  <c r="Q269" i="9"/>
  <c r="Q276" i="14" s="1"/>
  <c r="O269" i="9"/>
  <c r="O276" i="14" s="1"/>
  <c r="N269" i="9"/>
  <c r="N276" i="14" s="1"/>
  <c r="M269" i="9"/>
  <c r="M276" i="14" s="1"/>
  <c r="L269" i="9"/>
  <c r="L276" i="14" s="1"/>
  <c r="J269" i="9"/>
  <c r="I269" i="9"/>
  <c r="G269" i="9"/>
  <c r="E269" i="9"/>
  <c r="T268" i="9"/>
  <c r="T275" i="14" s="1"/>
  <c r="S268" i="9"/>
  <c r="S275" i="14" s="1"/>
  <c r="R268" i="9"/>
  <c r="R275" i="14" s="1"/>
  <c r="Q268" i="9"/>
  <c r="Q275" i="14" s="1"/>
  <c r="O268" i="9"/>
  <c r="O275" i="14" s="1"/>
  <c r="N268" i="9"/>
  <c r="N275" i="14" s="1"/>
  <c r="M268" i="9"/>
  <c r="M275" i="14" s="1"/>
  <c r="L268" i="9"/>
  <c r="L275" i="14" s="1"/>
  <c r="J268" i="9"/>
  <c r="I268" i="9"/>
  <c r="G268" i="9"/>
  <c r="E268" i="9"/>
  <c r="T267" i="9"/>
  <c r="T274" i="14" s="1"/>
  <c r="S267" i="9"/>
  <c r="S274" i="14" s="1"/>
  <c r="R267" i="9"/>
  <c r="R274" i="14" s="1"/>
  <c r="Q267" i="9"/>
  <c r="Q274" i="14" s="1"/>
  <c r="O267" i="9"/>
  <c r="O274" i="14" s="1"/>
  <c r="N267" i="9"/>
  <c r="N274" i="14" s="1"/>
  <c r="M267" i="9"/>
  <c r="M274" i="14" s="1"/>
  <c r="L267" i="9"/>
  <c r="L274" i="14" s="1"/>
  <c r="J267" i="9"/>
  <c r="I267" i="9"/>
  <c r="G267" i="9"/>
  <c r="E267" i="9"/>
  <c r="T266" i="9"/>
  <c r="T273" i="14" s="1"/>
  <c r="S266" i="9"/>
  <c r="S273" i="14" s="1"/>
  <c r="R266" i="9"/>
  <c r="R273" i="14" s="1"/>
  <c r="Q266" i="9"/>
  <c r="Q273" i="14" s="1"/>
  <c r="O266" i="9"/>
  <c r="O273" i="14" s="1"/>
  <c r="N266" i="9"/>
  <c r="N273" i="14" s="1"/>
  <c r="M266" i="9"/>
  <c r="M273" i="14" s="1"/>
  <c r="L266" i="9"/>
  <c r="L273" i="14" s="1"/>
  <c r="J266" i="9"/>
  <c r="I266" i="9"/>
  <c r="G266" i="9"/>
  <c r="E266" i="9"/>
  <c r="T265" i="9"/>
  <c r="T272" i="14" s="1"/>
  <c r="S265" i="9"/>
  <c r="S272" i="14" s="1"/>
  <c r="R265" i="9"/>
  <c r="R272" i="14" s="1"/>
  <c r="Q265" i="9"/>
  <c r="Q272" i="14" s="1"/>
  <c r="O265" i="9"/>
  <c r="O272" i="14" s="1"/>
  <c r="N265" i="9"/>
  <c r="N272" i="14" s="1"/>
  <c r="M265" i="9"/>
  <c r="M272" i="14" s="1"/>
  <c r="L265" i="9"/>
  <c r="L272" i="14" s="1"/>
  <c r="J265" i="9"/>
  <c r="I265" i="9"/>
  <c r="G265" i="9"/>
  <c r="E265" i="9"/>
  <c r="T264" i="9"/>
  <c r="T271" i="14" s="1"/>
  <c r="S264" i="9"/>
  <c r="S271" i="14" s="1"/>
  <c r="R264" i="9"/>
  <c r="R271" i="14" s="1"/>
  <c r="Q264" i="9"/>
  <c r="Q271" i="14" s="1"/>
  <c r="O264" i="9"/>
  <c r="O271" i="14" s="1"/>
  <c r="N264" i="9"/>
  <c r="N271" i="14" s="1"/>
  <c r="M264" i="9"/>
  <c r="M271" i="14" s="1"/>
  <c r="L264" i="9"/>
  <c r="L271" i="14" s="1"/>
  <c r="J264" i="9"/>
  <c r="I264" i="9"/>
  <c r="G264" i="9"/>
  <c r="E264" i="9"/>
  <c r="T263" i="9"/>
  <c r="T270" i="14" s="1"/>
  <c r="S263" i="9"/>
  <c r="S270" i="14" s="1"/>
  <c r="R263" i="9"/>
  <c r="R270" i="14" s="1"/>
  <c r="Q263" i="9"/>
  <c r="Q270" i="14" s="1"/>
  <c r="O263" i="9"/>
  <c r="O270" i="14" s="1"/>
  <c r="N263" i="9"/>
  <c r="N270" i="14" s="1"/>
  <c r="M263" i="9"/>
  <c r="M270" i="14" s="1"/>
  <c r="L263" i="9"/>
  <c r="L270" i="14" s="1"/>
  <c r="J263" i="9"/>
  <c r="I263" i="9"/>
  <c r="G263" i="9"/>
  <c r="E263" i="9"/>
  <c r="T262" i="9"/>
  <c r="T269" i="14" s="1"/>
  <c r="S262" i="9"/>
  <c r="S269" i="14" s="1"/>
  <c r="R262" i="9"/>
  <c r="R269" i="14" s="1"/>
  <c r="Q262" i="9"/>
  <c r="Q269" i="14" s="1"/>
  <c r="O262" i="9"/>
  <c r="O269" i="14" s="1"/>
  <c r="N262" i="9"/>
  <c r="N269" i="14" s="1"/>
  <c r="M262" i="9"/>
  <c r="M269" i="14" s="1"/>
  <c r="L262" i="9"/>
  <c r="L269" i="14" s="1"/>
  <c r="J262" i="9"/>
  <c r="I262" i="9"/>
  <c r="G262" i="9"/>
  <c r="E262" i="9"/>
  <c r="T261" i="9"/>
  <c r="T268" i="14" s="1"/>
  <c r="S261" i="9"/>
  <c r="S268" i="14" s="1"/>
  <c r="R261" i="9"/>
  <c r="R268" i="14" s="1"/>
  <c r="Q261" i="9"/>
  <c r="Q268" i="14" s="1"/>
  <c r="O261" i="9"/>
  <c r="O268" i="14" s="1"/>
  <c r="N261" i="9"/>
  <c r="N268" i="14" s="1"/>
  <c r="M261" i="9"/>
  <c r="M268" i="14" s="1"/>
  <c r="L261" i="9"/>
  <c r="L268" i="14" s="1"/>
  <c r="J261" i="9"/>
  <c r="I261" i="9"/>
  <c r="G261" i="9"/>
  <c r="E261" i="9"/>
  <c r="T260" i="9"/>
  <c r="T267" i="14" s="1"/>
  <c r="S260" i="9"/>
  <c r="S267" i="14" s="1"/>
  <c r="R260" i="9"/>
  <c r="R267" i="14" s="1"/>
  <c r="Q260" i="9"/>
  <c r="Q267" i="14" s="1"/>
  <c r="O260" i="9"/>
  <c r="O267" i="14" s="1"/>
  <c r="N260" i="9"/>
  <c r="N267" i="14" s="1"/>
  <c r="M260" i="9"/>
  <c r="M267" i="14" s="1"/>
  <c r="L260" i="9"/>
  <c r="L267" i="14" s="1"/>
  <c r="J260" i="9"/>
  <c r="I260" i="9"/>
  <c r="G260" i="9"/>
  <c r="E260" i="9"/>
  <c r="T259" i="9"/>
  <c r="T266" i="14" s="1"/>
  <c r="S259" i="9"/>
  <c r="S266" i="14" s="1"/>
  <c r="R259" i="9"/>
  <c r="R266" i="14" s="1"/>
  <c r="Q259" i="9"/>
  <c r="Q266" i="14" s="1"/>
  <c r="O259" i="9"/>
  <c r="O266" i="14" s="1"/>
  <c r="N259" i="9"/>
  <c r="N266" i="14" s="1"/>
  <c r="M259" i="9"/>
  <c r="M266" i="14" s="1"/>
  <c r="L259" i="9"/>
  <c r="L266" i="14" s="1"/>
  <c r="J259" i="9"/>
  <c r="I259" i="9"/>
  <c r="G259" i="9"/>
  <c r="E259" i="9"/>
  <c r="T258" i="9"/>
  <c r="T265" i="14" s="1"/>
  <c r="S258" i="9"/>
  <c r="S265" i="14" s="1"/>
  <c r="R258" i="9"/>
  <c r="R265" i="14" s="1"/>
  <c r="Q258" i="9"/>
  <c r="Q265" i="14" s="1"/>
  <c r="O258" i="9"/>
  <c r="O265" i="14" s="1"/>
  <c r="N258" i="9"/>
  <c r="N265" i="14" s="1"/>
  <c r="M258" i="9"/>
  <c r="M265" i="14" s="1"/>
  <c r="L258" i="9"/>
  <c r="L265" i="14" s="1"/>
  <c r="J258" i="9"/>
  <c r="I258" i="9"/>
  <c r="G258" i="9"/>
  <c r="E258" i="9"/>
  <c r="T257" i="9"/>
  <c r="T264" i="14" s="1"/>
  <c r="S257" i="9"/>
  <c r="S264" i="14" s="1"/>
  <c r="R257" i="9"/>
  <c r="R264" i="14" s="1"/>
  <c r="Q257" i="9"/>
  <c r="Q264" i="14" s="1"/>
  <c r="O257" i="9"/>
  <c r="O264" i="14" s="1"/>
  <c r="N257" i="9"/>
  <c r="N264" i="14" s="1"/>
  <c r="M257" i="9"/>
  <c r="M264" i="14" s="1"/>
  <c r="L257" i="9"/>
  <c r="L264" i="14" s="1"/>
  <c r="J257" i="9"/>
  <c r="I257" i="9"/>
  <c r="G257" i="9"/>
  <c r="E257" i="9"/>
  <c r="T256" i="9"/>
  <c r="T263" i="14" s="1"/>
  <c r="S256" i="9"/>
  <c r="S263" i="14" s="1"/>
  <c r="R256" i="9"/>
  <c r="R263" i="14" s="1"/>
  <c r="Q256" i="9"/>
  <c r="Q263" i="14" s="1"/>
  <c r="O256" i="9"/>
  <c r="O263" i="14" s="1"/>
  <c r="N256" i="9"/>
  <c r="N263" i="14" s="1"/>
  <c r="M256" i="9"/>
  <c r="M263" i="14" s="1"/>
  <c r="L256" i="9"/>
  <c r="L263" i="14" s="1"/>
  <c r="J256" i="9"/>
  <c r="I256" i="9"/>
  <c r="G256" i="9"/>
  <c r="E256" i="9"/>
  <c r="T255" i="9"/>
  <c r="T262" i="14" s="1"/>
  <c r="S255" i="9"/>
  <c r="S262" i="14" s="1"/>
  <c r="R255" i="9"/>
  <c r="R262" i="14" s="1"/>
  <c r="Q255" i="9"/>
  <c r="Q262" i="14" s="1"/>
  <c r="O255" i="9"/>
  <c r="O262" i="14" s="1"/>
  <c r="N255" i="9"/>
  <c r="N262" i="14" s="1"/>
  <c r="M255" i="9"/>
  <c r="M262" i="14" s="1"/>
  <c r="L255" i="9"/>
  <c r="L262" i="14" s="1"/>
  <c r="J255" i="9"/>
  <c r="I255" i="9"/>
  <c r="G255" i="9"/>
  <c r="E255" i="9"/>
  <c r="T254" i="9"/>
  <c r="T261" i="14" s="1"/>
  <c r="S254" i="9"/>
  <c r="S261" i="14" s="1"/>
  <c r="R254" i="9"/>
  <c r="R261" i="14" s="1"/>
  <c r="Q254" i="9"/>
  <c r="Q261" i="14" s="1"/>
  <c r="O254" i="9"/>
  <c r="O261" i="14" s="1"/>
  <c r="N254" i="9"/>
  <c r="N261" i="14" s="1"/>
  <c r="M254" i="9"/>
  <c r="M261" i="14" s="1"/>
  <c r="L254" i="9"/>
  <c r="L261" i="14" s="1"/>
  <c r="J254" i="9"/>
  <c r="I254" i="9"/>
  <c r="G254" i="9"/>
  <c r="E254" i="9"/>
  <c r="T253" i="9"/>
  <c r="T260" i="14" s="1"/>
  <c r="S253" i="9"/>
  <c r="S260" i="14" s="1"/>
  <c r="R253" i="9"/>
  <c r="R260" i="14" s="1"/>
  <c r="Q253" i="9"/>
  <c r="Q260" i="14" s="1"/>
  <c r="O253" i="9"/>
  <c r="O260" i="14" s="1"/>
  <c r="N253" i="9"/>
  <c r="N260" i="14" s="1"/>
  <c r="M253" i="9"/>
  <c r="M260" i="14" s="1"/>
  <c r="L253" i="9"/>
  <c r="L260" i="14" s="1"/>
  <c r="J253" i="9"/>
  <c r="I253" i="9"/>
  <c r="G253" i="9"/>
  <c r="E253" i="9"/>
  <c r="T252" i="9"/>
  <c r="T259" i="14" s="1"/>
  <c r="S252" i="9"/>
  <c r="S259" i="14" s="1"/>
  <c r="R252" i="9"/>
  <c r="R259" i="14" s="1"/>
  <c r="Q252" i="9"/>
  <c r="Q259" i="14" s="1"/>
  <c r="O252" i="9"/>
  <c r="O259" i="14" s="1"/>
  <c r="N252" i="9"/>
  <c r="N259" i="14" s="1"/>
  <c r="M252" i="9"/>
  <c r="M259" i="14" s="1"/>
  <c r="L252" i="9"/>
  <c r="L259" i="14" s="1"/>
  <c r="J252" i="9"/>
  <c r="I252" i="9"/>
  <c r="G252" i="9"/>
  <c r="E252" i="9"/>
  <c r="T251" i="9"/>
  <c r="T258" i="14" s="1"/>
  <c r="S251" i="9"/>
  <c r="S258" i="14" s="1"/>
  <c r="R251" i="9"/>
  <c r="R258" i="14" s="1"/>
  <c r="Q251" i="9"/>
  <c r="Q258" i="14" s="1"/>
  <c r="O251" i="9"/>
  <c r="O258" i="14" s="1"/>
  <c r="N251" i="9"/>
  <c r="N258" i="14" s="1"/>
  <c r="M251" i="9"/>
  <c r="M258" i="14" s="1"/>
  <c r="L251" i="9"/>
  <c r="L258" i="14" s="1"/>
  <c r="J251" i="9"/>
  <c r="I251" i="9"/>
  <c r="G251" i="9"/>
  <c r="E251" i="9"/>
  <c r="T250" i="9"/>
  <c r="T257" i="14" s="1"/>
  <c r="S250" i="9"/>
  <c r="S257" i="14" s="1"/>
  <c r="R250" i="9"/>
  <c r="R257" i="14" s="1"/>
  <c r="Q250" i="9"/>
  <c r="Q257" i="14" s="1"/>
  <c r="O250" i="9"/>
  <c r="O257" i="14" s="1"/>
  <c r="N250" i="9"/>
  <c r="N257" i="14" s="1"/>
  <c r="M250" i="9"/>
  <c r="M257" i="14" s="1"/>
  <c r="L250" i="9"/>
  <c r="L257" i="14" s="1"/>
  <c r="J250" i="9"/>
  <c r="I250" i="9"/>
  <c r="G250" i="9"/>
  <c r="E250" i="9"/>
  <c r="T249" i="9"/>
  <c r="T256" i="14" s="1"/>
  <c r="S249" i="9"/>
  <c r="S256" i="14" s="1"/>
  <c r="R249" i="9"/>
  <c r="R256" i="14" s="1"/>
  <c r="Q249" i="9"/>
  <c r="Q256" i="14" s="1"/>
  <c r="O249" i="9"/>
  <c r="O256" i="14" s="1"/>
  <c r="N249" i="9"/>
  <c r="N256" i="14" s="1"/>
  <c r="M249" i="9"/>
  <c r="M256" i="14" s="1"/>
  <c r="L249" i="9"/>
  <c r="L256" i="14" s="1"/>
  <c r="J249" i="9"/>
  <c r="I249" i="9"/>
  <c r="G249" i="9"/>
  <c r="E249" i="9"/>
  <c r="T248" i="9"/>
  <c r="T255" i="14" s="1"/>
  <c r="S248" i="9"/>
  <c r="S255" i="14" s="1"/>
  <c r="R248" i="9"/>
  <c r="R255" i="14" s="1"/>
  <c r="Q248" i="9"/>
  <c r="Q255" i="14" s="1"/>
  <c r="O248" i="9"/>
  <c r="O255" i="14" s="1"/>
  <c r="N248" i="9"/>
  <c r="N255" i="14" s="1"/>
  <c r="M248" i="9"/>
  <c r="M255" i="14" s="1"/>
  <c r="L248" i="9"/>
  <c r="L255" i="14" s="1"/>
  <c r="J248" i="9"/>
  <c r="I248" i="9"/>
  <c r="G248" i="9"/>
  <c r="E248" i="9"/>
  <c r="T247" i="9"/>
  <c r="T254" i="14" s="1"/>
  <c r="S247" i="9"/>
  <c r="S254" i="14" s="1"/>
  <c r="R247" i="9"/>
  <c r="R254" i="14" s="1"/>
  <c r="Q247" i="9"/>
  <c r="Q254" i="14" s="1"/>
  <c r="O247" i="9"/>
  <c r="O254" i="14" s="1"/>
  <c r="N247" i="9"/>
  <c r="N254" i="14" s="1"/>
  <c r="M247" i="9"/>
  <c r="M254" i="14" s="1"/>
  <c r="L247" i="9"/>
  <c r="L254" i="14" s="1"/>
  <c r="J247" i="9"/>
  <c r="I247" i="9"/>
  <c r="G247" i="9"/>
  <c r="E247" i="9"/>
  <c r="T246" i="9"/>
  <c r="T253" i="14" s="1"/>
  <c r="S246" i="9"/>
  <c r="S253" i="14" s="1"/>
  <c r="R246" i="9"/>
  <c r="R253" i="14" s="1"/>
  <c r="Q246" i="9"/>
  <c r="Q253" i="14" s="1"/>
  <c r="O246" i="9"/>
  <c r="O253" i="14" s="1"/>
  <c r="N246" i="9"/>
  <c r="N253" i="14" s="1"/>
  <c r="M246" i="9"/>
  <c r="M253" i="14" s="1"/>
  <c r="L246" i="9"/>
  <c r="L253" i="14" s="1"/>
  <c r="J246" i="9"/>
  <c r="I246" i="9"/>
  <c r="G246" i="9"/>
  <c r="E246" i="9"/>
  <c r="T245" i="9"/>
  <c r="T252" i="14" s="1"/>
  <c r="S245" i="9"/>
  <c r="S252" i="14" s="1"/>
  <c r="R245" i="9"/>
  <c r="R252" i="14" s="1"/>
  <c r="Q245" i="9"/>
  <c r="Q252" i="14" s="1"/>
  <c r="O245" i="9"/>
  <c r="O252" i="14" s="1"/>
  <c r="N245" i="9"/>
  <c r="N252" i="14" s="1"/>
  <c r="M245" i="9"/>
  <c r="M252" i="14" s="1"/>
  <c r="L245" i="9"/>
  <c r="L252" i="14" s="1"/>
  <c r="J245" i="9"/>
  <c r="I245" i="9"/>
  <c r="G245" i="9"/>
  <c r="E245" i="9"/>
  <c r="T244" i="9"/>
  <c r="T251" i="14" s="1"/>
  <c r="S244" i="9"/>
  <c r="S251" i="14" s="1"/>
  <c r="R244" i="9"/>
  <c r="R251" i="14" s="1"/>
  <c r="Q244" i="9"/>
  <c r="Q251" i="14" s="1"/>
  <c r="O244" i="9"/>
  <c r="O251" i="14" s="1"/>
  <c r="N244" i="9"/>
  <c r="N251" i="14" s="1"/>
  <c r="M244" i="9"/>
  <c r="M251" i="14" s="1"/>
  <c r="L244" i="9"/>
  <c r="L251" i="14" s="1"/>
  <c r="J244" i="9"/>
  <c r="I244" i="9"/>
  <c r="G244" i="9"/>
  <c r="E244" i="9"/>
  <c r="T243" i="9"/>
  <c r="T250" i="14" s="1"/>
  <c r="S243" i="9"/>
  <c r="S250" i="14" s="1"/>
  <c r="R243" i="9"/>
  <c r="R250" i="14" s="1"/>
  <c r="Q243" i="9"/>
  <c r="Q250" i="14" s="1"/>
  <c r="O243" i="9"/>
  <c r="O250" i="14" s="1"/>
  <c r="N243" i="9"/>
  <c r="N250" i="14" s="1"/>
  <c r="M243" i="9"/>
  <c r="M250" i="14" s="1"/>
  <c r="L243" i="9"/>
  <c r="L250" i="14" s="1"/>
  <c r="J243" i="9"/>
  <c r="I243" i="9"/>
  <c r="G243" i="9"/>
  <c r="E243" i="9"/>
  <c r="T242" i="9"/>
  <c r="T249" i="14" s="1"/>
  <c r="S242" i="9"/>
  <c r="S249" i="14" s="1"/>
  <c r="R242" i="9"/>
  <c r="R249" i="14" s="1"/>
  <c r="Q242" i="9"/>
  <c r="Q249" i="14" s="1"/>
  <c r="O242" i="9"/>
  <c r="O249" i="14" s="1"/>
  <c r="N242" i="9"/>
  <c r="N249" i="14" s="1"/>
  <c r="M242" i="9"/>
  <c r="M249" i="14" s="1"/>
  <c r="L242" i="9"/>
  <c r="L249" i="14" s="1"/>
  <c r="J242" i="9"/>
  <c r="I242" i="9"/>
  <c r="G242" i="9"/>
  <c r="E242" i="9"/>
  <c r="T241" i="9"/>
  <c r="T248" i="14" s="1"/>
  <c r="S241" i="9"/>
  <c r="S248" i="14" s="1"/>
  <c r="R241" i="9"/>
  <c r="R248" i="14" s="1"/>
  <c r="Q241" i="9"/>
  <c r="Q248" i="14" s="1"/>
  <c r="O241" i="9"/>
  <c r="O248" i="14" s="1"/>
  <c r="N241" i="9"/>
  <c r="N248" i="14" s="1"/>
  <c r="M241" i="9"/>
  <c r="M248" i="14" s="1"/>
  <c r="L241" i="9"/>
  <c r="L248" i="14" s="1"/>
  <c r="J241" i="9"/>
  <c r="I241" i="9"/>
  <c r="G241" i="9"/>
  <c r="E241" i="9"/>
  <c r="T240" i="9"/>
  <c r="T247" i="14" s="1"/>
  <c r="S240" i="9"/>
  <c r="S247" i="14" s="1"/>
  <c r="R240" i="9"/>
  <c r="R247" i="14" s="1"/>
  <c r="Q240" i="9"/>
  <c r="Q247" i="14" s="1"/>
  <c r="O240" i="9"/>
  <c r="O247" i="14" s="1"/>
  <c r="N240" i="9"/>
  <c r="N247" i="14" s="1"/>
  <c r="M240" i="9"/>
  <c r="M247" i="14" s="1"/>
  <c r="L240" i="9"/>
  <c r="L247" i="14" s="1"/>
  <c r="J240" i="9"/>
  <c r="I240" i="9"/>
  <c r="G240" i="9"/>
  <c r="E240" i="9"/>
  <c r="T239" i="9"/>
  <c r="T246" i="14" s="1"/>
  <c r="S239" i="9"/>
  <c r="S246" i="14" s="1"/>
  <c r="R239" i="9"/>
  <c r="R246" i="14" s="1"/>
  <c r="Q239" i="9"/>
  <c r="Q246" i="14" s="1"/>
  <c r="O239" i="9"/>
  <c r="O246" i="14" s="1"/>
  <c r="N239" i="9"/>
  <c r="N246" i="14" s="1"/>
  <c r="M239" i="9"/>
  <c r="M246" i="14" s="1"/>
  <c r="L239" i="9"/>
  <c r="L246" i="14" s="1"/>
  <c r="J239" i="9"/>
  <c r="I239" i="9"/>
  <c r="G239" i="9"/>
  <c r="E239" i="9"/>
  <c r="T238" i="9"/>
  <c r="T245" i="14" s="1"/>
  <c r="S238" i="9"/>
  <c r="S245" i="14" s="1"/>
  <c r="R238" i="9"/>
  <c r="R245" i="14" s="1"/>
  <c r="Q238" i="9"/>
  <c r="Q245" i="14" s="1"/>
  <c r="O238" i="9"/>
  <c r="O245" i="14" s="1"/>
  <c r="N238" i="9"/>
  <c r="N245" i="14" s="1"/>
  <c r="M238" i="9"/>
  <c r="M245" i="14" s="1"/>
  <c r="L238" i="9"/>
  <c r="L245" i="14" s="1"/>
  <c r="J238" i="9"/>
  <c r="I238" i="9"/>
  <c r="G238" i="9"/>
  <c r="E238" i="9"/>
  <c r="T237" i="9"/>
  <c r="T244" i="14" s="1"/>
  <c r="S237" i="9"/>
  <c r="S244" i="14" s="1"/>
  <c r="R237" i="9"/>
  <c r="R244" i="14" s="1"/>
  <c r="Q237" i="9"/>
  <c r="Q244" i="14" s="1"/>
  <c r="O237" i="9"/>
  <c r="O244" i="14" s="1"/>
  <c r="N237" i="9"/>
  <c r="N244" i="14" s="1"/>
  <c r="M237" i="9"/>
  <c r="M244" i="14" s="1"/>
  <c r="L237" i="9"/>
  <c r="L244" i="14" s="1"/>
  <c r="J237" i="9"/>
  <c r="I237" i="9"/>
  <c r="G237" i="9"/>
  <c r="E237" i="9"/>
  <c r="T236" i="9"/>
  <c r="T243" i="14" s="1"/>
  <c r="S236" i="9"/>
  <c r="S243" i="14" s="1"/>
  <c r="R236" i="9"/>
  <c r="R243" i="14" s="1"/>
  <c r="Q236" i="9"/>
  <c r="Q243" i="14" s="1"/>
  <c r="O236" i="9"/>
  <c r="O243" i="14" s="1"/>
  <c r="N236" i="9"/>
  <c r="N243" i="14" s="1"/>
  <c r="M236" i="9"/>
  <c r="M243" i="14" s="1"/>
  <c r="L236" i="9"/>
  <c r="L243" i="14" s="1"/>
  <c r="J236" i="9"/>
  <c r="I236" i="9"/>
  <c r="G236" i="9"/>
  <c r="E236" i="9"/>
  <c r="T235" i="9"/>
  <c r="T242" i="14" s="1"/>
  <c r="S235" i="9"/>
  <c r="S242" i="14" s="1"/>
  <c r="R235" i="9"/>
  <c r="R242" i="14" s="1"/>
  <c r="Q235" i="9"/>
  <c r="Q242" i="14" s="1"/>
  <c r="O235" i="9"/>
  <c r="O242" i="14" s="1"/>
  <c r="N235" i="9"/>
  <c r="N242" i="14" s="1"/>
  <c r="M235" i="9"/>
  <c r="M242" i="14" s="1"/>
  <c r="L235" i="9"/>
  <c r="L242" i="14" s="1"/>
  <c r="J235" i="9"/>
  <c r="I235" i="9"/>
  <c r="G235" i="9"/>
  <c r="E235" i="9"/>
  <c r="T234" i="9"/>
  <c r="T241" i="14" s="1"/>
  <c r="S234" i="9"/>
  <c r="S241" i="14" s="1"/>
  <c r="R234" i="9"/>
  <c r="R241" i="14" s="1"/>
  <c r="Q234" i="9"/>
  <c r="Q241" i="14" s="1"/>
  <c r="O234" i="9"/>
  <c r="O241" i="14" s="1"/>
  <c r="N234" i="9"/>
  <c r="N241" i="14" s="1"/>
  <c r="M234" i="9"/>
  <c r="M241" i="14" s="1"/>
  <c r="L234" i="9"/>
  <c r="L241" i="14" s="1"/>
  <c r="J234" i="9"/>
  <c r="I234" i="9"/>
  <c r="G234" i="9"/>
  <c r="E234" i="9"/>
  <c r="T233" i="9"/>
  <c r="T240" i="14" s="1"/>
  <c r="S233" i="9"/>
  <c r="S240" i="14" s="1"/>
  <c r="R233" i="9"/>
  <c r="R240" i="14" s="1"/>
  <c r="Q233" i="9"/>
  <c r="Q240" i="14" s="1"/>
  <c r="O233" i="9"/>
  <c r="O240" i="14" s="1"/>
  <c r="N233" i="9"/>
  <c r="N240" i="14" s="1"/>
  <c r="M233" i="9"/>
  <c r="M240" i="14" s="1"/>
  <c r="L233" i="9"/>
  <c r="L240" i="14" s="1"/>
  <c r="J233" i="9"/>
  <c r="I233" i="9"/>
  <c r="G233" i="9"/>
  <c r="E233" i="9"/>
  <c r="T232" i="9"/>
  <c r="T239" i="14" s="1"/>
  <c r="S232" i="9"/>
  <c r="S239" i="14" s="1"/>
  <c r="R232" i="9"/>
  <c r="R239" i="14" s="1"/>
  <c r="Q232" i="9"/>
  <c r="Q239" i="14" s="1"/>
  <c r="O232" i="9"/>
  <c r="O239" i="14" s="1"/>
  <c r="N232" i="9"/>
  <c r="N239" i="14" s="1"/>
  <c r="M232" i="9"/>
  <c r="M239" i="14" s="1"/>
  <c r="L232" i="9"/>
  <c r="L239" i="14" s="1"/>
  <c r="J232" i="9"/>
  <c r="I232" i="9"/>
  <c r="G232" i="9"/>
  <c r="E232" i="9"/>
  <c r="T231" i="9"/>
  <c r="T238" i="14" s="1"/>
  <c r="S231" i="9"/>
  <c r="S238" i="14" s="1"/>
  <c r="R231" i="9"/>
  <c r="R238" i="14" s="1"/>
  <c r="Q231" i="9"/>
  <c r="Q238" i="14" s="1"/>
  <c r="O231" i="9"/>
  <c r="O238" i="14" s="1"/>
  <c r="N231" i="9"/>
  <c r="N238" i="14" s="1"/>
  <c r="M231" i="9"/>
  <c r="M238" i="14" s="1"/>
  <c r="L231" i="9"/>
  <c r="L238" i="14" s="1"/>
  <c r="J231" i="9"/>
  <c r="I231" i="9"/>
  <c r="G231" i="9"/>
  <c r="E231" i="9"/>
  <c r="T230" i="9"/>
  <c r="T237" i="14" s="1"/>
  <c r="S230" i="9"/>
  <c r="S237" i="14" s="1"/>
  <c r="R230" i="9"/>
  <c r="R237" i="14" s="1"/>
  <c r="Q230" i="9"/>
  <c r="Q237" i="14" s="1"/>
  <c r="O230" i="9"/>
  <c r="O237" i="14" s="1"/>
  <c r="N230" i="9"/>
  <c r="N237" i="14" s="1"/>
  <c r="M230" i="9"/>
  <c r="M237" i="14" s="1"/>
  <c r="L230" i="9"/>
  <c r="L237" i="14" s="1"/>
  <c r="J230" i="9"/>
  <c r="I230" i="9"/>
  <c r="G230" i="9"/>
  <c r="E230" i="9"/>
  <c r="T229" i="9"/>
  <c r="T236" i="14" s="1"/>
  <c r="S229" i="9"/>
  <c r="S236" i="14" s="1"/>
  <c r="R229" i="9"/>
  <c r="R236" i="14" s="1"/>
  <c r="Q229" i="9"/>
  <c r="Q236" i="14" s="1"/>
  <c r="O229" i="9"/>
  <c r="O236" i="14" s="1"/>
  <c r="N229" i="9"/>
  <c r="N236" i="14" s="1"/>
  <c r="M229" i="9"/>
  <c r="M236" i="14" s="1"/>
  <c r="L229" i="9"/>
  <c r="L236" i="14" s="1"/>
  <c r="J229" i="9"/>
  <c r="I229" i="9"/>
  <c r="G229" i="9"/>
  <c r="E229" i="9"/>
  <c r="T228" i="9"/>
  <c r="T235" i="14" s="1"/>
  <c r="S228" i="9"/>
  <c r="S235" i="14" s="1"/>
  <c r="R228" i="9"/>
  <c r="R235" i="14" s="1"/>
  <c r="Q228" i="9"/>
  <c r="Q235" i="14" s="1"/>
  <c r="O228" i="9"/>
  <c r="O235" i="14" s="1"/>
  <c r="N228" i="9"/>
  <c r="N235" i="14" s="1"/>
  <c r="M228" i="9"/>
  <c r="M235" i="14" s="1"/>
  <c r="L228" i="9"/>
  <c r="L235" i="14" s="1"/>
  <c r="J228" i="9"/>
  <c r="I228" i="9"/>
  <c r="G228" i="9"/>
  <c r="E228" i="9"/>
  <c r="T227" i="9"/>
  <c r="T234" i="14" s="1"/>
  <c r="S227" i="9"/>
  <c r="S234" i="14" s="1"/>
  <c r="R227" i="9"/>
  <c r="R234" i="14" s="1"/>
  <c r="Q227" i="9"/>
  <c r="Q234" i="14" s="1"/>
  <c r="O227" i="9"/>
  <c r="O234" i="14" s="1"/>
  <c r="N227" i="9"/>
  <c r="N234" i="14" s="1"/>
  <c r="M227" i="9"/>
  <c r="M234" i="14" s="1"/>
  <c r="L227" i="9"/>
  <c r="L234" i="14" s="1"/>
  <c r="J227" i="9"/>
  <c r="I227" i="9"/>
  <c r="G227" i="9"/>
  <c r="E227" i="9"/>
  <c r="T226" i="9"/>
  <c r="T233" i="14" s="1"/>
  <c r="S226" i="9"/>
  <c r="S233" i="14" s="1"/>
  <c r="R226" i="9"/>
  <c r="R233" i="14" s="1"/>
  <c r="Q226" i="9"/>
  <c r="Q233" i="14" s="1"/>
  <c r="O226" i="9"/>
  <c r="O233" i="14" s="1"/>
  <c r="N226" i="9"/>
  <c r="N233" i="14" s="1"/>
  <c r="M226" i="9"/>
  <c r="M233" i="14" s="1"/>
  <c r="L226" i="9"/>
  <c r="L233" i="14" s="1"/>
  <c r="J226" i="9"/>
  <c r="I226" i="9"/>
  <c r="G226" i="9"/>
  <c r="E226" i="9"/>
  <c r="T225" i="9"/>
  <c r="T232" i="14" s="1"/>
  <c r="S225" i="9"/>
  <c r="S232" i="14" s="1"/>
  <c r="R225" i="9"/>
  <c r="R232" i="14" s="1"/>
  <c r="Q225" i="9"/>
  <c r="Q232" i="14" s="1"/>
  <c r="O225" i="9"/>
  <c r="O232" i="14" s="1"/>
  <c r="N225" i="9"/>
  <c r="N232" i="14" s="1"/>
  <c r="M225" i="9"/>
  <c r="M232" i="14" s="1"/>
  <c r="L225" i="9"/>
  <c r="L232" i="14" s="1"/>
  <c r="J225" i="9"/>
  <c r="I225" i="9"/>
  <c r="G225" i="9"/>
  <c r="E225" i="9"/>
  <c r="T224" i="9"/>
  <c r="T231" i="14" s="1"/>
  <c r="S224" i="9"/>
  <c r="S231" i="14" s="1"/>
  <c r="R224" i="9"/>
  <c r="R231" i="14" s="1"/>
  <c r="Q224" i="9"/>
  <c r="Q231" i="14" s="1"/>
  <c r="O224" i="9"/>
  <c r="O231" i="14" s="1"/>
  <c r="N224" i="9"/>
  <c r="N231" i="14" s="1"/>
  <c r="M224" i="9"/>
  <c r="M231" i="14" s="1"/>
  <c r="L224" i="9"/>
  <c r="L231" i="14" s="1"/>
  <c r="J224" i="9"/>
  <c r="I224" i="9"/>
  <c r="G224" i="9"/>
  <c r="E224" i="9"/>
  <c r="T223" i="9"/>
  <c r="T230" i="14" s="1"/>
  <c r="S223" i="9"/>
  <c r="S230" i="14" s="1"/>
  <c r="R223" i="9"/>
  <c r="R230" i="14" s="1"/>
  <c r="Q223" i="9"/>
  <c r="Q230" i="14" s="1"/>
  <c r="O223" i="9"/>
  <c r="O230" i="14" s="1"/>
  <c r="N223" i="9"/>
  <c r="N230" i="14" s="1"/>
  <c r="M223" i="9"/>
  <c r="M230" i="14" s="1"/>
  <c r="L223" i="9"/>
  <c r="L230" i="14" s="1"/>
  <c r="J223" i="9"/>
  <c r="I223" i="9"/>
  <c r="G223" i="9"/>
  <c r="E223" i="9"/>
  <c r="T222" i="9"/>
  <c r="T229" i="14" s="1"/>
  <c r="S222" i="9"/>
  <c r="S229" i="14" s="1"/>
  <c r="R222" i="9"/>
  <c r="R229" i="14" s="1"/>
  <c r="Q222" i="9"/>
  <c r="Q229" i="14" s="1"/>
  <c r="O222" i="9"/>
  <c r="O229" i="14" s="1"/>
  <c r="N222" i="9"/>
  <c r="N229" i="14" s="1"/>
  <c r="M222" i="9"/>
  <c r="M229" i="14" s="1"/>
  <c r="L222" i="9"/>
  <c r="L229" i="14" s="1"/>
  <c r="J222" i="9"/>
  <c r="I222" i="9"/>
  <c r="G222" i="9"/>
  <c r="E222" i="9"/>
  <c r="T221" i="9"/>
  <c r="T228" i="14" s="1"/>
  <c r="S221" i="9"/>
  <c r="S228" i="14" s="1"/>
  <c r="R221" i="9"/>
  <c r="R228" i="14" s="1"/>
  <c r="Q221" i="9"/>
  <c r="Q228" i="14" s="1"/>
  <c r="O221" i="9"/>
  <c r="O228" i="14" s="1"/>
  <c r="N221" i="9"/>
  <c r="N228" i="14" s="1"/>
  <c r="M221" i="9"/>
  <c r="M228" i="14" s="1"/>
  <c r="L221" i="9"/>
  <c r="L228" i="14" s="1"/>
  <c r="J221" i="9"/>
  <c r="I221" i="9"/>
  <c r="G221" i="9"/>
  <c r="E221" i="9"/>
  <c r="T220" i="9"/>
  <c r="T227" i="14" s="1"/>
  <c r="S220" i="9"/>
  <c r="S227" i="14" s="1"/>
  <c r="R220" i="9"/>
  <c r="R227" i="14" s="1"/>
  <c r="Q220" i="9"/>
  <c r="Q227" i="14" s="1"/>
  <c r="O220" i="9"/>
  <c r="O227" i="14" s="1"/>
  <c r="N220" i="9"/>
  <c r="N227" i="14" s="1"/>
  <c r="M220" i="9"/>
  <c r="M227" i="14" s="1"/>
  <c r="L220" i="9"/>
  <c r="L227" i="14" s="1"/>
  <c r="J220" i="9"/>
  <c r="I220" i="9"/>
  <c r="G220" i="9"/>
  <c r="E220" i="9"/>
  <c r="T219" i="9"/>
  <c r="T226" i="14" s="1"/>
  <c r="S219" i="9"/>
  <c r="S226" i="14" s="1"/>
  <c r="R219" i="9"/>
  <c r="R226" i="14" s="1"/>
  <c r="Q219" i="9"/>
  <c r="Q226" i="14" s="1"/>
  <c r="O219" i="9"/>
  <c r="O226" i="14" s="1"/>
  <c r="N219" i="9"/>
  <c r="N226" i="14" s="1"/>
  <c r="M219" i="9"/>
  <c r="M226" i="14" s="1"/>
  <c r="L219" i="9"/>
  <c r="L226" i="14" s="1"/>
  <c r="J219" i="9"/>
  <c r="I219" i="9"/>
  <c r="G219" i="9"/>
  <c r="E219" i="9"/>
  <c r="T218" i="9"/>
  <c r="T225" i="14" s="1"/>
  <c r="S218" i="9"/>
  <c r="S225" i="14" s="1"/>
  <c r="R218" i="9"/>
  <c r="R225" i="14" s="1"/>
  <c r="Q218" i="9"/>
  <c r="Q225" i="14" s="1"/>
  <c r="O218" i="9"/>
  <c r="O225" i="14" s="1"/>
  <c r="N218" i="9"/>
  <c r="N225" i="14" s="1"/>
  <c r="M218" i="9"/>
  <c r="M225" i="14" s="1"/>
  <c r="L218" i="9"/>
  <c r="L225" i="14" s="1"/>
  <c r="J218" i="9"/>
  <c r="I218" i="9"/>
  <c r="G218" i="9"/>
  <c r="E218" i="9"/>
  <c r="T217" i="9"/>
  <c r="T224" i="14" s="1"/>
  <c r="S217" i="9"/>
  <c r="S224" i="14" s="1"/>
  <c r="R217" i="9"/>
  <c r="R224" i="14" s="1"/>
  <c r="Q217" i="9"/>
  <c r="Q224" i="14" s="1"/>
  <c r="O217" i="9"/>
  <c r="O224" i="14" s="1"/>
  <c r="N217" i="9"/>
  <c r="N224" i="14" s="1"/>
  <c r="M217" i="9"/>
  <c r="M224" i="14" s="1"/>
  <c r="L217" i="9"/>
  <c r="L224" i="14" s="1"/>
  <c r="J217" i="9"/>
  <c r="I217" i="9"/>
  <c r="G217" i="9"/>
  <c r="E217" i="9"/>
  <c r="T216" i="9"/>
  <c r="T223" i="14" s="1"/>
  <c r="S216" i="9"/>
  <c r="S223" i="14" s="1"/>
  <c r="R216" i="9"/>
  <c r="R223" i="14" s="1"/>
  <c r="Q216" i="9"/>
  <c r="Q223" i="14" s="1"/>
  <c r="O216" i="9"/>
  <c r="O223" i="14" s="1"/>
  <c r="N216" i="9"/>
  <c r="N223" i="14" s="1"/>
  <c r="M216" i="9"/>
  <c r="M223" i="14" s="1"/>
  <c r="L216" i="9"/>
  <c r="L223" i="14" s="1"/>
  <c r="J216" i="9"/>
  <c r="I216" i="9"/>
  <c r="G216" i="9"/>
  <c r="E216" i="9"/>
  <c r="T215" i="9"/>
  <c r="T222" i="14" s="1"/>
  <c r="S215" i="9"/>
  <c r="S222" i="14" s="1"/>
  <c r="R215" i="9"/>
  <c r="R222" i="14" s="1"/>
  <c r="Q215" i="9"/>
  <c r="Q222" i="14" s="1"/>
  <c r="O215" i="9"/>
  <c r="O222" i="14" s="1"/>
  <c r="N215" i="9"/>
  <c r="N222" i="14" s="1"/>
  <c r="M215" i="9"/>
  <c r="M222" i="14" s="1"/>
  <c r="L215" i="9"/>
  <c r="L222" i="14" s="1"/>
  <c r="J215" i="9"/>
  <c r="I215" i="9"/>
  <c r="G215" i="9"/>
  <c r="E215" i="9"/>
  <c r="T214" i="9"/>
  <c r="T221" i="14" s="1"/>
  <c r="S214" i="9"/>
  <c r="S221" i="14" s="1"/>
  <c r="R214" i="9"/>
  <c r="R221" i="14" s="1"/>
  <c r="Q214" i="9"/>
  <c r="Q221" i="14" s="1"/>
  <c r="O214" i="9"/>
  <c r="O221" i="14" s="1"/>
  <c r="N214" i="9"/>
  <c r="N221" i="14" s="1"/>
  <c r="M214" i="9"/>
  <c r="M221" i="14" s="1"/>
  <c r="L214" i="9"/>
  <c r="L221" i="14" s="1"/>
  <c r="J214" i="9"/>
  <c r="I214" i="9"/>
  <c r="G214" i="9"/>
  <c r="E214" i="9"/>
  <c r="T213" i="9"/>
  <c r="T220" i="14" s="1"/>
  <c r="S213" i="9"/>
  <c r="S220" i="14" s="1"/>
  <c r="R213" i="9"/>
  <c r="R220" i="14" s="1"/>
  <c r="Q213" i="9"/>
  <c r="Q220" i="14" s="1"/>
  <c r="O213" i="9"/>
  <c r="O220" i="14" s="1"/>
  <c r="N213" i="9"/>
  <c r="N220" i="14" s="1"/>
  <c r="M213" i="9"/>
  <c r="M220" i="14" s="1"/>
  <c r="L213" i="9"/>
  <c r="L220" i="14" s="1"/>
  <c r="J213" i="9"/>
  <c r="I213" i="9"/>
  <c r="G213" i="9"/>
  <c r="E213" i="9"/>
  <c r="T212" i="9"/>
  <c r="T219" i="14" s="1"/>
  <c r="S212" i="9"/>
  <c r="S219" i="14" s="1"/>
  <c r="R212" i="9"/>
  <c r="R219" i="14" s="1"/>
  <c r="Q212" i="9"/>
  <c r="Q219" i="14" s="1"/>
  <c r="O212" i="9"/>
  <c r="O219" i="14" s="1"/>
  <c r="N212" i="9"/>
  <c r="N219" i="14" s="1"/>
  <c r="M212" i="9"/>
  <c r="M219" i="14" s="1"/>
  <c r="L212" i="9"/>
  <c r="L219" i="14" s="1"/>
  <c r="J212" i="9"/>
  <c r="I212" i="9"/>
  <c r="G212" i="9"/>
  <c r="E212" i="9"/>
  <c r="T211" i="9"/>
  <c r="T218" i="14" s="1"/>
  <c r="S211" i="9"/>
  <c r="S218" i="14" s="1"/>
  <c r="R211" i="9"/>
  <c r="R218" i="14" s="1"/>
  <c r="Q211" i="9"/>
  <c r="Q218" i="14" s="1"/>
  <c r="O211" i="9"/>
  <c r="O218" i="14" s="1"/>
  <c r="N211" i="9"/>
  <c r="N218" i="14" s="1"/>
  <c r="M211" i="9"/>
  <c r="M218" i="14" s="1"/>
  <c r="L211" i="9"/>
  <c r="L218" i="14" s="1"/>
  <c r="J211" i="9"/>
  <c r="I211" i="9"/>
  <c r="G211" i="9"/>
  <c r="E211" i="9"/>
  <c r="T210" i="9"/>
  <c r="T217" i="14" s="1"/>
  <c r="S210" i="9"/>
  <c r="S217" i="14" s="1"/>
  <c r="R210" i="9"/>
  <c r="R217" i="14" s="1"/>
  <c r="Q210" i="9"/>
  <c r="Q217" i="14" s="1"/>
  <c r="O210" i="9"/>
  <c r="O217" i="14" s="1"/>
  <c r="N210" i="9"/>
  <c r="N217" i="14" s="1"/>
  <c r="M210" i="9"/>
  <c r="M217" i="14" s="1"/>
  <c r="L210" i="9"/>
  <c r="L217" i="14" s="1"/>
  <c r="J210" i="9"/>
  <c r="I210" i="9"/>
  <c r="G210" i="9"/>
  <c r="E210" i="9"/>
  <c r="T209" i="9"/>
  <c r="T216" i="14" s="1"/>
  <c r="S209" i="9"/>
  <c r="S216" i="14" s="1"/>
  <c r="R209" i="9"/>
  <c r="R216" i="14" s="1"/>
  <c r="Q209" i="9"/>
  <c r="Q216" i="14" s="1"/>
  <c r="O209" i="9"/>
  <c r="O216" i="14" s="1"/>
  <c r="N209" i="9"/>
  <c r="N216" i="14" s="1"/>
  <c r="M209" i="9"/>
  <c r="M216" i="14" s="1"/>
  <c r="L209" i="9"/>
  <c r="L216" i="14" s="1"/>
  <c r="J209" i="9"/>
  <c r="I209" i="9"/>
  <c r="G209" i="9"/>
  <c r="E209" i="9"/>
  <c r="T208" i="9"/>
  <c r="T215" i="14" s="1"/>
  <c r="S208" i="9"/>
  <c r="S215" i="14" s="1"/>
  <c r="R208" i="9"/>
  <c r="R215" i="14" s="1"/>
  <c r="Q208" i="9"/>
  <c r="Q215" i="14" s="1"/>
  <c r="O208" i="9"/>
  <c r="O215" i="14" s="1"/>
  <c r="N208" i="9"/>
  <c r="N215" i="14" s="1"/>
  <c r="M208" i="9"/>
  <c r="M215" i="14" s="1"/>
  <c r="L208" i="9"/>
  <c r="L215" i="14" s="1"/>
  <c r="J208" i="9"/>
  <c r="I208" i="9"/>
  <c r="G208" i="9"/>
  <c r="E208" i="9"/>
  <c r="T207" i="9"/>
  <c r="T214" i="14" s="1"/>
  <c r="S207" i="9"/>
  <c r="S214" i="14" s="1"/>
  <c r="R207" i="9"/>
  <c r="R214" i="14" s="1"/>
  <c r="Q207" i="9"/>
  <c r="Q214" i="14" s="1"/>
  <c r="O207" i="9"/>
  <c r="O214" i="14" s="1"/>
  <c r="N207" i="9"/>
  <c r="N214" i="14" s="1"/>
  <c r="M207" i="9"/>
  <c r="M214" i="14" s="1"/>
  <c r="L207" i="9"/>
  <c r="L214" i="14" s="1"/>
  <c r="J207" i="9"/>
  <c r="I207" i="9"/>
  <c r="G207" i="9"/>
  <c r="E207" i="9"/>
  <c r="T206" i="9"/>
  <c r="T213" i="14" s="1"/>
  <c r="S206" i="9"/>
  <c r="S213" i="14" s="1"/>
  <c r="R206" i="9"/>
  <c r="R213" i="14" s="1"/>
  <c r="Q206" i="9"/>
  <c r="Q213" i="14" s="1"/>
  <c r="O206" i="9"/>
  <c r="O213" i="14" s="1"/>
  <c r="N206" i="9"/>
  <c r="N213" i="14" s="1"/>
  <c r="M206" i="9"/>
  <c r="M213" i="14" s="1"/>
  <c r="L206" i="9"/>
  <c r="L213" i="14" s="1"/>
  <c r="J206" i="9"/>
  <c r="I206" i="9"/>
  <c r="G206" i="9"/>
  <c r="E206" i="9"/>
  <c r="T205" i="9"/>
  <c r="T212" i="14" s="1"/>
  <c r="S205" i="9"/>
  <c r="S212" i="14" s="1"/>
  <c r="R205" i="9"/>
  <c r="R212" i="14" s="1"/>
  <c r="Q205" i="9"/>
  <c r="Q212" i="14" s="1"/>
  <c r="O205" i="9"/>
  <c r="O212" i="14" s="1"/>
  <c r="N205" i="9"/>
  <c r="N212" i="14" s="1"/>
  <c r="M205" i="9"/>
  <c r="M212" i="14" s="1"/>
  <c r="L205" i="9"/>
  <c r="L212" i="14" s="1"/>
  <c r="J205" i="9"/>
  <c r="I205" i="9"/>
  <c r="G205" i="9"/>
  <c r="E205" i="9"/>
  <c r="T204" i="9"/>
  <c r="T211" i="14" s="1"/>
  <c r="S204" i="9"/>
  <c r="S211" i="14" s="1"/>
  <c r="R204" i="9"/>
  <c r="R211" i="14" s="1"/>
  <c r="Q204" i="9"/>
  <c r="Q211" i="14" s="1"/>
  <c r="O204" i="9"/>
  <c r="O211" i="14" s="1"/>
  <c r="N204" i="9"/>
  <c r="N211" i="14" s="1"/>
  <c r="M204" i="9"/>
  <c r="M211" i="14" s="1"/>
  <c r="L204" i="9"/>
  <c r="L211" i="14" s="1"/>
  <c r="J204" i="9"/>
  <c r="I204" i="9"/>
  <c r="G204" i="9"/>
  <c r="E204" i="9"/>
  <c r="T203" i="9"/>
  <c r="T210" i="14" s="1"/>
  <c r="S203" i="9"/>
  <c r="S210" i="14" s="1"/>
  <c r="R203" i="9"/>
  <c r="R210" i="14" s="1"/>
  <c r="Q203" i="9"/>
  <c r="Q210" i="14" s="1"/>
  <c r="O203" i="9"/>
  <c r="O210" i="14" s="1"/>
  <c r="N203" i="9"/>
  <c r="N210" i="14" s="1"/>
  <c r="M203" i="9"/>
  <c r="M210" i="14" s="1"/>
  <c r="L203" i="9"/>
  <c r="L210" i="14" s="1"/>
  <c r="J203" i="9"/>
  <c r="I203" i="9"/>
  <c r="G203" i="9"/>
  <c r="E203" i="9"/>
  <c r="T202" i="9"/>
  <c r="T209" i="14" s="1"/>
  <c r="S202" i="9"/>
  <c r="S209" i="14" s="1"/>
  <c r="R202" i="9"/>
  <c r="R209" i="14" s="1"/>
  <c r="Q202" i="9"/>
  <c r="Q209" i="14" s="1"/>
  <c r="O202" i="9"/>
  <c r="O209" i="14" s="1"/>
  <c r="N202" i="9"/>
  <c r="N209" i="14" s="1"/>
  <c r="M202" i="9"/>
  <c r="M209" i="14" s="1"/>
  <c r="L202" i="9"/>
  <c r="L209" i="14" s="1"/>
  <c r="J202" i="9"/>
  <c r="I202" i="9"/>
  <c r="G202" i="9"/>
  <c r="E202" i="9"/>
  <c r="T201" i="9"/>
  <c r="T208" i="14" s="1"/>
  <c r="S201" i="9"/>
  <c r="S208" i="14" s="1"/>
  <c r="R201" i="9"/>
  <c r="R208" i="14" s="1"/>
  <c r="Q201" i="9"/>
  <c r="Q208" i="14" s="1"/>
  <c r="O201" i="9"/>
  <c r="O208" i="14" s="1"/>
  <c r="N201" i="9"/>
  <c r="N208" i="14" s="1"/>
  <c r="M201" i="9"/>
  <c r="M208" i="14" s="1"/>
  <c r="L201" i="9"/>
  <c r="L208" i="14" s="1"/>
  <c r="J201" i="9"/>
  <c r="I201" i="9"/>
  <c r="G201" i="9"/>
  <c r="E201" i="9"/>
  <c r="T200" i="9"/>
  <c r="T207" i="14" s="1"/>
  <c r="S200" i="9"/>
  <c r="S207" i="14" s="1"/>
  <c r="R200" i="9"/>
  <c r="R207" i="14" s="1"/>
  <c r="Q200" i="9"/>
  <c r="Q207" i="14" s="1"/>
  <c r="O200" i="9"/>
  <c r="O207" i="14" s="1"/>
  <c r="N200" i="9"/>
  <c r="N207" i="14" s="1"/>
  <c r="M200" i="9"/>
  <c r="M207" i="14" s="1"/>
  <c r="L200" i="9"/>
  <c r="L207" i="14" s="1"/>
  <c r="J200" i="9"/>
  <c r="I200" i="9"/>
  <c r="G200" i="9"/>
  <c r="E200" i="9"/>
  <c r="T199" i="9"/>
  <c r="T206" i="14" s="1"/>
  <c r="S199" i="9"/>
  <c r="S206" i="14" s="1"/>
  <c r="R199" i="9"/>
  <c r="R206" i="14" s="1"/>
  <c r="Q199" i="9"/>
  <c r="Q206" i="14" s="1"/>
  <c r="O199" i="9"/>
  <c r="O206" i="14" s="1"/>
  <c r="N199" i="9"/>
  <c r="N206" i="14" s="1"/>
  <c r="M199" i="9"/>
  <c r="M206" i="14" s="1"/>
  <c r="L199" i="9"/>
  <c r="L206" i="14" s="1"/>
  <c r="J199" i="9"/>
  <c r="I199" i="9"/>
  <c r="G199" i="9"/>
  <c r="E199" i="9"/>
  <c r="T198" i="9"/>
  <c r="T205" i="14" s="1"/>
  <c r="S198" i="9"/>
  <c r="S205" i="14" s="1"/>
  <c r="R198" i="9"/>
  <c r="R205" i="14" s="1"/>
  <c r="Q198" i="9"/>
  <c r="Q205" i="14" s="1"/>
  <c r="O198" i="9"/>
  <c r="O205" i="14" s="1"/>
  <c r="N198" i="9"/>
  <c r="N205" i="14" s="1"/>
  <c r="M198" i="9"/>
  <c r="M205" i="14" s="1"/>
  <c r="L198" i="9"/>
  <c r="L205" i="14" s="1"/>
  <c r="J198" i="9"/>
  <c r="I198" i="9"/>
  <c r="G198" i="9"/>
  <c r="E198" i="9"/>
  <c r="T197" i="9"/>
  <c r="T204" i="14" s="1"/>
  <c r="S197" i="9"/>
  <c r="S204" i="14" s="1"/>
  <c r="R197" i="9"/>
  <c r="R204" i="14" s="1"/>
  <c r="Q197" i="9"/>
  <c r="Q204" i="14" s="1"/>
  <c r="O197" i="9"/>
  <c r="O204" i="14" s="1"/>
  <c r="N197" i="9"/>
  <c r="N204" i="14" s="1"/>
  <c r="M197" i="9"/>
  <c r="M204" i="14" s="1"/>
  <c r="L197" i="9"/>
  <c r="L204" i="14" s="1"/>
  <c r="J197" i="9"/>
  <c r="I197" i="9"/>
  <c r="G197" i="9"/>
  <c r="E197" i="9"/>
  <c r="T196" i="9"/>
  <c r="T203" i="14" s="1"/>
  <c r="S196" i="9"/>
  <c r="S203" i="14" s="1"/>
  <c r="R196" i="9"/>
  <c r="R203" i="14" s="1"/>
  <c r="Q196" i="9"/>
  <c r="Q203" i="14" s="1"/>
  <c r="O196" i="9"/>
  <c r="O203" i="14" s="1"/>
  <c r="N196" i="9"/>
  <c r="N203" i="14" s="1"/>
  <c r="M196" i="9"/>
  <c r="M203" i="14" s="1"/>
  <c r="L196" i="9"/>
  <c r="L203" i="14" s="1"/>
  <c r="J196" i="9"/>
  <c r="I196" i="9"/>
  <c r="G196" i="9"/>
  <c r="E196" i="9"/>
  <c r="T195" i="9"/>
  <c r="T202" i="14" s="1"/>
  <c r="S195" i="9"/>
  <c r="S202" i="14" s="1"/>
  <c r="R195" i="9"/>
  <c r="R202" i="14" s="1"/>
  <c r="Q195" i="9"/>
  <c r="Q202" i="14" s="1"/>
  <c r="O195" i="9"/>
  <c r="O202" i="14" s="1"/>
  <c r="N195" i="9"/>
  <c r="N202" i="14" s="1"/>
  <c r="M195" i="9"/>
  <c r="M202" i="14" s="1"/>
  <c r="L195" i="9"/>
  <c r="L202" i="14" s="1"/>
  <c r="J195" i="9"/>
  <c r="I195" i="9"/>
  <c r="G195" i="9"/>
  <c r="E195" i="9"/>
  <c r="T194" i="9"/>
  <c r="T201" i="14" s="1"/>
  <c r="S194" i="9"/>
  <c r="S201" i="14" s="1"/>
  <c r="R194" i="9"/>
  <c r="R201" i="14" s="1"/>
  <c r="Q194" i="9"/>
  <c r="Q201" i="14" s="1"/>
  <c r="O194" i="9"/>
  <c r="O201" i="14" s="1"/>
  <c r="N194" i="9"/>
  <c r="N201" i="14" s="1"/>
  <c r="M194" i="9"/>
  <c r="M201" i="14" s="1"/>
  <c r="L194" i="9"/>
  <c r="L201" i="14" s="1"/>
  <c r="J194" i="9"/>
  <c r="I194" i="9"/>
  <c r="G194" i="9"/>
  <c r="E194" i="9"/>
  <c r="T193" i="9"/>
  <c r="T200" i="14" s="1"/>
  <c r="S193" i="9"/>
  <c r="S200" i="14" s="1"/>
  <c r="R193" i="9"/>
  <c r="R200" i="14" s="1"/>
  <c r="Q193" i="9"/>
  <c r="Q200" i="14" s="1"/>
  <c r="O193" i="9"/>
  <c r="O200" i="14" s="1"/>
  <c r="N193" i="9"/>
  <c r="N200" i="14" s="1"/>
  <c r="M193" i="9"/>
  <c r="M200" i="14" s="1"/>
  <c r="L193" i="9"/>
  <c r="L200" i="14" s="1"/>
  <c r="J193" i="9"/>
  <c r="I193" i="9"/>
  <c r="G193" i="9"/>
  <c r="E193" i="9"/>
  <c r="T192" i="9"/>
  <c r="T199" i="14" s="1"/>
  <c r="S192" i="9"/>
  <c r="S199" i="14" s="1"/>
  <c r="R192" i="9"/>
  <c r="R199" i="14" s="1"/>
  <c r="Q192" i="9"/>
  <c r="Q199" i="14" s="1"/>
  <c r="O192" i="9"/>
  <c r="O199" i="14" s="1"/>
  <c r="N192" i="9"/>
  <c r="N199" i="14" s="1"/>
  <c r="M192" i="9"/>
  <c r="M199" i="14" s="1"/>
  <c r="L192" i="9"/>
  <c r="L199" i="14" s="1"/>
  <c r="J192" i="9"/>
  <c r="I192" i="9"/>
  <c r="G192" i="9"/>
  <c r="E192" i="9"/>
  <c r="T191" i="9"/>
  <c r="T198" i="14" s="1"/>
  <c r="S191" i="9"/>
  <c r="S198" i="14" s="1"/>
  <c r="R191" i="9"/>
  <c r="R198" i="14" s="1"/>
  <c r="Q191" i="9"/>
  <c r="Q198" i="14" s="1"/>
  <c r="O191" i="9"/>
  <c r="O198" i="14" s="1"/>
  <c r="N191" i="9"/>
  <c r="N198" i="14" s="1"/>
  <c r="M191" i="9"/>
  <c r="M198" i="14" s="1"/>
  <c r="L191" i="9"/>
  <c r="L198" i="14" s="1"/>
  <c r="J191" i="9"/>
  <c r="I191" i="9"/>
  <c r="G191" i="9"/>
  <c r="E191" i="9"/>
  <c r="T190" i="9"/>
  <c r="T197" i="14" s="1"/>
  <c r="S190" i="9"/>
  <c r="S197" i="14" s="1"/>
  <c r="R190" i="9"/>
  <c r="R197" i="14" s="1"/>
  <c r="Q190" i="9"/>
  <c r="Q197" i="14" s="1"/>
  <c r="O190" i="9"/>
  <c r="O197" i="14" s="1"/>
  <c r="N190" i="9"/>
  <c r="N197" i="14" s="1"/>
  <c r="M190" i="9"/>
  <c r="M197" i="14" s="1"/>
  <c r="L190" i="9"/>
  <c r="L197" i="14" s="1"/>
  <c r="J190" i="9"/>
  <c r="I190" i="9"/>
  <c r="G190" i="9"/>
  <c r="E190" i="9"/>
  <c r="T189" i="9"/>
  <c r="T196" i="14" s="1"/>
  <c r="S189" i="9"/>
  <c r="S196" i="14" s="1"/>
  <c r="R189" i="9"/>
  <c r="R196" i="14" s="1"/>
  <c r="Q189" i="9"/>
  <c r="Q196" i="14" s="1"/>
  <c r="O189" i="9"/>
  <c r="O196" i="14" s="1"/>
  <c r="N189" i="9"/>
  <c r="N196" i="14" s="1"/>
  <c r="M189" i="9"/>
  <c r="M196" i="14" s="1"/>
  <c r="L189" i="9"/>
  <c r="L196" i="14" s="1"/>
  <c r="J189" i="9"/>
  <c r="I189" i="9"/>
  <c r="G189" i="9"/>
  <c r="E189" i="9"/>
  <c r="T188" i="9"/>
  <c r="T195" i="14" s="1"/>
  <c r="S188" i="9"/>
  <c r="S195" i="14" s="1"/>
  <c r="R188" i="9"/>
  <c r="R195" i="14" s="1"/>
  <c r="Q188" i="9"/>
  <c r="Q195" i="14" s="1"/>
  <c r="O188" i="9"/>
  <c r="O195" i="14" s="1"/>
  <c r="N188" i="9"/>
  <c r="N195" i="14" s="1"/>
  <c r="M188" i="9"/>
  <c r="M195" i="14" s="1"/>
  <c r="L188" i="9"/>
  <c r="L195" i="14" s="1"/>
  <c r="J188" i="9"/>
  <c r="I188" i="9"/>
  <c r="G188" i="9"/>
  <c r="E188" i="9"/>
  <c r="T187" i="9"/>
  <c r="T194" i="14" s="1"/>
  <c r="S187" i="9"/>
  <c r="S194" i="14" s="1"/>
  <c r="R187" i="9"/>
  <c r="R194" i="14" s="1"/>
  <c r="Q187" i="9"/>
  <c r="Q194" i="14" s="1"/>
  <c r="O187" i="9"/>
  <c r="O194" i="14" s="1"/>
  <c r="N187" i="9"/>
  <c r="N194" i="14" s="1"/>
  <c r="M187" i="9"/>
  <c r="M194" i="14" s="1"/>
  <c r="L187" i="9"/>
  <c r="L194" i="14" s="1"/>
  <c r="J187" i="9"/>
  <c r="I187" i="9"/>
  <c r="G187" i="9"/>
  <c r="E187" i="9"/>
  <c r="T186" i="9"/>
  <c r="T193" i="14" s="1"/>
  <c r="S186" i="9"/>
  <c r="S193" i="14" s="1"/>
  <c r="R186" i="9"/>
  <c r="R193" i="14" s="1"/>
  <c r="Q186" i="9"/>
  <c r="Q193" i="14" s="1"/>
  <c r="O186" i="9"/>
  <c r="O193" i="14" s="1"/>
  <c r="N186" i="9"/>
  <c r="N193" i="14" s="1"/>
  <c r="M186" i="9"/>
  <c r="M193" i="14" s="1"/>
  <c r="L186" i="9"/>
  <c r="L193" i="14" s="1"/>
  <c r="J186" i="9"/>
  <c r="I186" i="9"/>
  <c r="G186" i="9"/>
  <c r="E186" i="9"/>
  <c r="T185" i="9"/>
  <c r="T192" i="14" s="1"/>
  <c r="S185" i="9"/>
  <c r="S192" i="14" s="1"/>
  <c r="R185" i="9"/>
  <c r="R192" i="14" s="1"/>
  <c r="Q185" i="9"/>
  <c r="Q192" i="14" s="1"/>
  <c r="O185" i="9"/>
  <c r="O192" i="14" s="1"/>
  <c r="N185" i="9"/>
  <c r="N192" i="14" s="1"/>
  <c r="M185" i="9"/>
  <c r="M192" i="14" s="1"/>
  <c r="L185" i="9"/>
  <c r="L192" i="14" s="1"/>
  <c r="J185" i="9"/>
  <c r="I185" i="9"/>
  <c r="G185" i="9"/>
  <c r="E185" i="9"/>
  <c r="T184" i="9"/>
  <c r="T191" i="14" s="1"/>
  <c r="S184" i="9"/>
  <c r="S191" i="14" s="1"/>
  <c r="R184" i="9"/>
  <c r="R191" i="14" s="1"/>
  <c r="Q184" i="9"/>
  <c r="Q191" i="14" s="1"/>
  <c r="O184" i="9"/>
  <c r="O191" i="14" s="1"/>
  <c r="N184" i="9"/>
  <c r="N191" i="14" s="1"/>
  <c r="M184" i="9"/>
  <c r="M191" i="14" s="1"/>
  <c r="L184" i="9"/>
  <c r="L191" i="14" s="1"/>
  <c r="J184" i="9"/>
  <c r="I184" i="9"/>
  <c r="G184" i="9"/>
  <c r="E184" i="9"/>
  <c r="T183" i="9"/>
  <c r="T190" i="14" s="1"/>
  <c r="S183" i="9"/>
  <c r="S190" i="14" s="1"/>
  <c r="R183" i="9"/>
  <c r="R190" i="14" s="1"/>
  <c r="Q183" i="9"/>
  <c r="Q190" i="14" s="1"/>
  <c r="O183" i="9"/>
  <c r="O190" i="14" s="1"/>
  <c r="N183" i="9"/>
  <c r="N190" i="14" s="1"/>
  <c r="M183" i="9"/>
  <c r="M190" i="14" s="1"/>
  <c r="L183" i="9"/>
  <c r="L190" i="14" s="1"/>
  <c r="J183" i="9"/>
  <c r="I183" i="9"/>
  <c r="G183" i="9"/>
  <c r="E183" i="9"/>
  <c r="T182" i="9"/>
  <c r="T189" i="14" s="1"/>
  <c r="S182" i="9"/>
  <c r="S189" i="14" s="1"/>
  <c r="R182" i="9"/>
  <c r="R189" i="14" s="1"/>
  <c r="Q182" i="9"/>
  <c r="Q189" i="14" s="1"/>
  <c r="O182" i="9"/>
  <c r="O189" i="14" s="1"/>
  <c r="N182" i="9"/>
  <c r="N189" i="14" s="1"/>
  <c r="M182" i="9"/>
  <c r="M189" i="14" s="1"/>
  <c r="L182" i="9"/>
  <c r="L189" i="14" s="1"/>
  <c r="J182" i="9"/>
  <c r="I182" i="9"/>
  <c r="G182" i="9"/>
  <c r="E182" i="9"/>
  <c r="T181" i="9"/>
  <c r="T188" i="14" s="1"/>
  <c r="S181" i="9"/>
  <c r="S188" i="14" s="1"/>
  <c r="R181" i="9"/>
  <c r="R188" i="14" s="1"/>
  <c r="Q181" i="9"/>
  <c r="Q188" i="14" s="1"/>
  <c r="O181" i="9"/>
  <c r="O188" i="14" s="1"/>
  <c r="N181" i="9"/>
  <c r="N188" i="14" s="1"/>
  <c r="M181" i="9"/>
  <c r="M188" i="14" s="1"/>
  <c r="L181" i="9"/>
  <c r="L188" i="14" s="1"/>
  <c r="J181" i="9"/>
  <c r="I181" i="9"/>
  <c r="G181" i="9"/>
  <c r="E181" i="9"/>
  <c r="T180" i="9"/>
  <c r="T187" i="14" s="1"/>
  <c r="S180" i="9"/>
  <c r="S187" i="14" s="1"/>
  <c r="R180" i="9"/>
  <c r="R187" i="14" s="1"/>
  <c r="Q180" i="9"/>
  <c r="Q187" i="14" s="1"/>
  <c r="O180" i="9"/>
  <c r="O187" i="14" s="1"/>
  <c r="N180" i="9"/>
  <c r="N187" i="14" s="1"/>
  <c r="M180" i="9"/>
  <c r="M187" i="14" s="1"/>
  <c r="L180" i="9"/>
  <c r="L187" i="14" s="1"/>
  <c r="J180" i="9"/>
  <c r="I180" i="9"/>
  <c r="G180" i="9"/>
  <c r="E180" i="9"/>
  <c r="T179" i="9"/>
  <c r="T186" i="14" s="1"/>
  <c r="S179" i="9"/>
  <c r="S186" i="14" s="1"/>
  <c r="R179" i="9"/>
  <c r="R186" i="14" s="1"/>
  <c r="Q179" i="9"/>
  <c r="Q186" i="14" s="1"/>
  <c r="O179" i="9"/>
  <c r="O186" i="14" s="1"/>
  <c r="N179" i="9"/>
  <c r="N186" i="14" s="1"/>
  <c r="M179" i="9"/>
  <c r="M186" i="14" s="1"/>
  <c r="L179" i="9"/>
  <c r="L186" i="14" s="1"/>
  <c r="J179" i="9"/>
  <c r="I179" i="9"/>
  <c r="G179" i="9"/>
  <c r="E179" i="9"/>
  <c r="T178" i="9"/>
  <c r="T185" i="14" s="1"/>
  <c r="S178" i="9"/>
  <c r="S185" i="14" s="1"/>
  <c r="R178" i="9"/>
  <c r="R185" i="14" s="1"/>
  <c r="Q178" i="9"/>
  <c r="Q185" i="14" s="1"/>
  <c r="O178" i="9"/>
  <c r="O185" i="14" s="1"/>
  <c r="N178" i="9"/>
  <c r="N185" i="14" s="1"/>
  <c r="M178" i="9"/>
  <c r="M185" i="14" s="1"/>
  <c r="L178" i="9"/>
  <c r="L185" i="14" s="1"/>
  <c r="J178" i="9"/>
  <c r="I178" i="9"/>
  <c r="G178" i="9"/>
  <c r="E178" i="9"/>
  <c r="T177" i="9"/>
  <c r="T184" i="14" s="1"/>
  <c r="S177" i="9"/>
  <c r="S184" i="14" s="1"/>
  <c r="R177" i="9"/>
  <c r="R184" i="14" s="1"/>
  <c r="Q177" i="9"/>
  <c r="Q184" i="14" s="1"/>
  <c r="O177" i="9"/>
  <c r="O184" i="14" s="1"/>
  <c r="N177" i="9"/>
  <c r="N184" i="14" s="1"/>
  <c r="M177" i="9"/>
  <c r="M184" i="14" s="1"/>
  <c r="L177" i="9"/>
  <c r="L184" i="14" s="1"/>
  <c r="J177" i="9"/>
  <c r="I177" i="9"/>
  <c r="G177" i="9"/>
  <c r="E177" i="9"/>
  <c r="T176" i="9"/>
  <c r="T183" i="14" s="1"/>
  <c r="S176" i="9"/>
  <c r="S183" i="14" s="1"/>
  <c r="R176" i="9"/>
  <c r="R183" i="14" s="1"/>
  <c r="Q176" i="9"/>
  <c r="Q183" i="14" s="1"/>
  <c r="O176" i="9"/>
  <c r="O183" i="14" s="1"/>
  <c r="N176" i="9"/>
  <c r="N183" i="14" s="1"/>
  <c r="M176" i="9"/>
  <c r="M183" i="14" s="1"/>
  <c r="L176" i="9"/>
  <c r="L183" i="14" s="1"/>
  <c r="J176" i="9"/>
  <c r="I176" i="9"/>
  <c r="G176" i="9"/>
  <c r="E176" i="9"/>
  <c r="T175" i="9"/>
  <c r="T182" i="14" s="1"/>
  <c r="S175" i="9"/>
  <c r="S182" i="14" s="1"/>
  <c r="R175" i="9"/>
  <c r="R182" i="14" s="1"/>
  <c r="Q175" i="9"/>
  <c r="Q182" i="14" s="1"/>
  <c r="O175" i="9"/>
  <c r="O182" i="14" s="1"/>
  <c r="N175" i="9"/>
  <c r="N182" i="14" s="1"/>
  <c r="M175" i="9"/>
  <c r="M182" i="14" s="1"/>
  <c r="L175" i="9"/>
  <c r="L182" i="14" s="1"/>
  <c r="J175" i="9"/>
  <c r="I175" i="9"/>
  <c r="G175" i="9"/>
  <c r="E175" i="9"/>
  <c r="T174" i="9"/>
  <c r="T181" i="14" s="1"/>
  <c r="S174" i="9"/>
  <c r="S181" i="14" s="1"/>
  <c r="R174" i="9"/>
  <c r="R181" i="14" s="1"/>
  <c r="Q174" i="9"/>
  <c r="Q181" i="14" s="1"/>
  <c r="O174" i="9"/>
  <c r="O181" i="14" s="1"/>
  <c r="N174" i="9"/>
  <c r="N181" i="14" s="1"/>
  <c r="M174" i="9"/>
  <c r="M181" i="14" s="1"/>
  <c r="L174" i="9"/>
  <c r="L181" i="14" s="1"/>
  <c r="J174" i="9"/>
  <c r="I174" i="9"/>
  <c r="G174" i="9"/>
  <c r="E174" i="9"/>
  <c r="T173" i="9"/>
  <c r="T180" i="14" s="1"/>
  <c r="S173" i="9"/>
  <c r="S180" i="14" s="1"/>
  <c r="R173" i="9"/>
  <c r="R180" i="14" s="1"/>
  <c r="Q173" i="9"/>
  <c r="Q180" i="14" s="1"/>
  <c r="O173" i="9"/>
  <c r="O180" i="14" s="1"/>
  <c r="N173" i="9"/>
  <c r="N180" i="14" s="1"/>
  <c r="M173" i="9"/>
  <c r="M180" i="14" s="1"/>
  <c r="L173" i="9"/>
  <c r="L180" i="14" s="1"/>
  <c r="J173" i="9"/>
  <c r="I173" i="9"/>
  <c r="G173" i="9"/>
  <c r="E173" i="9"/>
  <c r="T172" i="9"/>
  <c r="T179" i="14" s="1"/>
  <c r="S172" i="9"/>
  <c r="S179" i="14" s="1"/>
  <c r="R172" i="9"/>
  <c r="R179" i="14" s="1"/>
  <c r="Q172" i="9"/>
  <c r="Q179" i="14" s="1"/>
  <c r="O172" i="9"/>
  <c r="O179" i="14" s="1"/>
  <c r="N172" i="9"/>
  <c r="N179" i="14" s="1"/>
  <c r="M172" i="9"/>
  <c r="M179" i="14" s="1"/>
  <c r="L172" i="9"/>
  <c r="L179" i="14" s="1"/>
  <c r="J172" i="9"/>
  <c r="I172" i="9"/>
  <c r="G172" i="9"/>
  <c r="E172" i="9"/>
  <c r="T171" i="9"/>
  <c r="T178" i="14" s="1"/>
  <c r="S171" i="9"/>
  <c r="S178" i="14" s="1"/>
  <c r="R171" i="9"/>
  <c r="R178" i="14" s="1"/>
  <c r="Q171" i="9"/>
  <c r="Q178" i="14" s="1"/>
  <c r="O171" i="9"/>
  <c r="O178" i="14" s="1"/>
  <c r="N171" i="9"/>
  <c r="N178" i="14" s="1"/>
  <c r="M171" i="9"/>
  <c r="M178" i="14" s="1"/>
  <c r="L171" i="9"/>
  <c r="L178" i="14" s="1"/>
  <c r="J171" i="9"/>
  <c r="I171" i="9"/>
  <c r="G171" i="9"/>
  <c r="E171" i="9"/>
  <c r="T170" i="9"/>
  <c r="T177" i="14" s="1"/>
  <c r="S170" i="9"/>
  <c r="S177" i="14" s="1"/>
  <c r="R170" i="9"/>
  <c r="R177" i="14" s="1"/>
  <c r="Q170" i="9"/>
  <c r="Q177" i="14" s="1"/>
  <c r="O170" i="9"/>
  <c r="O177" i="14" s="1"/>
  <c r="N170" i="9"/>
  <c r="N177" i="14" s="1"/>
  <c r="M170" i="9"/>
  <c r="M177" i="14" s="1"/>
  <c r="L170" i="9"/>
  <c r="L177" i="14" s="1"/>
  <c r="J170" i="9"/>
  <c r="I170" i="9"/>
  <c r="G170" i="9"/>
  <c r="E170" i="9"/>
  <c r="T169" i="9"/>
  <c r="T176" i="14" s="1"/>
  <c r="S169" i="9"/>
  <c r="S176" i="14" s="1"/>
  <c r="R169" i="9"/>
  <c r="R176" i="14" s="1"/>
  <c r="Q169" i="9"/>
  <c r="Q176" i="14" s="1"/>
  <c r="O169" i="9"/>
  <c r="O176" i="14" s="1"/>
  <c r="N169" i="9"/>
  <c r="N176" i="14" s="1"/>
  <c r="M169" i="9"/>
  <c r="M176" i="14" s="1"/>
  <c r="L169" i="9"/>
  <c r="L176" i="14" s="1"/>
  <c r="J169" i="9"/>
  <c r="I169" i="9"/>
  <c r="G169" i="9"/>
  <c r="E169" i="9"/>
  <c r="T168" i="9"/>
  <c r="T175" i="14" s="1"/>
  <c r="S168" i="9"/>
  <c r="S175" i="14" s="1"/>
  <c r="R168" i="9"/>
  <c r="R175" i="14" s="1"/>
  <c r="Q168" i="9"/>
  <c r="Q175" i="14" s="1"/>
  <c r="O168" i="9"/>
  <c r="O175" i="14" s="1"/>
  <c r="N168" i="9"/>
  <c r="N175" i="14" s="1"/>
  <c r="M168" i="9"/>
  <c r="M175" i="14" s="1"/>
  <c r="L168" i="9"/>
  <c r="L175" i="14" s="1"/>
  <c r="J168" i="9"/>
  <c r="I168" i="9"/>
  <c r="G168" i="9"/>
  <c r="E168" i="9"/>
  <c r="T167" i="9"/>
  <c r="T174" i="14" s="1"/>
  <c r="S167" i="9"/>
  <c r="S174" i="14" s="1"/>
  <c r="R167" i="9"/>
  <c r="R174" i="14" s="1"/>
  <c r="Q167" i="9"/>
  <c r="Q174" i="14" s="1"/>
  <c r="O167" i="9"/>
  <c r="O174" i="14" s="1"/>
  <c r="N167" i="9"/>
  <c r="N174" i="14" s="1"/>
  <c r="M167" i="9"/>
  <c r="M174" i="14" s="1"/>
  <c r="L167" i="9"/>
  <c r="L174" i="14" s="1"/>
  <c r="J167" i="9"/>
  <c r="I167" i="9"/>
  <c r="G167" i="9"/>
  <c r="E167" i="9"/>
  <c r="T166" i="9"/>
  <c r="T173" i="14" s="1"/>
  <c r="S166" i="9"/>
  <c r="S173" i="14" s="1"/>
  <c r="R166" i="9"/>
  <c r="R173" i="14" s="1"/>
  <c r="Q166" i="9"/>
  <c r="Q173" i="14" s="1"/>
  <c r="O166" i="9"/>
  <c r="O173" i="14" s="1"/>
  <c r="N166" i="9"/>
  <c r="N173" i="14" s="1"/>
  <c r="M166" i="9"/>
  <c r="M173" i="14" s="1"/>
  <c r="L166" i="9"/>
  <c r="L173" i="14" s="1"/>
  <c r="J166" i="9"/>
  <c r="I166" i="9"/>
  <c r="G166" i="9"/>
  <c r="E166" i="9"/>
  <c r="T165" i="9"/>
  <c r="T172" i="14" s="1"/>
  <c r="S165" i="9"/>
  <c r="S172" i="14" s="1"/>
  <c r="R165" i="9"/>
  <c r="R172" i="14" s="1"/>
  <c r="Q165" i="9"/>
  <c r="Q172" i="14" s="1"/>
  <c r="O165" i="9"/>
  <c r="O172" i="14" s="1"/>
  <c r="N165" i="9"/>
  <c r="N172" i="14" s="1"/>
  <c r="M165" i="9"/>
  <c r="M172" i="14" s="1"/>
  <c r="L165" i="9"/>
  <c r="L172" i="14" s="1"/>
  <c r="J165" i="9"/>
  <c r="I165" i="9"/>
  <c r="G165" i="9"/>
  <c r="E165" i="9"/>
  <c r="T164" i="9"/>
  <c r="T171" i="14" s="1"/>
  <c r="S164" i="9"/>
  <c r="S171" i="14" s="1"/>
  <c r="R164" i="9"/>
  <c r="R171" i="14" s="1"/>
  <c r="Q164" i="9"/>
  <c r="Q171" i="14" s="1"/>
  <c r="O164" i="9"/>
  <c r="O171" i="14" s="1"/>
  <c r="N164" i="9"/>
  <c r="N171" i="14" s="1"/>
  <c r="M164" i="9"/>
  <c r="M171" i="14" s="1"/>
  <c r="L164" i="9"/>
  <c r="L171" i="14" s="1"/>
  <c r="J164" i="9"/>
  <c r="I164" i="9"/>
  <c r="G164" i="9"/>
  <c r="E164" i="9"/>
  <c r="T163" i="9"/>
  <c r="T170" i="14" s="1"/>
  <c r="S163" i="9"/>
  <c r="S170" i="14" s="1"/>
  <c r="R163" i="9"/>
  <c r="R170" i="14" s="1"/>
  <c r="Q163" i="9"/>
  <c r="Q170" i="14" s="1"/>
  <c r="O163" i="9"/>
  <c r="O170" i="14" s="1"/>
  <c r="N163" i="9"/>
  <c r="N170" i="14" s="1"/>
  <c r="M163" i="9"/>
  <c r="M170" i="14" s="1"/>
  <c r="L163" i="9"/>
  <c r="L170" i="14" s="1"/>
  <c r="J163" i="9"/>
  <c r="I163" i="9"/>
  <c r="G163" i="9"/>
  <c r="E163" i="9"/>
  <c r="T162" i="9"/>
  <c r="T169" i="14" s="1"/>
  <c r="S162" i="9"/>
  <c r="S169" i="14" s="1"/>
  <c r="R162" i="9"/>
  <c r="R169" i="14" s="1"/>
  <c r="Q162" i="9"/>
  <c r="Q169" i="14" s="1"/>
  <c r="O162" i="9"/>
  <c r="O169" i="14" s="1"/>
  <c r="N162" i="9"/>
  <c r="N169" i="14" s="1"/>
  <c r="M162" i="9"/>
  <c r="M169" i="14" s="1"/>
  <c r="L162" i="9"/>
  <c r="L169" i="14" s="1"/>
  <c r="J162" i="9"/>
  <c r="I162" i="9"/>
  <c r="G162" i="9"/>
  <c r="E162" i="9"/>
  <c r="T161" i="9"/>
  <c r="T168" i="14" s="1"/>
  <c r="S161" i="9"/>
  <c r="S168" i="14" s="1"/>
  <c r="R161" i="9"/>
  <c r="R168" i="14" s="1"/>
  <c r="Q161" i="9"/>
  <c r="Q168" i="14" s="1"/>
  <c r="O161" i="9"/>
  <c r="O168" i="14" s="1"/>
  <c r="N161" i="9"/>
  <c r="N168" i="14" s="1"/>
  <c r="M161" i="9"/>
  <c r="M168" i="14" s="1"/>
  <c r="L161" i="9"/>
  <c r="L168" i="14" s="1"/>
  <c r="J161" i="9"/>
  <c r="I161" i="9"/>
  <c r="G161" i="9"/>
  <c r="E161" i="9"/>
  <c r="T160" i="9"/>
  <c r="T167" i="14" s="1"/>
  <c r="S160" i="9"/>
  <c r="S167" i="14" s="1"/>
  <c r="R160" i="9"/>
  <c r="R167" i="14" s="1"/>
  <c r="Q160" i="9"/>
  <c r="Q167" i="14" s="1"/>
  <c r="O160" i="9"/>
  <c r="O167" i="14" s="1"/>
  <c r="N160" i="9"/>
  <c r="N167" i="14" s="1"/>
  <c r="M160" i="9"/>
  <c r="M167" i="14" s="1"/>
  <c r="L160" i="9"/>
  <c r="L167" i="14" s="1"/>
  <c r="J160" i="9"/>
  <c r="I160" i="9"/>
  <c r="G160" i="9"/>
  <c r="E160" i="9"/>
  <c r="T159" i="9"/>
  <c r="T166" i="14" s="1"/>
  <c r="S159" i="9"/>
  <c r="S166" i="14" s="1"/>
  <c r="R159" i="9"/>
  <c r="R166" i="14" s="1"/>
  <c r="Q159" i="9"/>
  <c r="Q166" i="14" s="1"/>
  <c r="O159" i="9"/>
  <c r="O166" i="14" s="1"/>
  <c r="N159" i="9"/>
  <c r="N166" i="14" s="1"/>
  <c r="M159" i="9"/>
  <c r="M166" i="14" s="1"/>
  <c r="L159" i="9"/>
  <c r="L166" i="14" s="1"/>
  <c r="J159" i="9"/>
  <c r="I159" i="9"/>
  <c r="G159" i="9"/>
  <c r="E159" i="9"/>
  <c r="T158" i="9"/>
  <c r="T165" i="14" s="1"/>
  <c r="S158" i="9"/>
  <c r="S165" i="14" s="1"/>
  <c r="R158" i="9"/>
  <c r="R165" i="14" s="1"/>
  <c r="Q158" i="9"/>
  <c r="Q165" i="14" s="1"/>
  <c r="O158" i="9"/>
  <c r="O165" i="14" s="1"/>
  <c r="N158" i="9"/>
  <c r="N165" i="14" s="1"/>
  <c r="M158" i="9"/>
  <c r="M165" i="14" s="1"/>
  <c r="L158" i="9"/>
  <c r="L165" i="14" s="1"/>
  <c r="J158" i="9"/>
  <c r="I158" i="9"/>
  <c r="G158" i="9"/>
  <c r="E158" i="9"/>
  <c r="T157" i="9"/>
  <c r="T164" i="14" s="1"/>
  <c r="S157" i="9"/>
  <c r="S164" i="14" s="1"/>
  <c r="R157" i="9"/>
  <c r="R164" i="14" s="1"/>
  <c r="Q157" i="9"/>
  <c r="Q164" i="14" s="1"/>
  <c r="O157" i="9"/>
  <c r="O164" i="14" s="1"/>
  <c r="N157" i="9"/>
  <c r="N164" i="14" s="1"/>
  <c r="M157" i="9"/>
  <c r="M164" i="14" s="1"/>
  <c r="L157" i="9"/>
  <c r="L164" i="14" s="1"/>
  <c r="J157" i="9"/>
  <c r="I157" i="9"/>
  <c r="G157" i="9"/>
  <c r="E157" i="9"/>
  <c r="T156" i="9"/>
  <c r="T163" i="14" s="1"/>
  <c r="S156" i="9"/>
  <c r="S163" i="14" s="1"/>
  <c r="R156" i="9"/>
  <c r="R163" i="14" s="1"/>
  <c r="Q156" i="9"/>
  <c r="Q163" i="14" s="1"/>
  <c r="O156" i="9"/>
  <c r="O163" i="14" s="1"/>
  <c r="N156" i="9"/>
  <c r="N163" i="14" s="1"/>
  <c r="M156" i="9"/>
  <c r="M163" i="14" s="1"/>
  <c r="L156" i="9"/>
  <c r="L163" i="14" s="1"/>
  <c r="J156" i="9"/>
  <c r="I156" i="9"/>
  <c r="G156" i="9"/>
  <c r="E156" i="9"/>
  <c r="T155" i="9"/>
  <c r="T162" i="14" s="1"/>
  <c r="S155" i="9"/>
  <c r="S162" i="14" s="1"/>
  <c r="R155" i="9"/>
  <c r="R162" i="14" s="1"/>
  <c r="Q155" i="9"/>
  <c r="Q162" i="14" s="1"/>
  <c r="O155" i="9"/>
  <c r="O162" i="14" s="1"/>
  <c r="N155" i="9"/>
  <c r="N162" i="14" s="1"/>
  <c r="M155" i="9"/>
  <c r="M162" i="14" s="1"/>
  <c r="L155" i="9"/>
  <c r="L162" i="14" s="1"/>
  <c r="J155" i="9"/>
  <c r="I155" i="9"/>
  <c r="G155" i="9"/>
  <c r="E155" i="9"/>
  <c r="T154" i="9"/>
  <c r="T161" i="14" s="1"/>
  <c r="S154" i="9"/>
  <c r="S161" i="14" s="1"/>
  <c r="R154" i="9"/>
  <c r="R161" i="14" s="1"/>
  <c r="Q154" i="9"/>
  <c r="Q161" i="14" s="1"/>
  <c r="O154" i="9"/>
  <c r="O161" i="14" s="1"/>
  <c r="N154" i="9"/>
  <c r="N161" i="14" s="1"/>
  <c r="M154" i="9"/>
  <c r="M161" i="14" s="1"/>
  <c r="L154" i="9"/>
  <c r="L161" i="14" s="1"/>
  <c r="J154" i="9"/>
  <c r="I154" i="9"/>
  <c r="G154" i="9"/>
  <c r="E154" i="9"/>
  <c r="T153" i="9"/>
  <c r="T160" i="14" s="1"/>
  <c r="S153" i="9"/>
  <c r="S160" i="14" s="1"/>
  <c r="R153" i="9"/>
  <c r="R160" i="14" s="1"/>
  <c r="Q153" i="9"/>
  <c r="Q160" i="14" s="1"/>
  <c r="O153" i="9"/>
  <c r="O160" i="14" s="1"/>
  <c r="N153" i="9"/>
  <c r="N160" i="14" s="1"/>
  <c r="M153" i="9"/>
  <c r="M160" i="14" s="1"/>
  <c r="L153" i="9"/>
  <c r="L160" i="14" s="1"/>
  <c r="J153" i="9"/>
  <c r="I153" i="9"/>
  <c r="G153" i="9"/>
  <c r="E153" i="9"/>
  <c r="T152" i="9"/>
  <c r="T159" i="14" s="1"/>
  <c r="S152" i="9"/>
  <c r="S159" i="14" s="1"/>
  <c r="R152" i="9"/>
  <c r="R159" i="14" s="1"/>
  <c r="Q152" i="9"/>
  <c r="Q159" i="14" s="1"/>
  <c r="O152" i="9"/>
  <c r="O159" i="14" s="1"/>
  <c r="N152" i="9"/>
  <c r="N159" i="14" s="1"/>
  <c r="M152" i="9"/>
  <c r="M159" i="14" s="1"/>
  <c r="L152" i="9"/>
  <c r="L159" i="14" s="1"/>
  <c r="J152" i="9"/>
  <c r="I152" i="9"/>
  <c r="G152" i="9"/>
  <c r="E152" i="9"/>
  <c r="T151" i="9"/>
  <c r="T158" i="14" s="1"/>
  <c r="S151" i="9"/>
  <c r="S158" i="14" s="1"/>
  <c r="R151" i="9"/>
  <c r="R158" i="14" s="1"/>
  <c r="Q151" i="9"/>
  <c r="Q158" i="14" s="1"/>
  <c r="O151" i="9"/>
  <c r="O158" i="14" s="1"/>
  <c r="N151" i="9"/>
  <c r="N158" i="14" s="1"/>
  <c r="M151" i="9"/>
  <c r="M158" i="14" s="1"/>
  <c r="L151" i="9"/>
  <c r="L158" i="14" s="1"/>
  <c r="J151" i="9"/>
  <c r="I151" i="9"/>
  <c r="G151" i="9"/>
  <c r="E151" i="9"/>
  <c r="T150" i="9"/>
  <c r="T157" i="14" s="1"/>
  <c r="S150" i="9"/>
  <c r="S157" i="14" s="1"/>
  <c r="R150" i="9"/>
  <c r="R157" i="14" s="1"/>
  <c r="Q150" i="9"/>
  <c r="Q157" i="14" s="1"/>
  <c r="O150" i="9"/>
  <c r="O157" i="14" s="1"/>
  <c r="N150" i="9"/>
  <c r="N157" i="14" s="1"/>
  <c r="M150" i="9"/>
  <c r="M157" i="14" s="1"/>
  <c r="L150" i="9"/>
  <c r="L157" i="14" s="1"/>
  <c r="J150" i="9"/>
  <c r="I150" i="9"/>
  <c r="G150" i="9"/>
  <c r="E150" i="9"/>
  <c r="T149" i="9"/>
  <c r="T156" i="14" s="1"/>
  <c r="S149" i="9"/>
  <c r="S156" i="14" s="1"/>
  <c r="R149" i="9"/>
  <c r="R156" i="14" s="1"/>
  <c r="Q149" i="9"/>
  <c r="Q156" i="14" s="1"/>
  <c r="O149" i="9"/>
  <c r="O156" i="14" s="1"/>
  <c r="N149" i="9"/>
  <c r="N156" i="14" s="1"/>
  <c r="M149" i="9"/>
  <c r="M156" i="14" s="1"/>
  <c r="L149" i="9"/>
  <c r="L156" i="14" s="1"/>
  <c r="J149" i="9"/>
  <c r="I149" i="9"/>
  <c r="G149" i="9"/>
  <c r="E149" i="9"/>
  <c r="T148" i="9"/>
  <c r="T155" i="14" s="1"/>
  <c r="S148" i="9"/>
  <c r="S155" i="14" s="1"/>
  <c r="R148" i="9"/>
  <c r="R155" i="14" s="1"/>
  <c r="Q148" i="9"/>
  <c r="Q155" i="14" s="1"/>
  <c r="O148" i="9"/>
  <c r="O155" i="14" s="1"/>
  <c r="N148" i="9"/>
  <c r="N155" i="14" s="1"/>
  <c r="M148" i="9"/>
  <c r="M155" i="14" s="1"/>
  <c r="L148" i="9"/>
  <c r="L155" i="14" s="1"/>
  <c r="J148" i="9"/>
  <c r="I148" i="9"/>
  <c r="G148" i="9"/>
  <c r="E148" i="9"/>
  <c r="T147" i="9"/>
  <c r="T154" i="14" s="1"/>
  <c r="S147" i="9"/>
  <c r="S154" i="14" s="1"/>
  <c r="R147" i="9"/>
  <c r="R154" i="14" s="1"/>
  <c r="Q147" i="9"/>
  <c r="Q154" i="14" s="1"/>
  <c r="O147" i="9"/>
  <c r="O154" i="14" s="1"/>
  <c r="N147" i="9"/>
  <c r="N154" i="14" s="1"/>
  <c r="M147" i="9"/>
  <c r="M154" i="14" s="1"/>
  <c r="L147" i="9"/>
  <c r="L154" i="14" s="1"/>
  <c r="J147" i="9"/>
  <c r="I147" i="9"/>
  <c r="G147" i="9"/>
  <c r="E147" i="9"/>
  <c r="T146" i="9"/>
  <c r="T153" i="14" s="1"/>
  <c r="S146" i="9"/>
  <c r="S153" i="14" s="1"/>
  <c r="R146" i="9"/>
  <c r="R153" i="14" s="1"/>
  <c r="Q146" i="9"/>
  <c r="Q153" i="14" s="1"/>
  <c r="O146" i="9"/>
  <c r="O153" i="14" s="1"/>
  <c r="N146" i="9"/>
  <c r="N153" i="14" s="1"/>
  <c r="M146" i="9"/>
  <c r="M153" i="14" s="1"/>
  <c r="L146" i="9"/>
  <c r="L153" i="14" s="1"/>
  <c r="J146" i="9"/>
  <c r="I146" i="9"/>
  <c r="G146" i="9"/>
  <c r="E146" i="9"/>
  <c r="T145" i="9"/>
  <c r="T152" i="14" s="1"/>
  <c r="S145" i="9"/>
  <c r="S152" i="14" s="1"/>
  <c r="R145" i="9"/>
  <c r="R152" i="14" s="1"/>
  <c r="Q145" i="9"/>
  <c r="Q152" i="14" s="1"/>
  <c r="O145" i="9"/>
  <c r="O152" i="14" s="1"/>
  <c r="N145" i="9"/>
  <c r="N152" i="14" s="1"/>
  <c r="M145" i="9"/>
  <c r="M152" i="14" s="1"/>
  <c r="L145" i="9"/>
  <c r="L152" i="14" s="1"/>
  <c r="J145" i="9"/>
  <c r="I145" i="9"/>
  <c r="G145" i="9"/>
  <c r="E145" i="9"/>
  <c r="T144" i="9"/>
  <c r="T151" i="14" s="1"/>
  <c r="S144" i="9"/>
  <c r="S151" i="14" s="1"/>
  <c r="R144" i="9"/>
  <c r="R151" i="14" s="1"/>
  <c r="Q144" i="9"/>
  <c r="Q151" i="14" s="1"/>
  <c r="O144" i="9"/>
  <c r="O151" i="14" s="1"/>
  <c r="N144" i="9"/>
  <c r="N151" i="14" s="1"/>
  <c r="M144" i="9"/>
  <c r="M151" i="14" s="1"/>
  <c r="L144" i="9"/>
  <c r="L151" i="14" s="1"/>
  <c r="J144" i="9"/>
  <c r="I144" i="9"/>
  <c r="G144" i="9"/>
  <c r="E144" i="9"/>
  <c r="T143" i="9"/>
  <c r="T150" i="14" s="1"/>
  <c r="S143" i="9"/>
  <c r="S150" i="14" s="1"/>
  <c r="R143" i="9"/>
  <c r="R150" i="14" s="1"/>
  <c r="Q143" i="9"/>
  <c r="Q150" i="14" s="1"/>
  <c r="O143" i="9"/>
  <c r="O150" i="14" s="1"/>
  <c r="N143" i="9"/>
  <c r="N150" i="14" s="1"/>
  <c r="M143" i="9"/>
  <c r="M150" i="14" s="1"/>
  <c r="L143" i="9"/>
  <c r="L150" i="14" s="1"/>
  <c r="J143" i="9"/>
  <c r="I143" i="9"/>
  <c r="G143" i="9"/>
  <c r="E143" i="9"/>
  <c r="T142" i="9"/>
  <c r="T149" i="14" s="1"/>
  <c r="S142" i="9"/>
  <c r="S149" i="14" s="1"/>
  <c r="R142" i="9"/>
  <c r="R149" i="14" s="1"/>
  <c r="Q142" i="9"/>
  <c r="Q149" i="14" s="1"/>
  <c r="O142" i="9"/>
  <c r="O149" i="14" s="1"/>
  <c r="N142" i="9"/>
  <c r="N149" i="14" s="1"/>
  <c r="M142" i="9"/>
  <c r="M149" i="14" s="1"/>
  <c r="L142" i="9"/>
  <c r="L149" i="14" s="1"/>
  <c r="J142" i="9"/>
  <c r="I142" i="9"/>
  <c r="G142" i="9"/>
  <c r="E142" i="9"/>
  <c r="T141" i="9"/>
  <c r="T148" i="14" s="1"/>
  <c r="S141" i="9"/>
  <c r="S148" i="14" s="1"/>
  <c r="R141" i="9"/>
  <c r="R148" i="14" s="1"/>
  <c r="Q141" i="9"/>
  <c r="Q148" i="14" s="1"/>
  <c r="O141" i="9"/>
  <c r="O148" i="14" s="1"/>
  <c r="N141" i="9"/>
  <c r="N148" i="14" s="1"/>
  <c r="M141" i="9"/>
  <c r="M148" i="14" s="1"/>
  <c r="L141" i="9"/>
  <c r="L148" i="14" s="1"/>
  <c r="J141" i="9"/>
  <c r="I141" i="9"/>
  <c r="G141" i="9"/>
  <c r="E141" i="9"/>
  <c r="T140" i="9"/>
  <c r="T147" i="14" s="1"/>
  <c r="S140" i="9"/>
  <c r="S147" i="14" s="1"/>
  <c r="R140" i="9"/>
  <c r="R147" i="14" s="1"/>
  <c r="Q140" i="9"/>
  <c r="Q147" i="14" s="1"/>
  <c r="O140" i="9"/>
  <c r="O147" i="14" s="1"/>
  <c r="N140" i="9"/>
  <c r="N147" i="14" s="1"/>
  <c r="M140" i="9"/>
  <c r="M147" i="14" s="1"/>
  <c r="L140" i="9"/>
  <c r="L147" i="14" s="1"/>
  <c r="J140" i="9"/>
  <c r="I140" i="9"/>
  <c r="G140" i="9"/>
  <c r="E140" i="9"/>
  <c r="T139" i="9"/>
  <c r="T146" i="14" s="1"/>
  <c r="S139" i="9"/>
  <c r="S146" i="14" s="1"/>
  <c r="R139" i="9"/>
  <c r="R146" i="14" s="1"/>
  <c r="Q139" i="9"/>
  <c r="Q146" i="14" s="1"/>
  <c r="O139" i="9"/>
  <c r="O146" i="14" s="1"/>
  <c r="N139" i="9"/>
  <c r="N146" i="14" s="1"/>
  <c r="M139" i="9"/>
  <c r="M146" i="14" s="1"/>
  <c r="L139" i="9"/>
  <c r="L146" i="14" s="1"/>
  <c r="J139" i="9"/>
  <c r="I139" i="9"/>
  <c r="G139" i="9"/>
  <c r="E139" i="9"/>
  <c r="T138" i="9"/>
  <c r="T145" i="14" s="1"/>
  <c r="S138" i="9"/>
  <c r="S145" i="14" s="1"/>
  <c r="R138" i="9"/>
  <c r="R145" i="14" s="1"/>
  <c r="Q138" i="9"/>
  <c r="Q145" i="14" s="1"/>
  <c r="O138" i="9"/>
  <c r="O145" i="14" s="1"/>
  <c r="N138" i="9"/>
  <c r="N145" i="14" s="1"/>
  <c r="M138" i="9"/>
  <c r="M145" i="14" s="1"/>
  <c r="L138" i="9"/>
  <c r="L145" i="14" s="1"/>
  <c r="J138" i="9"/>
  <c r="I138" i="9"/>
  <c r="G138" i="9"/>
  <c r="E138" i="9"/>
  <c r="T137" i="9"/>
  <c r="T144" i="14" s="1"/>
  <c r="S137" i="9"/>
  <c r="S144" i="14" s="1"/>
  <c r="R137" i="9"/>
  <c r="R144" i="14" s="1"/>
  <c r="Q137" i="9"/>
  <c r="Q144" i="14" s="1"/>
  <c r="O137" i="9"/>
  <c r="O144" i="14" s="1"/>
  <c r="N137" i="9"/>
  <c r="N144" i="14" s="1"/>
  <c r="M137" i="9"/>
  <c r="M144" i="14" s="1"/>
  <c r="L137" i="9"/>
  <c r="L144" i="14" s="1"/>
  <c r="J137" i="9"/>
  <c r="I137" i="9"/>
  <c r="G137" i="9"/>
  <c r="E137" i="9"/>
  <c r="T136" i="9"/>
  <c r="T143" i="14" s="1"/>
  <c r="S136" i="9"/>
  <c r="S143" i="14" s="1"/>
  <c r="R136" i="9"/>
  <c r="R143" i="14" s="1"/>
  <c r="Q136" i="9"/>
  <c r="Q143" i="14" s="1"/>
  <c r="O136" i="9"/>
  <c r="O143" i="14" s="1"/>
  <c r="N136" i="9"/>
  <c r="N143" i="14" s="1"/>
  <c r="M136" i="9"/>
  <c r="M143" i="14" s="1"/>
  <c r="L136" i="9"/>
  <c r="L143" i="14" s="1"/>
  <c r="J136" i="9"/>
  <c r="I136" i="9"/>
  <c r="G136" i="9"/>
  <c r="E136" i="9"/>
  <c r="T135" i="9"/>
  <c r="T142" i="14" s="1"/>
  <c r="S135" i="9"/>
  <c r="S142" i="14" s="1"/>
  <c r="R135" i="9"/>
  <c r="R142" i="14" s="1"/>
  <c r="Q135" i="9"/>
  <c r="Q142" i="14" s="1"/>
  <c r="O135" i="9"/>
  <c r="O142" i="14" s="1"/>
  <c r="N135" i="9"/>
  <c r="N142" i="14" s="1"/>
  <c r="M135" i="9"/>
  <c r="M142" i="14" s="1"/>
  <c r="L135" i="9"/>
  <c r="L142" i="14" s="1"/>
  <c r="J135" i="9"/>
  <c r="I135" i="9"/>
  <c r="G135" i="9"/>
  <c r="E135" i="9"/>
  <c r="T134" i="9"/>
  <c r="T141" i="14" s="1"/>
  <c r="S134" i="9"/>
  <c r="S141" i="14" s="1"/>
  <c r="R134" i="9"/>
  <c r="R141" i="14" s="1"/>
  <c r="Q134" i="9"/>
  <c r="Q141" i="14" s="1"/>
  <c r="O134" i="9"/>
  <c r="O141" i="14" s="1"/>
  <c r="N134" i="9"/>
  <c r="N141" i="14" s="1"/>
  <c r="M134" i="9"/>
  <c r="M141" i="14" s="1"/>
  <c r="L134" i="9"/>
  <c r="L141" i="14" s="1"/>
  <c r="J134" i="9"/>
  <c r="I134" i="9"/>
  <c r="G134" i="9"/>
  <c r="E134" i="9"/>
  <c r="T133" i="9"/>
  <c r="T140" i="14" s="1"/>
  <c r="S133" i="9"/>
  <c r="S140" i="14" s="1"/>
  <c r="R133" i="9"/>
  <c r="R140" i="14" s="1"/>
  <c r="Q133" i="9"/>
  <c r="Q140" i="14" s="1"/>
  <c r="O133" i="9"/>
  <c r="O140" i="14" s="1"/>
  <c r="N133" i="9"/>
  <c r="N140" i="14" s="1"/>
  <c r="M133" i="9"/>
  <c r="M140" i="14" s="1"/>
  <c r="L133" i="9"/>
  <c r="L140" i="14" s="1"/>
  <c r="J133" i="9"/>
  <c r="I133" i="9"/>
  <c r="G133" i="9"/>
  <c r="E133" i="9"/>
  <c r="T132" i="9"/>
  <c r="T139" i="14" s="1"/>
  <c r="S132" i="9"/>
  <c r="S139" i="14" s="1"/>
  <c r="R132" i="9"/>
  <c r="R139" i="14" s="1"/>
  <c r="Q132" i="9"/>
  <c r="Q139" i="14" s="1"/>
  <c r="O132" i="9"/>
  <c r="O139" i="14" s="1"/>
  <c r="N132" i="9"/>
  <c r="N139" i="14" s="1"/>
  <c r="M132" i="9"/>
  <c r="M139" i="14" s="1"/>
  <c r="L132" i="9"/>
  <c r="L139" i="14" s="1"/>
  <c r="J132" i="9"/>
  <c r="I132" i="9"/>
  <c r="G132" i="9"/>
  <c r="E132" i="9"/>
  <c r="T131" i="9"/>
  <c r="T138" i="14" s="1"/>
  <c r="S131" i="9"/>
  <c r="S138" i="14" s="1"/>
  <c r="R131" i="9"/>
  <c r="R138" i="14" s="1"/>
  <c r="Q131" i="9"/>
  <c r="Q138" i="14" s="1"/>
  <c r="O131" i="9"/>
  <c r="O138" i="14" s="1"/>
  <c r="N131" i="9"/>
  <c r="N138" i="14" s="1"/>
  <c r="M131" i="9"/>
  <c r="M138" i="14" s="1"/>
  <c r="L131" i="9"/>
  <c r="L138" i="14" s="1"/>
  <c r="J131" i="9"/>
  <c r="I131" i="9"/>
  <c r="G131" i="9"/>
  <c r="E131" i="9"/>
  <c r="T130" i="9"/>
  <c r="T137" i="14" s="1"/>
  <c r="S130" i="9"/>
  <c r="S137" i="14" s="1"/>
  <c r="R130" i="9"/>
  <c r="R137" i="14" s="1"/>
  <c r="Q130" i="9"/>
  <c r="Q137" i="14" s="1"/>
  <c r="O130" i="9"/>
  <c r="O137" i="14" s="1"/>
  <c r="N130" i="9"/>
  <c r="N137" i="14" s="1"/>
  <c r="M130" i="9"/>
  <c r="M137" i="14" s="1"/>
  <c r="L130" i="9"/>
  <c r="L137" i="14" s="1"/>
  <c r="J130" i="9"/>
  <c r="I130" i="9"/>
  <c r="G130" i="9"/>
  <c r="E130" i="9"/>
  <c r="T129" i="9"/>
  <c r="T136" i="14" s="1"/>
  <c r="S129" i="9"/>
  <c r="S136" i="14" s="1"/>
  <c r="R129" i="9"/>
  <c r="R136" i="14" s="1"/>
  <c r="Q129" i="9"/>
  <c r="Q136" i="14" s="1"/>
  <c r="O129" i="9"/>
  <c r="O136" i="14" s="1"/>
  <c r="N129" i="9"/>
  <c r="N136" i="14" s="1"/>
  <c r="M129" i="9"/>
  <c r="M136" i="14" s="1"/>
  <c r="L129" i="9"/>
  <c r="L136" i="14" s="1"/>
  <c r="J129" i="9"/>
  <c r="I129" i="9"/>
  <c r="G129" i="9"/>
  <c r="E129" i="9"/>
  <c r="T128" i="9"/>
  <c r="T135" i="14" s="1"/>
  <c r="S128" i="9"/>
  <c r="S135" i="14" s="1"/>
  <c r="R128" i="9"/>
  <c r="R135" i="14" s="1"/>
  <c r="Q128" i="9"/>
  <c r="Q135" i="14" s="1"/>
  <c r="O128" i="9"/>
  <c r="O135" i="14" s="1"/>
  <c r="N128" i="9"/>
  <c r="N135" i="14" s="1"/>
  <c r="M128" i="9"/>
  <c r="M135" i="14" s="1"/>
  <c r="L128" i="9"/>
  <c r="L135" i="14" s="1"/>
  <c r="J128" i="9"/>
  <c r="I128" i="9"/>
  <c r="G128" i="9"/>
  <c r="E128" i="9"/>
  <c r="T127" i="9"/>
  <c r="T134" i="14" s="1"/>
  <c r="S127" i="9"/>
  <c r="S134" i="14" s="1"/>
  <c r="R127" i="9"/>
  <c r="R134" i="14" s="1"/>
  <c r="Q127" i="9"/>
  <c r="Q134" i="14" s="1"/>
  <c r="O127" i="9"/>
  <c r="O134" i="14" s="1"/>
  <c r="N127" i="9"/>
  <c r="N134" i="14" s="1"/>
  <c r="M127" i="9"/>
  <c r="M134" i="14" s="1"/>
  <c r="L127" i="9"/>
  <c r="L134" i="14" s="1"/>
  <c r="J127" i="9"/>
  <c r="I127" i="9"/>
  <c r="G127" i="9"/>
  <c r="E127" i="9"/>
  <c r="T126" i="9"/>
  <c r="T133" i="14" s="1"/>
  <c r="S126" i="9"/>
  <c r="S133" i="14" s="1"/>
  <c r="R126" i="9"/>
  <c r="R133" i="14" s="1"/>
  <c r="Q126" i="9"/>
  <c r="Q133" i="14" s="1"/>
  <c r="O126" i="9"/>
  <c r="O133" i="14" s="1"/>
  <c r="N126" i="9"/>
  <c r="N133" i="14" s="1"/>
  <c r="M126" i="9"/>
  <c r="M133" i="14" s="1"/>
  <c r="L126" i="9"/>
  <c r="L133" i="14" s="1"/>
  <c r="J126" i="9"/>
  <c r="I126" i="9"/>
  <c r="G126" i="9"/>
  <c r="E126" i="9"/>
  <c r="T125" i="9"/>
  <c r="T132" i="14" s="1"/>
  <c r="S125" i="9"/>
  <c r="S132" i="14" s="1"/>
  <c r="R125" i="9"/>
  <c r="R132" i="14" s="1"/>
  <c r="Q125" i="9"/>
  <c r="Q132" i="14" s="1"/>
  <c r="O125" i="9"/>
  <c r="O132" i="14" s="1"/>
  <c r="N125" i="9"/>
  <c r="N132" i="14" s="1"/>
  <c r="M125" i="9"/>
  <c r="M132" i="14" s="1"/>
  <c r="L125" i="9"/>
  <c r="L132" i="14" s="1"/>
  <c r="J125" i="9"/>
  <c r="I125" i="9"/>
  <c r="G125" i="9"/>
  <c r="E125" i="9"/>
  <c r="T124" i="9"/>
  <c r="T131" i="14" s="1"/>
  <c r="S124" i="9"/>
  <c r="S131" i="14" s="1"/>
  <c r="R124" i="9"/>
  <c r="R131" i="14" s="1"/>
  <c r="Q124" i="9"/>
  <c r="Q131" i="14" s="1"/>
  <c r="O124" i="9"/>
  <c r="O131" i="14" s="1"/>
  <c r="N124" i="9"/>
  <c r="N131" i="14" s="1"/>
  <c r="M124" i="9"/>
  <c r="M131" i="14" s="1"/>
  <c r="L124" i="9"/>
  <c r="L131" i="14" s="1"/>
  <c r="J124" i="9"/>
  <c r="I124" i="9"/>
  <c r="G124" i="9"/>
  <c r="E124" i="9"/>
  <c r="T123" i="9"/>
  <c r="T130" i="14" s="1"/>
  <c r="S123" i="9"/>
  <c r="S130" i="14" s="1"/>
  <c r="R123" i="9"/>
  <c r="R130" i="14" s="1"/>
  <c r="Q123" i="9"/>
  <c r="Q130" i="14" s="1"/>
  <c r="O123" i="9"/>
  <c r="O130" i="14" s="1"/>
  <c r="N123" i="9"/>
  <c r="N130" i="14" s="1"/>
  <c r="M123" i="9"/>
  <c r="M130" i="14" s="1"/>
  <c r="L123" i="9"/>
  <c r="L130" i="14" s="1"/>
  <c r="J123" i="9"/>
  <c r="I123" i="9"/>
  <c r="G123" i="9"/>
  <c r="E123" i="9"/>
  <c r="T122" i="9"/>
  <c r="T129" i="14" s="1"/>
  <c r="S122" i="9"/>
  <c r="S129" i="14" s="1"/>
  <c r="R122" i="9"/>
  <c r="R129" i="14" s="1"/>
  <c r="Q122" i="9"/>
  <c r="Q129" i="14" s="1"/>
  <c r="O122" i="9"/>
  <c r="O129" i="14" s="1"/>
  <c r="N122" i="9"/>
  <c r="N129" i="14" s="1"/>
  <c r="M122" i="9"/>
  <c r="M129" i="14" s="1"/>
  <c r="L122" i="9"/>
  <c r="L129" i="14" s="1"/>
  <c r="J122" i="9"/>
  <c r="I122" i="9"/>
  <c r="G122" i="9"/>
  <c r="E122" i="9"/>
  <c r="T121" i="9"/>
  <c r="T128" i="14" s="1"/>
  <c r="S121" i="9"/>
  <c r="S128" i="14" s="1"/>
  <c r="R121" i="9"/>
  <c r="R128" i="14" s="1"/>
  <c r="Q121" i="9"/>
  <c r="Q128" i="14" s="1"/>
  <c r="O121" i="9"/>
  <c r="O128" i="14" s="1"/>
  <c r="N121" i="9"/>
  <c r="N128" i="14" s="1"/>
  <c r="M121" i="9"/>
  <c r="M128" i="14" s="1"/>
  <c r="L121" i="9"/>
  <c r="L128" i="14" s="1"/>
  <c r="J121" i="9"/>
  <c r="I121" i="9"/>
  <c r="G121" i="9"/>
  <c r="E121" i="9"/>
  <c r="T120" i="9"/>
  <c r="T127" i="14" s="1"/>
  <c r="S120" i="9"/>
  <c r="S127" i="14" s="1"/>
  <c r="R120" i="9"/>
  <c r="R127" i="14" s="1"/>
  <c r="Q120" i="9"/>
  <c r="Q127" i="14" s="1"/>
  <c r="O120" i="9"/>
  <c r="O127" i="14" s="1"/>
  <c r="N120" i="9"/>
  <c r="N127" i="14" s="1"/>
  <c r="M120" i="9"/>
  <c r="M127" i="14" s="1"/>
  <c r="L120" i="9"/>
  <c r="L127" i="14" s="1"/>
  <c r="J120" i="9"/>
  <c r="I120" i="9"/>
  <c r="G120" i="9"/>
  <c r="E120" i="9"/>
  <c r="T119" i="9"/>
  <c r="T126" i="14" s="1"/>
  <c r="S119" i="9"/>
  <c r="S126" i="14" s="1"/>
  <c r="R119" i="9"/>
  <c r="R126" i="14" s="1"/>
  <c r="Q119" i="9"/>
  <c r="Q126" i="14" s="1"/>
  <c r="O119" i="9"/>
  <c r="O126" i="14" s="1"/>
  <c r="N119" i="9"/>
  <c r="N126" i="14" s="1"/>
  <c r="M119" i="9"/>
  <c r="M126" i="14" s="1"/>
  <c r="L119" i="9"/>
  <c r="L126" i="14" s="1"/>
  <c r="J119" i="9"/>
  <c r="I119" i="9"/>
  <c r="G119" i="9"/>
  <c r="E119" i="9"/>
  <c r="T118" i="9"/>
  <c r="T125" i="14" s="1"/>
  <c r="S118" i="9"/>
  <c r="S125" i="14" s="1"/>
  <c r="R118" i="9"/>
  <c r="R125" i="14" s="1"/>
  <c r="Q118" i="9"/>
  <c r="Q125" i="14" s="1"/>
  <c r="O118" i="9"/>
  <c r="O125" i="14" s="1"/>
  <c r="N118" i="9"/>
  <c r="N125" i="14" s="1"/>
  <c r="M118" i="9"/>
  <c r="M125" i="14" s="1"/>
  <c r="L118" i="9"/>
  <c r="L125" i="14" s="1"/>
  <c r="J118" i="9"/>
  <c r="I118" i="9"/>
  <c r="G118" i="9"/>
  <c r="E118" i="9"/>
  <c r="T117" i="9"/>
  <c r="T124" i="14" s="1"/>
  <c r="S117" i="9"/>
  <c r="S124" i="14" s="1"/>
  <c r="R117" i="9"/>
  <c r="R124" i="14" s="1"/>
  <c r="Q117" i="9"/>
  <c r="Q124" i="14" s="1"/>
  <c r="O117" i="9"/>
  <c r="O124" i="14" s="1"/>
  <c r="N117" i="9"/>
  <c r="N124" i="14" s="1"/>
  <c r="M117" i="9"/>
  <c r="M124" i="14" s="1"/>
  <c r="L117" i="9"/>
  <c r="L124" i="14" s="1"/>
  <c r="J117" i="9"/>
  <c r="I117" i="9"/>
  <c r="G117" i="9"/>
  <c r="E117" i="9"/>
  <c r="T116" i="9"/>
  <c r="T123" i="14" s="1"/>
  <c r="S116" i="9"/>
  <c r="S123" i="14" s="1"/>
  <c r="R116" i="9"/>
  <c r="R123" i="14" s="1"/>
  <c r="Q116" i="9"/>
  <c r="Q123" i="14" s="1"/>
  <c r="O116" i="9"/>
  <c r="O123" i="14" s="1"/>
  <c r="N116" i="9"/>
  <c r="N123" i="14" s="1"/>
  <c r="M116" i="9"/>
  <c r="M123" i="14" s="1"/>
  <c r="L116" i="9"/>
  <c r="L123" i="14" s="1"/>
  <c r="J116" i="9"/>
  <c r="I116" i="9"/>
  <c r="G116" i="9"/>
  <c r="E116" i="9"/>
  <c r="T115" i="9"/>
  <c r="T122" i="14" s="1"/>
  <c r="S115" i="9"/>
  <c r="S122" i="14" s="1"/>
  <c r="R115" i="9"/>
  <c r="R122" i="14" s="1"/>
  <c r="Q115" i="9"/>
  <c r="Q122" i="14" s="1"/>
  <c r="O115" i="9"/>
  <c r="O122" i="14" s="1"/>
  <c r="N115" i="9"/>
  <c r="N122" i="14" s="1"/>
  <c r="M115" i="9"/>
  <c r="M122" i="14" s="1"/>
  <c r="L115" i="9"/>
  <c r="L122" i="14" s="1"/>
  <c r="J115" i="9"/>
  <c r="I115" i="9"/>
  <c r="G115" i="9"/>
  <c r="E115" i="9"/>
  <c r="T114" i="9"/>
  <c r="T121" i="14" s="1"/>
  <c r="S114" i="9"/>
  <c r="S121" i="14" s="1"/>
  <c r="R114" i="9"/>
  <c r="R121" i="14" s="1"/>
  <c r="Q114" i="9"/>
  <c r="Q121" i="14" s="1"/>
  <c r="O114" i="9"/>
  <c r="O121" i="14" s="1"/>
  <c r="N114" i="9"/>
  <c r="N121" i="14" s="1"/>
  <c r="M114" i="9"/>
  <c r="M121" i="14" s="1"/>
  <c r="L114" i="9"/>
  <c r="L121" i="14" s="1"/>
  <c r="J114" i="9"/>
  <c r="I114" i="9"/>
  <c r="G114" i="9"/>
  <c r="E114" i="9"/>
  <c r="T113" i="9"/>
  <c r="T120" i="14" s="1"/>
  <c r="S113" i="9"/>
  <c r="S120" i="14" s="1"/>
  <c r="R113" i="9"/>
  <c r="R120" i="14" s="1"/>
  <c r="Q113" i="9"/>
  <c r="Q120" i="14" s="1"/>
  <c r="O113" i="9"/>
  <c r="O120" i="14" s="1"/>
  <c r="N113" i="9"/>
  <c r="N120" i="14" s="1"/>
  <c r="M113" i="9"/>
  <c r="M120" i="14" s="1"/>
  <c r="L113" i="9"/>
  <c r="L120" i="14" s="1"/>
  <c r="J113" i="9"/>
  <c r="I113" i="9"/>
  <c r="G113" i="9"/>
  <c r="E113" i="9"/>
  <c r="T112" i="9"/>
  <c r="T119" i="14" s="1"/>
  <c r="S112" i="9"/>
  <c r="S119" i="14" s="1"/>
  <c r="R112" i="9"/>
  <c r="R119" i="14" s="1"/>
  <c r="Q112" i="9"/>
  <c r="Q119" i="14" s="1"/>
  <c r="O112" i="9"/>
  <c r="O119" i="14" s="1"/>
  <c r="N112" i="9"/>
  <c r="N119" i="14" s="1"/>
  <c r="M112" i="9"/>
  <c r="M119" i="14" s="1"/>
  <c r="L112" i="9"/>
  <c r="L119" i="14" s="1"/>
  <c r="J112" i="9"/>
  <c r="I112" i="9"/>
  <c r="G112" i="9"/>
  <c r="E112" i="9"/>
  <c r="T111" i="9"/>
  <c r="T118" i="14" s="1"/>
  <c r="S111" i="9"/>
  <c r="S118" i="14" s="1"/>
  <c r="R111" i="9"/>
  <c r="R118" i="14" s="1"/>
  <c r="Q111" i="9"/>
  <c r="Q118" i="14" s="1"/>
  <c r="O111" i="9"/>
  <c r="O118" i="14" s="1"/>
  <c r="N111" i="9"/>
  <c r="N118" i="14" s="1"/>
  <c r="M111" i="9"/>
  <c r="M118" i="14" s="1"/>
  <c r="L111" i="9"/>
  <c r="L118" i="14" s="1"/>
  <c r="J111" i="9"/>
  <c r="I111" i="9"/>
  <c r="G111" i="9"/>
  <c r="E111" i="9"/>
  <c r="T110" i="9"/>
  <c r="T117" i="14" s="1"/>
  <c r="S110" i="9"/>
  <c r="S117" i="14" s="1"/>
  <c r="R110" i="9"/>
  <c r="R117" i="14" s="1"/>
  <c r="Q110" i="9"/>
  <c r="Q117" i="14" s="1"/>
  <c r="O110" i="9"/>
  <c r="O117" i="14" s="1"/>
  <c r="N110" i="9"/>
  <c r="N117" i="14" s="1"/>
  <c r="M110" i="9"/>
  <c r="M117" i="14" s="1"/>
  <c r="L110" i="9"/>
  <c r="L117" i="14" s="1"/>
  <c r="J110" i="9"/>
  <c r="I110" i="9"/>
  <c r="G110" i="9"/>
  <c r="E110" i="9"/>
  <c r="T109" i="9"/>
  <c r="T116" i="14" s="1"/>
  <c r="S109" i="9"/>
  <c r="S116" i="14" s="1"/>
  <c r="R109" i="9"/>
  <c r="R116" i="14" s="1"/>
  <c r="Q109" i="9"/>
  <c r="Q116" i="14" s="1"/>
  <c r="O109" i="9"/>
  <c r="O116" i="14" s="1"/>
  <c r="N109" i="9"/>
  <c r="N116" i="14" s="1"/>
  <c r="M109" i="9"/>
  <c r="M116" i="14" s="1"/>
  <c r="L109" i="9"/>
  <c r="L116" i="14" s="1"/>
  <c r="J109" i="9"/>
  <c r="I109" i="9"/>
  <c r="G109" i="9"/>
  <c r="E109" i="9"/>
  <c r="T108" i="9"/>
  <c r="T115" i="14" s="1"/>
  <c r="S108" i="9"/>
  <c r="S115" i="14" s="1"/>
  <c r="R108" i="9"/>
  <c r="R115" i="14" s="1"/>
  <c r="Q108" i="9"/>
  <c r="Q115" i="14" s="1"/>
  <c r="O108" i="9"/>
  <c r="O115" i="14" s="1"/>
  <c r="N108" i="9"/>
  <c r="N115" i="14" s="1"/>
  <c r="M108" i="9"/>
  <c r="M115" i="14" s="1"/>
  <c r="L108" i="9"/>
  <c r="L115" i="14" s="1"/>
  <c r="J108" i="9"/>
  <c r="I108" i="9"/>
  <c r="G108" i="9"/>
  <c r="E108" i="9"/>
  <c r="T107" i="9"/>
  <c r="T114" i="14" s="1"/>
  <c r="S107" i="9"/>
  <c r="S114" i="14" s="1"/>
  <c r="R107" i="9"/>
  <c r="R114" i="14" s="1"/>
  <c r="Q107" i="9"/>
  <c r="Q114" i="14" s="1"/>
  <c r="O107" i="9"/>
  <c r="O114" i="14" s="1"/>
  <c r="N107" i="9"/>
  <c r="N114" i="14" s="1"/>
  <c r="M107" i="9"/>
  <c r="M114" i="14" s="1"/>
  <c r="L107" i="9"/>
  <c r="L114" i="14" s="1"/>
  <c r="J107" i="9"/>
  <c r="I107" i="9"/>
  <c r="G107" i="9"/>
  <c r="E107" i="9"/>
  <c r="T106" i="9"/>
  <c r="T113" i="14" s="1"/>
  <c r="S106" i="9"/>
  <c r="S113" i="14" s="1"/>
  <c r="R106" i="9"/>
  <c r="R113" i="14" s="1"/>
  <c r="Q106" i="9"/>
  <c r="Q113" i="14" s="1"/>
  <c r="O106" i="9"/>
  <c r="O113" i="14" s="1"/>
  <c r="N106" i="9"/>
  <c r="N113" i="14" s="1"/>
  <c r="M106" i="9"/>
  <c r="M113" i="14" s="1"/>
  <c r="L106" i="9"/>
  <c r="L113" i="14" s="1"/>
  <c r="J106" i="9"/>
  <c r="I106" i="9"/>
  <c r="G106" i="9"/>
  <c r="E106" i="9"/>
  <c r="T105" i="9"/>
  <c r="T112" i="14" s="1"/>
  <c r="S105" i="9"/>
  <c r="S112" i="14" s="1"/>
  <c r="R105" i="9"/>
  <c r="R112" i="14" s="1"/>
  <c r="Q105" i="9"/>
  <c r="Q112" i="14" s="1"/>
  <c r="O105" i="9"/>
  <c r="O112" i="14" s="1"/>
  <c r="N105" i="9"/>
  <c r="N112" i="14" s="1"/>
  <c r="M105" i="9"/>
  <c r="M112" i="14" s="1"/>
  <c r="L105" i="9"/>
  <c r="L112" i="14" s="1"/>
  <c r="J105" i="9"/>
  <c r="I105" i="9"/>
  <c r="G105" i="9"/>
  <c r="E105" i="9"/>
  <c r="T104" i="9"/>
  <c r="T111" i="14" s="1"/>
  <c r="S104" i="9"/>
  <c r="S111" i="14" s="1"/>
  <c r="R104" i="9"/>
  <c r="R111" i="14" s="1"/>
  <c r="Q104" i="9"/>
  <c r="Q111" i="14" s="1"/>
  <c r="O104" i="9"/>
  <c r="O111" i="14" s="1"/>
  <c r="N104" i="9"/>
  <c r="N111" i="14" s="1"/>
  <c r="M104" i="9"/>
  <c r="M111" i="14" s="1"/>
  <c r="L104" i="9"/>
  <c r="L111" i="14" s="1"/>
  <c r="J104" i="9"/>
  <c r="I104" i="9"/>
  <c r="G104" i="9"/>
  <c r="E104" i="9"/>
  <c r="T103" i="9"/>
  <c r="T110" i="14" s="1"/>
  <c r="S103" i="9"/>
  <c r="S110" i="14" s="1"/>
  <c r="R103" i="9"/>
  <c r="R110" i="14" s="1"/>
  <c r="Q103" i="9"/>
  <c r="Q110" i="14" s="1"/>
  <c r="O103" i="9"/>
  <c r="O110" i="14" s="1"/>
  <c r="N103" i="9"/>
  <c r="N110" i="14" s="1"/>
  <c r="M103" i="9"/>
  <c r="M110" i="14" s="1"/>
  <c r="L103" i="9"/>
  <c r="L110" i="14" s="1"/>
  <c r="J103" i="9"/>
  <c r="I103" i="9"/>
  <c r="G103" i="9"/>
  <c r="E103" i="9"/>
  <c r="T102" i="9"/>
  <c r="T109" i="14" s="1"/>
  <c r="S102" i="9"/>
  <c r="S109" i="14" s="1"/>
  <c r="R102" i="9"/>
  <c r="R109" i="14" s="1"/>
  <c r="Q102" i="9"/>
  <c r="Q109" i="14" s="1"/>
  <c r="O102" i="9"/>
  <c r="O109" i="14" s="1"/>
  <c r="N102" i="9"/>
  <c r="N109" i="14" s="1"/>
  <c r="M102" i="9"/>
  <c r="M109" i="14" s="1"/>
  <c r="L102" i="9"/>
  <c r="L109" i="14" s="1"/>
  <c r="J102" i="9"/>
  <c r="I102" i="9"/>
  <c r="G102" i="9"/>
  <c r="E102" i="9"/>
  <c r="T101" i="9"/>
  <c r="T108" i="14" s="1"/>
  <c r="S101" i="9"/>
  <c r="S108" i="14" s="1"/>
  <c r="R101" i="9"/>
  <c r="R108" i="14" s="1"/>
  <c r="Q101" i="9"/>
  <c r="Q108" i="14" s="1"/>
  <c r="O101" i="9"/>
  <c r="O108" i="14" s="1"/>
  <c r="N101" i="9"/>
  <c r="N108" i="14" s="1"/>
  <c r="M101" i="9"/>
  <c r="M108" i="14" s="1"/>
  <c r="L101" i="9"/>
  <c r="L108" i="14" s="1"/>
  <c r="J101" i="9"/>
  <c r="I101" i="9"/>
  <c r="G101" i="9"/>
  <c r="E101" i="9"/>
  <c r="T100" i="9"/>
  <c r="T107" i="14" s="1"/>
  <c r="S100" i="9"/>
  <c r="S107" i="14" s="1"/>
  <c r="R100" i="9"/>
  <c r="R107" i="14" s="1"/>
  <c r="Q100" i="9"/>
  <c r="Q107" i="14" s="1"/>
  <c r="O100" i="9"/>
  <c r="O107" i="14" s="1"/>
  <c r="N100" i="9"/>
  <c r="N107" i="14" s="1"/>
  <c r="M100" i="9"/>
  <c r="M107" i="14" s="1"/>
  <c r="L100" i="9"/>
  <c r="L107" i="14" s="1"/>
  <c r="J100" i="9"/>
  <c r="I100" i="9"/>
  <c r="G100" i="9"/>
  <c r="E100" i="9"/>
  <c r="T99" i="9"/>
  <c r="T106" i="14" s="1"/>
  <c r="S99" i="9"/>
  <c r="S106" i="14" s="1"/>
  <c r="R99" i="9"/>
  <c r="R106" i="14" s="1"/>
  <c r="Q99" i="9"/>
  <c r="Q106" i="14" s="1"/>
  <c r="O99" i="9"/>
  <c r="O106" i="14" s="1"/>
  <c r="N99" i="9"/>
  <c r="N106" i="14" s="1"/>
  <c r="M99" i="9"/>
  <c r="M106" i="14" s="1"/>
  <c r="L99" i="9"/>
  <c r="L106" i="14" s="1"/>
  <c r="J99" i="9"/>
  <c r="I99" i="9"/>
  <c r="G99" i="9"/>
  <c r="E99" i="9"/>
  <c r="T98" i="9"/>
  <c r="T105" i="14" s="1"/>
  <c r="S98" i="9"/>
  <c r="S105" i="14" s="1"/>
  <c r="R98" i="9"/>
  <c r="R105" i="14" s="1"/>
  <c r="Q98" i="9"/>
  <c r="Q105" i="14" s="1"/>
  <c r="O98" i="9"/>
  <c r="O105" i="14" s="1"/>
  <c r="N98" i="9"/>
  <c r="N105" i="14" s="1"/>
  <c r="M98" i="9"/>
  <c r="M105" i="14" s="1"/>
  <c r="L98" i="9"/>
  <c r="L105" i="14" s="1"/>
  <c r="J98" i="9"/>
  <c r="I98" i="9"/>
  <c r="G98" i="9"/>
  <c r="E98" i="9"/>
  <c r="T97" i="9"/>
  <c r="T104" i="14" s="1"/>
  <c r="S97" i="9"/>
  <c r="S104" i="14" s="1"/>
  <c r="R97" i="9"/>
  <c r="R104" i="14" s="1"/>
  <c r="Q97" i="9"/>
  <c r="Q104" i="14" s="1"/>
  <c r="O97" i="9"/>
  <c r="O104" i="14" s="1"/>
  <c r="N97" i="9"/>
  <c r="N104" i="14" s="1"/>
  <c r="M97" i="9"/>
  <c r="M104" i="14" s="1"/>
  <c r="L97" i="9"/>
  <c r="L104" i="14" s="1"/>
  <c r="J97" i="9"/>
  <c r="I97" i="9"/>
  <c r="G97" i="9"/>
  <c r="E97" i="9"/>
  <c r="T96" i="9"/>
  <c r="T103" i="14" s="1"/>
  <c r="S96" i="9"/>
  <c r="S103" i="14" s="1"/>
  <c r="R96" i="9"/>
  <c r="R103" i="14" s="1"/>
  <c r="Q96" i="9"/>
  <c r="Q103" i="14" s="1"/>
  <c r="O96" i="9"/>
  <c r="O103" i="14" s="1"/>
  <c r="N96" i="9"/>
  <c r="N103" i="14" s="1"/>
  <c r="M96" i="9"/>
  <c r="M103" i="14" s="1"/>
  <c r="L96" i="9"/>
  <c r="L103" i="14" s="1"/>
  <c r="J96" i="9"/>
  <c r="I96" i="9"/>
  <c r="G96" i="9"/>
  <c r="E96" i="9"/>
  <c r="T95" i="9"/>
  <c r="T102" i="14" s="1"/>
  <c r="S95" i="9"/>
  <c r="S102" i="14" s="1"/>
  <c r="R95" i="9"/>
  <c r="R102" i="14" s="1"/>
  <c r="Q95" i="9"/>
  <c r="Q102" i="14" s="1"/>
  <c r="O95" i="9"/>
  <c r="O102" i="14" s="1"/>
  <c r="N95" i="9"/>
  <c r="N102" i="14" s="1"/>
  <c r="M95" i="9"/>
  <c r="M102" i="14" s="1"/>
  <c r="L95" i="9"/>
  <c r="L102" i="14" s="1"/>
  <c r="J95" i="9"/>
  <c r="I95" i="9"/>
  <c r="G95" i="9"/>
  <c r="E95" i="9"/>
  <c r="T94" i="9"/>
  <c r="T101" i="14" s="1"/>
  <c r="S94" i="9"/>
  <c r="S101" i="14" s="1"/>
  <c r="R94" i="9"/>
  <c r="R101" i="14" s="1"/>
  <c r="Q94" i="9"/>
  <c r="Q101" i="14" s="1"/>
  <c r="O94" i="9"/>
  <c r="O101" i="14" s="1"/>
  <c r="N94" i="9"/>
  <c r="N101" i="14" s="1"/>
  <c r="M94" i="9"/>
  <c r="M101" i="14" s="1"/>
  <c r="L94" i="9"/>
  <c r="L101" i="14" s="1"/>
  <c r="J94" i="9"/>
  <c r="I94" i="9"/>
  <c r="G94" i="9"/>
  <c r="E94" i="9"/>
  <c r="T93" i="9"/>
  <c r="T100" i="14" s="1"/>
  <c r="S93" i="9"/>
  <c r="S100" i="14" s="1"/>
  <c r="R93" i="9"/>
  <c r="R100" i="14" s="1"/>
  <c r="Q93" i="9"/>
  <c r="Q100" i="14" s="1"/>
  <c r="O93" i="9"/>
  <c r="O100" i="14" s="1"/>
  <c r="N93" i="9"/>
  <c r="N100" i="14" s="1"/>
  <c r="M93" i="9"/>
  <c r="M100" i="14" s="1"/>
  <c r="L93" i="9"/>
  <c r="L100" i="14" s="1"/>
  <c r="J93" i="9"/>
  <c r="I93" i="9"/>
  <c r="G93" i="9"/>
  <c r="E93" i="9"/>
  <c r="T92" i="9"/>
  <c r="T99" i="14" s="1"/>
  <c r="S92" i="9"/>
  <c r="S99" i="14" s="1"/>
  <c r="R92" i="9"/>
  <c r="R99" i="14" s="1"/>
  <c r="Q92" i="9"/>
  <c r="Q99" i="14" s="1"/>
  <c r="O92" i="9"/>
  <c r="O99" i="14" s="1"/>
  <c r="N92" i="9"/>
  <c r="N99" i="14" s="1"/>
  <c r="M92" i="9"/>
  <c r="M99" i="14" s="1"/>
  <c r="L92" i="9"/>
  <c r="L99" i="14" s="1"/>
  <c r="J92" i="9"/>
  <c r="I92" i="9"/>
  <c r="G92" i="9"/>
  <c r="E92" i="9"/>
  <c r="T91" i="9"/>
  <c r="T98" i="14" s="1"/>
  <c r="S91" i="9"/>
  <c r="S98" i="14" s="1"/>
  <c r="R91" i="9"/>
  <c r="R98" i="14" s="1"/>
  <c r="Q91" i="9"/>
  <c r="Q98" i="14" s="1"/>
  <c r="O91" i="9"/>
  <c r="O98" i="14" s="1"/>
  <c r="N91" i="9"/>
  <c r="N98" i="14" s="1"/>
  <c r="M91" i="9"/>
  <c r="M98" i="14" s="1"/>
  <c r="L91" i="9"/>
  <c r="L98" i="14" s="1"/>
  <c r="J91" i="9"/>
  <c r="I91" i="9"/>
  <c r="G91" i="9"/>
  <c r="E91" i="9"/>
  <c r="T90" i="9"/>
  <c r="T97" i="14" s="1"/>
  <c r="S90" i="9"/>
  <c r="S97" i="14" s="1"/>
  <c r="R90" i="9"/>
  <c r="R97" i="14" s="1"/>
  <c r="Q90" i="9"/>
  <c r="Q97" i="14" s="1"/>
  <c r="O90" i="9"/>
  <c r="O97" i="14" s="1"/>
  <c r="N90" i="9"/>
  <c r="N97" i="14" s="1"/>
  <c r="M90" i="9"/>
  <c r="M97" i="14" s="1"/>
  <c r="L90" i="9"/>
  <c r="L97" i="14" s="1"/>
  <c r="J90" i="9"/>
  <c r="I90" i="9"/>
  <c r="G90" i="9"/>
  <c r="E90" i="9"/>
  <c r="T89" i="9"/>
  <c r="T96" i="14" s="1"/>
  <c r="S89" i="9"/>
  <c r="S96" i="14" s="1"/>
  <c r="R89" i="9"/>
  <c r="R96" i="14" s="1"/>
  <c r="Q89" i="9"/>
  <c r="Q96" i="14" s="1"/>
  <c r="O89" i="9"/>
  <c r="O96" i="14" s="1"/>
  <c r="N89" i="9"/>
  <c r="N96" i="14" s="1"/>
  <c r="M89" i="9"/>
  <c r="M96" i="14" s="1"/>
  <c r="L89" i="9"/>
  <c r="L96" i="14" s="1"/>
  <c r="J89" i="9"/>
  <c r="I89" i="9"/>
  <c r="G89" i="9"/>
  <c r="E89" i="9"/>
  <c r="T88" i="9"/>
  <c r="T95" i="14" s="1"/>
  <c r="S88" i="9"/>
  <c r="S95" i="14" s="1"/>
  <c r="R88" i="9"/>
  <c r="R95" i="14" s="1"/>
  <c r="Q88" i="9"/>
  <c r="Q95" i="14" s="1"/>
  <c r="O88" i="9"/>
  <c r="O95" i="14" s="1"/>
  <c r="N88" i="9"/>
  <c r="N95" i="14" s="1"/>
  <c r="M88" i="9"/>
  <c r="M95" i="14" s="1"/>
  <c r="L88" i="9"/>
  <c r="L95" i="14" s="1"/>
  <c r="J88" i="9"/>
  <c r="I88" i="9"/>
  <c r="G88" i="9"/>
  <c r="E88" i="9"/>
  <c r="T87" i="9"/>
  <c r="T94" i="14" s="1"/>
  <c r="S87" i="9"/>
  <c r="S94" i="14" s="1"/>
  <c r="R87" i="9"/>
  <c r="R94" i="14" s="1"/>
  <c r="Q87" i="9"/>
  <c r="Q94" i="14" s="1"/>
  <c r="O87" i="9"/>
  <c r="O94" i="14" s="1"/>
  <c r="N87" i="9"/>
  <c r="N94" i="14" s="1"/>
  <c r="M87" i="9"/>
  <c r="M94" i="14" s="1"/>
  <c r="L87" i="9"/>
  <c r="L94" i="14" s="1"/>
  <c r="J87" i="9"/>
  <c r="I87" i="9"/>
  <c r="G87" i="9"/>
  <c r="E87" i="9"/>
  <c r="T86" i="9"/>
  <c r="T93" i="14" s="1"/>
  <c r="S86" i="9"/>
  <c r="S93" i="14" s="1"/>
  <c r="R86" i="9"/>
  <c r="R93" i="14" s="1"/>
  <c r="Q86" i="9"/>
  <c r="Q93" i="14" s="1"/>
  <c r="O86" i="9"/>
  <c r="O93" i="14" s="1"/>
  <c r="N86" i="9"/>
  <c r="N93" i="14" s="1"/>
  <c r="M86" i="9"/>
  <c r="M93" i="14" s="1"/>
  <c r="L86" i="9"/>
  <c r="L93" i="14" s="1"/>
  <c r="J86" i="9"/>
  <c r="I86" i="9"/>
  <c r="G86" i="9"/>
  <c r="E86" i="9"/>
  <c r="T85" i="9"/>
  <c r="T92" i="14" s="1"/>
  <c r="S85" i="9"/>
  <c r="S92" i="14" s="1"/>
  <c r="R85" i="9"/>
  <c r="R92" i="14" s="1"/>
  <c r="Q85" i="9"/>
  <c r="Q92" i="14" s="1"/>
  <c r="O85" i="9"/>
  <c r="O92" i="14" s="1"/>
  <c r="N85" i="9"/>
  <c r="N92" i="14" s="1"/>
  <c r="M85" i="9"/>
  <c r="M92" i="14" s="1"/>
  <c r="L85" i="9"/>
  <c r="L92" i="14" s="1"/>
  <c r="J85" i="9"/>
  <c r="I85" i="9"/>
  <c r="G85" i="9"/>
  <c r="E85" i="9"/>
  <c r="T84" i="9"/>
  <c r="T91" i="14" s="1"/>
  <c r="S84" i="9"/>
  <c r="S91" i="14" s="1"/>
  <c r="R84" i="9"/>
  <c r="R91" i="14" s="1"/>
  <c r="Q84" i="9"/>
  <c r="Q91" i="14" s="1"/>
  <c r="O84" i="9"/>
  <c r="O91" i="14" s="1"/>
  <c r="N84" i="9"/>
  <c r="N91" i="14" s="1"/>
  <c r="M84" i="9"/>
  <c r="M91" i="14" s="1"/>
  <c r="L84" i="9"/>
  <c r="L91" i="14" s="1"/>
  <c r="J84" i="9"/>
  <c r="I84" i="9"/>
  <c r="G84" i="9"/>
  <c r="E84" i="9"/>
  <c r="T83" i="9"/>
  <c r="T90" i="14" s="1"/>
  <c r="S83" i="9"/>
  <c r="S90" i="14" s="1"/>
  <c r="R83" i="9"/>
  <c r="R90" i="14" s="1"/>
  <c r="Q83" i="9"/>
  <c r="Q90" i="14" s="1"/>
  <c r="O83" i="9"/>
  <c r="O90" i="14" s="1"/>
  <c r="N83" i="9"/>
  <c r="N90" i="14" s="1"/>
  <c r="M83" i="9"/>
  <c r="M90" i="14" s="1"/>
  <c r="L83" i="9"/>
  <c r="L90" i="14" s="1"/>
  <c r="J83" i="9"/>
  <c r="I83" i="9"/>
  <c r="G83" i="9"/>
  <c r="E83" i="9"/>
  <c r="T82" i="9"/>
  <c r="T89" i="14" s="1"/>
  <c r="S82" i="9"/>
  <c r="S89" i="14" s="1"/>
  <c r="R82" i="9"/>
  <c r="R89" i="14" s="1"/>
  <c r="Q82" i="9"/>
  <c r="Q89" i="14" s="1"/>
  <c r="O82" i="9"/>
  <c r="O89" i="14" s="1"/>
  <c r="N82" i="9"/>
  <c r="N89" i="14" s="1"/>
  <c r="M82" i="9"/>
  <c r="M89" i="14" s="1"/>
  <c r="L82" i="9"/>
  <c r="L89" i="14" s="1"/>
  <c r="J82" i="9"/>
  <c r="I82" i="9"/>
  <c r="G82" i="9"/>
  <c r="E82" i="9"/>
  <c r="T81" i="9"/>
  <c r="T88" i="14" s="1"/>
  <c r="S81" i="9"/>
  <c r="S88" i="14" s="1"/>
  <c r="R81" i="9"/>
  <c r="R88" i="14" s="1"/>
  <c r="Q81" i="9"/>
  <c r="Q88" i="14" s="1"/>
  <c r="O81" i="9"/>
  <c r="O88" i="14" s="1"/>
  <c r="N81" i="9"/>
  <c r="N88" i="14" s="1"/>
  <c r="M81" i="9"/>
  <c r="M88" i="14" s="1"/>
  <c r="L81" i="9"/>
  <c r="L88" i="14" s="1"/>
  <c r="J81" i="9"/>
  <c r="I81" i="9"/>
  <c r="G81" i="9"/>
  <c r="E81" i="9"/>
  <c r="T80" i="9"/>
  <c r="T87" i="14" s="1"/>
  <c r="S80" i="9"/>
  <c r="S87" i="14" s="1"/>
  <c r="R80" i="9"/>
  <c r="R87" i="14" s="1"/>
  <c r="Q80" i="9"/>
  <c r="Q87" i="14" s="1"/>
  <c r="O80" i="9"/>
  <c r="O87" i="14" s="1"/>
  <c r="N80" i="9"/>
  <c r="N87" i="14" s="1"/>
  <c r="M80" i="9"/>
  <c r="M87" i="14" s="1"/>
  <c r="L80" i="9"/>
  <c r="L87" i="14" s="1"/>
  <c r="J80" i="9"/>
  <c r="I80" i="9"/>
  <c r="G80" i="9"/>
  <c r="E80" i="9"/>
  <c r="T79" i="9"/>
  <c r="T86" i="14" s="1"/>
  <c r="S79" i="9"/>
  <c r="S86" i="14" s="1"/>
  <c r="R79" i="9"/>
  <c r="R86" i="14" s="1"/>
  <c r="Q79" i="9"/>
  <c r="Q86" i="14" s="1"/>
  <c r="O79" i="9"/>
  <c r="O86" i="14" s="1"/>
  <c r="N79" i="9"/>
  <c r="N86" i="14" s="1"/>
  <c r="M79" i="9"/>
  <c r="M86" i="14" s="1"/>
  <c r="L79" i="9"/>
  <c r="L86" i="14" s="1"/>
  <c r="J79" i="9"/>
  <c r="I79" i="9"/>
  <c r="G79" i="9"/>
  <c r="E79" i="9"/>
  <c r="T78" i="9"/>
  <c r="T85" i="14" s="1"/>
  <c r="S78" i="9"/>
  <c r="S85" i="14" s="1"/>
  <c r="R78" i="9"/>
  <c r="R85" i="14" s="1"/>
  <c r="Q78" i="9"/>
  <c r="Q85" i="14" s="1"/>
  <c r="O78" i="9"/>
  <c r="O85" i="14" s="1"/>
  <c r="N78" i="9"/>
  <c r="N85" i="14" s="1"/>
  <c r="M78" i="9"/>
  <c r="M85" i="14" s="1"/>
  <c r="L78" i="9"/>
  <c r="L85" i="14" s="1"/>
  <c r="J78" i="9"/>
  <c r="I78" i="9"/>
  <c r="G78" i="9"/>
  <c r="E78" i="9"/>
  <c r="T77" i="9"/>
  <c r="T84" i="14" s="1"/>
  <c r="S77" i="9"/>
  <c r="S84" i="14" s="1"/>
  <c r="R77" i="9"/>
  <c r="R84" i="14" s="1"/>
  <c r="Q77" i="9"/>
  <c r="Q84" i="14" s="1"/>
  <c r="O77" i="9"/>
  <c r="O84" i="14" s="1"/>
  <c r="N77" i="9"/>
  <c r="N84" i="14" s="1"/>
  <c r="M77" i="9"/>
  <c r="M84" i="14" s="1"/>
  <c r="L77" i="9"/>
  <c r="L84" i="14" s="1"/>
  <c r="J77" i="9"/>
  <c r="I77" i="9"/>
  <c r="G77" i="9"/>
  <c r="E77" i="9"/>
  <c r="T76" i="9"/>
  <c r="T83" i="14" s="1"/>
  <c r="S76" i="9"/>
  <c r="S83" i="14" s="1"/>
  <c r="R76" i="9"/>
  <c r="R83" i="14" s="1"/>
  <c r="Q76" i="9"/>
  <c r="Q83" i="14" s="1"/>
  <c r="O76" i="9"/>
  <c r="O83" i="14" s="1"/>
  <c r="N76" i="9"/>
  <c r="N83" i="14" s="1"/>
  <c r="M76" i="9"/>
  <c r="M83" i="14" s="1"/>
  <c r="L76" i="9"/>
  <c r="L83" i="14" s="1"/>
  <c r="J76" i="9"/>
  <c r="I76" i="9"/>
  <c r="G76" i="9"/>
  <c r="E76" i="9"/>
  <c r="T75" i="9"/>
  <c r="T82" i="14" s="1"/>
  <c r="S75" i="9"/>
  <c r="S82" i="14" s="1"/>
  <c r="R75" i="9"/>
  <c r="R82" i="14" s="1"/>
  <c r="Q75" i="9"/>
  <c r="Q82" i="14" s="1"/>
  <c r="O75" i="9"/>
  <c r="O82" i="14" s="1"/>
  <c r="N75" i="9"/>
  <c r="N82" i="14" s="1"/>
  <c r="M75" i="9"/>
  <c r="M82" i="14" s="1"/>
  <c r="L75" i="9"/>
  <c r="L82" i="14" s="1"/>
  <c r="J75" i="9"/>
  <c r="I75" i="9"/>
  <c r="G75" i="9"/>
  <c r="E75" i="9"/>
  <c r="T74" i="9"/>
  <c r="T81" i="14" s="1"/>
  <c r="S74" i="9"/>
  <c r="S81" i="14" s="1"/>
  <c r="R74" i="9"/>
  <c r="R81" i="14" s="1"/>
  <c r="Q74" i="9"/>
  <c r="Q81" i="14" s="1"/>
  <c r="O74" i="9"/>
  <c r="O81" i="14" s="1"/>
  <c r="N74" i="9"/>
  <c r="N81" i="14" s="1"/>
  <c r="M74" i="9"/>
  <c r="M81" i="14" s="1"/>
  <c r="L74" i="9"/>
  <c r="L81" i="14" s="1"/>
  <c r="J74" i="9"/>
  <c r="I74" i="9"/>
  <c r="G74" i="9"/>
  <c r="E74" i="9"/>
  <c r="T73" i="9"/>
  <c r="T80" i="14" s="1"/>
  <c r="S73" i="9"/>
  <c r="S80" i="14" s="1"/>
  <c r="R73" i="9"/>
  <c r="R80" i="14" s="1"/>
  <c r="Q73" i="9"/>
  <c r="Q80" i="14" s="1"/>
  <c r="O73" i="9"/>
  <c r="O80" i="14" s="1"/>
  <c r="N73" i="9"/>
  <c r="N80" i="14" s="1"/>
  <c r="M73" i="9"/>
  <c r="M80" i="14" s="1"/>
  <c r="L73" i="9"/>
  <c r="L80" i="14" s="1"/>
  <c r="J73" i="9"/>
  <c r="I73" i="9"/>
  <c r="G73" i="9"/>
  <c r="E73" i="9"/>
  <c r="T72" i="9"/>
  <c r="T79" i="14" s="1"/>
  <c r="S72" i="9"/>
  <c r="S79" i="14" s="1"/>
  <c r="R72" i="9"/>
  <c r="R79" i="14" s="1"/>
  <c r="Q72" i="9"/>
  <c r="Q79" i="14" s="1"/>
  <c r="O72" i="9"/>
  <c r="O79" i="14" s="1"/>
  <c r="N72" i="9"/>
  <c r="N79" i="14" s="1"/>
  <c r="M72" i="9"/>
  <c r="M79" i="14" s="1"/>
  <c r="L72" i="9"/>
  <c r="L79" i="14" s="1"/>
  <c r="J72" i="9"/>
  <c r="I72" i="9"/>
  <c r="G72" i="9"/>
  <c r="E72" i="9"/>
  <c r="T71" i="9"/>
  <c r="T78" i="14" s="1"/>
  <c r="S71" i="9"/>
  <c r="S78" i="14" s="1"/>
  <c r="R71" i="9"/>
  <c r="R78" i="14" s="1"/>
  <c r="Q71" i="9"/>
  <c r="Q78" i="14" s="1"/>
  <c r="O71" i="9"/>
  <c r="O78" i="14" s="1"/>
  <c r="N71" i="9"/>
  <c r="N78" i="14" s="1"/>
  <c r="M71" i="9"/>
  <c r="M78" i="14" s="1"/>
  <c r="L71" i="9"/>
  <c r="L78" i="14" s="1"/>
  <c r="J71" i="9"/>
  <c r="I71" i="9"/>
  <c r="G71" i="9"/>
  <c r="E71" i="9"/>
  <c r="T70" i="9"/>
  <c r="T77" i="14" s="1"/>
  <c r="S70" i="9"/>
  <c r="S77" i="14" s="1"/>
  <c r="R70" i="9"/>
  <c r="R77" i="14" s="1"/>
  <c r="Q70" i="9"/>
  <c r="Q77" i="14" s="1"/>
  <c r="O70" i="9"/>
  <c r="O77" i="14" s="1"/>
  <c r="N70" i="9"/>
  <c r="N77" i="14" s="1"/>
  <c r="M70" i="9"/>
  <c r="M77" i="14" s="1"/>
  <c r="L70" i="9"/>
  <c r="L77" i="14" s="1"/>
  <c r="J70" i="9"/>
  <c r="I70" i="9"/>
  <c r="G70" i="9"/>
  <c r="E70" i="9"/>
  <c r="T69" i="9"/>
  <c r="T76" i="14" s="1"/>
  <c r="S69" i="9"/>
  <c r="S76" i="14" s="1"/>
  <c r="R69" i="9"/>
  <c r="R76" i="14" s="1"/>
  <c r="Q69" i="9"/>
  <c r="Q76" i="14" s="1"/>
  <c r="O69" i="9"/>
  <c r="O76" i="14" s="1"/>
  <c r="N69" i="9"/>
  <c r="N76" i="14" s="1"/>
  <c r="M69" i="9"/>
  <c r="M76" i="14" s="1"/>
  <c r="L69" i="9"/>
  <c r="L76" i="14" s="1"/>
  <c r="J69" i="9"/>
  <c r="I69" i="9"/>
  <c r="G69" i="9"/>
  <c r="E69" i="9"/>
  <c r="T68" i="9"/>
  <c r="T75" i="14" s="1"/>
  <c r="S68" i="9"/>
  <c r="S75" i="14" s="1"/>
  <c r="R68" i="9"/>
  <c r="R75" i="14" s="1"/>
  <c r="Q68" i="9"/>
  <c r="Q75" i="14" s="1"/>
  <c r="O68" i="9"/>
  <c r="O75" i="14" s="1"/>
  <c r="N68" i="9"/>
  <c r="N75" i="14" s="1"/>
  <c r="M68" i="9"/>
  <c r="M75" i="14" s="1"/>
  <c r="L68" i="9"/>
  <c r="L75" i="14" s="1"/>
  <c r="J68" i="9"/>
  <c r="I68" i="9"/>
  <c r="G68" i="9"/>
  <c r="E68" i="9"/>
  <c r="T67" i="9"/>
  <c r="T74" i="14" s="1"/>
  <c r="S67" i="9"/>
  <c r="S74" i="14" s="1"/>
  <c r="R67" i="9"/>
  <c r="R74" i="14" s="1"/>
  <c r="Q67" i="9"/>
  <c r="Q74" i="14" s="1"/>
  <c r="O67" i="9"/>
  <c r="O74" i="14" s="1"/>
  <c r="N67" i="9"/>
  <c r="N74" i="14" s="1"/>
  <c r="M67" i="9"/>
  <c r="M74" i="14" s="1"/>
  <c r="L67" i="9"/>
  <c r="L74" i="14" s="1"/>
  <c r="J67" i="9"/>
  <c r="I67" i="9"/>
  <c r="G67" i="9"/>
  <c r="E67" i="9"/>
  <c r="T66" i="9"/>
  <c r="T73" i="14" s="1"/>
  <c r="S66" i="9"/>
  <c r="S73" i="14" s="1"/>
  <c r="R66" i="9"/>
  <c r="R73" i="14" s="1"/>
  <c r="Q66" i="9"/>
  <c r="Q73" i="14" s="1"/>
  <c r="O66" i="9"/>
  <c r="O73" i="14" s="1"/>
  <c r="N66" i="9"/>
  <c r="N73" i="14" s="1"/>
  <c r="M66" i="9"/>
  <c r="M73" i="14" s="1"/>
  <c r="L66" i="9"/>
  <c r="L73" i="14" s="1"/>
  <c r="J66" i="9"/>
  <c r="I66" i="9"/>
  <c r="G66" i="9"/>
  <c r="E66" i="9"/>
  <c r="T65" i="9"/>
  <c r="T72" i="14" s="1"/>
  <c r="S65" i="9"/>
  <c r="S72" i="14" s="1"/>
  <c r="R65" i="9"/>
  <c r="R72" i="14" s="1"/>
  <c r="Q65" i="9"/>
  <c r="Q72" i="14" s="1"/>
  <c r="O65" i="9"/>
  <c r="O72" i="14" s="1"/>
  <c r="N65" i="9"/>
  <c r="N72" i="14" s="1"/>
  <c r="M65" i="9"/>
  <c r="M72" i="14" s="1"/>
  <c r="L65" i="9"/>
  <c r="L72" i="14" s="1"/>
  <c r="J65" i="9"/>
  <c r="I65" i="9"/>
  <c r="G65" i="9"/>
  <c r="E65" i="9"/>
  <c r="T64" i="9"/>
  <c r="T71" i="14" s="1"/>
  <c r="S64" i="9"/>
  <c r="S71" i="14" s="1"/>
  <c r="R64" i="9"/>
  <c r="R71" i="14" s="1"/>
  <c r="Q64" i="9"/>
  <c r="Q71" i="14" s="1"/>
  <c r="O64" i="9"/>
  <c r="O71" i="14" s="1"/>
  <c r="N64" i="9"/>
  <c r="N71" i="14" s="1"/>
  <c r="M64" i="9"/>
  <c r="M71" i="14" s="1"/>
  <c r="L64" i="9"/>
  <c r="L71" i="14" s="1"/>
  <c r="J64" i="9"/>
  <c r="I64" i="9"/>
  <c r="G64" i="9"/>
  <c r="E64" i="9"/>
  <c r="T63" i="9"/>
  <c r="T70" i="14" s="1"/>
  <c r="S63" i="9"/>
  <c r="S70" i="14" s="1"/>
  <c r="R63" i="9"/>
  <c r="R70" i="14" s="1"/>
  <c r="Q63" i="9"/>
  <c r="Q70" i="14" s="1"/>
  <c r="O63" i="9"/>
  <c r="O70" i="14" s="1"/>
  <c r="N63" i="9"/>
  <c r="N70" i="14" s="1"/>
  <c r="M63" i="9"/>
  <c r="M70" i="14" s="1"/>
  <c r="L63" i="9"/>
  <c r="L70" i="14" s="1"/>
  <c r="J63" i="9"/>
  <c r="I63" i="9"/>
  <c r="G63" i="9"/>
  <c r="E63" i="9"/>
  <c r="T62" i="9"/>
  <c r="T69" i="14" s="1"/>
  <c r="S62" i="9"/>
  <c r="S69" i="14" s="1"/>
  <c r="R62" i="9"/>
  <c r="R69" i="14" s="1"/>
  <c r="Q62" i="9"/>
  <c r="Q69" i="14" s="1"/>
  <c r="O62" i="9"/>
  <c r="O69" i="14" s="1"/>
  <c r="N62" i="9"/>
  <c r="N69" i="14" s="1"/>
  <c r="M62" i="9"/>
  <c r="M69" i="14" s="1"/>
  <c r="L62" i="9"/>
  <c r="L69" i="14" s="1"/>
  <c r="J62" i="9"/>
  <c r="I62" i="9"/>
  <c r="G62" i="9"/>
  <c r="E62" i="9"/>
  <c r="T61" i="9"/>
  <c r="T68" i="14" s="1"/>
  <c r="S61" i="9"/>
  <c r="S68" i="14" s="1"/>
  <c r="R61" i="9"/>
  <c r="R68" i="14" s="1"/>
  <c r="Q61" i="9"/>
  <c r="Q68" i="14" s="1"/>
  <c r="O61" i="9"/>
  <c r="O68" i="14" s="1"/>
  <c r="N61" i="9"/>
  <c r="N68" i="14" s="1"/>
  <c r="M61" i="9"/>
  <c r="M68" i="14" s="1"/>
  <c r="L61" i="9"/>
  <c r="L68" i="14" s="1"/>
  <c r="J61" i="9"/>
  <c r="I61" i="9"/>
  <c r="G61" i="9"/>
  <c r="E61" i="9"/>
  <c r="T60" i="9"/>
  <c r="T67" i="14" s="1"/>
  <c r="S60" i="9"/>
  <c r="S67" i="14" s="1"/>
  <c r="R60" i="9"/>
  <c r="R67" i="14" s="1"/>
  <c r="Q60" i="9"/>
  <c r="Q67" i="14" s="1"/>
  <c r="O60" i="9"/>
  <c r="O67" i="14" s="1"/>
  <c r="N60" i="9"/>
  <c r="N67" i="14" s="1"/>
  <c r="M60" i="9"/>
  <c r="M67" i="14" s="1"/>
  <c r="L60" i="9"/>
  <c r="L67" i="14" s="1"/>
  <c r="J60" i="9"/>
  <c r="I60" i="9"/>
  <c r="G60" i="9"/>
  <c r="E60" i="9"/>
  <c r="T59" i="9"/>
  <c r="T66" i="14" s="1"/>
  <c r="S59" i="9"/>
  <c r="S66" i="14" s="1"/>
  <c r="R59" i="9"/>
  <c r="R66" i="14" s="1"/>
  <c r="Q59" i="9"/>
  <c r="Q66" i="14" s="1"/>
  <c r="O59" i="9"/>
  <c r="O66" i="14" s="1"/>
  <c r="N59" i="9"/>
  <c r="N66" i="14" s="1"/>
  <c r="M59" i="9"/>
  <c r="M66" i="14" s="1"/>
  <c r="L59" i="9"/>
  <c r="L66" i="14" s="1"/>
  <c r="J59" i="9"/>
  <c r="I59" i="9"/>
  <c r="G59" i="9"/>
  <c r="E59" i="9"/>
  <c r="T58" i="9"/>
  <c r="T65" i="14" s="1"/>
  <c r="S58" i="9"/>
  <c r="S65" i="14" s="1"/>
  <c r="R58" i="9"/>
  <c r="R65" i="14" s="1"/>
  <c r="Q58" i="9"/>
  <c r="Q65" i="14" s="1"/>
  <c r="O58" i="9"/>
  <c r="O65" i="14" s="1"/>
  <c r="N58" i="9"/>
  <c r="N65" i="14" s="1"/>
  <c r="M58" i="9"/>
  <c r="M65" i="14" s="1"/>
  <c r="L58" i="9"/>
  <c r="L65" i="14" s="1"/>
  <c r="J58" i="9"/>
  <c r="I58" i="9"/>
  <c r="G58" i="9"/>
  <c r="E58" i="9"/>
  <c r="T57" i="9"/>
  <c r="T64" i="14" s="1"/>
  <c r="S57" i="9"/>
  <c r="S64" i="14" s="1"/>
  <c r="R57" i="9"/>
  <c r="R64" i="14" s="1"/>
  <c r="Q57" i="9"/>
  <c r="Q64" i="14" s="1"/>
  <c r="O57" i="9"/>
  <c r="O64" i="14" s="1"/>
  <c r="N57" i="9"/>
  <c r="N64" i="14" s="1"/>
  <c r="M57" i="9"/>
  <c r="M64" i="14" s="1"/>
  <c r="L57" i="9"/>
  <c r="L64" i="14" s="1"/>
  <c r="J57" i="9"/>
  <c r="I57" i="9"/>
  <c r="G57" i="9"/>
  <c r="E57" i="9"/>
  <c r="T56" i="9"/>
  <c r="T63" i="14" s="1"/>
  <c r="S56" i="9"/>
  <c r="S63" i="14" s="1"/>
  <c r="R56" i="9"/>
  <c r="R63" i="14" s="1"/>
  <c r="Q56" i="9"/>
  <c r="Q63" i="14" s="1"/>
  <c r="O56" i="9"/>
  <c r="O63" i="14" s="1"/>
  <c r="N56" i="9"/>
  <c r="N63" i="14" s="1"/>
  <c r="M56" i="9"/>
  <c r="M63" i="14" s="1"/>
  <c r="L56" i="9"/>
  <c r="L63" i="14" s="1"/>
  <c r="J56" i="9"/>
  <c r="I56" i="9"/>
  <c r="G56" i="9"/>
  <c r="E56" i="9"/>
  <c r="T55" i="9"/>
  <c r="T62" i="14" s="1"/>
  <c r="S55" i="9"/>
  <c r="S62" i="14" s="1"/>
  <c r="R55" i="9"/>
  <c r="R62" i="14" s="1"/>
  <c r="Q55" i="9"/>
  <c r="Q62" i="14" s="1"/>
  <c r="O55" i="9"/>
  <c r="O62" i="14" s="1"/>
  <c r="N55" i="9"/>
  <c r="N62" i="14" s="1"/>
  <c r="M55" i="9"/>
  <c r="M62" i="14" s="1"/>
  <c r="L55" i="9"/>
  <c r="L62" i="14" s="1"/>
  <c r="J55" i="9"/>
  <c r="I55" i="9"/>
  <c r="G55" i="9"/>
  <c r="E55" i="9"/>
  <c r="T54" i="9"/>
  <c r="T61" i="14" s="1"/>
  <c r="S54" i="9"/>
  <c r="S61" i="14" s="1"/>
  <c r="R54" i="9"/>
  <c r="R61" i="14" s="1"/>
  <c r="Q54" i="9"/>
  <c r="Q61" i="14" s="1"/>
  <c r="O54" i="9"/>
  <c r="O61" i="14" s="1"/>
  <c r="N54" i="9"/>
  <c r="N61" i="14" s="1"/>
  <c r="M54" i="9"/>
  <c r="M61" i="14" s="1"/>
  <c r="L54" i="9"/>
  <c r="L61" i="14" s="1"/>
  <c r="J54" i="9"/>
  <c r="I54" i="9"/>
  <c r="G54" i="9"/>
  <c r="E54" i="9"/>
  <c r="T53" i="9"/>
  <c r="T60" i="14" s="1"/>
  <c r="S53" i="9"/>
  <c r="S60" i="14" s="1"/>
  <c r="R53" i="9"/>
  <c r="R60" i="14" s="1"/>
  <c r="Q53" i="9"/>
  <c r="Q60" i="14" s="1"/>
  <c r="O53" i="9"/>
  <c r="O60" i="14" s="1"/>
  <c r="N53" i="9"/>
  <c r="N60" i="14" s="1"/>
  <c r="M53" i="9"/>
  <c r="M60" i="14" s="1"/>
  <c r="L53" i="9"/>
  <c r="L60" i="14" s="1"/>
  <c r="J53" i="9"/>
  <c r="I53" i="9"/>
  <c r="G53" i="9"/>
  <c r="E53" i="9"/>
  <c r="T52" i="9"/>
  <c r="T59" i="14" s="1"/>
  <c r="S52" i="9"/>
  <c r="S59" i="14" s="1"/>
  <c r="R52" i="9"/>
  <c r="R59" i="14" s="1"/>
  <c r="Q52" i="9"/>
  <c r="Q59" i="14" s="1"/>
  <c r="O52" i="9"/>
  <c r="O59" i="14" s="1"/>
  <c r="N52" i="9"/>
  <c r="N59" i="14" s="1"/>
  <c r="M52" i="9"/>
  <c r="M59" i="14" s="1"/>
  <c r="L52" i="9"/>
  <c r="L59" i="14" s="1"/>
  <c r="J52" i="9"/>
  <c r="I52" i="9"/>
  <c r="G52" i="9"/>
  <c r="E52" i="9"/>
  <c r="T51" i="9"/>
  <c r="T58" i="14" s="1"/>
  <c r="S51" i="9"/>
  <c r="S58" i="14" s="1"/>
  <c r="R51" i="9"/>
  <c r="R58" i="14" s="1"/>
  <c r="Q51" i="9"/>
  <c r="Q58" i="14" s="1"/>
  <c r="O51" i="9"/>
  <c r="O58" i="14" s="1"/>
  <c r="N51" i="9"/>
  <c r="N58" i="14" s="1"/>
  <c r="M51" i="9"/>
  <c r="M58" i="14" s="1"/>
  <c r="L51" i="9"/>
  <c r="L58" i="14" s="1"/>
  <c r="J51" i="9"/>
  <c r="I51" i="9"/>
  <c r="G51" i="9"/>
  <c r="E51" i="9"/>
  <c r="T50" i="9"/>
  <c r="T57" i="14" s="1"/>
  <c r="S50" i="9"/>
  <c r="S57" i="14" s="1"/>
  <c r="R50" i="9"/>
  <c r="R57" i="14" s="1"/>
  <c r="Q50" i="9"/>
  <c r="Q57" i="14" s="1"/>
  <c r="O50" i="9"/>
  <c r="O57" i="14" s="1"/>
  <c r="N50" i="9"/>
  <c r="N57" i="14" s="1"/>
  <c r="M50" i="9"/>
  <c r="M57" i="14" s="1"/>
  <c r="L50" i="9"/>
  <c r="L57" i="14" s="1"/>
  <c r="J50" i="9"/>
  <c r="I50" i="9"/>
  <c r="G50" i="9"/>
  <c r="E50" i="9"/>
  <c r="T49" i="9"/>
  <c r="T56" i="14" s="1"/>
  <c r="S49" i="9"/>
  <c r="S56" i="14" s="1"/>
  <c r="R49" i="9"/>
  <c r="R56" i="14" s="1"/>
  <c r="Q49" i="9"/>
  <c r="Q56" i="14" s="1"/>
  <c r="O49" i="9"/>
  <c r="O56" i="14" s="1"/>
  <c r="N49" i="9"/>
  <c r="N56" i="14" s="1"/>
  <c r="M49" i="9"/>
  <c r="M56" i="14" s="1"/>
  <c r="L49" i="9"/>
  <c r="L56" i="14" s="1"/>
  <c r="J49" i="9"/>
  <c r="I49" i="9"/>
  <c r="G49" i="9"/>
  <c r="E49" i="9"/>
  <c r="T48" i="9"/>
  <c r="T55" i="14" s="1"/>
  <c r="S48" i="9"/>
  <c r="S55" i="14" s="1"/>
  <c r="R48" i="9"/>
  <c r="R55" i="14" s="1"/>
  <c r="Q48" i="9"/>
  <c r="Q55" i="14" s="1"/>
  <c r="O48" i="9"/>
  <c r="O55" i="14" s="1"/>
  <c r="N48" i="9"/>
  <c r="N55" i="14" s="1"/>
  <c r="M48" i="9"/>
  <c r="M55" i="14" s="1"/>
  <c r="L48" i="9"/>
  <c r="L55" i="14" s="1"/>
  <c r="J48" i="9"/>
  <c r="I48" i="9"/>
  <c r="G48" i="9"/>
  <c r="E48" i="9"/>
  <c r="T47" i="9"/>
  <c r="T54" i="14" s="1"/>
  <c r="S47" i="9"/>
  <c r="S54" i="14" s="1"/>
  <c r="R47" i="9"/>
  <c r="R54" i="14" s="1"/>
  <c r="Q47" i="9"/>
  <c r="Q54" i="14" s="1"/>
  <c r="O47" i="9"/>
  <c r="O54" i="14" s="1"/>
  <c r="N47" i="9"/>
  <c r="N54" i="14" s="1"/>
  <c r="M47" i="9"/>
  <c r="M54" i="14" s="1"/>
  <c r="L47" i="9"/>
  <c r="L54" i="14" s="1"/>
  <c r="J47" i="9"/>
  <c r="I47" i="9"/>
  <c r="G47" i="9"/>
  <c r="E47" i="9"/>
  <c r="T46" i="9"/>
  <c r="T53" i="14" s="1"/>
  <c r="S46" i="9"/>
  <c r="S53" i="14" s="1"/>
  <c r="R46" i="9"/>
  <c r="R53" i="14" s="1"/>
  <c r="Q46" i="9"/>
  <c r="Q53" i="14" s="1"/>
  <c r="O46" i="9"/>
  <c r="O53" i="14" s="1"/>
  <c r="N46" i="9"/>
  <c r="N53" i="14" s="1"/>
  <c r="M46" i="9"/>
  <c r="M53" i="14" s="1"/>
  <c r="L46" i="9"/>
  <c r="L53" i="14" s="1"/>
  <c r="J46" i="9"/>
  <c r="I46" i="9"/>
  <c r="G46" i="9"/>
  <c r="E46" i="9"/>
  <c r="T45" i="9"/>
  <c r="T52" i="14" s="1"/>
  <c r="S45" i="9"/>
  <c r="S52" i="14" s="1"/>
  <c r="R45" i="9"/>
  <c r="R52" i="14" s="1"/>
  <c r="Q45" i="9"/>
  <c r="Q52" i="14" s="1"/>
  <c r="O45" i="9"/>
  <c r="O52" i="14" s="1"/>
  <c r="N45" i="9"/>
  <c r="N52" i="14" s="1"/>
  <c r="M45" i="9"/>
  <c r="M52" i="14" s="1"/>
  <c r="L45" i="9"/>
  <c r="L52" i="14" s="1"/>
  <c r="J45" i="9"/>
  <c r="I45" i="9"/>
  <c r="G45" i="9"/>
  <c r="E45" i="9"/>
  <c r="T44" i="9"/>
  <c r="T51" i="14" s="1"/>
  <c r="S44" i="9"/>
  <c r="S51" i="14" s="1"/>
  <c r="R44" i="9"/>
  <c r="R51" i="14" s="1"/>
  <c r="Q44" i="9"/>
  <c r="Q51" i="14" s="1"/>
  <c r="O44" i="9"/>
  <c r="O51" i="14" s="1"/>
  <c r="N44" i="9"/>
  <c r="N51" i="14" s="1"/>
  <c r="M44" i="9"/>
  <c r="M51" i="14" s="1"/>
  <c r="L44" i="9"/>
  <c r="L51" i="14" s="1"/>
  <c r="J44" i="9"/>
  <c r="I44" i="9"/>
  <c r="G44" i="9"/>
  <c r="E44" i="9"/>
  <c r="T43" i="9"/>
  <c r="T50" i="14" s="1"/>
  <c r="S43" i="9"/>
  <c r="S50" i="14" s="1"/>
  <c r="R43" i="9"/>
  <c r="R50" i="14" s="1"/>
  <c r="Q43" i="9"/>
  <c r="Q50" i="14" s="1"/>
  <c r="O43" i="9"/>
  <c r="O50" i="14" s="1"/>
  <c r="N43" i="9"/>
  <c r="N50" i="14" s="1"/>
  <c r="M43" i="9"/>
  <c r="M50" i="14" s="1"/>
  <c r="L43" i="9"/>
  <c r="L50" i="14" s="1"/>
  <c r="J43" i="9"/>
  <c r="I43" i="9"/>
  <c r="G43" i="9"/>
  <c r="E43" i="9"/>
  <c r="T42" i="9"/>
  <c r="T49" i="14" s="1"/>
  <c r="S42" i="9"/>
  <c r="S49" i="14" s="1"/>
  <c r="R42" i="9"/>
  <c r="R49" i="14" s="1"/>
  <c r="Q42" i="9"/>
  <c r="Q49" i="14" s="1"/>
  <c r="O42" i="9"/>
  <c r="O49" i="14" s="1"/>
  <c r="N42" i="9"/>
  <c r="N49" i="14" s="1"/>
  <c r="M42" i="9"/>
  <c r="M49" i="14" s="1"/>
  <c r="L42" i="9"/>
  <c r="L49" i="14" s="1"/>
  <c r="J42" i="9"/>
  <c r="I42" i="9"/>
  <c r="G42" i="9"/>
  <c r="E42" i="9"/>
  <c r="T41" i="9"/>
  <c r="T48" i="14" s="1"/>
  <c r="S41" i="9"/>
  <c r="S48" i="14" s="1"/>
  <c r="R41" i="9"/>
  <c r="R48" i="14" s="1"/>
  <c r="Q41" i="9"/>
  <c r="Q48" i="14" s="1"/>
  <c r="O41" i="9"/>
  <c r="O48" i="14" s="1"/>
  <c r="N41" i="9"/>
  <c r="N48" i="14" s="1"/>
  <c r="M41" i="9"/>
  <c r="M48" i="14" s="1"/>
  <c r="L41" i="9"/>
  <c r="L48" i="14" s="1"/>
  <c r="J41" i="9"/>
  <c r="I41" i="9"/>
  <c r="G41" i="9"/>
  <c r="E41" i="9"/>
  <c r="T40" i="9"/>
  <c r="T47" i="14" s="1"/>
  <c r="S40" i="9"/>
  <c r="S47" i="14" s="1"/>
  <c r="R40" i="9"/>
  <c r="R47" i="14" s="1"/>
  <c r="Q40" i="9"/>
  <c r="Q47" i="14" s="1"/>
  <c r="O40" i="9"/>
  <c r="O47" i="14" s="1"/>
  <c r="N40" i="9"/>
  <c r="N47" i="14" s="1"/>
  <c r="M40" i="9"/>
  <c r="M47" i="14" s="1"/>
  <c r="L40" i="9"/>
  <c r="L47" i="14" s="1"/>
  <c r="J40" i="9"/>
  <c r="I40" i="9"/>
  <c r="G40" i="9"/>
  <c r="E40" i="9"/>
  <c r="T39" i="9"/>
  <c r="T46" i="14" s="1"/>
  <c r="S39" i="9"/>
  <c r="S46" i="14" s="1"/>
  <c r="R39" i="9"/>
  <c r="R46" i="14" s="1"/>
  <c r="Q39" i="9"/>
  <c r="Q46" i="14" s="1"/>
  <c r="O39" i="9"/>
  <c r="O46" i="14" s="1"/>
  <c r="N39" i="9"/>
  <c r="N46" i="14" s="1"/>
  <c r="M39" i="9"/>
  <c r="M46" i="14" s="1"/>
  <c r="L39" i="9"/>
  <c r="L46" i="14" s="1"/>
  <c r="J39" i="9"/>
  <c r="I39" i="9"/>
  <c r="G39" i="9"/>
  <c r="E39" i="9"/>
  <c r="T38" i="9"/>
  <c r="T45" i="14" s="1"/>
  <c r="S38" i="9"/>
  <c r="S45" i="14" s="1"/>
  <c r="R38" i="9"/>
  <c r="R45" i="14" s="1"/>
  <c r="Q38" i="9"/>
  <c r="Q45" i="14" s="1"/>
  <c r="O38" i="9"/>
  <c r="O45" i="14" s="1"/>
  <c r="N38" i="9"/>
  <c r="N45" i="14" s="1"/>
  <c r="M38" i="9"/>
  <c r="M45" i="14" s="1"/>
  <c r="L38" i="9"/>
  <c r="L45" i="14" s="1"/>
  <c r="J38" i="9"/>
  <c r="I38" i="9"/>
  <c r="G38" i="9"/>
  <c r="E38" i="9"/>
  <c r="T37" i="9"/>
  <c r="T44" i="14" s="1"/>
  <c r="S37" i="9"/>
  <c r="S44" i="14" s="1"/>
  <c r="R37" i="9"/>
  <c r="R44" i="14" s="1"/>
  <c r="Q37" i="9"/>
  <c r="Q44" i="14" s="1"/>
  <c r="O37" i="9"/>
  <c r="O44" i="14" s="1"/>
  <c r="N37" i="9"/>
  <c r="N44" i="14" s="1"/>
  <c r="M37" i="9"/>
  <c r="M44" i="14" s="1"/>
  <c r="L37" i="9"/>
  <c r="L44" i="14" s="1"/>
  <c r="J37" i="9"/>
  <c r="I37" i="9"/>
  <c r="G37" i="9"/>
  <c r="E37" i="9"/>
  <c r="T36" i="9"/>
  <c r="T43" i="14" s="1"/>
  <c r="S36" i="9"/>
  <c r="S43" i="14" s="1"/>
  <c r="R36" i="9"/>
  <c r="R43" i="14" s="1"/>
  <c r="Q36" i="9"/>
  <c r="Q43" i="14" s="1"/>
  <c r="O36" i="9"/>
  <c r="O43" i="14" s="1"/>
  <c r="N36" i="9"/>
  <c r="N43" i="14" s="1"/>
  <c r="M36" i="9"/>
  <c r="M43" i="14" s="1"/>
  <c r="L36" i="9"/>
  <c r="L43" i="14" s="1"/>
  <c r="J36" i="9"/>
  <c r="I36" i="9"/>
  <c r="G36" i="9"/>
  <c r="E36" i="9"/>
  <c r="T35" i="9"/>
  <c r="T42" i="14" s="1"/>
  <c r="S35" i="9"/>
  <c r="S42" i="14" s="1"/>
  <c r="R35" i="9"/>
  <c r="R42" i="14" s="1"/>
  <c r="Q35" i="9"/>
  <c r="Q42" i="14" s="1"/>
  <c r="O35" i="9"/>
  <c r="O42" i="14" s="1"/>
  <c r="N35" i="9"/>
  <c r="N42" i="14" s="1"/>
  <c r="M35" i="9"/>
  <c r="M42" i="14" s="1"/>
  <c r="L35" i="9"/>
  <c r="L42" i="14" s="1"/>
  <c r="J35" i="9"/>
  <c r="I35" i="9"/>
  <c r="G35" i="9"/>
  <c r="E35" i="9"/>
  <c r="T34" i="9"/>
  <c r="T41" i="14" s="1"/>
  <c r="S34" i="9"/>
  <c r="S41" i="14" s="1"/>
  <c r="R34" i="9"/>
  <c r="R41" i="14" s="1"/>
  <c r="Q34" i="9"/>
  <c r="Q41" i="14" s="1"/>
  <c r="O34" i="9"/>
  <c r="O41" i="14" s="1"/>
  <c r="N34" i="9"/>
  <c r="N41" i="14" s="1"/>
  <c r="M34" i="9"/>
  <c r="M41" i="14" s="1"/>
  <c r="L34" i="9"/>
  <c r="L41" i="14" s="1"/>
  <c r="J34" i="9"/>
  <c r="I34" i="9"/>
  <c r="G34" i="9"/>
  <c r="E34" i="9"/>
  <c r="T33" i="9"/>
  <c r="T40" i="14" s="1"/>
  <c r="S33" i="9"/>
  <c r="S40" i="14" s="1"/>
  <c r="R33" i="9"/>
  <c r="R40" i="14" s="1"/>
  <c r="Q33" i="9"/>
  <c r="Q40" i="14" s="1"/>
  <c r="O33" i="9"/>
  <c r="O40" i="14" s="1"/>
  <c r="N33" i="9"/>
  <c r="N40" i="14" s="1"/>
  <c r="M33" i="9"/>
  <c r="M40" i="14" s="1"/>
  <c r="L33" i="9"/>
  <c r="L40" i="14" s="1"/>
  <c r="J33" i="9"/>
  <c r="I33" i="9"/>
  <c r="G33" i="9"/>
  <c r="E33" i="9"/>
  <c r="T32" i="9"/>
  <c r="T39" i="14" s="1"/>
  <c r="S32" i="9"/>
  <c r="S39" i="14" s="1"/>
  <c r="R32" i="9"/>
  <c r="R39" i="14" s="1"/>
  <c r="Q32" i="9"/>
  <c r="Q39" i="14" s="1"/>
  <c r="O32" i="9"/>
  <c r="O39" i="14" s="1"/>
  <c r="N32" i="9"/>
  <c r="N39" i="14" s="1"/>
  <c r="M32" i="9"/>
  <c r="M39" i="14" s="1"/>
  <c r="L32" i="9"/>
  <c r="L39" i="14" s="1"/>
  <c r="J32" i="9"/>
  <c r="I32" i="9"/>
  <c r="G32" i="9"/>
  <c r="E32" i="9"/>
  <c r="T31" i="9"/>
  <c r="T38" i="14" s="1"/>
  <c r="S31" i="9"/>
  <c r="S38" i="14" s="1"/>
  <c r="R31" i="9"/>
  <c r="R38" i="14" s="1"/>
  <c r="Q31" i="9"/>
  <c r="Q38" i="14" s="1"/>
  <c r="O31" i="9"/>
  <c r="O38" i="14" s="1"/>
  <c r="N31" i="9"/>
  <c r="N38" i="14" s="1"/>
  <c r="M31" i="9"/>
  <c r="M38" i="14" s="1"/>
  <c r="L31" i="9"/>
  <c r="L38" i="14" s="1"/>
  <c r="J31" i="9"/>
  <c r="I31" i="9"/>
  <c r="G31" i="9"/>
  <c r="E31" i="9"/>
  <c r="T30" i="9"/>
  <c r="T37" i="14" s="1"/>
  <c r="S30" i="9"/>
  <c r="S37" i="14" s="1"/>
  <c r="R30" i="9"/>
  <c r="R37" i="14" s="1"/>
  <c r="Q30" i="9"/>
  <c r="Q37" i="14" s="1"/>
  <c r="O30" i="9"/>
  <c r="O37" i="14" s="1"/>
  <c r="N30" i="9"/>
  <c r="N37" i="14" s="1"/>
  <c r="M30" i="9"/>
  <c r="M37" i="14" s="1"/>
  <c r="L30" i="9"/>
  <c r="L37" i="14" s="1"/>
  <c r="J30" i="9"/>
  <c r="I30" i="9"/>
  <c r="G30" i="9"/>
  <c r="E30" i="9"/>
  <c r="T29" i="9"/>
  <c r="T36" i="14" s="1"/>
  <c r="S29" i="9"/>
  <c r="S36" i="14" s="1"/>
  <c r="R29" i="9"/>
  <c r="R36" i="14" s="1"/>
  <c r="Q29" i="9"/>
  <c r="Q36" i="14" s="1"/>
  <c r="O29" i="9"/>
  <c r="O36" i="14" s="1"/>
  <c r="N29" i="9"/>
  <c r="N36" i="14" s="1"/>
  <c r="M29" i="9"/>
  <c r="M36" i="14" s="1"/>
  <c r="L29" i="9"/>
  <c r="L36" i="14" s="1"/>
  <c r="J29" i="9"/>
  <c r="I29" i="9"/>
  <c r="G29" i="9"/>
  <c r="E29" i="9"/>
  <c r="T28" i="9"/>
  <c r="T35" i="14" s="1"/>
  <c r="S28" i="9"/>
  <c r="S35" i="14" s="1"/>
  <c r="R28" i="9"/>
  <c r="R35" i="14" s="1"/>
  <c r="Q28" i="9"/>
  <c r="Q35" i="14" s="1"/>
  <c r="O28" i="9"/>
  <c r="O35" i="14" s="1"/>
  <c r="N28" i="9"/>
  <c r="N35" i="14" s="1"/>
  <c r="M28" i="9"/>
  <c r="M35" i="14" s="1"/>
  <c r="L28" i="9"/>
  <c r="L35" i="14" s="1"/>
  <c r="J28" i="9"/>
  <c r="I28" i="9"/>
  <c r="G28" i="9"/>
  <c r="E28" i="9"/>
  <c r="T27" i="9"/>
  <c r="T34" i="14" s="1"/>
  <c r="S27" i="9"/>
  <c r="S34" i="14" s="1"/>
  <c r="R27" i="9"/>
  <c r="R34" i="14" s="1"/>
  <c r="Q27" i="9"/>
  <c r="Q34" i="14" s="1"/>
  <c r="O27" i="9"/>
  <c r="O34" i="14" s="1"/>
  <c r="N27" i="9"/>
  <c r="N34" i="14" s="1"/>
  <c r="M27" i="9"/>
  <c r="M34" i="14" s="1"/>
  <c r="L27" i="9"/>
  <c r="L34" i="14" s="1"/>
  <c r="J27" i="9"/>
  <c r="I27" i="9"/>
  <c r="G27" i="9"/>
  <c r="E27" i="9"/>
  <c r="T26" i="9"/>
  <c r="T33" i="14" s="1"/>
  <c r="S26" i="9"/>
  <c r="S33" i="14" s="1"/>
  <c r="R26" i="9"/>
  <c r="R33" i="14" s="1"/>
  <c r="Q26" i="9"/>
  <c r="Q33" i="14" s="1"/>
  <c r="O26" i="9"/>
  <c r="O33" i="14" s="1"/>
  <c r="N26" i="9"/>
  <c r="N33" i="14" s="1"/>
  <c r="M26" i="9"/>
  <c r="M33" i="14" s="1"/>
  <c r="L26" i="9"/>
  <c r="L33" i="14" s="1"/>
  <c r="J26" i="9"/>
  <c r="I26" i="9"/>
  <c r="G26" i="9"/>
  <c r="E26" i="9"/>
  <c r="T25" i="9"/>
  <c r="T32" i="14" s="1"/>
  <c r="S25" i="9"/>
  <c r="S32" i="14" s="1"/>
  <c r="R25" i="9"/>
  <c r="R32" i="14" s="1"/>
  <c r="Q25" i="9"/>
  <c r="Q32" i="14" s="1"/>
  <c r="O25" i="9"/>
  <c r="O32" i="14" s="1"/>
  <c r="N25" i="9"/>
  <c r="N32" i="14" s="1"/>
  <c r="M25" i="9"/>
  <c r="M32" i="14" s="1"/>
  <c r="L25" i="9"/>
  <c r="L32" i="14" s="1"/>
  <c r="J25" i="9"/>
  <c r="I25" i="9"/>
  <c r="G25" i="9"/>
  <c r="E25" i="9"/>
  <c r="T24" i="9"/>
  <c r="T31" i="14" s="1"/>
  <c r="S24" i="9"/>
  <c r="S31" i="14" s="1"/>
  <c r="R24" i="9"/>
  <c r="R31" i="14" s="1"/>
  <c r="Q24" i="9"/>
  <c r="Q31" i="14" s="1"/>
  <c r="O24" i="9"/>
  <c r="O31" i="14" s="1"/>
  <c r="N24" i="9"/>
  <c r="N31" i="14" s="1"/>
  <c r="M24" i="9"/>
  <c r="M31" i="14" s="1"/>
  <c r="L24" i="9"/>
  <c r="L31" i="14" s="1"/>
  <c r="J24" i="9"/>
  <c r="I24" i="9"/>
  <c r="G24" i="9"/>
  <c r="E24" i="9"/>
  <c r="T23" i="9"/>
  <c r="T30" i="14" s="1"/>
  <c r="S23" i="9"/>
  <c r="S30" i="14" s="1"/>
  <c r="R23" i="9"/>
  <c r="R30" i="14" s="1"/>
  <c r="Q23" i="9"/>
  <c r="Q30" i="14" s="1"/>
  <c r="O23" i="9"/>
  <c r="O30" i="14" s="1"/>
  <c r="N23" i="9"/>
  <c r="N30" i="14" s="1"/>
  <c r="M23" i="9"/>
  <c r="M30" i="14" s="1"/>
  <c r="L23" i="9"/>
  <c r="L30" i="14" s="1"/>
  <c r="J23" i="9"/>
  <c r="I23" i="9"/>
  <c r="G23" i="9"/>
  <c r="E23" i="9"/>
  <c r="T22" i="9"/>
  <c r="T29" i="14" s="1"/>
  <c r="S22" i="9"/>
  <c r="S29" i="14" s="1"/>
  <c r="R22" i="9"/>
  <c r="R29" i="14" s="1"/>
  <c r="Q22" i="9"/>
  <c r="Q29" i="14" s="1"/>
  <c r="O22" i="9"/>
  <c r="O29" i="14" s="1"/>
  <c r="N22" i="9"/>
  <c r="N29" i="14" s="1"/>
  <c r="M22" i="9"/>
  <c r="M29" i="14" s="1"/>
  <c r="L22" i="9"/>
  <c r="L29" i="14" s="1"/>
  <c r="J22" i="9"/>
  <c r="I22" i="9"/>
  <c r="G22" i="9"/>
  <c r="E22" i="9"/>
  <c r="T21" i="9"/>
  <c r="T28" i="14" s="1"/>
  <c r="S21" i="9"/>
  <c r="S28" i="14" s="1"/>
  <c r="R21" i="9"/>
  <c r="R28" i="14" s="1"/>
  <c r="Q21" i="9"/>
  <c r="Q28" i="14" s="1"/>
  <c r="O21" i="9"/>
  <c r="O28" i="14" s="1"/>
  <c r="N21" i="9"/>
  <c r="N28" i="14" s="1"/>
  <c r="M21" i="9"/>
  <c r="M28" i="14" s="1"/>
  <c r="L21" i="9"/>
  <c r="L28" i="14" s="1"/>
  <c r="J21" i="9"/>
  <c r="I21" i="9"/>
  <c r="G21" i="9"/>
  <c r="E21" i="9"/>
  <c r="T20" i="9"/>
  <c r="T27" i="14" s="1"/>
  <c r="S20" i="9"/>
  <c r="S27" i="14" s="1"/>
  <c r="R20" i="9"/>
  <c r="R27" i="14" s="1"/>
  <c r="Q20" i="9"/>
  <c r="Q27" i="14" s="1"/>
  <c r="O20" i="9"/>
  <c r="O27" i="14" s="1"/>
  <c r="N20" i="9"/>
  <c r="N27" i="14" s="1"/>
  <c r="M20" i="9"/>
  <c r="M27" i="14" s="1"/>
  <c r="L20" i="9"/>
  <c r="L27" i="14" s="1"/>
  <c r="J20" i="9"/>
  <c r="I20" i="9"/>
  <c r="G20" i="9"/>
  <c r="E20" i="9"/>
  <c r="T19" i="9"/>
  <c r="T26" i="14" s="1"/>
  <c r="S19" i="9"/>
  <c r="S26" i="14" s="1"/>
  <c r="R19" i="9"/>
  <c r="R26" i="14" s="1"/>
  <c r="Q19" i="9"/>
  <c r="Q26" i="14" s="1"/>
  <c r="O19" i="9"/>
  <c r="O26" i="14" s="1"/>
  <c r="N19" i="9"/>
  <c r="N26" i="14" s="1"/>
  <c r="M19" i="9"/>
  <c r="M26" i="14" s="1"/>
  <c r="L19" i="9"/>
  <c r="L26" i="14" s="1"/>
  <c r="J19" i="9"/>
  <c r="I19" i="9"/>
  <c r="G19" i="9"/>
  <c r="E19" i="9"/>
  <c r="T18" i="9"/>
  <c r="T25" i="14" s="1"/>
  <c r="S18" i="9"/>
  <c r="S25" i="14" s="1"/>
  <c r="R18" i="9"/>
  <c r="R25" i="14" s="1"/>
  <c r="Q18" i="9"/>
  <c r="Q25" i="14" s="1"/>
  <c r="O18" i="9"/>
  <c r="O25" i="14" s="1"/>
  <c r="N18" i="9"/>
  <c r="N25" i="14" s="1"/>
  <c r="M18" i="9"/>
  <c r="M25" i="14" s="1"/>
  <c r="L18" i="9"/>
  <c r="L25" i="14" s="1"/>
  <c r="J18" i="9"/>
  <c r="I18" i="9"/>
  <c r="G18" i="9"/>
  <c r="E18" i="9"/>
  <c r="T17" i="9"/>
  <c r="T24" i="14" s="1"/>
  <c r="S17" i="9"/>
  <c r="S24" i="14" s="1"/>
  <c r="R17" i="9"/>
  <c r="R24" i="14" s="1"/>
  <c r="Q17" i="9"/>
  <c r="Q24" i="14" s="1"/>
  <c r="O17" i="9"/>
  <c r="O24" i="14" s="1"/>
  <c r="N17" i="9"/>
  <c r="N24" i="14" s="1"/>
  <c r="M17" i="9"/>
  <c r="M24" i="14" s="1"/>
  <c r="L17" i="9"/>
  <c r="L24" i="14" s="1"/>
  <c r="J17" i="9"/>
  <c r="I17" i="9"/>
  <c r="G17" i="9"/>
  <c r="E17" i="9"/>
  <c r="T16" i="9"/>
  <c r="T23" i="14" s="1"/>
  <c r="S16" i="9"/>
  <c r="S23" i="14" s="1"/>
  <c r="R16" i="9"/>
  <c r="R23" i="14" s="1"/>
  <c r="Q16" i="9"/>
  <c r="Q23" i="14" s="1"/>
  <c r="O16" i="9"/>
  <c r="O23" i="14" s="1"/>
  <c r="N16" i="9"/>
  <c r="N23" i="14" s="1"/>
  <c r="M16" i="9"/>
  <c r="M23" i="14" s="1"/>
  <c r="L16" i="9"/>
  <c r="L23" i="14" s="1"/>
  <c r="J16" i="9"/>
  <c r="I16" i="9"/>
  <c r="G16" i="9"/>
  <c r="E16" i="9"/>
  <c r="T15" i="9"/>
  <c r="T22" i="14" s="1"/>
  <c r="S15" i="9"/>
  <c r="S22" i="14" s="1"/>
  <c r="R15" i="9"/>
  <c r="R22" i="14" s="1"/>
  <c r="Q15" i="9"/>
  <c r="Q22" i="14" s="1"/>
  <c r="O15" i="9"/>
  <c r="O22" i="14" s="1"/>
  <c r="N15" i="9"/>
  <c r="N22" i="14" s="1"/>
  <c r="M15" i="9"/>
  <c r="M22" i="14" s="1"/>
  <c r="L15" i="9"/>
  <c r="L22" i="14" s="1"/>
  <c r="J15" i="9"/>
  <c r="I15" i="9"/>
  <c r="G15" i="9"/>
  <c r="E15" i="9"/>
  <c r="T14" i="9"/>
  <c r="T21" i="14" s="1"/>
  <c r="S14" i="9"/>
  <c r="S21" i="14" s="1"/>
  <c r="R14" i="9"/>
  <c r="R21" i="14" s="1"/>
  <c r="Q14" i="9"/>
  <c r="Q21" i="14" s="1"/>
  <c r="O14" i="9"/>
  <c r="O21" i="14" s="1"/>
  <c r="N14" i="9"/>
  <c r="N21" i="14" s="1"/>
  <c r="M14" i="9"/>
  <c r="M21" i="14" s="1"/>
  <c r="L14" i="9"/>
  <c r="L21" i="14" s="1"/>
  <c r="J14" i="9"/>
  <c r="I14" i="9"/>
  <c r="G14" i="9"/>
  <c r="E14" i="9"/>
  <c r="T13" i="9"/>
  <c r="T20" i="14" s="1"/>
  <c r="S13" i="9"/>
  <c r="S20" i="14" s="1"/>
  <c r="R13" i="9"/>
  <c r="R20" i="14" s="1"/>
  <c r="Q13" i="9"/>
  <c r="Q20" i="14" s="1"/>
  <c r="O13" i="9"/>
  <c r="O20" i="14" s="1"/>
  <c r="N13" i="9"/>
  <c r="N20" i="14" s="1"/>
  <c r="M13" i="9"/>
  <c r="M20" i="14" s="1"/>
  <c r="L13" i="9"/>
  <c r="L20" i="14" s="1"/>
  <c r="J13" i="9"/>
  <c r="I13" i="9"/>
  <c r="G13" i="9"/>
  <c r="E13" i="9"/>
  <c r="T12" i="9"/>
  <c r="T19" i="14" s="1"/>
  <c r="S12" i="9"/>
  <c r="S19" i="14" s="1"/>
  <c r="R12" i="9"/>
  <c r="R19" i="14" s="1"/>
  <c r="Q12" i="9"/>
  <c r="Q19" i="14" s="1"/>
  <c r="O12" i="9"/>
  <c r="O19" i="14" s="1"/>
  <c r="N12" i="9"/>
  <c r="N19" i="14" s="1"/>
  <c r="M12" i="9"/>
  <c r="M19" i="14" s="1"/>
  <c r="L12" i="9"/>
  <c r="L19" i="14" s="1"/>
  <c r="J12" i="9"/>
  <c r="I12" i="9"/>
  <c r="G12" i="9"/>
  <c r="E12" i="9"/>
  <c r="T11" i="9"/>
  <c r="T18" i="14" s="1"/>
  <c r="S11" i="9"/>
  <c r="S18" i="14" s="1"/>
  <c r="R11" i="9"/>
  <c r="R18" i="14" s="1"/>
  <c r="Q11" i="9"/>
  <c r="Q18" i="14" s="1"/>
  <c r="O11" i="9"/>
  <c r="O18" i="14" s="1"/>
  <c r="N11" i="9"/>
  <c r="N18" i="14" s="1"/>
  <c r="M11" i="9"/>
  <c r="M18" i="14" s="1"/>
  <c r="L11" i="9"/>
  <c r="L18" i="14" s="1"/>
  <c r="J11" i="9"/>
  <c r="I11" i="9"/>
  <c r="G11" i="9"/>
  <c r="E11" i="9"/>
  <c r="T10" i="9"/>
  <c r="T17" i="14" s="1"/>
  <c r="S10" i="9"/>
  <c r="S17" i="14" s="1"/>
  <c r="R10" i="9"/>
  <c r="R17" i="14" s="1"/>
  <c r="Q10" i="9"/>
  <c r="Q17" i="14" s="1"/>
  <c r="O10" i="9"/>
  <c r="O17" i="14" s="1"/>
  <c r="N10" i="9"/>
  <c r="N17" i="14" s="1"/>
  <c r="M10" i="9"/>
  <c r="M17" i="14" s="1"/>
  <c r="L10" i="9"/>
  <c r="L17" i="14" s="1"/>
  <c r="J10" i="9"/>
  <c r="I10" i="9"/>
  <c r="G10" i="9"/>
  <c r="E10" i="9"/>
  <c r="T9" i="9"/>
  <c r="T16" i="14" s="1"/>
  <c r="S9" i="9"/>
  <c r="S16" i="14" s="1"/>
  <c r="R9" i="9"/>
  <c r="R16" i="14" s="1"/>
  <c r="Q9" i="9"/>
  <c r="Q16" i="14" s="1"/>
  <c r="O9" i="9"/>
  <c r="O16" i="14" s="1"/>
  <c r="N9" i="9"/>
  <c r="N16" i="14" s="1"/>
  <c r="M9" i="9"/>
  <c r="M16" i="14" s="1"/>
  <c r="L9" i="9"/>
  <c r="L16" i="14" s="1"/>
  <c r="J9" i="9"/>
  <c r="I9" i="9"/>
  <c r="G9" i="9"/>
  <c r="E9" i="9"/>
  <c r="T8" i="9"/>
  <c r="T15" i="14" s="1"/>
  <c r="S8" i="9"/>
  <c r="S15" i="14" s="1"/>
  <c r="R8" i="9"/>
  <c r="R15" i="14" s="1"/>
  <c r="Q8" i="9"/>
  <c r="Q15" i="14" s="1"/>
  <c r="O8" i="9"/>
  <c r="O15" i="14" s="1"/>
  <c r="N8" i="9"/>
  <c r="N15" i="14" s="1"/>
  <c r="M8" i="9"/>
  <c r="M15" i="14" s="1"/>
  <c r="L8" i="9"/>
  <c r="L15" i="14" s="1"/>
  <c r="J8" i="9"/>
  <c r="I8" i="9"/>
  <c r="G8" i="9"/>
  <c r="E8" i="9"/>
  <c r="B8" i="9"/>
  <c r="T509" i="8"/>
  <c r="S509" i="8"/>
  <c r="R509" i="8"/>
  <c r="Q509" i="8"/>
  <c r="O509" i="8"/>
  <c r="N509" i="8"/>
  <c r="AH508" i="8" s="1"/>
  <c r="M509" i="8"/>
  <c r="L509" i="8"/>
  <c r="AF508" i="8" s="1"/>
  <c r="J509" i="8"/>
  <c r="I509" i="8"/>
  <c r="G509" i="8"/>
  <c r="E509" i="8"/>
  <c r="AO508" i="8"/>
  <c r="F530" i="15" s="1"/>
  <c r="AN508" i="8"/>
  <c r="AM508" i="8"/>
  <c r="AJ508" i="8"/>
  <c r="AE508" i="8"/>
  <c r="E530" i="15" s="1"/>
  <c r="AB508" i="8"/>
  <c r="Z508" i="8"/>
  <c r="D530" i="15" s="1"/>
  <c r="Y508" i="8"/>
  <c r="X508" i="8"/>
  <c r="C530" i="15" s="1"/>
  <c r="W508" i="8"/>
  <c r="V508" i="8"/>
  <c r="B530" i="15" s="1"/>
  <c r="T508" i="8"/>
  <c r="S508" i="8"/>
  <c r="R508" i="8"/>
  <c r="AL508" i="8" s="1"/>
  <c r="Q508" i="8"/>
  <c r="AK508" i="8" s="1"/>
  <c r="O508" i="8"/>
  <c r="AI508" i="8" s="1"/>
  <c r="N508" i="8"/>
  <c r="M508" i="8"/>
  <c r="AG508" i="8" s="1"/>
  <c r="L508" i="8"/>
  <c r="J508" i="8"/>
  <c r="AD508" i="8" s="1"/>
  <c r="I508" i="8"/>
  <c r="AC508" i="8" s="1"/>
  <c r="G508" i="8"/>
  <c r="AA508" i="8" s="1"/>
  <c r="E508" i="8"/>
  <c r="AO507" i="8"/>
  <c r="F529" i="15" s="1"/>
  <c r="AN507" i="8"/>
  <c r="AJ507" i="8"/>
  <c r="AF507" i="8"/>
  <c r="AE507" i="8"/>
  <c r="E529" i="15" s="1"/>
  <c r="AC507" i="8"/>
  <c r="AB507" i="8"/>
  <c r="Z507" i="8"/>
  <c r="D529" i="15" s="1"/>
  <c r="X507" i="8"/>
  <c r="C529" i="15" s="1"/>
  <c r="W507" i="8"/>
  <c r="V507" i="8"/>
  <c r="B529" i="15" s="1"/>
  <c r="T507" i="8"/>
  <c r="S507" i="8"/>
  <c r="AM507" i="8" s="1"/>
  <c r="R507" i="8"/>
  <c r="AL507" i="8" s="1"/>
  <c r="Q507" i="8"/>
  <c r="AK507" i="8" s="1"/>
  <c r="O507" i="8"/>
  <c r="N507" i="8"/>
  <c r="AH507" i="8" s="1"/>
  <c r="M507" i="8"/>
  <c r="L507" i="8"/>
  <c r="J507" i="8"/>
  <c r="AD507" i="8" s="1"/>
  <c r="I507" i="8"/>
  <c r="G507" i="8"/>
  <c r="AA507" i="8" s="1"/>
  <c r="E507" i="8"/>
  <c r="Y507" i="8" s="1"/>
  <c r="AO506" i="8"/>
  <c r="F528" i="15" s="1"/>
  <c r="AJ506" i="8"/>
  <c r="AG506" i="8"/>
  <c r="AE506" i="8"/>
  <c r="E528" i="15" s="1"/>
  <c r="AD506" i="8"/>
  <c r="AB506" i="8"/>
  <c r="Z506" i="8"/>
  <c r="D528" i="15" s="1"/>
  <c r="Y506" i="8"/>
  <c r="X506" i="8"/>
  <c r="C528" i="15" s="1"/>
  <c r="W506" i="8"/>
  <c r="V506" i="8"/>
  <c r="B528" i="15" s="1"/>
  <c r="T506" i="8"/>
  <c r="AN506" i="8" s="1"/>
  <c r="S506" i="8"/>
  <c r="AM506" i="8" s="1"/>
  <c r="R506" i="8"/>
  <c r="AL506" i="8" s="1"/>
  <c r="Q506" i="8"/>
  <c r="AK506" i="8" s="1"/>
  <c r="O506" i="8"/>
  <c r="AI506" i="8" s="1"/>
  <c r="N506" i="8"/>
  <c r="M506" i="8"/>
  <c r="L506" i="8"/>
  <c r="AF506" i="8" s="1"/>
  <c r="J506" i="8"/>
  <c r="I506" i="8"/>
  <c r="AC506" i="8" s="1"/>
  <c r="G506" i="8"/>
  <c r="AA506" i="8" s="1"/>
  <c r="E506" i="8"/>
  <c r="AO505" i="8"/>
  <c r="F527" i="15" s="1"/>
  <c r="AJ505" i="8"/>
  <c r="AH505" i="8"/>
  <c r="AE505" i="8"/>
  <c r="E527" i="15" s="1"/>
  <c r="AB505" i="8"/>
  <c r="Z505" i="8"/>
  <c r="D527" i="15" s="1"/>
  <c r="X505" i="8"/>
  <c r="C527" i="15" s="1"/>
  <c r="W505" i="8"/>
  <c r="V505" i="8"/>
  <c r="B527" i="15" s="1"/>
  <c r="T505" i="8"/>
  <c r="AN505" i="8" s="1"/>
  <c r="S505" i="8"/>
  <c r="AM505" i="8" s="1"/>
  <c r="R505" i="8"/>
  <c r="AL505" i="8" s="1"/>
  <c r="Q505" i="8"/>
  <c r="AK505" i="8" s="1"/>
  <c r="O505" i="8"/>
  <c r="N505" i="8"/>
  <c r="M505" i="8"/>
  <c r="AG505" i="8" s="1"/>
  <c r="L505" i="8"/>
  <c r="AF505" i="8" s="1"/>
  <c r="J505" i="8"/>
  <c r="AD505" i="8" s="1"/>
  <c r="I505" i="8"/>
  <c r="AC505" i="8" s="1"/>
  <c r="G505" i="8"/>
  <c r="AA505" i="8" s="1"/>
  <c r="E505" i="8"/>
  <c r="Y504" i="8" s="1"/>
  <c r="AO504" i="8"/>
  <c r="F526" i="15" s="1"/>
  <c r="AJ504" i="8"/>
  <c r="AI504" i="8"/>
  <c r="AE504" i="8"/>
  <c r="E526" i="15" s="1"/>
  <c r="AC504" i="8"/>
  <c r="AB504" i="8"/>
  <c r="Z504" i="8"/>
  <c r="D526" i="15" s="1"/>
  <c r="X504" i="8"/>
  <c r="C526" i="15" s="1"/>
  <c r="W504" i="8"/>
  <c r="V504" i="8"/>
  <c r="B526" i="15" s="1"/>
  <c r="T504" i="8"/>
  <c r="AN504" i="8" s="1"/>
  <c r="S504" i="8"/>
  <c r="AM504" i="8" s="1"/>
  <c r="R504" i="8"/>
  <c r="AL504" i="8" s="1"/>
  <c r="Q504" i="8"/>
  <c r="O504" i="8"/>
  <c r="N504" i="8"/>
  <c r="AH504" i="8" s="1"/>
  <c r="M504" i="8"/>
  <c r="AG504" i="8" s="1"/>
  <c r="L504" i="8"/>
  <c r="AF504" i="8" s="1"/>
  <c r="J504" i="8"/>
  <c r="AD504" i="8" s="1"/>
  <c r="I504" i="8"/>
  <c r="G504" i="8"/>
  <c r="AA504" i="8" s="1"/>
  <c r="E504" i="8"/>
  <c r="AO503" i="8"/>
  <c r="F525" i="15" s="1"/>
  <c r="AK503" i="8"/>
  <c r="AJ503" i="8"/>
  <c r="AE503" i="8"/>
  <c r="E525" i="15" s="1"/>
  <c r="AD503" i="8"/>
  <c r="AB503" i="8"/>
  <c r="Z503" i="8"/>
  <c r="D525" i="15" s="1"/>
  <c r="Y503" i="8"/>
  <c r="X503" i="8"/>
  <c r="C525" i="15" s="1"/>
  <c r="W503" i="8"/>
  <c r="V503" i="8"/>
  <c r="B525" i="15" s="1"/>
  <c r="T503" i="8"/>
  <c r="AN503" i="8" s="1"/>
  <c r="S503" i="8"/>
  <c r="AM503" i="8" s="1"/>
  <c r="R503" i="8"/>
  <c r="Q503" i="8"/>
  <c r="O503" i="8"/>
  <c r="AI503" i="8" s="1"/>
  <c r="N503" i="8"/>
  <c r="AH503" i="8" s="1"/>
  <c r="M503" i="8"/>
  <c r="AG503" i="8" s="1"/>
  <c r="L503" i="8"/>
  <c r="AF503" i="8" s="1"/>
  <c r="J503" i="8"/>
  <c r="I503" i="8"/>
  <c r="AC503" i="8" s="1"/>
  <c r="G503" i="8"/>
  <c r="AA503" i="8" s="1"/>
  <c r="E503" i="8"/>
  <c r="AO502" i="8"/>
  <c r="F524" i="15" s="1"/>
  <c r="AL502" i="8"/>
  <c r="AK502" i="8"/>
  <c r="AJ502" i="8"/>
  <c r="AE502" i="8"/>
  <c r="E524" i="15" s="1"/>
  <c r="AC502" i="8"/>
  <c r="AB502" i="8"/>
  <c r="Z502" i="8"/>
  <c r="D524" i="15" s="1"/>
  <c r="X502" i="8"/>
  <c r="C524" i="15" s="1"/>
  <c r="W502" i="8"/>
  <c r="V502" i="8"/>
  <c r="B524" i="15" s="1"/>
  <c r="T502" i="8"/>
  <c r="AN502" i="8" s="1"/>
  <c r="S502" i="8"/>
  <c r="R502" i="8"/>
  <c r="Q502" i="8"/>
  <c r="O502" i="8"/>
  <c r="AI502" i="8" s="1"/>
  <c r="N502" i="8"/>
  <c r="AH502" i="8" s="1"/>
  <c r="M502" i="8"/>
  <c r="AG502" i="8" s="1"/>
  <c r="L502" i="8"/>
  <c r="J502" i="8"/>
  <c r="AD502" i="8" s="1"/>
  <c r="I502" i="8"/>
  <c r="G502" i="8"/>
  <c r="AA502" i="8" s="1"/>
  <c r="E502" i="8"/>
  <c r="Y502" i="8" s="1"/>
  <c r="AO501" i="8"/>
  <c r="F523" i="15" s="1"/>
  <c r="AM501" i="8"/>
  <c r="AL501" i="8"/>
  <c r="AJ501" i="8"/>
  <c r="AE501" i="8"/>
  <c r="E523" i="15" s="1"/>
  <c r="AD501" i="8"/>
  <c r="AB501" i="8"/>
  <c r="Z501" i="8"/>
  <c r="D523" i="15" s="1"/>
  <c r="Y501" i="8"/>
  <c r="X501" i="8"/>
  <c r="C523" i="15" s="1"/>
  <c r="W501" i="8"/>
  <c r="V501" i="8"/>
  <c r="B523" i="15" s="1"/>
  <c r="T501" i="8"/>
  <c r="S501" i="8"/>
  <c r="R501" i="8"/>
  <c r="Q501" i="8"/>
  <c r="AK501" i="8" s="1"/>
  <c r="O501" i="8"/>
  <c r="AI501" i="8" s="1"/>
  <c r="N501" i="8"/>
  <c r="AH501" i="8" s="1"/>
  <c r="M501" i="8"/>
  <c r="L501" i="8"/>
  <c r="AF501" i="8" s="1"/>
  <c r="J501" i="8"/>
  <c r="I501" i="8"/>
  <c r="AC501" i="8" s="1"/>
  <c r="G501" i="8"/>
  <c r="AA501" i="8" s="1"/>
  <c r="E501" i="8"/>
  <c r="AO500" i="8"/>
  <c r="F522" i="15" s="1"/>
  <c r="AN500" i="8"/>
  <c r="AM500" i="8"/>
  <c r="AJ500" i="8"/>
  <c r="AE500" i="8"/>
  <c r="E522" i="15" s="1"/>
  <c r="AB500" i="8"/>
  <c r="Z500" i="8"/>
  <c r="D522" i="15" s="1"/>
  <c r="Y500" i="8"/>
  <c r="X500" i="8"/>
  <c r="C522" i="15" s="1"/>
  <c r="W500" i="8"/>
  <c r="V500" i="8"/>
  <c r="B522" i="15" s="1"/>
  <c r="T500" i="8"/>
  <c r="S500" i="8"/>
  <c r="R500" i="8"/>
  <c r="AL500" i="8" s="1"/>
  <c r="Q500" i="8"/>
  <c r="AK500" i="8" s="1"/>
  <c r="O500" i="8"/>
  <c r="AI500" i="8" s="1"/>
  <c r="N500" i="8"/>
  <c r="M500" i="8"/>
  <c r="AG500" i="8" s="1"/>
  <c r="L500" i="8"/>
  <c r="J500" i="8"/>
  <c r="AD500" i="8" s="1"/>
  <c r="I500" i="8"/>
  <c r="AC500" i="8" s="1"/>
  <c r="G500" i="8"/>
  <c r="AA500" i="8" s="1"/>
  <c r="E500" i="8"/>
  <c r="AO499" i="8"/>
  <c r="F521" i="15" s="1"/>
  <c r="AN499" i="8"/>
  <c r="AJ499" i="8"/>
  <c r="AF499" i="8"/>
  <c r="AE499" i="8"/>
  <c r="E521" i="15" s="1"/>
  <c r="AC499" i="8"/>
  <c r="AB499" i="8"/>
  <c r="Z499" i="8"/>
  <c r="D521" i="15" s="1"/>
  <c r="X499" i="8"/>
  <c r="C521" i="15" s="1"/>
  <c r="W499" i="8"/>
  <c r="V499" i="8"/>
  <c r="B521" i="15" s="1"/>
  <c r="T499" i="8"/>
  <c r="S499" i="8"/>
  <c r="AM499" i="8" s="1"/>
  <c r="R499" i="8"/>
  <c r="AL499" i="8" s="1"/>
  <c r="Q499" i="8"/>
  <c r="AK499" i="8" s="1"/>
  <c r="O499" i="8"/>
  <c r="N499" i="8"/>
  <c r="AH499" i="8" s="1"/>
  <c r="M499" i="8"/>
  <c r="L499" i="8"/>
  <c r="J499" i="8"/>
  <c r="AD499" i="8" s="1"/>
  <c r="I499" i="8"/>
  <c r="G499" i="8"/>
  <c r="AA499" i="8" s="1"/>
  <c r="E499" i="8"/>
  <c r="Y499" i="8" s="1"/>
  <c r="AO498" i="8"/>
  <c r="F520" i="15" s="1"/>
  <c r="AJ498" i="8"/>
  <c r="AG498" i="8"/>
  <c r="AE498" i="8"/>
  <c r="E520" i="15" s="1"/>
  <c r="AD498" i="8"/>
  <c r="AB498" i="8"/>
  <c r="Z498" i="8"/>
  <c r="D520" i="15" s="1"/>
  <c r="Y498" i="8"/>
  <c r="X498" i="8"/>
  <c r="C520" i="15" s="1"/>
  <c r="W498" i="8"/>
  <c r="V498" i="8"/>
  <c r="B520" i="15" s="1"/>
  <c r="T498" i="8"/>
  <c r="AN498" i="8" s="1"/>
  <c r="S498" i="8"/>
  <c r="AM498" i="8" s="1"/>
  <c r="R498" i="8"/>
  <c r="AL498" i="8" s="1"/>
  <c r="Q498" i="8"/>
  <c r="AK498" i="8" s="1"/>
  <c r="O498" i="8"/>
  <c r="AI498" i="8" s="1"/>
  <c r="N498" i="8"/>
  <c r="M498" i="8"/>
  <c r="L498" i="8"/>
  <c r="AF498" i="8" s="1"/>
  <c r="J498" i="8"/>
  <c r="I498" i="8"/>
  <c r="AC498" i="8" s="1"/>
  <c r="G498" i="8"/>
  <c r="AA498" i="8" s="1"/>
  <c r="E498" i="8"/>
  <c r="AO497" i="8"/>
  <c r="F519" i="15" s="1"/>
  <c r="AJ497" i="8"/>
  <c r="AH497" i="8"/>
  <c r="AE497" i="8"/>
  <c r="E519" i="15" s="1"/>
  <c r="AB497" i="8"/>
  <c r="Z497" i="8"/>
  <c r="D519" i="15" s="1"/>
  <c r="X497" i="8"/>
  <c r="C519" i="15" s="1"/>
  <c r="W497" i="8"/>
  <c r="V497" i="8"/>
  <c r="B519" i="15" s="1"/>
  <c r="T497" i="8"/>
  <c r="AN497" i="8" s="1"/>
  <c r="S497" i="8"/>
  <c r="AM497" i="8" s="1"/>
  <c r="R497" i="8"/>
  <c r="AL497" i="8" s="1"/>
  <c r="Q497" i="8"/>
  <c r="AK497" i="8" s="1"/>
  <c r="O497" i="8"/>
  <c r="N497" i="8"/>
  <c r="M497" i="8"/>
  <c r="AG497" i="8" s="1"/>
  <c r="L497" i="8"/>
  <c r="AF497" i="8" s="1"/>
  <c r="J497" i="8"/>
  <c r="AD497" i="8" s="1"/>
  <c r="I497" i="8"/>
  <c r="AC497" i="8" s="1"/>
  <c r="G497" i="8"/>
  <c r="AA497" i="8" s="1"/>
  <c r="E497" i="8"/>
  <c r="Y496" i="8" s="1"/>
  <c r="AO496" i="8"/>
  <c r="F518" i="15" s="1"/>
  <c r="AJ496" i="8"/>
  <c r="AI496" i="8"/>
  <c r="AE496" i="8"/>
  <c r="E518" i="15" s="1"/>
  <c r="AC496" i="8"/>
  <c r="AB496" i="8"/>
  <c r="Z496" i="8"/>
  <c r="D518" i="15" s="1"/>
  <c r="X496" i="8"/>
  <c r="C518" i="15" s="1"/>
  <c r="W496" i="8"/>
  <c r="V496" i="8"/>
  <c r="B518" i="15" s="1"/>
  <c r="T496" i="8"/>
  <c r="AN496" i="8" s="1"/>
  <c r="S496" i="8"/>
  <c r="AM496" i="8" s="1"/>
  <c r="R496" i="8"/>
  <c r="AL496" i="8" s="1"/>
  <c r="Q496" i="8"/>
  <c r="O496" i="8"/>
  <c r="N496" i="8"/>
  <c r="AH496" i="8" s="1"/>
  <c r="M496" i="8"/>
  <c r="AG496" i="8" s="1"/>
  <c r="L496" i="8"/>
  <c r="AF496" i="8" s="1"/>
  <c r="J496" i="8"/>
  <c r="AD496" i="8" s="1"/>
  <c r="I496" i="8"/>
  <c r="G496" i="8"/>
  <c r="AA496" i="8" s="1"/>
  <c r="E496" i="8"/>
  <c r="AO495" i="8"/>
  <c r="F517" i="15" s="1"/>
  <c r="AK495" i="8"/>
  <c r="AJ495" i="8"/>
  <c r="AE495" i="8"/>
  <c r="E517" i="15" s="1"/>
  <c r="AD495" i="8"/>
  <c r="AB495" i="8"/>
  <c r="Z495" i="8"/>
  <c r="D517" i="15" s="1"/>
  <c r="Y495" i="8"/>
  <c r="X495" i="8"/>
  <c r="C517" i="15" s="1"/>
  <c r="W495" i="8"/>
  <c r="V495" i="8"/>
  <c r="B517" i="15" s="1"/>
  <c r="T495" i="8"/>
  <c r="AN495" i="8" s="1"/>
  <c r="S495" i="8"/>
  <c r="AM495" i="8" s="1"/>
  <c r="R495" i="8"/>
  <c r="Q495" i="8"/>
  <c r="O495" i="8"/>
  <c r="AI495" i="8" s="1"/>
  <c r="N495" i="8"/>
  <c r="AH495" i="8" s="1"/>
  <c r="M495" i="8"/>
  <c r="AG495" i="8" s="1"/>
  <c r="L495" i="8"/>
  <c r="AF495" i="8" s="1"/>
  <c r="J495" i="8"/>
  <c r="I495" i="8"/>
  <c r="AC495" i="8" s="1"/>
  <c r="G495" i="8"/>
  <c r="AA495" i="8" s="1"/>
  <c r="E495" i="8"/>
  <c r="AO494" i="8"/>
  <c r="F516" i="15" s="1"/>
  <c r="AL494" i="8"/>
  <c r="AK494" i="8"/>
  <c r="AJ494" i="8"/>
  <c r="AE494" i="8"/>
  <c r="E516" i="15" s="1"/>
  <c r="AC494" i="8"/>
  <c r="AB494" i="8"/>
  <c r="Z494" i="8"/>
  <c r="D516" i="15" s="1"/>
  <c r="X494" i="8"/>
  <c r="C516" i="15" s="1"/>
  <c r="W494" i="8"/>
  <c r="V494" i="8"/>
  <c r="B516" i="15" s="1"/>
  <c r="T494" i="8"/>
  <c r="AN494" i="8" s="1"/>
  <c r="S494" i="8"/>
  <c r="R494" i="8"/>
  <c r="Q494" i="8"/>
  <c r="O494" i="8"/>
  <c r="AI494" i="8" s="1"/>
  <c r="N494" i="8"/>
  <c r="AH494" i="8" s="1"/>
  <c r="M494" i="8"/>
  <c r="AG494" i="8" s="1"/>
  <c r="L494" i="8"/>
  <c r="J494" i="8"/>
  <c r="AD494" i="8" s="1"/>
  <c r="I494" i="8"/>
  <c r="G494" i="8"/>
  <c r="AA494" i="8" s="1"/>
  <c r="E494" i="8"/>
  <c r="Y494" i="8" s="1"/>
  <c r="AO493" i="8"/>
  <c r="F515" i="15" s="1"/>
  <c r="AM493" i="8"/>
  <c r="AL493" i="8"/>
  <c r="AJ493" i="8"/>
  <c r="AE493" i="8"/>
  <c r="E515" i="15" s="1"/>
  <c r="AD493" i="8"/>
  <c r="AB493" i="8"/>
  <c r="Z493" i="8"/>
  <c r="D515" i="15" s="1"/>
  <c r="Y493" i="8"/>
  <c r="X493" i="8"/>
  <c r="C515" i="15" s="1"/>
  <c r="W493" i="8"/>
  <c r="V493" i="8"/>
  <c r="B515" i="15" s="1"/>
  <c r="T493" i="8"/>
  <c r="S493" i="8"/>
  <c r="R493" i="8"/>
  <c r="Q493" i="8"/>
  <c r="AK493" i="8" s="1"/>
  <c r="O493" i="8"/>
  <c r="AI493" i="8" s="1"/>
  <c r="N493" i="8"/>
  <c r="AH493" i="8" s="1"/>
  <c r="M493" i="8"/>
  <c r="L493" i="8"/>
  <c r="AF493" i="8" s="1"/>
  <c r="J493" i="8"/>
  <c r="I493" i="8"/>
  <c r="AC493" i="8" s="1"/>
  <c r="G493" i="8"/>
  <c r="AA493" i="8" s="1"/>
  <c r="E493" i="8"/>
  <c r="AO492" i="8"/>
  <c r="F514" i="15" s="1"/>
  <c r="AN492" i="8"/>
  <c r="AM492" i="8"/>
  <c r="AJ492" i="8"/>
  <c r="AE492" i="8"/>
  <c r="E514" i="15" s="1"/>
  <c r="AB492" i="8"/>
  <c r="Z492" i="8"/>
  <c r="D514" i="15" s="1"/>
  <c r="Y492" i="8"/>
  <c r="X492" i="8"/>
  <c r="C514" i="15" s="1"/>
  <c r="W492" i="8"/>
  <c r="V492" i="8"/>
  <c r="B514" i="15" s="1"/>
  <c r="T492" i="8"/>
  <c r="S492" i="8"/>
  <c r="R492" i="8"/>
  <c r="AL492" i="8" s="1"/>
  <c r="Q492" i="8"/>
  <c r="AK492" i="8" s="1"/>
  <c r="O492" i="8"/>
  <c r="AI492" i="8" s="1"/>
  <c r="N492" i="8"/>
  <c r="M492" i="8"/>
  <c r="AG492" i="8" s="1"/>
  <c r="L492" i="8"/>
  <c r="J492" i="8"/>
  <c r="AD492" i="8" s="1"/>
  <c r="I492" i="8"/>
  <c r="AC492" i="8" s="1"/>
  <c r="G492" i="8"/>
  <c r="AA492" i="8" s="1"/>
  <c r="E492" i="8"/>
  <c r="AO491" i="8"/>
  <c r="F513" i="15" s="1"/>
  <c r="AN491" i="8"/>
  <c r="AJ491" i="8"/>
  <c r="AF491" i="8"/>
  <c r="AE491" i="8"/>
  <c r="E513" i="15" s="1"/>
  <c r="AC491" i="8"/>
  <c r="AB491" i="8"/>
  <c r="Z491" i="8"/>
  <c r="D513" i="15" s="1"/>
  <c r="X491" i="8"/>
  <c r="C513" i="15" s="1"/>
  <c r="W491" i="8"/>
  <c r="V491" i="8"/>
  <c r="B513" i="15" s="1"/>
  <c r="T491" i="8"/>
  <c r="S491" i="8"/>
  <c r="AM491" i="8" s="1"/>
  <c r="R491" i="8"/>
  <c r="AL491" i="8" s="1"/>
  <c r="Q491" i="8"/>
  <c r="AK491" i="8" s="1"/>
  <c r="O491" i="8"/>
  <c r="N491" i="8"/>
  <c r="AH491" i="8" s="1"/>
  <c r="M491" i="8"/>
  <c r="L491" i="8"/>
  <c r="J491" i="8"/>
  <c r="AD491" i="8" s="1"/>
  <c r="I491" i="8"/>
  <c r="G491" i="8"/>
  <c r="AA491" i="8" s="1"/>
  <c r="E491" i="8"/>
  <c r="Y491" i="8" s="1"/>
  <c r="AO490" i="8"/>
  <c r="F512" i="15" s="1"/>
  <c r="AJ490" i="8"/>
  <c r="AG490" i="8"/>
  <c r="AE490" i="8"/>
  <c r="E512" i="15" s="1"/>
  <c r="AD490" i="8"/>
  <c r="AB490" i="8"/>
  <c r="Z490" i="8"/>
  <c r="D512" i="15" s="1"/>
  <c r="Y490" i="8"/>
  <c r="X490" i="8"/>
  <c r="C512" i="15" s="1"/>
  <c r="W490" i="8"/>
  <c r="V490" i="8"/>
  <c r="B512" i="15" s="1"/>
  <c r="T490" i="8"/>
  <c r="AN490" i="8" s="1"/>
  <c r="S490" i="8"/>
  <c r="AM490" i="8" s="1"/>
  <c r="R490" i="8"/>
  <c r="AL490" i="8" s="1"/>
  <c r="Q490" i="8"/>
  <c r="AK490" i="8" s="1"/>
  <c r="O490" i="8"/>
  <c r="AI490" i="8" s="1"/>
  <c r="N490" i="8"/>
  <c r="M490" i="8"/>
  <c r="L490" i="8"/>
  <c r="AF490" i="8" s="1"/>
  <c r="J490" i="8"/>
  <c r="I490" i="8"/>
  <c r="AC490" i="8" s="1"/>
  <c r="G490" i="8"/>
  <c r="AA490" i="8" s="1"/>
  <c r="E490" i="8"/>
  <c r="AO489" i="8"/>
  <c r="F511" i="15" s="1"/>
  <c r="AJ489" i="8"/>
  <c r="AH489" i="8"/>
  <c r="AE489" i="8"/>
  <c r="E511" i="15" s="1"/>
  <c r="AB489" i="8"/>
  <c r="Z489" i="8"/>
  <c r="D511" i="15" s="1"/>
  <c r="X489" i="8"/>
  <c r="C511" i="15" s="1"/>
  <c r="W489" i="8"/>
  <c r="V489" i="8"/>
  <c r="B511" i="15" s="1"/>
  <c r="T489" i="8"/>
  <c r="AN489" i="8" s="1"/>
  <c r="S489" i="8"/>
  <c r="AM489" i="8" s="1"/>
  <c r="R489" i="8"/>
  <c r="AL489" i="8" s="1"/>
  <c r="Q489" i="8"/>
  <c r="AK489" i="8" s="1"/>
  <c r="O489" i="8"/>
  <c r="N489" i="8"/>
  <c r="M489" i="8"/>
  <c r="AG489" i="8" s="1"/>
  <c r="L489" i="8"/>
  <c r="AF489" i="8" s="1"/>
  <c r="J489" i="8"/>
  <c r="AD489" i="8" s="1"/>
  <c r="I489" i="8"/>
  <c r="AC489" i="8" s="1"/>
  <c r="G489" i="8"/>
  <c r="AA489" i="8" s="1"/>
  <c r="E489" i="8"/>
  <c r="Y488" i="8" s="1"/>
  <c r="AO488" i="8"/>
  <c r="F510" i="15" s="1"/>
  <c r="AJ488" i="8"/>
  <c r="AI488" i="8"/>
  <c r="AE488" i="8"/>
  <c r="E510" i="15" s="1"/>
  <c r="AC488" i="8"/>
  <c r="AB488" i="8"/>
  <c r="Z488" i="8"/>
  <c r="D510" i="15" s="1"/>
  <c r="X488" i="8"/>
  <c r="C510" i="15" s="1"/>
  <c r="W488" i="8"/>
  <c r="V488" i="8"/>
  <c r="B510" i="15" s="1"/>
  <c r="T488" i="8"/>
  <c r="AN488" i="8" s="1"/>
  <c r="S488" i="8"/>
  <c r="AM488" i="8" s="1"/>
  <c r="R488" i="8"/>
  <c r="AL488" i="8" s="1"/>
  <c r="Q488" i="8"/>
  <c r="O488" i="8"/>
  <c r="N488" i="8"/>
  <c r="AH488" i="8" s="1"/>
  <c r="M488" i="8"/>
  <c r="AG488" i="8" s="1"/>
  <c r="L488" i="8"/>
  <c r="AF488" i="8" s="1"/>
  <c r="J488" i="8"/>
  <c r="AD488" i="8" s="1"/>
  <c r="I488" i="8"/>
  <c r="G488" i="8"/>
  <c r="AA488" i="8" s="1"/>
  <c r="E488" i="8"/>
  <c r="AO487" i="8"/>
  <c r="F509" i="15" s="1"/>
  <c r="AK487" i="8"/>
  <c r="AJ487" i="8"/>
  <c r="AE487" i="8"/>
  <c r="E509" i="15" s="1"/>
  <c r="AD487" i="8"/>
  <c r="AB487" i="8"/>
  <c r="Z487" i="8"/>
  <c r="D509" i="15" s="1"/>
  <c r="Y487" i="8"/>
  <c r="X487" i="8"/>
  <c r="C509" i="15" s="1"/>
  <c r="W487" i="8"/>
  <c r="V487" i="8"/>
  <c r="B509" i="15" s="1"/>
  <c r="T487" i="8"/>
  <c r="AN487" i="8" s="1"/>
  <c r="S487" i="8"/>
  <c r="AM487" i="8" s="1"/>
  <c r="R487" i="8"/>
  <c r="Q487" i="8"/>
  <c r="O487" i="8"/>
  <c r="AI487" i="8" s="1"/>
  <c r="N487" i="8"/>
  <c r="AH487" i="8" s="1"/>
  <c r="M487" i="8"/>
  <c r="AG487" i="8" s="1"/>
  <c r="L487" i="8"/>
  <c r="AF487" i="8" s="1"/>
  <c r="J487" i="8"/>
  <c r="I487" i="8"/>
  <c r="AC487" i="8" s="1"/>
  <c r="G487" i="8"/>
  <c r="AA487" i="8" s="1"/>
  <c r="E487" i="8"/>
  <c r="AO486" i="8"/>
  <c r="F508" i="15" s="1"/>
  <c r="AL486" i="8"/>
  <c r="AK486" i="8"/>
  <c r="AJ486" i="8"/>
  <c r="AE486" i="8"/>
  <c r="E508" i="15" s="1"/>
  <c r="AC486" i="8"/>
  <c r="AB486" i="8"/>
  <c r="Z486" i="8"/>
  <c r="D508" i="15" s="1"/>
  <c r="X486" i="8"/>
  <c r="C508" i="15" s="1"/>
  <c r="W486" i="8"/>
  <c r="V486" i="8"/>
  <c r="B508" i="15" s="1"/>
  <c r="T486" i="8"/>
  <c r="AN486" i="8" s="1"/>
  <c r="S486" i="8"/>
  <c r="R486" i="8"/>
  <c r="Q486" i="8"/>
  <c r="O486" i="8"/>
  <c r="AI486" i="8" s="1"/>
  <c r="N486" i="8"/>
  <c r="AH486" i="8" s="1"/>
  <c r="M486" i="8"/>
  <c r="AG486" i="8" s="1"/>
  <c r="L486" i="8"/>
  <c r="J486" i="8"/>
  <c r="AD486" i="8" s="1"/>
  <c r="I486" i="8"/>
  <c r="G486" i="8"/>
  <c r="AA486" i="8" s="1"/>
  <c r="E486" i="8"/>
  <c r="Y486" i="8" s="1"/>
  <c r="AO485" i="8"/>
  <c r="F507" i="15" s="1"/>
  <c r="AM485" i="8"/>
  <c r="AL485" i="8"/>
  <c r="AJ485" i="8"/>
  <c r="AE485" i="8"/>
  <c r="E507" i="15" s="1"/>
  <c r="AD485" i="8"/>
  <c r="AB485" i="8"/>
  <c r="Z485" i="8"/>
  <c r="D507" i="15" s="1"/>
  <c r="Y485" i="8"/>
  <c r="X485" i="8"/>
  <c r="C507" i="15" s="1"/>
  <c r="W485" i="8"/>
  <c r="V485" i="8"/>
  <c r="B507" i="15" s="1"/>
  <c r="T485" i="8"/>
  <c r="S485" i="8"/>
  <c r="R485" i="8"/>
  <c r="Q485" i="8"/>
  <c r="AK485" i="8" s="1"/>
  <c r="O485" i="8"/>
  <c r="AI485" i="8" s="1"/>
  <c r="N485" i="8"/>
  <c r="AH485" i="8" s="1"/>
  <c r="M485" i="8"/>
  <c r="L485" i="8"/>
  <c r="AF485" i="8" s="1"/>
  <c r="J485" i="8"/>
  <c r="I485" i="8"/>
  <c r="AC485" i="8" s="1"/>
  <c r="G485" i="8"/>
  <c r="AA485" i="8" s="1"/>
  <c r="E485" i="8"/>
  <c r="AO484" i="8"/>
  <c r="F506" i="15" s="1"/>
  <c r="AN484" i="8"/>
  <c r="AM484" i="8"/>
  <c r="AJ484" i="8"/>
  <c r="AE484" i="8"/>
  <c r="E506" i="15" s="1"/>
  <c r="AB484" i="8"/>
  <c r="Z484" i="8"/>
  <c r="D506" i="15" s="1"/>
  <c r="Y484" i="8"/>
  <c r="X484" i="8"/>
  <c r="C506" i="15" s="1"/>
  <c r="W484" i="8"/>
  <c r="V484" i="8"/>
  <c r="B506" i="15" s="1"/>
  <c r="T484" i="8"/>
  <c r="S484" i="8"/>
  <c r="R484" i="8"/>
  <c r="AL484" i="8" s="1"/>
  <c r="Q484" i="8"/>
  <c r="AK484" i="8" s="1"/>
  <c r="O484" i="8"/>
  <c r="AI484" i="8" s="1"/>
  <c r="N484" i="8"/>
  <c r="M484" i="8"/>
  <c r="AG484" i="8" s="1"/>
  <c r="L484" i="8"/>
  <c r="J484" i="8"/>
  <c r="AD484" i="8" s="1"/>
  <c r="I484" i="8"/>
  <c r="AC484" i="8" s="1"/>
  <c r="G484" i="8"/>
  <c r="AA484" i="8" s="1"/>
  <c r="E484" i="8"/>
  <c r="AO483" i="8"/>
  <c r="F505" i="15" s="1"/>
  <c r="AN483" i="8"/>
  <c r="AJ483" i="8"/>
  <c r="AF483" i="8"/>
  <c r="AE483" i="8"/>
  <c r="E505" i="15" s="1"/>
  <c r="AC483" i="8"/>
  <c r="AB483" i="8"/>
  <c r="Z483" i="8"/>
  <c r="D505" i="15" s="1"/>
  <c r="X483" i="8"/>
  <c r="C505" i="15" s="1"/>
  <c r="W483" i="8"/>
  <c r="V483" i="8"/>
  <c r="B505" i="15" s="1"/>
  <c r="T483" i="8"/>
  <c r="S483" i="8"/>
  <c r="AM483" i="8" s="1"/>
  <c r="R483" i="8"/>
  <c r="AL483" i="8" s="1"/>
  <c r="Q483" i="8"/>
  <c r="AK483" i="8" s="1"/>
  <c r="O483" i="8"/>
  <c r="N483" i="8"/>
  <c r="AH483" i="8" s="1"/>
  <c r="M483" i="8"/>
  <c r="L483" i="8"/>
  <c r="J483" i="8"/>
  <c r="AD483" i="8" s="1"/>
  <c r="I483" i="8"/>
  <c r="G483" i="8"/>
  <c r="AA483" i="8" s="1"/>
  <c r="E483" i="8"/>
  <c r="Y483" i="8" s="1"/>
  <c r="AO482" i="8"/>
  <c r="F504" i="15" s="1"/>
  <c r="AJ482" i="8"/>
  <c r="AG482" i="8"/>
  <c r="AE482" i="8"/>
  <c r="E504" i="15" s="1"/>
  <c r="AD482" i="8"/>
  <c r="AB482" i="8"/>
  <c r="Z482" i="8"/>
  <c r="D504" i="15" s="1"/>
  <c r="Y482" i="8"/>
  <c r="X482" i="8"/>
  <c r="C504" i="15" s="1"/>
  <c r="W482" i="8"/>
  <c r="V482" i="8"/>
  <c r="B504" i="15" s="1"/>
  <c r="T482" i="8"/>
  <c r="AN482" i="8" s="1"/>
  <c r="S482" i="8"/>
  <c r="AM482" i="8" s="1"/>
  <c r="R482" i="8"/>
  <c r="AL482" i="8" s="1"/>
  <c r="Q482" i="8"/>
  <c r="AK482" i="8" s="1"/>
  <c r="O482" i="8"/>
  <c r="AI482" i="8" s="1"/>
  <c r="N482" i="8"/>
  <c r="M482" i="8"/>
  <c r="L482" i="8"/>
  <c r="AF482" i="8" s="1"/>
  <c r="J482" i="8"/>
  <c r="I482" i="8"/>
  <c r="AC482" i="8" s="1"/>
  <c r="G482" i="8"/>
  <c r="AA482" i="8" s="1"/>
  <c r="E482" i="8"/>
  <c r="AO481" i="8"/>
  <c r="F503" i="15" s="1"/>
  <c r="AJ481" i="8"/>
  <c r="AH481" i="8"/>
  <c r="AE481" i="8"/>
  <c r="E503" i="15" s="1"/>
  <c r="AB481" i="8"/>
  <c r="Z481" i="8"/>
  <c r="D503" i="15" s="1"/>
  <c r="X481" i="8"/>
  <c r="C503" i="15" s="1"/>
  <c r="W481" i="8"/>
  <c r="V481" i="8"/>
  <c r="B503" i="15" s="1"/>
  <c r="T481" i="8"/>
  <c r="AN481" i="8" s="1"/>
  <c r="S481" i="8"/>
  <c r="AM481" i="8" s="1"/>
  <c r="R481" i="8"/>
  <c r="AL481" i="8" s="1"/>
  <c r="Q481" i="8"/>
  <c r="AK481" i="8" s="1"/>
  <c r="O481" i="8"/>
  <c r="N481" i="8"/>
  <c r="M481" i="8"/>
  <c r="AG481" i="8" s="1"/>
  <c r="L481" i="8"/>
  <c r="AF481" i="8" s="1"/>
  <c r="J481" i="8"/>
  <c r="AD481" i="8" s="1"/>
  <c r="I481" i="8"/>
  <c r="AC481" i="8" s="1"/>
  <c r="G481" i="8"/>
  <c r="AA481" i="8" s="1"/>
  <c r="E481" i="8"/>
  <c r="Y480" i="8" s="1"/>
  <c r="AO480" i="8"/>
  <c r="F502" i="15" s="1"/>
  <c r="AJ480" i="8"/>
  <c r="AI480" i="8"/>
  <c r="AE480" i="8"/>
  <c r="E502" i="15" s="1"/>
  <c r="AC480" i="8"/>
  <c r="AB480" i="8"/>
  <c r="Z480" i="8"/>
  <c r="D502" i="15" s="1"/>
  <c r="X480" i="8"/>
  <c r="C502" i="15" s="1"/>
  <c r="W480" i="8"/>
  <c r="V480" i="8"/>
  <c r="B502" i="15" s="1"/>
  <c r="T480" i="8"/>
  <c r="AN480" i="8" s="1"/>
  <c r="S480" i="8"/>
  <c r="AM480" i="8" s="1"/>
  <c r="R480" i="8"/>
  <c r="AL480" i="8" s="1"/>
  <c r="Q480" i="8"/>
  <c r="O480" i="8"/>
  <c r="N480" i="8"/>
  <c r="AH480" i="8" s="1"/>
  <c r="M480" i="8"/>
  <c r="AG480" i="8" s="1"/>
  <c r="L480" i="8"/>
  <c r="AF480" i="8" s="1"/>
  <c r="J480" i="8"/>
  <c r="AD480" i="8" s="1"/>
  <c r="I480" i="8"/>
  <c r="G480" i="8"/>
  <c r="AA480" i="8" s="1"/>
  <c r="E480" i="8"/>
  <c r="AO479" i="8"/>
  <c r="F501" i="15" s="1"/>
  <c r="AK479" i="8"/>
  <c r="AJ479" i="8"/>
  <c r="AE479" i="8"/>
  <c r="E501" i="15" s="1"/>
  <c r="AD479" i="8"/>
  <c r="AB479" i="8"/>
  <c r="Z479" i="8"/>
  <c r="D501" i="15" s="1"/>
  <c r="Y479" i="8"/>
  <c r="X479" i="8"/>
  <c r="C501" i="15" s="1"/>
  <c r="W479" i="8"/>
  <c r="V479" i="8"/>
  <c r="B501" i="15" s="1"/>
  <c r="T479" i="8"/>
  <c r="AN479" i="8" s="1"/>
  <c r="S479" i="8"/>
  <c r="AM479" i="8" s="1"/>
  <c r="R479" i="8"/>
  <c r="Q479" i="8"/>
  <c r="O479" i="8"/>
  <c r="AI479" i="8" s="1"/>
  <c r="N479" i="8"/>
  <c r="AH479" i="8" s="1"/>
  <c r="M479" i="8"/>
  <c r="AG479" i="8" s="1"/>
  <c r="L479" i="8"/>
  <c r="AF479" i="8" s="1"/>
  <c r="J479" i="8"/>
  <c r="I479" i="8"/>
  <c r="AC479" i="8" s="1"/>
  <c r="G479" i="8"/>
  <c r="AA479" i="8" s="1"/>
  <c r="E479" i="8"/>
  <c r="AO478" i="8"/>
  <c r="F500" i="15" s="1"/>
  <c r="AL478" i="8"/>
  <c r="AK478" i="8"/>
  <c r="AJ478" i="8"/>
  <c r="AE478" i="8"/>
  <c r="E500" i="15" s="1"/>
  <c r="AC478" i="8"/>
  <c r="AB478" i="8"/>
  <c r="Z478" i="8"/>
  <c r="D500" i="15" s="1"/>
  <c r="X478" i="8"/>
  <c r="C500" i="15" s="1"/>
  <c r="W478" i="8"/>
  <c r="V478" i="8"/>
  <c r="B500" i="15" s="1"/>
  <c r="T478" i="8"/>
  <c r="AN478" i="8" s="1"/>
  <c r="S478" i="8"/>
  <c r="R478" i="8"/>
  <c r="Q478" i="8"/>
  <c r="O478" i="8"/>
  <c r="AI478" i="8" s="1"/>
  <c r="N478" i="8"/>
  <c r="AH478" i="8" s="1"/>
  <c r="M478" i="8"/>
  <c r="AG478" i="8" s="1"/>
  <c r="L478" i="8"/>
  <c r="J478" i="8"/>
  <c r="AD478" i="8" s="1"/>
  <c r="I478" i="8"/>
  <c r="G478" i="8"/>
  <c r="AA478" i="8" s="1"/>
  <c r="E478" i="8"/>
  <c r="Y478" i="8" s="1"/>
  <c r="AO477" i="8"/>
  <c r="F499" i="15" s="1"/>
  <c r="AM477" i="8"/>
  <c r="AL477" i="8"/>
  <c r="AJ477" i="8"/>
  <c r="AE477" i="8"/>
  <c r="E499" i="15" s="1"/>
  <c r="AD477" i="8"/>
  <c r="AB477" i="8"/>
  <c r="Z477" i="8"/>
  <c r="D499" i="15" s="1"/>
  <c r="Y477" i="8"/>
  <c r="X477" i="8"/>
  <c r="C499" i="15" s="1"/>
  <c r="W477" i="8"/>
  <c r="V477" i="8"/>
  <c r="B499" i="15" s="1"/>
  <c r="T477" i="8"/>
  <c r="S477" i="8"/>
  <c r="R477" i="8"/>
  <c r="Q477" i="8"/>
  <c r="AK477" i="8" s="1"/>
  <c r="O477" i="8"/>
  <c r="AI477" i="8" s="1"/>
  <c r="N477" i="8"/>
  <c r="AH477" i="8" s="1"/>
  <c r="M477" i="8"/>
  <c r="L477" i="8"/>
  <c r="AF477" i="8" s="1"/>
  <c r="J477" i="8"/>
  <c r="I477" i="8"/>
  <c r="AC477" i="8" s="1"/>
  <c r="G477" i="8"/>
  <c r="AA477" i="8" s="1"/>
  <c r="E477" i="8"/>
  <c r="AO476" i="8"/>
  <c r="F498" i="15" s="1"/>
  <c r="AN476" i="8"/>
  <c r="AM476" i="8"/>
  <c r="AJ476" i="8"/>
  <c r="AE476" i="8"/>
  <c r="E498" i="15" s="1"/>
  <c r="AB476" i="8"/>
  <c r="Z476" i="8"/>
  <c r="D498" i="15" s="1"/>
  <c r="Y476" i="8"/>
  <c r="X476" i="8"/>
  <c r="C498" i="15" s="1"/>
  <c r="W476" i="8"/>
  <c r="V476" i="8"/>
  <c r="B498" i="15" s="1"/>
  <c r="T476" i="8"/>
  <c r="S476" i="8"/>
  <c r="R476" i="8"/>
  <c r="AL476" i="8" s="1"/>
  <c r="Q476" i="8"/>
  <c r="AK476" i="8" s="1"/>
  <c r="O476" i="8"/>
  <c r="AI476" i="8" s="1"/>
  <c r="N476" i="8"/>
  <c r="M476" i="8"/>
  <c r="AG476" i="8" s="1"/>
  <c r="L476" i="8"/>
  <c r="J476" i="8"/>
  <c r="AD476" i="8" s="1"/>
  <c r="I476" i="8"/>
  <c r="AC476" i="8" s="1"/>
  <c r="G476" i="8"/>
  <c r="AA476" i="8" s="1"/>
  <c r="E476" i="8"/>
  <c r="AO475" i="8"/>
  <c r="F497" i="15" s="1"/>
  <c r="AN475" i="8"/>
  <c r="AJ475" i="8"/>
  <c r="AF475" i="8"/>
  <c r="AE475" i="8"/>
  <c r="E497" i="15" s="1"/>
  <c r="AC475" i="8"/>
  <c r="AB475" i="8"/>
  <c r="Z475" i="8"/>
  <c r="D497" i="15" s="1"/>
  <c r="X475" i="8"/>
  <c r="C497" i="15" s="1"/>
  <c r="W475" i="8"/>
  <c r="V475" i="8"/>
  <c r="B497" i="15" s="1"/>
  <c r="T475" i="8"/>
  <c r="S475" i="8"/>
  <c r="AM475" i="8" s="1"/>
  <c r="R475" i="8"/>
  <c r="AL475" i="8" s="1"/>
  <c r="Q475" i="8"/>
  <c r="AK475" i="8" s="1"/>
  <c r="O475" i="8"/>
  <c r="N475" i="8"/>
  <c r="AH475" i="8" s="1"/>
  <c r="M475" i="8"/>
  <c r="L475" i="8"/>
  <c r="J475" i="8"/>
  <c r="AD475" i="8" s="1"/>
  <c r="I475" i="8"/>
  <c r="G475" i="8"/>
  <c r="AA475" i="8" s="1"/>
  <c r="E475" i="8"/>
  <c r="Y475" i="8" s="1"/>
  <c r="AO474" i="8"/>
  <c r="F496" i="15" s="1"/>
  <c r="AJ474" i="8"/>
  <c r="AG474" i="8"/>
  <c r="AE474" i="8"/>
  <c r="E496" i="15" s="1"/>
  <c r="AD474" i="8"/>
  <c r="AB474" i="8"/>
  <c r="Z474" i="8"/>
  <c r="D496" i="15" s="1"/>
  <c r="Y474" i="8"/>
  <c r="X474" i="8"/>
  <c r="C496" i="15" s="1"/>
  <c r="W474" i="8"/>
  <c r="V474" i="8"/>
  <c r="B496" i="15" s="1"/>
  <c r="T474" i="8"/>
  <c r="AN474" i="8" s="1"/>
  <c r="S474" i="8"/>
  <c r="AM474" i="8" s="1"/>
  <c r="R474" i="8"/>
  <c r="AL474" i="8" s="1"/>
  <c r="Q474" i="8"/>
  <c r="AK474" i="8" s="1"/>
  <c r="O474" i="8"/>
  <c r="AI474" i="8" s="1"/>
  <c r="N474" i="8"/>
  <c r="M474" i="8"/>
  <c r="L474" i="8"/>
  <c r="AF474" i="8" s="1"/>
  <c r="J474" i="8"/>
  <c r="I474" i="8"/>
  <c r="AC474" i="8" s="1"/>
  <c r="G474" i="8"/>
  <c r="AA474" i="8" s="1"/>
  <c r="E474" i="8"/>
  <c r="AO473" i="8"/>
  <c r="F495" i="15" s="1"/>
  <c r="AJ473" i="8"/>
  <c r="AH473" i="8"/>
  <c r="AE473" i="8"/>
  <c r="E495" i="15" s="1"/>
  <c r="AB473" i="8"/>
  <c r="Z473" i="8"/>
  <c r="D495" i="15" s="1"/>
  <c r="X473" i="8"/>
  <c r="C495" i="15" s="1"/>
  <c r="W473" i="8"/>
  <c r="V473" i="8"/>
  <c r="B495" i="15" s="1"/>
  <c r="T473" i="8"/>
  <c r="AN473" i="8" s="1"/>
  <c r="S473" i="8"/>
  <c r="AM473" i="8" s="1"/>
  <c r="R473" i="8"/>
  <c r="AL473" i="8" s="1"/>
  <c r="Q473" i="8"/>
  <c r="AK473" i="8" s="1"/>
  <c r="O473" i="8"/>
  <c r="N473" i="8"/>
  <c r="M473" i="8"/>
  <c r="AG473" i="8" s="1"/>
  <c r="L473" i="8"/>
  <c r="AF473" i="8" s="1"/>
  <c r="J473" i="8"/>
  <c r="AD473" i="8" s="1"/>
  <c r="I473" i="8"/>
  <c r="AC473" i="8" s="1"/>
  <c r="G473" i="8"/>
  <c r="AA473" i="8" s="1"/>
  <c r="E473" i="8"/>
  <c r="Y472" i="8" s="1"/>
  <c r="AO472" i="8"/>
  <c r="F494" i="15" s="1"/>
  <c r="AJ472" i="8"/>
  <c r="AI472" i="8"/>
  <c r="AE472" i="8"/>
  <c r="E494" i="15" s="1"/>
  <c r="AC472" i="8"/>
  <c r="AB472" i="8"/>
  <c r="Z472" i="8"/>
  <c r="D494" i="15" s="1"/>
  <c r="X472" i="8"/>
  <c r="C494" i="15" s="1"/>
  <c r="W472" i="8"/>
  <c r="V472" i="8"/>
  <c r="B494" i="15" s="1"/>
  <c r="T472" i="8"/>
  <c r="AN472" i="8" s="1"/>
  <c r="S472" i="8"/>
  <c r="AM472" i="8" s="1"/>
  <c r="R472" i="8"/>
  <c r="AL472" i="8" s="1"/>
  <c r="Q472" i="8"/>
  <c r="O472" i="8"/>
  <c r="N472" i="8"/>
  <c r="AH472" i="8" s="1"/>
  <c r="M472" i="8"/>
  <c r="AG472" i="8" s="1"/>
  <c r="L472" i="8"/>
  <c r="AF472" i="8" s="1"/>
  <c r="J472" i="8"/>
  <c r="AD472" i="8" s="1"/>
  <c r="I472" i="8"/>
  <c r="G472" i="8"/>
  <c r="AA472" i="8" s="1"/>
  <c r="E472" i="8"/>
  <c r="AO471" i="8"/>
  <c r="F493" i="15" s="1"/>
  <c r="AK471" i="8"/>
  <c r="AJ471" i="8"/>
  <c r="AE471" i="8"/>
  <c r="E493" i="15" s="1"/>
  <c r="AD471" i="8"/>
  <c r="AB471" i="8"/>
  <c r="Z471" i="8"/>
  <c r="D493" i="15" s="1"/>
  <c r="Y471" i="8"/>
  <c r="X471" i="8"/>
  <c r="C493" i="15" s="1"/>
  <c r="W471" i="8"/>
  <c r="V471" i="8"/>
  <c r="B493" i="15" s="1"/>
  <c r="T471" i="8"/>
  <c r="AN471" i="8" s="1"/>
  <c r="S471" i="8"/>
  <c r="AM471" i="8" s="1"/>
  <c r="R471" i="8"/>
  <c r="Q471" i="8"/>
  <c r="O471" i="8"/>
  <c r="AI471" i="8" s="1"/>
  <c r="N471" i="8"/>
  <c r="AH471" i="8" s="1"/>
  <c r="M471" i="8"/>
  <c r="AG471" i="8" s="1"/>
  <c r="L471" i="8"/>
  <c r="AF471" i="8" s="1"/>
  <c r="J471" i="8"/>
  <c r="I471" i="8"/>
  <c r="AC471" i="8" s="1"/>
  <c r="G471" i="8"/>
  <c r="AA471" i="8" s="1"/>
  <c r="E471" i="8"/>
  <c r="AO470" i="8"/>
  <c r="F492" i="15" s="1"/>
  <c r="AL470" i="8"/>
  <c r="AK470" i="8"/>
  <c r="AJ470" i="8"/>
  <c r="AE470" i="8"/>
  <c r="E492" i="15" s="1"/>
  <c r="AC470" i="8"/>
  <c r="AB470" i="8"/>
  <c r="Z470" i="8"/>
  <c r="D492" i="15" s="1"/>
  <c r="X470" i="8"/>
  <c r="C492" i="15" s="1"/>
  <c r="W470" i="8"/>
  <c r="V470" i="8"/>
  <c r="B492" i="15" s="1"/>
  <c r="T470" i="8"/>
  <c r="AN470" i="8" s="1"/>
  <c r="S470" i="8"/>
  <c r="R470" i="8"/>
  <c r="Q470" i="8"/>
  <c r="O470" i="8"/>
  <c r="AI470" i="8" s="1"/>
  <c r="N470" i="8"/>
  <c r="AH470" i="8" s="1"/>
  <c r="M470" i="8"/>
  <c r="AG470" i="8" s="1"/>
  <c r="L470" i="8"/>
  <c r="J470" i="8"/>
  <c r="AD470" i="8" s="1"/>
  <c r="I470" i="8"/>
  <c r="G470" i="8"/>
  <c r="AA470" i="8" s="1"/>
  <c r="E470" i="8"/>
  <c r="Y470" i="8" s="1"/>
  <c r="AO469" i="8"/>
  <c r="F491" i="15" s="1"/>
  <c r="AM469" i="8"/>
  <c r="AL469" i="8"/>
  <c r="AJ469" i="8"/>
  <c r="AE469" i="8"/>
  <c r="E491" i="15" s="1"/>
  <c r="AD469" i="8"/>
  <c r="AB469" i="8"/>
  <c r="Z469" i="8"/>
  <c r="D491" i="15" s="1"/>
  <c r="Y469" i="8"/>
  <c r="X469" i="8"/>
  <c r="C491" i="15" s="1"/>
  <c r="W469" i="8"/>
  <c r="V469" i="8"/>
  <c r="B491" i="15" s="1"/>
  <c r="T469" i="8"/>
  <c r="S469" i="8"/>
  <c r="R469" i="8"/>
  <c r="Q469" i="8"/>
  <c r="AK469" i="8" s="1"/>
  <c r="O469" i="8"/>
  <c r="AI469" i="8" s="1"/>
  <c r="N469" i="8"/>
  <c r="AH469" i="8" s="1"/>
  <c r="M469" i="8"/>
  <c r="L469" i="8"/>
  <c r="AF469" i="8" s="1"/>
  <c r="J469" i="8"/>
  <c r="I469" i="8"/>
  <c r="AC469" i="8" s="1"/>
  <c r="G469" i="8"/>
  <c r="AA469" i="8" s="1"/>
  <c r="E469" i="8"/>
  <c r="AO468" i="8"/>
  <c r="F490" i="15" s="1"/>
  <c r="AN468" i="8"/>
  <c r="AM468" i="8"/>
  <c r="AJ468" i="8"/>
  <c r="AE468" i="8"/>
  <c r="E490" i="15" s="1"/>
  <c r="AB468" i="8"/>
  <c r="Z468" i="8"/>
  <c r="D490" i="15" s="1"/>
  <c r="Y468" i="8"/>
  <c r="X468" i="8"/>
  <c r="C490" i="15" s="1"/>
  <c r="W468" i="8"/>
  <c r="V468" i="8"/>
  <c r="B490" i="15" s="1"/>
  <c r="T468" i="8"/>
  <c r="S468" i="8"/>
  <c r="R468" i="8"/>
  <c r="AL468" i="8" s="1"/>
  <c r="Q468" i="8"/>
  <c r="AK468" i="8" s="1"/>
  <c r="O468" i="8"/>
  <c r="AI468" i="8" s="1"/>
  <c r="N468" i="8"/>
  <c r="M468" i="8"/>
  <c r="AG468" i="8" s="1"/>
  <c r="L468" i="8"/>
  <c r="J468" i="8"/>
  <c r="AD468" i="8" s="1"/>
  <c r="I468" i="8"/>
  <c r="AC468" i="8" s="1"/>
  <c r="G468" i="8"/>
  <c r="AA468" i="8" s="1"/>
  <c r="E468" i="8"/>
  <c r="AO467" i="8"/>
  <c r="F489" i="15" s="1"/>
  <c r="AN467" i="8"/>
  <c r="AJ467" i="8"/>
  <c r="AF467" i="8"/>
  <c r="AE467" i="8"/>
  <c r="E489" i="15" s="1"/>
  <c r="AC467" i="8"/>
  <c r="AB467" i="8"/>
  <c r="Z467" i="8"/>
  <c r="D489" i="15" s="1"/>
  <c r="X467" i="8"/>
  <c r="C489" i="15" s="1"/>
  <c r="W467" i="8"/>
  <c r="V467" i="8"/>
  <c r="B489" i="15" s="1"/>
  <c r="T467" i="8"/>
  <c r="S467" i="8"/>
  <c r="AM467" i="8" s="1"/>
  <c r="R467" i="8"/>
  <c r="AL467" i="8" s="1"/>
  <c r="Q467" i="8"/>
  <c r="AK467" i="8" s="1"/>
  <c r="O467" i="8"/>
  <c r="N467" i="8"/>
  <c r="AH467" i="8" s="1"/>
  <c r="M467" i="8"/>
  <c r="L467" i="8"/>
  <c r="J467" i="8"/>
  <c r="AD467" i="8" s="1"/>
  <c r="I467" i="8"/>
  <c r="G467" i="8"/>
  <c r="AA467" i="8" s="1"/>
  <c r="E467" i="8"/>
  <c r="Y467" i="8" s="1"/>
  <c r="AO466" i="8"/>
  <c r="F488" i="15" s="1"/>
  <c r="AJ466" i="8"/>
  <c r="AG466" i="8"/>
  <c r="AE466" i="8"/>
  <c r="E488" i="15" s="1"/>
  <c r="AD466" i="8"/>
  <c r="AB466" i="8"/>
  <c r="Z466" i="8"/>
  <c r="D488" i="15" s="1"/>
  <c r="Y466" i="8"/>
  <c r="X466" i="8"/>
  <c r="C488" i="15" s="1"/>
  <c r="W466" i="8"/>
  <c r="V466" i="8"/>
  <c r="B488" i="15" s="1"/>
  <c r="T466" i="8"/>
  <c r="AN466" i="8" s="1"/>
  <c r="S466" i="8"/>
  <c r="AM466" i="8" s="1"/>
  <c r="R466" i="8"/>
  <c r="AL466" i="8" s="1"/>
  <c r="Q466" i="8"/>
  <c r="AK466" i="8" s="1"/>
  <c r="O466" i="8"/>
  <c r="AI466" i="8" s="1"/>
  <c r="N466" i="8"/>
  <c r="M466" i="8"/>
  <c r="L466" i="8"/>
  <c r="AF466" i="8" s="1"/>
  <c r="J466" i="8"/>
  <c r="I466" i="8"/>
  <c r="AC466" i="8" s="1"/>
  <c r="G466" i="8"/>
  <c r="AA466" i="8" s="1"/>
  <c r="E466" i="8"/>
  <c r="AO465" i="8"/>
  <c r="F487" i="15" s="1"/>
  <c r="AJ465" i="8"/>
  <c r="AH465" i="8"/>
  <c r="AE465" i="8"/>
  <c r="E487" i="15" s="1"/>
  <c r="AB465" i="8"/>
  <c r="Z465" i="8"/>
  <c r="D487" i="15" s="1"/>
  <c r="X465" i="8"/>
  <c r="C487" i="15" s="1"/>
  <c r="W465" i="8"/>
  <c r="V465" i="8"/>
  <c r="B487" i="15" s="1"/>
  <c r="T465" i="8"/>
  <c r="AN465" i="8" s="1"/>
  <c r="S465" i="8"/>
  <c r="AM465" i="8" s="1"/>
  <c r="R465" i="8"/>
  <c r="AL465" i="8" s="1"/>
  <c r="Q465" i="8"/>
  <c r="AK465" i="8" s="1"/>
  <c r="O465" i="8"/>
  <c r="N465" i="8"/>
  <c r="M465" i="8"/>
  <c r="AG465" i="8" s="1"/>
  <c r="L465" i="8"/>
  <c r="AF465" i="8" s="1"/>
  <c r="J465" i="8"/>
  <c r="AD465" i="8" s="1"/>
  <c r="I465" i="8"/>
  <c r="AC465" i="8" s="1"/>
  <c r="G465" i="8"/>
  <c r="AA465" i="8" s="1"/>
  <c r="E465" i="8"/>
  <c r="Y464" i="8" s="1"/>
  <c r="AO464" i="8"/>
  <c r="F486" i="15" s="1"/>
  <c r="AJ464" i="8"/>
  <c r="AI464" i="8"/>
  <c r="AE464" i="8"/>
  <c r="E486" i="15" s="1"/>
  <c r="AC464" i="8"/>
  <c r="AB464" i="8"/>
  <c r="Z464" i="8"/>
  <c r="D486" i="15" s="1"/>
  <c r="X464" i="8"/>
  <c r="C486" i="15" s="1"/>
  <c r="W464" i="8"/>
  <c r="V464" i="8"/>
  <c r="B486" i="15" s="1"/>
  <c r="T464" i="8"/>
  <c r="AN464" i="8" s="1"/>
  <c r="S464" i="8"/>
  <c r="AM464" i="8" s="1"/>
  <c r="R464" i="8"/>
  <c r="AL464" i="8" s="1"/>
  <c r="Q464" i="8"/>
  <c r="O464" i="8"/>
  <c r="N464" i="8"/>
  <c r="AH464" i="8" s="1"/>
  <c r="M464" i="8"/>
  <c r="AG464" i="8" s="1"/>
  <c r="L464" i="8"/>
  <c r="AF464" i="8" s="1"/>
  <c r="J464" i="8"/>
  <c r="AD464" i="8" s="1"/>
  <c r="I464" i="8"/>
  <c r="G464" i="8"/>
  <c r="AA464" i="8" s="1"/>
  <c r="E464" i="8"/>
  <c r="AO463" i="8"/>
  <c r="F485" i="15" s="1"/>
  <c r="AK463" i="8"/>
  <c r="AJ463" i="8"/>
  <c r="AE463" i="8"/>
  <c r="E485" i="15" s="1"/>
  <c r="AD463" i="8"/>
  <c r="AB463" i="8"/>
  <c r="Z463" i="8"/>
  <c r="D485" i="15" s="1"/>
  <c r="Y463" i="8"/>
  <c r="X463" i="8"/>
  <c r="C485" i="15" s="1"/>
  <c r="W463" i="8"/>
  <c r="V463" i="8"/>
  <c r="B485" i="15" s="1"/>
  <c r="T463" i="8"/>
  <c r="AN463" i="8" s="1"/>
  <c r="S463" i="8"/>
  <c r="AM463" i="8" s="1"/>
  <c r="R463" i="8"/>
  <c r="Q463" i="8"/>
  <c r="O463" i="8"/>
  <c r="AI463" i="8" s="1"/>
  <c r="N463" i="8"/>
  <c r="AH463" i="8" s="1"/>
  <c r="M463" i="8"/>
  <c r="AG463" i="8" s="1"/>
  <c r="L463" i="8"/>
  <c r="AF463" i="8" s="1"/>
  <c r="J463" i="8"/>
  <c r="I463" i="8"/>
  <c r="AC463" i="8" s="1"/>
  <c r="G463" i="8"/>
  <c r="AA463" i="8" s="1"/>
  <c r="E463" i="8"/>
  <c r="AO462" i="8"/>
  <c r="F484" i="15" s="1"/>
  <c r="AL462" i="8"/>
  <c r="AK462" i="8"/>
  <c r="AJ462" i="8"/>
  <c r="AE462" i="8"/>
  <c r="E484" i="15" s="1"/>
  <c r="AC462" i="8"/>
  <c r="AB462" i="8"/>
  <c r="Z462" i="8"/>
  <c r="D484" i="15" s="1"/>
  <c r="X462" i="8"/>
  <c r="C484" i="15" s="1"/>
  <c r="W462" i="8"/>
  <c r="V462" i="8"/>
  <c r="B484" i="15" s="1"/>
  <c r="T462" i="8"/>
  <c r="AN462" i="8" s="1"/>
  <c r="S462" i="8"/>
  <c r="R462" i="8"/>
  <c r="Q462" i="8"/>
  <c r="O462" i="8"/>
  <c r="AI462" i="8" s="1"/>
  <c r="N462" i="8"/>
  <c r="AH462" i="8" s="1"/>
  <c r="M462" i="8"/>
  <c r="AG462" i="8" s="1"/>
  <c r="L462" i="8"/>
  <c r="J462" i="8"/>
  <c r="AD462" i="8" s="1"/>
  <c r="I462" i="8"/>
  <c r="G462" i="8"/>
  <c r="AA462" i="8" s="1"/>
  <c r="E462" i="8"/>
  <c r="Y462" i="8" s="1"/>
  <c r="AO461" i="8"/>
  <c r="F483" i="15" s="1"/>
  <c r="AM461" i="8"/>
  <c r="AL461" i="8"/>
  <c r="AJ461" i="8"/>
  <c r="AE461" i="8"/>
  <c r="E483" i="15" s="1"/>
  <c r="AD461" i="8"/>
  <c r="AB461" i="8"/>
  <c r="Z461" i="8"/>
  <c r="D483" i="15" s="1"/>
  <c r="Y461" i="8"/>
  <c r="X461" i="8"/>
  <c r="C483" i="15" s="1"/>
  <c r="W461" i="8"/>
  <c r="V461" i="8"/>
  <c r="B483" i="15" s="1"/>
  <c r="T461" i="8"/>
  <c r="S461" i="8"/>
  <c r="R461" i="8"/>
  <c r="Q461" i="8"/>
  <c r="AK461" i="8" s="1"/>
  <c r="O461" i="8"/>
  <c r="AI461" i="8" s="1"/>
  <c r="N461" i="8"/>
  <c r="AH461" i="8" s="1"/>
  <c r="M461" i="8"/>
  <c r="L461" i="8"/>
  <c r="AF461" i="8" s="1"/>
  <c r="J461" i="8"/>
  <c r="I461" i="8"/>
  <c r="AC461" i="8" s="1"/>
  <c r="G461" i="8"/>
  <c r="AA461" i="8" s="1"/>
  <c r="E461" i="8"/>
  <c r="AO460" i="8"/>
  <c r="F482" i="15" s="1"/>
  <c r="AN460" i="8"/>
  <c r="AM460" i="8"/>
  <c r="AJ460" i="8"/>
  <c r="AE460" i="8"/>
  <c r="E482" i="15" s="1"/>
  <c r="AB460" i="8"/>
  <c r="Z460" i="8"/>
  <c r="D482" i="15" s="1"/>
  <c r="Y460" i="8"/>
  <c r="X460" i="8"/>
  <c r="C482" i="15" s="1"/>
  <c r="W460" i="8"/>
  <c r="V460" i="8"/>
  <c r="B482" i="15" s="1"/>
  <c r="T460" i="8"/>
  <c r="S460" i="8"/>
  <c r="R460" i="8"/>
  <c r="AL460" i="8" s="1"/>
  <c r="Q460" i="8"/>
  <c r="AK460" i="8" s="1"/>
  <c r="O460" i="8"/>
  <c r="AI460" i="8" s="1"/>
  <c r="N460" i="8"/>
  <c r="M460" i="8"/>
  <c r="AG460" i="8" s="1"/>
  <c r="L460" i="8"/>
  <c r="J460" i="8"/>
  <c r="AD460" i="8" s="1"/>
  <c r="I460" i="8"/>
  <c r="AC460" i="8" s="1"/>
  <c r="G460" i="8"/>
  <c r="AA460" i="8" s="1"/>
  <c r="E460" i="8"/>
  <c r="AO459" i="8"/>
  <c r="F481" i="15" s="1"/>
  <c r="AN459" i="8"/>
  <c r="AJ459" i="8"/>
  <c r="AF459" i="8"/>
  <c r="AE459" i="8"/>
  <c r="E481" i="15" s="1"/>
  <c r="AC459" i="8"/>
  <c r="AB459" i="8"/>
  <c r="Z459" i="8"/>
  <c r="D481" i="15" s="1"/>
  <c r="X459" i="8"/>
  <c r="C481" i="15" s="1"/>
  <c r="W459" i="8"/>
  <c r="V459" i="8"/>
  <c r="B481" i="15" s="1"/>
  <c r="T459" i="8"/>
  <c r="S459" i="8"/>
  <c r="AM459" i="8" s="1"/>
  <c r="R459" i="8"/>
  <c r="AL459" i="8" s="1"/>
  <c r="Q459" i="8"/>
  <c r="AK459" i="8" s="1"/>
  <c r="O459" i="8"/>
  <c r="N459" i="8"/>
  <c r="AH459" i="8" s="1"/>
  <c r="M459" i="8"/>
  <c r="L459" i="8"/>
  <c r="J459" i="8"/>
  <c r="AD459" i="8" s="1"/>
  <c r="I459" i="8"/>
  <c r="G459" i="8"/>
  <c r="AA459" i="8" s="1"/>
  <c r="E459" i="8"/>
  <c r="Y459" i="8" s="1"/>
  <c r="AO458" i="8"/>
  <c r="F480" i="15" s="1"/>
  <c r="AJ458" i="8"/>
  <c r="AG458" i="8"/>
  <c r="AE458" i="8"/>
  <c r="E480" i="15" s="1"/>
  <c r="AD458" i="8"/>
  <c r="AB458" i="8"/>
  <c r="Z458" i="8"/>
  <c r="D480" i="15" s="1"/>
  <c r="Y458" i="8"/>
  <c r="X458" i="8"/>
  <c r="C480" i="15" s="1"/>
  <c r="W458" i="8"/>
  <c r="V458" i="8"/>
  <c r="B480" i="15" s="1"/>
  <c r="T458" i="8"/>
  <c r="AN458" i="8" s="1"/>
  <c r="S458" i="8"/>
  <c r="AM458" i="8" s="1"/>
  <c r="R458" i="8"/>
  <c r="AL458" i="8" s="1"/>
  <c r="Q458" i="8"/>
  <c r="AK458" i="8" s="1"/>
  <c r="O458" i="8"/>
  <c r="AI458" i="8" s="1"/>
  <c r="N458" i="8"/>
  <c r="M458" i="8"/>
  <c r="L458" i="8"/>
  <c r="AF458" i="8" s="1"/>
  <c r="J458" i="8"/>
  <c r="I458" i="8"/>
  <c r="AC458" i="8" s="1"/>
  <c r="G458" i="8"/>
  <c r="AA458" i="8" s="1"/>
  <c r="E458" i="8"/>
  <c r="AO457" i="8"/>
  <c r="F479" i="15" s="1"/>
  <c r="AJ457" i="8"/>
  <c r="AH457" i="8"/>
  <c r="AE457" i="8"/>
  <c r="E479" i="15" s="1"/>
  <c r="AB457" i="8"/>
  <c r="Z457" i="8"/>
  <c r="D479" i="15" s="1"/>
  <c r="X457" i="8"/>
  <c r="C479" i="15" s="1"/>
  <c r="W457" i="8"/>
  <c r="V457" i="8"/>
  <c r="B479" i="15" s="1"/>
  <c r="T457" i="8"/>
  <c r="AN457" i="8" s="1"/>
  <c r="S457" i="8"/>
  <c r="AM457" i="8" s="1"/>
  <c r="R457" i="8"/>
  <c r="AL457" i="8" s="1"/>
  <c r="Q457" i="8"/>
  <c r="AK457" i="8" s="1"/>
  <c r="O457" i="8"/>
  <c r="N457" i="8"/>
  <c r="M457" i="8"/>
  <c r="AG457" i="8" s="1"/>
  <c r="L457" i="8"/>
  <c r="AF457" i="8" s="1"/>
  <c r="J457" i="8"/>
  <c r="AD457" i="8" s="1"/>
  <c r="I457" i="8"/>
  <c r="AC457" i="8" s="1"/>
  <c r="G457" i="8"/>
  <c r="AA457" i="8" s="1"/>
  <c r="E457" i="8"/>
  <c r="Y456" i="8" s="1"/>
  <c r="AO456" i="8"/>
  <c r="F478" i="15" s="1"/>
  <c r="AJ456" i="8"/>
  <c r="AI456" i="8"/>
  <c r="AE456" i="8"/>
  <c r="E478" i="15" s="1"/>
  <c r="AC456" i="8"/>
  <c r="AB456" i="8"/>
  <c r="Z456" i="8"/>
  <c r="D478" i="15" s="1"/>
  <c r="X456" i="8"/>
  <c r="C478" i="15" s="1"/>
  <c r="W456" i="8"/>
  <c r="V456" i="8"/>
  <c r="B478" i="15" s="1"/>
  <c r="T456" i="8"/>
  <c r="AN456" i="8" s="1"/>
  <c r="S456" i="8"/>
  <c r="AM456" i="8" s="1"/>
  <c r="R456" i="8"/>
  <c r="AL456" i="8" s="1"/>
  <c r="Q456" i="8"/>
  <c r="O456" i="8"/>
  <c r="N456" i="8"/>
  <c r="AH456" i="8" s="1"/>
  <c r="M456" i="8"/>
  <c r="AG456" i="8" s="1"/>
  <c r="L456" i="8"/>
  <c r="AF456" i="8" s="1"/>
  <c r="J456" i="8"/>
  <c r="AD456" i="8" s="1"/>
  <c r="I456" i="8"/>
  <c r="G456" i="8"/>
  <c r="AA456" i="8" s="1"/>
  <c r="E456" i="8"/>
  <c r="AO455" i="8"/>
  <c r="F477" i="15" s="1"/>
  <c r="AK455" i="8"/>
  <c r="AJ455" i="8"/>
  <c r="AE455" i="8"/>
  <c r="E477" i="15" s="1"/>
  <c r="AD455" i="8"/>
  <c r="AB455" i="8"/>
  <c r="Z455" i="8"/>
  <c r="D477" i="15" s="1"/>
  <c r="Y455" i="8"/>
  <c r="X455" i="8"/>
  <c r="C477" i="15" s="1"/>
  <c r="W455" i="8"/>
  <c r="V455" i="8"/>
  <c r="B477" i="15" s="1"/>
  <c r="T455" i="8"/>
  <c r="AN455" i="8" s="1"/>
  <c r="S455" i="8"/>
  <c r="AM455" i="8" s="1"/>
  <c r="R455" i="8"/>
  <c r="Q455" i="8"/>
  <c r="O455" i="8"/>
  <c r="AI455" i="8" s="1"/>
  <c r="N455" i="8"/>
  <c r="AH455" i="8" s="1"/>
  <c r="M455" i="8"/>
  <c r="AG455" i="8" s="1"/>
  <c r="L455" i="8"/>
  <c r="AF455" i="8" s="1"/>
  <c r="J455" i="8"/>
  <c r="I455" i="8"/>
  <c r="AC455" i="8" s="1"/>
  <c r="G455" i="8"/>
  <c r="AA455" i="8" s="1"/>
  <c r="E455" i="8"/>
  <c r="AO454" i="8"/>
  <c r="F476" i="15" s="1"/>
  <c r="AL454" i="8"/>
  <c r="AK454" i="8"/>
  <c r="AJ454" i="8"/>
  <c r="AE454" i="8"/>
  <c r="E476" i="15" s="1"/>
  <c r="AC454" i="8"/>
  <c r="AB454" i="8"/>
  <c r="Z454" i="8"/>
  <c r="D476" i="15" s="1"/>
  <c r="X454" i="8"/>
  <c r="C476" i="15" s="1"/>
  <c r="W454" i="8"/>
  <c r="V454" i="8"/>
  <c r="B476" i="15" s="1"/>
  <c r="T454" i="8"/>
  <c r="AN454" i="8" s="1"/>
  <c r="S454" i="8"/>
  <c r="R454" i="8"/>
  <c r="Q454" i="8"/>
  <c r="O454" i="8"/>
  <c r="AI454" i="8" s="1"/>
  <c r="N454" i="8"/>
  <c r="AH454" i="8" s="1"/>
  <c r="M454" i="8"/>
  <c r="AG454" i="8" s="1"/>
  <c r="L454" i="8"/>
  <c r="J454" i="8"/>
  <c r="AD454" i="8" s="1"/>
  <c r="I454" i="8"/>
  <c r="G454" i="8"/>
  <c r="AA454" i="8" s="1"/>
  <c r="E454" i="8"/>
  <c r="Y454" i="8" s="1"/>
  <c r="AO453" i="8"/>
  <c r="F475" i="15" s="1"/>
  <c r="AM453" i="8"/>
  <c r="AL453" i="8"/>
  <c r="AJ453" i="8"/>
  <c r="AE453" i="8"/>
  <c r="E475" i="15" s="1"/>
  <c r="AD453" i="8"/>
  <c r="AB453" i="8"/>
  <c r="Z453" i="8"/>
  <c r="D475" i="15" s="1"/>
  <c r="Y453" i="8"/>
  <c r="X453" i="8"/>
  <c r="C475" i="15" s="1"/>
  <c r="W453" i="8"/>
  <c r="V453" i="8"/>
  <c r="B475" i="15" s="1"/>
  <c r="T453" i="8"/>
  <c r="S453" i="8"/>
  <c r="R453" i="8"/>
  <c r="Q453" i="8"/>
  <c r="AK453" i="8" s="1"/>
  <c r="O453" i="8"/>
  <c r="AI453" i="8" s="1"/>
  <c r="N453" i="8"/>
  <c r="AH453" i="8" s="1"/>
  <c r="M453" i="8"/>
  <c r="L453" i="8"/>
  <c r="AF453" i="8" s="1"/>
  <c r="J453" i="8"/>
  <c r="I453" i="8"/>
  <c r="AC453" i="8" s="1"/>
  <c r="G453" i="8"/>
  <c r="AA453" i="8" s="1"/>
  <c r="E453" i="8"/>
  <c r="AO452" i="8"/>
  <c r="F474" i="15" s="1"/>
  <c r="AN452" i="8"/>
  <c r="AM452" i="8"/>
  <c r="AJ452" i="8"/>
  <c r="AE452" i="8"/>
  <c r="E474" i="15" s="1"/>
  <c r="AB452" i="8"/>
  <c r="Z452" i="8"/>
  <c r="D474" i="15" s="1"/>
  <c r="Y452" i="8"/>
  <c r="X452" i="8"/>
  <c r="C474" i="15" s="1"/>
  <c r="W452" i="8"/>
  <c r="V452" i="8"/>
  <c r="B474" i="15" s="1"/>
  <c r="T452" i="8"/>
  <c r="S452" i="8"/>
  <c r="R452" i="8"/>
  <c r="AL452" i="8" s="1"/>
  <c r="Q452" i="8"/>
  <c r="AK452" i="8" s="1"/>
  <c r="O452" i="8"/>
  <c r="AI452" i="8" s="1"/>
  <c r="N452" i="8"/>
  <c r="M452" i="8"/>
  <c r="AG452" i="8" s="1"/>
  <c r="L452" i="8"/>
  <c r="J452" i="8"/>
  <c r="AD452" i="8" s="1"/>
  <c r="I452" i="8"/>
  <c r="AC452" i="8" s="1"/>
  <c r="G452" i="8"/>
  <c r="AA452" i="8" s="1"/>
  <c r="E452" i="8"/>
  <c r="AO451" i="8"/>
  <c r="F473" i="15" s="1"/>
  <c r="AN451" i="8"/>
  <c r="AJ451" i="8"/>
  <c r="AF451" i="8"/>
  <c r="AE451" i="8"/>
  <c r="E473" i="15" s="1"/>
  <c r="AC451" i="8"/>
  <c r="AB451" i="8"/>
  <c r="Z451" i="8"/>
  <c r="D473" i="15" s="1"/>
  <c r="X451" i="8"/>
  <c r="C473" i="15" s="1"/>
  <c r="W451" i="8"/>
  <c r="V451" i="8"/>
  <c r="B473" i="15" s="1"/>
  <c r="T451" i="8"/>
  <c r="S451" i="8"/>
  <c r="AM451" i="8" s="1"/>
  <c r="R451" i="8"/>
  <c r="AL451" i="8" s="1"/>
  <c r="Q451" i="8"/>
  <c r="AK451" i="8" s="1"/>
  <c r="O451" i="8"/>
  <c r="N451" i="8"/>
  <c r="AH451" i="8" s="1"/>
  <c r="M451" i="8"/>
  <c r="L451" i="8"/>
  <c r="J451" i="8"/>
  <c r="AD451" i="8" s="1"/>
  <c r="I451" i="8"/>
  <c r="G451" i="8"/>
  <c r="AA451" i="8" s="1"/>
  <c r="E451" i="8"/>
  <c r="Y451" i="8" s="1"/>
  <c r="AO450" i="8"/>
  <c r="F472" i="15" s="1"/>
  <c r="AJ450" i="8"/>
  <c r="AG450" i="8"/>
  <c r="AE450" i="8"/>
  <c r="E472" i="15" s="1"/>
  <c r="AD450" i="8"/>
  <c r="AB450" i="8"/>
  <c r="Z450" i="8"/>
  <c r="D472" i="15" s="1"/>
  <c r="Y450" i="8"/>
  <c r="X450" i="8"/>
  <c r="C472" i="15" s="1"/>
  <c r="W450" i="8"/>
  <c r="V450" i="8"/>
  <c r="B472" i="15" s="1"/>
  <c r="T450" i="8"/>
  <c r="AN450" i="8" s="1"/>
  <c r="S450" i="8"/>
  <c r="AM450" i="8" s="1"/>
  <c r="R450" i="8"/>
  <c r="AL450" i="8" s="1"/>
  <c r="Q450" i="8"/>
  <c r="AK450" i="8" s="1"/>
  <c r="O450" i="8"/>
  <c r="AI450" i="8" s="1"/>
  <c r="N450" i="8"/>
  <c r="M450" i="8"/>
  <c r="L450" i="8"/>
  <c r="AF450" i="8" s="1"/>
  <c r="J450" i="8"/>
  <c r="I450" i="8"/>
  <c r="AC450" i="8" s="1"/>
  <c r="G450" i="8"/>
  <c r="AA450" i="8" s="1"/>
  <c r="E450" i="8"/>
  <c r="AO449" i="8"/>
  <c r="F471" i="15" s="1"/>
  <c r="AJ449" i="8"/>
  <c r="AH449" i="8"/>
  <c r="AE449" i="8"/>
  <c r="E471" i="15" s="1"/>
  <c r="AB449" i="8"/>
  <c r="Z449" i="8"/>
  <c r="D471" i="15" s="1"/>
  <c r="X449" i="8"/>
  <c r="C471" i="15" s="1"/>
  <c r="W449" i="8"/>
  <c r="V449" i="8"/>
  <c r="B471" i="15" s="1"/>
  <c r="T449" i="8"/>
  <c r="AN449" i="8" s="1"/>
  <c r="S449" i="8"/>
  <c r="AM449" i="8" s="1"/>
  <c r="R449" i="8"/>
  <c r="AL449" i="8" s="1"/>
  <c r="Q449" i="8"/>
  <c r="AK449" i="8" s="1"/>
  <c r="O449" i="8"/>
  <c r="N449" i="8"/>
  <c r="M449" i="8"/>
  <c r="AG449" i="8" s="1"/>
  <c r="L449" i="8"/>
  <c r="AF449" i="8" s="1"/>
  <c r="J449" i="8"/>
  <c r="AD449" i="8" s="1"/>
  <c r="I449" i="8"/>
  <c r="AC449" i="8" s="1"/>
  <c r="G449" i="8"/>
  <c r="AA449" i="8" s="1"/>
  <c r="E449" i="8"/>
  <c r="Y448" i="8" s="1"/>
  <c r="AO448" i="8"/>
  <c r="F470" i="15" s="1"/>
  <c r="AJ448" i="8"/>
  <c r="AI448" i="8"/>
  <c r="AE448" i="8"/>
  <c r="E470" i="15" s="1"/>
  <c r="AC448" i="8"/>
  <c r="AB448" i="8"/>
  <c r="Z448" i="8"/>
  <c r="D470" i="15" s="1"/>
  <c r="X448" i="8"/>
  <c r="C470" i="15" s="1"/>
  <c r="W448" i="8"/>
  <c r="V448" i="8"/>
  <c r="B470" i="15" s="1"/>
  <c r="T448" i="8"/>
  <c r="AN448" i="8" s="1"/>
  <c r="S448" i="8"/>
  <c r="AM448" i="8" s="1"/>
  <c r="R448" i="8"/>
  <c r="AL448" i="8" s="1"/>
  <c r="Q448" i="8"/>
  <c r="O448" i="8"/>
  <c r="N448" i="8"/>
  <c r="AH448" i="8" s="1"/>
  <c r="M448" i="8"/>
  <c r="AG448" i="8" s="1"/>
  <c r="L448" i="8"/>
  <c r="AF448" i="8" s="1"/>
  <c r="J448" i="8"/>
  <c r="AD448" i="8" s="1"/>
  <c r="I448" i="8"/>
  <c r="G448" i="8"/>
  <c r="AA448" i="8" s="1"/>
  <c r="E448" i="8"/>
  <c r="AO447" i="8"/>
  <c r="F469" i="15" s="1"/>
  <c r="AK447" i="8"/>
  <c r="AJ447" i="8"/>
  <c r="AE447" i="8"/>
  <c r="E469" i="15" s="1"/>
  <c r="AD447" i="8"/>
  <c r="AB447" i="8"/>
  <c r="Z447" i="8"/>
  <c r="D469" i="15" s="1"/>
  <c r="Y447" i="8"/>
  <c r="X447" i="8"/>
  <c r="C469" i="15" s="1"/>
  <c r="W447" i="8"/>
  <c r="V447" i="8"/>
  <c r="B469" i="15" s="1"/>
  <c r="T447" i="8"/>
  <c r="AN447" i="8" s="1"/>
  <c r="S447" i="8"/>
  <c r="AM447" i="8" s="1"/>
  <c r="R447" i="8"/>
  <c r="Q447" i="8"/>
  <c r="O447" i="8"/>
  <c r="AI447" i="8" s="1"/>
  <c r="N447" i="8"/>
  <c r="AH447" i="8" s="1"/>
  <c r="M447" i="8"/>
  <c r="AG447" i="8" s="1"/>
  <c r="L447" i="8"/>
  <c r="AF447" i="8" s="1"/>
  <c r="J447" i="8"/>
  <c r="I447" i="8"/>
  <c r="AC447" i="8" s="1"/>
  <c r="G447" i="8"/>
  <c r="AA447" i="8" s="1"/>
  <c r="E447" i="8"/>
  <c r="AO446" i="8"/>
  <c r="F468" i="15" s="1"/>
  <c r="AL446" i="8"/>
  <c r="AK446" i="8"/>
  <c r="AJ446" i="8"/>
  <c r="AE446" i="8"/>
  <c r="E468" i="15" s="1"/>
  <c r="AC446" i="8"/>
  <c r="AB446" i="8"/>
  <c r="Z446" i="8"/>
  <c r="D468" i="15" s="1"/>
  <c r="X446" i="8"/>
  <c r="C468" i="15" s="1"/>
  <c r="W446" i="8"/>
  <c r="V446" i="8"/>
  <c r="B468" i="15" s="1"/>
  <c r="T446" i="8"/>
  <c r="AN446" i="8" s="1"/>
  <c r="S446" i="8"/>
  <c r="R446" i="8"/>
  <c r="Q446" i="8"/>
  <c r="O446" i="8"/>
  <c r="AI446" i="8" s="1"/>
  <c r="N446" i="8"/>
  <c r="AH446" i="8" s="1"/>
  <c r="M446" i="8"/>
  <c r="AG446" i="8" s="1"/>
  <c r="L446" i="8"/>
  <c r="J446" i="8"/>
  <c r="AD446" i="8" s="1"/>
  <c r="I446" i="8"/>
  <c r="G446" i="8"/>
  <c r="AA446" i="8" s="1"/>
  <c r="E446" i="8"/>
  <c r="Y446" i="8" s="1"/>
  <c r="AO445" i="8"/>
  <c r="F467" i="15" s="1"/>
  <c r="AM445" i="8"/>
  <c r="AL445" i="8"/>
  <c r="AJ445" i="8"/>
  <c r="AE445" i="8"/>
  <c r="E467" i="15" s="1"/>
  <c r="AD445" i="8"/>
  <c r="AB445" i="8"/>
  <c r="Z445" i="8"/>
  <c r="D467" i="15" s="1"/>
  <c r="Y445" i="8"/>
  <c r="X445" i="8"/>
  <c r="C467" i="15" s="1"/>
  <c r="W445" i="8"/>
  <c r="V445" i="8"/>
  <c r="T445" i="8"/>
  <c r="S445" i="8"/>
  <c r="R445" i="8"/>
  <c r="Q445" i="8"/>
  <c r="AK445" i="8" s="1"/>
  <c r="O445" i="8"/>
  <c r="AI445" i="8" s="1"/>
  <c r="N445" i="8"/>
  <c r="AH445" i="8" s="1"/>
  <c r="M445" i="8"/>
  <c r="L445" i="8"/>
  <c r="J445" i="8"/>
  <c r="I445" i="8"/>
  <c r="AC445" i="8" s="1"/>
  <c r="G445" i="8"/>
  <c r="AA445" i="8" s="1"/>
  <c r="E445" i="8"/>
  <c r="AO444" i="8"/>
  <c r="F466" i="15" s="1"/>
  <c r="AN444" i="8"/>
  <c r="AM444" i="8"/>
  <c r="AJ444" i="8"/>
  <c r="AE444" i="8"/>
  <c r="E466" i="15" s="1"/>
  <c r="AB444" i="8"/>
  <c r="Z444" i="8"/>
  <c r="D466" i="15" s="1"/>
  <c r="Y444" i="8"/>
  <c r="X444" i="8"/>
  <c r="C466" i="15" s="1"/>
  <c r="W444" i="8"/>
  <c r="V444" i="8"/>
  <c r="B466" i="15" s="1"/>
  <c r="T444" i="8"/>
  <c r="S444" i="8"/>
  <c r="R444" i="8"/>
  <c r="AL444" i="8" s="1"/>
  <c r="Q444" i="8"/>
  <c r="AK444" i="8" s="1"/>
  <c r="O444" i="8"/>
  <c r="AI444" i="8" s="1"/>
  <c r="N444" i="8"/>
  <c r="M444" i="8"/>
  <c r="L444" i="8"/>
  <c r="J444" i="8"/>
  <c r="AD444" i="8" s="1"/>
  <c r="I444" i="8"/>
  <c r="AC444" i="8" s="1"/>
  <c r="G444" i="8"/>
  <c r="AA444" i="8" s="1"/>
  <c r="E444" i="8"/>
  <c r="AO443" i="8"/>
  <c r="F465" i="15" s="1"/>
  <c r="AN443" i="8"/>
  <c r="AJ443" i="8"/>
  <c r="AF443" i="8"/>
  <c r="AE443" i="8"/>
  <c r="E465" i="15" s="1"/>
  <c r="AC443" i="8"/>
  <c r="AB443" i="8"/>
  <c r="Z443" i="8"/>
  <c r="D465" i="15" s="1"/>
  <c r="X443" i="8"/>
  <c r="W443" i="8"/>
  <c r="V443" i="8"/>
  <c r="B465" i="15" s="1"/>
  <c r="T443" i="8"/>
  <c r="S443" i="8"/>
  <c r="AM443" i="8" s="1"/>
  <c r="R443" i="8"/>
  <c r="AL443" i="8" s="1"/>
  <c r="Q443" i="8"/>
  <c r="AK443" i="8" s="1"/>
  <c r="O443" i="8"/>
  <c r="N443" i="8"/>
  <c r="M443" i="8"/>
  <c r="L443" i="8"/>
  <c r="J443" i="8"/>
  <c r="AD443" i="8" s="1"/>
  <c r="I443" i="8"/>
  <c r="G443" i="8"/>
  <c r="AA443" i="8" s="1"/>
  <c r="E443" i="8"/>
  <c r="Y443" i="8" s="1"/>
  <c r="AO442" i="8"/>
  <c r="F464" i="15" s="1"/>
  <c r="AJ442" i="8"/>
  <c r="AG442" i="8"/>
  <c r="AE442" i="8"/>
  <c r="E464" i="15" s="1"/>
  <c r="AD442" i="8"/>
  <c r="AB442" i="8"/>
  <c r="Z442" i="8"/>
  <c r="D464" i="15" s="1"/>
  <c r="Y442" i="8"/>
  <c r="X442" i="8"/>
  <c r="C464" i="15" s="1"/>
  <c r="W442" i="8"/>
  <c r="V442" i="8"/>
  <c r="B464" i="15" s="1"/>
  <c r="T442" i="8"/>
  <c r="AN442" i="8" s="1"/>
  <c r="S442" i="8"/>
  <c r="AM442" i="8" s="1"/>
  <c r="R442" i="8"/>
  <c r="AL442" i="8" s="1"/>
  <c r="Q442" i="8"/>
  <c r="AK442" i="8" s="1"/>
  <c r="O442" i="8"/>
  <c r="N442" i="8"/>
  <c r="M442" i="8"/>
  <c r="L442" i="8"/>
  <c r="AF442" i="8" s="1"/>
  <c r="J442" i="8"/>
  <c r="I442" i="8"/>
  <c r="AC442" i="8" s="1"/>
  <c r="G442" i="8"/>
  <c r="AA442" i="8" s="1"/>
  <c r="E442" i="8"/>
  <c r="AO441" i="8"/>
  <c r="F463" i="15" s="1"/>
  <c r="AJ441" i="8"/>
  <c r="AH441" i="8"/>
  <c r="AE441" i="8"/>
  <c r="E463" i="15" s="1"/>
  <c r="AB441" i="8"/>
  <c r="Z441" i="8"/>
  <c r="D463" i="15" s="1"/>
  <c r="X441" i="8"/>
  <c r="C463" i="15" s="1"/>
  <c r="W441" i="8"/>
  <c r="V441" i="8"/>
  <c r="B463" i="15" s="1"/>
  <c r="T441" i="8"/>
  <c r="AN441" i="8" s="1"/>
  <c r="S441" i="8"/>
  <c r="AM441" i="8" s="1"/>
  <c r="R441" i="8"/>
  <c r="AL441" i="8" s="1"/>
  <c r="Q441" i="8"/>
  <c r="O441" i="8"/>
  <c r="N441" i="8"/>
  <c r="M441" i="8"/>
  <c r="AG441" i="8" s="1"/>
  <c r="L441" i="8"/>
  <c r="AF441" i="8" s="1"/>
  <c r="J441" i="8"/>
  <c r="AD441" i="8" s="1"/>
  <c r="I441" i="8"/>
  <c r="AC441" i="8" s="1"/>
  <c r="G441" i="8"/>
  <c r="AA441" i="8" s="1"/>
  <c r="E441" i="8"/>
  <c r="AO440" i="8"/>
  <c r="F462" i="15" s="1"/>
  <c r="AJ440" i="8"/>
  <c r="AI440" i="8"/>
  <c r="AE440" i="8"/>
  <c r="E462" i="15" s="1"/>
  <c r="AC440" i="8"/>
  <c r="AB440" i="8"/>
  <c r="Z440" i="8"/>
  <c r="D462" i="15" s="1"/>
  <c r="X440" i="8"/>
  <c r="C462" i="15" s="1"/>
  <c r="W440" i="8"/>
  <c r="V440" i="8"/>
  <c r="B462" i="15" s="1"/>
  <c r="T440" i="8"/>
  <c r="AN440" i="8" s="1"/>
  <c r="S440" i="8"/>
  <c r="AM440" i="8" s="1"/>
  <c r="R440" i="8"/>
  <c r="Q440" i="8"/>
  <c r="O440" i="8"/>
  <c r="N440" i="8"/>
  <c r="AH440" i="8" s="1"/>
  <c r="M440" i="8"/>
  <c r="AG440" i="8" s="1"/>
  <c r="L440" i="8"/>
  <c r="AF440" i="8" s="1"/>
  <c r="J440" i="8"/>
  <c r="AD440" i="8" s="1"/>
  <c r="I440" i="8"/>
  <c r="G440" i="8"/>
  <c r="AA440" i="8" s="1"/>
  <c r="E440" i="8"/>
  <c r="AO439" i="8"/>
  <c r="F461" i="15" s="1"/>
  <c r="AK439" i="8"/>
  <c r="AJ439" i="8"/>
  <c r="AE439" i="8"/>
  <c r="E461" i="15" s="1"/>
  <c r="AD439" i="8"/>
  <c r="AB439" i="8"/>
  <c r="Z439" i="8"/>
  <c r="D461" i="15" s="1"/>
  <c r="Y439" i="8"/>
  <c r="X439" i="8"/>
  <c r="C461" i="15" s="1"/>
  <c r="W439" i="8"/>
  <c r="V439" i="8"/>
  <c r="B461" i="15" s="1"/>
  <c r="T439" i="8"/>
  <c r="AN439" i="8" s="1"/>
  <c r="S439" i="8"/>
  <c r="R439" i="8"/>
  <c r="Q439" i="8"/>
  <c r="O439" i="8"/>
  <c r="AI439" i="8" s="1"/>
  <c r="N439" i="8"/>
  <c r="AH439" i="8" s="1"/>
  <c r="M439" i="8"/>
  <c r="AG439" i="8" s="1"/>
  <c r="L439" i="8"/>
  <c r="AF439" i="8" s="1"/>
  <c r="J439" i="8"/>
  <c r="I439" i="8"/>
  <c r="AC439" i="8" s="1"/>
  <c r="G439" i="8"/>
  <c r="E439" i="8"/>
  <c r="AO438" i="8"/>
  <c r="F460" i="15" s="1"/>
  <c r="AL438" i="8"/>
  <c r="AK438" i="8"/>
  <c r="AJ438" i="8"/>
  <c r="AE438" i="8"/>
  <c r="E460" i="15" s="1"/>
  <c r="AC438" i="8"/>
  <c r="AB438" i="8"/>
  <c r="Z438" i="8"/>
  <c r="D460" i="15" s="1"/>
  <c r="X438" i="8"/>
  <c r="C460" i="15" s="1"/>
  <c r="W438" i="8"/>
  <c r="V438" i="8"/>
  <c r="B460" i="15" s="1"/>
  <c r="T438" i="8"/>
  <c r="S438" i="8"/>
  <c r="R438" i="8"/>
  <c r="Q438" i="8"/>
  <c r="O438" i="8"/>
  <c r="AI438" i="8" s="1"/>
  <c r="N438" i="8"/>
  <c r="AH438" i="8" s="1"/>
  <c r="M438" i="8"/>
  <c r="AG438" i="8" s="1"/>
  <c r="L438" i="8"/>
  <c r="J438" i="8"/>
  <c r="AD438" i="8" s="1"/>
  <c r="I438" i="8"/>
  <c r="G438" i="8"/>
  <c r="AA438" i="8" s="1"/>
  <c r="E438" i="8"/>
  <c r="Y438" i="8" s="1"/>
  <c r="AO437" i="8"/>
  <c r="F459" i="15" s="1"/>
  <c r="AM437" i="8"/>
  <c r="AL437" i="8"/>
  <c r="AJ437" i="8"/>
  <c r="AE437" i="8"/>
  <c r="E459" i="15" s="1"/>
  <c r="AB437" i="8"/>
  <c r="Z437" i="8"/>
  <c r="D459" i="15" s="1"/>
  <c r="Y437" i="8"/>
  <c r="X437" i="8"/>
  <c r="C459" i="15" s="1"/>
  <c r="W437" i="8"/>
  <c r="V437" i="8"/>
  <c r="T437" i="8"/>
  <c r="S437" i="8"/>
  <c r="R437" i="8"/>
  <c r="Q437" i="8"/>
  <c r="AK437" i="8" s="1"/>
  <c r="O437" i="8"/>
  <c r="AI437" i="8" s="1"/>
  <c r="N437" i="8"/>
  <c r="AH437" i="8" s="1"/>
  <c r="M437" i="8"/>
  <c r="L437" i="8"/>
  <c r="J437" i="8"/>
  <c r="I437" i="8"/>
  <c r="AC437" i="8" s="1"/>
  <c r="G437" i="8"/>
  <c r="AA437" i="8" s="1"/>
  <c r="E437" i="8"/>
  <c r="AO436" i="8"/>
  <c r="F458" i="15" s="1"/>
  <c r="AN436" i="8"/>
  <c r="AM436" i="8"/>
  <c r="AJ436" i="8"/>
  <c r="AE436" i="8"/>
  <c r="E458" i="15" s="1"/>
  <c r="AB436" i="8"/>
  <c r="Z436" i="8"/>
  <c r="D458" i="15" s="1"/>
  <c r="Y436" i="8"/>
  <c r="X436" i="8"/>
  <c r="C458" i="15" s="1"/>
  <c r="W436" i="8"/>
  <c r="V436" i="8"/>
  <c r="B458" i="15" s="1"/>
  <c r="T436" i="8"/>
  <c r="S436" i="8"/>
  <c r="R436" i="8"/>
  <c r="AL436" i="8" s="1"/>
  <c r="Q436" i="8"/>
  <c r="AK436" i="8" s="1"/>
  <c r="O436" i="8"/>
  <c r="AI436" i="8" s="1"/>
  <c r="N436" i="8"/>
  <c r="M436" i="8"/>
  <c r="L436" i="8"/>
  <c r="J436" i="8"/>
  <c r="AD436" i="8" s="1"/>
  <c r="I436" i="8"/>
  <c r="AC436" i="8" s="1"/>
  <c r="G436" i="8"/>
  <c r="AA436" i="8" s="1"/>
  <c r="E436" i="8"/>
  <c r="AO435" i="8"/>
  <c r="F457" i="15" s="1"/>
  <c r="AN435" i="8"/>
  <c r="AJ435" i="8"/>
  <c r="AF435" i="8"/>
  <c r="AE435" i="8"/>
  <c r="E457" i="15" s="1"/>
  <c r="AC435" i="8"/>
  <c r="AB435" i="8"/>
  <c r="Z435" i="8"/>
  <c r="D457" i="15" s="1"/>
  <c r="X435" i="8"/>
  <c r="W435" i="8"/>
  <c r="V435" i="8"/>
  <c r="B457" i="15" s="1"/>
  <c r="T435" i="8"/>
  <c r="S435" i="8"/>
  <c r="AM435" i="8" s="1"/>
  <c r="R435" i="8"/>
  <c r="AL435" i="8" s="1"/>
  <c r="Q435" i="8"/>
  <c r="AK435" i="8" s="1"/>
  <c r="O435" i="8"/>
  <c r="N435" i="8"/>
  <c r="M435" i="8"/>
  <c r="L435" i="8"/>
  <c r="J435" i="8"/>
  <c r="AD435" i="8" s="1"/>
  <c r="I435" i="8"/>
  <c r="G435" i="8"/>
  <c r="AA435" i="8" s="1"/>
  <c r="E435" i="8"/>
  <c r="Y435" i="8" s="1"/>
  <c r="AO434" i="8"/>
  <c r="F456" i="15" s="1"/>
  <c r="AJ434" i="8"/>
  <c r="AG434" i="8"/>
  <c r="AE434" i="8"/>
  <c r="E456" i="15" s="1"/>
  <c r="AD434" i="8"/>
  <c r="AB434" i="8"/>
  <c r="Z434" i="8"/>
  <c r="D456" i="15" s="1"/>
  <c r="Y434" i="8"/>
  <c r="X434" i="8"/>
  <c r="C456" i="15" s="1"/>
  <c r="W434" i="8"/>
  <c r="V434" i="8"/>
  <c r="B456" i="15" s="1"/>
  <c r="T434" i="8"/>
  <c r="AN434" i="8" s="1"/>
  <c r="S434" i="8"/>
  <c r="AM434" i="8" s="1"/>
  <c r="R434" i="8"/>
  <c r="AL434" i="8" s="1"/>
  <c r="Q434" i="8"/>
  <c r="AK434" i="8" s="1"/>
  <c r="O434" i="8"/>
  <c r="N434" i="8"/>
  <c r="M434" i="8"/>
  <c r="L434" i="8"/>
  <c r="AF434" i="8" s="1"/>
  <c r="J434" i="8"/>
  <c r="I434" i="8"/>
  <c r="AC434" i="8" s="1"/>
  <c r="G434" i="8"/>
  <c r="AA434" i="8" s="1"/>
  <c r="E434" i="8"/>
  <c r="AO433" i="8"/>
  <c r="F455" i="15" s="1"/>
  <c r="AJ433" i="8"/>
  <c r="AH433" i="8"/>
  <c r="AE433" i="8"/>
  <c r="E455" i="15" s="1"/>
  <c r="AB433" i="8"/>
  <c r="Z433" i="8"/>
  <c r="D455" i="15" s="1"/>
  <c r="X433" i="8"/>
  <c r="C455" i="15" s="1"/>
  <c r="W433" i="8"/>
  <c r="V433" i="8"/>
  <c r="B455" i="15" s="1"/>
  <c r="T433" i="8"/>
  <c r="AN433" i="8" s="1"/>
  <c r="S433" i="8"/>
  <c r="AM433" i="8" s="1"/>
  <c r="R433" i="8"/>
  <c r="AL433" i="8" s="1"/>
  <c r="Q433" i="8"/>
  <c r="O433" i="8"/>
  <c r="N433" i="8"/>
  <c r="M433" i="8"/>
  <c r="AG433" i="8" s="1"/>
  <c r="L433" i="8"/>
  <c r="AF433" i="8" s="1"/>
  <c r="J433" i="8"/>
  <c r="AD433" i="8" s="1"/>
  <c r="I433" i="8"/>
  <c r="AC433" i="8" s="1"/>
  <c r="G433" i="8"/>
  <c r="AA433" i="8" s="1"/>
  <c r="E433" i="8"/>
  <c r="AO432" i="8"/>
  <c r="F454" i="15" s="1"/>
  <c r="AJ432" i="8"/>
  <c r="AI432" i="8"/>
  <c r="AE432" i="8"/>
  <c r="E454" i="15" s="1"/>
  <c r="AC432" i="8"/>
  <c r="AB432" i="8"/>
  <c r="Z432" i="8"/>
  <c r="D454" i="15" s="1"/>
  <c r="X432" i="8"/>
  <c r="C454" i="15" s="1"/>
  <c r="W432" i="8"/>
  <c r="V432" i="8"/>
  <c r="B454" i="15" s="1"/>
  <c r="T432" i="8"/>
  <c r="AN432" i="8" s="1"/>
  <c r="S432" i="8"/>
  <c r="AM432" i="8" s="1"/>
  <c r="R432" i="8"/>
  <c r="Q432" i="8"/>
  <c r="O432" i="8"/>
  <c r="N432" i="8"/>
  <c r="AH432" i="8" s="1"/>
  <c r="M432" i="8"/>
  <c r="AG432" i="8" s="1"/>
  <c r="L432" i="8"/>
  <c r="AF432" i="8" s="1"/>
  <c r="J432" i="8"/>
  <c r="AD432" i="8" s="1"/>
  <c r="I432" i="8"/>
  <c r="G432" i="8"/>
  <c r="AA432" i="8" s="1"/>
  <c r="E432" i="8"/>
  <c r="AO431" i="8"/>
  <c r="F453" i="15" s="1"/>
  <c r="AK431" i="8"/>
  <c r="AJ431" i="8"/>
  <c r="AE431" i="8"/>
  <c r="E453" i="15" s="1"/>
  <c r="AD431" i="8"/>
  <c r="AB431" i="8"/>
  <c r="Z431" i="8"/>
  <c r="D453" i="15" s="1"/>
  <c r="Y431" i="8"/>
  <c r="X431" i="8"/>
  <c r="C453" i="15" s="1"/>
  <c r="W431" i="8"/>
  <c r="V431" i="8"/>
  <c r="B453" i="15" s="1"/>
  <c r="T431" i="8"/>
  <c r="AN431" i="8" s="1"/>
  <c r="S431" i="8"/>
  <c r="R431" i="8"/>
  <c r="Q431" i="8"/>
  <c r="O431" i="8"/>
  <c r="AI431" i="8" s="1"/>
  <c r="N431" i="8"/>
  <c r="AH431" i="8" s="1"/>
  <c r="M431" i="8"/>
  <c r="AG431" i="8" s="1"/>
  <c r="L431" i="8"/>
  <c r="AF431" i="8" s="1"/>
  <c r="J431" i="8"/>
  <c r="I431" i="8"/>
  <c r="AC431" i="8" s="1"/>
  <c r="G431" i="8"/>
  <c r="E431" i="8"/>
  <c r="AO430" i="8"/>
  <c r="F452" i="15" s="1"/>
  <c r="AL430" i="8"/>
  <c r="AK430" i="8"/>
  <c r="AJ430" i="8"/>
  <c r="AE430" i="8"/>
  <c r="E452" i="15" s="1"/>
  <c r="AC430" i="8"/>
  <c r="AB430" i="8"/>
  <c r="Z430" i="8"/>
  <c r="D452" i="15" s="1"/>
  <c r="X430" i="8"/>
  <c r="C452" i="15" s="1"/>
  <c r="W430" i="8"/>
  <c r="V430" i="8"/>
  <c r="B452" i="15" s="1"/>
  <c r="T430" i="8"/>
  <c r="S430" i="8"/>
  <c r="R430" i="8"/>
  <c r="Q430" i="8"/>
  <c r="O430" i="8"/>
  <c r="AI430" i="8" s="1"/>
  <c r="N430" i="8"/>
  <c r="AH430" i="8" s="1"/>
  <c r="M430" i="8"/>
  <c r="AG430" i="8" s="1"/>
  <c r="L430" i="8"/>
  <c r="J430" i="8"/>
  <c r="AD430" i="8" s="1"/>
  <c r="I430" i="8"/>
  <c r="G430" i="8"/>
  <c r="AA430" i="8" s="1"/>
  <c r="E430" i="8"/>
  <c r="Y430" i="8" s="1"/>
  <c r="AO429" i="8"/>
  <c r="F451" i="15" s="1"/>
  <c r="AM429" i="8"/>
  <c r="AL429" i="8"/>
  <c r="AJ429" i="8"/>
  <c r="AE429" i="8"/>
  <c r="E451" i="15" s="1"/>
  <c r="AB429" i="8"/>
  <c r="Z429" i="8"/>
  <c r="D451" i="15" s="1"/>
  <c r="Y429" i="8"/>
  <c r="X429" i="8"/>
  <c r="C451" i="15" s="1"/>
  <c r="W429" i="8"/>
  <c r="V429" i="8"/>
  <c r="T429" i="8"/>
  <c r="S429" i="8"/>
  <c r="R429" i="8"/>
  <c r="Q429" i="8"/>
  <c r="AK429" i="8" s="1"/>
  <c r="O429" i="8"/>
  <c r="AI429" i="8" s="1"/>
  <c r="N429" i="8"/>
  <c r="AH429" i="8" s="1"/>
  <c r="M429" i="8"/>
  <c r="L429" i="8"/>
  <c r="J429" i="8"/>
  <c r="I429" i="8"/>
  <c r="AC429" i="8" s="1"/>
  <c r="G429" i="8"/>
  <c r="AA429" i="8" s="1"/>
  <c r="E429" i="8"/>
  <c r="AO428" i="8"/>
  <c r="F450" i="15" s="1"/>
  <c r="AN428" i="8"/>
  <c r="AM428" i="8"/>
  <c r="AJ428" i="8"/>
  <c r="AE428" i="8"/>
  <c r="E450" i="15" s="1"/>
  <c r="AB428" i="8"/>
  <c r="Z428" i="8"/>
  <c r="D450" i="15" s="1"/>
  <c r="Y428" i="8"/>
  <c r="X428" i="8"/>
  <c r="C450" i="15" s="1"/>
  <c r="W428" i="8"/>
  <c r="V428" i="8"/>
  <c r="B450" i="15" s="1"/>
  <c r="T428" i="8"/>
  <c r="S428" i="8"/>
  <c r="R428" i="8"/>
  <c r="AL428" i="8" s="1"/>
  <c r="Q428" i="8"/>
  <c r="AK428" i="8" s="1"/>
  <c r="O428" i="8"/>
  <c r="AI428" i="8" s="1"/>
  <c r="N428" i="8"/>
  <c r="M428" i="8"/>
  <c r="L428" i="8"/>
  <c r="J428" i="8"/>
  <c r="AD428" i="8" s="1"/>
  <c r="I428" i="8"/>
  <c r="AC428" i="8" s="1"/>
  <c r="G428" i="8"/>
  <c r="AA428" i="8" s="1"/>
  <c r="E428" i="8"/>
  <c r="AO427" i="8"/>
  <c r="F449" i="15" s="1"/>
  <c r="AN427" i="8"/>
  <c r="AJ427" i="8"/>
  <c r="AF427" i="8"/>
  <c r="AE427" i="8"/>
  <c r="E449" i="15" s="1"/>
  <c r="AC427" i="8"/>
  <c r="AB427" i="8"/>
  <c r="Z427" i="8"/>
  <c r="D449" i="15" s="1"/>
  <c r="X427" i="8"/>
  <c r="W427" i="8"/>
  <c r="V427" i="8"/>
  <c r="B449" i="15" s="1"/>
  <c r="T427" i="8"/>
  <c r="S427" i="8"/>
  <c r="AM427" i="8" s="1"/>
  <c r="R427" i="8"/>
  <c r="AL427" i="8" s="1"/>
  <c r="Q427" i="8"/>
  <c r="AK427" i="8" s="1"/>
  <c r="O427" i="8"/>
  <c r="N427" i="8"/>
  <c r="M427" i="8"/>
  <c r="L427" i="8"/>
  <c r="J427" i="8"/>
  <c r="AD427" i="8" s="1"/>
  <c r="I427" i="8"/>
  <c r="G427" i="8"/>
  <c r="AA427" i="8" s="1"/>
  <c r="E427" i="8"/>
  <c r="Y427" i="8" s="1"/>
  <c r="AO426" i="8"/>
  <c r="F448" i="15" s="1"/>
  <c r="AJ426" i="8"/>
  <c r="AG426" i="8"/>
  <c r="AE426" i="8"/>
  <c r="E448" i="15" s="1"/>
  <c r="AD426" i="8"/>
  <c r="AB426" i="8"/>
  <c r="Z426" i="8"/>
  <c r="D448" i="15" s="1"/>
  <c r="Y426" i="8"/>
  <c r="X426" i="8"/>
  <c r="C448" i="15" s="1"/>
  <c r="W426" i="8"/>
  <c r="V426" i="8"/>
  <c r="B448" i="15" s="1"/>
  <c r="T426" i="8"/>
  <c r="AN426" i="8" s="1"/>
  <c r="S426" i="8"/>
  <c r="AM426" i="8" s="1"/>
  <c r="R426" i="8"/>
  <c r="AL426" i="8" s="1"/>
  <c r="Q426" i="8"/>
  <c r="AK426" i="8" s="1"/>
  <c r="O426" i="8"/>
  <c r="N426" i="8"/>
  <c r="M426" i="8"/>
  <c r="L426" i="8"/>
  <c r="AF426" i="8" s="1"/>
  <c r="J426" i="8"/>
  <c r="I426" i="8"/>
  <c r="AC426" i="8" s="1"/>
  <c r="G426" i="8"/>
  <c r="AA426" i="8" s="1"/>
  <c r="E426" i="8"/>
  <c r="AO425" i="8"/>
  <c r="F447" i="15" s="1"/>
  <c r="AJ425" i="8"/>
  <c r="AH425" i="8"/>
  <c r="AE425" i="8"/>
  <c r="E447" i="15" s="1"/>
  <c r="AB425" i="8"/>
  <c r="Z425" i="8"/>
  <c r="D447" i="15" s="1"/>
  <c r="X425" i="8"/>
  <c r="C447" i="15" s="1"/>
  <c r="W425" i="8"/>
  <c r="V425" i="8"/>
  <c r="B447" i="15" s="1"/>
  <c r="T425" i="8"/>
  <c r="AN425" i="8" s="1"/>
  <c r="S425" i="8"/>
  <c r="AM425" i="8" s="1"/>
  <c r="R425" i="8"/>
  <c r="AL425" i="8" s="1"/>
  <c r="Q425" i="8"/>
  <c r="O425" i="8"/>
  <c r="N425" i="8"/>
  <c r="M425" i="8"/>
  <c r="AG425" i="8" s="1"/>
  <c r="L425" i="8"/>
  <c r="AF425" i="8" s="1"/>
  <c r="J425" i="8"/>
  <c r="AD425" i="8" s="1"/>
  <c r="I425" i="8"/>
  <c r="AC425" i="8" s="1"/>
  <c r="G425" i="8"/>
  <c r="AA425" i="8" s="1"/>
  <c r="E425" i="8"/>
  <c r="AO424" i="8"/>
  <c r="F446" i="15" s="1"/>
  <c r="AJ424" i="8"/>
  <c r="AI424" i="8"/>
  <c r="AE424" i="8"/>
  <c r="E446" i="15" s="1"/>
  <c r="AC424" i="8"/>
  <c r="AB424" i="8"/>
  <c r="Z424" i="8"/>
  <c r="D446" i="15" s="1"/>
  <c r="X424" i="8"/>
  <c r="C446" i="15" s="1"/>
  <c r="W424" i="8"/>
  <c r="V424" i="8"/>
  <c r="B446" i="15" s="1"/>
  <c r="T424" i="8"/>
  <c r="AN424" i="8" s="1"/>
  <c r="S424" i="8"/>
  <c r="AM424" i="8" s="1"/>
  <c r="R424" i="8"/>
  <c r="Q424" i="8"/>
  <c r="O424" i="8"/>
  <c r="N424" i="8"/>
  <c r="AH424" i="8" s="1"/>
  <c r="M424" i="8"/>
  <c r="AG424" i="8" s="1"/>
  <c r="L424" i="8"/>
  <c r="AF424" i="8" s="1"/>
  <c r="J424" i="8"/>
  <c r="AD424" i="8" s="1"/>
  <c r="I424" i="8"/>
  <c r="G424" i="8"/>
  <c r="AA424" i="8" s="1"/>
  <c r="E424" i="8"/>
  <c r="AO423" i="8"/>
  <c r="F445" i="15" s="1"/>
  <c r="AK423" i="8"/>
  <c r="AJ423" i="8"/>
  <c r="AE423" i="8"/>
  <c r="E445" i="15" s="1"/>
  <c r="AD423" i="8"/>
  <c r="AB423" i="8"/>
  <c r="Z423" i="8"/>
  <c r="D445" i="15" s="1"/>
  <c r="Y423" i="8"/>
  <c r="X423" i="8"/>
  <c r="C445" i="15" s="1"/>
  <c r="W423" i="8"/>
  <c r="V423" i="8"/>
  <c r="B445" i="15" s="1"/>
  <c r="T423" i="8"/>
  <c r="AN423" i="8" s="1"/>
  <c r="S423" i="8"/>
  <c r="R423" i="8"/>
  <c r="Q423" i="8"/>
  <c r="O423" i="8"/>
  <c r="AI423" i="8" s="1"/>
  <c r="N423" i="8"/>
  <c r="AH423" i="8" s="1"/>
  <c r="M423" i="8"/>
  <c r="AG423" i="8" s="1"/>
  <c r="L423" i="8"/>
  <c r="AF423" i="8" s="1"/>
  <c r="J423" i="8"/>
  <c r="I423" i="8"/>
  <c r="AC423" i="8" s="1"/>
  <c r="G423" i="8"/>
  <c r="E423" i="8"/>
  <c r="AO422" i="8"/>
  <c r="F444" i="15" s="1"/>
  <c r="AL422" i="8"/>
  <c r="AK422" i="8"/>
  <c r="AJ422" i="8"/>
  <c r="AE422" i="8"/>
  <c r="E444" i="15" s="1"/>
  <c r="AC422" i="8"/>
  <c r="AB422" i="8"/>
  <c r="Z422" i="8"/>
  <c r="D444" i="15" s="1"/>
  <c r="X422" i="8"/>
  <c r="C444" i="15" s="1"/>
  <c r="W422" i="8"/>
  <c r="V422" i="8"/>
  <c r="B444" i="15" s="1"/>
  <c r="T422" i="8"/>
  <c r="S422" i="8"/>
  <c r="R422" i="8"/>
  <c r="Q422" i="8"/>
  <c r="O422" i="8"/>
  <c r="AI422" i="8" s="1"/>
  <c r="N422" i="8"/>
  <c r="AH422" i="8" s="1"/>
  <c r="M422" i="8"/>
  <c r="AG422" i="8" s="1"/>
  <c r="L422" i="8"/>
  <c r="J422" i="8"/>
  <c r="AD422" i="8" s="1"/>
  <c r="I422" i="8"/>
  <c r="G422" i="8"/>
  <c r="AA422" i="8" s="1"/>
  <c r="E422" i="8"/>
  <c r="Y422" i="8" s="1"/>
  <c r="AO421" i="8"/>
  <c r="F443" i="15" s="1"/>
  <c r="AM421" i="8"/>
  <c r="AL421" i="8"/>
  <c r="AJ421" i="8"/>
  <c r="AE421" i="8"/>
  <c r="E443" i="15" s="1"/>
  <c r="AB421" i="8"/>
  <c r="Z421" i="8"/>
  <c r="D443" i="15" s="1"/>
  <c r="Y421" i="8"/>
  <c r="X421" i="8"/>
  <c r="C443" i="15" s="1"/>
  <c r="W421" i="8"/>
  <c r="V421" i="8"/>
  <c r="T421" i="8"/>
  <c r="S421" i="8"/>
  <c r="R421" i="8"/>
  <c r="Q421" i="8"/>
  <c r="AK421" i="8" s="1"/>
  <c r="O421" i="8"/>
  <c r="AI421" i="8" s="1"/>
  <c r="N421" i="8"/>
  <c r="AH421" i="8" s="1"/>
  <c r="M421" i="8"/>
  <c r="L421" i="8"/>
  <c r="J421" i="8"/>
  <c r="I421" i="8"/>
  <c r="AC421" i="8" s="1"/>
  <c r="G421" i="8"/>
  <c r="AA421" i="8" s="1"/>
  <c r="E421" i="8"/>
  <c r="AO420" i="8"/>
  <c r="F442" i="15" s="1"/>
  <c r="AN420" i="8"/>
  <c r="AM420" i="8"/>
  <c r="AJ420" i="8"/>
  <c r="AE420" i="8"/>
  <c r="E442" i="15" s="1"/>
  <c r="AB420" i="8"/>
  <c r="Z420" i="8"/>
  <c r="D442" i="15" s="1"/>
  <c r="Y420" i="8"/>
  <c r="X420" i="8"/>
  <c r="C442" i="15" s="1"/>
  <c r="W420" i="8"/>
  <c r="V420" i="8"/>
  <c r="B442" i="15" s="1"/>
  <c r="T420" i="8"/>
  <c r="S420" i="8"/>
  <c r="R420" i="8"/>
  <c r="AL420" i="8" s="1"/>
  <c r="Q420" i="8"/>
  <c r="AK420" i="8" s="1"/>
  <c r="O420" i="8"/>
  <c r="AI420" i="8" s="1"/>
  <c r="N420" i="8"/>
  <c r="M420" i="8"/>
  <c r="L420" i="8"/>
  <c r="J420" i="8"/>
  <c r="AD420" i="8" s="1"/>
  <c r="I420" i="8"/>
  <c r="AC420" i="8" s="1"/>
  <c r="G420" i="8"/>
  <c r="AA420" i="8" s="1"/>
  <c r="E420" i="8"/>
  <c r="AO419" i="8"/>
  <c r="F441" i="15" s="1"/>
  <c r="AN419" i="8"/>
  <c r="AJ419" i="8"/>
  <c r="AF419" i="8"/>
  <c r="AE419" i="8"/>
  <c r="E441" i="15" s="1"/>
  <c r="AC419" i="8"/>
  <c r="AB419" i="8"/>
  <c r="Z419" i="8"/>
  <c r="D441" i="15" s="1"/>
  <c r="X419" i="8"/>
  <c r="W419" i="8"/>
  <c r="V419" i="8"/>
  <c r="B441" i="15" s="1"/>
  <c r="T419" i="8"/>
  <c r="S419" i="8"/>
  <c r="AM419" i="8" s="1"/>
  <c r="R419" i="8"/>
  <c r="AL419" i="8" s="1"/>
  <c r="Q419" i="8"/>
  <c r="AK419" i="8" s="1"/>
  <c r="O419" i="8"/>
  <c r="N419" i="8"/>
  <c r="M419" i="8"/>
  <c r="L419" i="8"/>
  <c r="J419" i="8"/>
  <c r="AD419" i="8" s="1"/>
  <c r="I419" i="8"/>
  <c r="G419" i="8"/>
  <c r="AA419" i="8" s="1"/>
  <c r="E419" i="8"/>
  <c r="Y419" i="8" s="1"/>
  <c r="AO418" i="8"/>
  <c r="F440" i="15" s="1"/>
  <c r="AJ418" i="8"/>
  <c r="AG418" i="8"/>
  <c r="AE418" i="8"/>
  <c r="E440" i="15" s="1"/>
  <c r="AD418" i="8"/>
  <c r="AB418" i="8"/>
  <c r="Z418" i="8"/>
  <c r="D440" i="15" s="1"/>
  <c r="Y418" i="8"/>
  <c r="X418" i="8"/>
  <c r="C440" i="15" s="1"/>
  <c r="W418" i="8"/>
  <c r="V418" i="8"/>
  <c r="B440" i="15" s="1"/>
  <c r="T418" i="8"/>
  <c r="AN418" i="8" s="1"/>
  <c r="S418" i="8"/>
  <c r="AM418" i="8" s="1"/>
  <c r="R418" i="8"/>
  <c r="AL418" i="8" s="1"/>
  <c r="Q418" i="8"/>
  <c r="AK418" i="8" s="1"/>
  <c r="O418" i="8"/>
  <c r="N418" i="8"/>
  <c r="M418" i="8"/>
  <c r="L418" i="8"/>
  <c r="AF418" i="8" s="1"/>
  <c r="J418" i="8"/>
  <c r="I418" i="8"/>
  <c r="AC418" i="8" s="1"/>
  <c r="G418" i="8"/>
  <c r="AA418" i="8" s="1"/>
  <c r="E418" i="8"/>
  <c r="AO417" i="8"/>
  <c r="F439" i="15" s="1"/>
  <c r="AJ417" i="8"/>
  <c r="AH417" i="8"/>
  <c r="AE417" i="8"/>
  <c r="E439" i="15" s="1"/>
  <c r="AB417" i="8"/>
  <c r="Z417" i="8"/>
  <c r="D439" i="15" s="1"/>
  <c r="X417" i="8"/>
  <c r="C439" i="15" s="1"/>
  <c r="W417" i="8"/>
  <c r="V417" i="8"/>
  <c r="B439" i="15" s="1"/>
  <c r="T417" i="8"/>
  <c r="AN417" i="8" s="1"/>
  <c r="S417" i="8"/>
  <c r="AM417" i="8" s="1"/>
  <c r="R417" i="8"/>
  <c r="AL417" i="8" s="1"/>
  <c r="Q417" i="8"/>
  <c r="O417" i="8"/>
  <c r="N417" i="8"/>
  <c r="M417" i="8"/>
  <c r="AG417" i="8" s="1"/>
  <c r="L417" i="8"/>
  <c r="AF417" i="8" s="1"/>
  <c r="J417" i="8"/>
  <c r="AD417" i="8" s="1"/>
  <c r="I417" i="8"/>
  <c r="AC417" i="8" s="1"/>
  <c r="G417" i="8"/>
  <c r="AA417" i="8" s="1"/>
  <c r="E417" i="8"/>
  <c r="Y417" i="8" s="1"/>
  <c r="AO416" i="8"/>
  <c r="F438" i="15" s="1"/>
  <c r="AJ416" i="8"/>
  <c r="AI416" i="8"/>
  <c r="AE416" i="8"/>
  <c r="E438" i="15" s="1"/>
  <c r="AC416" i="8"/>
  <c r="AB416" i="8"/>
  <c r="Z416" i="8"/>
  <c r="D438" i="15" s="1"/>
  <c r="X416" i="8"/>
  <c r="C438" i="15" s="1"/>
  <c r="W416" i="8"/>
  <c r="V416" i="8"/>
  <c r="B438" i="15" s="1"/>
  <c r="T416" i="8"/>
  <c r="AN416" i="8" s="1"/>
  <c r="S416" i="8"/>
  <c r="AM416" i="8" s="1"/>
  <c r="R416" i="8"/>
  <c r="Q416" i="8"/>
  <c r="O416" i="8"/>
  <c r="N416" i="8"/>
  <c r="AH416" i="8" s="1"/>
  <c r="M416" i="8"/>
  <c r="AG416" i="8" s="1"/>
  <c r="L416" i="8"/>
  <c r="AF416" i="8" s="1"/>
  <c r="J416" i="8"/>
  <c r="AD416" i="8" s="1"/>
  <c r="I416" i="8"/>
  <c r="G416" i="8"/>
  <c r="AA416" i="8" s="1"/>
  <c r="E416" i="8"/>
  <c r="Y416" i="8" s="1"/>
  <c r="AO415" i="8"/>
  <c r="F437" i="15" s="1"/>
  <c r="AK415" i="8"/>
  <c r="AJ415" i="8"/>
  <c r="AE415" i="8"/>
  <c r="E437" i="15" s="1"/>
  <c r="AD415" i="8"/>
  <c r="AB415" i="8"/>
  <c r="Z415" i="8"/>
  <c r="D437" i="15" s="1"/>
  <c r="Y415" i="8"/>
  <c r="X415" i="8"/>
  <c r="C437" i="15" s="1"/>
  <c r="W415" i="8"/>
  <c r="V415" i="8"/>
  <c r="B437" i="15" s="1"/>
  <c r="T415" i="8"/>
  <c r="AN415" i="8" s="1"/>
  <c r="S415" i="8"/>
  <c r="R415" i="8"/>
  <c r="Q415" i="8"/>
  <c r="O415" i="8"/>
  <c r="AI415" i="8" s="1"/>
  <c r="N415" i="8"/>
  <c r="AH415" i="8" s="1"/>
  <c r="M415" i="8"/>
  <c r="AG415" i="8" s="1"/>
  <c r="L415" i="8"/>
  <c r="AF415" i="8" s="1"/>
  <c r="J415" i="8"/>
  <c r="I415" i="8"/>
  <c r="AC415" i="8" s="1"/>
  <c r="G415" i="8"/>
  <c r="E415" i="8"/>
  <c r="AO414" i="8"/>
  <c r="F436" i="15" s="1"/>
  <c r="AL414" i="8"/>
  <c r="AK414" i="8"/>
  <c r="AJ414" i="8"/>
  <c r="AE414" i="8"/>
  <c r="E436" i="15" s="1"/>
  <c r="AC414" i="8"/>
  <c r="AB414" i="8"/>
  <c r="Z414" i="8"/>
  <c r="D436" i="15" s="1"/>
  <c r="X414" i="8"/>
  <c r="C436" i="15" s="1"/>
  <c r="W414" i="8"/>
  <c r="V414" i="8"/>
  <c r="B436" i="15" s="1"/>
  <c r="T414" i="8"/>
  <c r="S414" i="8"/>
  <c r="R414" i="8"/>
  <c r="Q414" i="8"/>
  <c r="O414" i="8"/>
  <c r="AI414" i="8" s="1"/>
  <c r="N414" i="8"/>
  <c r="AH414" i="8" s="1"/>
  <c r="M414" i="8"/>
  <c r="AG414" i="8" s="1"/>
  <c r="L414" i="8"/>
  <c r="J414" i="8"/>
  <c r="AD414" i="8" s="1"/>
  <c r="I414" i="8"/>
  <c r="G414" i="8"/>
  <c r="AA414" i="8" s="1"/>
  <c r="E414" i="8"/>
  <c r="Y414" i="8" s="1"/>
  <c r="AO413" i="8"/>
  <c r="F435" i="15" s="1"/>
  <c r="AM413" i="8"/>
  <c r="AL413" i="8"/>
  <c r="AJ413" i="8"/>
  <c r="AE413" i="8"/>
  <c r="E435" i="15" s="1"/>
  <c r="AB413" i="8"/>
  <c r="Z413" i="8"/>
  <c r="D435" i="15" s="1"/>
  <c r="Y413" i="8"/>
  <c r="X413" i="8"/>
  <c r="C435" i="15" s="1"/>
  <c r="W413" i="8"/>
  <c r="V413" i="8"/>
  <c r="T413" i="8"/>
  <c r="S413" i="8"/>
  <c r="R413" i="8"/>
  <c r="Q413" i="8"/>
  <c r="AK413" i="8" s="1"/>
  <c r="O413" i="8"/>
  <c r="AI413" i="8" s="1"/>
  <c r="N413" i="8"/>
  <c r="AH413" i="8" s="1"/>
  <c r="M413" i="8"/>
  <c r="L413" i="8"/>
  <c r="J413" i="8"/>
  <c r="I413" i="8"/>
  <c r="AC413" i="8" s="1"/>
  <c r="G413" i="8"/>
  <c r="AA413" i="8" s="1"/>
  <c r="E413" i="8"/>
  <c r="AO412" i="8"/>
  <c r="F434" i="15" s="1"/>
  <c r="AN412" i="8"/>
  <c r="AM412" i="8"/>
  <c r="AJ412" i="8"/>
  <c r="AE412" i="8"/>
  <c r="E434" i="15" s="1"/>
  <c r="AB412" i="8"/>
  <c r="Z412" i="8"/>
  <c r="D434" i="15" s="1"/>
  <c r="Y412" i="8"/>
  <c r="X412" i="8"/>
  <c r="C434" i="15" s="1"/>
  <c r="W412" i="8"/>
  <c r="V412" i="8"/>
  <c r="B434" i="15" s="1"/>
  <c r="T412" i="8"/>
  <c r="S412" i="8"/>
  <c r="R412" i="8"/>
  <c r="AL412" i="8" s="1"/>
  <c r="Q412" i="8"/>
  <c r="AK412" i="8" s="1"/>
  <c r="O412" i="8"/>
  <c r="AI412" i="8" s="1"/>
  <c r="N412" i="8"/>
  <c r="M412" i="8"/>
  <c r="L412" i="8"/>
  <c r="J412" i="8"/>
  <c r="AD412" i="8" s="1"/>
  <c r="I412" i="8"/>
  <c r="AC412" i="8" s="1"/>
  <c r="G412" i="8"/>
  <c r="AA412" i="8" s="1"/>
  <c r="E412" i="8"/>
  <c r="AO411" i="8"/>
  <c r="F433" i="15" s="1"/>
  <c r="AN411" i="8"/>
  <c r="AJ411" i="8"/>
  <c r="AF411" i="8"/>
  <c r="AE411" i="8"/>
  <c r="E433" i="15" s="1"/>
  <c r="AC411" i="8"/>
  <c r="AB411" i="8"/>
  <c r="Z411" i="8"/>
  <c r="D433" i="15" s="1"/>
  <c r="X411" i="8"/>
  <c r="W411" i="8"/>
  <c r="V411" i="8"/>
  <c r="B433" i="15" s="1"/>
  <c r="T411" i="8"/>
  <c r="S411" i="8"/>
  <c r="AM411" i="8" s="1"/>
  <c r="R411" i="8"/>
  <c r="AL411" i="8" s="1"/>
  <c r="Q411" i="8"/>
  <c r="AK411" i="8" s="1"/>
  <c r="O411" i="8"/>
  <c r="N411" i="8"/>
  <c r="M411" i="8"/>
  <c r="L411" i="8"/>
  <c r="J411" i="8"/>
  <c r="AD411" i="8" s="1"/>
  <c r="I411" i="8"/>
  <c r="G411" i="8"/>
  <c r="AA411" i="8" s="1"/>
  <c r="E411" i="8"/>
  <c r="Y411" i="8" s="1"/>
  <c r="AO410" i="8"/>
  <c r="F432" i="15" s="1"/>
  <c r="AJ410" i="8"/>
  <c r="AG410" i="8"/>
  <c r="AE410" i="8"/>
  <c r="E432" i="15" s="1"/>
  <c r="AD410" i="8"/>
  <c r="AB410" i="8"/>
  <c r="Z410" i="8"/>
  <c r="D432" i="15" s="1"/>
  <c r="Y410" i="8"/>
  <c r="X410" i="8"/>
  <c r="C432" i="15" s="1"/>
  <c r="W410" i="8"/>
  <c r="V410" i="8"/>
  <c r="B432" i="15" s="1"/>
  <c r="T410" i="8"/>
  <c r="AN410" i="8" s="1"/>
  <c r="S410" i="8"/>
  <c r="AM410" i="8" s="1"/>
  <c r="R410" i="8"/>
  <c r="AL410" i="8" s="1"/>
  <c r="Q410" i="8"/>
  <c r="AK410" i="8" s="1"/>
  <c r="O410" i="8"/>
  <c r="N410" i="8"/>
  <c r="M410" i="8"/>
  <c r="L410" i="8"/>
  <c r="AF410" i="8" s="1"/>
  <c r="J410" i="8"/>
  <c r="I410" i="8"/>
  <c r="AC410" i="8" s="1"/>
  <c r="G410" i="8"/>
  <c r="AA410" i="8" s="1"/>
  <c r="E410" i="8"/>
  <c r="AO409" i="8"/>
  <c r="F431" i="15" s="1"/>
  <c r="AJ409" i="8"/>
  <c r="AH409" i="8"/>
  <c r="AE409" i="8"/>
  <c r="E431" i="15" s="1"/>
  <c r="AB409" i="8"/>
  <c r="Z409" i="8"/>
  <c r="D431" i="15" s="1"/>
  <c r="X409" i="8"/>
  <c r="C431" i="15" s="1"/>
  <c r="W409" i="8"/>
  <c r="V409" i="8"/>
  <c r="B431" i="15" s="1"/>
  <c r="T409" i="8"/>
  <c r="AN409" i="8" s="1"/>
  <c r="S409" i="8"/>
  <c r="AM409" i="8" s="1"/>
  <c r="R409" i="8"/>
  <c r="AL409" i="8" s="1"/>
  <c r="Q409" i="8"/>
  <c r="O409" i="8"/>
  <c r="N409" i="8"/>
  <c r="M409" i="8"/>
  <c r="AG409" i="8" s="1"/>
  <c r="L409" i="8"/>
  <c r="AF409" i="8" s="1"/>
  <c r="J409" i="8"/>
  <c r="AD409" i="8" s="1"/>
  <c r="I409" i="8"/>
  <c r="AC409" i="8" s="1"/>
  <c r="G409" i="8"/>
  <c r="AA409" i="8" s="1"/>
  <c r="E409" i="8"/>
  <c r="Y409" i="8" s="1"/>
  <c r="AO408" i="8"/>
  <c r="F430" i="15" s="1"/>
  <c r="AJ408" i="8"/>
  <c r="AI408" i="8"/>
  <c r="AE408" i="8"/>
  <c r="E430" i="15" s="1"/>
  <c r="AC408" i="8"/>
  <c r="AB408" i="8"/>
  <c r="Z408" i="8"/>
  <c r="D430" i="15" s="1"/>
  <c r="X408" i="8"/>
  <c r="C430" i="15" s="1"/>
  <c r="W408" i="8"/>
  <c r="V408" i="8"/>
  <c r="B430" i="15" s="1"/>
  <c r="T408" i="8"/>
  <c r="AN408" i="8" s="1"/>
  <c r="S408" i="8"/>
  <c r="AM408" i="8" s="1"/>
  <c r="R408" i="8"/>
  <c r="Q408" i="8"/>
  <c r="O408" i="8"/>
  <c r="N408" i="8"/>
  <c r="AH408" i="8" s="1"/>
  <c r="M408" i="8"/>
  <c r="AG408" i="8" s="1"/>
  <c r="L408" i="8"/>
  <c r="AF408" i="8" s="1"/>
  <c r="J408" i="8"/>
  <c r="AD408" i="8" s="1"/>
  <c r="I408" i="8"/>
  <c r="G408" i="8"/>
  <c r="AA408" i="8" s="1"/>
  <c r="E408" i="8"/>
  <c r="Y408" i="8" s="1"/>
  <c r="AO407" i="8"/>
  <c r="F429" i="15" s="1"/>
  <c r="AK407" i="8"/>
  <c r="AJ407" i="8"/>
  <c r="AE407" i="8"/>
  <c r="E429" i="15" s="1"/>
  <c r="AD407" i="8"/>
  <c r="AB407" i="8"/>
  <c r="Z407" i="8"/>
  <c r="D429" i="15" s="1"/>
  <c r="Y407" i="8"/>
  <c r="X407" i="8"/>
  <c r="C429" i="15" s="1"/>
  <c r="W407" i="8"/>
  <c r="V407" i="8"/>
  <c r="B429" i="15" s="1"/>
  <c r="T407" i="8"/>
  <c r="AN407" i="8" s="1"/>
  <c r="S407" i="8"/>
  <c r="R407" i="8"/>
  <c r="Q407" i="8"/>
  <c r="O407" i="8"/>
  <c r="AI407" i="8" s="1"/>
  <c r="N407" i="8"/>
  <c r="AH407" i="8" s="1"/>
  <c r="M407" i="8"/>
  <c r="AG407" i="8" s="1"/>
  <c r="L407" i="8"/>
  <c r="AF407" i="8" s="1"/>
  <c r="J407" i="8"/>
  <c r="I407" i="8"/>
  <c r="AC407" i="8" s="1"/>
  <c r="G407" i="8"/>
  <c r="E407" i="8"/>
  <c r="AO406" i="8"/>
  <c r="F428" i="15" s="1"/>
  <c r="AL406" i="8"/>
  <c r="AK406" i="8"/>
  <c r="AJ406" i="8"/>
  <c r="AE406" i="8"/>
  <c r="E428" i="15" s="1"/>
  <c r="AC406" i="8"/>
  <c r="AB406" i="8"/>
  <c r="Z406" i="8"/>
  <c r="D428" i="15" s="1"/>
  <c r="X406" i="8"/>
  <c r="C428" i="15" s="1"/>
  <c r="W406" i="8"/>
  <c r="V406" i="8"/>
  <c r="B428" i="15" s="1"/>
  <c r="T406" i="8"/>
  <c r="S406" i="8"/>
  <c r="R406" i="8"/>
  <c r="Q406" i="8"/>
  <c r="O406" i="8"/>
  <c r="AI406" i="8" s="1"/>
  <c r="N406" i="8"/>
  <c r="AH406" i="8" s="1"/>
  <c r="M406" i="8"/>
  <c r="AG406" i="8" s="1"/>
  <c r="L406" i="8"/>
  <c r="J406" i="8"/>
  <c r="AD406" i="8" s="1"/>
  <c r="I406" i="8"/>
  <c r="G406" i="8"/>
  <c r="AA406" i="8" s="1"/>
  <c r="E406" i="8"/>
  <c r="Y406" i="8" s="1"/>
  <c r="AO405" i="8"/>
  <c r="F427" i="15" s="1"/>
  <c r="AM405" i="8"/>
  <c r="AL405" i="8"/>
  <c r="AJ405" i="8"/>
  <c r="AE405" i="8"/>
  <c r="E427" i="15" s="1"/>
  <c r="AB405" i="8"/>
  <c r="Z405" i="8"/>
  <c r="D427" i="15" s="1"/>
  <c r="Y405" i="8"/>
  <c r="X405" i="8"/>
  <c r="C427" i="15" s="1"/>
  <c r="W405" i="8"/>
  <c r="V405" i="8"/>
  <c r="T405" i="8"/>
  <c r="S405" i="8"/>
  <c r="R405" i="8"/>
  <c r="Q405" i="8"/>
  <c r="AK405" i="8" s="1"/>
  <c r="O405" i="8"/>
  <c r="AI405" i="8" s="1"/>
  <c r="N405" i="8"/>
  <c r="AH405" i="8" s="1"/>
  <c r="M405" i="8"/>
  <c r="L405" i="8"/>
  <c r="J405" i="8"/>
  <c r="I405" i="8"/>
  <c r="AC405" i="8" s="1"/>
  <c r="G405" i="8"/>
  <c r="AA405" i="8" s="1"/>
  <c r="E405" i="8"/>
  <c r="AO404" i="8"/>
  <c r="F426" i="15" s="1"/>
  <c r="AN404" i="8"/>
  <c r="AM404" i="8"/>
  <c r="AJ404" i="8"/>
  <c r="AE404" i="8"/>
  <c r="E426" i="15" s="1"/>
  <c r="AB404" i="8"/>
  <c r="Z404" i="8"/>
  <c r="D426" i="15" s="1"/>
  <c r="Y404" i="8"/>
  <c r="X404" i="8"/>
  <c r="C426" i="15" s="1"/>
  <c r="W404" i="8"/>
  <c r="V404" i="8"/>
  <c r="B426" i="15" s="1"/>
  <c r="T404" i="8"/>
  <c r="S404" i="8"/>
  <c r="R404" i="8"/>
  <c r="AL404" i="8" s="1"/>
  <c r="Q404" i="8"/>
  <c r="AK404" i="8" s="1"/>
  <c r="O404" i="8"/>
  <c r="AI404" i="8" s="1"/>
  <c r="N404" i="8"/>
  <c r="M404" i="8"/>
  <c r="L404" i="8"/>
  <c r="J404" i="8"/>
  <c r="AD404" i="8" s="1"/>
  <c r="I404" i="8"/>
  <c r="AC404" i="8" s="1"/>
  <c r="G404" i="8"/>
  <c r="AA404" i="8" s="1"/>
  <c r="E404" i="8"/>
  <c r="AO403" i="8"/>
  <c r="F425" i="15" s="1"/>
  <c r="AN403" i="8"/>
  <c r="AJ403" i="8"/>
  <c r="AF403" i="8"/>
  <c r="AE403" i="8"/>
  <c r="E425" i="15" s="1"/>
  <c r="AC403" i="8"/>
  <c r="AB403" i="8"/>
  <c r="Z403" i="8"/>
  <c r="D425" i="15" s="1"/>
  <c r="X403" i="8"/>
  <c r="W403" i="8"/>
  <c r="V403" i="8"/>
  <c r="B425" i="15" s="1"/>
  <c r="T403" i="8"/>
  <c r="AN402" i="8" s="1"/>
  <c r="S403" i="8"/>
  <c r="AM403" i="8" s="1"/>
  <c r="R403" i="8"/>
  <c r="AL403" i="8" s="1"/>
  <c r="Q403" i="8"/>
  <c r="AK403" i="8" s="1"/>
  <c r="O403" i="8"/>
  <c r="N403" i="8"/>
  <c r="M403" i="8"/>
  <c r="L403" i="8"/>
  <c r="J403" i="8"/>
  <c r="AD403" i="8" s="1"/>
  <c r="I403" i="8"/>
  <c r="G403" i="8"/>
  <c r="AA403" i="8" s="1"/>
  <c r="E403" i="8"/>
  <c r="Y403" i="8" s="1"/>
  <c r="AO402" i="8"/>
  <c r="F424" i="15" s="1"/>
  <c r="AJ402" i="8"/>
  <c r="AG402" i="8"/>
  <c r="AE402" i="8"/>
  <c r="E424" i="15" s="1"/>
  <c r="AD402" i="8"/>
  <c r="AB402" i="8"/>
  <c r="Z402" i="8"/>
  <c r="D424" i="15" s="1"/>
  <c r="Y402" i="8"/>
  <c r="X402" i="8"/>
  <c r="C424" i="15" s="1"/>
  <c r="W402" i="8"/>
  <c r="V402" i="8"/>
  <c r="B424" i="15" s="1"/>
  <c r="T402" i="8"/>
  <c r="S402" i="8"/>
  <c r="AM402" i="8" s="1"/>
  <c r="R402" i="8"/>
  <c r="AL402" i="8" s="1"/>
  <c r="Q402" i="8"/>
  <c r="AK402" i="8" s="1"/>
  <c r="O402" i="8"/>
  <c r="N402" i="8"/>
  <c r="M402" i="8"/>
  <c r="L402" i="8"/>
  <c r="AF402" i="8" s="1"/>
  <c r="J402" i="8"/>
  <c r="I402" i="8"/>
  <c r="AC402" i="8" s="1"/>
  <c r="G402" i="8"/>
  <c r="AA402" i="8" s="1"/>
  <c r="E402" i="8"/>
  <c r="AO401" i="8"/>
  <c r="F423" i="15" s="1"/>
  <c r="AJ401" i="8"/>
  <c r="AH401" i="8"/>
  <c r="AE401" i="8"/>
  <c r="E423" i="15" s="1"/>
  <c r="AB401" i="8"/>
  <c r="Z401" i="8"/>
  <c r="D423" i="15" s="1"/>
  <c r="X401" i="8"/>
  <c r="C423" i="15" s="1"/>
  <c r="W401" i="8"/>
  <c r="V401" i="8"/>
  <c r="B423" i="15" s="1"/>
  <c r="T401" i="8"/>
  <c r="AN401" i="8" s="1"/>
  <c r="S401" i="8"/>
  <c r="AM401" i="8" s="1"/>
  <c r="R401" i="8"/>
  <c r="AL401" i="8" s="1"/>
  <c r="Q401" i="8"/>
  <c r="O401" i="8"/>
  <c r="N401" i="8"/>
  <c r="M401" i="8"/>
  <c r="AG401" i="8" s="1"/>
  <c r="L401" i="8"/>
  <c r="AF401" i="8" s="1"/>
  <c r="J401" i="8"/>
  <c r="AD401" i="8" s="1"/>
  <c r="I401" i="8"/>
  <c r="AC401" i="8" s="1"/>
  <c r="G401" i="8"/>
  <c r="AA401" i="8" s="1"/>
  <c r="E401" i="8"/>
  <c r="Y401" i="8" s="1"/>
  <c r="AO400" i="8"/>
  <c r="F422" i="15" s="1"/>
  <c r="AJ400" i="8"/>
  <c r="AI400" i="8"/>
  <c r="AE400" i="8"/>
  <c r="E422" i="15" s="1"/>
  <c r="AC400" i="8"/>
  <c r="AB400" i="8"/>
  <c r="Z400" i="8"/>
  <c r="D422" i="15" s="1"/>
  <c r="X400" i="8"/>
  <c r="C422" i="15" s="1"/>
  <c r="W400" i="8"/>
  <c r="V400" i="8"/>
  <c r="B422" i="15" s="1"/>
  <c r="T400" i="8"/>
  <c r="AN400" i="8" s="1"/>
  <c r="S400" i="8"/>
  <c r="AM400" i="8" s="1"/>
  <c r="R400" i="8"/>
  <c r="Q400" i="8"/>
  <c r="O400" i="8"/>
  <c r="N400" i="8"/>
  <c r="AH400" i="8" s="1"/>
  <c r="M400" i="8"/>
  <c r="AG400" i="8" s="1"/>
  <c r="L400" i="8"/>
  <c r="AF400" i="8" s="1"/>
  <c r="J400" i="8"/>
  <c r="AD400" i="8" s="1"/>
  <c r="I400" i="8"/>
  <c r="G400" i="8"/>
  <c r="AA400" i="8" s="1"/>
  <c r="E400" i="8"/>
  <c r="Y400" i="8" s="1"/>
  <c r="AO399" i="8"/>
  <c r="F421" i="15" s="1"/>
  <c r="AK399" i="8"/>
  <c r="AJ399" i="8"/>
  <c r="AE399" i="8"/>
  <c r="E421" i="15" s="1"/>
  <c r="AD399" i="8"/>
  <c r="AB399" i="8"/>
  <c r="Z399" i="8"/>
  <c r="D421" i="15" s="1"/>
  <c r="Y399" i="8"/>
  <c r="X399" i="8"/>
  <c r="C421" i="15" s="1"/>
  <c r="W399" i="8"/>
  <c r="V399" i="8"/>
  <c r="B421" i="15" s="1"/>
  <c r="T399" i="8"/>
  <c r="AN399" i="8" s="1"/>
  <c r="S399" i="8"/>
  <c r="R399" i="8"/>
  <c r="Q399" i="8"/>
  <c r="O399" i="8"/>
  <c r="AI399" i="8" s="1"/>
  <c r="N399" i="8"/>
  <c r="AH399" i="8" s="1"/>
  <c r="M399" i="8"/>
  <c r="AG399" i="8" s="1"/>
  <c r="L399" i="8"/>
  <c r="AF399" i="8" s="1"/>
  <c r="J399" i="8"/>
  <c r="I399" i="8"/>
  <c r="AC399" i="8" s="1"/>
  <c r="G399" i="8"/>
  <c r="E399" i="8"/>
  <c r="AO398" i="8"/>
  <c r="F420" i="15" s="1"/>
  <c r="AL398" i="8"/>
  <c r="AK398" i="8"/>
  <c r="AJ398" i="8"/>
  <c r="AE398" i="8"/>
  <c r="E420" i="15" s="1"/>
  <c r="AC398" i="8"/>
  <c r="AB398" i="8"/>
  <c r="Z398" i="8"/>
  <c r="D420" i="15" s="1"/>
  <c r="X398" i="8"/>
  <c r="C420" i="15" s="1"/>
  <c r="W398" i="8"/>
  <c r="V398" i="8"/>
  <c r="B420" i="15" s="1"/>
  <c r="T398" i="8"/>
  <c r="S398" i="8"/>
  <c r="R398" i="8"/>
  <c r="Q398" i="8"/>
  <c r="AK397" i="8" s="1"/>
  <c r="O398" i="8"/>
  <c r="AI398" i="8" s="1"/>
  <c r="N398" i="8"/>
  <c r="AH398" i="8" s="1"/>
  <c r="M398" i="8"/>
  <c r="AG398" i="8" s="1"/>
  <c r="L398" i="8"/>
  <c r="J398" i="8"/>
  <c r="AD398" i="8" s="1"/>
  <c r="I398" i="8"/>
  <c r="G398" i="8"/>
  <c r="AA398" i="8" s="1"/>
  <c r="E398" i="8"/>
  <c r="Y398" i="8" s="1"/>
  <c r="AO397" i="8"/>
  <c r="F419" i="15" s="1"/>
  <c r="AM397" i="8"/>
  <c r="AL397" i="8"/>
  <c r="AJ397" i="8"/>
  <c r="AE397" i="8"/>
  <c r="E419" i="15" s="1"/>
  <c r="AC397" i="8"/>
  <c r="AB397" i="8"/>
  <c r="Z397" i="8"/>
  <c r="D419" i="15" s="1"/>
  <c r="Y397" i="8"/>
  <c r="X397" i="8"/>
  <c r="C419" i="15" s="1"/>
  <c r="W397" i="8"/>
  <c r="V397" i="8"/>
  <c r="T397" i="8"/>
  <c r="S397" i="8"/>
  <c r="R397" i="8"/>
  <c r="AL396" i="8" s="1"/>
  <c r="Q397" i="8"/>
  <c r="O397" i="8"/>
  <c r="AI397" i="8" s="1"/>
  <c r="N397" i="8"/>
  <c r="AH397" i="8" s="1"/>
  <c r="M397" i="8"/>
  <c r="L397" i="8"/>
  <c r="J397" i="8"/>
  <c r="I397" i="8"/>
  <c r="G397" i="8"/>
  <c r="AA397" i="8" s="1"/>
  <c r="E397" i="8"/>
  <c r="AO396" i="8"/>
  <c r="F418" i="15" s="1"/>
  <c r="AN396" i="8"/>
  <c r="AM396" i="8"/>
  <c r="AJ396" i="8"/>
  <c r="AE396" i="8"/>
  <c r="E418" i="15" s="1"/>
  <c r="AD396" i="8"/>
  <c r="AB396" i="8"/>
  <c r="Z396" i="8"/>
  <c r="D418" i="15" s="1"/>
  <c r="Y396" i="8"/>
  <c r="X396" i="8"/>
  <c r="C418" i="15" s="1"/>
  <c r="W396" i="8"/>
  <c r="V396" i="8"/>
  <c r="B418" i="15" s="1"/>
  <c r="T396" i="8"/>
  <c r="S396" i="8"/>
  <c r="AM395" i="8" s="1"/>
  <c r="R396" i="8"/>
  <c r="Q396" i="8"/>
  <c r="AK396" i="8" s="1"/>
  <c r="O396" i="8"/>
  <c r="AI396" i="8" s="1"/>
  <c r="N396" i="8"/>
  <c r="M396" i="8"/>
  <c r="L396" i="8"/>
  <c r="J396" i="8"/>
  <c r="I396" i="8"/>
  <c r="AC396" i="8" s="1"/>
  <c r="G396" i="8"/>
  <c r="AA396" i="8" s="1"/>
  <c r="E396" i="8"/>
  <c r="AO395" i="8"/>
  <c r="F417" i="15" s="1"/>
  <c r="AN395" i="8"/>
  <c r="AJ395" i="8"/>
  <c r="AF395" i="8"/>
  <c r="AE395" i="8"/>
  <c r="E417" i="15" s="1"/>
  <c r="AC395" i="8"/>
  <c r="AB395" i="8"/>
  <c r="Z395" i="8"/>
  <c r="D417" i="15" s="1"/>
  <c r="X395" i="8"/>
  <c r="W395" i="8"/>
  <c r="V395" i="8"/>
  <c r="B417" i="15" s="1"/>
  <c r="T395" i="8"/>
  <c r="AN394" i="8" s="1"/>
  <c r="S395" i="8"/>
  <c r="R395" i="8"/>
  <c r="AL395" i="8" s="1"/>
  <c r="Q395" i="8"/>
  <c r="AK395" i="8" s="1"/>
  <c r="O395" i="8"/>
  <c r="N395" i="8"/>
  <c r="M395" i="8"/>
  <c r="L395" i="8"/>
  <c r="J395" i="8"/>
  <c r="AD395" i="8" s="1"/>
  <c r="I395" i="8"/>
  <c r="G395" i="8"/>
  <c r="AA395" i="8" s="1"/>
  <c r="E395" i="8"/>
  <c r="Y395" i="8" s="1"/>
  <c r="AO394" i="8"/>
  <c r="F416" i="15" s="1"/>
  <c r="AJ394" i="8"/>
  <c r="AG394" i="8"/>
  <c r="AE394" i="8"/>
  <c r="E416" i="15" s="1"/>
  <c r="AD394" i="8"/>
  <c r="AB394" i="8"/>
  <c r="Z394" i="8"/>
  <c r="D416" i="15" s="1"/>
  <c r="Y394" i="8"/>
  <c r="X394" i="8"/>
  <c r="C416" i="15" s="1"/>
  <c r="W394" i="8"/>
  <c r="V394" i="8"/>
  <c r="B416" i="15" s="1"/>
  <c r="T394" i="8"/>
  <c r="S394" i="8"/>
  <c r="AM394" i="8" s="1"/>
  <c r="R394" i="8"/>
  <c r="AL394" i="8" s="1"/>
  <c r="Q394" i="8"/>
  <c r="AK394" i="8" s="1"/>
  <c r="O394" i="8"/>
  <c r="N394" i="8"/>
  <c r="M394" i="8"/>
  <c r="L394" i="8"/>
  <c r="AF394" i="8" s="1"/>
  <c r="J394" i="8"/>
  <c r="I394" i="8"/>
  <c r="AC394" i="8" s="1"/>
  <c r="G394" i="8"/>
  <c r="AA394" i="8" s="1"/>
  <c r="E394" i="8"/>
  <c r="AO393" i="8"/>
  <c r="F415" i="15" s="1"/>
  <c r="AJ393" i="8"/>
  <c r="AH393" i="8"/>
  <c r="AE393" i="8"/>
  <c r="E415" i="15" s="1"/>
  <c r="AB393" i="8"/>
  <c r="Z393" i="8"/>
  <c r="D415" i="15" s="1"/>
  <c r="X393" i="8"/>
  <c r="C415" i="15" s="1"/>
  <c r="W393" i="8"/>
  <c r="V393" i="8"/>
  <c r="B415" i="15" s="1"/>
  <c r="T393" i="8"/>
  <c r="AN393" i="8" s="1"/>
  <c r="S393" i="8"/>
  <c r="AM393" i="8" s="1"/>
  <c r="R393" i="8"/>
  <c r="AL393" i="8" s="1"/>
  <c r="Q393" i="8"/>
  <c r="O393" i="8"/>
  <c r="N393" i="8"/>
  <c r="M393" i="8"/>
  <c r="AG393" i="8" s="1"/>
  <c r="L393" i="8"/>
  <c r="AF393" i="8" s="1"/>
  <c r="J393" i="8"/>
  <c r="AD393" i="8" s="1"/>
  <c r="I393" i="8"/>
  <c r="AC393" i="8" s="1"/>
  <c r="G393" i="8"/>
  <c r="AA393" i="8" s="1"/>
  <c r="E393" i="8"/>
  <c r="Y393" i="8" s="1"/>
  <c r="AO392" i="8"/>
  <c r="F414" i="15" s="1"/>
  <c r="AJ392" i="8"/>
  <c r="AI392" i="8"/>
  <c r="AE392" i="8"/>
  <c r="E414" i="15" s="1"/>
  <c r="AC392" i="8"/>
  <c r="AB392" i="8"/>
  <c r="AA392" i="8"/>
  <c r="Z392" i="8"/>
  <c r="D414" i="15" s="1"/>
  <c r="X392" i="8"/>
  <c r="C414" i="15" s="1"/>
  <c r="W392" i="8"/>
  <c r="V392" i="8"/>
  <c r="B414" i="15" s="1"/>
  <c r="T392" i="8"/>
  <c r="AN392" i="8" s="1"/>
  <c r="S392" i="8"/>
  <c r="AM392" i="8" s="1"/>
  <c r="R392" i="8"/>
  <c r="Q392" i="8"/>
  <c r="O392" i="8"/>
  <c r="N392" i="8"/>
  <c r="AH392" i="8" s="1"/>
  <c r="M392" i="8"/>
  <c r="AG392" i="8" s="1"/>
  <c r="L392" i="8"/>
  <c r="AF392" i="8" s="1"/>
  <c r="J392" i="8"/>
  <c r="AD392" i="8" s="1"/>
  <c r="I392" i="8"/>
  <c r="G392" i="8"/>
  <c r="E392" i="8"/>
  <c r="AO391" i="8"/>
  <c r="F413" i="15" s="1"/>
  <c r="AK391" i="8"/>
  <c r="AJ391" i="8"/>
  <c r="AE391" i="8"/>
  <c r="E413" i="15" s="1"/>
  <c r="AD391" i="8"/>
  <c r="AB391" i="8"/>
  <c r="Z391" i="8"/>
  <c r="D413" i="15" s="1"/>
  <c r="Y391" i="8"/>
  <c r="X391" i="8"/>
  <c r="C413" i="15" s="1"/>
  <c r="W391" i="8"/>
  <c r="V391" i="8"/>
  <c r="B413" i="15" s="1"/>
  <c r="T391" i="8"/>
  <c r="AN391" i="8" s="1"/>
  <c r="S391" i="8"/>
  <c r="R391" i="8"/>
  <c r="Q391" i="8"/>
  <c r="O391" i="8"/>
  <c r="AI391" i="8" s="1"/>
  <c r="N391" i="8"/>
  <c r="AH391" i="8" s="1"/>
  <c r="M391" i="8"/>
  <c r="AG391" i="8" s="1"/>
  <c r="L391" i="8"/>
  <c r="AF391" i="8" s="1"/>
  <c r="J391" i="8"/>
  <c r="I391" i="8"/>
  <c r="AC391" i="8" s="1"/>
  <c r="G391" i="8"/>
  <c r="AA391" i="8" s="1"/>
  <c r="E391" i="8"/>
  <c r="AO390" i="8"/>
  <c r="F412" i="15" s="1"/>
  <c r="AL390" i="8"/>
  <c r="AK390" i="8"/>
  <c r="AJ390" i="8"/>
  <c r="AE390" i="8"/>
  <c r="E412" i="15" s="1"/>
  <c r="AC390" i="8"/>
  <c r="AB390" i="8"/>
  <c r="Z390" i="8"/>
  <c r="D412" i="15" s="1"/>
  <c r="X390" i="8"/>
  <c r="C412" i="15" s="1"/>
  <c r="W390" i="8"/>
  <c r="V390" i="8"/>
  <c r="B412" i="15" s="1"/>
  <c r="T390" i="8"/>
  <c r="S390" i="8"/>
  <c r="R390" i="8"/>
  <c r="Q390" i="8"/>
  <c r="AK389" i="8" s="1"/>
  <c r="O390" i="8"/>
  <c r="AI390" i="8" s="1"/>
  <c r="N390" i="8"/>
  <c r="AH390" i="8" s="1"/>
  <c r="M390" i="8"/>
  <c r="AG390" i="8" s="1"/>
  <c r="L390" i="8"/>
  <c r="J390" i="8"/>
  <c r="AD390" i="8" s="1"/>
  <c r="I390" i="8"/>
  <c r="G390" i="8"/>
  <c r="AA390" i="8" s="1"/>
  <c r="E390" i="8"/>
  <c r="Y390" i="8" s="1"/>
  <c r="AO389" i="8"/>
  <c r="F411" i="15" s="1"/>
  <c r="AM389" i="8"/>
  <c r="AL389" i="8"/>
  <c r="AJ389" i="8"/>
  <c r="AE389" i="8"/>
  <c r="E411" i="15" s="1"/>
  <c r="AC389" i="8"/>
  <c r="AB389" i="8"/>
  <c r="Z389" i="8"/>
  <c r="D411" i="15" s="1"/>
  <c r="Y389" i="8"/>
  <c r="X389" i="8"/>
  <c r="C411" i="15" s="1"/>
  <c r="W389" i="8"/>
  <c r="V389" i="8"/>
  <c r="T389" i="8"/>
  <c r="S389" i="8"/>
  <c r="R389" i="8"/>
  <c r="AL388" i="8" s="1"/>
  <c r="Q389" i="8"/>
  <c r="O389" i="8"/>
  <c r="AI389" i="8" s="1"/>
  <c r="N389" i="8"/>
  <c r="AH389" i="8" s="1"/>
  <c r="M389" i="8"/>
  <c r="L389" i="8"/>
  <c r="J389" i="8"/>
  <c r="I389" i="8"/>
  <c r="G389" i="8"/>
  <c r="AA389" i="8" s="1"/>
  <c r="E389" i="8"/>
  <c r="AO388" i="8"/>
  <c r="F410" i="15" s="1"/>
  <c r="AN388" i="8"/>
  <c r="AM388" i="8"/>
  <c r="AJ388" i="8"/>
  <c r="AE388" i="8"/>
  <c r="E410" i="15" s="1"/>
  <c r="AD388" i="8"/>
  <c r="AB388" i="8"/>
  <c r="Z388" i="8"/>
  <c r="D410" i="15" s="1"/>
  <c r="Y388" i="8"/>
  <c r="X388" i="8"/>
  <c r="C410" i="15" s="1"/>
  <c r="W388" i="8"/>
  <c r="V388" i="8"/>
  <c r="B410" i="15" s="1"/>
  <c r="T388" i="8"/>
  <c r="S388" i="8"/>
  <c r="AM387" i="8" s="1"/>
  <c r="R388" i="8"/>
  <c r="Q388" i="8"/>
  <c r="AK388" i="8" s="1"/>
  <c r="O388" i="8"/>
  <c r="AI388" i="8" s="1"/>
  <c r="N388" i="8"/>
  <c r="M388" i="8"/>
  <c r="L388" i="8"/>
  <c r="J388" i="8"/>
  <c r="I388" i="8"/>
  <c r="AC388" i="8" s="1"/>
  <c r="G388" i="8"/>
  <c r="AA388" i="8" s="1"/>
  <c r="E388" i="8"/>
  <c r="AO387" i="8"/>
  <c r="F409" i="15" s="1"/>
  <c r="AN387" i="8"/>
  <c r="AJ387" i="8"/>
  <c r="AF387" i="8"/>
  <c r="AE387" i="8"/>
  <c r="E409" i="15" s="1"/>
  <c r="AC387" i="8"/>
  <c r="AB387" i="8"/>
  <c r="Z387" i="8"/>
  <c r="D409" i="15" s="1"/>
  <c r="X387" i="8"/>
  <c r="W387" i="8"/>
  <c r="V387" i="8"/>
  <c r="B409" i="15" s="1"/>
  <c r="T387" i="8"/>
  <c r="AN386" i="8" s="1"/>
  <c r="S387" i="8"/>
  <c r="R387" i="8"/>
  <c r="AL387" i="8" s="1"/>
  <c r="Q387" i="8"/>
  <c r="AK387" i="8" s="1"/>
  <c r="O387" i="8"/>
  <c r="N387" i="8"/>
  <c r="M387" i="8"/>
  <c r="L387" i="8"/>
  <c r="J387" i="8"/>
  <c r="AD387" i="8" s="1"/>
  <c r="I387" i="8"/>
  <c r="G387" i="8"/>
  <c r="AA387" i="8" s="1"/>
  <c r="E387" i="8"/>
  <c r="Y387" i="8" s="1"/>
  <c r="AO386" i="8"/>
  <c r="F408" i="15" s="1"/>
  <c r="AJ386" i="8"/>
  <c r="AG386" i="8"/>
  <c r="AE386" i="8"/>
  <c r="E408" i="15" s="1"/>
  <c r="AD386" i="8"/>
  <c r="AB386" i="8"/>
  <c r="Z386" i="8"/>
  <c r="D408" i="15" s="1"/>
  <c r="Y386" i="8"/>
  <c r="X386" i="8"/>
  <c r="C408" i="15" s="1"/>
  <c r="W386" i="8"/>
  <c r="V386" i="8"/>
  <c r="B408" i="15" s="1"/>
  <c r="T386" i="8"/>
  <c r="S386" i="8"/>
  <c r="AM386" i="8" s="1"/>
  <c r="R386" i="8"/>
  <c r="AL386" i="8" s="1"/>
  <c r="Q386" i="8"/>
  <c r="AK386" i="8" s="1"/>
  <c r="O386" i="8"/>
  <c r="N386" i="8"/>
  <c r="M386" i="8"/>
  <c r="L386" i="8"/>
  <c r="AF386" i="8" s="1"/>
  <c r="J386" i="8"/>
  <c r="I386" i="8"/>
  <c r="AC386" i="8" s="1"/>
  <c r="G386" i="8"/>
  <c r="AA386" i="8" s="1"/>
  <c r="E386" i="8"/>
  <c r="AO385" i="8"/>
  <c r="F407" i="15" s="1"/>
  <c r="AJ385" i="8"/>
  <c r="AH385" i="8"/>
  <c r="AE385" i="8"/>
  <c r="E407" i="15" s="1"/>
  <c r="AB385" i="8"/>
  <c r="Z385" i="8"/>
  <c r="D407" i="15" s="1"/>
  <c r="X385" i="8"/>
  <c r="C407" i="15" s="1"/>
  <c r="W385" i="8"/>
  <c r="V385" i="8"/>
  <c r="B407" i="15" s="1"/>
  <c r="T385" i="8"/>
  <c r="AN385" i="8" s="1"/>
  <c r="S385" i="8"/>
  <c r="AM385" i="8" s="1"/>
  <c r="R385" i="8"/>
  <c r="AL385" i="8" s="1"/>
  <c r="Q385" i="8"/>
  <c r="O385" i="8"/>
  <c r="N385" i="8"/>
  <c r="M385" i="8"/>
  <c r="AG385" i="8" s="1"/>
  <c r="L385" i="8"/>
  <c r="AF385" i="8" s="1"/>
  <c r="J385" i="8"/>
  <c r="AD385" i="8" s="1"/>
  <c r="I385" i="8"/>
  <c r="AC385" i="8" s="1"/>
  <c r="G385" i="8"/>
  <c r="AA385" i="8" s="1"/>
  <c r="E385" i="8"/>
  <c r="Y385" i="8" s="1"/>
  <c r="AO384" i="8"/>
  <c r="F406" i="15" s="1"/>
  <c r="AJ384" i="8"/>
  <c r="AI384" i="8"/>
  <c r="AE384" i="8"/>
  <c r="E406" i="15" s="1"/>
  <c r="AC384" i="8"/>
  <c r="AB384" i="8"/>
  <c r="Z384" i="8"/>
  <c r="D406" i="15" s="1"/>
  <c r="X384" i="8"/>
  <c r="C406" i="15" s="1"/>
  <c r="W384" i="8"/>
  <c r="V384" i="8"/>
  <c r="B406" i="15" s="1"/>
  <c r="T384" i="8"/>
  <c r="AN384" i="8" s="1"/>
  <c r="S384" i="8"/>
  <c r="AM384" i="8" s="1"/>
  <c r="R384" i="8"/>
  <c r="Q384" i="8"/>
  <c r="O384" i="8"/>
  <c r="N384" i="8"/>
  <c r="AH384" i="8" s="1"/>
  <c r="M384" i="8"/>
  <c r="AG384" i="8" s="1"/>
  <c r="L384" i="8"/>
  <c r="AF384" i="8" s="1"/>
  <c r="J384" i="8"/>
  <c r="AD384" i="8" s="1"/>
  <c r="I384" i="8"/>
  <c r="G384" i="8"/>
  <c r="AA384" i="8" s="1"/>
  <c r="E384" i="8"/>
  <c r="AO383" i="8"/>
  <c r="F405" i="15" s="1"/>
  <c r="AK383" i="8"/>
  <c r="AJ383" i="8"/>
  <c r="AE383" i="8"/>
  <c r="E405" i="15" s="1"/>
  <c r="AD383" i="8"/>
  <c r="AB383" i="8"/>
  <c r="Z383" i="8"/>
  <c r="D405" i="15" s="1"/>
  <c r="Y383" i="8"/>
  <c r="X383" i="8"/>
  <c r="C405" i="15" s="1"/>
  <c r="W383" i="8"/>
  <c r="V383" i="8"/>
  <c r="B405" i="15" s="1"/>
  <c r="T383" i="8"/>
  <c r="AN383" i="8" s="1"/>
  <c r="S383" i="8"/>
  <c r="R383" i="8"/>
  <c r="Q383" i="8"/>
  <c r="O383" i="8"/>
  <c r="AI383" i="8" s="1"/>
  <c r="N383" i="8"/>
  <c r="AH383" i="8" s="1"/>
  <c r="M383" i="8"/>
  <c r="AG383" i="8" s="1"/>
  <c r="L383" i="8"/>
  <c r="AF383" i="8" s="1"/>
  <c r="J383" i="8"/>
  <c r="I383" i="8"/>
  <c r="AC383" i="8" s="1"/>
  <c r="G383" i="8"/>
  <c r="E383" i="8"/>
  <c r="AO382" i="8"/>
  <c r="F404" i="15" s="1"/>
  <c r="AL382" i="8"/>
  <c r="AK382" i="8"/>
  <c r="AJ382" i="8"/>
  <c r="AE382" i="8"/>
  <c r="E404" i="15" s="1"/>
  <c r="AC382" i="8"/>
  <c r="AB382" i="8"/>
  <c r="Z382" i="8"/>
  <c r="D404" i="15" s="1"/>
  <c r="X382" i="8"/>
  <c r="C404" i="15" s="1"/>
  <c r="W382" i="8"/>
  <c r="V382" i="8"/>
  <c r="B404" i="15" s="1"/>
  <c r="T382" i="8"/>
  <c r="S382" i="8"/>
  <c r="R382" i="8"/>
  <c r="Q382" i="8"/>
  <c r="AK381" i="8" s="1"/>
  <c r="O382" i="8"/>
  <c r="AI382" i="8" s="1"/>
  <c r="N382" i="8"/>
  <c r="AH382" i="8" s="1"/>
  <c r="M382" i="8"/>
  <c r="AG382" i="8" s="1"/>
  <c r="L382" i="8"/>
  <c r="J382" i="8"/>
  <c r="AD382" i="8" s="1"/>
  <c r="I382" i="8"/>
  <c r="G382" i="8"/>
  <c r="AA382" i="8" s="1"/>
  <c r="E382" i="8"/>
  <c r="Y382" i="8" s="1"/>
  <c r="AO381" i="8"/>
  <c r="F403" i="15" s="1"/>
  <c r="AM381" i="8"/>
  <c r="AL381" i="8"/>
  <c r="AJ381" i="8"/>
  <c r="AE381" i="8"/>
  <c r="E403" i="15" s="1"/>
  <c r="AC381" i="8"/>
  <c r="AB381" i="8"/>
  <c r="Z381" i="8"/>
  <c r="D403" i="15" s="1"/>
  <c r="Y381" i="8"/>
  <c r="X381" i="8"/>
  <c r="C403" i="15" s="1"/>
  <c r="W381" i="8"/>
  <c r="V381" i="8"/>
  <c r="T381" i="8"/>
  <c r="S381" i="8"/>
  <c r="R381" i="8"/>
  <c r="AL380" i="8" s="1"/>
  <c r="Q381" i="8"/>
  <c r="O381" i="8"/>
  <c r="AI381" i="8" s="1"/>
  <c r="N381" i="8"/>
  <c r="AH381" i="8" s="1"/>
  <c r="M381" i="8"/>
  <c r="L381" i="8"/>
  <c r="AF381" i="8" s="1"/>
  <c r="J381" i="8"/>
  <c r="I381" i="8"/>
  <c r="G381" i="8"/>
  <c r="AA381" i="8" s="1"/>
  <c r="E381" i="8"/>
  <c r="AO380" i="8"/>
  <c r="F402" i="15" s="1"/>
  <c r="AN380" i="8"/>
  <c r="AM380" i="8"/>
  <c r="AJ380" i="8"/>
  <c r="AE380" i="8"/>
  <c r="E402" i="15" s="1"/>
  <c r="AD380" i="8"/>
  <c r="AB380" i="8"/>
  <c r="Z380" i="8"/>
  <c r="D402" i="15" s="1"/>
  <c r="Y380" i="8"/>
  <c r="X380" i="8"/>
  <c r="C402" i="15" s="1"/>
  <c r="W380" i="8"/>
  <c r="V380" i="8"/>
  <c r="B402" i="15" s="1"/>
  <c r="T380" i="8"/>
  <c r="S380" i="8"/>
  <c r="R380" i="8"/>
  <c r="Q380" i="8"/>
  <c r="AK380" i="8" s="1"/>
  <c r="O380" i="8"/>
  <c r="AI380" i="8" s="1"/>
  <c r="N380" i="8"/>
  <c r="M380" i="8"/>
  <c r="AG380" i="8" s="1"/>
  <c r="L380" i="8"/>
  <c r="AF380" i="8" s="1"/>
  <c r="J380" i="8"/>
  <c r="I380" i="8"/>
  <c r="AC380" i="8" s="1"/>
  <c r="G380" i="8"/>
  <c r="AA380" i="8" s="1"/>
  <c r="E380" i="8"/>
  <c r="AO379" i="8"/>
  <c r="F401" i="15" s="1"/>
  <c r="AN379" i="8"/>
  <c r="AM379" i="8"/>
  <c r="AJ379" i="8"/>
  <c r="AF379" i="8"/>
  <c r="AE379" i="8"/>
  <c r="E401" i="15" s="1"/>
  <c r="AC379" i="8"/>
  <c r="AB379" i="8"/>
  <c r="Z379" i="8"/>
  <c r="D401" i="15" s="1"/>
  <c r="X379" i="8"/>
  <c r="W379" i="8"/>
  <c r="V379" i="8"/>
  <c r="B401" i="15" s="1"/>
  <c r="T379" i="8"/>
  <c r="S379" i="8"/>
  <c r="R379" i="8"/>
  <c r="AL379" i="8" s="1"/>
  <c r="Q379" i="8"/>
  <c r="AK379" i="8" s="1"/>
  <c r="O379" i="8"/>
  <c r="N379" i="8"/>
  <c r="AH379" i="8" s="1"/>
  <c r="M379" i="8"/>
  <c r="AG379" i="8" s="1"/>
  <c r="L379" i="8"/>
  <c r="J379" i="8"/>
  <c r="AD379" i="8" s="1"/>
  <c r="I379" i="8"/>
  <c r="G379" i="8"/>
  <c r="AA379" i="8" s="1"/>
  <c r="E379" i="8"/>
  <c r="Y379" i="8" s="1"/>
  <c r="AO378" i="8"/>
  <c r="F400" i="15" s="1"/>
  <c r="AN378" i="8"/>
  <c r="AJ378" i="8"/>
  <c r="AI378" i="8"/>
  <c r="AG378" i="8"/>
  <c r="AE378" i="8"/>
  <c r="E400" i="15" s="1"/>
  <c r="AD378" i="8"/>
  <c r="AB378" i="8"/>
  <c r="Z378" i="8"/>
  <c r="D400" i="15" s="1"/>
  <c r="X378" i="8"/>
  <c r="C400" i="15" s="1"/>
  <c r="W378" i="8"/>
  <c r="V378" i="8"/>
  <c r="B400" i="15" s="1"/>
  <c r="T378" i="8"/>
  <c r="S378" i="8"/>
  <c r="AM378" i="8" s="1"/>
  <c r="R378" i="8"/>
  <c r="AL378" i="8" s="1"/>
  <c r="Q378" i="8"/>
  <c r="AK378" i="8" s="1"/>
  <c r="O378" i="8"/>
  <c r="N378" i="8"/>
  <c r="M378" i="8"/>
  <c r="L378" i="8"/>
  <c r="AF378" i="8" s="1"/>
  <c r="J378" i="8"/>
  <c r="I378" i="8"/>
  <c r="AC378" i="8" s="1"/>
  <c r="G378" i="8"/>
  <c r="AA378" i="8" s="1"/>
  <c r="E378" i="8"/>
  <c r="AO377" i="8"/>
  <c r="F399" i="15" s="1"/>
  <c r="AJ377" i="8"/>
  <c r="AH377" i="8"/>
  <c r="AE377" i="8"/>
  <c r="E399" i="15" s="1"/>
  <c r="AB377" i="8"/>
  <c r="Z377" i="8"/>
  <c r="D399" i="15" s="1"/>
  <c r="X377" i="8"/>
  <c r="C399" i="15" s="1"/>
  <c r="W377" i="8"/>
  <c r="V377" i="8"/>
  <c r="B399" i="15" s="1"/>
  <c r="T377" i="8"/>
  <c r="AN377" i="8" s="1"/>
  <c r="S377" i="8"/>
  <c r="AM377" i="8" s="1"/>
  <c r="R377" i="8"/>
  <c r="AL377" i="8" s="1"/>
  <c r="Q377" i="8"/>
  <c r="AK377" i="8" s="1"/>
  <c r="O377" i="8"/>
  <c r="AI377" i="8" s="1"/>
  <c r="N377" i="8"/>
  <c r="M377" i="8"/>
  <c r="AG377" i="8" s="1"/>
  <c r="L377" i="8"/>
  <c r="AF377" i="8" s="1"/>
  <c r="J377" i="8"/>
  <c r="AD377" i="8" s="1"/>
  <c r="I377" i="8"/>
  <c r="AC377" i="8" s="1"/>
  <c r="G377" i="8"/>
  <c r="AA377" i="8" s="1"/>
  <c r="E377" i="8"/>
  <c r="Y377" i="8" s="1"/>
  <c r="AP377" i="8" s="1"/>
  <c r="AO376" i="8"/>
  <c r="F398" i="15" s="1"/>
  <c r="AK376" i="8"/>
  <c r="AJ376" i="8"/>
  <c r="AI376" i="8"/>
  <c r="AE376" i="8"/>
  <c r="E398" i="15" s="1"/>
  <c r="AC376" i="8"/>
  <c r="AB376" i="8"/>
  <c r="AA376" i="8"/>
  <c r="Z376" i="8"/>
  <c r="D398" i="15" s="1"/>
  <c r="X376" i="8"/>
  <c r="C398" i="15" s="1"/>
  <c r="W376" i="8"/>
  <c r="V376" i="8"/>
  <c r="B398" i="15" s="1"/>
  <c r="T376" i="8"/>
  <c r="AN376" i="8" s="1"/>
  <c r="S376" i="8"/>
  <c r="AM376" i="8" s="1"/>
  <c r="R376" i="8"/>
  <c r="AL376" i="8" s="1"/>
  <c r="Q376" i="8"/>
  <c r="AK375" i="8" s="1"/>
  <c r="O376" i="8"/>
  <c r="N376" i="8"/>
  <c r="AH376" i="8" s="1"/>
  <c r="M376" i="8"/>
  <c r="AG376" i="8" s="1"/>
  <c r="L376" i="8"/>
  <c r="AF376" i="8" s="1"/>
  <c r="J376" i="8"/>
  <c r="AD376" i="8" s="1"/>
  <c r="I376" i="8"/>
  <c r="G376" i="8"/>
  <c r="E376" i="8"/>
  <c r="Y376" i="8" s="1"/>
  <c r="AO375" i="8"/>
  <c r="F397" i="15" s="1"/>
  <c r="AL375" i="8"/>
  <c r="AJ375" i="8"/>
  <c r="AE375" i="8"/>
  <c r="E397" i="15" s="1"/>
  <c r="AD375" i="8"/>
  <c r="AB375" i="8"/>
  <c r="Z375" i="8"/>
  <c r="D397" i="15" s="1"/>
  <c r="X375" i="8"/>
  <c r="C397" i="15" s="1"/>
  <c r="W375" i="8"/>
  <c r="V375" i="8"/>
  <c r="T375" i="8"/>
  <c r="S375" i="8"/>
  <c r="AM375" i="8" s="1"/>
  <c r="R375" i="8"/>
  <c r="AL374" i="8" s="1"/>
  <c r="Q375" i="8"/>
  <c r="O375" i="8"/>
  <c r="AI375" i="8" s="1"/>
  <c r="N375" i="8"/>
  <c r="AH375" i="8" s="1"/>
  <c r="M375" i="8"/>
  <c r="AG375" i="8" s="1"/>
  <c r="L375" i="8"/>
  <c r="J375" i="8"/>
  <c r="I375" i="8"/>
  <c r="AC375" i="8" s="1"/>
  <c r="G375" i="8"/>
  <c r="AA375" i="8" s="1"/>
  <c r="E375" i="8"/>
  <c r="AO374" i="8"/>
  <c r="F396" i="15" s="1"/>
  <c r="AK374" i="8"/>
  <c r="AJ374" i="8"/>
  <c r="AE374" i="8"/>
  <c r="E396" i="15" s="1"/>
  <c r="AC374" i="8"/>
  <c r="AB374" i="8"/>
  <c r="Z374" i="8"/>
  <c r="D396" i="15" s="1"/>
  <c r="X374" i="8"/>
  <c r="C396" i="15" s="1"/>
  <c r="W374" i="8"/>
  <c r="V374" i="8"/>
  <c r="B396" i="15" s="1"/>
  <c r="T374" i="8"/>
  <c r="AN374" i="8" s="1"/>
  <c r="S374" i="8"/>
  <c r="R374" i="8"/>
  <c r="Q374" i="8"/>
  <c r="O374" i="8"/>
  <c r="AI374" i="8" s="1"/>
  <c r="N374" i="8"/>
  <c r="AH374" i="8" s="1"/>
  <c r="M374" i="8"/>
  <c r="L374" i="8"/>
  <c r="J374" i="8"/>
  <c r="AD374" i="8" s="1"/>
  <c r="I374" i="8"/>
  <c r="G374" i="8"/>
  <c r="AA374" i="8" s="1"/>
  <c r="E374" i="8"/>
  <c r="Y374" i="8" s="1"/>
  <c r="AO373" i="8"/>
  <c r="F395" i="15" s="1"/>
  <c r="AM373" i="8"/>
  <c r="AL373" i="8"/>
  <c r="AK373" i="8"/>
  <c r="AJ373" i="8"/>
  <c r="AF373" i="8"/>
  <c r="AE373" i="8"/>
  <c r="E395" i="15" s="1"/>
  <c r="AC373" i="8"/>
  <c r="AB373" i="8"/>
  <c r="Z373" i="8"/>
  <c r="D395" i="15" s="1"/>
  <c r="Y373" i="8"/>
  <c r="X373" i="8"/>
  <c r="C395" i="15" s="1"/>
  <c r="W373" i="8"/>
  <c r="V373" i="8"/>
  <c r="T373" i="8"/>
  <c r="S373" i="8"/>
  <c r="R373" i="8"/>
  <c r="Q373" i="8"/>
  <c r="O373" i="8"/>
  <c r="AI373" i="8" s="1"/>
  <c r="N373" i="8"/>
  <c r="M373" i="8"/>
  <c r="L373" i="8"/>
  <c r="J373" i="8"/>
  <c r="I373" i="8"/>
  <c r="G373" i="8"/>
  <c r="AA373" i="8" s="1"/>
  <c r="E373" i="8"/>
  <c r="AO372" i="8"/>
  <c r="F394" i="15" s="1"/>
  <c r="AN372" i="8"/>
  <c r="AM372" i="8"/>
  <c r="AL372" i="8"/>
  <c r="AJ372" i="8"/>
  <c r="AG372" i="8"/>
  <c r="AE372" i="8"/>
  <c r="E394" i="15" s="1"/>
  <c r="AD372" i="8"/>
  <c r="AB372" i="8"/>
  <c r="Z372" i="8"/>
  <c r="D394" i="15" s="1"/>
  <c r="Y372" i="8"/>
  <c r="X372" i="8"/>
  <c r="C394" i="15" s="1"/>
  <c r="W372" i="8"/>
  <c r="V372" i="8"/>
  <c r="B394" i="15" s="1"/>
  <c r="T372" i="8"/>
  <c r="S372" i="8"/>
  <c r="R372" i="8"/>
  <c r="Q372" i="8"/>
  <c r="AK372" i="8" s="1"/>
  <c r="O372" i="8"/>
  <c r="N372" i="8"/>
  <c r="M372" i="8"/>
  <c r="L372" i="8"/>
  <c r="AF372" i="8" s="1"/>
  <c r="J372" i="8"/>
  <c r="I372" i="8"/>
  <c r="AC372" i="8" s="1"/>
  <c r="G372" i="8"/>
  <c r="AA372" i="8" s="1"/>
  <c r="E372" i="8"/>
  <c r="AO371" i="8"/>
  <c r="F393" i="15" s="1"/>
  <c r="AN371" i="8"/>
  <c r="AM371" i="8"/>
  <c r="AJ371" i="8"/>
  <c r="AF371" i="8"/>
  <c r="AE371" i="8"/>
  <c r="E393" i="15" s="1"/>
  <c r="AC371" i="8"/>
  <c r="AB371" i="8"/>
  <c r="Z371" i="8"/>
  <c r="D393" i="15" s="1"/>
  <c r="X371" i="8"/>
  <c r="C393" i="15" s="1"/>
  <c r="W371" i="8"/>
  <c r="V371" i="8"/>
  <c r="B393" i="15" s="1"/>
  <c r="T371" i="8"/>
  <c r="S371" i="8"/>
  <c r="R371" i="8"/>
  <c r="AL371" i="8" s="1"/>
  <c r="Q371" i="8"/>
  <c r="AK371" i="8" s="1"/>
  <c r="O371" i="8"/>
  <c r="N371" i="8"/>
  <c r="AH371" i="8" s="1"/>
  <c r="M371" i="8"/>
  <c r="AG371" i="8" s="1"/>
  <c r="L371" i="8"/>
  <c r="J371" i="8"/>
  <c r="AD371" i="8" s="1"/>
  <c r="I371" i="8"/>
  <c r="G371" i="8"/>
  <c r="AA371" i="8" s="1"/>
  <c r="E371" i="8"/>
  <c r="Y371" i="8" s="1"/>
  <c r="AO370" i="8"/>
  <c r="F392" i="15" s="1"/>
  <c r="AN370" i="8"/>
  <c r="AJ370" i="8"/>
  <c r="AG370" i="8"/>
  <c r="AF370" i="8"/>
  <c r="AE370" i="8"/>
  <c r="E392" i="15" s="1"/>
  <c r="AB370" i="8"/>
  <c r="Z370" i="8"/>
  <c r="D392" i="15" s="1"/>
  <c r="Y370" i="8"/>
  <c r="X370" i="8"/>
  <c r="C392" i="15" s="1"/>
  <c r="W370" i="8"/>
  <c r="V370" i="8"/>
  <c r="B392" i="15" s="1"/>
  <c r="T370" i="8"/>
  <c r="S370" i="8"/>
  <c r="AM370" i="8" s="1"/>
  <c r="R370" i="8"/>
  <c r="AL370" i="8" s="1"/>
  <c r="Q370" i="8"/>
  <c r="AK370" i="8" s="1"/>
  <c r="O370" i="8"/>
  <c r="AI370" i="8" s="1"/>
  <c r="N370" i="8"/>
  <c r="M370" i="8"/>
  <c r="L370" i="8"/>
  <c r="J370" i="8"/>
  <c r="AD370" i="8" s="1"/>
  <c r="I370" i="8"/>
  <c r="AC370" i="8" s="1"/>
  <c r="G370" i="8"/>
  <c r="AA370" i="8" s="1"/>
  <c r="E370" i="8"/>
  <c r="AO369" i="8"/>
  <c r="F391" i="15" s="1"/>
  <c r="AJ369" i="8"/>
  <c r="AH369" i="8"/>
  <c r="AG369" i="8"/>
  <c r="AE369" i="8"/>
  <c r="E391" i="15" s="1"/>
  <c r="AB369" i="8"/>
  <c r="Z369" i="8"/>
  <c r="D391" i="15" s="1"/>
  <c r="X369" i="8"/>
  <c r="C391" i="15" s="1"/>
  <c r="W369" i="8"/>
  <c r="V369" i="8"/>
  <c r="B391" i="15" s="1"/>
  <c r="T369" i="8"/>
  <c r="AN369" i="8" s="1"/>
  <c r="S369" i="8"/>
  <c r="AM369" i="8" s="1"/>
  <c r="R369" i="8"/>
  <c r="AL369" i="8" s="1"/>
  <c r="Q369" i="8"/>
  <c r="AK369" i="8" s="1"/>
  <c r="O369" i="8"/>
  <c r="AI369" i="8" s="1"/>
  <c r="N369" i="8"/>
  <c r="M369" i="8"/>
  <c r="L369" i="8"/>
  <c r="AF369" i="8" s="1"/>
  <c r="J369" i="8"/>
  <c r="AD369" i="8" s="1"/>
  <c r="I369" i="8"/>
  <c r="AC369" i="8" s="1"/>
  <c r="AP369" i="8" s="1"/>
  <c r="G369" i="8"/>
  <c r="AA369" i="8" s="1"/>
  <c r="E369" i="8"/>
  <c r="Y369" i="8" s="1"/>
  <c r="AO368" i="8"/>
  <c r="F390" i="15" s="1"/>
  <c r="AK368" i="8"/>
  <c r="AJ368" i="8"/>
  <c r="AI368" i="8"/>
  <c r="AH368" i="8"/>
  <c r="AE368" i="8"/>
  <c r="E390" i="15" s="1"/>
  <c r="AB368" i="8"/>
  <c r="AA368" i="8"/>
  <c r="Z368" i="8"/>
  <c r="D390" i="15" s="1"/>
  <c r="X368" i="8"/>
  <c r="C390" i="15" s="1"/>
  <c r="W368" i="8"/>
  <c r="V368" i="8"/>
  <c r="B390" i="15" s="1"/>
  <c r="T368" i="8"/>
  <c r="AN368" i="8" s="1"/>
  <c r="S368" i="8"/>
  <c r="R368" i="8"/>
  <c r="AL368" i="8" s="1"/>
  <c r="Q368" i="8"/>
  <c r="O368" i="8"/>
  <c r="N368" i="8"/>
  <c r="M368" i="8"/>
  <c r="AG368" i="8" s="1"/>
  <c r="L368" i="8"/>
  <c r="AF368" i="8" s="1"/>
  <c r="J368" i="8"/>
  <c r="AD368" i="8" s="1"/>
  <c r="I368" i="8"/>
  <c r="G368" i="8"/>
  <c r="E368" i="8"/>
  <c r="Y368" i="8" s="1"/>
  <c r="AO367" i="8"/>
  <c r="F389" i="15" s="1"/>
  <c r="AJ367" i="8"/>
  <c r="AI367" i="8"/>
  <c r="AE367" i="8"/>
  <c r="E389" i="15" s="1"/>
  <c r="AB367" i="8"/>
  <c r="Z367" i="8"/>
  <c r="D389" i="15" s="1"/>
  <c r="X367" i="8"/>
  <c r="C389" i="15" s="1"/>
  <c r="W367" i="8"/>
  <c r="V367" i="8"/>
  <c r="T367" i="8"/>
  <c r="S367" i="8"/>
  <c r="AM367" i="8" s="1"/>
  <c r="R367" i="8"/>
  <c r="Q367" i="8"/>
  <c r="AK367" i="8" s="1"/>
  <c r="O367" i="8"/>
  <c r="N367" i="8"/>
  <c r="AH367" i="8" s="1"/>
  <c r="M367" i="8"/>
  <c r="AG367" i="8" s="1"/>
  <c r="L367" i="8"/>
  <c r="J367" i="8"/>
  <c r="I367" i="8"/>
  <c r="AC367" i="8" s="1"/>
  <c r="G367" i="8"/>
  <c r="AA367" i="8" s="1"/>
  <c r="E367" i="8"/>
  <c r="Y367" i="8" s="1"/>
  <c r="AO366" i="8"/>
  <c r="F388" i="15" s="1"/>
  <c r="AK366" i="8"/>
  <c r="AJ366" i="8"/>
  <c r="AE366" i="8"/>
  <c r="E388" i="15" s="1"/>
  <c r="AC366" i="8"/>
  <c r="AB366" i="8"/>
  <c r="Z366" i="8"/>
  <c r="D388" i="15" s="1"/>
  <c r="X366" i="8"/>
  <c r="C388" i="15" s="1"/>
  <c r="W366" i="8"/>
  <c r="V366" i="8"/>
  <c r="B388" i="15" s="1"/>
  <c r="T366" i="8"/>
  <c r="AN366" i="8" s="1"/>
  <c r="S366" i="8"/>
  <c r="R366" i="8"/>
  <c r="AL366" i="8" s="1"/>
  <c r="Q366" i="8"/>
  <c r="O366" i="8"/>
  <c r="AI366" i="8" s="1"/>
  <c r="N366" i="8"/>
  <c r="AH366" i="8" s="1"/>
  <c r="M366" i="8"/>
  <c r="L366" i="8"/>
  <c r="J366" i="8"/>
  <c r="AD366" i="8" s="1"/>
  <c r="I366" i="8"/>
  <c r="G366" i="8"/>
  <c r="AA366" i="8" s="1"/>
  <c r="E366" i="8"/>
  <c r="Y366" i="8" s="1"/>
  <c r="AO365" i="8"/>
  <c r="F387" i="15" s="1"/>
  <c r="AL365" i="8"/>
  <c r="AK365" i="8"/>
  <c r="AJ365" i="8"/>
  <c r="AE365" i="8"/>
  <c r="E387" i="15" s="1"/>
  <c r="AC365" i="8"/>
  <c r="AB365" i="8"/>
  <c r="Z365" i="8"/>
  <c r="D387" i="15" s="1"/>
  <c r="Y365" i="8"/>
  <c r="X365" i="8"/>
  <c r="C387" i="15" s="1"/>
  <c r="W365" i="8"/>
  <c r="V365" i="8"/>
  <c r="T365" i="8"/>
  <c r="S365" i="8"/>
  <c r="AM365" i="8" s="1"/>
  <c r="R365" i="8"/>
  <c r="Q365" i="8"/>
  <c r="O365" i="8"/>
  <c r="AI365" i="8" s="1"/>
  <c r="N365" i="8"/>
  <c r="M365" i="8"/>
  <c r="L365" i="8"/>
  <c r="AF365" i="8" s="1"/>
  <c r="J365" i="8"/>
  <c r="I365" i="8"/>
  <c r="G365" i="8"/>
  <c r="AA365" i="8" s="1"/>
  <c r="E365" i="8"/>
  <c r="AO364" i="8"/>
  <c r="F386" i="15" s="1"/>
  <c r="AM364" i="8"/>
  <c r="AL364" i="8"/>
  <c r="AJ364" i="8"/>
  <c r="AE364" i="8"/>
  <c r="E386" i="15" s="1"/>
  <c r="AD364" i="8"/>
  <c r="AB364" i="8"/>
  <c r="Z364" i="8"/>
  <c r="D386" i="15" s="1"/>
  <c r="Y364" i="8"/>
  <c r="X364" i="8"/>
  <c r="C386" i="15" s="1"/>
  <c r="W364" i="8"/>
  <c r="V364" i="8"/>
  <c r="B386" i="15" s="1"/>
  <c r="T364" i="8"/>
  <c r="AN364" i="8" s="1"/>
  <c r="S364" i="8"/>
  <c r="R364" i="8"/>
  <c r="Q364" i="8"/>
  <c r="AK364" i="8" s="1"/>
  <c r="O364" i="8"/>
  <c r="N364" i="8"/>
  <c r="M364" i="8"/>
  <c r="AG364" i="8" s="1"/>
  <c r="L364" i="8"/>
  <c r="J364" i="8"/>
  <c r="I364" i="8"/>
  <c r="AC364" i="8" s="1"/>
  <c r="G364" i="8"/>
  <c r="AA364" i="8" s="1"/>
  <c r="E364" i="8"/>
  <c r="AO363" i="8"/>
  <c r="F385" i="15" s="1"/>
  <c r="AN363" i="8"/>
  <c r="AM363" i="8"/>
  <c r="AJ363" i="8"/>
  <c r="AF363" i="8"/>
  <c r="AE363" i="8"/>
  <c r="E385" i="15" s="1"/>
  <c r="AB363" i="8"/>
  <c r="Z363" i="8"/>
  <c r="D385" i="15" s="1"/>
  <c r="X363" i="8"/>
  <c r="C385" i="15" s="1"/>
  <c r="W363" i="8"/>
  <c r="V363" i="8"/>
  <c r="B385" i="15" s="1"/>
  <c r="T363" i="8"/>
  <c r="S363" i="8"/>
  <c r="R363" i="8"/>
  <c r="AL363" i="8" s="1"/>
  <c r="Q363" i="8"/>
  <c r="AK363" i="8" s="1"/>
  <c r="O363" i="8"/>
  <c r="N363" i="8"/>
  <c r="AH363" i="8" s="1"/>
  <c r="M363" i="8"/>
  <c r="L363" i="8"/>
  <c r="J363" i="8"/>
  <c r="AD363" i="8" s="1"/>
  <c r="I363" i="8"/>
  <c r="AC363" i="8" s="1"/>
  <c r="G363" i="8"/>
  <c r="AA363" i="8" s="1"/>
  <c r="E363" i="8"/>
  <c r="Y363" i="8" s="1"/>
  <c r="AO362" i="8"/>
  <c r="F384" i="15" s="1"/>
  <c r="AN362" i="8"/>
  <c r="AJ362" i="8"/>
  <c r="AG362" i="8"/>
  <c r="AF362" i="8"/>
  <c r="AE362" i="8"/>
  <c r="E384" i="15" s="1"/>
  <c r="AB362" i="8"/>
  <c r="Z362" i="8"/>
  <c r="D384" i="15" s="1"/>
  <c r="X362" i="8"/>
  <c r="C384" i="15" s="1"/>
  <c r="W362" i="8"/>
  <c r="V362" i="8"/>
  <c r="B384" i="15" s="1"/>
  <c r="T362" i="8"/>
  <c r="S362" i="8"/>
  <c r="AM362" i="8" s="1"/>
  <c r="R362" i="8"/>
  <c r="AL362" i="8" s="1"/>
  <c r="Q362" i="8"/>
  <c r="O362" i="8"/>
  <c r="AI362" i="8" s="1"/>
  <c r="N362" i="8"/>
  <c r="M362" i="8"/>
  <c r="L362" i="8"/>
  <c r="J362" i="8"/>
  <c r="AD362" i="8" s="1"/>
  <c r="I362" i="8"/>
  <c r="AC362" i="8" s="1"/>
  <c r="G362" i="8"/>
  <c r="AA362" i="8" s="1"/>
  <c r="E362" i="8"/>
  <c r="AO361" i="8"/>
  <c r="F383" i="15" s="1"/>
  <c r="AJ361" i="8"/>
  <c r="AH361" i="8"/>
  <c r="AG361" i="8"/>
  <c r="AE361" i="8"/>
  <c r="E383" i="15" s="1"/>
  <c r="AB361" i="8"/>
  <c r="Z361" i="8"/>
  <c r="D383" i="15" s="1"/>
  <c r="X361" i="8"/>
  <c r="C383" i="15" s="1"/>
  <c r="W361" i="8"/>
  <c r="V361" i="8"/>
  <c r="B383" i="15" s="1"/>
  <c r="T361" i="8"/>
  <c r="AN361" i="8" s="1"/>
  <c r="S361" i="8"/>
  <c r="AM361" i="8" s="1"/>
  <c r="R361" i="8"/>
  <c r="AL361" i="8" s="1"/>
  <c r="Q361" i="8"/>
  <c r="AK361" i="8" s="1"/>
  <c r="O361" i="8"/>
  <c r="AI361" i="8" s="1"/>
  <c r="N361" i="8"/>
  <c r="M361" i="8"/>
  <c r="L361" i="8"/>
  <c r="AF361" i="8" s="1"/>
  <c r="J361" i="8"/>
  <c r="AD361" i="8" s="1"/>
  <c r="I361" i="8"/>
  <c r="AC361" i="8" s="1"/>
  <c r="G361" i="8"/>
  <c r="AA361" i="8" s="1"/>
  <c r="E361" i="8"/>
  <c r="Y361" i="8" s="1"/>
  <c r="AO360" i="8"/>
  <c r="F382" i="15" s="1"/>
  <c r="AK360" i="8"/>
  <c r="AJ360" i="8"/>
  <c r="AI360" i="8"/>
  <c r="AE360" i="8"/>
  <c r="E382" i="15" s="1"/>
  <c r="AC360" i="8"/>
  <c r="AB360" i="8"/>
  <c r="Z360" i="8"/>
  <c r="D382" i="15" s="1"/>
  <c r="X360" i="8"/>
  <c r="C382" i="15" s="1"/>
  <c r="W360" i="8"/>
  <c r="V360" i="8"/>
  <c r="B382" i="15" s="1"/>
  <c r="T360" i="8"/>
  <c r="AN360" i="8" s="1"/>
  <c r="S360" i="8"/>
  <c r="AM360" i="8" s="1"/>
  <c r="R360" i="8"/>
  <c r="AL360" i="8" s="1"/>
  <c r="Q360" i="8"/>
  <c r="O360" i="8"/>
  <c r="N360" i="8"/>
  <c r="AH360" i="8" s="1"/>
  <c r="M360" i="8"/>
  <c r="AG360" i="8" s="1"/>
  <c r="L360" i="8"/>
  <c r="AF360" i="8" s="1"/>
  <c r="J360" i="8"/>
  <c r="AD360" i="8" s="1"/>
  <c r="I360" i="8"/>
  <c r="G360" i="8"/>
  <c r="AA360" i="8" s="1"/>
  <c r="E360" i="8"/>
  <c r="Y360" i="8" s="1"/>
  <c r="AO359" i="8"/>
  <c r="F381" i="15" s="1"/>
  <c r="AJ359" i="8"/>
  <c r="AE359" i="8"/>
  <c r="E381" i="15" s="1"/>
  <c r="AD359" i="8"/>
  <c r="AB359" i="8"/>
  <c r="Z359" i="8"/>
  <c r="D381" i="15" s="1"/>
  <c r="X359" i="8"/>
  <c r="C381" i="15" s="1"/>
  <c r="W359" i="8"/>
  <c r="V359" i="8"/>
  <c r="T359" i="8"/>
  <c r="S359" i="8"/>
  <c r="AM359" i="8" s="1"/>
  <c r="R359" i="8"/>
  <c r="Q359" i="8"/>
  <c r="AK359" i="8" s="1"/>
  <c r="O359" i="8"/>
  <c r="AI359" i="8" s="1"/>
  <c r="N359" i="8"/>
  <c r="AH359" i="8" s="1"/>
  <c r="M359" i="8"/>
  <c r="AG359" i="8" s="1"/>
  <c r="L359" i="8"/>
  <c r="J359" i="8"/>
  <c r="I359" i="8"/>
  <c r="AC359" i="8" s="1"/>
  <c r="G359" i="8"/>
  <c r="E359" i="8"/>
  <c r="Y359" i="8" s="1"/>
  <c r="AO358" i="8"/>
  <c r="F380" i="15" s="1"/>
  <c r="AK358" i="8"/>
  <c r="AJ358" i="8"/>
  <c r="AE358" i="8"/>
  <c r="E380" i="15" s="1"/>
  <c r="AC358" i="8"/>
  <c r="AB358" i="8"/>
  <c r="Z358" i="8"/>
  <c r="D380" i="15" s="1"/>
  <c r="X358" i="8"/>
  <c r="C380" i="15" s="1"/>
  <c r="W358" i="8"/>
  <c r="V358" i="8"/>
  <c r="B380" i="15" s="1"/>
  <c r="T358" i="8"/>
  <c r="AN358" i="8" s="1"/>
  <c r="S358" i="8"/>
  <c r="R358" i="8"/>
  <c r="AL358" i="8" s="1"/>
  <c r="Q358" i="8"/>
  <c r="O358" i="8"/>
  <c r="AI358" i="8" s="1"/>
  <c r="N358" i="8"/>
  <c r="AH358" i="8" s="1"/>
  <c r="M358" i="8"/>
  <c r="L358" i="8"/>
  <c r="J358" i="8"/>
  <c r="AD358" i="8" s="1"/>
  <c r="I358" i="8"/>
  <c r="G358" i="8"/>
  <c r="AA358" i="8" s="1"/>
  <c r="E358" i="8"/>
  <c r="Y358" i="8" s="1"/>
  <c r="AO357" i="8"/>
  <c r="F379" i="15" s="1"/>
  <c r="AN357" i="8"/>
  <c r="AL357" i="8"/>
  <c r="AJ357" i="8"/>
  <c r="AE357" i="8"/>
  <c r="E379" i="15" s="1"/>
  <c r="AD357" i="8"/>
  <c r="AB357" i="8"/>
  <c r="Z357" i="8"/>
  <c r="D379" i="15" s="1"/>
  <c r="Y357" i="8"/>
  <c r="X357" i="8"/>
  <c r="C379" i="15" s="1"/>
  <c r="W357" i="8"/>
  <c r="V357" i="8"/>
  <c r="T357" i="8"/>
  <c r="S357" i="8"/>
  <c r="AM357" i="8" s="1"/>
  <c r="R357" i="8"/>
  <c r="Q357" i="8"/>
  <c r="AK357" i="8" s="1"/>
  <c r="O357" i="8"/>
  <c r="AI357" i="8" s="1"/>
  <c r="N357" i="8"/>
  <c r="M357" i="8"/>
  <c r="L357" i="8"/>
  <c r="AF357" i="8" s="1"/>
  <c r="J357" i="8"/>
  <c r="I357" i="8"/>
  <c r="AC357" i="8" s="1"/>
  <c r="G357" i="8"/>
  <c r="AA357" i="8" s="1"/>
  <c r="E357" i="8"/>
  <c r="AO356" i="8"/>
  <c r="F378" i="15" s="1"/>
  <c r="AM356" i="8"/>
  <c r="AJ356" i="8"/>
  <c r="AG356" i="8"/>
  <c r="AE356" i="8"/>
  <c r="E378" i="15" s="1"/>
  <c r="AB356" i="8"/>
  <c r="Z356" i="8"/>
  <c r="D378" i="15" s="1"/>
  <c r="Y356" i="8"/>
  <c r="X356" i="8"/>
  <c r="C378" i="15" s="1"/>
  <c r="W356" i="8"/>
  <c r="V356" i="8"/>
  <c r="B378" i="15" s="1"/>
  <c r="T356" i="8"/>
  <c r="AN356" i="8" s="1"/>
  <c r="S356" i="8"/>
  <c r="R356" i="8"/>
  <c r="AL356" i="8" s="1"/>
  <c r="Q356" i="8"/>
  <c r="AK356" i="8" s="1"/>
  <c r="O356" i="8"/>
  <c r="N356" i="8"/>
  <c r="M356" i="8"/>
  <c r="L356" i="8"/>
  <c r="AF356" i="8" s="1"/>
  <c r="J356" i="8"/>
  <c r="AD356" i="8" s="1"/>
  <c r="I356" i="8"/>
  <c r="AC356" i="8" s="1"/>
  <c r="G356" i="8"/>
  <c r="AA356" i="8" s="1"/>
  <c r="E356" i="8"/>
  <c r="AO355" i="8"/>
  <c r="F377" i="15" s="1"/>
  <c r="AN355" i="8"/>
  <c r="AM355" i="8"/>
  <c r="AJ355" i="8"/>
  <c r="AF355" i="8"/>
  <c r="AE355" i="8"/>
  <c r="E377" i="15" s="1"/>
  <c r="AB355" i="8"/>
  <c r="Z355" i="8"/>
  <c r="D377" i="15" s="1"/>
  <c r="X355" i="8"/>
  <c r="C377" i="15" s="1"/>
  <c r="W355" i="8"/>
  <c r="V355" i="8"/>
  <c r="B377" i="15" s="1"/>
  <c r="T355" i="8"/>
  <c r="S355" i="8"/>
  <c r="R355" i="8"/>
  <c r="AL355" i="8" s="1"/>
  <c r="Q355" i="8"/>
  <c r="AK355" i="8" s="1"/>
  <c r="O355" i="8"/>
  <c r="N355" i="8"/>
  <c r="AH355" i="8" s="1"/>
  <c r="M355" i="8"/>
  <c r="AG355" i="8" s="1"/>
  <c r="L355" i="8"/>
  <c r="J355" i="8"/>
  <c r="AD355" i="8" s="1"/>
  <c r="I355" i="8"/>
  <c r="AC355" i="8" s="1"/>
  <c r="G355" i="8"/>
  <c r="AA355" i="8" s="1"/>
  <c r="E355" i="8"/>
  <c r="Y355" i="8" s="1"/>
  <c r="AO354" i="8"/>
  <c r="F376" i="15" s="1"/>
  <c r="AN354" i="8"/>
  <c r="AJ354" i="8"/>
  <c r="AG354" i="8"/>
  <c r="AF354" i="8"/>
  <c r="AE354" i="8"/>
  <c r="E376" i="15" s="1"/>
  <c r="AB354" i="8"/>
  <c r="Z354" i="8"/>
  <c r="D376" i="15" s="1"/>
  <c r="Y354" i="8"/>
  <c r="X354" i="8"/>
  <c r="C376" i="15" s="1"/>
  <c r="W354" i="8"/>
  <c r="V354" i="8"/>
  <c r="B376" i="15" s="1"/>
  <c r="T354" i="8"/>
  <c r="S354" i="8"/>
  <c r="AM354" i="8" s="1"/>
  <c r="R354" i="8"/>
  <c r="AL354" i="8" s="1"/>
  <c r="Q354" i="8"/>
  <c r="O354" i="8"/>
  <c r="AI354" i="8" s="1"/>
  <c r="N354" i="8"/>
  <c r="AH354" i="8" s="1"/>
  <c r="M354" i="8"/>
  <c r="L354" i="8"/>
  <c r="J354" i="8"/>
  <c r="AD354" i="8" s="1"/>
  <c r="I354" i="8"/>
  <c r="AC354" i="8" s="1"/>
  <c r="G354" i="8"/>
  <c r="AA354" i="8" s="1"/>
  <c r="E354" i="8"/>
  <c r="AO353" i="8"/>
  <c r="F375" i="15" s="1"/>
  <c r="AJ353" i="8"/>
  <c r="AH353" i="8"/>
  <c r="AG353" i="8"/>
  <c r="AE353" i="8"/>
  <c r="E375" i="15" s="1"/>
  <c r="AB353" i="8"/>
  <c r="Z353" i="8"/>
  <c r="D375" i="15" s="1"/>
  <c r="X353" i="8"/>
  <c r="C375" i="15" s="1"/>
  <c r="W353" i="8"/>
  <c r="V353" i="8"/>
  <c r="B375" i="15" s="1"/>
  <c r="T353" i="8"/>
  <c r="AN353" i="8" s="1"/>
  <c r="S353" i="8"/>
  <c r="AM353" i="8" s="1"/>
  <c r="R353" i="8"/>
  <c r="Q353" i="8"/>
  <c r="AK353" i="8" s="1"/>
  <c r="O353" i="8"/>
  <c r="N353" i="8"/>
  <c r="M353" i="8"/>
  <c r="L353" i="8"/>
  <c r="AF353" i="8" s="1"/>
  <c r="J353" i="8"/>
  <c r="AD353" i="8" s="1"/>
  <c r="I353" i="8"/>
  <c r="AC353" i="8" s="1"/>
  <c r="G353" i="8"/>
  <c r="E353" i="8"/>
  <c r="Y353" i="8" s="1"/>
  <c r="AO352" i="8"/>
  <c r="F374" i="15" s="1"/>
  <c r="AJ352" i="8"/>
  <c r="AI352" i="8"/>
  <c r="AH352" i="8"/>
  <c r="AE352" i="8"/>
  <c r="E374" i="15" s="1"/>
  <c r="AB352" i="8"/>
  <c r="Z352" i="8"/>
  <c r="D374" i="15" s="1"/>
  <c r="X352" i="8"/>
  <c r="C374" i="15" s="1"/>
  <c r="W352" i="8"/>
  <c r="V352" i="8"/>
  <c r="B374" i="15" s="1"/>
  <c r="T352" i="8"/>
  <c r="AN352" i="8" s="1"/>
  <c r="S352" i="8"/>
  <c r="AM352" i="8" s="1"/>
  <c r="R352" i="8"/>
  <c r="AL352" i="8" s="1"/>
  <c r="Q352" i="8"/>
  <c r="O352" i="8"/>
  <c r="N352" i="8"/>
  <c r="M352" i="8"/>
  <c r="AG352" i="8" s="1"/>
  <c r="L352" i="8"/>
  <c r="AF352" i="8" s="1"/>
  <c r="J352" i="8"/>
  <c r="AD352" i="8" s="1"/>
  <c r="I352" i="8"/>
  <c r="G352" i="8"/>
  <c r="AA352" i="8" s="1"/>
  <c r="E352" i="8"/>
  <c r="AO351" i="8"/>
  <c r="F373" i="15" s="1"/>
  <c r="AJ351" i="8"/>
  <c r="AI351" i="8"/>
  <c r="AE351" i="8"/>
  <c r="E373" i="15" s="1"/>
  <c r="AB351" i="8"/>
  <c r="Z351" i="8"/>
  <c r="D373" i="15" s="1"/>
  <c r="X351" i="8"/>
  <c r="C373" i="15" s="1"/>
  <c r="W351" i="8"/>
  <c r="V351" i="8"/>
  <c r="T351" i="8"/>
  <c r="AN351" i="8" s="1"/>
  <c r="S351" i="8"/>
  <c r="AM351" i="8" s="1"/>
  <c r="R351" i="8"/>
  <c r="Q351" i="8"/>
  <c r="AK351" i="8" s="1"/>
  <c r="O351" i="8"/>
  <c r="N351" i="8"/>
  <c r="AH351" i="8" s="1"/>
  <c r="M351" i="8"/>
  <c r="AG351" i="8" s="1"/>
  <c r="L351" i="8"/>
  <c r="J351" i="8"/>
  <c r="I351" i="8"/>
  <c r="AC351" i="8" s="1"/>
  <c r="G351" i="8"/>
  <c r="E351" i="8"/>
  <c r="Y351" i="8" s="1"/>
  <c r="AO350" i="8"/>
  <c r="F372" i="15" s="1"/>
  <c r="AM350" i="8"/>
  <c r="AK350" i="8"/>
  <c r="AJ350" i="8"/>
  <c r="AE350" i="8"/>
  <c r="E372" i="15" s="1"/>
  <c r="AC350" i="8"/>
  <c r="AB350" i="8"/>
  <c r="Z350" i="8"/>
  <c r="D372" i="15" s="1"/>
  <c r="X350" i="8"/>
  <c r="C372" i="15" s="1"/>
  <c r="W350" i="8"/>
  <c r="V350" i="8"/>
  <c r="B372" i="15" s="1"/>
  <c r="T350" i="8"/>
  <c r="AN350" i="8" s="1"/>
  <c r="S350" i="8"/>
  <c r="R350" i="8"/>
  <c r="AL350" i="8" s="1"/>
  <c r="Q350" i="8"/>
  <c r="O350" i="8"/>
  <c r="AI350" i="8" s="1"/>
  <c r="N350" i="8"/>
  <c r="AH350" i="8" s="1"/>
  <c r="M350" i="8"/>
  <c r="L350" i="8"/>
  <c r="J350" i="8"/>
  <c r="AD350" i="8" s="1"/>
  <c r="I350" i="8"/>
  <c r="G350" i="8"/>
  <c r="AA350" i="8" s="1"/>
  <c r="E350" i="8"/>
  <c r="Y350" i="8" s="1"/>
  <c r="AO349" i="8"/>
  <c r="F371" i="15" s="1"/>
  <c r="AL349" i="8"/>
  <c r="AJ349" i="8"/>
  <c r="AE349" i="8"/>
  <c r="E371" i="15" s="1"/>
  <c r="AD349" i="8"/>
  <c r="AB349" i="8"/>
  <c r="Z349" i="8"/>
  <c r="D371" i="15" s="1"/>
  <c r="Y349" i="8"/>
  <c r="X349" i="8"/>
  <c r="C371" i="15" s="1"/>
  <c r="W349" i="8"/>
  <c r="V349" i="8"/>
  <c r="T349" i="8"/>
  <c r="S349" i="8"/>
  <c r="AM349" i="8" s="1"/>
  <c r="R349" i="8"/>
  <c r="Q349" i="8"/>
  <c r="AK349" i="8" s="1"/>
  <c r="O349" i="8"/>
  <c r="AI349" i="8" s="1"/>
  <c r="N349" i="8"/>
  <c r="M349" i="8"/>
  <c r="L349" i="8"/>
  <c r="AF349" i="8" s="1"/>
  <c r="J349" i="8"/>
  <c r="I349" i="8"/>
  <c r="AC349" i="8" s="1"/>
  <c r="G349" i="8"/>
  <c r="AA349" i="8" s="1"/>
  <c r="E349" i="8"/>
  <c r="AO348" i="8"/>
  <c r="F370" i="15" s="1"/>
  <c r="AM348" i="8"/>
  <c r="AJ348" i="8"/>
  <c r="AE348" i="8"/>
  <c r="E370" i="15" s="1"/>
  <c r="AB348" i="8"/>
  <c r="Z348" i="8"/>
  <c r="D370" i="15" s="1"/>
  <c r="Y348" i="8"/>
  <c r="X348" i="8"/>
  <c r="C370" i="15" s="1"/>
  <c r="W348" i="8"/>
  <c r="V348" i="8"/>
  <c r="B370" i="15" s="1"/>
  <c r="T348" i="8"/>
  <c r="AN348" i="8" s="1"/>
  <c r="S348" i="8"/>
  <c r="R348" i="8"/>
  <c r="AL348" i="8" s="1"/>
  <c r="Q348" i="8"/>
  <c r="AK348" i="8" s="1"/>
  <c r="O348" i="8"/>
  <c r="N348" i="8"/>
  <c r="M348" i="8"/>
  <c r="AG348" i="8" s="1"/>
  <c r="L348" i="8"/>
  <c r="J348" i="8"/>
  <c r="AD348" i="8" s="1"/>
  <c r="I348" i="8"/>
  <c r="AC348" i="8" s="1"/>
  <c r="G348" i="8"/>
  <c r="AA348" i="8" s="1"/>
  <c r="E348" i="8"/>
  <c r="AO347" i="8"/>
  <c r="F369" i="15" s="1"/>
  <c r="AN347" i="8"/>
  <c r="AJ347" i="8"/>
  <c r="AH347" i="8"/>
  <c r="AF347" i="8"/>
  <c r="AE347" i="8"/>
  <c r="E369" i="15" s="1"/>
  <c r="AB347" i="8"/>
  <c r="Z347" i="8"/>
  <c r="D369" i="15" s="1"/>
  <c r="X347" i="8"/>
  <c r="C369" i="15" s="1"/>
  <c r="W347" i="8"/>
  <c r="V347" i="8"/>
  <c r="B369" i="15" s="1"/>
  <c r="T347" i="8"/>
  <c r="S347" i="8"/>
  <c r="AM347" i="8" s="1"/>
  <c r="R347" i="8"/>
  <c r="AL347" i="8" s="1"/>
  <c r="Q347" i="8"/>
  <c r="AK347" i="8" s="1"/>
  <c r="O347" i="8"/>
  <c r="N347" i="8"/>
  <c r="M347" i="8"/>
  <c r="AG347" i="8" s="1"/>
  <c r="L347" i="8"/>
  <c r="J347" i="8"/>
  <c r="AD347" i="8" s="1"/>
  <c r="I347" i="8"/>
  <c r="AC347" i="8" s="1"/>
  <c r="G347" i="8"/>
  <c r="AA347" i="8" s="1"/>
  <c r="E347" i="8"/>
  <c r="Y347" i="8" s="1"/>
  <c r="AO346" i="8"/>
  <c r="F368" i="15" s="1"/>
  <c r="AJ346" i="8"/>
  <c r="AG346" i="8"/>
  <c r="AE346" i="8"/>
  <c r="E368" i="15" s="1"/>
  <c r="AB346" i="8"/>
  <c r="Z346" i="8"/>
  <c r="D368" i="15" s="1"/>
  <c r="Y346" i="8"/>
  <c r="X346" i="8"/>
  <c r="C368" i="15" s="1"/>
  <c r="W346" i="8"/>
  <c r="V346" i="8"/>
  <c r="B368" i="15" s="1"/>
  <c r="T346" i="8"/>
  <c r="AN346" i="8" s="1"/>
  <c r="S346" i="8"/>
  <c r="AM346" i="8" s="1"/>
  <c r="R346" i="8"/>
  <c r="AL346" i="8" s="1"/>
  <c r="Q346" i="8"/>
  <c r="AK346" i="8" s="1"/>
  <c r="O346" i="8"/>
  <c r="AI346" i="8" s="1"/>
  <c r="N346" i="8"/>
  <c r="AH346" i="8" s="1"/>
  <c r="M346" i="8"/>
  <c r="L346" i="8"/>
  <c r="AF346" i="8" s="1"/>
  <c r="J346" i="8"/>
  <c r="AD346" i="8" s="1"/>
  <c r="I346" i="8"/>
  <c r="AC346" i="8" s="1"/>
  <c r="G346" i="8"/>
  <c r="AA346" i="8" s="1"/>
  <c r="E346" i="8"/>
  <c r="AO345" i="8"/>
  <c r="F367" i="15" s="1"/>
  <c r="AJ345" i="8"/>
  <c r="AH345" i="8"/>
  <c r="AG345" i="8"/>
  <c r="AE345" i="8"/>
  <c r="E367" i="15" s="1"/>
  <c r="AB345" i="8"/>
  <c r="Z345" i="8"/>
  <c r="D367" i="15" s="1"/>
  <c r="X345" i="8"/>
  <c r="C367" i="15" s="1"/>
  <c r="W345" i="8"/>
  <c r="V345" i="8"/>
  <c r="B367" i="15" s="1"/>
  <c r="T345" i="8"/>
  <c r="AN345" i="8" s="1"/>
  <c r="S345" i="8"/>
  <c r="AM345" i="8" s="1"/>
  <c r="R345" i="8"/>
  <c r="Q345" i="8"/>
  <c r="AK345" i="8" s="1"/>
  <c r="O345" i="8"/>
  <c r="N345" i="8"/>
  <c r="M345" i="8"/>
  <c r="L345" i="8"/>
  <c r="AF345" i="8" s="1"/>
  <c r="J345" i="8"/>
  <c r="AD345" i="8" s="1"/>
  <c r="I345" i="8"/>
  <c r="AC345" i="8" s="1"/>
  <c r="G345" i="8"/>
  <c r="E345" i="8"/>
  <c r="Y345" i="8" s="1"/>
  <c r="AO344" i="8"/>
  <c r="F366" i="15" s="1"/>
  <c r="AK344" i="8"/>
  <c r="AJ344" i="8"/>
  <c r="AI344" i="8"/>
  <c r="AE344" i="8"/>
  <c r="E366" i="15" s="1"/>
  <c r="AC344" i="8"/>
  <c r="AB344" i="8"/>
  <c r="AA344" i="8"/>
  <c r="Z344" i="8"/>
  <c r="D366" i="15" s="1"/>
  <c r="X344" i="8"/>
  <c r="C366" i="15" s="1"/>
  <c r="W344" i="8"/>
  <c r="V344" i="8"/>
  <c r="B366" i="15" s="1"/>
  <c r="T344" i="8"/>
  <c r="AN344" i="8" s="1"/>
  <c r="S344" i="8"/>
  <c r="AM344" i="8" s="1"/>
  <c r="R344" i="8"/>
  <c r="AL344" i="8" s="1"/>
  <c r="Q344" i="8"/>
  <c r="O344" i="8"/>
  <c r="N344" i="8"/>
  <c r="AH344" i="8" s="1"/>
  <c r="M344" i="8"/>
  <c r="AG344" i="8" s="1"/>
  <c r="L344" i="8"/>
  <c r="AF344" i="8" s="1"/>
  <c r="J344" i="8"/>
  <c r="AD344" i="8" s="1"/>
  <c r="I344" i="8"/>
  <c r="G344" i="8"/>
  <c r="E344" i="8"/>
  <c r="Y344" i="8" s="1"/>
  <c r="AO343" i="8"/>
  <c r="F365" i="15" s="1"/>
  <c r="AL343" i="8"/>
  <c r="AJ343" i="8"/>
  <c r="AE343" i="8"/>
  <c r="E365" i="15" s="1"/>
  <c r="AD343" i="8"/>
  <c r="AB343" i="8"/>
  <c r="Z343" i="8"/>
  <c r="D365" i="15" s="1"/>
  <c r="X343" i="8"/>
  <c r="C365" i="15" s="1"/>
  <c r="W343" i="8"/>
  <c r="V343" i="8"/>
  <c r="T343" i="8"/>
  <c r="AN343" i="8" s="1"/>
  <c r="S343" i="8"/>
  <c r="AM343" i="8" s="1"/>
  <c r="R343" i="8"/>
  <c r="Q343" i="8"/>
  <c r="AK343" i="8" s="1"/>
  <c r="O343" i="8"/>
  <c r="AI343" i="8" s="1"/>
  <c r="N343" i="8"/>
  <c r="AH343" i="8" s="1"/>
  <c r="M343" i="8"/>
  <c r="AG343" i="8" s="1"/>
  <c r="L343" i="8"/>
  <c r="J343" i="8"/>
  <c r="I343" i="8"/>
  <c r="AC343" i="8" s="1"/>
  <c r="G343" i="8"/>
  <c r="E343" i="8"/>
  <c r="Y343" i="8" s="1"/>
  <c r="AO342" i="8"/>
  <c r="F364" i="15" s="1"/>
  <c r="AK342" i="8"/>
  <c r="AJ342" i="8"/>
  <c r="AE342" i="8"/>
  <c r="E364" i="15" s="1"/>
  <c r="AC342" i="8"/>
  <c r="AB342" i="8"/>
  <c r="Z342" i="8"/>
  <c r="D364" i="15" s="1"/>
  <c r="X342" i="8"/>
  <c r="C364" i="15" s="1"/>
  <c r="W342" i="8"/>
  <c r="V342" i="8"/>
  <c r="B364" i="15" s="1"/>
  <c r="T342" i="8"/>
  <c r="AN342" i="8" s="1"/>
  <c r="S342" i="8"/>
  <c r="R342" i="8"/>
  <c r="AL342" i="8" s="1"/>
  <c r="Q342" i="8"/>
  <c r="O342" i="8"/>
  <c r="AI342" i="8" s="1"/>
  <c r="N342" i="8"/>
  <c r="AH342" i="8" s="1"/>
  <c r="M342" i="8"/>
  <c r="L342" i="8"/>
  <c r="J342" i="8"/>
  <c r="AD342" i="8" s="1"/>
  <c r="I342" i="8"/>
  <c r="G342" i="8"/>
  <c r="AA342" i="8" s="1"/>
  <c r="E342" i="8"/>
  <c r="Y342" i="8" s="1"/>
  <c r="AO341" i="8"/>
  <c r="F363" i="15" s="1"/>
  <c r="AL341" i="8"/>
  <c r="AJ341" i="8"/>
  <c r="AE341" i="8"/>
  <c r="E363" i="15" s="1"/>
  <c r="AB341" i="8"/>
  <c r="Z341" i="8"/>
  <c r="D363" i="15" s="1"/>
  <c r="Y341" i="8"/>
  <c r="X341" i="8"/>
  <c r="C363" i="15" s="1"/>
  <c r="W341" i="8"/>
  <c r="V341" i="8"/>
  <c r="T341" i="8"/>
  <c r="S341" i="8"/>
  <c r="AM341" i="8" s="1"/>
  <c r="R341" i="8"/>
  <c r="Q341" i="8"/>
  <c r="AK341" i="8" s="1"/>
  <c r="O341" i="8"/>
  <c r="AI341" i="8" s="1"/>
  <c r="N341" i="8"/>
  <c r="M341" i="8"/>
  <c r="L341" i="8"/>
  <c r="AF341" i="8" s="1"/>
  <c r="J341" i="8"/>
  <c r="I341" i="8"/>
  <c r="AC341" i="8" s="1"/>
  <c r="G341" i="8"/>
  <c r="AA341" i="8" s="1"/>
  <c r="E341" i="8"/>
  <c r="AO340" i="8"/>
  <c r="F362" i="15" s="1"/>
  <c r="AM340" i="8"/>
  <c r="AJ340" i="8"/>
  <c r="AG340" i="8"/>
  <c r="AE340" i="8"/>
  <c r="E362" i="15" s="1"/>
  <c r="AB340" i="8"/>
  <c r="Z340" i="8"/>
  <c r="D362" i="15" s="1"/>
  <c r="Y340" i="8"/>
  <c r="X340" i="8"/>
  <c r="C362" i="15" s="1"/>
  <c r="W340" i="8"/>
  <c r="V340" i="8"/>
  <c r="B362" i="15" s="1"/>
  <c r="T340" i="8"/>
  <c r="AN340" i="8" s="1"/>
  <c r="S340" i="8"/>
  <c r="R340" i="8"/>
  <c r="AL340" i="8" s="1"/>
  <c r="Q340" i="8"/>
  <c r="AK340" i="8" s="1"/>
  <c r="O340" i="8"/>
  <c r="N340" i="8"/>
  <c r="M340" i="8"/>
  <c r="L340" i="8"/>
  <c r="J340" i="8"/>
  <c r="AD340" i="8" s="1"/>
  <c r="I340" i="8"/>
  <c r="AC340" i="8" s="1"/>
  <c r="G340" i="8"/>
  <c r="AA340" i="8" s="1"/>
  <c r="E340" i="8"/>
  <c r="AO339" i="8"/>
  <c r="F361" i="15" s="1"/>
  <c r="AN339" i="8"/>
  <c r="AJ339" i="8"/>
  <c r="AH339" i="8"/>
  <c r="AF339" i="8"/>
  <c r="AE339" i="8"/>
  <c r="E361" i="15" s="1"/>
  <c r="AB339" i="8"/>
  <c r="Z339" i="8"/>
  <c r="D361" i="15" s="1"/>
  <c r="X339" i="8"/>
  <c r="C361" i="15" s="1"/>
  <c r="W339" i="8"/>
  <c r="V339" i="8"/>
  <c r="B361" i="15" s="1"/>
  <c r="T339" i="8"/>
  <c r="S339" i="8"/>
  <c r="AM339" i="8" s="1"/>
  <c r="R339" i="8"/>
  <c r="AL339" i="8" s="1"/>
  <c r="Q339" i="8"/>
  <c r="AK339" i="8" s="1"/>
  <c r="O339" i="8"/>
  <c r="N339" i="8"/>
  <c r="M339" i="8"/>
  <c r="AG339" i="8" s="1"/>
  <c r="L339" i="8"/>
  <c r="J339" i="8"/>
  <c r="AD339" i="8" s="1"/>
  <c r="I339" i="8"/>
  <c r="AC339" i="8" s="1"/>
  <c r="G339" i="8"/>
  <c r="AA339" i="8" s="1"/>
  <c r="E339" i="8"/>
  <c r="Y339" i="8" s="1"/>
  <c r="AO338" i="8"/>
  <c r="F360" i="15" s="1"/>
  <c r="AJ338" i="8"/>
  <c r="AI338" i="8"/>
  <c r="AG338" i="8"/>
  <c r="AE338" i="8"/>
  <c r="E360" i="15" s="1"/>
  <c r="AB338" i="8"/>
  <c r="Z338" i="8"/>
  <c r="D360" i="15" s="1"/>
  <c r="Y338" i="8"/>
  <c r="X338" i="8"/>
  <c r="C360" i="15" s="1"/>
  <c r="W338" i="8"/>
  <c r="V338" i="8"/>
  <c r="B360" i="15" s="1"/>
  <c r="T338" i="8"/>
  <c r="AN338" i="8" s="1"/>
  <c r="S338" i="8"/>
  <c r="AM338" i="8" s="1"/>
  <c r="R338" i="8"/>
  <c r="AL338" i="8" s="1"/>
  <c r="Q338" i="8"/>
  <c r="AK338" i="8" s="1"/>
  <c r="O338" i="8"/>
  <c r="N338" i="8"/>
  <c r="AH338" i="8" s="1"/>
  <c r="M338" i="8"/>
  <c r="L338" i="8"/>
  <c r="AF338" i="8" s="1"/>
  <c r="J338" i="8"/>
  <c r="AD338" i="8" s="1"/>
  <c r="I338" i="8"/>
  <c r="AC338" i="8" s="1"/>
  <c r="G338" i="8"/>
  <c r="AA338" i="8" s="1"/>
  <c r="E338" i="8"/>
  <c r="AO337" i="8"/>
  <c r="F359" i="15" s="1"/>
  <c r="AJ337" i="8"/>
  <c r="AH337" i="8"/>
  <c r="AE337" i="8"/>
  <c r="E359" i="15" s="1"/>
  <c r="AB337" i="8"/>
  <c r="Z337" i="8"/>
  <c r="D359" i="15" s="1"/>
  <c r="X337" i="8"/>
  <c r="C359" i="15" s="1"/>
  <c r="W337" i="8"/>
  <c r="V337" i="8"/>
  <c r="B359" i="15" s="1"/>
  <c r="T337" i="8"/>
  <c r="AN337" i="8" s="1"/>
  <c r="S337" i="8"/>
  <c r="AM337" i="8" s="1"/>
  <c r="R337" i="8"/>
  <c r="AL337" i="8" s="1"/>
  <c r="Q337" i="8"/>
  <c r="AK337" i="8" s="1"/>
  <c r="O337" i="8"/>
  <c r="AI337" i="8" s="1"/>
  <c r="N337" i="8"/>
  <c r="M337" i="8"/>
  <c r="AG337" i="8" s="1"/>
  <c r="L337" i="8"/>
  <c r="AF337" i="8" s="1"/>
  <c r="J337" i="8"/>
  <c r="AD337" i="8" s="1"/>
  <c r="I337" i="8"/>
  <c r="AC337" i="8" s="1"/>
  <c r="G337" i="8"/>
  <c r="AA337" i="8" s="1"/>
  <c r="E337" i="8"/>
  <c r="Y337" i="8" s="1"/>
  <c r="AO336" i="8"/>
  <c r="F358" i="15" s="1"/>
  <c r="AJ336" i="8"/>
  <c r="AI336" i="8"/>
  <c r="AE336" i="8"/>
  <c r="E358" i="15" s="1"/>
  <c r="AC336" i="8"/>
  <c r="AB336" i="8"/>
  <c r="Z336" i="8"/>
  <c r="D358" i="15" s="1"/>
  <c r="X336" i="8"/>
  <c r="C358" i="15" s="1"/>
  <c r="W336" i="8"/>
  <c r="V336" i="8"/>
  <c r="B358" i="15" s="1"/>
  <c r="T336" i="8"/>
  <c r="AN336" i="8" s="1"/>
  <c r="S336" i="8"/>
  <c r="AM336" i="8" s="1"/>
  <c r="R336" i="8"/>
  <c r="AL336" i="8" s="1"/>
  <c r="Q336" i="8"/>
  <c r="O336" i="8"/>
  <c r="N336" i="8"/>
  <c r="AH336" i="8" s="1"/>
  <c r="M336" i="8"/>
  <c r="AG336" i="8" s="1"/>
  <c r="L336" i="8"/>
  <c r="AF336" i="8" s="1"/>
  <c r="J336" i="8"/>
  <c r="AD336" i="8" s="1"/>
  <c r="I336" i="8"/>
  <c r="G336" i="8"/>
  <c r="AA336" i="8" s="1"/>
  <c r="E336" i="8"/>
  <c r="Y336" i="8" s="1"/>
  <c r="AO335" i="8"/>
  <c r="F357" i="15" s="1"/>
  <c r="AJ335" i="8"/>
  <c r="AE335" i="8"/>
  <c r="E357" i="15" s="1"/>
  <c r="AD335" i="8"/>
  <c r="AB335" i="8"/>
  <c r="Z335" i="8"/>
  <c r="D357" i="15" s="1"/>
  <c r="X335" i="8"/>
  <c r="C357" i="15" s="1"/>
  <c r="W335" i="8"/>
  <c r="V335" i="8"/>
  <c r="T335" i="8"/>
  <c r="S335" i="8"/>
  <c r="AM335" i="8" s="1"/>
  <c r="R335" i="8"/>
  <c r="Q335" i="8"/>
  <c r="AK335" i="8" s="1"/>
  <c r="O335" i="8"/>
  <c r="AI335" i="8" s="1"/>
  <c r="N335" i="8"/>
  <c r="AH335" i="8" s="1"/>
  <c r="M335" i="8"/>
  <c r="AG335" i="8" s="1"/>
  <c r="L335" i="8"/>
  <c r="J335" i="8"/>
  <c r="I335" i="8"/>
  <c r="AC335" i="8" s="1"/>
  <c r="G335" i="8"/>
  <c r="E335" i="8"/>
  <c r="Y335" i="8" s="1"/>
  <c r="AO334" i="8"/>
  <c r="F356" i="15" s="1"/>
  <c r="AK334" i="8"/>
  <c r="AJ334" i="8"/>
  <c r="AE334" i="8"/>
  <c r="E356" i="15" s="1"/>
  <c r="AC334" i="8"/>
  <c r="AB334" i="8"/>
  <c r="Z334" i="8"/>
  <c r="D356" i="15" s="1"/>
  <c r="X334" i="8"/>
  <c r="C356" i="15" s="1"/>
  <c r="W334" i="8"/>
  <c r="V334" i="8"/>
  <c r="B356" i="15" s="1"/>
  <c r="T334" i="8"/>
  <c r="AN334" i="8" s="1"/>
  <c r="S334" i="8"/>
  <c r="R334" i="8"/>
  <c r="AL334" i="8" s="1"/>
  <c r="Q334" i="8"/>
  <c r="O334" i="8"/>
  <c r="AI334" i="8" s="1"/>
  <c r="N334" i="8"/>
  <c r="AH334" i="8" s="1"/>
  <c r="M334" i="8"/>
  <c r="L334" i="8"/>
  <c r="J334" i="8"/>
  <c r="AD334" i="8" s="1"/>
  <c r="I334" i="8"/>
  <c r="G334" i="8"/>
  <c r="AA334" i="8" s="1"/>
  <c r="E334" i="8"/>
  <c r="Y334" i="8" s="1"/>
  <c r="AO333" i="8"/>
  <c r="F355" i="15" s="1"/>
  <c r="AN333" i="8"/>
  <c r="AL333" i="8"/>
  <c r="AJ333" i="8"/>
  <c r="AE333" i="8"/>
  <c r="E355" i="15" s="1"/>
  <c r="AD333" i="8"/>
  <c r="AB333" i="8"/>
  <c r="Z333" i="8"/>
  <c r="D355" i="15" s="1"/>
  <c r="Y333" i="8"/>
  <c r="X333" i="8"/>
  <c r="C355" i="15" s="1"/>
  <c r="W333" i="8"/>
  <c r="V333" i="8"/>
  <c r="T333" i="8"/>
  <c r="S333" i="8"/>
  <c r="AM333" i="8" s="1"/>
  <c r="R333" i="8"/>
  <c r="Q333" i="8"/>
  <c r="AK333" i="8" s="1"/>
  <c r="O333" i="8"/>
  <c r="AI333" i="8" s="1"/>
  <c r="N333" i="8"/>
  <c r="M333" i="8"/>
  <c r="L333" i="8"/>
  <c r="AF333" i="8" s="1"/>
  <c r="J333" i="8"/>
  <c r="I333" i="8"/>
  <c r="AC333" i="8" s="1"/>
  <c r="G333" i="8"/>
  <c r="AA333" i="8" s="1"/>
  <c r="E333" i="8"/>
  <c r="AO332" i="8"/>
  <c r="F354" i="15" s="1"/>
  <c r="AM332" i="8"/>
  <c r="AJ332" i="8"/>
  <c r="AE332" i="8"/>
  <c r="E354" i="15" s="1"/>
  <c r="AB332" i="8"/>
  <c r="Z332" i="8"/>
  <c r="D354" i="15" s="1"/>
  <c r="Y332" i="8"/>
  <c r="X332" i="8"/>
  <c r="C354" i="15" s="1"/>
  <c r="W332" i="8"/>
  <c r="V332" i="8"/>
  <c r="B354" i="15" s="1"/>
  <c r="T332" i="8"/>
  <c r="AN332" i="8" s="1"/>
  <c r="S332" i="8"/>
  <c r="R332" i="8"/>
  <c r="AL332" i="8" s="1"/>
  <c r="Q332" i="8"/>
  <c r="AK332" i="8" s="1"/>
  <c r="O332" i="8"/>
  <c r="N332" i="8"/>
  <c r="M332" i="8"/>
  <c r="AG332" i="8" s="1"/>
  <c r="L332" i="8"/>
  <c r="AF332" i="8" s="1"/>
  <c r="J332" i="8"/>
  <c r="AD332" i="8" s="1"/>
  <c r="I332" i="8"/>
  <c r="AC332" i="8" s="1"/>
  <c r="G332" i="8"/>
  <c r="AA332" i="8" s="1"/>
  <c r="E332" i="8"/>
  <c r="AO331" i="8"/>
  <c r="F353" i="15" s="1"/>
  <c r="AN331" i="8"/>
  <c r="AJ331" i="8"/>
  <c r="AF331" i="8"/>
  <c r="AE331" i="8"/>
  <c r="E353" i="15" s="1"/>
  <c r="AB331" i="8"/>
  <c r="Z331" i="8"/>
  <c r="D353" i="15" s="1"/>
  <c r="X331" i="8"/>
  <c r="C353" i="15" s="1"/>
  <c r="W331" i="8"/>
  <c r="V331" i="8"/>
  <c r="B353" i="15" s="1"/>
  <c r="T331" i="8"/>
  <c r="S331" i="8"/>
  <c r="AM331" i="8" s="1"/>
  <c r="R331" i="8"/>
  <c r="AL331" i="8" s="1"/>
  <c r="Q331" i="8"/>
  <c r="AK331" i="8" s="1"/>
  <c r="O331" i="8"/>
  <c r="N331" i="8"/>
  <c r="AH331" i="8" s="1"/>
  <c r="M331" i="8"/>
  <c r="AG331" i="8" s="1"/>
  <c r="L331" i="8"/>
  <c r="J331" i="8"/>
  <c r="AD331" i="8" s="1"/>
  <c r="I331" i="8"/>
  <c r="AC331" i="8" s="1"/>
  <c r="G331" i="8"/>
  <c r="AA331" i="8" s="1"/>
  <c r="E331" i="8"/>
  <c r="Y331" i="8" s="1"/>
  <c r="AO330" i="8"/>
  <c r="F352" i="15" s="1"/>
  <c r="AJ330" i="8"/>
  <c r="AI330" i="8"/>
  <c r="AG330" i="8"/>
  <c r="AE330" i="8"/>
  <c r="E352" i="15" s="1"/>
  <c r="AB330" i="8"/>
  <c r="Z330" i="8"/>
  <c r="D352" i="15" s="1"/>
  <c r="X330" i="8"/>
  <c r="C352" i="15" s="1"/>
  <c r="W330" i="8"/>
  <c r="V330" i="8"/>
  <c r="B352" i="15" s="1"/>
  <c r="T330" i="8"/>
  <c r="AN330" i="8" s="1"/>
  <c r="S330" i="8"/>
  <c r="AM330" i="8" s="1"/>
  <c r="R330" i="8"/>
  <c r="AL330" i="8" s="1"/>
  <c r="Q330" i="8"/>
  <c r="AK330" i="8" s="1"/>
  <c r="O330" i="8"/>
  <c r="N330" i="8"/>
  <c r="AH330" i="8" s="1"/>
  <c r="M330" i="8"/>
  <c r="L330" i="8"/>
  <c r="AF330" i="8" s="1"/>
  <c r="J330" i="8"/>
  <c r="AD330" i="8" s="1"/>
  <c r="I330" i="8"/>
  <c r="AC330" i="8" s="1"/>
  <c r="G330" i="8"/>
  <c r="AA330" i="8" s="1"/>
  <c r="E330" i="8"/>
  <c r="AO329" i="8"/>
  <c r="F351" i="15" s="1"/>
  <c r="AJ329" i="8"/>
  <c r="AH329" i="8"/>
  <c r="AE329" i="8"/>
  <c r="E351" i="15" s="1"/>
  <c r="AB329" i="8"/>
  <c r="Z329" i="8"/>
  <c r="D351" i="15" s="1"/>
  <c r="X329" i="8"/>
  <c r="C351" i="15" s="1"/>
  <c r="W329" i="8"/>
  <c r="V329" i="8"/>
  <c r="B351" i="15" s="1"/>
  <c r="T329" i="8"/>
  <c r="AN329" i="8" s="1"/>
  <c r="S329" i="8"/>
  <c r="AM329" i="8" s="1"/>
  <c r="R329" i="8"/>
  <c r="Q329" i="8"/>
  <c r="AK329" i="8" s="1"/>
  <c r="O329" i="8"/>
  <c r="AI329" i="8" s="1"/>
  <c r="N329" i="8"/>
  <c r="M329" i="8"/>
  <c r="AG329" i="8" s="1"/>
  <c r="L329" i="8"/>
  <c r="AF329" i="8" s="1"/>
  <c r="J329" i="8"/>
  <c r="AD329" i="8" s="1"/>
  <c r="I329" i="8"/>
  <c r="AC329" i="8" s="1"/>
  <c r="G329" i="8"/>
  <c r="E329" i="8"/>
  <c r="Y329" i="8" s="1"/>
  <c r="AO328" i="8"/>
  <c r="F350" i="15" s="1"/>
  <c r="AK328" i="8"/>
  <c r="AJ328" i="8"/>
  <c r="AI328" i="8"/>
  <c r="AE328" i="8"/>
  <c r="E350" i="15" s="1"/>
  <c r="AB328" i="8"/>
  <c r="AA328" i="8"/>
  <c r="Z328" i="8"/>
  <c r="D350" i="15" s="1"/>
  <c r="X328" i="8"/>
  <c r="C350" i="15" s="1"/>
  <c r="W328" i="8"/>
  <c r="V328" i="8"/>
  <c r="T328" i="8"/>
  <c r="AN328" i="8" s="1"/>
  <c r="S328" i="8"/>
  <c r="R328" i="8"/>
  <c r="AL328" i="8" s="1"/>
  <c r="Q328" i="8"/>
  <c r="O328" i="8"/>
  <c r="N328" i="8"/>
  <c r="AH328" i="8" s="1"/>
  <c r="M328" i="8"/>
  <c r="AG328" i="8" s="1"/>
  <c r="L328" i="8"/>
  <c r="AF328" i="8" s="1"/>
  <c r="J328" i="8"/>
  <c r="AD327" i="8" s="1"/>
  <c r="I328" i="8"/>
  <c r="G328" i="8"/>
  <c r="E328" i="8"/>
  <c r="Y328" i="8" s="1"/>
  <c r="AO327" i="8"/>
  <c r="F349" i="15" s="1"/>
  <c r="AL327" i="8"/>
  <c r="AJ327" i="8"/>
  <c r="AE327" i="8"/>
  <c r="E349" i="15" s="1"/>
  <c r="AB327" i="8"/>
  <c r="Z327" i="8"/>
  <c r="D349" i="15" s="1"/>
  <c r="X327" i="8"/>
  <c r="C349" i="15" s="1"/>
  <c r="W327" i="8"/>
  <c r="V327" i="8"/>
  <c r="T327" i="8"/>
  <c r="S327" i="8"/>
  <c r="AM327" i="8" s="1"/>
  <c r="R327" i="8"/>
  <c r="Q327" i="8"/>
  <c r="AK327" i="8" s="1"/>
  <c r="O327" i="8"/>
  <c r="AI327" i="8" s="1"/>
  <c r="N327" i="8"/>
  <c r="AH327" i="8" s="1"/>
  <c r="M327" i="8"/>
  <c r="AG327" i="8" s="1"/>
  <c r="L327" i="8"/>
  <c r="AF327" i="8" s="1"/>
  <c r="J327" i="8"/>
  <c r="I327" i="8"/>
  <c r="AC327" i="8" s="1"/>
  <c r="G327" i="8"/>
  <c r="E327" i="8"/>
  <c r="Y327" i="8" s="1"/>
  <c r="AO326" i="8"/>
  <c r="F348" i="15" s="1"/>
  <c r="AK326" i="8"/>
  <c r="AJ326" i="8"/>
  <c r="AE326" i="8"/>
  <c r="E348" i="15" s="1"/>
  <c r="AB326" i="8"/>
  <c r="Z326" i="8"/>
  <c r="D348" i="15" s="1"/>
  <c r="X326" i="8"/>
  <c r="C348" i="15" s="1"/>
  <c r="W326" i="8"/>
  <c r="V326" i="8"/>
  <c r="B348" i="15" s="1"/>
  <c r="T326" i="8"/>
  <c r="AN326" i="8" s="1"/>
  <c r="S326" i="8"/>
  <c r="R326" i="8"/>
  <c r="AL326" i="8" s="1"/>
  <c r="Q326" i="8"/>
  <c r="O326" i="8"/>
  <c r="AI326" i="8" s="1"/>
  <c r="N326" i="8"/>
  <c r="AH326" i="8" s="1"/>
  <c r="M326" i="8"/>
  <c r="AG326" i="8" s="1"/>
  <c r="L326" i="8"/>
  <c r="J326" i="8"/>
  <c r="AD326" i="8" s="1"/>
  <c r="I326" i="8"/>
  <c r="G326" i="8"/>
  <c r="AA326" i="8" s="1"/>
  <c r="E326" i="8"/>
  <c r="Y326" i="8" s="1"/>
  <c r="AO325" i="8"/>
  <c r="F347" i="15" s="1"/>
  <c r="AL325" i="8"/>
  <c r="AJ325" i="8"/>
  <c r="AE325" i="8"/>
  <c r="E347" i="15" s="1"/>
  <c r="AB325" i="8"/>
  <c r="Z325" i="8"/>
  <c r="D347" i="15" s="1"/>
  <c r="Y325" i="8"/>
  <c r="X325" i="8"/>
  <c r="C347" i="15" s="1"/>
  <c r="W325" i="8"/>
  <c r="V325" i="8"/>
  <c r="T325" i="8"/>
  <c r="S325" i="8"/>
  <c r="AM325" i="8" s="1"/>
  <c r="R325" i="8"/>
  <c r="Q325" i="8"/>
  <c r="AK325" i="8" s="1"/>
  <c r="O325" i="8"/>
  <c r="AI325" i="8" s="1"/>
  <c r="N325" i="8"/>
  <c r="AH325" i="8" s="1"/>
  <c r="M325" i="8"/>
  <c r="L325" i="8"/>
  <c r="AF325" i="8" s="1"/>
  <c r="J325" i="8"/>
  <c r="I325" i="8"/>
  <c r="AC325" i="8" s="1"/>
  <c r="G325" i="8"/>
  <c r="AA325" i="8" s="1"/>
  <c r="E325" i="8"/>
  <c r="AO324" i="8"/>
  <c r="F346" i="15" s="1"/>
  <c r="AM324" i="8"/>
  <c r="AJ324" i="8"/>
  <c r="AH324" i="8"/>
  <c r="AG324" i="8"/>
  <c r="AE324" i="8"/>
  <c r="E346" i="15" s="1"/>
  <c r="AB324" i="8"/>
  <c r="Z324" i="8"/>
  <c r="D346" i="15" s="1"/>
  <c r="X324" i="8"/>
  <c r="C346" i="15" s="1"/>
  <c r="W324" i="8"/>
  <c r="V324" i="8"/>
  <c r="B346" i="15" s="1"/>
  <c r="T324" i="8"/>
  <c r="AN324" i="8" s="1"/>
  <c r="S324" i="8"/>
  <c r="R324" i="8"/>
  <c r="AL324" i="8" s="1"/>
  <c r="Q324" i="8"/>
  <c r="AK324" i="8" s="1"/>
  <c r="O324" i="8"/>
  <c r="N324" i="8"/>
  <c r="M324" i="8"/>
  <c r="L324" i="8"/>
  <c r="AF324" i="8" s="1"/>
  <c r="J324" i="8"/>
  <c r="AD324" i="8" s="1"/>
  <c r="I324" i="8"/>
  <c r="AC324" i="8" s="1"/>
  <c r="G324" i="8"/>
  <c r="AA324" i="8" s="1"/>
  <c r="E324" i="8"/>
  <c r="Y324" i="8" s="1"/>
  <c r="AO323" i="8"/>
  <c r="F345" i="15" s="1"/>
  <c r="AN323" i="8"/>
  <c r="AJ323" i="8"/>
  <c r="AI323" i="8"/>
  <c r="AH323" i="8"/>
  <c r="AF323" i="8"/>
  <c r="AE323" i="8"/>
  <c r="E345" i="15" s="1"/>
  <c r="AB323" i="8"/>
  <c r="AA323" i="8"/>
  <c r="Z323" i="8"/>
  <c r="D345" i="15" s="1"/>
  <c r="X323" i="8"/>
  <c r="C345" i="15" s="1"/>
  <c r="W323" i="8"/>
  <c r="V323" i="8"/>
  <c r="B345" i="15" s="1"/>
  <c r="T323" i="8"/>
  <c r="S323" i="8"/>
  <c r="AM323" i="8" s="1"/>
  <c r="R323" i="8"/>
  <c r="AL323" i="8" s="1"/>
  <c r="Q323" i="8"/>
  <c r="O323" i="8"/>
  <c r="N323" i="8"/>
  <c r="M323" i="8"/>
  <c r="AG323" i="8" s="1"/>
  <c r="L323" i="8"/>
  <c r="J323" i="8"/>
  <c r="AD323" i="8" s="1"/>
  <c r="I323" i="8"/>
  <c r="AC323" i="8" s="1"/>
  <c r="G323" i="8"/>
  <c r="E323" i="8"/>
  <c r="AO322" i="8"/>
  <c r="F344" i="15" s="1"/>
  <c r="AJ322" i="8"/>
  <c r="AI322" i="8"/>
  <c r="AG322" i="8"/>
  <c r="AE322" i="8"/>
  <c r="E344" i="15" s="1"/>
  <c r="AB322" i="8"/>
  <c r="Z322" i="8"/>
  <c r="D344" i="15" s="1"/>
  <c r="X322" i="8"/>
  <c r="C344" i="15" s="1"/>
  <c r="W322" i="8"/>
  <c r="V322" i="8"/>
  <c r="B344" i="15" s="1"/>
  <c r="T322" i="8"/>
  <c r="AN322" i="8" s="1"/>
  <c r="S322" i="8"/>
  <c r="AM322" i="8" s="1"/>
  <c r="R322" i="8"/>
  <c r="AL322" i="8" s="1"/>
  <c r="Q322" i="8"/>
  <c r="AK322" i="8" s="1"/>
  <c r="O322" i="8"/>
  <c r="N322" i="8"/>
  <c r="AH322" i="8" s="1"/>
  <c r="M322" i="8"/>
  <c r="L322" i="8"/>
  <c r="AF322" i="8" s="1"/>
  <c r="J322" i="8"/>
  <c r="AD322" i="8" s="1"/>
  <c r="I322" i="8"/>
  <c r="AC322" i="8" s="1"/>
  <c r="G322" i="8"/>
  <c r="AA322" i="8" s="1"/>
  <c r="E322" i="8"/>
  <c r="AO321" i="8"/>
  <c r="F343" i="15" s="1"/>
  <c r="AJ321" i="8"/>
  <c r="AH321" i="8"/>
  <c r="AE321" i="8"/>
  <c r="E343" i="15" s="1"/>
  <c r="AB321" i="8"/>
  <c r="Z321" i="8"/>
  <c r="D343" i="15" s="1"/>
  <c r="X321" i="8"/>
  <c r="C343" i="15" s="1"/>
  <c r="W321" i="8"/>
  <c r="V321" i="8"/>
  <c r="B343" i="15" s="1"/>
  <c r="T321" i="8"/>
  <c r="AN321" i="8" s="1"/>
  <c r="S321" i="8"/>
  <c r="AM321" i="8" s="1"/>
  <c r="R321" i="8"/>
  <c r="AL321" i="8" s="1"/>
  <c r="Q321" i="8"/>
  <c r="AK321" i="8" s="1"/>
  <c r="O321" i="8"/>
  <c r="AI321" i="8" s="1"/>
  <c r="N321" i="8"/>
  <c r="M321" i="8"/>
  <c r="AG321" i="8" s="1"/>
  <c r="L321" i="8"/>
  <c r="AF321" i="8" s="1"/>
  <c r="J321" i="8"/>
  <c r="AD321" i="8" s="1"/>
  <c r="I321" i="8"/>
  <c r="AC321" i="8" s="1"/>
  <c r="G321" i="8"/>
  <c r="AA321" i="8" s="1"/>
  <c r="E321" i="8"/>
  <c r="Y321" i="8" s="1"/>
  <c r="AP321" i="8" s="1"/>
  <c r="AO320" i="8"/>
  <c r="F342" i="15" s="1"/>
  <c r="AL320" i="8"/>
  <c r="AJ320" i="8"/>
  <c r="AI320" i="8"/>
  <c r="AE320" i="8"/>
  <c r="E342" i="15" s="1"/>
  <c r="AB320" i="8"/>
  <c r="AA320" i="8"/>
  <c r="Z320" i="8"/>
  <c r="D342" i="15" s="1"/>
  <c r="X320" i="8"/>
  <c r="C342" i="15" s="1"/>
  <c r="W320" i="8"/>
  <c r="V320" i="8"/>
  <c r="T320" i="8"/>
  <c r="AN320" i="8" s="1"/>
  <c r="S320" i="8"/>
  <c r="R320" i="8"/>
  <c r="Q320" i="8"/>
  <c r="O320" i="8"/>
  <c r="N320" i="8"/>
  <c r="AH320" i="8" s="1"/>
  <c r="M320" i="8"/>
  <c r="AG320" i="8" s="1"/>
  <c r="L320" i="8"/>
  <c r="AF320" i="8" s="1"/>
  <c r="J320" i="8"/>
  <c r="AD320" i="8" s="1"/>
  <c r="I320" i="8"/>
  <c r="G320" i="8"/>
  <c r="E320" i="8"/>
  <c r="AO319" i="8"/>
  <c r="F341" i="15" s="1"/>
  <c r="AL319" i="8"/>
  <c r="AJ319" i="8"/>
  <c r="AE319" i="8"/>
  <c r="E341" i="15" s="1"/>
  <c r="AD319" i="8"/>
  <c r="AB319" i="8"/>
  <c r="Z319" i="8"/>
  <c r="D341" i="15" s="1"/>
  <c r="X319" i="8"/>
  <c r="C341" i="15" s="1"/>
  <c r="W319" i="8"/>
  <c r="V319" i="8"/>
  <c r="T319" i="8"/>
  <c r="AN319" i="8" s="1"/>
  <c r="S319" i="8"/>
  <c r="AM319" i="8" s="1"/>
  <c r="R319" i="8"/>
  <c r="Q319" i="8"/>
  <c r="AK319" i="8" s="1"/>
  <c r="O319" i="8"/>
  <c r="AI319" i="8" s="1"/>
  <c r="N319" i="8"/>
  <c r="AH319" i="8" s="1"/>
  <c r="M319" i="8"/>
  <c r="AG319" i="8" s="1"/>
  <c r="L319" i="8"/>
  <c r="J319" i="8"/>
  <c r="I319" i="8"/>
  <c r="AC319" i="8" s="1"/>
  <c r="G319" i="8"/>
  <c r="AA319" i="8" s="1"/>
  <c r="E319" i="8"/>
  <c r="Y319" i="8" s="1"/>
  <c r="AO318" i="8"/>
  <c r="F340" i="15" s="1"/>
  <c r="AK318" i="8"/>
  <c r="AJ318" i="8"/>
  <c r="AF318" i="8"/>
  <c r="AE318" i="8"/>
  <c r="E340" i="15" s="1"/>
  <c r="AB318" i="8"/>
  <c r="Z318" i="8"/>
  <c r="D340" i="15" s="1"/>
  <c r="X318" i="8"/>
  <c r="C340" i="15" s="1"/>
  <c r="W318" i="8"/>
  <c r="V318" i="8"/>
  <c r="B340" i="15" s="1"/>
  <c r="T318" i="8"/>
  <c r="AN318" i="8" s="1"/>
  <c r="S318" i="8"/>
  <c r="R318" i="8"/>
  <c r="AL318" i="8" s="1"/>
  <c r="Q318" i="8"/>
  <c r="O318" i="8"/>
  <c r="AI318" i="8" s="1"/>
  <c r="N318" i="8"/>
  <c r="AH318" i="8" s="1"/>
  <c r="M318" i="8"/>
  <c r="AG318" i="8" s="1"/>
  <c r="L318" i="8"/>
  <c r="J318" i="8"/>
  <c r="AD318" i="8" s="1"/>
  <c r="I318" i="8"/>
  <c r="G318" i="8"/>
  <c r="AA318" i="8" s="1"/>
  <c r="E318" i="8"/>
  <c r="Y318" i="8" s="1"/>
  <c r="AO317" i="8"/>
  <c r="F339" i="15" s="1"/>
  <c r="AL317" i="8"/>
  <c r="AJ317" i="8"/>
  <c r="AG317" i="8"/>
  <c r="AF317" i="8"/>
  <c r="AE317" i="8"/>
  <c r="E339" i="15" s="1"/>
  <c r="AC317" i="8"/>
  <c r="AB317" i="8"/>
  <c r="Z317" i="8"/>
  <c r="D339" i="15" s="1"/>
  <c r="Y317" i="8"/>
  <c r="X317" i="8"/>
  <c r="C339" i="15" s="1"/>
  <c r="W317" i="8"/>
  <c r="V317" i="8"/>
  <c r="T317" i="8"/>
  <c r="S317" i="8"/>
  <c r="AM317" i="8" s="1"/>
  <c r="R317" i="8"/>
  <c r="Q317" i="8"/>
  <c r="AK317" i="8" s="1"/>
  <c r="O317" i="8"/>
  <c r="AI317" i="8" s="1"/>
  <c r="N317" i="8"/>
  <c r="AH317" i="8" s="1"/>
  <c r="M317" i="8"/>
  <c r="L317" i="8"/>
  <c r="J317" i="8"/>
  <c r="I317" i="8"/>
  <c r="G317" i="8"/>
  <c r="AA317" i="8" s="1"/>
  <c r="E317" i="8"/>
  <c r="AO316" i="8"/>
  <c r="F338" i="15" s="1"/>
  <c r="AM316" i="8"/>
  <c r="AL316" i="8"/>
  <c r="AJ316" i="8"/>
  <c r="AG316" i="8"/>
  <c r="AE316" i="8"/>
  <c r="E338" i="15" s="1"/>
  <c r="AD316" i="8"/>
  <c r="AB316" i="8"/>
  <c r="Z316" i="8"/>
  <c r="D338" i="15" s="1"/>
  <c r="X316" i="8"/>
  <c r="C338" i="15" s="1"/>
  <c r="W316" i="8"/>
  <c r="V316" i="8"/>
  <c r="B338" i="15" s="1"/>
  <c r="T316" i="8"/>
  <c r="AN316" i="8" s="1"/>
  <c r="S316" i="8"/>
  <c r="R316" i="8"/>
  <c r="Q316" i="8"/>
  <c r="AK316" i="8" s="1"/>
  <c r="O316" i="8"/>
  <c r="N316" i="8"/>
  <c r="M316" i="8"/>
  <c r="L316" i="8"/>
  <c r="AF316" i="8" s="1"/>
  <c r="J316" i="8"/>
  <c r="I316" i="8"/>
  <c r="AC316" i="8" s="1"/>
  <c r="G316" i="8"/>
  <c r="AA316" i="8" s="1"/>
  <c r="E316" i="8"/>
  <c r="Y316" i="8" s="1"/>
  <c r="AO315" i="8"/>
  <c r="F337" i="15" s="1"/>
  <c r="AN315" i="8"/>
  <c r="AM315" i="8"/>
  <c r="AJ315" i="8"/>
  <c r="AI315" i="8"/>
  <c r="AH315" i="8"/>
  <c r="AF315" i="8"/>
  <c r="AE315" i="8"/>
  <c r="E337" i="15" s="1"/>
  <c r="AB315" i="8"/>
  <c r="AA315" i="8"/>
  <c r="Z315" i="8"/>
  <c r="D337" i="15" s="1"/>
  <c r="X315" i="8"/>
  <c r="C337" i="15" s="1"/>
  <c r="W315" i="8"/>
  <c r="V315" i="8"/>
  <c r="B337" i="15" s="1"/>
  <c r="T315" i="8"/>
  <c r="S315" i="8"/>
  <c r="R315" i="8"/>
  <c r="AL315" i="8" s="1"/>
  <c r="Q315" i="8"/>
  <c r="O315" i="8"/>
  <c r="N315" i="8"/>
  <c r="M315" i="8"/>
  <c r="AG315" i="8" s="1"/>
  <c r="L315" i="8"/>
  <c r="J315" i="8"/>
  <c r="AD315" i="8" s="1"/>
  <c r="I315" i="8"/>
  <c r="AC315" i="8" s="1"/>
  <c r="G315" i="8"/>
  <c r="E315" i="8"/>
  <c r="AO314" i="8"/>
  <c r="F336" i="15" s="1"/>
  <c r="AN314" i="8"/>
  <c r="AJ314" i="8"/>
  <c r="AG314" i="8"/>
  <c r="AF314" i="8"/>
  <c r="AE314" i="8"/>
  <c r="E336" i="15" s="1"/>
  <c r="AB314" i="8"/>
  <c r="Z314" i="8"/>
  <c r="D336" i="15" s="1"/>
  <c r="Y314" i="8"/>
  <c r="X314" i="8"/>
  <c r="C336" i="15" s="1"/>
  <c r="W314" i="8"/>
  <c r="V314" i="8"/>
  <c r="B336" i="15" s="1"/>
  <c r="T314" i="8"/>
  <c r="S314" i="8"/>
  <c r="AM314" i="8" s="1"/>
  <c r="R314" i="8"/>
  <c r="AL314" i="8" s="1"/>
  <c r="Q314" i="8"/>
  <c r="O314" i="8"/>
  <c r="AI314" i="8" s="1"/>
  <c r="N314" i="8"/>
  <c r="AH314" i="8" s="1"/>
  <c r="M314" i="8"/>
  <c r="L314" i="8"/>
  <c r="J314" i="8"/>
  <c r="AD314" i="8" s="1"/>
  <c r="I314" i="8"/>
  <c r="AC314" i="8" s="1"/>
  <c r="G314" i="8"/>
  <c r="AA314" i="8" s="1"/>
  <c r="E314" i="8"/>
  <c r="AO313" i="8"/>
  <c r="F335" i="15" s="1"/>
  <c r="AJ313" i="8"/>
  <c r="AH313" i="8"/>
  <c r="AG313" i="8"/>
  <c r="AE313" i="8"/>
  <c r="E335" i="15" s="1"/>
  <c r="AB313" i="8"/>
  <c r="Z313" i="8"/>
  <c r="D335" i="15" s="1"/>
  <c r="X313" i="8"/>
  <c r="C335" i="15" s="1"/>
  <c r="W313" i="8"/>
  <c r="V313" i="8"/>
  <c r="B335" i="15" s="1"/>
  <c r="T313" i="8"/>
  <c r="AN313" i="8" s="1"/>
  <c r="S313" i="8"/>
  <c r="AM313" i="8" s="1"/>
  <c r="R313" i="8"/>
  <c r="Q313" i="8"/>
  <c r="AK312" i="8" s="1"/>
  <c r="O313" i="8"/>
  <c r="N313" i="8"/>
  <c r="M313" i="8"/>
  <c r="L313" i="8"/>
  <c r="AF313" i="8" s="1"/>
  <c r="J313" i="8"/>
  <c r="AD313" i="8" s="1"/>
  <c r="I313" i="8"/>
  <c r="AC313" i="8" s="1"/>
  <c r="G313" i="8"/>
  <c r="E313" i="8"/>
  <c r="Y313" i="8" s="1"/>
  <c r="AO312" i="8"/>
  <c r="F334" i="15" s="1"/>
  <c r="AJ312" i="8"/>
  <c r="AI312" i="8"/>
  <c r="AH312" i="8"/>
  <c r="AE312" i="8"/>
  <c r="E334" i="15" s="1"/>
  <c r="AC312" i="8"/>
  <c r="AB312" i="8"/>
  <c r="Z312" i="8"/>
  <c r="D334" i="15" s="1"/>
  <c r="X312" i="8"/>
  <c r="C334" i="15" s="1"/>
  <c r="W312" i="8"/>
  <c r="V312" i="8"/>
  <c r="T312" i="8"/>
  <c r="AN312" i="8" s="1"/>
  <c r="S312" i="8"/>
  <c r="AM312" i="8" s="1"/>
  <c r="R312" i="8"/>
  <c r="AL311" i="8" s="1"/>
  <c r="Q312" i="8"/>
  <c r="O312" i="8"/>
  <c r="N312" i="8"/>
  <c r="M312" i="8"/>
  <c r="AG312" i="8" s="1"/>
  <c r="L312" i="8"/>
  <c r="AF312" i="8" s="1"/>
  <c r="J312" i="8"/>
  <c r="AD312" i="8" s="1"/>
  <c r="I312" i="8"/>
  <c r="G312" i="8"/>
  <c r="AA312" i="8" s="1"/>
  <c r="E312" i="8"/>
  <c r="AO311" i="8"/>
  <c r="F333" i="15" s="1"/>
  <c r="AJ311" i="8"/>
  <c r="AI311" i="8"/>
  <c r="AE311" i="8"/>
  <c r="E333" i="15" s="1"/>
  <c r="AB311" i="8"/>
  <c r="Z311" i="8"/>
  <c r="D333" i="15" s="1"/>
  <c r="X311" i="8"/>
  <c r="C333" i="15" s="1"/>
  <c r="W311" i="8"/>
  <c r="V311" i="8"/>
  <c r="T311" i="8"/>
  <c r="AN311" i="8" s="1"/>
  <c r="S311" i="8"/>
  <c r="AM311" i="8" s="1"/>
  <c r="R311" i="8"/>
  <c r="Q311" i="8"/>
  <c r="AK311" i="8" s="1"/>
  <c r="O311" i="8"/>
  <c r="N311" i="8"/>
  <c r="AH311" i="8" s="1"/>
  <c r="M311" i="8"/>
  <c r="AG311" i="8" s="1"/>
  <c r="L311" i="8"/>
  <c r="AF311" i="8" s="1"/>
  <c r="J311" i="8"/>
  <c r="I311" i="8"/>
  <c r="AC311" i="8" s="1"/>
  <c r="G311" i="8"/>
  <c r="AA311" i="8" s="1"/>
  <c r="E311" i="8"/>
  <c r="Y311" i="8" s="1"/>
  <c r="AO310" i="8"/>
  <c r="F332" i="15" s="1"/>
  <c r="AK310" i="8"/>
  <c r="AJ310" i="8"/>
  <c r="AF310" i="8"/>
  <c r="AE310" i="8"/>
  <c r="E332" i="15" s="1"/>
  <c r="AB310" i="8"/>
  <c r="Z310" i="8"/>
  <c r="D332" i="15" s="1"/>
  <c r="X310" i="8"/>
  <c r="C332" i="15" s="1"/>
  <c r="W310" i="8"/>
  <c r="V310" i="8"/>
  <c r="B332" i="15" s="1"/>
  <c r="T310" i="8"/>
  <c r="AN310" i="8" s="1"/>
  <c r="S310" i="8"/>
  <c r="R310" i="8"/>
  <c r="AL310" i="8" s="1"/>
  <c r="Q310" i="8"/>
  <c r="O310" i="8"/>
  <c r="AI310" i="8" s="1"/>
  <c r="N310" i="8"/>
  <c r="AH310" i="8" s="1"/>
  <c r="M310" i="8"/>
  <c r="L310" i="8"/>
  <c r="J310" i="8"/>
  <c r="AD310" i="8" s="1"/>
  <c r="I310" i="8"/>
  <c r="G310" i="8"/>
  <c r="AA310" i="8" s="1"/>
  <c r="E310" i="8"/>
  <c r="Y310" i="8" s="1"/>
  <c r="AO309" i="8"/>
  <c r="F331" i="15" s="1"/>
  <c r="AL309" i="8"/>
  <c r="AK309" i="8"/>
  <c r="AJ309" i="8"/>
  <c r="AG309" i="8"/>
  <c r="AF309" i="8"/>
  <c r="AE309" i="8"/>
  <c r="E331" i="15" s="1"/>
  <c r="AC309" i="8"/>
  <c r="AB309" i="8"/>
  <c r="Z309" i="8"/>
  <c r="D331" i="15" s="1"/>
  <c r="Y309" i="8"/>
  <c r="X309" i="8"/>
  <c r="C331" i="15" s="1"/>
  <c r="W309" i="8"/>
  <c r="V309" i="8"/>
  <c r="T309" i="8"/>
  <c r="S309" i="8"/>
  <c r="AM309" i="8" s="1"/>
  <c r="R309" i="8"/>
  <c r="Q309" i="8"/>
  <c r="O309" i="8"/>
  <c r="AI309" i="8" s="1"/>
  <c r="N309" i="8"/>
  <c r="AH309" i="8" s="1"/>
  <c r="M309" i="8"/>
  <c r="L309" i="8"/>
  <c r="J309" i="8"/>
  <c r="I309" i="8"/>
  <c r="G309" i="8"/>
  <c r="AA309" i="8" s="1"/>
  <c r="E309" i="8"/>
  <c r="AO308" i="8"/>
  <c r="F330" i="15" s="1"/>
  <c r="AM308" i="8"/>
  <c r="AL308" i="8"/>
  <c r="AJ308" i="8"/>
  <c r="AE308" i="8"/>
  <c r="E330" i="15" s="1"/>
  <c r="AD308" i="8"/>
  <c r="AB308" i="8"/>
  <c r="Z308" i="8"/>
  <c r="D330" i="15" s="1"/>
  <c r="X308" i="8"/>
  <c r="C330" i="15" s="1"/>
  <c r="W308" i="8"/>
  <c r="V308" i="8"/>
  <c r="B330" i="15" s="1"/>
  <c r="T308" i="8"/>
  <c r="AN308" i="8" s="1"/>
  <c r="S308" i="8"/>
  <c r="R308" i="8"/>
  <c r="Q308" i="8"/>
  <c r="AK308" i="8" s="1"/>
  <c r="O308" i="8"/>
  <c r="N308" i="8"/>
  <c r="M308" i="8"/>
  <c r="AG308" i="8" s="1"/>
  <c r="L308" i="8"/>
  <c r="AF308" i="8" s="1"/>
  <c r="J308" i="8"/>
  <c r="I308" i="8"/>
  <c r="AC308" i="8" s="1"/>
  <c r="G308" i="8"/>
  <c r="AA308" i="8" s="1"/>
  <c r="E308" i="8"/>
  <c r="Y308" i="8" s="1"/>
  <c r="AO307" i="8"/>
  <c r="F329" i="15" s="1"/>
  <c r="AN307" i="8"/>
  <c r="AM307" i="8"/>
  <c r="AJ307" i="8"/>
  <c r="AI307" i="8"/>
  <c r="AF307" i="8"/>
  <c r="AE307" i="8"/>
  <c r="E329" i="15" s="1"/>
  <c r="AB307" i="8"/>
  <c r="AA307" i="8"/>
  <c r="Z307" i="8"/>
  <c r="D329" i="15" s="1"/>
  <c r="X307" i="8"/>
  <c r="C329" i="15" s="1"/>
  <c r="W307" i="8"/>
  <c r="V307" i="8"/>
  <c r="B329" i="15" s="1"/>
  <c r="T307" i="8"/>
  <c r="S307" i="8"/>
  <c r="R307" i="8"/>
  <c r="AL307" i="8" s="1"/>
  <c r="Q307" i="8"/>
  <c r="AK307" i="8" s="1"/>
  <c r="O307" i="8"/>
  <c r="N307" i="8"/>
  <c r="AH307" i="8" s="1"/>
  <c r="M307" i="8"/>
  <c r="AG307" i="8" s="1"/>
  <c r="L307" i="8"/>
  <c r="J307" i="8"/>
  <c r="AD307" i="8" s="1"/>
  <c r="I307" i="8"/>
  <c r="AC307" i="8" s="1"/>
  <c r="G307" i="8"/>
  <c r="E307" i="8"/>
  <c r="Y307" i="8" s="1"/>
  <c r="AO306" i="8"/>
  <c r="F328" i="15" s="1"/>
  <c r="AN306" i="8"/>
  <c r="AJ306" i="8"/>
  <c r="AI306" i="8"/>
  <c r="AG306" i="8"/>
  <c r="AF306" i="8"/>
  <c r="AE306" i="8"/>
  <c r="E328" i="15" s="1"/>
  <c r="AB306" i="8"/>
  <c r="Z306" i="8"/>
  <c r="D328" i="15" s="1"/>
  <c r="Y306" i="8"/>
  <c r="X306" i="8"/>
  <c r="C328" i="15" s="1"/>
  <c r="W306" i="8"/>
  <c r="V306" i="8"/>
  <c r="B328" i="15" s="1"/>
  <c r="T306" i="8"/>
  <c r="S306" i="8"/>
  <c r="AM306" i="8" s="1"/>
  <c r="R306" i="8"/>
  <c r="Q306" i="8"/>
  <c r="AK306" i="8" s="1"/>
  <c r="O306" i="8"/>
  <c r="N306" i="8"/>
  <c r="M306" i="8"/>
  <c r="L306" i="8"/>
  <c r="J306" i="8"/>
  <c r="AD306" i="8" s="1"/>
  <c r="I306" i="8"/>
  <c r="AC306" i="8" s="1"/>
  <c r="G306" i="8"/>
  <c r="AA306" i="8" s="1"/>
  <c r="E306" i="8"/>
  <c r="AO305" i="8"/>
  <c r="F327" i="15" s="1"/>
  <c r="AJ305" i="8"/>
  <c r="AH305" i="8"/>
  <c r="AG305" i="8"/>
  <c r="AE305" i="8"/>
  <c r="E327" i="15" s="1"/>
  <c r="AC305" i="8"/>
  <c r="AB305" i="8"/>
  <c r="Z305" i="8"/>
  <c r="D327" i="15" s="1"/>
  <c r="X305" i="8"/>
  <c r="C327" i="15" s="1"/>
  <c r="W305" i="8"/>
  <c r="V305" i="8"/>
  <c r="B327" i="15" s="1"/>
  <c r="T305" i="8"/>
  <c r="AN305" i="8" s="1"/>
  <c r="S305" i="8"/>
  <c r="R305" i="8"/>
  <c r="AL305" i="8" s="1"/>
  <c r="Q305" i="8"/>
  <c r="AK305" i="8" s="1"/>
  <c r="O305" i="8"/>
  <c r="AI305" i="8" s="1"/>
  <c r="N305" i="8"/>
  <c r="M305" i="8"/>
  <c r="L305" i="8"/>
  <c r="AF305" i="8" s="1"/>
  <c r="J305" i="8"/>
  <c r="AD305" i="8" s="1"/>
  <c r="I305" i="8"/>
  <c r="G305" i="8"/>
  <c r="AA305" i="8" s="1"/>
  <c r="E305" i="8"/>
  <c r="Y305" i="8" s="1"/>
  <c r="AO304" i="8"/>
  <c r="F326" i="15" s="1"/>
  <c r="AJ304" i="8"/>
  <c r="AI304" i="8"/>
  <c r="AH304" i="8"/>
  <c r="AE304" i="8"/>
  <c r="E326" i="15" s="1"/>
  <c r="AC304" i="8"/>
  <c r="AB304" i="8"/>
  <c r="Z304" i="8"/>
  <c r="D326" i="15" s="1"/>
  <c r="X304" i="8"/>
  <c r="C326" i="15" s="1"/>
  <c r="W304" i="8"/>
  <c r="V304" i="8"/>
  <c r="T304" i="8"/>
  <c r="AN304" i="8" s="1"/>
  <c r="S304" i="8"/>
  <c r="AM304" i="8" s="1"/>
  <c r="R304" i="8"/>
  <c r="AL304" i="8" s="1"/>
  <c r="Q304" i="8"/>
  <c r="O304" i="8"/>
  <c r="N304" i="8"/>
  <c r="M304" i="8"/>
  <c r="AG304" i="8" s="1"/>
  <c r="L304" i="8"/>
  <c r="AF304" i="8" s="1"/>
  <c r="J304" i="8"/>
  <c r="AD303" i="8" s="1"/>
  <c r="I304" i="8"/>
  <c r="G304" i="8"/>
  <c r="AA304" i="8" s="1"/>
  <c r="E304" i="8"/>
  <c r="AO303" i="8"/>
  <c r="F325" i="15" s="1"/>
  <c r="AL303" i="8"/>
  <c r="AJ303" i="8"/>
  <c r="AI303" i="8"/>
  <c r="AE303" i="8"/>
  <c r="E325" i="15" s="1"/>
  <c r="AB303" i="8"/>
  <c r="Z303" i="8"/>
  <c r="D325" i="15" s="1"/>
  <c r="X303" i="8"/>
  <c r="C325" i="15" s="1"/>
  <c r="W303" i="8"/>
  <c r="V303" i="8"/>
  <c r="T303" i="8"/>
  <c r="AN303" i="8" s="1"/>
  <c r="S303" i="8"/>
  <c r="AM303" i="8" s="1"/>
  <c r="R303" i="8"/>
  <c r="Q303" i="8"/>
  <c r="AK303" i="8" s="1"/>
  <c r="O303" i="8"/>
  <c r="N303" i="8"/>
  <c r="AH303" i="8" s="1"/>
  <c r="M303" i="8"/>
  <c r="AG303" i="8" s="1"/>
  <c r="L303" i="8"/>
  <c r="AF303" i="8" s="1"/>
  <c r="J303" i="8"/>
  <c r="I303" i="8"/>
  <c r="AC303" i="8" s="1"/>
  <c r="G303" i="8"/>
  <c r="AA303" i="8" s="1"/>
  <c r="E303" i="8"/>
  <c r="Y303" i="8" s="1"/>
  <c r="AO302" i="8"/>
  <c r="F324" i="15" s="1"/>
  <c r="AK302" i="8"/>
  <c r="AJ302" i="8"/>
  <c r="AE302" i="8"/>
  <c r="E324" i="15" s="1"/>
  <c r="AB302" i="8"/>
  <c r="Z302" i="8"/>
  <c r="D324" i="15" s="1"/>
  <c r="X302" i="8"/>
  <c r="C324" i="15" s="1"/>
  <c r="W302" i="8"/>
  <c r="V302" i="8"/>
  <c r="B324" i="15" s="1"/>
  <c r="T302" i="8"/>
  <c r="AN302" i="8" s="1"/>
  <c r="S302" i="8"/>
  <c r="R302" i="8"/>
  <c r="AL302" i="8" s="1"/>
  <c r="Q302" i="8"/>
  <c r="O302" i="8"/>
  <c r="AI302" i="8" s="1"/>
  <c r="N302" i="8"/>
  <c r="AH302" i="8" s="1"/>
  <c r="M302" i="8"/>
  <c r="AG302" i="8" s="1"/>
  <c r="L302" i="8"/>
  <c r="J302" i="8"/>
  <c r="AD302" i="8" s="1"/>
  <c r="I302" i="8"/>
  <c r="G302" i="8"/>
  <c r="AA302" i="8" s="1"/>
  <c r="E302" i="8"/>
  <c r="Y302" i="8" s="1"/>
  <c r="AO301" i="8"/>
  <c r="F323" i="15" s="1"/>
  <c r="AL301" i="8"/>
  <c r="AK301" i="8"/>
  <c r="AJ301" i="8"/>
  <c r="AE301" i="8"/>
  <c r="E323" i="15" s="1"/>
  <c r="AC301" i="8"/>
  <c r="AB301" i="8"/>
  <c r="Z301" i="8"/>
  <c r="D323" i="15" s="1"/>
  <c r="Y301" i="8"/>
  <c r="X301" i="8"/>
  <c r="C323" i="15" s="1"/>
  <c r="W301" i="8"/>
  <c r="V301" i="8"/>
  <c r="T301" i="8"/>
  <c r="S301" i="8"/>
  <c r="AM301" i="8" s="1"/>
  <c r="R301" i="8"/>
  <c r="Q301" i="8"/>
  <c r="O301" i="8"/>
  <c r="AI301" i="8" s="1"/>
  <c r="N301" i="8"/>
  <c r="M301" i="8"/>
  <c r="L301" i="8"/>
  <c r="AF301" i="8" s="1"/>
  <c r="J301" i="8"/>
  <c r="I301" i="8"/>
  <c r="G301" i="8"/>
  <c r="AA301" i="8" s="1"/>
  <c r="E301" i="8"/>
  <c r="AO300" i="8"/>
  <c r="F322" i="15" s="1"/>
  <c r="AM300" i="8"/>
  <c r="AL300" i="8"/>
  <c r="AJ300" i="8"/>
  <c r="AH300" i="8"/>
  <c r="AG300" i="8"/>
  <c r="AE300" i="8"/>
  <c r="E322" i="15" s="1"/>
  <c r="AD300" i="8"/>
  <c r="AB300" i="8"/>
  <c r="Z300" i="8"/>
  <c r="D322" i="15" s="1"/>
  <c r="Y300" i="8"/>
  <c r="X300" i="8"/>
  <c r="C322" i="15" s="1"/>
  <c r="W300" i="8"/>
  <c r="V300" i="8"/>
  <c r="B322" i="15" s="1"/>
  <c r="T300" i="8"/>
  <c r="AN300" i="8" s="1"/>
  <c r="S300" i="8"/>
  <c r="R300" i="8"/>
  <c r="Q300" i="8"/>
  <c r="AK300" i="8" s="1"/>
  <c r="O300" i="8"/>
  <c r="N300" i="8"/>
  <c r="M300" i="8"/>
  <c r="L300" i="8"/>
  <c r="AF300" i="8" s="1"/>
  <c r="J300" i="8"/>
  <c r="I300" i="8"/>
  <c r="AC300" i="8" s="1"/>
  <c r="G300" i="8"/>
  <c r="AA300" i="8" s="1"/>
  <c r="E300" i="8"/>
  <c r="AO299" i="8"/>
  <c r="F321" i="15" s="1"/>
  <c r="AN299" i="8"/>
  <c r="AM299" i="8"/>
  <c r="AJ299" i="8"/>
  <c r="AI299" i="8"/>
  <c r="AF299" i="8"/>
  <c r="AE299" i="8"/>
  <c r="E321" i="15" s="1"/>
  <c r="AB299" i="8"/>
  <c r="Z299" i="8"/>
  <c r="D321" i="15" s="1"/>
  <c r="X299" i="8"/>
  <c r="C321" i="15" s="1"/>
  <c r="W299" i="8"/>
  <c r="V299" i="8"/>
  <c r="B321" i="15" s="1"/>
  <c r="T299" i="8"/>
  <c r="S299" i="8"/>
  <c r="R299" i="8"/>
  <c r="AL299" i="8" s="1"/>
  <c r="Q299" i="8"/>
  <c r="AK299" i="8" s="1"/>
  <c r="O299" i="8"/>
  <c r="N299" i="8"/>
  <c r="AH299" i="8" s="1"/>
  <c r="M299" i="8"/>
  <c r="AG299" i="8" s="1"/>
  <c r="L299" i="8"/>
  <c r="J299" i="8"/>
  <c r="AD299" i="8" s="1"/>
  <c r="I299" i="8"/>
  <c r="AC299" i="8" s="1"/>
  <c r="G299" i="8"/>
  <c r="AA299" i="8" s="1"/>
  <c r="E299" i="8"/>
  <c r="Y299" i="8" s="1"/>
  <c r="AO298" i="8"/>
  <c r="F320" i="15" s="1"/>
  <c r="AN298" i="8"/>
  <c r="AJ298" i="8"/>
  <c r="AG298" i="8"/>
  <c r="AF298" i="8"/>
  <c r="AE298" i="8"/>
  <c r="E320" i="15" s="1"/>
  <c r="AB298" i="8"/>
  <c r="Z298" i="8"/>
  <c r="D320" i="15" s="1"/>
  <c r="Y298" i="8"/>
  <c r="X298" i="8"/>
  <c r="C320" i="15" s="1"/>
  <c r="W298" i="8"/>
  <c r="V298" i="8"/>
  <c r="B320" i="15" s="1"/>
  <c r="T298" i="8"/>
  <c r="S298" i="8"/>
  <c r="AM298" i="8" s="1"/>
  <c r="R298" i="8"/>
  <c r="AL298" i="8" s="1"/>
  <c r="Q298" i="8"/>
  <c r="AK298" i="8" s="1"/>
  <c r="O298" i="8"/>
  <c r="AI298" i="8" s="1"/>
  <c r="N298" i="8"/>
  <c r="M298" i="8"/>
  <c r="L298" i="8"/>
  <c r="J298" i="8"/>
  <c r="AD298" i="8" s="1"/>
  <c r="I298" i="8"/>
  <c r="AC298" i="8" s="1"/>
  <c r="G298" i="8"/>
  <c r="AA298" i="8" s="1"/>
  <c r="E298" i="8"/>
  <c r="AO297" i="8"/>
  <c r="F319" i="15" s="1"/>
  <c r="AJ297" i="8"/>
  <c r="AH297" i="8"/>
  <c r="AG297" i="8"/>
  <c r="AE297" i="8"/>
  <c r="E319" i="15" s="1"/>
  <c r="AB297" i="8"/>
  <c r="Z297" i="8"/>
  <c r="D319" i="15" s="1"/>
  <c r="X297" i="8"/>
  <c r="C319" i="15" s="1"/>
  <c r="W297" i="8"/>
  <c r="V297" i="8"/>
  <c r="B319" i="15" s="1"/>
  <c r="T297" i="8"/>
  <c r="AN297" i="8" s="1"/>
  <c r="S297" i="8"/>
  <c r="AM297" i="8" s="1"/>
  <c r="R297" i="8"/>
  <c r="Q297" i="8"/>
  <c r="AK297" i="8" s="1"/>
  <c r="O297" i="8"/>
  <c r="N297" i="8"/>
  <c r="M297" i="8"/>
  <c r="L297" i="8"/>
  <c r="AF297" i="8" s="1"/>
  <c r="J297" i="8"/>
  <c r="AD297" i="8" s="1"/>
  <c r="I297" i="8"/>
  <c r="AC296" i="8" s="1"/>
  <c r="G297" i="8"/>
  <c r="E297" i="8"/>
  <c r="Y297" i="8" s="1"/>
  <c r="AO296" i="8"/>
  <c r="F318" i="15" s="1"/>
  <c r="AJ296" i="8"/>
  <c r="AI296" i="8"/>
  <c r="AH296" i="8"/>
  <c r="AE296" i="8"/>
  <c r="E318" i="15" s="1"/>
  <c r="AB296" i="8"/>
  <c r="AA296" i="8"/>
  <c r="Z296" i="8"/>
  <c r="D318" i="15" s="1"/>
  <c r="X296" i="8"/>
  <c r="C318" i="15" s="1"/>
  <c r="W296" i="8"/>
  <c r="V296" i="8"/>
  <c r="T296" i="8"/>
  <c r="AN296" i="8" s="1"/>
  <c r="S296" i="8"/>
  <c r="R296" i="8"/>
  <c r="AL296" i="8" s="1"/>
  <c r="Q296" i="8"/>
  <c r="O296" i="8"/>
  <c r="N296" i="8"/>
  <c r="M296" i="8"/>
  <c r="AG296" i="8" s="1"/>
  <c r="L296" i="8"/>
  <c r="AF296" i="8" s="1"/>
  <c r="J296" i="8"/>
  <c r="AD295" i="8" s="1"/>
  <c r="I296" i="8"/>
  <c r="G296" i="8"/>
  <c r="E296" i="8"/>
  <c r="AO295" i="8"/>
  <c r="F317" i="15" s="1"/>
  <c r="AM295" i="8"/>
  <c r="AL295" i="8"/>
  <c r="AJ295" i="8"/>
  <c r="AI295" i="8"/>
  <c r="AE295" i="8"/>
  <c r="E317" i="15" s="1"/>
  <c r="AB295" i="8"/>
  <c r="Z295" i="8"/>
  <c r="D317" i="15" s="1"/>
  <c r="X295" i="8"/>
  <c r="C317" i="15" s="1"/>
  <c r="W295" i="8"/>
  <c r="V295" i="8"/>
  <c r="T295" i="8"/>
  <c r="AN295" i="8" s="1"/>
  <c r="S295" i="8"/>
  <c r="R295" i="8"/>
  <c r="Q295" i="8"/>
  <c r="AK295" i="8" s="1"/>
  <c r="O295" i="8"/>
  <c r="N295" i="8"/>
  <c r="AH295" i="8" s="1"/>
  <c r="M295" i="8"/>
  <c r="AG295" i="8" s="1"/>
  <c r="L295" i="8"/>
  <c r="AF295" i="8" s="1"/>
  <c r="J295" i="8"/>
  <c r="I295" i="8"/>
  <c r="AC295" i="8" s="1"/>
  <c r="G295" i="8"/>
  <c r="AA295" i="8" s="1"/>
  <c r="E295" i="8"/>
  <c r="Y295" i="8" s="1"/>
  <c r="AO294" i="8"/>
  <c r="F316" i="15" s="1"/>
  <c r="AN294" i="8"/>
  <c r="AM294" i="8"/>
  <c r="AK294" i="8"/>
  <c r="AJ294" i="8"/>
  <c r="AE294" i="8"/>
  <c r="E316" i="15" s="1"/>
  <c r="AB294" i="8"/>
  <c r="Z294" i="8"/>
  <c r="D316" i="15" s="1"/>
  <c r="X294" i="8"/>
  <c r="C316" i="15" s="1"/>
  <c r="W294" i="8"/>
  <c r="V294" i="8"/>
  <c r="B316" i="15" s="1"/>
  <c r="T294" i="8"/>
  <c r="S294" i="8"/>
  <c r="R294" i="8"/>
  <c r="AL294" i="8" s="1"/>
  <c r="Q294" i="8"/>
  <c r="O294" i="8"/>
  <c r="AI294" i="8" s="1"/>
  <c r="N294" i="8"/>
  <c r="AH294" i="8" s="1"/>
  <c r="M294" i="8"/>
  <c r="L294" i="8"/>
  <c r="J294" i="8"/>
  <c r="AD294" i="8" s="1"/>
  <c r="I294" i="8"/>
  <c r="G294" i="8"/>
  <c r="AA294" i="8" s="1"/>
  <c r="E294" i="8"/>
  <c r="Y294" i="8" s="1"/>
  <c r="AO293" i="8"/>
  <c r="F315" i="15" s="1"/>
  <c r="AN293" i="8"/>
  <c r="AL293" i="8"/>
  <c r="AJ293" i="8"/>
  <c r="AE293" i="8"/>
  <c r="E315" i="15" s="1"/>
  <c r="AD293" i="8"/>
  <c r="AB293" i="8"/>
  <c r="Z293" i="8"/>
  <c r="D315" i="15" s="1"/>
  <c r="Y293" i="8"/>
  <c r="X293" i="8"/>
  <c r="C315" i="15" s="1"/>
  <c r="W293" i="8"/>
  <c r="V293" i="8"/>
  <c r="T293" i="8"/>
  <c r="S293" i="8"/>
  <c r="AM293" i="8" s="1"/>
  <c r="R293" i="8"/>
  <c r="Q293" i="8"/>
  <c r="AK293" i="8" s="1"/>
  <c r="O293" i="8"/>
  <c r="AI293" i="8" s="1"/>
  <c r="N293" i="8"/>
  <c r="M293" i="8"/>
  <c r="L293" i="8"/>
  <c r="AF293" i="8" s="1"/>
  <c r="J293" i="8"/>
  <c r="I293" i="8"/>
  <c r="AC293" i="8" s="1"/>
  <c r="G293" i="8"/>
  <c r="AA293" i="8" s="1"/>
  <c r="E293" i="8"/>
  <c r="AO292" i="8"/>
  <c r="F314" i="15" s="1"/>
  <c r="AM292" i="8"/>
  <c r="AJ292" i="8"/>
  <c r="AG292" i="8"/>
  <c r="AE292" i="8"/>
  <c r="E314" i="15" s="1"/>
  <c r="AB292" i="8"/>
  <c r="Z292" i="8"/>
  <c r="D314" i="15" s="1"/>
  <c r="Y292" i="8"/>
  <c r="X292" i="8"/>
  <c r="C314" i="15" s="1"/>
  <c r="W292" i="8"/>
  <c r="V292" i="8"/>
  <c r="B314" i="15" s="1"/>
  <c r="T292" i="8"/>
  <c r="AN292" i="8" s="1"/>
  <c r="S292" i="8"/>
  <c r="R292" i="8"/>
  <c r="AL292" i="8" s="1"/>
  <c r="Q292" i="8"/>
  <c r="AK292" i="8" s="1"/>
  <c r="O292" i="8"/>
  <c r="AI292" i="8" s="1"/>
  <c r="N292" i="8"/>
  <c r="M292" i="8"/>
  <c r="L292" i="8"/>
  <c r="AF292" i="8" s="1"/>
  <c r="J292" i="8"/>
  <c r="AD292" i="8" s="1"/>
  <c r="I292" i="8"/>
  <c r="AC292" i="8" s="1"/>
  <c r="G292" i="8"/>
  <c r="AA292" i="8" s="1"/>
  <c r="E292" i="8"/>
  <c r="AO291" i="8"/>
  <c r="F313" i="15" s="1"/>
  <c r="AN291" i="8"/>
  <c r="AJ291" i="8"/>
  <c r="AH291" i="8"/>
  <c r="AF291" i="8"/>
  <c r="AE291" i="8"/>
  <c r="E313" i="15" s="1"/>
  <c r="AB291" i="8"/>
  <c r="Z291" i="8"/>
  <c r="D313" i="15" s="1"/>
  <c r="X291" i="8"/>
  <c r="C313" i="15" s="1"/>
  <c r="W291" i="8"/>
  <c r="V291" i="8"/>
  <c r="B313" i="15" s="1"/>
  <c r="T291" i="8"/>
  <c r="S291" i="8"/>
  <c r="AM291" i="8" s="1"/>
  <c r="R291" i="8"/>
  <c r="AL291" i="8" s="1"/>
  <c r="Q291" i="8"/>
  <c r="O291" i="8"/>
  <c r="N291" i="8"/>
  <c r="M291" i="8"/>
  <c r="AG291" i="8" s="1"/>
  <c r="L291" i="8"/>
  <c r="J291" i="8"/>
  <c r="AD291" i="8" s="1"/>
  <c r="I291" i="8"/>
  <c r="AC291" i="8" s="1"/>
  <c r="G291" i="8"/>
  <c r="AA291" i="8" s="1"/>
  <c r="E291" i="8"/>
  <c r="Y290" i="8" s="1"/>
  <c r="AO290" i="8"/>
  <c r="F312" i="15" s="1"/>
  <c r="AN290" i="8"/>
  <c r="AJ290" i="8"/>
  <c r="AI290" i="8"/>
  <c r="AG290" i="8"/>
  <c r="AE290" i="8"/>
  <c r="E312" i="15" s="1"/>
  <c r="AB290" i="8"/>
  <c r="Z290" i="8"/>
  <c r="D312" i="15" s="1"/>
  <c r="X290" i="8"/>
  <c r="C312" i="15" s="1"/>
  <c r="W290" i="8"/>
  <c r="V290" i="8"/>
  <c r="B312" i="15" s="1"/>
  <c r="T290" i="8"/>
  <c r="S290" i="8"/>
  <c r="AM290" i="8" s="1"/>
  <c r="R290" i="8"/>
  <c r="Q290" i="8"/>
  <c r="O290" i="8"/>
  <c r="N290" i="8"/>
  <c r="AH290" i="8" s="1"/>
  <c r="M290" i="8"/>
  <c r="L290" i="8"/>
  <c r="AF290" i="8" s="1"/>
  <c r="J290" i="8"/>
  <c r="AD290" i="8" s="1"/>
  <c r="I290" i="8"/>
  <c r="AC290" i="8" s="1"/>
  <c r="G290" i="8"/>
  <c r="AA290" i="8" s="1"/>
  <c r="E290" i="8"/>
  <c r="AO289" i="8"/>
  <c r="F311" i="15" s="1"/>
  <c r="AK289" i="8"/>
  <c r="AJ289" i="8"/>
  <c r="AH289" i="8"/>
  <c r="AE289" i="8"/>
  <c r="E311" i="15" s="1"/>
  <c r="AB289" i="8"/>
  <c r="Z289" i="8"/>
  <c r="D311" i="15" s="1"/>
  <c r="X289" i="8"/>
  <c r="C311" i="15" s="1"/>
  <c r="W289" i="8"/>
  <c r="V289" i="8"/>
  <c r="B311" i="15" s="1"/>
  <c r="T289" i="8"/>
  <c r="AN289" i="8" s="1"/>
  <c r="S289" i="8"/>
  <c r="AM289" i="8" s="1"/>
  <c r="R289" i="8"/>
  <c r="AL289" i="8" s="1"/>
  <c r="Q289" i="8"/>
  <c r="O289" i="8"/>
  <c r="AI289" i="8" s="1"/>
  <c r="N289" i="8"/>
  <c r="M289" i="8"/>
  <c r="AG289" i="8" s="1"/>
  <c r="L289" i="8"/>
  <c r="AF289" i="8" s="1"/>
  <c r="J289" i="8"/>
  <c r="AD289" i="8" s="1"/>
  <c r="I289" i="8"/>
  <c r="AC289" i="8" s="1"/>
  <c r="G289" i="8"/>
  <c r="AA289" i="8" s="1"/>
  <c r="E289" i="8"/>
  <c r="Y289" i="8" s="1"/>
  <c r="AO288" i="8"/>
  <c r="F310" i="15" s="1"/>
  <c r="AL288" i="8"/>
  <c r="AK288" i="8"/>
  <c r="AJ288" i="8"/>
  <c r="AI288" i="8"/>
  <c r="AE288" i="8"/>
  <c r="E310" i="15" s="1"/>
  <c r="AB288" i="8"/>
  <c r="AA288" i="8"/>
  <c r="Z288" i="8"/>
  <c r="D310" i="15" s="1"/>
  <c r="X288" i="8"/>
  <c r="C310" i="15" s="1"/>
  <c r="W288" i="8"/>
  <c r="V288" i="8"/>
  <c r="T288" i="8"/>
  <c r="S288" i="8"/>
  <c r="R288" i="8"/>
  <c r="Q288" i="8"/>
  <c r="O288" i="8"/>
  <c r="N288" i="8"/>
  <c r="AH288" i="8" s="1"/>
  <c r="M288" i="8"/>
  <c r="AG288" i="8" s="1"/>
  <c r="L288" i="8"/>
  <c r="AF288" i="8" s="1"/>
  <c r="J288" i="8"/>
  <c r="AD288" i="8" s="1"/>
  <c r="I288" i="8"/>
  <c r="G288" i="8"/>
  <c r="E288" i="8"/>
  <c r="Y288" i="8" s="1"/>
  <c r="AO287" i="8"/>
  <c r="F309" i="15" s="1"/>
  <c r="AM287" i="8"/>
  <c r="AL287" i="8"/>
  <c r="AJ287" i="8"/>
  <c r="AE287" i="8"/>
  <c r="E309" i="15" s="1"/>
  <c r="AB287" i="8"/>
  <c r="Z287" i="8"/>
  <c r="D309" i="15" s="1"/>
  <c r="X287" i="8"/>
  <c r="C309" i="15" s="1"/>
  <c r="W287" i="8"/>
  <c r="V287" i="8"/>
  <c r="T287" i="8"/>
  <c r="AN287" i="8" s="1"/>
  <c r="S287" i="8"/>
  <c r="R287" i="8"/>
  <c r="Q287" i="8"/>
  <c r="AK287" i="8" s="1"/>
  <c r="O287" i="8"/>
  <c r="AI287" i="8" s="1"/>
  <c r="N287" i="8"/>
  <c r="AH287" i="8" s="1"/>
  <c r="M287" i="8"/>
  <c r="AG287" i="8" s="1"/>
  <c r="L287" i="8"/>
  <c r="J287" i="8"/>
  <c r="I287" i="8"/>
  <c r="AC287" i="8" s="1"/>
  <c r="G287" i="8"/>
  <c r="E287" i="8"/>
  <c r="Y287" i="8" s="1"/>
  <c r="AO286" i="8"/>
  <c r="F308" i="15" s="1"/>
  <c r="AM286" i="8"/>
  <c r="AK286" i="8"/>
  <c r="AJ286" i="8"/>
  <c r="AE286" i="8"/>
  <c r="E308" i="15" s="1"/>
  <c r="AB286" i="8"/>
  <c r="Z286" i="8"/>
  <c r="D308" i="15" s="1"/>
  <c r="X286" i="8"/>
  <c r="C308" i="15" s="1"/>
  <c r="W286" i="8"/>
  <c r="V286" i="8"/>
  <c r="B308" i="15" s="1"/>
  <c r="T286" i="8"/>
  <c r="AN286" i="8" s="1"/>
  <c r="S286" i="8"/>
  <c r="R286" i="8"/>
  <c r="AL286" i="8" s="1"/>
  <c r="Q286" i="8"/>
  <c r="O286" i="8"/>
  <c r="AI286" i="8" s="1"/>
  <c r="N286" i="8"/>
  <c r="AH286" i="8" s="1"/>
  <c r="M286" i="8"/>
  <c r="L286" i="8"/>
  <c r="J286" i="8"/>
  <c r="AD286" i="8" s="1"/>
  <c r="I286" i="8"/>
  <c r="G286" i="8"/>
  <c r="AA286" i="8" s="1"/>
  <c r="E286" i="8"/>
  <c r="Y286" i="8" s="1"/>
  <c r="AO285" i="8"/>
  <c r="F307" i="15" s="1"/>
  <c r="AN285" i="8"/>
  <c r="AL285" i="8"/>
  <c r="AJ285" i="8"/>
  <c r="AE285" i="8"/>
  <c r="E307" i="15" s="1"/>
  <c r="AB285" i="8"/>
  <c r="Z285" i="8"/>
  <c r="D307" i="15" s="1"/>
  <c r="Y285" i="8"/>
  <c r="X285" i="8"/>
  <c r="C307" i="15" s="1"/>
  <c r="W285" i="8"/>
  <c r="V285" i="8"/>
  <c r="T285" i="8"/>
  <c r="S285" i="8"/>
  <c r="AM285" i="8" s="1"/>
  <c r="R285" i="8"/>
  <c r="Q285" i="8"/>
  <c r="AK285" i="8" s="1"/>
  <c r="O285" i="8"/>
  <c r="AI285" i="8" s="1"/>
  <c r="N285" i="8"/>
  <c r="M285" i="8"/>
  <c r="L285" i="8"/>
  <c r="AF285" i="8" s="1"/>
  <c r="J285" i="8"/>
  <c r="I285" i="8"/>
  <c r="AC285" i="8" s="1"/>
  <c r="G285" i="8"/>
  <c r="AA285" i="8" s="1"/>
  <c r="E285" i="8"/>
  <c r="AO284" i="8"/>
  <c r="F306" i="15" s="1"/>
  <c r="AM284" i="8"/>
  <c r="AJ284" i="8"/>
  <c r="AG284" i="8"/>
  <c r="AE284" i="8"/>
  <c r="E306" i="15" s="1"/>
  <c r="AB284" i="8"/>
  <c r="Z284" i="8"/>
  <c r="D306" i="15" s="1"/>
  <c r="Y284" i="8"/>
  <c r="X284" i="8"/>
  <c r="C306" i="15" s="1"/>
  <c r="W284" i="8"/>
  <c r="V284" i="8"/>
  <c r="B306" i="15" s="1"/>
  <c r="T284" i="8"/>
  <c r="AN284" i="8" s="1"/>
  <c r="S284" i="8"/>
  <c r="R284" i="8"/>
  <c r="AL284" i="8" s="1"/>
  <c r="Q284" i="8"/>
  <c r="AK284" i="8" s="1"/>
  <c r="O284" i="8"/>
  <c r="AI284" i="8" s="1"/>
  <c r="N284" i="8"/>
  <c r="M284" i="8"/>
  <c r="L284" i="8"/>
  <c r="AF284" i="8" s="1"/>
  <c r="J284" i="8"/>
  <c r="AD284" i="8" s="1"/>
  <c r="I284" i="8"/>
  <c r="AC284" i="8" s="1"/>
  <c r="G284" i="8"/>
  <c r="AA284" i="8" s="1"/>
  <c r="E284" i="8"/>
  <c r="AO283" i="8"/>
  <c r="F305" i="15" s="1"/>
  <c r="AN283" i="8"/>
  <c r="AJ283" i="8"/>
  <c r="AH283" i="8"/>
  <c r="AF283" i="8"/>
  <c r="AE283" i="8"/>
  <c r="E305" i="15" s="1"/>
  <c r="AB283" i="8"/>
  <c r="Z283" i="8"/>
  <c r="D305" i="15" s="1"/>
  <c r="X283" i="8"/>
  <c r="C305" i="15" s="1"/>
  <c r="W283" i="8"/>
  <c r="V283" i="8"/>
  <c r="B305" i="15" s="1"/>
  <c r="T283" i="8"/>
  <c r="S283" i="8"/>
  <c r="AM283" i="8" s="1"/>
  <c r="R283" i="8"/>
  <c r="AL283" i="8" s="1"/>
  <c r="Q283" i="8"/>
  <c r="O283" i="8"/>
  <c r="N283" i="8"/>
  <c r="M283" i="8"/>
  <c r="AG283" i="8" s="1"/>
  <c r="L283" i="8"/>
  <c r="J283" i="8"/>
  <c r="AD283" i="8" s="1"/>
  <c r="I283" i="8"/>
  <c r="AC283" i="8" s="1"/>
  <c r="G283" i="8"/>
  <c r="AA283" i="8" s="1"/>
  <c r="E283" i="8"/>
  <c r="Y282" i="8" s="1"/>
  <c r="AO282" i="8"/>
  <c r="F304" i="15" s="1"/>
  <c r="AJ282" i="8"/>
  <c r="AI282" i="8"/>
  <c r="AG282" i="8"/>
  <c r="AE282" i="8"/>
  <c r="E304" i="15" s="1"/>
  <c r="AB282" i="8"/>
  <c r="Z282" i="8"/>
  <c r="D304" i="15" s="1"/>
  <c r="X282" i="8"/>
  <c r="C304" i="15" s="1"/>
  <c r="W282" i="8"/>
  <c r="V282" i="8"/>
  <c r="B304" i="15" s="1"/>
  <c r="T282" i="8"/>
  <c r="AN282" i="8" s="1"/>
  <c r="S282" i="8"/>
  <c r="AM282" i="8" s="1"/>
  <c r="R282" i="8"/>
  <c r="AL282" i="8" s="1"/>
  <c r="Q282" i="8"/>
  <c r="AK282" i="8" s="1"/>
  <c r="O282" i="8"/>
  <c r="N282" i="8"/>
  <c r="AH282" i="8" s="1"/>
  <c r="M282" i="8"/>
  <c r="L282" i="8"/>
  <c r="AF282" i="8" s="1"/>
  <c r="J282" i="8"/>
  <c r="AD282" i="8" s="1"/>
  <c r="I282" i="8"/>
  <c r="AC282" i="8" s="1"/>
  <c r="G282" i="8"/>
  <c r="AA282" i="8" s="1"/>
  <c r="E282" i="8"/>
  <c r="AO281" i="8"/>
  <c r="F303" i="15" s="1"/>
  <c r="AJ281" i="8"/>
  <c r="AH281" i="8"/>
  <c r="AE281" i="8"/>
  <c r="E303" i="15" s="1"/>
  <c r="AC281" i="8"/>
  <c r="AB281" i="8"/>
  <c r="Z281" i="8"/>
  <c r="D303" i="15" s="1"/>
  <c r="X281" i="8"/>
  <c r="C303" i="15" s="1"/>
  <c r="W281" i="8"/>
  <c r="V281" i="8"/>
  <c r="B303" i="15" s="1"/>
  <c r="T281" i="8"/>
  <c r="AN281" i="8" s="1"/>
  <c r="S281" i="8"/>
  <c r="AM281" i="8" s="1"/>
  <c r="R281" i="8"/>
  <c r="AL281" i="8" s="1"/>
  <c r="Q281" i="8"/>
  <c r="AK281" i="8" s="1"/>
  <c r="O281" i="8"/>
  <c r="AI281" i="8" s="1"/>
  <c r="N281" i="8"/>
  <c r="M281" i="8"/>
  <c r="AG281" i="8" s="1"/>
  <c r="L281" i="8"/>
  <c r="AF281" i="8" s="1"/>
  <c r="J281" i="8"/>
  <c r="AD281" i="8" s="1"/>
  <c r="I281" i="8"/>
  <c r="AC280" i="8" s="1"/>
  <c r="G281" i="8"/>
  <c r="AA281" i="8" s="1"/>
  <c r="E281" i="8"/>
  <c r="Y281" i="8" s="1"/>
  <c r="AP281" i="8" s="1"/>
  <c r="AO280" i="8"/>
  <c r="F302" i="15" s="1"/>
  <c r="AJ280" i="8"/>
  <c r="AI280" i="8"/>
  <c r="AE280" i="8"/>
  <c r="E302" i="15" s="1"/>
  <c r="AB280" i="8"/>
  <c r="Z280" i="8"/>
  <c r="D302" i="15" s="1"/>
  <c r="X280" i="8"/>
  <c r="C302" i="15" s="1"/>
  <c r="W280" i="8"/>
  <c r="V280" i="8"/>
  <c r="T280" i="8"/>
  <c r="S280" i="8"/>
  <c r="R280" i="8"/>
  <c r="AL280" i="8" s="1"/>
  <c r="Q280" i="8"/>
  <c r="O280" i="8"/>
  <c r="N280" i="8"/>
  <c r="AH280" i="8" s="1"/>
  <c r="M280" i="8"/>
  <c r="AG280" i="8" s="1"/>
  <c r="L280" i="8"/>
  <c r="AF280" i="8" s="1"/>
  <c r="J280" i="8"/>
  <c r="AD279" i="8" s="1"/>
  <c r="I280" i="8"/>
  <c r="G280" i="8"/>
  <c r="AA280" i="8" s="1"/>
  <c r="E280" i="8"/>
  <c r="AO279" i="8"/>
  <c r="F301" i="15" s="1"/>
  <c r="AL279" i="8"/>
  <c r="AJ279" i="8"/>
  <c r="AE279" i="8"/>
  <c r="E301" i="15" s="1"/>
  <c r="AB279" i="8"/>
  <c r="Z279" i="8"/>
  <c r="D301" i="15" s="1"/>
  <c r="X279" i="8"/>
  <c r="C301" i="15" s="1"/>
  <c r="W279" i="8"/>
  <c r="V279" i="8"/>
  <c r="T279" i="8"/>
  <c r="S279" i="8"/>
  <c r="AM279" i="8" s="1"/>
  <c r="R279" i="8"/>
  <c r="Q279" i="8"/>
  <c r="AK279" i="8" s="1"/>
  <c r="O279" i="8"/>
  <c r="AI279" i="8" s="1"/>
  <c r="N279" i="8"/>
  <c r="AH279" i="8" s="1"/>
  <c r="M279" i="8"/>
  <c r="AG279" i="8" s="1"/>
  <c r="L279" i="8"/>
  <c r="AF279" i="8" s="1"/>
  <c r="J279" i="8"/>
  <c r="I279" i="8"/>
  <c r="AC279" i="8" s="1"/>
  <c r="G279" i="8"/>
  <c r="AA279" i="8" s="1"/>
  <c r="E279" i="8"/>
  <c r="Y279" i="8" s="1"/>
  <c r="AO278" i="8"/>
  <c r="F300" i="15" s="1"/>
  <c r="AK278" i="8"/>
  <c r="AJ278" i="8"/>
  <c r="AE278" i="8"/>
  <c r="E300" i="15" s="1"/>
  <c r="AB278" i="8"/>
  <c r="Z278" i="8"/>
  <c r="D300" i="15" s="1"/>
  <c r="X278" i="8"/>
  <c r="C300" i="15" s="1"/>
  <c r="W278" i="8"/>
  <c r="V278" i="8"/>
  <c r="B300" i="15" s="1"/>
  <c r="T278" i="8"/>
  <c r="AN278" i="8" s="1"/>
  <c r="S278" i="8"/>
  <c r="R278" i="8"/>
  <c r="AL278" i="8" s="1"/>
  <c r="Q278" i="8"/>
  <c r="O278" i="8"/>
  <c r="AI278" i="8" s="1"/>
  <c r="N278" i="8"/>
  <c r="AH278" i="8" s="1"/>
  <c r="M278" i="8"/>
  <c r="AG278" i="8" s="1"/>
  <c r="L278" i="8"/>
  <c r="J278" i="8"/>
  <c r="AD278" i="8" s="1"/>
  <c r="I278" i="8"/>
  <c r="G278" i="8"/>
  <c r="AA278" i="8" s="1"/>
  <c r="E278" i="8"/>
  <c r="Y278" i="8" s="1"/>
  <c r="AO277" i="8"/>
  <c r="F299" i="15" s="1"/>
  <c r="AL277" i="8"/>
  <c r="AJ277" i="8"/>
  <c r="AE277" i="8"/>
  <c r="E299" i="15" s="1"/>
  <c r="AB277" i="8"/>
  <c r="Z277" i="8"/>
  <c r="D299" i="15" s="1"/>
  <c r="Y277" i="8"/>
  <c r="X277" i="8"/>
  <c r="C299" i="15" s="1"/>
  <c r="W277" i="8"/>
  <c r="V277" i="8"/>
  <c r="T277" i="8"/>
  <c r="S277" i="8"/>
  <c r="AM277" i="8" s="1"/>
  <c r="R277" i="8"/>
  <c r="Q277" i="8"/>
  <c r="AK277" i="8" s="1"/>
  <c r="O277" i="8"/>
  <c r="AI277" i="8" s="1"/>
  <c r="N277" i="8"/>
  <c r="AH277" i="8" s="1"/>
  <c r="M277" i="8"/>
  <c r="L277" i="8"/>
  <c r="AF277" i="8" s="1"/>
  <c r="J277" i="8"/>
  <c r="I277" i="8"/>
  <c r="AC277" i="8" s="1"/>
  <c r="G277" i="8"/>
  <c r="AA277" i="8" s="1"/>
  <c r="E277" i="8"/>
  <c r="AO276" i="8"/>
  <c r="F298" i="15" s="1"/>
  <c r="AM276" i="8"/>
  <c r="AJ276" i="8"/>
  <c r="AE276" i="8"/>
  <c r="E298" i="15" s="1"/>
  <c r="AB276" i="8"/>
  <c r="Z276" i="8"/>
  <c r="D298" i="15" s="1"/>
  <c r="X276" i="8"/>
  <c r="C298" i="15" s="1"/>
  <c r="W276" i="8"/>
  <c r="V276" i="8"/>
  <c r="B298" i="15" s="1"/>
  <c r="T276" i="8"/>
  <c r="AN276" i="8" s="1"/>
  <c r="S276" i="8"/>
  <c r="R276" i="8"/>
  <c r="AL276" i="8" s="1"/>
  <c r="Q276" i="8"/>
  <c r="AK276" i="8" s="1"/>
  <c r="O276" i="8"/>
  <c r="N276" i="8"/>
  <c r="M276" i="8"/>
  <c r="AG276" i="8" s="1"/>
  <c r="L276" i="8"/>
  <c r="J276" i="8"/>
  <c r="AD276" i="8" s="1"/>
  <c r="I276" i="8"/>
  <c r="AC276" i="8" s="1"/>
  <c r="G276" i="8"/>
  <c r="AA276" i="8" s="1"/>
  <c r="E276" i="8"/>
  <c r="Y276" i="8" s="1"/>
  <c r="AO275" i="8"/>
  <c r="F297" i="15" s="1"/>
  <c r="AN275" i="8"/>
  <c r="AJ275" i="8"/>
  <c r="AF275" i="8"/>
  <c r="AE275" i="8"/>
  <c r="E297" i="15" s="1"/>
  <c r="AB275" i="8"/>
  <c r="AA275" i="8"/>
  <c r="Z275" i="8"/>
  <c r="D297" i="15" s="1"/>
  <c r="X275" i="8"/>
  <c r="C297" i="15" s="1"/>
  <c r="W275" i="8"/>
  <c r="V275" i="8"/>
  <c r="B297" i="15" s="1"/>
  <c r="T275" i="8"/>
  <c r="S275" i="8"/>
  <c r="AM275" i="8" s="1"/>
  <c r="R275" i="8"/>
  <c r="AL275" i="8" s="1"/>
  <c r="Q275" i="8"/>
  <c r="O275" i="8"/>
  <c r="N275" i="8"/>
  <c r="AH275" i="8" s="1"/>
  <c r="M275" i="8"/>
  <c r="L275" i="8"/>
  <c r="J275" i="8"/>
  <c r="AD275" i="8" s="1"/>
  <c r="I275" i="8"/>
  <c r="AC275" i="8" s="1"/>
  <c r="G275" i="8"/>
  <c r="E275" i="8"/>
  <c r="AO274" i="8"/>
  <c r="F296" i="15" s="1"/>
  <c r="AJ274" i="8"/>
  <c r="AG274" i="8"/>
  <c r="AE274" i="8"/>
  <c r="E296" i="15" s="1"/>
  <c r="AB274" i="8"/>
  <c r="Z274" i="8"/>
  <c r="D296" i="15" s="1"/>
  <c r="X274" i="8"/>
  <c r="C296" i="15" s="1"/>
  <c r="W274" i="8"/>
  <c r="V274" i="8"/>
  <c r="B296" i="15" s="1"/>
  <c r="T274" i="8"/>
  <c r="AN274" i="8" s="1"/>
  <c r="S274" i="8"/>
  <c r="AM274" i="8" s="1"/>
  <c r="R274" i="8"/>
  <c r="AL274" i="8" s="1"/>
  <c r="Q274" i="8"/>
  <c r="AK274" i="8" s="1"/>
  <c r="O274" i="8"/>
  <c r="AI274" i="8" s="1"/>
  <c r="N274" i="8"/>
  <c r="AH274" i="8" s="1"/>
  <c r="M274" i="8"/>
  <c r="L274" i="8"/>
  <c r="AF274" i="8" s="1"/>
  <c r="J274" i="8"/>
  <c r="AD274" i="8" s="1"/>
  <c r="I274" i="8"/>
  <c r="AC274" i="8" s="1"/>
  <c r="G274" i="8"/>
  <c r="AA274" i="8" s="1"/>
  <c r="E274" i="8"/>
  <c r="AO273" i="8"/>
  <c r="F295" i="15" s="1"/>
  <c r="AJ273" i="8"/>
  <c r="AH273" i="8"/>
  <c r="AE273" i="8"/>
  <c r="E295" i="15" s="1"/>
  <c r="AB273" i="8"/>
  <c r="Z273" i="8"/>
  <c r="D295" i="15" s="1"/>
  <c r="X273" i="8"/>
  <c r="C295" i="15" s="1"/>
  <c r="W273" i="8"/>
  <c r="V273" i="8"/>
  <c r="B295" i="15" s="1"/>
  <c r="T273" i="8"/>
  <c r="AN273" i="8" s="1"/>
  <c r="S273" i="8"/>
  <c r="AM273" i="8" s="1"/>
  <c r="R273" i="8"/>
  <c r="AL273" i="8" s="1"/>
  <c r="Q273" i="8"/>
  <c r="AK273" i="8" s="1"/>
  <c r="O273" i="8"/>
  <c r="AI273" i="8" s="1"/>
  <c r="N273" i="8"/>
  <c r="M273" i="8"/>
  <c r="AG273" i="8" s="1"/>
  <c r="L273" i="8"/>
  <c r="AF273" i="8" s="1"/>
  <c r="J273" i="8"/>
  <c r="AD273" i="8" s="1"/>
  <c r="I273" i="8"/>
  <c r="AC273" i="8" s="1"/>
  <c r="G273" i="8"/>
  <c r="AA273" i="8" s="1"/>
  <c r="E273" i="8"/>
  <c r="Y273" i="8" s="1"/>
  <c r="AP273" i="8" s="1"/>
  <c r="AO272" i="8"/>
  <c r="F294" i="15" s="1"/>
  <c r="AJ272" i="8"/>
  <c r="AI272" i="8"/>
  <c r="AE272" i="8"/>
  <c r="E294" i="15" s="1"/>
  <c r="AB272" i="8"/>
  <c r="Z272" i="8"/>
  <c r="D294" i="15" s="1"/>
  <c r="X272" i="8"/>
  <c r="C294" i="15" s="1"/>
  <c r="W272" i="8"/>
  <c r="V272" i="8"/>
  <c r="T272" i="8"/>
  <c r="AN272" i="8" s="1"/>
  <c r="S272" i="8"/>
  <c r="R272" i="8"/>
  <c r="AL272" i="8" s="1"/>
  <c r="Q272" i="8"/>
  <c r="O272" i="8"/>
  <c r="N272" i="8"/>
  <c r="AH272" i="8" s="1"/>
  <c r="M272" i="8"/>
  <c r="AG272" i="8" s="1"/>
  <c r="L272" i="8"/>
  <c r="AF272" i="8" s="1"/>
  <c r="J272" i="8"/>
  <c r="AD272" i="8" s="1"/>
  <c r="I272" i="8"/>
  <c r="G272" i="8"/>
  <c r="AA272" i="8" s="1"/>
  <c r="E272" i="8"/>
  <c r="AO271" i="8"/>
  <c r="F293" i="15" s="1"/>
  <c r="AJ271" i="8"/>
  <c r="AE271" i="8"/>
  <c r="E293" i="15" s="1"/>
  <c r="AD271" i="8"/>
  <c r="AB271" i="8"/>
  <c r="Z271" i="8"/>
  <c r="D293" i="15" s="1"/>
  <c r="X271" i="8"/>
  <c r="C293" i="15" s="1"/>
  <c r="W271" i="8"/>
  <c r="V271" i="8"/>
  <c r="T271" i="8"/>
  <c r="AN271" i="8" s="1"/>
  <c r="S271" i="8"/>
  <c r="AM271" i="8" s="1"/>
  <c r="R271" i="8"/>
  <c r="Q271" i="8"/>
  <c r="AK271" i="8" s="1"/>
  <c r="O271" i="8"/>
  <c r="AI271" i="8" s="1"/>
  <c r="N271" i="8"/>
  <c r="AH271" i="8" s="1"/>
  <c r="M271" i="8"/>
  <c r="AG271" i="8" s="1"/>
  <c r="L271" i="8"/>
  <c r="J271" i="8"/>
  <c r="I271" i="8"/>
  <c r="AC271" i="8" s="1"/>
  <c r="G271" i="8"/>
  <c r="AA271" i="8" s="1"/>
  <c r="E271" i="8"/>
  <c r="Y271" i="8" s="1"/>
  <c r="AO270" i="8"/>
  <c r="F292" i="15" s="1"/>
  <c r="AK270" i="8"/>
  <c r="AJ270" i="8"/>
  <c r="AF270" i="8"/>
  <c r="AE270" i="8"/>
  <c r="E292" i="15" s="1"/>
  <c r="AB270" i="8"/>
  <c r="Z270" i="8"/>
  <c r="D292" i="15" s="1"/>
  <c r="X270" i="8"/>
  <c r="C292" i="15" s="1"/>
  <c r="W270" i="8"/>
  <c r="V270" i="8"/>
  <c r="B292" i="15" s="1"/>
  <c r="T270" i="8"/>
  <c r="AN270" i="8" s="1"/>
  <c r="S270" i="8"/>
  <c r="R270" i="8"/>
  <c r="AL270" i="8" s="1"/>
  <c r="Q270" i="8"/>
  <c r="O270" i="8"/>
  <c r="AI270" i="8" s="1"/>
  <c r="N270" i="8"/>
  <c r="AH270" i="8" s="1"/>
  <c r="M270" i="8"/>
  <c r="AG270" i="8" s="1"/>
  <c r="L270" i="8"/>
  <c r="J270" i="8"/>
  <c r="AD270" i="8" s="1"/>
  <c r="I270" i="8"/>
  <c r="G270" i="8"/>
  <c r="AA270" i="8" s="1"/>
  <c r="E270" i="8"/>
  <c r="Y270" i="8" s="1"/>
  <c r="AO269" i="8"/>
  <c r="F291" i="15" s="1"/>
  <c r="AL269" i="8"/>
  <c r="AJ269" i="8"/>
  <c r="AG269" i="8"/>
  <c r="AE269" i="8"/>
  <c r="E291" i="15" s="1"/>
  <c r="AB269" i="8"/>
  <c r="Z269" i="8"/>
  <c r="D291" i="15" s="1"/>
  <c r="Y269" i="8"/>
  <c r="X269" i="8"/>
  <c r="C291" i="15" s="1"/>
  <c r="W269" i="8"/>
  <c r="V269" i="8"/>
  <c r="T269" i="8"/>
  <c r="S269" i="8"/>
  <c r="AM269" i="8" s="1"/>
  <c r="R269" i="8"/>
  <c r="Q269" i="8"/>
  <c r="AK269" i="8" s="1"/>
  <c r="O269" i="8"/>
  <c r="AI269" i="8" s="1"/>
  <c r="N269" i="8"/>
  <c r="AH269" i="8" s="1"/>
  <c r="M269" i="8"/>
  <c r="L269" i="8"/>
  <c r="AF269" i="8" s="1"/>
  <c r="J269" i="8"/>
  <c r="I269" i="8"/>
  <c r="AC269" i="8" s="1"/>
  <c r="G269" i="8"/>
  <c r="AA269" i="8" s="1"/>
  <c r="E269" i="8"/>
  <c r="AO268" i="8"/>
  <c r="F290" i="15" s="1"/>
  <c r="AM268" i="8"/>
  <c r="AJ268" i="8"/>
  <c r="AE268" i="8"/>
  <c r="E290" i="15" s="1"/>
  <c r="AB268" i="8"/>
  <c r="Z268" i="8"/>
  <c r="D290" i="15" s="1"/>
  <c r="Y268" i="8"/>
  <c r="X268" i="8"/>
  <c r="C290" i="15" s="1"/>
  <c r="W268" i="8"/>
  <c r="V268" i="8"/>
  <c r="B290" i="15" s="1"/>
  <c r="T268" i="8"/>
  <c r="AN268" i="8" s="1"/>
  <c r="S268" i="8"/>
  <c r="R268" i="8"/>
  <c r="AL268" i="8" s="1"/>
  <c r="Q268" i="8"/>
  <c r="AK268" i="8" s="1"/>
  <c r="O268" i="8"/>
  <c r="AI268" i="8" s="1"/>
  <c r="N268" i="8"/>
  <c r="M268" i="8"/>
  <c r="AG268" i="8" s="1"/>
  <c r="L268" i="8"/>
  <c r="J268" i="8"/>
  <c r="AD268" i="8" s="1"/>
  <c r="I268" i="8"/>
  <c r="AC268" i="8" s="1"/>
  <c r="G268" i="8"/>
  <c r="AA268" i="8" s="1"/>
  <c r="E268" i="8"/>
  <c r="AO267" i="8"/>
  <c r="F289" i="15" s="1"/>
  <c r="AN267" i="8"/>
  <c r="AJ267" i="8"/>
  <c r="AF267" i="8"/>
  <c r="AE267" i="8"/>
  <c r="E289" i="15" s="1"/>
  <c r="AB267" i="8"/>
  <c r="Z267" i="8"/>
  <c r="D289" i="15" s="1"/>
  <c r="X267" i="8"/>
  <c r="C289" i="15" s="1"/>
  <c r="W267" i="8"/>
  <c r="V267" i="8"/>
  <c r="B289" i="15" s="1"/>
  <c r="T267" i="8"/>
  <c r="S267" i="8"/>
  <c r="AM267" i="8" s="1"/>
  <c r="R267" i="8"/>
  <c r="AL267" i="8" s="1"/>
  <c r="Q267" i="8"/>
  <c r="AK267" i="8" s="1"/>
  <c r="O267" i="8"/>
  <c r="N267" i="8"/>
  <c r="AH267" i="8" s="1"/>
  <c r="M267" i="8"/>
  <c r="L267" i="8"/>
  <c r="J267" i="8"/>
  <c r="AD267" i="8" s="1"/>
  <c r="I267" i="8"/>
  <c r="AC267" i="8" s="1"/>
  <c r="G267" i="8"/>
  <c r="AA267" i="8" s="1"/>
  <c r="E267" i="8"/>
  <c r="Y267" i="8" s="1"/>
  <c r="AO266" i="8"/>
  <c r="F288" i="15" s="1"/>
  <c r="AJ266" i="8"/>
  <c r="AG266" i="8"/>
  <c r="AE266" i="8"/>
  <c r="E288" i="15" s="1"/>
  <c r="AB266" i="8"/>
  <c r="Z266" i="8"/>
  <c r="D288" i="15" s="1"/>
  <c r="Y266" i="8"/>
  <c r="X266" i="8"/>
  <c r="C288" i="15" s="1"/>
  <c r="W266" i="8"/>
  <c r="V266" i="8"/>
  <c r="B288" i="15" s="1"/>
  <c r="T266" i="8"/>
  <c r="AN266" i="8" s="1"/>
  <c r="S266" i="8"/>
  <c r="AM266" i="8" s="1"/>
  <c r="R266" i="8"/>
  <c r="AL266" i="8" s="1"/>
  <c r="Q266" i="8"/>
  <c r="AK266" i="8" s="1"/>
  <c r="O266" i="8"/>
  <c r="AI266" i="8" s="1"/>
  <c r="N266" i="8"/>
  <c r="AH266" i="8" s="1"/>
  <c r="M266" i="8"/>
  <c r="L266" i="8"/>
  <c r="AF266" i="8" s="1"/>
  <c r="J266" i="8"/>
  <c r="AD266" i="8" s="1"/>
  <c r="I266" i="8"/>
  <c r="AC266" i="8" s="1"/>
  <c r="G266" i="8"/>
  <c r="AA266" i="8" s="1"/>
  <c r="E266" i="8"/>
  <c r="AO265" i="8"/>
  <c r="F287" i="15" s="1"/>
  <c r="AJ265" i="8"/>
  <c r="AH265" i="8"/>
  <c r="AE265" i="8"/>
  <c r="E287" i="15" s="1"/>
  <c r="AC265" i="8"/>
  <c r="AB265" i="8"/>
  <c r="Z265" i="8"/>
  <c r="D287" i="15" s="1"/>
  <c r="X265" i="8"/>
  <c r="C287" i="15" s="1"/>
  <c r="W265" i="8"/>
  <c r="V265" i="8"/>
  <c r="B287" i="15" s="1"/>
  <c r="T265" i="8"/>
  <c r="AN265" i="8" s="1"/>
  <c r="S265" i="8"/>
  <c r="AM265" i="8" s="1"/>
  <c r="R265" i="8"/>
  <c r="AL265" i="8" s="1"/>
  <c r="Q265" i="8"/>
  <c r="AK265" i="8" s="1"/>
  <c r="O265" i="8"/>
  <c r="AI265" i="8" s="1"/>
  <c r="N265" i="8"/>
  <c r="M265" i="8"/>
  <c r="AG265" i="8" s="1"/>
  <c r="L265" i="8"/>
  <c r="AF265" i="8" s="1"/>
  <c r="J265" i="8"/>
  <c r="AD265" i="8" s="1"/>
  <c r="I265" i="8"/>
  <c r="G265" i="8"/>
  <c r="AA265" i="8" s="1"/>
  <c r="E265" i="8"/>
  <c r="Y265" i="8" s="1"/>
  <c r="AO264" i="8"/>
  <c r="F286" i="15" s="1"/>
  <c r="AJ264" i="8"/>
  <c r="AI264" i="8"/>
  <c r="AE264" i="8"/>
  <c r="E286" i="15" s="1"/>
  <c r="AC264" i="8"/>
  <c r="AB264" i="8"/>
  <c r="Z264" i="8"/>
  <c r="D286" i="15" s="1"/>
  <c r="X264" i="8"/>
  <c r="C286" i="15" s="1"/>
  <c r="W264" i="8"/>
  <c r="V264" i="8"/>
  <c r="T264" i="8"/>
  <c r="AN264" i="8" s="1"/>
  <c r="S264" i="8"/>
  <c r="AM264" i="8" s="1"/>
  <c r="R264" i="8"/>
  <c r="AL264" i="8" s="1"/>
  <c r="Q264" i="8"/>
  <c r="O264" i="8"/>
  <c r="N264" i="8"/>
  <c r="AH264" i="8" s="1"/>
  <c r="M264" i="8"/>
  <c r="AG264" i="8" s="1"/>
  <c r="L264" i="8"/>
  <c r="AF264" i="8" s="1"/>
  <c r="J264" i="8"/>
  <c r="AD264" i="8" s="1"/>
  <c r="I264" i="8"/>
  <c r="G264" i="8"/>
  <c r="AA264" i="8" s="1"/>
  <c r="E264" i="8"/>
  <c r="AO263" i="8"/>
  <c r="F285" i="15" s="1"/>
  <c r="AJ263" i="8"/>
  <c r="AE263" i="8"/>
  <c r="E285" i="15" s="1"/>
  <c r="AB263" i="8"/>
  <c r="Z263" i="8"/>
  <c r="D285" i="15" s="1"/>
  <c r="X263" i="8"/>
  <c r="C285" i="15" s="1"/>
  <c r="W263" i="8"/>
  <c r="V263" i="8"/>
  <c r="T263" i="8"/>
  <c r="S263" i="8"/>
  <c r="AM263" i="8" s="1"/>
  <c r="R263" i="8"/>
  <c r="Q263" i="8"/>
  <c r="AK263" i="8" s="1"/>
  <c r="O263" i="8"/>
  <c r="AI263" i="8" s="1"/>
  <c r="N263" i="8"/>
  <c r="AH263" i="8" s="1"/>
  <c r="M263" i="8"/>
  <c r="AG263" i="8" s="1"/>
  <c r="L263" i="8"/>
  <c r="J263" i="8"/>
  <c r="I263" i="8"/>
  <c r="AC263" i="8" s="1"/>
  <c r="G263" i="8"/>
  <c r="E263" i="8"/>
  <c r="Y263" i="8" s="1"/>
  <c r="AO262" i="8"/>
  <c r="F284" i="15" s="1"/>
  <c r="AK262" i="8"/>
  <c r="AJ262" i="8"/>
  <c r="AF262" i="8"/>
  <c r="AE262" i="8"/>
  <c r="E284" i="15" s="1"/>
  <c r="AB262" i="8"/>
  <c r="Z262" i="8"/>
  <c r="D284" i="15" s="1"/>
  <c r="X262" i="8"/>
  <c r="C284" i="15" s="1"/>
  <c r="W262" i="8"/>
  <c r="V262" i="8"/>
  <c r="B284" i="15" s="1"/>
  <c r="T262" i="8"/>
  <c r="AN262" i="8" s="1"/>
  <c r="S262" i="8"/>
  <c r="R262" i="8"/>
  <c r="AL262" i="8" s="1"/>
  <c r="Q262" i="8"/>
  <c r="O262" i="8"/>
  <c r="AI262" i="8" s="1"/>
  <c r="N262" i="8"/>
  <c r="AH262" i="8" s="1"/>
  <c r="M262" i="8"/>
  <c r="AG262" i="8" s="1"/>
  <c r="L262" i="8"/>
  <c r="J262" i="8"/>
  <c r="AD262" i="8" s="1"/>
  <c r="I262" i="8"/>
  <c r="G262" i="8"/>
  <c r="AA262" i="8" s="1"/>
  <c r="E262" i="8"/>
  <c r="Y262" i="8" s="1"/>
  <c r="AO261" i="8"/>
  <c r="F283" i="15" s="1"/>
  <c r="AL261" i="8"/>
  <c r="AJ261" i="8"/>
  <c r="AG261" i="8"/>
  <c r="AE261" i="8"/>
  <c r="E283" i="15" s="1"/>
  <c r="AB261" i="8"/>
  <c r="Z261" i="8"/>
  <c r="D283" i="15" s="1"/>
  <c r="Y261" i="8"/>
  <c r="X261" i="8"/>
  <c r="C283" i="15" s="1"/>
  <c r="W261" i="8"/>
  <c r="V261" i="8"/>
  <c r="T261" i="8"/>
  <c r="S261" i="8"/>
  <c r="AM261" i="8" s="1"/>
  <c r="R261" i="8"/>
  <c r="Q261" i="8"/>
  <c r="AK261" i="8" s="1"/>
  <c r="O261" i="8"/>
  <c r="AI261" i="8" s="1"/>
  <c r="N261" i="8"/>
  <c r="AH261" i="8" s="1"/>
  <c r="M261" i="8"/>
  <c r="L261" i="8"/>
  <c r="AF261" i="8" s="1"/>
  <c r="J261" i="8"/>
  <c r="I261" i="8"/>
  <c r="AC261" i="8" s="1"/>
  <c r="G261" i="8"/>
  <c r="AA261" i="8" s="1"/>
  <c r="E261" i="8"/>
  <c r="AO260" i="8"/>
  <c r="F282" i="15" s="1"/>
  <c r="AM260" i="8"/>
  <c r="AJ260" i="8"/>
  <c r="AH260" i="8"/>
  <c r="AE260" i="8"/>
  <c r="E282" i="15" s="1"/>
  <c r="AB260" i="8"/>
  <c r="Z260" i="8"/>
  <c r="D282" i="15" s="1"/>
  <c r="Y260" i="8"/>
  <c r="X260" i="8"/>
  <c r="C282" i="15" s="1"/>
  <c r="W260" i="8"/>
  <c r="V260" i="8"/>
  <c r="B282" i="15" s="1"/>
  <c r="T260" i="8"/>
  <c r="AN260" i="8" s="1"/>
  <c r="S260" i="8"/>
  <c r="R260" i="8"/>
  <c r="AL260" i="8" s="1"/>
  <c r="Q260" i="8"/>
  <c r="AK260" i="8" s="1"/>
  <c r="O260" i="8"/>
  <c r="AI260" i="8" s="1"/>
  <c r="N260" i="8"/>
  <c r="M260" i="8"/>
  <c r="AG260" i="8" s="1"/>
  <c r="L260" i="8"/>
  <c r="AF260" i="8" s="1"/>
  <c r="J260" i="8"/>
  <c r="AD260" i="8" s="1"/>
  <c r="I260" i="8"/>
  <c r="AC260" i="8" s="1"/>
  <c r="G260" i="8"/>
  <c r="AA260" i="8" s="1"/>
  <c r="E260" i="8"/>
  <c r="AO259" i="8"/>
  <c r="F281" i="15" s="1"/>
  <c r="AN259" i="8"/>
  <c r="AJ259" i="8"/>
  <c r="AF259" i="8"/>
  <c r="AE259" i="8"/>
  <c r="E281" i="15" s="1"/>
  <c r="AB259" i="8"/>
  <c r="AA259" i="8"/>
  <c r="Z259" i="8"/>
  <c r="D281" i="15" s="1"/>
  <c r="X259" i="8"/>
  <c r="C281" i="15" s="1"/>
  <c r="W259" i="8"/>
  <c r="V259" i="8"/>
  <c r="B281" i="15" s="1"/>
  <c r="T259" i="8"/>
  <c r="S259" i="8"/>
  <c r="AM259" i="8" s="1"/>
  <c r="R259" i="8"/>
  <c r="AL259" i="8" s="1"/>
  <c r="Q259" i="8"/>
  <c r="AK259" i="8" s="1"/>
  <c r="O259" i="8"/>
  <c r="N259" i="8"/>
  <c r="AH259" i="8" s="1"/>
  <c r="M259" i="8"/>
  <c r="L259" i="8"/>
  <c r="J259" i="8"/>
  <c r="AD259" i="8" s="1"/>
  <c r="I259" i="8"/>
  <c r="AC259" i="8" s="1"/>
  <c r="G259" i="8"/>
  <c r="E259" i="8"/>
  <c r="Y259" i="8" s="1"/>
  <c r="AO258" i="8"/>
  <c r="F280" i="15" s="1"/>
  <c r="AJ258" i="8"/>
  <c r="AG258" i="8"/>
  <c r="AE258" i="8"/>
  <c r="E280" i="15" s="1"/>
  <c r="AB258" i="8"/>
  <c r="Z258" i="8"/>
  <c r="D280" i="15" s="1"/>
  <c r="X258" i="8"/>
  <c r="C280" i="15" s="1"/>
  <c r="W258" i="8"/>
  <c r="V258" i="8"/>
  <c r="B280" i="15" s="1"/>
  <c r="T258" i="8"/>
  <c r="AN258" i="8" s="1"/>
  <c r="S258" i="8"/>
  <c r="AM258" i="8" s="1"/>
  <c r="R258" i="8"/>
  <c r="AL258" i="8" s="1"/>
  <c r="Q258" i="8"/>
  <c r="AK258" i="8" s="1"/>
  <c r="O258" i="8"/>
  <c r="AI258" i="8" s="1"/>
  <c r="N258" i="8"/>
  <c r="AH258" i="8" s="1"/>
  <c r="M258" i="8"/>
  <c r="L258" i="8"/>
  <c r="AF258" i="8" s="1"/>
  <c r="J258" i="8"/>
  <c r="AD258" i="8" s="1"/>
  <c r="I258" i="8"/>
  <c r="AC258" i="8" s="1"/>
  <c r="G258" i="8"/>
  <c r="AA258" i="8" s="1"/>
  <c r="E258" i="8"/>
  <c r="AO257" i="8"/>
  <c r="F279" i="15" s="1"/>
  <c r="AJ257" i="8"/>
  <c r="AH257" i="8"/>
  <c r="AE257" i="8"/>
  <c r="E279" i="15" s="1"/>
  <c r="AC257" i="8"/>
  <c r="AB257" i="8"/>
  <c r="Z257" i="8"/>
  <c r="D279" i="15" s="1"/>
  <c r="X257" i="8"/>
  <c r="C279" i="15" s="1"/>
  <c r="W257" i="8"/>
  <c r="V257" i="8"/>
  <c r="B279" i="15" s="1"/>
  <c r="T257" i="8"/>
  <c r="AN257" i="8" s="1"/>
  <c r="S257" i="8"/>
  <c r="AM257" i="8" s="1"/>
  <c r="R257" i="8"/>
  <c r="AL257" i="8" s="1"/>
  <c r="Q257" i="8"/>
  <c r="AK257" i="8" s="1"/>
  <c r="O257" i="8"/>
  <c r="AI257" i="8" s="1"/>
  <c r="N257" i="8"/>
  <c r="M257" i="8"/>
  <c r="AG257" i="8" s="1"/>
  <c r="L257" i="8"/>
  <c r="AF257" i="8" s="1"/>
  <c r="J257" i="8"/>
  <c r="AD257" i="8" s="1"/>
  <c r="I257" i="8"/>
  <c r="G257" i="8"/>
  <c r="AA257" i="8" s="1"/>
  <c r="E257" i="8"/>
  <c r="Y257" i="8" s="1"/>
  <c r="AP257" i="8" s="1"/>
  <c r="AO256" i="8"/>
  <c r="F278" i="15" s="1"/>
  <c r="AL256" i="8"/>
  <c r="AJ256" i="8"/>
  <c r="AI256" i="8"/>
  <c r="AE256" i="8"/>
  <c r="E278" i="15" s="1"/>
  <c r="AC256" i="8"/>
  <c r="AB256" i="8"/>
  <c r="AA256" i="8"/>
  <c r="Z256" i="8"/>
  <c r="D278" i="15" s="1"/>
  <c r="X256" i="8"/>
  <c r="C278" i="15" s="1"/>
  <c r="W256" i="8"/>
  <c r="V256" i="8"/>
  <c r="T256" i="8"/>
  <c r="AN256" i="8" s="1"/>
  <c r="S256" i="8"/>
  <c r="AM256" i="8" s="1"/>
  <c r="R256" i="8"/>
  <c r="AL255" i="8" s="1"/>
  <c r="Q256" i="8"/>
  <c r="O256" i="8"/>
  <c r="N256" i="8"/>
  <c r="AH256" i="8" s="1"/>
  <c r="M256" i="8"/>
  <c r="AG256" i="8" s="1"/>
  <c r="L256" i="8"/>
  <c r="AF256" i="8" s="1"/>
  <c r="J256" i="8"/>
  <c r="AD256" i="8" s="1"/>
  <c r="I256" i="8"/>
  <c r="G256" i="8"/>
  <c r="E256" i="8"/>
  <c r="AO255" i="8"/>
  <c r="F277" i="15" s="1"/>
  <c r="AJ255" i="8"/>
  <c r="AE255" i="8"/>
  <c r="E277" i="15" s="1"/>
  <c r="AD255" i="8"/>
  <c r="AB255" i="8"/>
  <c r="Z255" i="8"/>
  <c r="D277" i="15" s="1"/>
  <c r="X255" i="8"/>
  <c r="C277" i="15" s="1"/>
  <c r="W255" i="8"/>
  <c r="V255" i="8"/>
  <c r="T255" i="8"/>
  <c r="S255" i="8"/>
  <c r="AM255" i="8" s="1"/>
  <c r="R255" i="8"/>
  <c r="Q255" i="8"/>
  <c r="AK255" i="8" s="1"/>
  <c r="O255" i="8"/>
  <c r="AI255" i="8" s="1"/>
  <c r="N255" i="8"/>
  <c r="AH255" i="8" s="1"/>
  <c r="M255" i="8"/>
  <c r="AG255" i="8" s="1"/>
  <c r="L255" i="8"/>
  <c r="J255" i="8"/>
  <c r="I255" i="8"/>
  <c r="AC255" i="8" s="1"/>
  <c r="G255" i="8"/>
  <c r="AA255" i="8" s="1"/>
  <c r="E255" i="8"/>
  <c r="Y255" i="8" s="1"/>
  <c r="AO254" i="8"/>
  <c r="F276" i="15" s="1"/>
  <c r="AK254" i="8"/>
  <c r="AJ254" i="8"/>
  <c r="AF254" i="8"/>
  <c r="AE254" i="8"/>
  <c r="E276" i="15" s="1"/>
  <c r="AC254" i="8"/>
  <c r="AB254" i="8"/>
  <c r="Z254" i="8"/>
  <c r="D276" i="15" s="1"/>
  <c r="X254" i="8"/>
  <c r="C276" i="15" s="1"/>
  <c r="W254" i="8"/>
  <c r="V254" i="8"/>
  <c r="B276" i="15" s="1"/>
  <c r="T254" i="8"/>
  <c r="AN254" i="8" s="1"/>
  <c r="S254" i="8"/>
  <c r="R254" i="8"/>
  <c r="AL254" i="8" s="1"/>
  <c r="Q254" i="8"/>
  <c r="O254" i="8"/>
  <c r="AI254" i="8" s="1"/>
  <c r="N254" i="8"/>
  <c r="AH254" i="8" s="1"/>
  <c r="M254" i="8"/>
  <c r="AG254" i="8" s="1"/>
  <c r="L254" i="8"/>
  <c r="J254" i="8"/>
  <c r="AD254" i="8" s="1"/>
  <c r="I254" i="8"/>
  <c r="G254" i="8"/>
  <c r="AA254" i="8" s="1"/>
  <c r="E254" i="8"/>
  <c r="Y254" i="8" s="1"/>
  <c r="AO253" i="8"/>
  <c r="F275" i="15" s="1"/>
  <c r="AL253" i="8"/>
  <c r="AJ253" i="8"/>
  <c r="AG253" i="8"/>
  <c r="AE253" i="8"/>
  <c r="E275" i="15" s="1"/>
  <c r="AD253" i="8"/>
  <c r="AB253" i="8"/>
  <c r="Z253" i="8"/>
  <c r="D275" i="15" s="1"/>
  <c r="Y253" i="8"/>
  <c r="X253" i="8"/>
  <c r="C275" i="15" s="1"/>
  <c r="W253" i="8"/>
  <c r="V253" i="8"/>
  <c r="T253" i="8"/>
  <c r="S253" i="8"/>
  <c r="AM253" i="8" s="1"/>
  <c r="R253" i="8"/>
  <c r="Q253" i="8"/>
  <c r="AK253" i="8" s="1"/>
  <c r="O253" i="8"/>
  <c r="AI253" i="8" s="1"/>
  <c r="N253" i="8"/>
  <c r="AH253" i="8" s="1"/>
  <c r="M253" i="8"/>
  <c r="L253" i="8"/>
  <c r="AF253" i="8" s="1"/>
  <c r="J253" i="8"/>
  <c r="I253" i="8"/>
  <c r="AC253" i="8" s="1"/>
  <c r="G253" i="8"/>
  <c r="AA253" i="8" s="1"/>
  <c r="E253" i="8"/>
  <c r="AO252" i="8"/>
  <c r="F274" i="15" s="1"/>
  <c r="AM252" i="8"/>
  <c r="AJ252" i="8"/>
  <c r="AH252" i="8"/>
  <c r="AE252" i="8"/>
  <c r="E274" i="15" s="1"/>
  <c r="AB252" i="8"/>
  <c r="Z252" i="8"/>
  <c r="D274" i="15" s="1"/>
  <c r="X252" i="8"/>
  <c r="C274" i="15" s="1"/>
  <c r="W252" i="8"/>
  <c r="V252" i="8"/>
  <c r="B274" i="15" s="1"/>
  <c r="T252" i="8"/>
  <c r="AN252" i="8" s="1"/>
  <c r="S252" i="8"/>
  <c r="R252" i="8"/>
  <c r="AL252" i="8" s="1"/>
  <c r="Q252" i="8"/>
  <c r="AK252" i="8" s="1"/>
  <c r="O252" i="8"/>
  <c r="AI252" i="8" s="1"/>
  <c r="N252" i="8"/>
  <c r="M252" i="8"/>
  <c r="AG252" i="8" s="1"/>
  <c r="L252" i="8"/>
  <c r="J252" i="8"/>
  <c r="AD252" i="8" s="1"/>
  <c r="I252" i="8"/>
  <c r="AC252" i="8" s="1"/>
  <c r="G252" i="8"/>
  <c r="AA252" i="8" s="1"/>
  <c r="E252" i="8"/>
  <c r="Y252" i="8" s="1"/>
  <c r="AO251" i="8"/>
  <c r="F273" i="15" s="1"/>
  <c r="AN251" i="8"/>
  <c r="AJ251" i="8"/>
  <c r="AI251" i="8"/>
  <c r="AF251" i="8"/>
  <c r="AE251" i="8"/>
  <c r="E273" i="15" s="1"/>
  <c r="AB251" i="8"/>
  <c r="AA251" i="8"/>
  <c r="Z251" i="8"/>
  <c r="D273" i="15" s="1"/>
  <c r="X251" i="8"/>
  <c r="C273" i="15" s="1"/>
  <c r="W251" i="8"/>
  <c r="V251" i="8"/>
  <c r="B273" i="15" s="1"/>
  <c r="T251" i="8"/>
  <c r="S251" i="8"/>
  <c r="AM251" i="8" s="1"/>
  <c r="R251" i="8"/>
  <c r="AL251" i="8" s="1"/>
  <c r="Q251" i="8"/>
  <c r="AK251" i="8" s="1"/>
  <c r="O251" i="8"/>
  <c r="N251" i="8"/>
  <c r="AH251" i="8" s="1"/>
  <c r="M251" i="8"/>
  <c r="L251" i="8"/>
  <c r="J251" i="8"/>
  <c r="AD251" i="8" s="1"/>
  <c r="I251" i="8"/>
  <c r="AC251" i="8" s="1"/>
  <c r="G251" i="8"/>
  <c r="E251" i="8"/>
  <c r="Y251" i="8" s="1"/>
  <c r="AO250" i="8"/>
  <c r="F272" i="15" s="1"/>
  <c r="AJ250" i="8"/>
  <c r="AG250" i="8"/>
  <c r="AE250" i="8"/>
  <c r="E272" i="15" s="1"/>
  <c r="AB250" i="8"/>
  <c r="Z250" i="8"/>
  <c r="D272" i="15" s="1"/>
  <c r="Y250" i="8"/>
  <c r="X250" i="8"/>
  <c r="C272" i="15" s="1"/>
  <c r="W250" i="8"/>
  <c r="V250" i="8"/>
  <c r="B272" i="15" s="1"/>
  <c r="T250" i="8"/>
  <c r="AN250" i="8" s="1"/>
  <c r="S250" i="8"/>
  <c r="AM250" i="8" s="1"/>
  <c r="R250" i="8"/>
  <c r="AL250" i="8" s="1"/>
  <c r="Q250" i="8"/>
  <c r="AK250" i="8" s="1"/>
  <c r="O250" i="8"/>
  <c r="AI250" i="8" s="1"/>
  <c r="N250" i="8"/>
  <c r="AH250" i="8" s="1"/>
  <c r="M250" i="8"/>
  <c r="L250" i="8"/>
  <c r="AF250" i="8" s="1"/>
  <c r="J250" i="8"/>
  <c r="AD250" i="8" s="1"/>
  <c r="I250" i="8"/>
  <c r="AC250" i="8" s="1"/>
  <c r="G250" i="8"/>
  <c r="AA250" i="8" s="1"/>
  <c r="E250" i="8"/>
  <c r="AO249" i="8"/>
  <c r="F271" i="15" s="1"/>
  <c r="AK249" i="8"/>
  <c r="AJ249" i="8"/>
  <c r="AH249" i="8"/>
  <c r="AE249" i="8"/>
  <c r="E271" i="15" s="1"/>
  <c r="AB249" i="8"/>
  <c r="Z249" i="8"/>
  <c r="D271" i="15" s="1"/>
  <c r="X249" i="8"/>
  <c r="C271" i="15" s="1"/>
  <c r="W249" i="8"/>
  <c r="V249" i="8"/>
  <c r="B271" i="15" s="1"/>
  <c r="T249" i="8"/>
  <c r="AN249" i="8" s="1"/>
  <c r="S249" i="8"/>
  <c r="AM249" i="8" s="1"/>
  <c r="R249" i="8"/>
  <c r="AL249" i="8" s="1"/>
  <c r="Q249" i="8"/>
  <c r="O249" i="8"/>
  <c r="AI249" i="8" s="1"/>
  <c r="N249" i="8"/>
  <c r="M249" i="8"/>
  <c r="AG249" i="8" s="1"/>
  <c r="L249" i="8"/>
  <c r="AF249" i="8" s="1"/>
  <c r="J249" i="8"/>
  <c r="AD249" i="8" s="1"/>
  <c r="I249" i="8"/>
  <c r="AC249" i="8" s="1"/>
  <c r="G249" i="8"/>
  <c r="AA249" i="8" s="1"/>
  <c r="E249" i="8"/>
  <c r="Y249" i="8" s="1"/>
  <c r="AO248" i="8"/>
  <c r="F270" i="15" s="1"/>
  <c r="AK248" i="8"/>
  <c r="AJ248" i="8"/>
  <c r="AI248" i="8"/>
  <c r="AE248" i="8"/>
  <c r="E270" i="15" s="1"/>
  <c r="AC248" i="8"/>
  <c r="AB248" i="8"/>
  <c r="Z248" i="8"/>
  <c r="D270" i="15" s="1"/>
  <c r="X248" i="8"/>
  <c r="C270" i="15" s="1"/>
  <c r="W248" i="8"/>
  <c r="V248" i="8"/>
  <c r="T248" i="8"/>
  <c r="AN248" i="8" s="1"/>
  <c r="S248" i="8"/>
  <c r="AM248" i="8" s="1"/>
  <c r="R248" i="8"/>
  <c r="AL247" i="8" s="1"/>
  <c r="Q248" i="8"/>
  <c r="O248" i="8"/>
  <c r="N248" i="8"/>
  <c r="AH248" i="8" s="1"/>
  <c r="M248" i="8"/>
  <c r="AG248" i="8" s="1"/>
  <c r="L248" i="8"/>
  <c r="AF248" i="8" s="1"/>
  <c r="J248" i="8"/>
  <c r="AD248" i="8" s="1"/>
  <c r="I248" i="8"/>
  <c r="G248" i="8"/>
  <c r="AA248" i="8" s="1"/>
  <c r="E248" i="8"/>
  <c r="Y248" i="8" s="1"/>
  <c r="AO247" i="8"/>
  <c r="F269" i="15" s="1"/>
  <c r="AJ247" i="8"/>
  <c r="AE247" i="8"/>
  <c r="E269" i="15" s="1"/>
  <c r="AD247" i="8"/>
  <c r="AB247" i="8"/>
  <c r="Z247" i="8"/>
  <c r="D269" i="15" s="1"/>
  <c r="X247" i="8"/>
  <c r="C269" i="15" s="1"/>
  <c r="W247" i="8"/>
  <c r="V247" i="8"/>
  <c r="T247" i="8"/>
  <c r="AN247" i="8" s="1"/>
  <c r="S247" i="8"/>
  <c r="AM247" i="8" s="1"/>
  <c r="R247" i="8"/>
  <c r="Q247" i="8"/>
  <c r="AK247" i="8" s="1"/>
  <c r="O247" i="8"/>
  <c r="AI247" i="8" s="1"/>
  <c r="N247" i="8"/>
  <c r="AH247" i="8" s="1"/>
  <c r="M247" i="8"/>
  <c r="AG247" i="8" s="1"/>
  <c r="L247" i="8"/>
  <c r="J247" i="8"/>
  <c r="I247" i="8"/>
  <c r="AC247" i="8" s="1"/>
  <c r="G247" i="8"/>
  <c r="E247" i="8"/>
  <c r="Y247" i="8" s="1"/>
  <c r="AO246" i="8"/>
  <c r="F268" i="15" s="1"/>
  <c r="AN246" i="8"/>
  <c r="AK246" i="8"/>
  <c r="AJ246" i="8"/>
  <c r="AF246" i="8"/>
  <c r="AE246" i="8"/>
  <c r="E268" i="15" s="1"/>
  <c r="AC246" i="8"/>
  <c r="AB246" i="8"/>
  <c r="Z246" i="8"/>
  <c r="D268" i="15" s="1"/>
  <c r="X246" i="8"/>
  <c r="C268" i="15" s="1"/>
  <c r="W246" i="8"/>
  <c r="V246" i="8"/>
  <c r="B268" i="15" s="1"/>
  <c r="T246" i="8"/>
  <c r="AN245" i="8" s="1"/>
  <c r="S246" i="8"/>
  <c r="R246" i="8"/>
  <c r="AL246" i="8" s="1"/>
  <c r="Q246" i="8"/>
  <c r="O246" i="8"/>
  <c r="AI246" i="8" s="1"/>
  <c r="N246" i="8"/>
  <c r="AH246" i="8" s="1"/>
  <c r="M246" i="8"/>
  <c r="L246" i="8"/>
  <c r="J246" i="8"/>
  <c r="AD246" i="8" s="1"/>
  <c r="I246" i="8"/>
  <c r="G246" i="8"/>
  <c r="AA246" i="8" s="1"/>
  <c r="E246" i="8"/>
  <c r="Y246" i="8" s="1"/>
  <c r="AO245" i="8"/>
  <c r="F267" i="15" s="1"/>
  <c r="AL245" i="8"/>
  <c r="AJ245" i="8"/>
  <c r="AG245" i="8"/>
  <c r="AE245" i="8"/>
  <c r="E267" i="15" s="1"/>
  <c r="AD245" i="8"/>
  <c r="AB245" i="8"/>
  <c r="Z245" i="8"/>
  <c r="D267" i="15" s="1"/>
  <c r="Y245" i="8"/>
  <c r="X245" i="8"/>
  <c r="C267" i="15" s="1"/>
  <c r="W245" i="8"/>
  <c r="V245" i="8"/>
  <c r="T245" i="8"/>
  <c r="S245" i="8"/>
  <c r="AM245" i="8" s="1"/>
  <c r="R245" i="8"/>
  <c r="Q245" i="8"/>
  <c r="AK245" i="8" s="1"/>
  <c r="O245" i="8"/>
  <c r="AI245" i="8" s="1"/>
  <c r="N245" i="8"/>
  <c r="AH245" i="8" s="1"/>
  <c r="M245" i="8"/>
  <c r="L245" i="8"/>
  <c r="AF245" i="8" s="1"/>
  <c r="J245" i="8"/>
  <c r="I245" i="8"/>
  <c r="AC245" i="8" s="1"/>
  <c r="G245" i="8"/>
  <c r="AA245" i="8" s="1"/>
  <c r="E245" i="8"/>
  <c r="AO244" i="8"/>
  <c r="F266" i="15" s="1"/>
  <c r="AM244" i="8"/>
  <c r="AJ244" i="8"/>
  <c r="AH244" i="8"/>
  <c r="AG244" i="8"/>
  <c r="AE244" i="8"/>
  <c r="E266" i="15" s="1"/>
  <c r="AB244" i="8"/>
  <c r="Z244" i="8"/>
  <c r="D266" i="15" s="1"/>
  <c r="Y244" i="8"/>
  <c r="X244" i="8"/>
  <c r="C266" i="15" s="1"/>
  <c r="W244" i="8"/>
  <c r="AP244" i="8" s="1"/>
  <c r="V244" i="8"/>
  <c r="B266" i="15" s="1"/>
  <c r="T244" i="8"/>
  <c r="AN244" i="8" s="1"/>
  <c r="S244" i="8"/>
  <c r="R244" i="8"/>
  <c r="AL244" i="8" s="1"/>
  <c r="Q244" i="8"/>
  <c r="AK244" i="8" s="1"/>
  <c r="O244" i="8"/>
  <c r="AI244" i="8" s="1"/>
  <c r="N244" i="8"/>
  <c r="M244" i="8"/>
  <c r="L244" i="8"/>
  <c r="AF244" i="8" s="1"/>
  <c r="J244" i="8"/>
  <c r="AD244" i="8" s="1"/>
  <c r="I244" i="8"/>
  <c r="AC244" i="8" s="1"/>
  <c r="G244" i="8"/>
  <c r="AA244" i="8" s="1"/>
  <c r="E244" i="8"/>
  <c r="AO243" i="8"/>
  <c r="F265" i="15" s="1"/>
  <c r="AN243" i="8"/>
  <c r="AJ243" i="8"/>
  <c r="AI243" i="8"/>
  <c r="AF243" i="8"/>
  <c r="AE243" i="8"/>
  <c r="E265" i="15" s="1"/>
  <c r="AB243" i="8"/>
  <c r="Z243" i="8"/>
  <c r="D265" i="15" s="1"/>
  <c r="X243" i="8"/>
  <c r="C265" i="15" s="1"/>
  <c r="W243" i="8"/>
  <c r="V243" i="8"/>
  <c r="B265" i="15" s="1"/>
  <c r="T243" i="8"/>
  <c r="S243" i="8"/>
  <c r="AM243" i="8" s="1"/>
  <c r="R243" i="8"/>
  <c r="AL243" i="8" s="1"/>
  <c r="Q243" i="8"/>
  <c r="AK243" i="8" s="1"/>
  <c r="O243" i="8"/>
  <c r="N243" i="8"/>
  <c r="AH243" i="8" s="1"/>
  <c r="M243" i="8"/>
  <c r="AG243" i="8" s="1"/>
  <c r="L243" i="8"/>
  <c r="J243" i="8"/>
  <c r="AD243" i="8" s="1"/>
  <c r="I243" i="8"/>
  <c r="AC243" i="8" s="1"/>
  <c r="G243" i="8"/>
  <c r="AA243" i="8" s="1"/>
  <c r="E243" i="8"/>
  <c r="Y243" i="8" s="1"/>
  <c r="AO242" i="8"/>
  <c r="F264" i="15" s="1"/>
  <c r="AN242" i="8"/>
  <c r="AJ242" i="8"/>
  <c r="AG242" i="8"/>
  <c r="AE242" i="8"/>
  <c r="E264" i="15" s="1"/>
  <c r="AB242" i="8"/>
  <c r="Z242" i="8"/>
  <c r="D264" i="15" s="1"/>
  <c r="Y242" i="8"/>
  <c r="X242" i="8"/>
  <c r="C264" i="15" s="1"/>
  <c r="W242" i="8"/>
  <c r="V242" i="8"/>
  <c r="B264" i="15" s="1"/>
  <c r="T242" i="8"/>
  <c r="S242" i="8"/>
  <c r="AM242" i="8" s="1"/>
  <c r="R242" i="8"/>
  <c r="AL242" i="8" s="1"/>
  <c r="Q242" i="8"/>
  <c r="AK242" i="8" s="1"/>
  <c r="O242" i="8"/>
  <c r="AI242" i="8" s="1"/>
  <c r="N242" i="8"/>
  <c r="M242" i="8"/>
  <c r="L242" i="8"/>
  <c r="AF242" i="8" s="1"/>
  <c r="J242" i="8"/>
  <c r="AD242" i="8" s="1"/>
  <c r="I242" i="8"/>
  <c r="AC242" i="8" s="1"/>
  <c r="G242" i="8"/>
  <c r="AA242" i="8" s="1"/>
  <c r="E242" i="8"/>
  <c r="AO241" i="8"/>
  <c r="F263" i="15" s="1"/>
  <c r="AK241" i="8"/>
  <c r="AJ241" i="8"/>
  <c r="AH241" i="8"/>
  <c r="AE241" i="8"/>
  <c r="E263" i="15" s="1"/>
  <c r="AB241" i="8"/>
  <c r="Z241" i="8"/>
  <c r="D263" i="15" s="1"/>
  <c r="X241" i="8"/>
  <c r="C263" i="15" s="1"/>
  <c r="W241" i="8"/>
  <c r="V241" i="8"/>
  <c r="B263" i="15" s="1"/>
  <c r="T241" i="8"/>
  <c r="AN241" i="8" s="1"/>
  <c r="S241" i="8"/>
  <c r="AM241" i="8" s="1"/>
  <c r="R241" i="8"/>
  <c r="AL241" i="8" s="1"/>
  <c r="Q241" i="8"/>
  <c r="O241" i="8"/>
  <c r="AI241" i="8" s="1"/>
  <c r="N241" i="8"/>
  <c r="M241" i="8"/>
  <c r="AG241" i="8" s="1"/>
  <c r="L241" i="8"/>
  <c r="AF241" i="8" s="1"/>
  <c r="J241" i="8"/>
  <c r="AD241" i="8" s="1"/>
  <c r="I241" i="8"/>
  <c r="AC241" i="8" s="1"/>
  <c r="G241" i="8"/>
  <c r="AA241" i="8" s="1"/>
  <c r="E241" i="8"/>
  <c r="Y241" i="8" s="1"/>
  <c r="AO240" i="8"/>
  <c r="F262" i="15" s="1"/>
  <c r="AK240" i="8"/>
  <c r="AJ240" i="8"/>
  <c r="AI240" i="8"/>
  <c r="AE240" i="8"/>
  <c r="E262" i="15" s="1"/>
  <c r="AC240" i="8"/>
  <c r="AB240" i="8"/>
  <c r="Z240" i="8"/>
  <c r="D262" i="15" s="1"/>
  <c r="X240" i="8"/>
  <c r="C262" i="15" s="1"/>
  <c r="W240" i="8"/>
  <c r="V240" i="8"/>
  <c r="T240" i="8"/>
  <c r="AN240" i="8" s="1"/>
  <c r="S240" i="8"/>
  <c r="AM240" i="8" s="1"/>
  <c r="R240" i="8"/>
  <c r="AL239" i="8" s="1"/>
  <c r="Q240" i="8"/>
  <c r="O240" i="8"/>
  <c r="N240" i="8"/>
  <c r="AH240" i="8" s="1"/>
  <c r="M240" i="8"/>
  <c r="AG240" i="8" s="1"/>
  <c r="L240" i="8"/>
  <c r="AF240" i="8" s="1"/>
  <c r="J240" i="8"/>
  <c r="AD240" i="8" s="1"/>
  <c r="I240" i="8"/>
  <c r="G240" i="8"/>
  <c r="AA240" i="8" s="1"/>
  <c r="E240" i="8"/>
  <c r="Y240" i="8" s="1"/>
  <c r="AO239" i="8"/>
  <c r="F261" i="15" s="1"/>
  <c r="AJ239" i="8"/>
  <c r="AI239" i="8"/>
  <c r="AE239" i="8"/>
  <c r="E261" i="15" s="1"/>
  <c r="AD239" i="8"/>
  <c r="AB239" i="8"/>
  <c r="Z239" i="8"/>
  <c r="D261" i="15" s="1"/>
  <c r="X239" i="8"/>
  <c r="C261" i="15" s="1"/>
  <c r="W239" i="8"/>
  <c r="V239" i="8"/>
  <c r="T239" i="8"/>
  <c r="AN239" i="8" s="1"/>
  <c r="S239" i="8"/>
  <c r="AM239" i="8" s="1"/>
  <c r="R239" i="8"/>
  <c r="Q239" i="8"/>
  <c r="AK239" i="8" s="1"/>
  <c r="O239" i="8"/>
  <c r="N239" i="8"/>
  <c r="AH239" i="8" s="1"/>
  <c r="M239" i="8"/>
  <c r="AG239" i="8" s="1"/>
  <c r="L239" i="8"/>
  <c r="AF239" i="8" s="1"/>
  <c r="J239" i="8"/>
  <c r="I239" i="8"/>
  <c r="AC239" i="8" s="1"/>
  <c r="G239" i="8"/>
  <c r="AA239" i="8" s="1"/>
  <c r="E239" i="8"/>
  <c r="Y239" i="8" s="1"/>
  <c r="AO238" i="8"/>
  <c r="F260" i="15" s="1"/>
  <c r="AK238" i="8"/>
  <c r="AJ238" i="8"/>
  <c r="AF238" i="8"/>
  <c r="AE238" i="8"/>
  <c r="E260" i="15" s="1"/>
  <c r="AC238" i="8"/>
  <c r="AB238" i="8"/>
  <c r="Z238" i="8"/>
  <c r="D260" i="15" s="1"/>
  <c r="X238" i="8"/>
  <c r="C260" i="15" s="1"/>
  <c r="W238" i="8"/>
  <c r="V238" i="8"/>
  <c r="B260" i="15" s="1"/>
  <c r="T238" i="8"/>
  <c r="AN238" i="8" s="1"/>
  <c r="S238" i="8"/>
  <c r="R238" i="8"/>
  <c r="AL238" i="8" s="1"/>
  <c r="Q238" i="8"/>
  <c r="O238" i="8"/>
  <c r="AI238" i="8" s="1"/>
  <c r="N238" i="8"/>
  <c r="AH238" i="8" s="1"/>
  <c r="M238" i="8"/>
  <c r="AG238" i="8" s="1"/>
  <c r="L238" i="8"/>
  <c r="J238" i="8"/>
  <c r="AD238" i="8" s="1"/>
  <c r="I238" i="8"/>
  <c r="G238" i="8"/>
  <c r="AA238" i="8" s="1"/>
  <c r="E238" i="8"/>
  <c r="Y238" i="8" s="1"/>
  <c r="AO237" i="8"/>
  <c r="F259" i="15" s="1"/>
  <c r="AL237" i="8"/>
  <c r="AK237" i="8"/>
  <c r="AJ237" i="8"/>
  <c r="AG237" i="8"/>
  <c r="AE237" i="8"/>
  <c r="E259" i="15" s="1"/>
  <c r="AC237" i="8"/>
  <c r="AB237" i="8"/>
  <c r="Z237" i="8"/>
  <c r="D259" i="15" s="1"/>
  <c r="Y237" i="8"/>
  <c r="X237" i="8"/>
  <c r="C259" i="15" s="1"/>
  <c r="W237" i="8"/>
  <c r="V237" i="8"/>
  <c r="T237" i="8"/>
  <c r="S237" i="8"/>
  <c r="AM237" i="8" s="1"/>
  <c r="R237" i="8"/>
  <c r="Q237" i="8"/>
  <c r="O237" i="8"/>
  <c r="AI237" i="8" s="1"/>
  <c r="N237" i="8"/>
  <c r="AH237" i="8" s="1"/>
  <c r="M237" i="8"/>
  <c r="L237" i="8"/>
  <c r="AF237" i="8" s="1"/>
  <c r="J237" i="8"/>
  <c r="I237" i="8"/>
  <c r="G237" i="8"/>
  <c r="AA237" i="8" s="1"/>
  <c r="E237" i="8"/>
  <c r="AO236" i="8"/>
  <c r="F258" i="15" s="1"/>
  <c r="AM236" i="8"/>
  <c r="AL236" i="8"/>
  <c r="AJ236" i="8"/>
  <c r="AG236" i="8"/>
  <c r="AE236" i="8"/>
  <c r="E258" i="15" s="1"/>
  <c r="AD236" i="8"/>
  <c r="AB236" i="8"/>
  <c r="Z236" i="8"/>
  <c r="D258" i="15" s="1"/>
  <c r="Y236" i="8"/>
  <c r="X236" i="8"/>
  <c r="C258" i="15" s="1"/>
  <c r="W236" i="8"/>
  <c r="V236" i="8"/>
  <c r="B258" i="15" s="1"/>
  <c r="T236" i="8"/>
  <c r="AN236" i="8" s="1"/>
  <c r="S236" i="8"/>
  <c r="R236" i="8"/>
  <c r="Q236" i="8"/>
  <c r="AK236" i="8" s="1"/>
  <c r="O236" i="8"/>
  <c r="AI236" i="8" s="1"/>
  <c r="N236" i="8"/>
  <c r="M236" i="8"/>
  <c r="L236" i="8"/>
  <c r="J236" i="8"/>
  <c r="I236" i="8"/>
  <c r="AC236" i="8" s="1"/>
  <c r="G236" i="8"/>
  <c r="AA236" i="8" s="1"/>
  <c r="E236" i="8"/>
  <c r="AO235" i="8"/>
  <c r="F257" i="15" s="1"/>
  <c r="AN235" i="8"/>
  <c r="AM235" i="8"/>
  <c r="AJ235" i="8"/>
  <c r="AH235" i="8"/>
  <c r="AF235" i="8"/>
  <c r="AE235" i="8"/>
  <c r="E257" i="15" s="1"/>
  <c r="AB235" i="8"/>
  <c r="AA235" i="8"/>
  <c r="Z235" i="8"/>
  <c r="D257" i="15" s="1"/>
  <c r="X235" i="8"/>
  <c r="C257" i="15" s="1"/>
  <c r="W235" i="8"/>
  <c r="V235" i="8"/>
  <c r="B257" i="15" s="1"/>
  <c r="T235" i="8"/>
  <c r="S235" i="8"/>
  <c r="R235" i="8"/>
  <c r="AL235" i="8" s="1"/>
  <c r="Q235" i="8"/>
  <c r="O235" i="8"/>
  <c r="N235" i="8"/>
  <c r="M235" i="8"/>
  <c r="AG235" i="8" s="1"/>
  <c r="L235" i="8"/>
  <c r="J235" i="8"/>
  <c r="AD235" i="8" s="1"/>
  <c r="I235" i="8"/>
  <c r="AC235" i="8" s="1"/>
  <c r="G235" i="8"/>
  <c r="E235" i="8"/>
  <c r="AO234" i="8"/>
  <c r="F256" i="15" s="1"/>
  <c r="AN234" i="8"/>
  <c r="AJ234" i="8"/>
  <c r="AI234" i="8"/>
  <c r="AG234" i="8"/>
  <c r="AF234" i="8"/>
  <c r="AE234" i="8"/>
  <c r="E256" i="15" s="1"/>
  <c r="AB234" i="8"/>
  <c r="Z234" i="8"/>
  <c r="D256" i="15" s="1"/>
  <c r="Y234" i="8"/>
  <c r="X234" i="8"/>
  <c r="C256" i="15" s="1"/>
  <c r="W234" i="8"/>
  <c r="V234" i="8"/>
  <c r="B256" i="15" s="1"/>
  <c r="T234" i="8"/>
  <c r="S234" i="8"/>
  <c r="AM234" i="8" s="1"/>
  <c r="R234" i="8"/>
  <c r="AL234" i="8" s="1"/>
  <c r="Q234" i="8"/>
  <c r="AK234" i="8" s="1"/>
  <c r="O234" i="8"/>
  <c r="N234" i="8"/>
  <c r="AH234" i="8" s="1"/>
  <c r="M234" i="8"/>
  <c r="L234" i="8"/>
  <c r="J234" i="8"/>
  <c r="AD234" i="8" s="1"/>
  <c r="I234" i="8"/>
  <c r="AC234" i="8" s="1"/>
  <c r="G234" i="8"/>
  <c r="AA234" i="8" s="1"/>
  <c r="E234" i="8"/>
  <c r="AO233" i="8"/>
  <c r="F255" i="15" s="1"/>
  <c r="AK233" i="8"/>
  <c r="AJ233" i="8"/>
  <c r="AH233" i="8"/>
  <c r="AG233" i="8"/>
  <c r="AE233" i="8"/>
  <c r="E255" i="15" s="1"/>
  <c r="AB233" i="8"/>
  <c r="Z233" i="8"/>
  <c r="D255" i="15" s="1"/>
  <c r="X233" i="8"/>
  <c r="C255" i="15" s="1"/>
  <c r="W233" i="8"/>
  <c r="V233" i="8"/>
  <c r="B255" i="15" s="1"/>
  <c r="T233" i="8"/>
  <c r="AN233" i="8" s="1"/>
  <c r="S233" i="8"/>
  <c r="AM233" i="8" s="1"/>
  <c r="R233" i="8"/>
  <c r="Q233" i="8"/>
  <c r="O233" i="8"/>
  <c r="AI233" i="8" s="1"/>
  <c r="N233" i="8"/>
  <c r="M233" i="8"/>
  <c r="L233" i="8"/>
  <c r="AF233" i="8" s="1"/>
  <c r="J233" i="8"/>
  <c r="AD233" i="8" s="1"/>
  <c r="I233" i="8"/>
  <c r="AC233" i="8" s="1"/>
  <c r="G233" i="8"/>
  <c r="E233" i="8"/>
  <c r="Y233" i="8" s="1"/>
  <c r="AO232" i="8"/>
  <c r="F254" i="15" s="1"/>
  <c r="AK232" i="8"/>
  <c r="AJ232" i="8"/>
  <c r="AI232" i="8"/>
  <c r="AH232" i="8"/>
  <c r="AE232" i="8"/>
  <c r="E254" i="15" s="1"/>
  <c r="AC232" i="8"/>
  <c r="AB232" i="8"/>
  <c r="AA232" i="8"/>
  <c r="Z232" i="8"/>
  <c r="D254" i="15" s="1"/>
  <c r="X232" i="8"/>
  <c r="C254" i="15" s="1"/>
  <c r="W232" i="8"/>
  <c r="V232" i="8"/>
  <c r="T232" i="8"/>
  <c r="AN232" i="8" s="1"/>
  <c r="S232" i="8"/>
  <c r="AM232" i="8" s="1"/>
  <c r="R232" i="8"/>
  <c r="AL231" i="8" s="1"/>
  <c r="Q232" i="8"/>
  <c r="O232" i="8"/>
  <c r="N232" i="8"/>
  <c r="M232" i="8"/>
  <c r="AG232" i="8" s="1"/>
  <c r="L232" i="8"/>
  <c r="AF232" i="8" s="1"/>
  <c r="J232" i="8"/>
  <c r="AD232" i="8" s="1"/>
  <c r="I232" i="8"/>
  <c r="G232" i="8"/>
  <c r="E232" i="8"/>
  <c r="Y232" i="8" s="1"/>
  <c r="AO231" i="8"/>
  <c r="F253" i="15" s="1"/>
  <c r="AJ231" i="8"/>
  <c r="AI231" i="8"/>
  <c r="AE231" i="8"/>
  <c r="E253" i="15" s="1"/>
  <c r="AD231" i="8"/>
  <c r="AB231" i="8"/>
  <c r="Z231" i="8"/>
  <c r="D253" i="15" s="1"/>
  <c r="X231" i="8"/>
  <c r="C253" i="15" s="1"/>
  <c r="W231" i="8"/>
  <c r="V231" i="8"/>
  <c r="T231" i="8"/>
  <c r="AN231" i="8" s="1"/>
  <c r="S231" i="8"/>
  <c r="AM231" i="8" s="1"/>
  <c r="R231" i="8"/>
  <c r="Q231" i="8"/>
  <c r="AK231" i="8" s="1"/>
  <c r="O231" i="8"/>
  <c r="N231" i="8"/>
  <c r="AH231" i="8" s="1"/>
  <c r="M231" i="8"/>
  <c r="AG231" i="8" s="1"/>
  <c r="L231" i="8"/>
  <c r="AF231" i="8" s="1"/>
  <c r="J231" i="8"/>
  <c r="I231" i="8"/>
  <c r="AC231" i="8" s="1"/>
  <c r="G231" i="8"/>
  <c r="AA231" i="8" s="1"/>
  <c r="E231" i="8"/>
  <c r="Y231" i="8" s="1"/>
  <c r="AO230" i="8"/>
  <c r="F252" i="15" s="1"/>
  <c r="AK230" i="8"/>
  <c r="AJ230" i="8"/>
  <c r="AF230" i="8"/>
  <c r="AE230" i="8"/>
  <c r="E252" i="15" s="1"/>
  <c r="AB230" i="8"/>
  <c r="Z230" i="8"/>
  <c r="D252" i="15" s="1"/>
  <c r="X230" i="8"/>
  <c r="C252" i="15" s="1"/>
  <c r="W230" i="8"/>
  <c r="V230" i="8"/>
  <c r="B252" i="15" s="1"/>
  <c r="T230" i="8"/>
  <c r="AN230" i="8" s="1"/>
  <c r="S230" i="8"/>
  <c r="R230" i="8"/>
  <c r="AL230" i="8" s="1"/>
  <c r="Q230" i="8"/>
  <c r="O230" i="8"/>
  <c r="AI230" i="8" s="1"/>
  <c r="N230" i="8"/>
  <c r="AH230" i="8" s="1"/>
  <c r="M230" i="8"/>
  <c r="L230" i="8"/>
  <c r="J230" i="8"/>
  <c r="AD230" i="8" s="1"/>
  <c r="I230" i="8"/>
  <c r="G230" i="8"/>
  <c r="AA230" i="8" s="1"/>
  <c r="E230" i="8"/>
  <c r="Y230" i="8" s="1"/>
  <c r="AO229" i="8"/>
  <c r="F251" i="15" s="1"/>
  <c r="AL229" i="8"/>
  <c r="AJ229" i="8"/>
  <c r="AG229" i="8"/>
  <c r="AE229" i="8"/>
  <c r="E251" i="15" s="1"/>
  <c r="AC229" i="8"/>
  <c r="AB229" i="8"/>
  <c r="Z229" i="8"/>
  <c r="D251" i="15" s="1"/>
  <c r="Y229" i="8"/>
  <c r="X229" i="8"/>
  <c r="C251" i="15" s="1"/>
  <c r="W229" i="8"/>
  <c r="V229" i="8"/>
  <c r="T229" i="8"/>
  <c r="S229" i="8"/>
  <c r="AM229" i="8" s="1"/>
  <c r="R229" i="8"/>
  <c r="Q229" i="8"/>
  <c r="AK229" i="8" s="1"/>
  <c r="O229" i="8"/>
  <c r="AI229" i="8" s="1"/>
  <c r="N229" i="8"/>
  <c r="AH229" i="8" s="1"/>
  <c r="M229" i="8"/>
  <c r="L229" i="8"/>
  <c r="AF229" i="8" s="1"/>
  <c r="J229" i="8"/>
  <c r="I229" i="8"/>
  <c r="G229" i="8"/>
  <c r="AA229" i="8" s="1"/>
  <c r="E229" i="8"/>
  <c r="AO228" i="8"/>
  <c r="F250" i="15" s="1"/>
  <c r="AM228" i="8"/>
  <c r="AJ228" i="8"/>
  <c r="AE228" i="8"/>
  <c r="E250" i="15" s="1"/>
  <c r="AB228" i="8"/>
  <c r="Z228" i="8"/>
  <c r="D250" i="15" s="1"/>
  <c r="Y228" i="8"/>
  <c r="X228" i="8"/>
  <c r="C250" i="15" s="1"/>
  <c r="W228" i="8"/>
  <c r="V228" i="8"/>
  <c r="B250" i="15" s="1"/>
  <c r="T228" i="8"/>
  <c r="AN228" i="8" s="1"/>
  <c r="S228" i="8"/>
  <c r="R228" i="8"/>
  <c r="AL228" i="8" s="1"/>
  <c r="Q228" i="8"/>
  <c r="AK228" i="8" s="1"/>
  <c r="O228" i="8"/>
  <c r="AI228" i="8" s="1"/>
  <c r="N228" i="8"/>
  <c r="M228" i="8"/>
  <c r="AG228" i="8" s="1"/>
  <c r="L228" i="8"/>
  <c r="J228" i="8"/>
  <c r="AD228" i="8" s="1"/>
  <c r="I228" i="8"/>
  <c r="AC228" i="8" s="1"/>
  <c r="G228" i="8"/>
  <c r="AA228" i="8" s="1"/>
  <c r="E228" i="8"/>
  <c r="AO227" i="8"/>
  <c r="F249" i="15" s="1"/>
  <c r="AN227" i="8"/>
  <c r="AM227" i="8"/>
  <c r="AJ227" i="8"/>
  <c r="AF227" i="8"/>
  <c r="AE227" i="8"/>
  <c r="E249" i="15" s="1"/>
  <c r="AB227" i="8"/>
  <c r="AA227" i="8"/>
  <c r="Z227" i="8"/>
  <c r="D249" i="15" s="1"/>
  <c r="X227" i="8"/>
  <c r="C249" i="15" s="1"/>
  <c r="W227" i="8"/>
  <c r="V227" i="8"/>
  <c r="B249" i="15" s="1"/>
  <c r="T227" i="8"/>
  <c r="S227" i="8"/>
  <c r="R227" i="8"/>
  <c r="AL227" i="8" s="1"/>
  <c r="Q227" i="8"/>
  <c r="AK227" i="8" s="1"/>
  <c r="O227" i="8"/>
  <c r="N227" i="8"/>
  <c r="AH227" i="8" s="1"/>
  <c r="M227" i="8"/>
  <c r="L227" i="8"/>
  <c r="J227" i="8"/>
  <c r="AD227" i="8" s="1"/>
  <c r="I227" i="8"/>
  <c r="AC227" i="8" s="1"/>
  <c r="G227" i="8"/>
  <c r="E227" i="8"/>
  <c r="Y227" i="8" s="1"/>
  <c r="AO226" i="8"/>
  <c r="F248" i="15" s="1"/>
  <c r="AN226" i="8"/>
  <c r="AJ226" i="8"/>
  <c r="AG226" i="8"/>
  <c r="AF226" i="8"/>
  <c r="AE226" i="8"/>
  <c r="E248" i="15" s="1"/>
  <c r="AB226" i="8"/>
  <c r="Z226" i="8"/>
  <c r="D248" i="15" s="1"/>
  <c r="X226" i="8"/>
  <c r="C248" i="15" s="1"/>
  <c r="W226" i="8"/>
  <c r="V226" i="8"/>
  <c r="B248" i="15" s="1"/>
  <c r="T226" i="8"/>
  <c r="S226" i="8"/>
  <c r="AM226" i="8" s="1"/>
  <c r="R226" i="8"/>
  <c r="Q226" i="8"/>
  <c r="O226" i="8"/>
  <c r="AI226" i="8" s="1"/>
  <c r="N226" i="8"/>
  <c r="M226" i="8"/>
  <c r="L226" i="8"/>
  <c r="J226" i="8"/>
  <c r="AD226" i="8" s="1"/>
  <c r="I226" i="8"/>
  <c r="AC226" i="8" s="1"/>
  <c r="G226" i="8"/>
  <c r="AA226" i="8" s="1"/>
  <c r="E226" i="8"/>
  <c r="AO225" i="8"/>
  <c r="F247" i="15" s="1"/>
  <c r="AK225" i="8"/>
  <c r="AJ225" i="8"/>
  <c r="AH225" i="8"/>
  <c r="AG225" i="8"/>
  <c r="AE225" i="8"/>
  <c r="E247" i="15" s="1"/>
  <c r="AB225" i="8"/>
  <c r="Z225" i="8"/>
  <c r="D247" i="15" s="1"/>
  <c r="X225" i="8"/>
  <c r="C247" i="15" s="1"/>
  <c r="W225" i="8"/>
  <c r="V225" i="8"/>
  <c r="B247" i="15" s="1"/>
  <c r="T225" i="8"/>
  <c r="AN225" i="8" s="1"/>
  <c r="S225" i="8"/>
  <c r="R225" i="8"/>
  <c r="AL225" i="8" s="1"/>
  <c r="Q225" i="8"/>
  <c r="O225" i="8"/>
  <c r="N225" i="8"/>
  <c r="M225" i="8"/>
  <c r="L225" i="8"/>
  <c r="AF225" i="8" s="1"/>
  <c r="J225" i="8"/>
  <c r="AD225" i="8" s="1"/>
  <c r="I225" i="8"/>
  <c r="G225" i="8"/>
  <c r="AA225" i="8" s="1"/>
  <c r="E225" i="8"/>
  <c r="Y225" i="8" s="1"/>
  <c r="AO224" i="8"/>
  <c r="F246" i="15" s="1"/>
  <c r="AL224" i="8"/>
  <c r="AK224" i="8"/>
  <c r="AJ224" i="8"/>
  <c r="AI224" i="8"/>
  <c r="AE224" i="8"/>
  <c r="E246" i="15" s="1"/>
  <c r="AC224" i="8"/>
  <c r="AB224" i="8"/>
  <c r="AA224" i="8"/>
  <c r="Z224" i="8"/>
  <c r="D246" i="15" s="1"/>
  <c r="X224" i="8"/>
  <c r="C246" i="15" s="1"/>
  <c r="W224" i="8"/>
  <c r="V224" i="8"/>
  <c r="T224" i="8"/>
  <c r="S224" i="8"/>
  <c r="AM224" i="8" s="1"/>
  <c r="R224" i="8"/>
  <c r="Q224" i="8"/>
  <c r="O224" i="8"/>
  <c r="N224" i="8"/>
  <c r="AH224" i="8" s="1"/>
  <c r="M224" i="8"/>
  <c r="AG224" i="8" s="1"/>
  <c r="L224" i="8"/>
  <c r="AF224" i="8" s="1"/>
  <c r="J224" i="8"/>
  <c r="AD224" i="8" s="1"/>
  <c r="I224" i="8"/>
  <c r="G224" i="8"/>
  <c r="E224" i="8"/>
  <c r="Y224" i="8" s="1"/>
  <c r="AO223" i="8"/>
  <c r="F245" i="15" s="1"/>
  <c r="AM223" i="8"/>
  <c r="AL223" i="8"/>
  <c r="AJ223" i="8"/>
  <c r="AE223" i="8"/>
  <c r="E245" i="15" s="1"/>
  <c r="AD223" i="8"/>
  <c r="AB223" i="8"/>
  <c r="Z223" i="8"/>
  <c r="D245" i="15" s="1"/>
  <c r="X223" i="8"/>
  <c r="C245" i="15" s="1"/>
  <c r="W223" i="8"/>
  <c r="V223" i="8"/>
  <c r="T223" i="8"/>
  <c r="S223" i="8"/>
  <c r="R223" i="8"/>
  <c r="Q223" i="8"/>
  <c r="AK223" i="8" s="1"/>
  <c r="O223" i="8"/>
  <c r="AI223" i="8" s="1"/>
  <c r="N223" i="8"/>
  <c r="AH223" i="8" s="1"/>
  <c r="M223" i="8"/>
  <c r="AG223" i="8" s="1"/>
  <c r="L223" i="8"/>
  <c r="AF223" i="8" s="1"/>
  <c r="J223" i="8"/>
  <c r="I223" i="8"/>
  <c r="AC223" i="8" s="1"/>
  <c r="G223" i="8"/>
  <c r="AA223" i="8" s="1"/>
  <c r="E223" i="8"/>
  <c r="Y223" i="8" s="1"/>
  <c r="AO222" i="8"/>
  <c r="F244" i="15" s="1"/>
  <c r="AN222" i="8"/>
  <c r="AM222" i="8"/>
  <c r="AK222" i="8"/>
  <c r="AJ222" i="8"/>
  <c r="AE222" i="8"/>
  <c r="E244" i="15" s="1"/>
  <c r="AB222" i="8"/>
  <c r="Z222" i="8"/>
  <c r="D244" i="15" s="1"/>
  <c r="X222" i="8"/>
  <c r="C244" i="15" s="1"/>
  <c r="W222" i="8"/>
  <c r="V222" i="8"/>
  <c r="B244" i="15" s="1"/>
  <c r="T222" i="8"/>
  <c r="S222" i="8"/>
  <c r="R222" i="8"/>
  <c r="AL222" i="8" s="1"/>
  <c r="Q222" i="8"/>
  <c r="O222" i="8"/>
  <c r="AI222" i="8" s="1"/>
  <c r="N222" i="8"/>
  <c r="AH222" i="8" s="1"/>
  <c r="M222" i="8"/>
  <c r="AG222" i="8" s="1"/>
  <c r="L222" i="8"/>
  <c r="J222" i="8"/>
  <c r="AD222" i="8" s="1"/>
  <c r="I222" i="8"/>
  <c r="G222" i="8"/>
  <c r="AA222" i="8" s="1"/>
  <c r="E222" i="8"/>
  <c r="Y222" i="8" s="1"/>
  <c r="AO221" i="8"/>
  <c r="F243" i="15" s="1"/>
  <c r="AN221" i="8"/>
  <c r="AL221" i="8"/>
  <c r="AJ221" i="8"/>
  <c r="AE221" i="8"/>
  <c r="E243" i="15" s="1"/>
  <c r="AD221" i="8"/>
  <c r="AB221" i="8"/>
  <c r="Z221" i="8"/>
  <c r="D243" i="15" s="1"/>
  <c r="Y221" i="8"/>
  <c r="X221" i="8"/>
  <c r="C243" i="15" s="1"/>
  <c r="W221" i="8"/>
  <c r="V221" i="8"/>
  <c r="T221" i="8"/>
  <c r="S221" i="8"/>
  <c r="AM221" i="8" s="1"/>
  <c r="R221" i="8"/>
  <c r="Q221" i="8"/>
  <c r="AK221" i="8" s="1"/>
  <c r="O221" i="8"/>
  <c r="AI221" i="8" s="1"/>
  <c r="N221" i="8"/>
  <c r="M221" i="8"/>
  <c r="L221" i="8"/>
  <c r="AF221" i="8" s="1"/>
  <c r="J221" i="8"/>
  <c r="I221" i="8"/>
  <c r="AC221" i="8" s="1"/>
  <c r="G221" i="8"/>
  <c r="AA221" i="8" s="1"/>
  <c r="E221" i="8"/>
  <c r="AO220" i="8"/>
  <c r="F242" i="15" s="1"/>
  <c r="AM220" i="8"/>
  <c r="AJ220" i="8"/>
  <c r="AH220" i="8"/>
  <c r="AG220" i="8"/>
  <c r="AE220" i="8"/>
  <c r="E242" i="15" s="1"/>
  <c r="AD220" i="8"/>
  <c r="AB220" i="8"/>
  <c r="Z220" i="8"/>
  <c r="D242" i="15" s="1"/>
  <c r="Y220" i="8"/>
  <c r="X220" i="8"/>
  <c r="C242" i="15" s="1"/>
  <c r="W220" i="8"/>
  <c r="V220" i="8"/>
  <c r="B242" i="15" s="1"/>
  <c r="T220" i="8"/>
  <c r="AN220" i="8" s="1"/>
  <c r="S220" i="8"/>
  <c r="R220" i="8"/>
  <c r="AL220" i="8" s="1"/>
  <c r="Q220" i="8"/>
  <c r="AK220" i="8" s="1"/>
  <c r="O220" i="8"/>
  <c r="N220" i="8"/>
  <c r="M220" i="8"/>
  <c r="L220" i="8"/>
  <c r="AF220" i="8" s="1"/>
  <c r="J220" i="8"/>
  <c r="I220" i="8"/>
  <c r="AC220" i="8" s="1"/>
  <c r="G220" i="8"/>
  <c r="AA220" i="8" s="1"/>
  <c r="E220" i="8"/>
  <c r="AO219" i="8"/>
  <c r="F241" i="15" s="1"/>
  <c r="AN219" i="8"/>
  <c r="AJ219" i="8"/>
  <c r="AI219" i="8"/>
  <c r="AH219" i="8"/>
  <c r="AF219" i="8"/>
  <c r="AE219" i="8"/>
  <c r="E241" i="15" s="1"/>
  <c r="AB219" i="8"/>
  <c r="Z219" i="8"/>
  <c r="D241" i="15" s="1"/>
  <c r="X219" i="8"/>
  <c r="C241" i="15" s="1"/>
  <c r="W219" i="8"/>
  <c r="V219" i="8"/>
  <c r="B241" i="15" s="1"/>
  <c r="T219" i="8"/>
  <c r="S219" i="8"/>
  <c r="AM219" i="8" s="1"/>
  <c r="R219" i="8"/>
  <c r="AL219" i="8" s="1"/>
  <c r="Q219" i="8"/>
  <c r="AK219" i="8" s="1"/>
  <c r="O219" i="8"/>
  <c r="N219" i="8"/>
  <c r="M219" i="8"/>
  <c r="AG219" i="8" s="1"/>
  <c r="L219" i="8"/>
  <c r="J219" i="8"/>
  <c r="AD219" i="8" s="1"/>
  <c r="I219" i="8"/>
  <c r="AC219" i="8" s="1"/>
  <c r="G219" i="8"/>
  <c r="AA219" i="8" s="1"/>
  <c r="E219" i="8"/>
  <c r="Y219" i="8" s="1"/>
  <c r="AO218" i="8"/>
  <c r="F240" i="15" s="1"/>
  <c r="AN218" i="8"/>
  <c r="AJ218" i="8"/>
  <c r="AE218" i="8"/>
  <c r="E240" i="15" s="1"/>
  <c r="AB218" i="8"/>
  <c r="Z218" i="8"/>
  <c r="D240" i="15" s="1"/>
  <c r="Y218" i="8"/>
  <c r="X218" i="8"/>
  <c r="C240" i="15" s="1"/>
  <c r="W218" i="8"/>
  <c r="V218" i="8"/>
  <c r="B240" i="15" s="1"/>
  <c r="T218" i="8"/>
  <c r="S218" i="8"/>
  <c r="AM218" i="8" s="1"/>
  <c r="R218" i="8"/>
  <c r="Q218" i="8"/>
  <c r="AK218" i="8" s="1"/>
  <c r="O218" i="8"/>
  <c r="AI218" i="8" s="1"/>
  <c r="N218" i="8"/>
  <c r="AH218" i="8" s="1"/>
  <c r="M218" i="8"/>
  <c r="AG217" i="8" s="1"/>
  <c r="L218" i="8"/>
  <c r="AF218" i="8" s="1"/>
  <c r="J218" i="8"/>
  <c r="AD218" i="8" s="1"/>
  <c r="I218" i="8"/>
  <c r="AC218" i="8" s="1"/>
  <c r="G218" i="8"/>
  <c r="AA218" i="8" s="1"/>
  <c r="E218" i="8"/>
  <c r="AO217" i="8"/>
  <c r="F239" i="15" s="1"/>
  <c r="AN217" i="8"/>
  <c r="AJ217" i="8"/>
  <c r="AH217" i="8"/>
  <c r="AF217" i="8"/>
  <c r="AE217" i="8"/>
  <c r="E239" i="15" s="1"/>
  <c r="AC217" i="8"/>
  <c r="AB217" i="8"/>
  <c r="Z217" i="8"/>
  <c r="D239" i="15" s="1"/>
  <c r="X217" i="8"/>
  <c r="C239" i="15" s="1"/>
  <c r="W217" i="8"/>
  <c r="V217" i="8"/>
  <c r="B239" i="15" s="1"/>
  <c r="T217" i="8"/>
  <c r="S217" i="8"/>
  <c r="AM217" i="8" s="1"/>
  <c r="R217" i="8"/>
  <c r="AL217" i="8" s="1"/>
  <c r="Q217" i="8"/>
  <c r="AK217" i="8" s="1"/>
  <c r="O217" i="8"/>
  <c r="AI217" i="8" s="1"/>
  <c r="N217" i="8"/>
  <c r="AH216" i="8" s="1"/>
  <c r="M217" i="8"/>
  <c r="L217" i="8"/>
  <c r="J217" i="8"/>
  <c r="AD217" i="8" s="1"/>
  <c r="I217" i="8"/>
  <c r="G217" i="8"/>
  <c r="AA217" i="8" s="1"/>
  <c r="E217" i="8"/>
  <c r="Y217" i="8" s="1"/>
  <c r="AO216" i="8"/>
  <c r="F238" i="15" s="1"/>
  <c r="AJ216" i="8"/>
  <c r="AI216" i="8"/>
  <c r="AG216" i="8"/>
  <c r="AE216" i="8"/>
  <c r="E238" i="15" s="1"/>
  <c r="AD216" i="8"/>
  <c r="AB216" i="8"/>
  <c r="Z216" i="8"/>
  <c r="D238" i="15" s="1"/>
  <c r="X216" i="8"/>
  <c r="C238" i="15" s="1"/>
  <c r="W216" i="8"/>
  <c r="V216" i="8"/>
  <c r="B238" i="15" s="1"/>
  <c r="T216" i="8"/>
  <c r="AN216" i="8" s="1"/>
  <c r="S216" i="8"/>
  <c r="AM216" i="8" s="1"/>
  <c r="R216" i="8"/>
  <c r="AL216" i="8" s="1"/>
  <c r="Q216" i="8"/>
  <c r="AK216" i="8" s="1"/>
  <c r="O216" i="8"/>
  <c r="AI215" i="8" s="1"/>
  <c r="N216" i="8"/>
  <c r="M216" i="8"/>
  <c r="L216" i="8"/>
  <c r="AF216" i="8" s="1"/>
  <c r="J216" i="8"/>
  <c r="I216" i="8"/>
  <c r="AC216" i="8" s="1"/>
  <c r="G216" i="8"/>
  <c r="AA216" i="8" s="1"/>
  <c r="E216" i="8"/>
  <c r="AO215" i="8"/>
  <c r="F237" i="15" s="1"/>
  <c r="AJ215" i="8"/>
  <c r="AH215" i="8"/>
  <c r="AF215" i="8"/>
  <c r="AE215" i="8"/>
  <c r="E237" i="15" s="1"/>
  <c r="AB215" i="8"/>
  <c r="Z215" i="8"/>
  <c r="D237" i="15" s="1"/>
  <c r="X215" i="8"/>
  <c r="C237" i="15" s="1"/>
  <c r="W215" i="8"/>
  <c r="V215" i="8"/>
  <c r="B237" i="15" s="1"/>
  <c r="T215" i="8"/>
  <c r="AN215" i="8" s="1"/>
  <c r="S215" i="8"/>
  <c r="AM215" i="8" s="1"/>
  <c r="R215" i="8"/>
  <c r="AL215" i="8" s="1"/>
  <c r="Q215" i="8"/>
  <c r="AK215" i="8" s="1"/>
  <c r="O215" i="8"/>
  <c r="N215" i="8"/>
  <c r="M215" i="8"/>
  <c r="AG215" i="8" s="1"/>
  <c r="L215" i="8"/>
  <c r="J215" i="8"/>
  <c r="AD215" i="8" s="1"/>
  <c r="I215" i="8"/>
  <c r="AC215" i="8" s="1"/>
  <c r="G215" i="8"/>
  <c r="AA215" i="8" s="1"/>
  <c r="E215" i="8"/>
  <c r="Y215" i="8" s="1"/>
  <c r="AP215" i="8" s="1"/>
  <c r="AO214" i="8"/>
  <c r="F236" i="15" s="1"/>
  <c r="AK214" i="8"/>
  <c r="AJ214" i="8"/>
  <c r="AI214" i="8"/>
  <c r="AG214" i="8"/>
  <c r="AE214" i="8"/>
  <c r="E236" i="15" s="1"/>
  <c r="AC214" i="8"/>
  <c r="AB214" i="8"/>
  <c r="Z214" i="8"/>
  <c r="D236" i="15" s="1"/>
  <c r="X214" i="8"/>
  <c r="C236" i="15" s="1"/>
  <c r="W214" i="8"/>
  <c r="V214" i="8"/>
  <c r="B236" i="15" s="1"/>
  <c r="T214" i="8"/>
  <c r="AN214" i="8" s="1"/>
  <c r="S214" i="8"/>
  <c r="AM214" i="8" s="1"/>
  <c r="R214" i="8"/>
  <c r="AL214" i="8" s="1"/>
  <c r="Q214" i="8"/>
  <c r="O214" i="8"/>
  <c r="N214" i="8"/>
  <c r="AH214" i="8" s="1"/>
  <c r="M214" i="8"/>
  <c r="L214" i="8"/>
  <c r="AF214" i="8" s="1"/>
  <c r="J214" i="8"/>
  <c r="AD214" i="8" s="1"/>
  <c r="I214" i="8"/>
  <c r="G214" i="8"/>
  <c r="AA214" i="8" s="1"/>
  <c r="E214" i="8"/>
  <c r="AO213" i="8"/>
  <c r="F235" i="15" s="1"/>
  <c r="AL213" i="8"/>
  <c r="AK213" i="8"/>
  <c r="AJ213" i="8"/>
  <c r="AH213" i="8"/>
  <c r="AE213" i="8"/>
  <c r="E235" i="15" s="1"/>
  <c r="AD213" i="8"/>
  <c r="AB213" i="8"/>
  <c r="Z213" i="8"/>
  <c r="D235" i="15" s="1"/>
  <c r="X213" i="8"/>
  <c r="C235" i="15" s="1"/>
  <c r="W213" i="8"/>
  <c r="V213" i="8"/>
  <c r="B235" i="15" s="1"/>
  <c r="T213" i="8"/>
  <c r="AN213" i="8" s="1"/>
  <c r="S213" i="8"/>
  <c r="AM213" i="8" s="1"/>
  <c r="R213" i="8"/>
  <c r="Q213" i="8"/>
  <c r="O213" i="8"/>
  <c r="AI213" i="8" s="1"/>
  <c r="N213" i="8"/>
  <c r="M213" i="8"/>
  <c r="AG213" i="8" s="1"/>
  <c r="L213" i="8"/>
  <c r="AF213" i="8" s="1"/>
  <c r="J213" i="8"/>
  <c r="I213" i="8"/>
  <c r="AC213" i="8" s="1"/>
  <c r="G213" i="8"/>
  <c r="AA213" i="8" s="1"/>
  <c r="E213" i="8"/>
  <c r="Y213" i="8" s="1"/>
  <c r="AO212" i="8"/>
  <c r="F234" i="15" s="1"/>
  <c r="AM212" i="8"/>
  <c r="AL212" i="8"/>
  <c r="AK212" i="8"/>
  <c r="AJ212" i="8"/>
  <c r="AI212" i="8"/>
  <c r="AE212" i="8"/>
  <c r="E234" i="15" s="1"/>
  <c r="AC212" i="8"/>
  <c r="AB212" i="8"/>
  <c r="Z212" i="8"/>
  <c r="D234" i="15" s="1"/>
  <c r="X212" i="8"/>
  <c r="C234" i="15" s="1"/>
  <c r="W212" i="8"/>
  <c r="V212" i="8"/>
  <c r="B234" i="15" s="1"/>
  <c r="T212" i="8"/>
  <c r="AN212" i="8" s="1"/>
  <c r="S212" i="8"/>
  <c r="R212" i="8"/>
  <c r="Q212" i="8"/>
  <c r="O212" i="8"/>
  <c r="N212" i="8"/>
  <c r="AH212" i="8" s="1"/>
  <c r="M212" i="8"/>
  <c r="AG212" i="8" s="1"/>
  <c r="L212" i="8"/>
  <c r="AF212" i="8" s="1"/>
  <c r="J212" i="8"/>
  <c r="AD212" i="8" s="1"/>
  <c r="I212" i="8"/>
  <c r="G212" i="8"/>
  <c r="AA212" i="8" s="1"/>
  <c r="E212" i="8"/>
  <c r="Y212" i="8" s="1"/>
  <c r="AO211" i="8"/>
  <c r="F233" i="15" s="1"/>
  <c r="AN211" i="8"/>
  <c r="AM211" i="8"/>
  <c r="AL211" i="8"/>
  <c r="AJ211" i="8"/>
  <c r="AF211" i="8"/>
  <c r="AE211" i="8"/>
  <c r="E233" i="15" s="1"/>
  <c r="AD211" i="8"/>
  <c r="AB211" i="8"/>
  <c r="Z211" i="8"/>
  <c r="D233" i="15" s="1"/>
  <c r="Y211" i="8"/>
  <c r="X211" i="8"/>
  <c r="C233" i="15" s="1"/>
  <c r="W211" i="8"/>
  <c r="V211" i="8"/>
  <c r="B233" i="15" s="1"/>
  <c r="T211" i="8"/>
  <c r="S211" i="8"/>
  <c r="R211" i="8"/>
  <c r="Q211" i="8"/>
  <c r="AK211" i="8" s="1"/>
  <c r="O211" i="8"/>
  <c r="AI211" i="8" s="1"/>
  <c r="N211" i="8"/>
  <c r="AH211" i="8" s="1"/>
  <c r="M211" i="8"/>
  <c r="AG211" i="8" s="1"/>
  <c r="L211" i="8"/>
  <c r="AF210" i="8" s="1"/>
  <c r="J211" i="8"/>
  <c r="I211" i="8"/>
  <c r="AC211" i="8" s="1"/>
  <c r="G211" i="8"/>
  <c r="AA211" i="8" s="1"/>
  <c r="E211" i="8"/>
  <c r="AO210" i="8"/>
  <c r="F232" i="15" s="1"/>
  <c r="AN210" i="8"/>
  <c r="AM210" i="8"/>
  <c r="AJ210" i="8"/>
  <c r="AG210" i="8"/>
  <c r="AE210" i="8"/>
  <c r="E232" i="15" s="1"/>
  <c r="AC210" i="8"/>
  <c r="AB210" i="8"/>
  <c r="Z210" i="8"/>
  <c r="D232" i="15" s="1"/>
  <c r="Y210" i="8"/>
  <c r="X210" i="8"/>
  <c r="C232" i="15" s="1"/>
  <c r="W210" i="8"/>
  <c r="V210" i="8"/>
  <c r="B232" i="15" s="1"/>
  <c r="T210" i="8"/>
  <c r="S210" i="8"/>
  <c r="R210" i="8"/>
  <c r="AL210" i="8" s="1"/>
  <c r="Q210" i="8"/>
  <c r="AK210" i="8" s="1"/>
  <c r="O210" i="8"/>
  <c r="AI210" i="8" s="1"/>
  <c r="N210" i="8"/>
  <c r="AH210" i="8" s="1"/>
  <c r="M210" i="8"/>
  <c r="AG209" i="8" s="1"/>
  <c r="L210" i="8"/>
  <c r="J210" i="8"/>
  <c r="AD210" i="8" s="1"/>
  <c r="I210" i="8"/>
  <c r="G210" i="8"/>
  <c r="AA210" i="8" s="1"/>
  <c r="E210" i="8"/>
  <c r="AO209" i="8"/>
  <c r="F231" i="15" s="1"/>
  <c r="AN209" i="8"/>
  <c r="AJ209" i="8"/>
  <c r="AH209" i="8"/>
  <c r="AF209" i="8"/>
  <c r="AE209" i="8"/>
  <c r="E231" i="15" s="1"/>
  <c r="AD209" i="8"/>
  <c r="AB209" i="8"/>
  <c r="Z209" i="8"/>
  <c r="D231" i="15" s="1"/>
  <c r="X209" i="8"/>
  <c r="C231" i="15" s="1"/>
  <c r="W209" i="8"/>
  <c r="V209" i="8"/>
  <c r="B231" i="15" s="1"/>
  <c r="T209" i="8"/>
  <c r="S209" i="8"/>
  <c r="AM209" i="8" s="1"/>
  <c r="R209" i="8"/>
  <c r="AL209" i="8" s="1"/>
  <c r="Q209" i="8"/>
  <c r="AK209" i="8" s="1"/>
  <c r="O209" i="8"/>
  <c r="AI209" i="8" s="1"/>
  <c r="N209" i="8"/>
  <c r="AH208" i="8" s="1"/>
  <c r="M209" i="8"/>
  <c r="L209" i="8"/>
  <c r="J209" i="8"/>
  <c r="I209" i="8"/>
  <c r="AC209" i="8" s="1"/>
  <c r="G209" i="8"/>
  <c r="AA209" i="8" s="1"/>
  <c r="E209" i="8"/>
  <c r="Y209" i="8" s="1"/>
  <c r="AO208" i="8"/>
  <c r="F230" i="15" s="1"/>
  <c r="AJ208" i="8"/>
  <c r="AI208" i="8"/>
  <c r="AG208" i="8"/>
  <c r="AE208" i="8"/>
  <c r="E230" i="15" s="1"/>
  <c r="AB208" i="8"/>
  <c r="Z208" i="8"/>
  <c r="D230" i="15" s="1"/>
  <c r="X208" i="8"/>
  <c r="C230" i="15" s="1"/>
  <c r="W208" i="8"/>
  <c r="V208" i="8"/>
  <c r="B230" i="15" s="1"/>
  <c r="T208" i="8"/>
  <c r="AN208" i="8" s="1"/>
  <c r="S208" i="8"/>
  <c r="AM208" i="8" s="1"/>
  <c r="R208" i="8"/>
  <c r="AL208" i="8" s="1"/>
  <c r="Q208" i="8"/>
  <c r="AK208" i="8" s="1"/>
  <c r="O208" i="8"/>
  <c r="AI207" i="8" s="1"/>
  <c r="N208" i="8"/>
  <c r="M208" i="8"/>
  <c r="L208" i="8"/>
  <c r="AF208" i="8" s="1"/>
  <c r="J208" i="8"/>
  <c r="AD208" i="8" s="1"/>
  <c r="I208" i="8"/>
  <c r="AC208" i="8" s="1"/>
  <c r="G208" i="8"/>
  <c r="AA208" i="8" s="1"/>
  <c r="E208" i="8"/>
  <c r="AO207" i="8"/>
  <c r="F229" i="15" s="1"/>
  <c r="AJ207" i="8"/>
  <c r="AH207" i="8"/>
  <c r="AF207" i="8"/>
  <c r="AE207" i="8"/>
  <c r="E229" i="15" s="1"/>
  <c r="AB207" i="8"/>
  <c r="Z207" i="8"/>
  <c r="D229" i="15" s="1"/>
  <c r="X207" i="8"/>
  <c r="C229" i="15" s="1"/>
  <c r="W207" i="8"/>
  <c r="V207" i="8"/>
  <c r="B229" i="15" s="1"/>
  <c r="T207" i="8"/>
  <c r="AN207" i="8" s="1"/>
  <c r="S207" i="8"/>
  <c r="AM207" i="8" s="1"/>
  <c r="R207" i="8"/>
  <c r="AL207" i="8" s="1"/>
  <c r="Q207" i="8"/>
  <c r="AK207" i="8" s="1"/>
  <c r="O207" i="8"/>
  <c r="N207" i="8"/>
  <c r="M207" i="8"/>
  <c r="AG207" i="8" s="1"/>
  <c r="L207" i="8"/>
  <c r="J207" i="8"/>
  <c r="AD207" i="8" s="1"/>
  <c r="I207" i="8"/>
  <c r="AC207" i="8" s="1"/>
  <c r="G207" i="8"/>
  <c r="AA207" i="8" s="1"/>
  <c r="E207" i="8"/>
  <c r="Y207" i="8" s="1"/>
  <c r="AP207" i="8" s="1"/>
  <c r="AO206" i="8"/>
  <c r="F228" i="15" s="1"/>
  <c r="AK206" i="8"/>
  <c r="AJ206" i="8"/>
  <c r="AI206" i="8"/>
  <c r="AG206" i="8"/>
  <c r="AE206" i="8"/>
  <c r="E228" i="15" s="1"/>
  <c r="AC206" i="8"/>
  <c r="AB206" i="8"/>
  <c r="Z206" i="8"/>
  <c r="D228" i="15" s="1"/>
  <c r="X206" i="8"/>
  <c r="C228" i="15" s="1"/>
  <c r="W206" i="8"/>
  <c r="V206" i="8"/>
  <c r="B228" i="15" s="1"/>
  <c r="T206" i="8"/>
  <c r="AN206" i="8" s="1"/>
  <c r="S206" i="8"/>
  <c r="AM206" i="8" s="1"/>
  <c r="R206" i="8"/>
  <c r="AL206" i="8" s="1"/>
  <c r="Q206" i="8"/>
  <c r="O206" i="8"/>
  <c r="N206" i="8"/>
  <c r="AH206" i="8" s="1"/>
  <c r="M206" i="8"/>
  <c r="L206" i="8"/>
  <c r="AF206" i="8" s="1"/>
  <c r="J206" i="8"/>
  <c r="AD206" i="8" s="1"/>
  <c r="I206" i="8"/>
  <c r="G206" i="8"/>
  <c r="AA206" i="8" s="1"/>
  <c r="E206" i="8"/>
  <c r="AO205" i="8"/>
  <c r="F227" i="15" s="1"/>
  <c r="AL205" i="8"/>
  <c r="AK205" i="8"/>
  <c r="AJ205" i="8"/>
  <c r="AH205" i="8"/>
  <c r="AE205" i="8"/>
  <c r="E227" i="15" s="1"/>
  <c r="AD205" i="8"/>
  <c r="AB205" i="8"/>
  <c r="Z205" i="8"/>
  <c r="D227" i="15" s="1"/>
  <c r="X205" i="8"/>
  <c r="C227" i="15" s="1"/>
  <c r="W205" i="8"/>
  <c r="V205" i="8"/>
  <c r="B227" i="15" s="1"/>
  <c r="T205" i="8"/>
  <c r="AN205" i="8" s="1"/>
  <c r="S205" i="8"/>
  <c r="AM205" i="8" s="1"/>
  <c r="R205" i="8"/>
  <c r="Q205" i="8"/>
  <c r="O205" i="8"/>
  <c r="AI205" i="8" s="1"/>
  <c r="N205" i="8"/>
  <c r="M205" i="8"/>
  <c r="AG205" i="8" s="1"/>
  <c r="L205" i="8"/>
  <c r="AF205" i="8" s="1"/>
  <c r="J205" i="8"/>
  <c r="I205" i="8"/>
  <c r="AC205" i="8" s="1"/>
  <c r="G205" i="8"/>
  <c r="AA205" i="8" s="1"/>
  <c r="E205" i="8"/>
  <c r="Y205" i="8" s="1"/>
  <c r="AO204" i="8"/>
  <c r="F226" i="15" s="1"/>
  <c r="AM204" i="8"/>
  <c r="AL204" i="8"/>
  <c r="AK204" i="8"/>
  <c r="AJ204" i="8"/>
  <c r="AI204" i="8"/>
  <c r="AE204" i="8"/>
  <c r="E226" i="15" s="1"/>
  <c r="AC204" i="8"/>
  <c r="AB204" i="8"/>
  <c r="Z204" i="8"/>
  <c r="D226" i="15" s="1"/>
  <c r="X204" i="8"/>
  <c r="C226" i="15" s="1"/>
  <c r="W204" i="8"/>
  <c r="V204" i="8"/>
  <c r="B226" i="15" s="1"/>
  <c r="T204" i="8"/>
  <c r="AN204" i="8" s="1"/>
  <c r="S204" i="8"/>
  <c r="R204" i="8"/>
  <c r="Q204" i="8"/>
  <c r="O204" i="8"/>
  <c r="N204" i="8"/>
  <c r="AH204" i="8" s="1"/>
  <c r="M204" i="8"/>
  <c r="AG204" i="8" s="1"/>
  <c r="L204" i="8"/>
  <c r="AF204" i="8" s="1"/>
  <c r="J204" i="8"/>
  <c r="AD204" i="8" s="1"/>
  <c r="I204" i="8"/>
  <c r="G204" i="8"/>
  <c r="AA204" i="8" s="1"/>
  <c r="E204" i="8"/>
  <c r="Y204" i="8" s="1"/>
  <c r="AO203" i="8"/>
  <c r="F225" i="15" s="1"/>
  <c r="AN203" i="8"/>
  <c r="AM203" i="8"/>
  <c r="AL203" i="8"/>
  <c r="AJ203" i="8"/>
  <c r="AF203" i="8"/>
  <c r="AE203" i="8"/>
  <c r="E225" i="15" s="1"/>
  <c r="AD203" i="8"/>
  <c r="AB203" i="8"/>
  <c r="Z203" i="8"/>
  <c r="D225" i="15" s="1"/>
  <c r="Y203" i="8"/>
  <c r="X203" i="8"/>
  <c r="C225" i="15" s="1"/>
  <c r="W203" i="8"/>
  <c r="V203" i="8"/>
  <c r="B225" i="15" s="1"/>
  <c r="T203" i="8"/>
  <c r="S203" i="8"/>
  <c r="R203" i="8"/>
  <c r="Q203" i="8"/>
  <c r="AK203" i="8" s="1"/>
  <c r="O203" i="8"/>
  <c r="AI203" i="8" s="1"/>
  <c r="N203" i="8"/>
  <c r="AH203" i="8" s="1"/>
  <c r="M203" i="8"/>
  <c r="AG203" i="8" s="1"/>
  <c r="L203" i="8"/>
  <c r="AF202" i="8" s="1"/>
  <c r="J203" i="8"/>
  <c r="I203" i="8"/>
  <c r="AC203" i="8" s="1"/>
  <c r="G203" i="8"/>
  <c r="AA203" i="8" s="1"/>
  <c r="E203" i="8"/>
  <c r="AO202" i="8"/>
  <c r="F224" i="15" s="1"/>
  <c r="AN202" i="8"/>
  <c r="AM202" i="8"/>
  <c r="AJ202" i="8"/>
  <c r="AG202" i="8"/>
  <c r="AE202" i="8"/>
  <c r="E224" i="15" s="1"/>
  <c r="AC202" i="8"/>
  <c r="AB202" i="8"/>
  <c r="Z202" i="8"/>
  <c r="D224" i="15" s="1"/>
  <c r="Y202" i="8"/>
  <c r="X202" i="8"/>
  <c r="C224" i="15" s="1"/>
  <c r="W202" i="8"/>
  <c r="V202" i="8"/>
  <c r="B224" i="15" s="1"/>
  <c r="T202" i="8"/>
  <c r="S202" i="8"/>
  <c r="R202" i="8"/>
  <c r="AL202" i="8" s="1"/>
  <c r="Q202" i="8"/>
  <c r="AK202" i="8" s="1"/>
  <c r="O202" i="8"/>
  <c r="AI202" i="8" s="1"/>
  <c r="N202" i="8"/>
  <c r="AH202" i="8" s="1"/>
  <c r="M202" i="8"/>
  <c r="AG201" i="8" s="1"/>
  <c r="L202" i="8"/>
  <c r="J202" i="8"/>
  <c r="AD202" i="8" s="1"/>
  <c r="I202" i="8"/>
  <c r="G202" i="8"/>
  <c r="AA202" i="8" s="1"/>
  <c r="E202" i="8"/>
  <c r="AO201" i="8"/>
  <c r="F223" i="15" s="1"/>
  <c r="AN201" i="8"/>
  <c r="AJ201" i="8"/>
  <c r="AH201" i="8"/>
  <c r="AF201" i="8"/>
  <c r="AE201" i="8"/>
  <c r="E223" i="15" s="1"/>
  <c r="AD201" i="8"/>
  <c r="AB201" i="8"/>
  <c r="Z201" i="8"/>
  <c r="D223" i="15" s="1"/>
  <c r="X201" i="8"/>
  <c r="C223" i="15" s="1"/>
  <c r="W201" i="8"/>
  <c r="V201" i="8"/>
  <c r="B223" i="15" s="1"/>
  <c r="T201" i="8"/>
  <c r="S201" i="8"/>
  <c r="AM201" i="8" s="1"/>
  <c r="R201" i="8"/>
  <c r="AL201" i="8" s="1"/>
  <c r="Q201" i="8"/>
  <c r="AK201" i="8" s="1"/>
  <c r="O201" i="8"/>
  <c r="AI201" i="8" s="1"/>
  <c r="N201" i="8"/>
  <c r="AH200" i="8" s="1"/>
  <c r="M201" i="8"/>
  <c r="L201" i="8"/>
  <c r="J201" i="8"/>
  <c r="I201" i="8"/>
  <c r="AC201" i="8" s="1"/>
  <c r="G201" i="8"/>
  <c r="AA201" i="8" s="1"/>
  <c r="E201" i="8"/>
  <c r="Y201" i="8" s="1"/>
  <c r="AO200" i="8"/>
  <c r="F222" i="15" s="1"/>
  <c r="AJ200" i="8"/>
  <c r="AI200" i="8"/>
  <c r="AG200" i="8"/>
  <c r="AE200" i="8"/>
  <c r="E222" i="15" s="1"/>
  <c r="AB200" i="8"/>
  <c r="Z200" i="8"/>
  <c r="D222" i="15" s="1"/>
  <c r="X200" i="8"/>
  <c r="C222" i="15" s="1"/>
  <c r="W200" i="8"/>
  <c r="V200" i="8"/>
  <c r="B222" i="15" s="1"/>
  <c r="T200" i="8"/>
  <c r="AN200" i="8" s="1"/>
  <c r="S200" i="8"/>
  <c r="AM200" i="8" s="1"/>
  <c r="R200" i="8"/>
  <c r="AL200" i="8" s="1"/>
  <c r="Q200" i="8"/>
  <c r="AK200" i="8" s="1"/>
  <c r="O200" i="8"/>
  <c r="AI199" i="8" s="1"/>
  <c r="N200" i="8"/>
  <c r="M200" i="8"/>
  <c r="L200" i="8"/>
  <c r="AF200" i="8" s="1"/>
  <c r="J200" i="8"/>
  <c r="AD200" i="8" s="1"/>
  <c r="I200" i="8"/>
  <c r="AC200" i="8" s="1"/>
  <c r="G200" i="8"/>
  <c r="AA200" i="8" s="1"/>
  <c r="E200" i="8"/>
  <c r="AO199" i="8"/>
  <c r="F221" i="15" s="1"/>
  <c r="AJ199" i="8"/>
  <c r="AH199" i="8"/>
  <c r="AF199" i="8"/>
  <c r="AE199" i="8"/>
  <c r="E221" i="15" s="1"/>
  <c r="AB199" i="8"/>
  <c r="Z199" i="8"/>
  <c r="D221" i="15" s="1"/>
  <c r="X199" i="8"/>
  <c r="C221" i="15" s="1"/>
  <c r="W199" i="8"/>
  <c r="V199" i="8"/>
  <c r="B221" i="15" s="1"/>
  <c r="T199" i="8"/>
  <c r="AN199" i="8" s="1"/>
  <c r="S199" i="8"/>
  <c r="AM199" i="8" s="1"/>
  <c r="R199" i="8"/>
  <c r="AL199" i="8" s="1"/>
  <c r="Q199" i="8"/>
  <c r="AK199" i="8" s="1"/>
  <c r="O199" i="8"/>
  <c r="N199" i="8"/>
  <c r="M199" i="8"/>
  <c r="AG199" i="8" s="1"/>
  <c r="L199" i="8"/>
  <c r="J199" i="8"/>
  <c r="AD199" i="8" s="1"/>
  <c r="I199" i="8"/>
  <c r="AC199" i="8" s="1"/>
  <c r="G199" i="8"/>
  <c r="AA199" i="8" s="1"/>
  <c r="E199" i="8"/>
  <c r="Y199" i="8" s="1"/>
  <c r="AP199" i="8" s="1"/>
  <c r="AO198" i="8"/>
  <c r="F220" i="15" s="1"/>
  <c r="AK198" i="8"/>
  <c r="AJ198" i="8"/>
  <c r="AI198" i="8"/>
  <c r="AG198" i="8"/>
  <c r="AE198" i="8"/>
  <c r="E220" i="15" s="1"/>
  <c r="AC198" i="8"/>
  <c r="AB198" i="8"/>
  <c r="Z198" i="8"/>
  <c r="D220" i="15" s="1"/>
  <c r="X198" i="8"/>
  <c r="C220" i="15" s="1"/>
  <c r="W198" i="8"/>
  <c r="V198" i="8"/>
  <c r="B220" i="15" s="1"/>
  <c r="T198" i="8"/>
  <c r="AN198" i="8" s="1"/>
  <c r="S198" i="8"/>
  <c r="AM198" i="8" s="1"/>
  <c r="R198" i="8"/>
  <c r="AL198" i="8" s="1"/>
  <c r="Q198" i="8"/>
  <c r="O198" i="8"/>
  <c r="N198" i="8"/>
  <c r="AH198" i="8" s="1"/>
  <c r="M198" i="8"/>
  <c r="L198" i="8"/>
  <c r="AF198" i="8" s="1"/>
  <c r="J198" i="8"/>
  <c r="AD198" i="8" s="1"/>
  <c r="I198" i="8"/>
  <c r="G198" i="8"/>
  <c r="AA198" i="8" s="1"/>
  <c r="E198" i="8"/>
  <c r="AO197" i="8"/>
  <c r="F219" i="15" s="1"/>
  <c r="AL197" i="8"/>
  <c r="AK197" i="8"/>
  <c r="AJ197" i="8"/>
  <c r="AH197" i="8"/>
  <c r="AE197" i="8"/>
  <c r="E219" i="15" s="1"/>
  <c r="AD197" i="8"/>
  <c r="AB197" i="8"/>
  <c r="Z197" i="8"/>
  <c r="D219" i="15" s="1"/>
  <c r="X197" i="8"/>
  <c r="C219" i="15" s="1"/>
  <c r="W197" i="8"/>
  <c r="V197" i="8"/>
  <c r="B219" i="15" s="1"/>
  <c r="T197" i="8"/>
  <c r="AN197" i="8" s="1"/>
  <c r="S197" i="8"/>
  <c r="AM197" i="8" s="1"/>
  <c r="R197" i="8"/>
  <c r="Q197" i="8"/>
  <c r="O197" i="8"/>
  <c r="AI197" i="8" s="1"/>
  <c r="N197" i="8"/>
  <c r="M197" i="8"/>
  <c r="AG197" i="8" s="1"/>
  <c r="L197" i="8"/>
  <c r="AF197" i="8" s="1"/>
  <c r="J197" i="8"/>
  <c r="I197" i="8"/>
  <c r="AC197" i="8" s="1"/>
  <c r="G197" i="8"/>
  <c r="AA197" i="8" s="1"/>
  <c r="E197" i="8"/>
  <c r="Y197" i="8" s="1"/>
  <c r="AO196" i="8"/>
  <c r="F218" i="15" s="1"/>
  <c r="AM196" i="8"/>
  <c r="AL196" i="8"/>
  <c r="AK196" i="8"/>
  <c r="AJ196" i="8"/>
  <c r="AI196" i="8"/>
  <c r="AE196" i="8"/>
  <c r="E218" i="15" s="1"/>
  <c r="AC196" i="8"/>
  <c r="AB196" i="8"/>
  <c r="Z196" i="8"/>
  <c r="D218" i="15" s="1"/>
  <c r="X196" i="8"/>
  <c r="C218" i="15" s="1"/>
  <c r="W196" i="8"/>
  <c r="V196" i="8"/>
  <c r="B218" i="15" s="1"/>
  <c r="T196" i="8"/>
  <c r="AN196" i="8" s="1"/>
  <c r="S196" i="8"/>
  <c r="R196" i="8"/>
  <c r="Q196" i="8"/>
  <c r="O196" i="8"/>
  <c r="N196" i="8"/>
  <c r="AH196" i="8" s="1"/>
  <c r="M196" i="8"/>
  <c r="AG196" i="8" s="1"/>
  <c r="L196" i="8"/>
  <c r="AF196" i="8" s="1"/>
  <c r="J196" i="8"/>
  <c r="AD196" i="8" s="1"/>
  <c r="I196" i="8"/>
  <c r="G196" i="8"/>
  <c r="AA196" i="8" s="1"/>
  <c r="E196" i="8"/>
  <c r="Y196" i="8" s="1"/>
  <c r="AO195" i="8"/>
  <c r="F217" i="15" s="1"/>
  <c r="AN195" i="8"/>
  <c r="AM195" i="8"/>
  <c r="AL195" i="8"/>
  <c r="AJ195" i="8"/>
  <c r="AF195" i="8"/>
  <c r="AE195" i="8"/>
  <c r="E217" i="15" s="1"/>
  <c r="AD195" i="8"/>
  <c r="AB195" i="8"/>
  <c r="Z195" i="8"/>
  <c r="D217" i="15" s="1"/>
  <c r="Y195" i="8"/>
  <c r="X195" i="8"/>
  <c r="C217" i="15" s="1"/>
  <c r="W195" i="8"/>
  <c r="V195" i="8"/>
  <c r="B217" i="15" s="1"/>
  <c r="T195" i="8"/>
  <c r="S195" i="8"/>
  <c r="R195" i="8"/>
  <c r="Q195" i="8"/>
  <c r="AK195" i="8" s="1"/>
  <c r="O195" i="8"/>
  <c r="AI195" i="8" s="1"/>
  <c r="N195" i="8"/>
  <c r="AH195" i="8" s="1"/>
  <c r="M195" i="8"/>
  <c r="AG195" i="8" s="1"/>
  <c r="L195" i="8"/>
  <c r="AF194" i="8" s="1"/>
  <c r="J195" i="8"/>
  <c r="I195" i="8"/>
  <c r="AC195" i="8" s="1"/>
  <c r="G195" i="8"/>
  <c r="AA195" i="8" s="1"/>
  <c r="E195" i="8"/>
  <c r="AO194" i="8"/>
  <c r="F216" i="15" s="1"/>
  <c r="AN194" i="8"/>
  <c r="AM194" i="8"/>
  <c r="AJ194" i="8"/>
  <c r="AG194" i="8"/>
  <c r="AE194" i="8"/>
  <c r="E216" i="15" s="1"/>
  <c r="AC194" i="8"/>
  <c r="AB194" i="8"/>
  <c r="Z194" i="8"/>
  <c r="D216" i="15" s="1"/>
  <c r="Y194" i="8"/>
  <c r="X194" i="8"/>
  <c r="C216" i="15" s="1"/>
  <c r="W194" i="8"/>
  <c r="V194" i="8"/>
  <c r="B216" i="15" s="1"/>
  <c r="T194" i="8"/>
  <c r="S194" i="8"/>
  <c r="R194" i="8"/>
  <c r="AL194" i="8" s="1"/>
  <c r="Q194" i="8"/>
  <c r="AK194" i="8" s="1"/>
  <c r="O194" i="8"/>
  <c r="AI194" i="8" s="1"/>
  <c r="N194" i="8"/>
  <c r="AH194" i="8" s="1"/>
  <c r="M194" i="8"/>
  <c r="AG193" i="8" s="1"/>
  <c r="L194" i="8"/>
  <c r="J194" i="8"/>
  <c r="AD194" i="8" s="1"/>
  <c r="I194" i="8"/>
  <c r="G194" i="8"/>
  <c r="AA194" i="8" s="1"/>
  <c r="E194" i="8"/>
  <c r="AO193" i="8"/>
  <c r="F215" i="15" s="1"/>
  <c r="AN193" i="8"/>
  <c r="AJ193" i="8"/>
  <c r="AH193" i="8"/>
  <c r="AF193" i="8"/>
  <c r="AE193" i="8"/>
  <c r="E215" i="15" s="1"/>
  <c r="AD193" i="8"/>
  <c r="AB193" i="8"/>
  <c r="Z193" i="8"/>
  <c r="D215" i="15" s="1"/>
  <c r="X193" i="8"/>
  <c r="C215" i="15" s="1"/>
  <c r="W193" i="8"/>
  <c r="V193" i="8"/>
  <c r="B215" i="15" s="1"/>
  <c r="T193" i="8"/>
  <c r="S193" i="8"/>
  <c r="AM193" i="8" s="1"/>
  <c r="R193" i="8"/>
  <c r="AL193" i="8" s="1"/>
  <c r="Q193" i="8"/>
  <c r="AK193" i="8" s="1"/>
  <c r="O193" i="8"/>
  <c r="AI193" i="8" s="1"/>
  <c r="N193" i="8"/>
  <c r="AH192" i="8" s="1"/>
  <c r="M193" i="8"/>
  <c r="L193" i="8"/>
  <c r="J193" i="8"/>
  <c r="I193" i="8"/>
  <c r="AC193" i="8" s="1"/>
  <c r="G193" i="8"/>
  <c r="AA193" i="8" s="1"/>
  <c r="E193" i="8"/>
  <c r="Y193" i="8" s="1"/>
  <c r="AP193" i="8" s="1"/>
  <c r="AO192" i="8"/>
  <c r="F214" i="15" s="1"/>
  <c r="AJ192" i="8"/>
  <c r="AI192" i="8"/>
  <c r="AG192" i="8"/>
  <c r="AE192" i="8"/>
  <c r="E214" i="15" s="1"/>
  <c r="AB192" i="8"/>
  <c r="Z192" i="8"/>
  <c r="D214" i="15" s="1"/>
  <c r="X192" i="8"/>
  <c r="C214" i="15" s="1"/>
  <c r="W192" i="8"/>
  <c r="V192" i="8"/>
  <c r="B214" i="15" s="1"/>
  <c r="T192" i="8"/>
  <c r="AN192" i="8" s="1"/>
  <c r="S192" i="8"/>
  <c r="AM192" i="8" s="1"/>
  <c r="R192" i="8"/>
  <c r="AL192" i="8" s="1"/>
  <c r="Q192" i="8"/>
  <c r="AK192" i="8" s="1"/>
  <c r="O192" i="8"/>
  <c r="AI191" i="8" s="1"/>
  <c r="N192" i="8"/>
  <c r="M192" i="8"/>
  <c r="L192" i="8"/>
  <c r="AF192" i="8" s="1"/>
  <c r="J192" i="8"/>
  <c r="AD192" i="8" s="1"/>
  <c r="I192" i="8"/>
  <c r="AC192" i="8" s="1"/>
  <c r="G192" i="8"/>
  <c r="AA192" i="8" s="1"/>
  <c r="E192" i="8"/>
  <c r="AO191" i="8"/>
  <c r="F213" i="15" s="1"/>
  <c r="AJ191" i="8"/>
  <c r="AH191" i="8"/>
  <c r="AF191" i="8"/>
  <c r="AE191" i="8"/>
  <c r="E213" i="15" s="1"/>
  <c r="AB191" i="8"/>
  <c r="Z191" i="8"/>
  <c r="D213" i="15" s="1"/>
  <c r="X191" i="8"/>
  <c r="C213" i="15" s="1"/>
  <c r="W191" i="8"/>
  <c r="V191" i="8"/>
  <c r="B213" i="15" s="1"/>
  <c r="T191" i="8"/>
  <c r="AN191" i="8" s="1"/>
  <c r="S191" i="8"/>
  <c r="AM191" i="8" s="1"/>
  <c r="R191" i="8"/>
  <c r="AL191" i="8" s="1"/>
  <c r="Q191" i="8"/>
  <c r="AK191" i="8" s="1"/>
  <c r="O191" i="8"/>
  <c r="N191" i="8"/>
  <c r="M191" i="8"/>
  <c r="AG191" i="8" s="1"/>
  <c r="L191" i="8"/>
  <c r="J191" i="8"/>
  <c r="AD191" i="8" s="1"/>
  <c r="I191" i="8"/>
  <c r="AC191" i="8" s="1"/>
  <c r="G191" i="8"/>
  <c r="AA191" i="8" s="1"/>
  <c r="E191" i="8"/>
  <c r="Y191" i="8" s="1"/>
  <c r="AO190" i="8"/>
  <c r="F212" i="15" s="1"/>
  <c r="AK190" i="8"/>
  <c r="AJ190" i="8"/>
  <c r="AI190" i="8"/>
  <c r="AG190" i="8"/>
  <c r="AE190" i="8"/>
  <c r="E212" i="15" s="1"/>
  <c r="AC190" i="8"/>
  <c r="AB190" i="8"/>
  <c r="Z190" i="8"/>
  <c r="D212" i="15" s="1"/>
  <c r="X190" i="8"/>
  <c r="C212" i="15" s="1"/>
  <c r="W190" i="8"/>
  <c r="V190" i="8"/>
  <c r="B212" i="15" s="1"/>
  <c r="T190" i="8"/>
  <c r="AN190" i="8" s="1"/>
  <c r="S190" i="8"/>
  <c r="AM190" i="8" s="1"/>
  <c r="R190" i="8"/>
  <c r="AL190" i="8" s="1"/>
  <c r="Q190" i="8"/>
  <c r="O190" i="8"/>
  <c r="N190" i="8"/>
  <c r="AH190" i="8" s="1"/>
  <c r="M190" i="8"/>
  <c r="L190" i="8"/>
  <c r="AF190" i="8" s="1"/>
  <c r="J190" i="8"/>
  <c r="AD190" i="8" s="1"/>
  <c r="I190" i="8"/>
  <c r="G190" i="8"/>
  <c r="AA190" i="8" s="1"/>
  <c r="E190" i="8"/>
  <c r="AO189" i="8"/>
  <c r="F211" i="15" s="1"/>
  <c r="AL189" i="8"/>
  <c r="AJ189" i="8"/>
  <c r="AH189" i="8"/>
  <c r="AE189" i="8"/>
  <c r="E211" i="15" s="1"/>
  <c r="AD189" i="8"/>
  <c r="AB189" i="8"/>
  <c r="Z189" i="8"/>
  <c r="D211" i="15" s="1"/>
  <c r="X189" i="8"/>
  <c r="C211" i="15" s="1"/>
  <c r="W189" i="8"/>
  <c r="V189" i="8"/>
  <c r="B211" i="15" s="1"/>
  <c r="T189" i="8"/>
  <c r="AN189" i="8" s="1"/>
  <c r="S189" i="8"/>
  <c r="AM189" i="8" s="1"/>
  <c r="R189" i="8"/>
  <c r="Q189" i="8"/>
  <c r="AK189" i="8" s="1"/>
  <c r="O189" i="8"/>
  <c r="AI189" i="8" s="1"/>
  <c r="N189" i="8"/>
  <c r="M189" i="8"/>
  <c r="AG189" i="8" s="1"/>
  <c r="L189" i="8"/>
  <c r="AF189" i="8" s="1"/>
  <c r="J189" i="8"/>
  <c r="I189" i="8"/>
  <c r="AC189" i="8" s="1"/>
  <c r="G189" i="8"/>
  <c r="AA189" i="8" s="1"/>
  <c r="E189" i="8"/>
  <c r="Y189" i="8" s="1"/>
  <c r="AO188" i="8"/>
  <c r="F210" i="15" s="1"/>
  <c r="AM188" i="8"/>
  <c r="AK188" i="8"/>
  <c r="AJ188" i="8"/>
  <c r="AI188" i="8"/>
  <c r="AE188" i="8"/>
  <c r="E210" i="15" s="1"/>
  <c r="AC188" i="8"/>
  <c r="AB188" i="8"/>
  <c r="Z188" i="8"/>
  <c r="D210" i="15" s="1"/>
  <c r="X188" i="8"/>
  <c r="C210" i="15" s="1"/>
  <c r="W188" i="8"/>
  <c r="V188" i="8"/>
  <c r="B210" i="15" s="1"/>
  <c r="T188" i="8"/>
  <c r="AN188" i="8" s="1"/>
  <c r="S188" i="8"/>
  <c r="R188" i="8"/>
  <c r="AL188" i="8" s="1"/>
  <c r="Q188" i="8"/>
  <c r="O188" i="8"/>
  <c r="N188" i="8"/>
  <c r="AH188" i="8" s="1"/>
  <c r="M188" i="8"/>
  <c r="AG188" i="8" s="1"/>
  <c r="L188" i="8"/>
  <c r="AF188" i="8" s="1"/>
  <c r="J188" i="8"/>
  <c r="AD188" i="8" s="1"/>
  <c r="I188" i="8"/>
  <c r="G188" i="8"/>
  <c r="AA188" i="8" s="1"/>
  <c r="E188" i="8"/>
  <c r="Y188" i="8" s="1"/>
  <c r="AO187" i="8"/>
  <c r="F209" i="15" s="1"/>
  <c r="AN187" i="8"/>
  <c r="AL187" i="8"/>
  <c r="AJ187" i="8"/>
  <c r="AF187" i="8"/>
  <c r="AE187" i="8"/>
  <c r="E209" i="15" s="1"/>
  <c r="AD187" i="8"/>
  <c r="AB187" i="8"/>
  <c r="Z187" i="8"/>
  <c r="D209" i="15" s="1"/>
  <c r="Y187" i="8"/>
  <c r="X187" i="8"/>
  <c r="C209" i="15" s="1"/>
  <c r="W187" i="8"/>
  <c r="V187" i="8"/>
  <c r="B209" i="15" s="1"/>
  <c r="T187" i="8"/>
  <c r="S187" i="8"/>
  <c r="AM187" i="8" s="1"/>
  <c r="R187" i="8"/>
  <c r="Q187" i="8"/>
  <c r="AK187" i="8" s="1"/>
  <c r="O187" i="8"/>
  <c r="AI187" i="8" s="1"/>
  <c r="N187" i="8"/>
  <c r="AH187" i="8" s="1"/>
  <c r="M187" i="8"/>
  <c r="AG187" i="8" s="1"/>
  <c r="L187" i="8"/>
  <c r="AF186" i="8" s="1"/>
  <c r="J187" i="8"/>
  <c r="I187" i="8"/>
  <c r="AC187" i="8" s="1"/>
  <c r="G187" i="8"/>
  <c r="AA187" i="8" s="1"/>
  <c r="E187" i="8"/>
  <c r="AO186" i="8"/>
  <c r="F208" i="15" s="1"/>
  <c r="AM186" i="8"/>
  <c r="AJ186" i="8"/>
  <c r="AG186" i="8"/>
  <c r="AE186" i="8"/>
  <c r="E208" i="15" s="1"/>
  <c r="AC186" i="8"/>
  <c r="AB186" i="8"/>
  <c r="Z186" i="8"/>
  <c r="D208" i="15" s="1"/>
  <c r="Y186" i="8"/>
  <c r="X186" i="8"/>
  <c r="C208" i="15" s="1"/>
  <c r="W186" i="8"/>
  <c r="V186" i="8"/>
  <c r="B208" i="15" s="1"/>
  <c r="T186" i="8"/>
  <c r="AN186" i="8" s="1"/>
  <c r="S186" i="8"/>
  <c r="R186" i="8"/>
  <c r="AL186" i="8" s="1"/>
  <c r="Q186" i="8"/>
  <c r="AK186" i="8" s="1"/>
  <c r="O186" i="8"/>
  <c r="AI186" i="8" s="1"/>
  <c r="N186" i="8"/>
  <c r="AH186" i="8" s="1"/>
  <c r="M186" i="8"/>
  <c r="AG185" i="8" s="1"/>
  <c r="L186" i="8"/>
  <c r="J186" i="8"/>
  <c r="AD186" i="8" s="1"/>
  <c r="I186" i="8"/>
  <c r="G186" i="8"/>
  <c r="AA186" i="8" s="1"/>
  <c r="E186" i="8"/>
  <c r="AO185" i="8"/>
  <c r="F207" i="15" s="1"/>
  <c r="AN185" i="8"/>
  <c r="AJ185" i="8"/>
  <c r="AH185" i="8"/>
  <c r="AF185" i="8"/>
  <c r="AE185" i="8"/>
  <c r="E207" i="15" s="1"/>
  <c r="AD185" i="8"/>
  <c r="AB185" i="8"/>
  <c r="Z185" i="8"/>
  <c r="D207" i="15" s="1"/>
  <c r="X185" i="8"/>
  <c r="C207" i="15" s="1"/>
  <c r="W185" i="8"/>
  <c r="V185" i="8"/>
  <c r="B207" i="15" s="1"/>
  <c r="T185" i="8"/>
  <c r="S185" i="8"/>
  <c r="AM185" i="8" s="1"/>
  <c r="R185" i="8"/>
  <c r="AL185" i="8" s="1"/>
  <c r="Q185" i="8"/>
  <c r="AK185" i="8" s="1"/>
  <c r="O185" i="8"/>
  <c r="AI185" i="8" s="1"/>
  <c r="N185" i="8"/>
  <c r="AH184" i="8" s="1"/>
  <c r="M185" i="8"/>
  <c r="L185" i="8"/>
  <c r="J185" i="8"/>
  <c r="I185" i="8"/>
  <c r="AC185" i="8" s="1"/>
  <c r="G185" i="8"/>
  <c r="AA185" i="8" s="1"/>
  <c r="E185" i="8"/>
  <c r="Y185" i="8" s="1"/>
  <c r="AO184" i="8"/>
  <c r="F206" i="15" s="1"/>
  <c r="AJ184" i="8"/>
  <c r="AI184" i="8"/>
  <c r="AG184" i="8"/>
  <c r="AE184" i="8"/>
  <c r="E206" i="15" s="1"/>
  <c r="AB184" i="8"/>
  <c r="Z184" i="8"/>
  <c r="D206" i="15" s="1"/>
  <c r="X184" i="8"/>
  <c r="C206" i="15" s="1"/>
  <c r="W184" i="8"/>
  <c r="V184" i="8"/>
  <c r="B206" i="15" s="1"/>
  <c r="T184" i="8"/>
  <c r="AN184" i="8" s="1"/>
  <c r="S184" i="8"/>
  <c r="AM184" i="8" s="1"/>
  <c r="R184" i="8"/>
  <c r="AL184" i="8" s="1"/>
  <c r="Q184" i="8"/>
  <c r="AK184" i="8" s="1"/>
  <c r="O184" i="8"/>
  <c r="AI183" i="8" s="1"/>
  <c r="N184" i="8"/>
  <c r="M184" i="8"/>
  <c r="L184" i="8"/>
  <c r="AF184" i="8" s="1"/>
  <c r="J184" i="8"/>
  <c r="AD184" i="8" s="1"/>
  <c r="I184" i="8"/>
  <c r="AC184" i="8" s="1"/>
  <c r="G184" i="8"/>
  <c r="AA184" i="8" s="1"/>
  <c r="E184" i="8"/>
  <c r="AO183" i="8"/>
  <c r="F205" i="15" s="1"/>
  <c r="AJ183" i="8"/>
  <c r="AH183" i="8"/>
  <c r="AF183" i="8"/>
  <c r="AE183" i="8"/>
  <c r="E205" i="15" s="1"/>
  <c r="AB183" i="8"/>
  <c r="Z183" i="8"/>
  <c r="D205" i="15" s="1"/>
  <c r="X183" i="8"/>
  <c r="C205" i="15" s="1"/>
  <c r="W183" i="8"/>
  <c r="V183" i="8"/>
  <c r="B205" i="15" s="1"/>
  <c r="T183" i="8"/>
  <c r="AN183" i="8" s="1"/>
  <c r="S183" i="8"/>
  <c r="AM183" i="8" s="1"/>
  <c r="R183" i="8"/>
  <c r="AL183" i="8" s="1"/>
  <c r="Q183" i="8"/>
  <c r="AK183" i="8" s="1"/>
  <c r="O183" i="8"/>
  <c r="N183" i="8"/>
  <c r="M183" i="8"/>
  <c r="AG183" i="8" s="1"/>
  <c r="L183" i="8"/>
  <c r="J183" i="8"/>
  <c r="AD183" i="8" s="1"/>
  <c r="I183" i="8"/>
  <c r="AC183" i="8" s="1"/>
  <c r="G183" i="8"/>
  <c r="AA183" i="8" s="1"/>
  <c r="E183" i="8"/>
  <c r="Y183" i="8" s="1"/>
  <c r="AO182" i="8"/>
  <c r="F204" i="15" s="1"/>
  <c r="AK182" i="8"/>
  <c r="AJ182" i="8"/>
  <c r="AI182" i="8"/>
  <c r="AG182" i="8"/>
  <c r="AE182" i="8"/>
  <c r="E204" i="15" s="1"/>
  <c r="AC182" i="8"/>
  <c r="AB182" i="8"/>
  <c r="Z182" i="8"/>
  <c r="D204" i="15" s="1"/>
  <c r="X182" i="8"/>
  <c r="C204" i="15" s="1"/>
  <c r="W182" i="8"/>
  <c r="V182" i="8"/>
  <c r="B204" i="15" s="1"/>
  <c r="T182" i="8"/>
  <c r="AN182" i="8" s="1"/>
  <c r="S182" i="8"/>
  <c r="AM182" i="8" s="1"/>
  <c r="R182" i="8"/>
  <c r="AL182" i="8" s="1"/>
  <c r="Q182" i="8"/>
  <c r="O182" i="8"/>
  <c r="N182" i="8"/>
  <c r="AH182" i="8" s="1"/>
  <c r="M182" i="8"/>
  <c r="L182" i="8"/>
  <c r="AF182" i="8" s="1"/>
  <c r="J182" i="8"/>
  <c r="AD182" i="8" s="1"/>
  <c r="I182" i="8"/>
  <c r="G182" i="8"/>
  <c r="AA182" i="8" s="1"/>
  <c r="E182" i="8"/>
  <c r="AO181" i="8"/>
  <c r="F203" i="15" s="1"/>
  <c r="AL181" i="8"/>
  <c r="AJ181" i="8"/>
  <c r="AH181" i="8"/>
  <c r="AE181" i="8"/>
  <c r="E203" i="15" s="1"/>
  <c r="AD181" i="8"/>
  <c r="AB181" i="8"/>
  <c r="Z181" i="8"/>
  <c r="D203" i="15" s="1"/>
  <c r="X181" i="8"/>
  <c r="C203" i="15" s="1"/>
  <c r="W181" i="8"/>
  <c r="V181" i="8"/>
  <c r="B203" i="15" s="1"/>
  <c r="T181" i="8"/>
  <c r="AN181" i="8" s="1"/>
  <c r="S181" i="8"/>
  <c r="AM181" i="8" s="1"/>
  <c r="R181" i="8"/>
  <c r="Q181" i="8"/>
  <c r="AK181" i="8" s="1"/>
  <c r="O181" i="8"/>
  <c r="AI181" i="8" s="1"/>
  <c r="N181" i="8"/>
  <c r="M181" i="8"/>
  <c r="AG181" i="8" s="1"/>
  <c r="L181" i="8"/>
  <c r="AF181" i="8" s="1"/>
  <c r="J181" i="8"/>
  <c r="I181" i="8"/>
  <c r="AC181" i="8" s="1"/>
  <c r="G181" i="8"/>
  <c r="AA181" i="8" s="1"/>
  <c r="E181" i="8"/>
  <c r="Y181" i="8" s="1"/>
  <c r="AO180" i="8"/>
  <c r="F202" i="15" s="1"/>
  <c r="AM180" i="8"/>
  <c r="AK180" i="8"/>
  <c r="AJ180" i="8"/>
  <c r="AI180" i="8"/>
  <c r="AE180" i="8"/>
  <c r="E202" i="15" s="1"/>
  <c r="AC180" i="8"/>
  <c r="AB180" i="8"/>
  <c r="Z180" i="8"/>
  <c r="D202" i="15" s="1"/>
  <c r="X180" i="8"/>
  <c r="C202" i="15" s="1"/>
  <c r="W180" i="8"/>
  <c r="V180" i="8"/>
  <c r="B202" i="15" s="1"/>
  <c r="T180" i="8"/>
  <c r="AN180" i="8" s="1"/>
  <c r="S180" i="8"/>
  <c r="R180" i="8"/>
  <c r="AL180" i="8" s="1"/>
  <c r="Q180" i="8"/>
  <c r="O180" i="8"/>
  <c r="N180" i="8"/>
  <c r="AH180" i="8" s="1"/>
  <c r="M180" i="8"/>
  <c r="AG180" i="8" s="1"/>
  <c r="L180" i="8"/>
  <c r="AF180" i="8" s="1"/>
  <c r="J180" i="8"/>
  <c r="AD180" i="8" s="1"/>
  <c r="I180" i="8"/>
  <c r="G180" i="8"/>
  <c r="AA180" i="8" s="1"/>
  <c r="E180" i="8"/>
  <c r="Y180" i="8" s="1"/>
  <c r="AO179" i="8"/>
  <c r="F201" i="15" s="1"/>
  <c r="AN179" i="8"/>
  <c r="AL179" i="8"/>
  <c r="AJ179" i="8"/>
  <c r="AF179" i="8"/>
  <c r="AE179" i="8"/>
  <c r="E201" i="15" s="1"/>
  <c r="AD179" i="8"/>
  <c r="AB179" i="8"/>
  <c r="Z179" i="8"/>
  <c r="D201" i="15" s="1"/>
  <c r="Y179" i="8"/>
  <c r="X179" i="8"/>
  <c r="C201" i="15" s="1"/>
  <c r="W179" i="8"/>
  <c r="V179" i="8"/>
  <c r="B201" i="15" s="1"/>
  <c r="T179" i="8"/>
  <c r="S179" i="8"/>
  <c r="AM179" i="8" s="1"/>
  <c r="R179" i="8"/>
  <c r="Q179" i="8"/>
  <c r="AK179" i="8" s="1"/>
  <c r="O179" i="8"/>
  <c r="AI179" i="8" s="1"/>
  <c r="N179" i="8"/>
  <c r="AH179" i="8" s="1"/>
  <c r="M179" i="8"/>
  <c r="AG179" i="8" s="1"/>
  <c r="L179" i="8"/>
  <c r="AF178" i="8" s="1"/>
  <c r="J179" i="8"/>
  <c r="I179" i="8"/>
  <c r="AC179" i="8" s="1"/>
  <c r="G179" i="8"/>
  <c r="AA179" i="8" s="1"/>
  <c r="E179" i="8"/>
  <c r="AO178" i="8"/>
  <c r="F200" i="15" s="1"/>
  <c r="AM178" i="8"/>
  <c r="AJ178" i="8"/>
  <c r="AG178" i="8"/>
  <c r="AE178" i="8"/>
  <c r="E200" i="15" s="1"/>
  <c r="AC178" i="8"/>
  <c r="AB178" i="8"/>
  <c r="Z178" i="8"/>
  <c r="D200" i="15" s="1"/>
  <c r="Y178" i="8"/>
  <c r="X178" i="8"/>
  <c r="C200" i="15" s="1"/>
  <c r="W178" i="8"/>
  <c r="V178" i="8"/>
  <c r="B200" i="15" s="1"/>
  <c r="T178" i="8"/>
  <c r="AN178" i="8" s="1"/>
  <c r="S178" i="8"/>
  <c r="R178" i="8"/>
  <c r="AL178" i="8" s="1"/>
  <c r="Q178" i="8"/>
  <c r="AK178" i="8" s="1"/>
  <c r="O178" i="8"/>
  <c r="AI178" i="8" s="1"/>
  <c r="N178" i="8"/>
  <c r="AH178" i="8" s="1"/>
  <c r="M178" i="8"/>
  <c r="AG177" i="8" s="1"/>
  <c r="L178" i="8"/>
  <c r="J178" i="8"/>
  <c r="AD178" i="8" s="1"/>
  <c r="I178" i="8"/>
  <c r="G178" i="8"/>
  <c r="AA178" i="8" s="1"/>
  <c r="E178" i="8"/>
  <c r="AO177" i="8"/>
  <c r="F199" i="15" s="1"/>
  <c r="AN177" i="8"/>
  <c r="AJ177" i="8"/>
  <c r="AH177" i="8"/>
  <c r="AF177" i="8"/>
  <c r="AE177" i="8"/>
  <c r="E199" i="15" s="1"/>
  <c r="AD177" i="8"/>
  <c r="AB177" i="8"/>
  <c r="Z177" i="8"/>
  <c r="D199" i="15" s="1"/>
  <c r="X177" i="8"/>
  <c r="C199" i="15" s="1"/>
  <c r="W177" i="8"/>
  <c r="V177" i="8"/>
  <c r="B199" i="15" s="1"/>
  <c r="T177" i="8"/>
  <c r="S177" i="8"/>
  <c r="AM177" i="8" s="1"/>
  <c r="R177" i="8"/>
  <c r="AL177" i="8" s="1"/>
  <c r="Q177" i="8"/>
  <c r="AK177" i="8" s="1"/>
  <c r="O177" i="8"/>
  <c r="AI177" i="8" s="1"/>
  <c r="N177" i="8"/>
  <c r="AH176" i="8" s="1"/>
  <c r="M177" i="8"/>
  <c r="L177" i="8"/>
  <c r="J177" i="8"/>
  <c r="I177" i="8"/>
  <c r="AC177" i="8" s="1"/>
  <c r="G177" i="8"/>
  <c r="AA177" i="8" s="1"/>
  <c r="E177" i="8"/>
  <c r="Y177" i="8" s="1"/>
  <c r="AO176" i="8"/>
  <c r="F198" i="15" s="1"/>
  <c r="AJ176" i="8"/>
  <c r="AI176" i="8"/>
  <c r="AG176" i="8"/>
  <c r="AE176" i="8"/>
  <c r="E198" i="15" s="1"/>
  <c r="AB176" i="8"/>
  <c r="Z176" i="8"/>
  <c r="D198" i="15" s="1"/>
  <c r="X176" i="8"/>
  <c r="C198" i="15" s="1"/>
  <c r="W176" i="8"/>
  <c r="V176" i="8"/>
  <c r="B198" i="15" s="1"/>
  <c r="T176" i="8"/>
  <c r="AN176" i="8" s="1"/>
  <c r="S176" i="8"/>
  <c r="AM176" i="8" s="1"/>
  <c r="R176" i="8"/>
  <c r="AL176" i="8" s="1"/>
  <c r="Q176" i="8"/>
  <c r="AK176" i="8" s="1"/>
  <c r="O176" i="8"/>
  <c r="AI175" i="8" s="1"/>
  <c r="N176" i="8"/>
  <c r="M176" i="8"/>
  <c r="L176" i="8"/>
  <c r="AF176" i="8" s="1"/>
  <c r="J176" i="8"/>
  <c r="AD176" i="8" s="1"/>
  <c r="I176" i="8"/>
  <c r="AC176" i="8" s="1"/>
  <c r="G176" i="8"/>
  <c r="AA176" i="8" s="1"/>
  <c r="E176" i="8"/>
  <c r="AO175" i="8"/>
  <c r="F197" i="15" s="1"/>
  <c r="AN175" i="8"/>
  <c r="AJ175" i="8"/>
  <c r="AH175" i="8"/>
  <c r="AF175" i="8"/>
  <c r="AE175" i="8"/>
  <c r="E197" i="15" s="1"/>
  <c r="AB175" i="8"/>
  <c r="Z175" i="8"/>
  <c r="D197" i="15" s="1"/>
  <c r="X175" i="8"/>
  <c r="C197" i="15" s="1"/>
  <c r="W175" i="8"/>
  <c r="V175" i="8"/>
  <c r="B197" i="15" s="1"/>
  <c r="T175" i="8"/>
  <c r="S175" i="8"/>
  <c r="AM175" i="8" s="1"/>
  <c r="R175" i="8"/>
  <c r="AL175" i="8" s="1"/>
  <c r="Q175" i="8"/>
  <c r="AK175" i="8" s="1"/>
  <c r="O175" i="8"/>
  <c r="N175" i="8"/>
  <c r="M175" i="8"/>
  <c r="AG175" i="8" s="1"/>
  <c r="L175" i="8"/>
  <c r="J175" i="8"/>
  <c r="AD175" i="8" s="1"/>
  <c r="I175" i="8"/>
  <c r="AC175" i="8" s="1"/>
  <c r="G175" i="8"/>
  <c r="AA175" i="8" s="1"/>
  <c r="E175" i="8"/>
  <c r="Y175" i="8" s="1"/>
  <c r="AO174" i="8"/>
  <c r="F196" i="15" s="1"/>
  <c r="AK174" i="8"/>
  <c r="AJ174" i="8"/>
  <c r="AI174" i="8"/>
  <c r="AG174" i="8"/>
  <c r="AE174" i="8"/>
  <c r="E196" i="15" s="1"/>
  <c r="AC174" i="8"/>
  <c r="AB174" i="8"/>
  <c r="Z174" i="8"/>
  <c r="D196" i="15" s="1"/>
  <c r="X174" i="8"/>
  <c r="C196" i="15" s="1"/>
  <c r="W174" i="8"/>
  <c r="V174" i="8"/>
  <c r="B196" i="15" s="1"/>
  <c r="T174" i="8"/>
  <c r="AN174" i="8" s="1"/>
  <c r="S174" i="8"/>
  <c r="AM174" i="8" s="1"/>
  <c r="R174" i="8"/>
  <c r="AL174" i="8" s="1"/>
  <c r="Q174" i="8"/>
  <c r="O174" i="8"/>
  <c r="N174" i="8"/>
  <c r="AH174" i="8" s="1"/>
  <c r="M174" i="8"/>
  <c r="L174" i="8"/>
  <c r="AF174" i="8" s="1"/>
  <c r="J174" i="8"/>
  <c r="AD174" i="8" s="1"/>
  <c r="I174" i="8"/>
  <c r="G174" i="8"/>
  <c r="AA174" i="8" s="1"/>
  <c r="E174" i="8"/>
  <c r="AO173" i="8"/>
  <c r="F195" i="15" s="1"/>
  <c r="AL173" i="8"/>
  <c r="AJ173" i="8"/>
  <c r="AH173" i="8"/>
  <c r="AE173" i="8"/>
  <c r="E195" i="15" s="1"/>
  <c r="AD173" i="8"/>
  <c r="AB173" i="8"/>
  <c r="Z173" i="8"/>
  <c r="D195" i="15" s="1"/>
  <c r="X173" i="8"/>
  <c r="C195" i="15" s="1"/>
  <c r="W173" i="8"/>
  <c r="V173" i="8"/>
  <c r="B195" i="15" s="1"/>
  <c r="T173" i="8"/>
  <c r="AN173" i="8" s="1"/>
  <c r="S173" i="8"/>
  <c r="AM173" i="8" s="1"/>
  <c r="R173" i="8"/>
  <c r="Q173" i="8"/>
  <c r="AK173" i="8" s="1"/>
  <c r="O173" i="8"/>
  <c r="AI173" i="8" s="1"/>
  <c r="N173" i="8"/>
  <c r="M173" i="8"/>
  <c r="AG173" i="8" s="1"/>
  <c r="L173" i="8"/>
  <c r="AF173" i="8" s="1"/>
  <c r="J173" i="8"/>
  <c r="I173" i="8"/>
  <c r="AC173" i="8" s="1"/>
  <c r="G173" i="8"/>
  <c r="AA173" i="8" s="1"/>
  <c r="E173" i="8"/>
  <c r="Y173" i="8" s="1"/>
  <c r="AO172" i="8"/>
  <c r="F194" i="15" s="1"/>
  <c r="AM172" i="8"/>
  <c r="AK172" i="8"/>
  <c r="AJ172" i="8"/>
  <c r="AI172" i="8"/>
  <c r="AE172" i="8"/>
  <c r="E194" i="15" s="1"/>
  <c r="AC172" i="8"/>
  <c r="AB172" i="8"/>
  <c r="Z172" i="8"/>
  <c r="D194" i="15" s="1"/>
  <c r="X172" i="8"/>
  <c r="C194" i="15" s="1"/>
  <c r="W172" i="8"/>
  <c r="V172" i="8"/>
  <c r="B194" i="15" s="1"/>
  <c r="T172" i="8"/>
  <c r="AN172" i="8" s="1"/>
  <c r="S172" i="8"/>
  <c r="R172" i="8"/>
  <c r="AL172" i="8" s="1"/>
  <c r="Q172" i="8"/>
  <c r="O172" i="8"/>
  <c r="N172" i="8"/>
  <c r="AH172" i="8" s="1"/>
  <c r="M172" i="8"/>
  <c r="AG172" i="8" s="1"/>
  <c r="L172" i="8"/>
  <c r="AF172" i="8" s="1"/>
  <c r="J172" i="8"/>
  <c r="AD172" i="8" s="1"/>
  <c r="I172" i="8"/>
  <c r="G172" i="8"/>
  <c r="AA172" i="8" s="1"/>
  <c r="E172" i="8"/>
  <c r="Y172" i="8" s="1"/>
  <c r="AO171" i="8"/>
  <c r="F193" i="15" s="1"/>
  <c r="AN171" i="8"/>
  <c r="AL171" i="8"/>
  <c r="AJ171" i="8"/>
  <c r="AF171" i="8"/>
  <c r="AE171" i="8"/>
  <c r="E193" i="15" s="1"/>
  <c r="AD171" i="8"/>
  <c r="AB171" i="8"/>
  <c r="Z171" i="8"/>
  <c r="D193" i="15" s="1"/>
  <c r="X171" i="8"/>
  <c r="C193" i="15" s="1"/>
  <c r="W171" i="8"/>
  <c r="V171" i="8"/>
  <c r="B193" i="15" s="1"/>
  <c r="T171" i="8"/>
  <c r="S171" i="8"/>
  <c r="AM171" i="8" s="1"/>
  <c r="R171" i="8"/>
  <c r="Q171" i="8"/>
  <c r="AK171" i="8" s="1"/>
  <c r="O171" i="8"/>
  <c r="AI171" i="8" s="1"/>
  <c r="N171" i="8"/>
  <c r="AH171" i="8" s="1"/>
  <c r="M171" i="8"/>
  <c r="AG171" i="8" s="1"/>
  <c r="L171" i="8"/>
  <c r="J171" i="8"/>
  <c r="I171" i="8"/>
  <c r="AC171" i="8" s="1"/>
  <c r="G171" i="8"/>
  <c r="AA171" i="8" s="1"/>
  <c r="E171" i="8"/>
  <c r="Y171" i="8" s="1"/>
  <c r="AO170" i="8"/>
  <c r="F192" i="15" s="1"/>
  <c r="AM170" i="8"/>
  <c r="AJ170" i="8"/>
  <c r="AG170" i="8"/>
  <c r="AE170" i="8"/>
  <c r="E192" i="15" s="1"/>
  <c r="AB170" i="8"/>
  <c r="Z170" i="8"/>
  <c r="D192" i="15" s="1"/>
  <c r="Y170" i="8"/>
  <c r="X170" i="8"/>
  <c r="C192" i="15" s="1"/>
  <c r="W170" i="8"/>
  <c r="V170" i="8"/>
  <c r="B192" i="15" s="1"/>
  <c r="T170" i="8"/>
  <c r="AN170" i="8" s="1"/>
  <c r="S170" i="8"/>
  <c r="R170" i="8"/>
  <c r="AL170" i="8" s="1"/>
  <c r="Q170" i="8"/>
  <c r="AK170" i="8" s="1"/>
  <c r="O170" i="8"/>
  <c r="AI170" i="8" s="1"/>
  <c r="N170" i="8"/>
  <c r="AH170" i="8" s="1"/>
  <c r="M170" i="8"/>
  <c r="L170" i="8"/>
  <c r="AF170" i="8" s="1"/>
  <c r="J170" i="8"/>
  <c r="AD170" i="8" s="1"/>
  <c r="I170" i="8"/>
  <c r="AC170" i="8" s="1"/>
  <c r="G170" i="8"/>
  <c r="AA170" i="8" s="1"/>
  <c r="E170" i="8"/>
  <c r="AO169" i="8"/>
  <c r="F191" i="15" s="1"/>
  <c r="AN169" i="8"/>
  <c r="AJ169" i="8"/>
  <c r="AH169" i="8"/>
  <c r="AF169" i="8"/>
  <c r="AE169" i="8"/>
  <c r="E191" i="15" s="1"/>
  <c r="AB169" i="8"/>
  <c r="Z169" i="8"/>
  <c r="D191" i="15" s="1"/>
  <c r="X169" i="8"/>
  <c r="C191" i="15" s="1"/>
  <c r="W169" i="8"/>
  <c r="V169" i="8"/>
  <c r="B191" i="15" s="1"/>
  <c r="T169" i="8"/>
  <c r="S169" i="8"/>
  <c r="AM169" i="8" s="1"/>
  <c r="R169" i="8"/>
  <c r="AL169" i="8" s="1"/>
  <c r="Q169" i="8"/>
  <c r="AK169" i="8" s="1"/>
  <c r="O169" i="8"/>
  <c r="AI169" i="8" s="1"/>
  <c r="N169" i="8"/>
  <c r="M169" i="8"/>
  <c r="AG169" i="8" s="1"/>
  <c r="L169" i="8"/>
  <c r="J169" i="8"/>
  <c r="AD169" i="8" s="1"/>
  <c r="I169" i="8"/>
  <c r="AC169" i="8" s="1"/>
  <c r="G169" i="8"/>
  <c r="AA169" i="8" s="1"/>
  <c r="E169" i="8"/>
  <c r="Y169" i="8" s="1"/>
  <c r="AP169" i="8" s="1"/>
  <c r="AO168" i="8"/>
  <c r="F190" i="15" s="1"/>
  <c r="AJ168" i="8"/>
  <c r="AI168" i="8"/>
  <c r="AG168" i="8"/>
  <c r="AE168" i="8"/>
  <c r="E190" i="15" s="1"/>
  <c r="AB168" i="8"/>
  <c r="Z168" i="8"/>
  <c r="D190" i="15" s="1"/>
  <c r="X168" i="8"/>
  <c r="C190" i="15" s="1"/>
  <c r="W168" i="8"/>
  <c r="V168" i="8"/>
  <c r="B190" i="15" s="1"/>
  <c r="T168" i="8"/>
  <c r="AN168" i="8" s="1"/>
  <c r="S168" i="8"/>
  <c r="AM168" i="8" s="1"/>
  <c r="R168" i="8"/>
  <c r="AL168" i="8" s="1"/>
  <c r="Q168" i="8"/>
  <c r="AK168" i="8" s="1"/>
  <c r="O168" i="8"/>
  <c r="N168" i="8"/>
  <c r="AH168" i="8" s="1"/>
  <c r="M168" i="8"/>
  <c r="L168" i="8"/>
  <c r="AF168" i="8" s="1"/>
  <c r="J168" i="8"/>
  <c r="AD168" i="8" s="1"/>
  <c r="I168" i="8"/>
  <c r="AC168" i="8" s="1"/>
  <c r="G168" i="8"/>
  <c r="AA168" i="8" s="1"/>
  <c r="E168" i="8"/>
  <c r="AO167" i="8"/>
  <c r="F189" i="15" s="1"/>
  <c r="AN167" i="8"/>
  <c r="AJ167" i="8"/>
  <c r="AH167" i="8"/>
  <c r="AE167" i="8"/>
  <c r="E189" i="15" s="1"/>
  <c r="AB167" i="8"/>
  <c r="Z167" i="8"/>
  <c r="D189" i="15" s="1"/>
  <c r="X167" i="8"/>
  <c r="C189" i="15" s="1"/>
  <c r="W167" i="8"/>
  <c r="V167" i="8"/>
  <c r="B189" i="15" s="1"/>
  <c r="T167" i="8"/>
  <c r="S167" i="8"/>
  <c r="AM167" i="8" s="1"/>
  <c r="R167" i="8"/>
  <c r="AL167" i="8" s="1"/>
  <c r="Q167" i="8"/>
  <c r="AK167" i="8" s="1"/>
  <c r="O167" i="8"/>
  <c r="AI167" i="8" s="1"/>
  <c r="N167" i="8"/>
  <c r="M167" i="8"/>
  <c r="AG167" i="8" s="1"/>
  <c r="L167" i="8"/>
  <c r="AF167" i="8" s="1"/>
  <c r="J167" i="8"/>
  <c r="AD167" i="8" s="1"/>
  <c r="I167" i="8"/>
  <c r="AC167" i="8" s="1"/>
  <c r="G167" i="8"/>
  <c r="AA167" i="8" s="1"/>
  <c r="E167" i="8"/>
  <c r="Y167" i="8" s="1"/>
  <c r="AO166" i="8"/>
  <c r="F188" i="15" s="1"/>
  <c r="AK166" i="8"/>
  <c r="AJ166" i="8"/>
  <c r="AI166" i="8"/>
  <c r="AG166" i="8"/>
  <c r="AE166" i="8"/>
  <c r="E188" i="15" s="1"/>
  <c r="AC166" i="8"/>
  <c r="AB166" i="8"/>
  <c r="Z166" i="8"/>
  <c r="D188" i="15" s="1"/>
  <c r="X166" i="8"/>
  <c r="C188" i="15" s="1"/>
  <c r="W166" i="8"/>
  <c r="V166" i="8"/>
  <c r="B188" i="15" s="1"/>
  <c r="T166" i="8"/>
  <c r="AN166" i="8" s="1"/>
  <c r="S166" i="8"/>
  <c r="AM166" i="8" s="1"/>
  <c r="R166" i="8"/>
  <c r="AL166" i="8" s="1"/>
  <c r="Q166" i="8"/>
  <c r="O166" i="8"/>
  <c r="N166" i="8"/>
  <c r="AH166" i="8" s="1"/>
  <c r="M166" i="8"/>
  <c r="L166" i="8"/>
  <c r="AF166" i="8" s="1"/>
  <c r="J166" i="8"/>
  <c r="AD166" i="8" s="1"/>
  <c r="I166" i="8"/>
  <c r="G166" i="8"/>
  <c r="AA166" i="8" s="1"/>
  <c r="E166" i="8"/>
  <c r="Y166" i="8" s="1"/>
  <c r="AO165" i="8"/>
  <c r="F187" i="15" s="1"/>
  <c r="AL165" i="8"/>
  <c r="AJ165" i="8"/>
  <c r="AE165" i="8"/>
  <c r="E187" i="15" s="1"/>
  <c r="AD165" i="8"/>
  <c r="AB165" i="8"/>
  <c r="Z165" i="8"/>
  <c r="D187" i="15" s="1"/>
  <c r="X165" i="8"/>
  <c r="C187" i="15" s="1"/>
  <c r="W165" i="8"/>
  <c r="V165" i="8"/>
  <c r="B187" i="15" s="1"/>
  <c r="T165" i="8"/>
  <c r="AN165" i="8" s="1"/>
  <c r="S165" i="8"/>
  <c r="AM165" i="8" s="1"/>
  <c r="R165" i="8"/>
  <c r="Q165" i="8"/>
  <c r="AK165" i="8" s="1"/>
  <c r="O165" i="8"/>
  <c r="AI165" i="8" s="1"/>
  <c r="N165" i="8"/>
  <c r="AH165" i="8" s="1"/>
  <c r="M165" i="8"/>
  <c r="AG165" i="8" s="1"/>
  <c r="L165" i="8"/>
  <c r="AF165" i="8" s="1"/>
  <c r="J165" i="8"/>
  <c r="I165" i="8"/>
  <c r="AC165" i="8" s="1"/>
  <c r="G165" i="8"/>
  <c r="AA165" i="8" s="1"/>
  <c r="E165" i="8"/>
  <c r="Y165" i="8" s="1"/>
  <c r="AO164" i="8"/>
  <c r="F186" i="15" s="1"/>
  <c r="AM164" i="8"/>
  <c r="AK164" i="8"/>
  <c r="AJ164" i="8"/>
  <c r="AE164" i="8"/>
  <c r="E186" i="15" s="1"/>
  <c r="AC164" i="8"/>
  <c r="AB164" i="8"/>
  <c r="Z164" i="8"/>
  <c r="D186" i="15" s="1"/>
  <c r="X164" i="8"/>
  <c r="C186" i="15" s="1"/>
  <c r="W164" i="8"/>
  <c r="V164" i="8"/>
  <c r="B186" i="15" s="1"/>
  <c r="T164" i="8"/>
  <c r="AN164" i="8" s="1"/>
  <c r="S164" i="8"/>
  <c r="R164" i="8"/>
  <c r="AL164" i="8" s="1"/>
  <c r="Q164" i="8"/>
  <c r="O164" i="8"/>
  <c r="AI164" i="8" s="1"/>
  <c r="N164" i="8"/>
  <c r="AH164" i="8" s="1"/>
  <c r="M164" i="8"/>
  <c r="AG164" i="8" s="1"/>
  <c r="L164" i="8"/>
  <c r="AF164" i="8" s="1"/>
  <c r="J164" i="8"/>
  <c r="AD164" i="8" s="1"/>
  <c r="I164" i="8"/>
  <c r="G164" i="8"/>
  <c r="AA164" i="8" s="1"/>
  <c r="E164" i="8"/>
  <c r="Y164" i="8" s="1"/>
  <c r="AO163" i="8"/>
  <c r="F185" i="15" s="1"/>
  <c r="AN163" i="8"/>
  <c r="AL163" i="8"/>
  <c r="AJ163" i="8"/>
  <c r="AF163" i="8"/>
  <c r="AE163" i="8"/>
  <c r="E185" i="15" s="1"/>
  <c r="AD163" i="8"/>
  <c r="AB163" i="8"/>
  <c r="Z163" i="8"/>
  <c r="D185" i="15" s="1"/>
  <c r="X163" i="8"/>
  <c r="C185" i="15" s="1"/>
  <c r="W163" i="8"/>
  <c r="V163" i="8"/>
  <c r="B185" i="15" s="1"/>
  <c r="T163" i="8"/>
  <c r="S163" i="8"/>
  <c r="AM163" i="8" s="1"/>
  <c r="R163" i="8"/>
  <c r="Q163" i="8"/>
  <c r="AK163" i="8" s="1"/>
  <c r="O163" i="8"/>
  <c r="AI163" i="8" s="1"/>
  <c r="N163" i="8"/>
  <c r="AH163" i="8" s="1"/>
  <c r="M163" i="8"/>
  <c r="AG163" i="8" s="1"/>
  <c r="L163" i="8"/>
  <c r="J163" i="8"/>
  <c r="I163" i="8"/>
  <c r="AC163" i="8" s="1"/>
  <c r="G163" i="8"/>
  <c r="AA163" i="8" s="1"/>
  <c r="E163" i="8"/>
  <c r="Y163" i="8" s="1"/>
  <c r="AO162" i="8"/>
  <c r="F184" i="15" s="1"/>
  <c r="AM162" i="8"/>
  <c r="AJ162" i="8"/>
  <c r="AG162" i="8"/>
  <c r="AE162" i="8"/>
  <c r="E184" i="15" s="1"/>
  <c r="AB162" i="8"/>
  <c r="Z162" i="8"/>
  <c r="D184" i="15" s="1"/>
  <c r="Y162" i="8"/>
  <c r="X162" i="8"/>
  <c r="C184" i="15" s="1"/>
  <c r="W162" i="8"/>
  <c r="V162" i="8"/>
  <c r="B184" i="15" s="1"/>
  <c r="T162" i="8"/>
  <c r="AN162" i="8" s="1"/>
  <c r="S162" i="8"/>
  <c r="R162" i="8"/>
  <c r="AL162" i="8" s="1"/>
  <c r="Q162" i="8"/>
  <c r="AK162" i="8" s="1"/>
  <c r="O162" i="8"/>
  <c r="AI162" i="8" s="1"/>
  <c r="N162" i="8"/>
  <c r="AH162" i="8" s="1"/>
  <c r="M162" i="8"/>
  <c r="L162" i="8"/>
  <c r="AF162" i="8" s="1"/>
  <c r="J162" i="8"/>
  <c r="AD162" i="8" s="1"/>
  <c r="I162" i="8"/>
  <c r="AC162" i="8" s="1"/>
  <c r="G162" i="8"/>
  <c r="AA162" i="8" s="1"/>
  <c r="E162" i="8"/>
  <c r="AO161" i="8"/>
  <c r="F183" i="15" s="1"/>
  <c r="AN161" i="8"/>
  <c r="AJ161" i="8"/>
  <c r="AH161" i="8"/>
  <c r="AF161" i="8"/>
  <c r="AE161" i="8"/>
  <c r="E183" i="15" s="1"/>
  <c r="AB161" i="8"/>
  <c r="Z161" i="8"/>
  <c r="D183" i="15" s="1"/>
  <c r="X161" i="8"/>
  <c r="C183" i="15" s="1"/>
  <c r="W161" i="8"/>
  <c r="V161" i="8"/>
  <c r="B183" i="15" s="1"/>
  <c r="T161" i="8"/>
  <c r="S161" i="8"/>
  <c r="AM161" i="8" s="1"/>
  <c r="R161" i="8"/>
  <c r="AL161" i="8" s="1"/>
  <c r="Q161" i="8"/>
  <c r="AK161" i="8" s="1"/>
  <c r="O161" i="8"/>
  <c r="AI161" i="8" s="1"/>
  <c r="N161" i="8"/>
  <c r="M161" i="8"/>
  <c r="AG161" i="8" s="1"/>
  <c r="L161" i="8"/>
  <c r="J161" i="8"/>
  <c r="AD161" i="8" s="1"/>
  <c r="I161" i="8"/>
  <c r="AC161" i="8" s="1"/>
  <c r="G161" i="8"/>
  <c r="AA161" i="8" s="1"/>
  <c r="E161" i="8"/>
  <c r="Y161" i="8" s="1"/>
  <c r="AO160" i="8"/>
  <c r="F182" i="15" s="1"/>
  <c r="AJ160" i="8"/>
  <c r="AI160" i="8"/>
  <c r="AG160" i="8"/>
  <c r="AE160" i="8"/>
  <c r="E182" i="15" s="1"/>
  <c r="AB160" i="8"/>
  <c r="Z160" i="8"/>
  <c r="D182" i="15" s="1"/>
  <c r="X160" i="8"/>
  <c r="C182" i="15" s="1"/>
  <c r="W160" i="8"/>
  <c r="V160" i="8"/>
  <c r="B182" i="15" s="1"/>
  <c r="T160" i="8"/>
  <c r="AN160" i="8" s="1"/>
  <c r="S160" i="8"/>
  <c r="AM160" i="8" s="1"/>
  <c r="R160" i="8"/>
  <c r="AL160" i="8" s="1"/>
  <c r="Q160" i="8"/>
  <c r="AK160" i="8" s="1"/>
  <c r="O160" i="8"/>
  <c r="N160" i="8"/>
  <c r="AH160" i="8" s="1"/>
  <c r="M160" i="8"/>
  <c r="L160" i="8"/>
  <c r="AF160" i="8" s="1"/>
  <c r="J160" i="8"/>
  <c r="AD160" i="8" s="1"/>
  <c r="I160" i="8"/>
  <c r="AC160" i="8" s="1"/>
  <c r="G160" i="8"/>
  <c r="AA160" i="8" s="1"/>
  <c r="E160" i="8"/>
  <c r="AO159" i="8"/>
  <c r="F181" i="15" s="1"/>
  <c r="AJ159" i="8"/>
  <c r="AH159" i="8"/>
  <c r="AE159" i="8"/>
  <c r="E181" i="15" s="1"/>
  <c r="AB159" i="8"/>
  <c r="Z159" i="8"/>
  <c r="D181" i="15" s="1"/>
  <c r="X159" i="8"/>
  <c r="C181" i="15" s="1"/>
  <c r="W159" i="8"/>
  <c r="V159" i="8"/>
  <c r="B181" i="15" s="1"/>
  <c r="T159" i="8"/>
  <c r="AN159" i="8" s="1"/>
  <c r="S159" i="8"/>
  <c r="AM159" i="8" s="1"/>
  <c r="R159" i="8"/>
  <c r="AL159" i="8" s="1"/>
  <c r="Q159" i="8"/>
  <c r="AK159" i="8" s="1"/>
  <c r="O159" i="8"/>
  <c r="AI159" i="8" s="1"/>
  <c r="N159" i="8"/>
  <c r="M159" i="8"/>
  <c r="AG159" i="8" s="1"/>
  <c r="L159" i="8"/>
  <c r="AF159" i="8" s="1"/>
  <c r="J159" i="8"/>
  <c r="AD159" i="8" s="1"/>
  <c r="I159" i="8"/>
  <c r="AC159" i="8" s="1"/>
  <c r="G159" i="8"/>
  <c r="AA159" i="8" s="1"/>
  <c r="E159" i="8"/>
  <c r="Y159" i="8" s="1"/>
  <c r="AO158" i="8"/>
  <c r="F180" i="15" s="1"/>
  <c r="AK158" i="8"/>
  <c r="AJ158" i="8"/>
  <c r="AI158" i="8"/>
  <c r="AE158" i="8"/>
  <c r="E180" i="15" s="1"/>
  <c r="AC158" i="8"/>
  <c r="AB158" i="8"/>
  <c r="Z158" i="8"/>
  <c r="D180" i="15" s="1"/>
  <c r="X158" i="8"/>
  <c r="C180" i="15" s="1"/>
  <c r="W158" i="8"/>
  <c r="V158" i="8"/>
  <c r="B180" i="15" s="1"/>
  <c r="T158" i="8"/>
  <c r="AN158" i="8" s="1"/>
  <c r="S158" i="8"/>
  <c r="AM158" i="8" s="1"/>
  <c r="R158" i="8"/>
  <c r="AL158" i="8" s="1"/>
  <c r="Q158" i="8"/>
  <c r="O158" i="8"/>
  <c r="N158" i="8"/>
  <c r="AH158" i="8" s="1"/>
  <c r="M158" i="8"/>
  <c r="AG158" i="8" s="1"/>
  <c r="L158" i="8"/>
  <c r="AF158" i="8" s="1"/>
  <c r="J158" i="8"/>
  <c r="AD158" i="8" s="1"/>
  <c r="I158" i="8"/>
  <c r="G158" i="8"/>
  <c r="AA158" i="8" s="1"/>
  <c r="E158" i="8"/>
  <c r="Y158" i="8" s="1"/>
  <c r="AO157" i="8"/>
  <c r="F179" i="15" s="1"/>
  <c r="AL157" i="8"/>
  <c r="AJ157" i="8"/>
  <c r="AE157" i="8"/>
  <c r="E179" i="15" s="1"/>
  <c r="AD157" i="8"/>
  <c r="AB157" i="8"/>
  <c r="Z157" i="8"/>
  <c r="D179" i="15" s="1"/>
  <c r="X157" i="8"/>
  <c r="C179" i="15" s="1"/>
  <c r="W157" i="8"/>
  <c r="V157" i="8"/>
  <c r="B179" i="15" s="1"/>
  <c r="T157" i="8"/>
  <c r="AN157" i="8" s="1"/>
  <c r="S157" i="8"/>
  <c r="AM157" i="8" s="1"/>
  <c r="R157" i="8"/>
  <c r="Q157" i="8"/>
  <c r="AK157" i="8" s="1"/>
  <c r="O157" i="8"/>
  <c r="AI157" i="8" s="1"/>
  <c r="N157" i="8"/>
  <c r="AH157" i="8" s="1"/>
  <c r="M157" i="8"/>
  <c r="AG157" i="8" s="1"/>
  <c r="L157" i="8"/>
  <c r="AF157" i="8" s="1"/>
  <c r="J157" i="8"/>
  <c r="I157" i="8"/>
  <c r="AC157" i="8" s="1"/>
  <c r="G157" i="8"/>
  <c r="AA157" i="8" s="1"/>
  <c r="E157" i="8"/>
  <c r="Y157" i="8" s="1"/>
  <c r="AO156" i="8"/>
  <c r="F178" i="15" s="1"/>
  <c r="AM156" i="8"/>
  <c r="AK156" i="8"/>
  <c r="AJ156" i="8"/>
  <c r="AE156" i="8"/>
  <c r="E178" i="15" s="1"/>
  <c r="AC156" i="8"/>
  <c r="AB156" i="8"/>
  <c r="Z156" i="8"/>
  <c r="D178" i="15" s="1"/>
  <c r="X156" i="8"/>
  <c r="C178" i="15" s="1"/>
  <c r="W156" i="8"/>
  <c r="V156" i="8"/>
  <c r="B178" i="15" s="1"/>
  <c r="T156" i="8"/>
  <c r="AN156" i="8" s="1"/>
  <c r="S156" i="8"/>
  <c r="R156" i="8"/>
  <c r="AL156" i="8" s="1"/>
  <c r="Q156" i="8"/>
  <c r="O156" i="8"/>
  <c r="AI156" i="8" s="1"/>
  <c r="N156" i="8"/>
  <c r="AH156" i="8" s="1"/>
  <c r="M156" i="8"/>
  <c r="AG156" i="8" s="1"/>
  <c r="L156" i="8"/>
  <c r="AF156" i="8" s="1"/>
  <c r="J156" i="8"/>
  <c r="AD156" i="8" s="1"/>
  <c r="I156" i="8"/>
  <c r="G156" i="8"/>
  <c r="AA156" i="8" s="1"/>
  <c r="E156" i="8"/>
  <c r="Y156" i="8" s="1"/>
  <c r="AO155" i="8"/>
  <c r="F177" i="15" s="1"/>
  <c r="AN155" i="8"/>
  <c r="AL155" i="8"/>
  <c r="AJ155" i="8"/>
  <c r="AF155" i="8"/>
  <c r="AE155" i="8"/>
  <c r="E177" i="15" s="1"/>
  <c r="AD155" i="8"/>
  <c r="AB155" i="8"/>
  <c r="Z155" i="8"/>
  <c r="D177" i="15" s="1"/>
  <c r="X155" i="8"/>
  <c r="C177" i="15" s="1"/>
  <c r="W155" i="8"/>
  <c r="V155" i="8"/>
  <c r="B177" i="15" s="1"/>
  <c r="T155" i="8"/>
  <c r="S155" i="8"/>
  <c r="AM155" i="8" s="1"/>
  <c r="R155" i="8"/>
  <c r="Q155" i="8"/>
  <c r="AK155" i="8" s="1"/>
  <c r="O155" i="8"/>
  <c r="AI155" i="8" s="1"/>
  <c r="N155" i="8"/>
  <c r="AH155" i="8" s="1"/>
  <c r="M155" i="8"/>
  <c r="AG155" i="8" s="1"/>
  <c r="L155" i="8"/>
  <c r="J155" i="8"/>
  <c r="I155" i="8"/>
  <c r="AC155" i="8" s="1"/>
  <c r="G155" i="8"/>
  <c r="AA155" i="8" s="1"/>
  <c r="E155" i="8"/>
  <c r="Y155" i="8" s="1"/>
  <c r="AO154" i="8"/>
  <c r="F176" i="15" s="1"/>
  <c r="AM154" i="8"/>
  <c r="AJ154" i="8"/>
  <c r="AG154" i="8"/>
  <c r="AE154" i="8"/>
  <c r="E176" i="15" s="1"/>
  <c r="AB154" i="8"/>
  <c r="Z154" i="8"/>
  <c r="D176" i="15" s="1"/>
  <c r="Y154" i="8"/>
  <c r="X154" i="8"/>
  <c r="C176" i="15" s="1"/>
  <c r="W154" i="8"/>
  <c r="AP154" i="8" s="1"/>
  <c r="V154" i="8"/>
  <c r="B176" i="15" s="1"/>
  <c r="T154" i="8"/>
  <c r="AN154" i="8" s="1"/>
  <c r="S154" i="8"/>
  <c r="R154" i="8"/>
  <c r="AL154" i="8" s="1"/>
  <c r="Q154" i="8"/>
  <c r="AK154" i="8" s="1"/>
  <c r="O154" i="8"/>
  <c r="AI154" i="8" s="1"/>
  <c r="N154" i="8"/>
  <c r="AH154" i="8" s="1"/>
  <c r="M154" i="8"/>
  <c r="L154" i="8"/>
  <c r="AF154" i="8" s="1"/>
  <c r="J154" i="8"/>
  <c r="AD154" i="8" s="1"/>
  <c r="I154" i="8"/>
  <c r="AC154" i="8" s="1"/>
  <c r="G154" i="8"/>
  <c r="AA154" i="8" s="1"/>
  <c r="E154" i="8"/>
  <c r="AO153" i="8"/>
  <c r="F175" i="15" s="1"/>
  <c r="AN153" i="8"/>
  <c r="AJ153" i="8"/>
  <c r="AH153" i="8"/>
  <c r="AF153" i="8"/>
  <c r="AE153" i="8"/>
  <c r="E175" i="15" s="1"/>
  <c r="AB153" i="8"/>
  <c r="Z153" i="8"/>
  <c r="D175" i="15" s="1"/>
  <c r="X153" i="8"/>
  <c r="C175" i="15" s="1"/>
  <c r="W153" i="8"/>
  <c r="V153" i="8"/>
  <c r="B175" i="15" s="1"/>
  <c r="T153" i="8"/>
  <c r="S153" i="8"/>
  <c r="AM153" i="8" s="1"/>
  <c r="R153" i="8"/>
  <c r="AL153" i="8" s="1"/>
  <c r="Q153" i="8"/>
  <c r="AK153" i="8" s="1"/>
  <c r="O153" i="8"/>
  <c r="AI153" i="8" s="1"/>
  <c r="N153" i="8"/>
  <c r="M153" i="8"/>
  <c r="AG153" i="8" s="1"/>
  <c r="L153" i="8"/>
  <c r="J153" i="8"/>
  <c r="AD153" i="8" s="1"/>
  <c r="I153" i="8"/>
  <c r="AC153" i="8" s="1"/>
  <c r="G153" i="8"/>
  <c r="AA153" i="8" s="1"/>
  <c r="E153" i="8"/>
  <c r="Y153" i="8" s="1"/>
  <c r="AP153" i="8" s="1"/>
  <c r="AO152" i="8"/>
  <c r="F174" i="15" s="1"/>
  <c r="AJ152" i="8"/>
  <c r="AI152" i="8"/>
  <c r="AG152" i="8"/>
  <c r="AE152" i="8"/>
  <c r="E174" i="15" s="1"/>
  <c r="AB152" i="8"/>
  <c r="Z152" i="8"/>
  <c r="D174" i="15" s="1"/>
  <c r="X152" i="8"/>
  <c r="C174" i="15" s="1"/>
  <c r="W152" i="8"/>
  <c r="V152" i="8"/>
  <c r="B174" i="15" s="1"/>
  <c r="T152" i="8"/>
  <c r="AN152" i="8" s="1"/>
  <c r="S152" i="8"/>
  <c r="AM152" i="8" s="1"/>
  <c r="R152" i="8"/>
  <c r="AL152" i="8" s="1"/>
  <c r="Q152" i="8"/>
  <c r="AK152" i="8" s="1"/>
  <c r="O152" i="8"/>
  <c r="N152" i="8"/>
  <c r="AH152" i="8" s="1"/>
  <c r="M152" i="8"/>
  <c r="L152" i="8"/>
  <c r="AF152" i="8" s="1"/>
  <c r="J152" i="8"/>
  <c r="AD152" i="8" s="1"/>
  <c r="I152" i="8"/>
  <c r="AC152" i="8" s="1"/>
  <c r="G152" i="8"/>
  <c r="AA152" i="8" s="1"/>
  <c r="E152" i="8"/>
  <c r="AO151" i="8"/>
  <c r="F173" i="15" s="1"/>
  <c r="AM151" i="8"/>
  <c r="AJ151" i="8"/>
  <c r="AH151" i="8"/>
  <c r="AE151" i="8"/>
  <c r="E173" i="15" s="1"/>
  <c r="AB151" i="8"/>
  <c r="Z151" i="8"/>
  <c r="D173" i="15" s="1"/>
  <c r="X151" i="8"/>
  <c r="C173" i="15" s="1"/>
  <c r="W151" i="8"/>
  <c r="V151" i="8"/>
  <c r="B173" i="15" s="1"/>
  <c r="T151" i="8"/>
  <c r="AN151" i="8" s="1"/>
  <c r="S151" i="8"/>
  <c r="R151" i="8"/>
  <c r="AL151" i="8" s="1"/>
  <c r="Q151" i="8"/>
  <c r="AK151" i="8" s="1"/>
  <c r="O151" i="8"/>
  <c r="AI151" i="8" s="1"/>
  <c r="N151" i="8"/>
  <c r="M151" i="8"/>
  <c r="AG151" i="8" s="1"/>
  <c r="L151" i="8"/>
  <c r="AF151" i="8" s="1"/>
  <c r="J151" i="8"/>
  <c r="AD151" i="8" s="1"/>
  <c r="I151" i="8"/>
  <c r="AC151" i="8" s="1"/>
  <c r="G151" i="8"/>
  <c r="AA151" i="8" s="1"/>
  <c r="E151" i="8"/>
  <c r="Y151" i="8" s="1"/>
  <c r="AO150" i="8"/>
  <c r="F172" i="15" s="1"/>
  <c r="AN150" i="8"/>
  <c r="AK150" i="8"/>
  <c r="AJ150" i="8"/>
  <c r="AI150" i="8"/>
  <c r="AF150" i="8"/>
  <c r="AE150" i="8"/>
  <c r="E172" i="15" s="1"/>
  <c r="AC150" i="8"/>
  <c r="AB150" i="8"/>
  <c r="Z150" i="8"/>
  <c r="D172" i="15" s="1"/>
  <c r="X150" i="8"/>
  <c r="C172" i="15" s="1"/>
  <c r="W150" i="8"/>
  <c r="V150" i="8"/>
  <c r="B172" i="15" s="1"/>
  <c r="T150" i="8"/>
  <c r="S150" i="8"/>
  <c r="AM150" i="8" s="1"/>
  <c r="R150" i="8"/>
  <c r="AL150" i="8" s="1"/>
  <c r="Q150" i="8"/>
  <c r="O150" i="8"/>
  <c r="N150" i="8"/>
  <c r="AH150" i="8" s="1"/>
  <c r="M150" i="8"/>
  <c r="AG150" i="8" s="1"/>
  <c r="L150" i="8"/>
  <c r="J150" i="8"/>
  <c r="AD150" i="8" s="1"/>
  <c r="I150" i="8"/>
  <c r="G150" i="8"/>
  <c r="AA150" i="8" s="1"/>
  <c r="E150" i="8"/>
  <c r="Y150" i="8" s="1"/>
  <c r="AO149" i="8"/>
  <c r="F171" i="15" s="1"/>
  <c r="AL149" i="8"/>
  <c r="AJ149" i="8"/>
  <c r="AG149" i="8"/>
  <c r="AE149" i="8"/>
  <c r="E171" i="15" s="1"/>
  <c r="AD149" i="8"/>
  <c r="AB149" i="8"/>
  <c r="Z149" i="8"/>
  <c r="D171" i="15" s="1"/>
  <c r="Y149" i="8"/>
  <c r="X149" i="8"/>
  <c r="C171" i="15" s="1"/>
  <c r="W149" i="8"/>
  <c r="V149" i="8"/>
  <c r="B171" i="15" s="1"/>
  <c r="T149" i="8"/>
  <c r="AN149" i="8" s="1"/>
  <c r="S149" i="8"/>
  <c r="AM149" i="8" s="1"/>
  <c r="R149" i="8"/>
  <c r="Q149" i="8"/>
  <c r="AK149" i="8" s="1"/>
  <c r="O149" i="8"/>
  <c r="AI149" i="8" s="1"/>
  <c r="N149" i="8"/>
  <c r="AH149" i="8" s="1"/>
  <c r="M149" i="8"/>
  <c r="L149" i="8"/>
  <c r="AF149" i="8" s="1"/>
  <c r="J149" i="8"/>
  <c r="I149" i="8"/>
  <c r="AC149" i="8" s="1"/>
  <c r="G149" i="8"/>
  <c r="AA149" i="8" s="1"/>
  <c r="E149" i="8"/>
  <c r="AO148" i="8"/>
  <c r="F170" i="15" s="1"/>
  <c r="AM148" i="8"/>
  <c r="AJ148" i="8"/>
  <c r="AH148" i="8"/>
  <c r="AE148" i="8"/>
  <c r="E170" i="15" s="1"/>
  <c r="AC148" i="8"/>
  <c r="AB148" i="8"/>
  <c r="Z148" i="8"/>
  <c r="D170" i="15" s="1"/>
  <c r="X148" i="8"/>
  <c r="C170" i="15" s="1"/>
  <c r="W148" i="8"/>
  <c r="V148" i="8"/>
  <c r="B170" i="15" s="1"/>
  <c r="T148" i="8"/>
  <c r="AN148" i="8" s="1"/>
  <c r="S148" i="8"/>
  <c r="R148" i="8"/>
  <c r="AL148" i="8" s="1"/>
  <c r="Q148" i="8"/>
  <c r="AK148" i="8" s="1"/>
  <c r="O148" i="8"/>
  <c r="AI148" i="8" s="1"/>
  <c r="N148" i="8"/>
  <c r="M148" i="8"/>
  <c r="AG148" i="8" s="1"/>
  <c r="L148" i="8"/>
  <c r="AF148" i="8" s="1"/>
  <c r="J148" i="8"/>
  <c r="AD148" i="8" s="1"/>
  <c r="I148" i="8"/>
  <c r="G148" i="8"/>
  <c r="AA148" i="8" s="1"/>
  <c r="E148" i="8"/>
  <c r="Y148" i="8" s="1"/>
  <c r="AP148" i="8" s="1"/>
  <c r="AO147" i="8"/>
  <c r="F169" i="15" s="1"/>
  <c r="AN147" i="8"/>
  <c r="AJ147" i="8"/>
  <c r="AI147" i="8"/>
  <c r="AF147" i="8"/>
  <c r="AE147" i="8"/>
  <c r="E169" i="15" s="1"/>
  <c r="AD147" i="8"/>
  <c r="AB147" i="8"/>
  <c r="Z147" i="8"/>
  <c r="D169" i="15" s="1"/>
  <c r="X147" i="8"/>
  <c r="C169" i="15" s="1"/>
  <c r="W147" i="8"/>
  <c r="V147" i="8"/>
  <c r="B169" i="15" s="1"/>
  <c r="T147" i="8"/>
  <c r="S147" i="8"/>
  <c r="AM147" i="8" s="1"/>
  <c r="R147" i="8"/>
  <c r="AL147" i="8" s="1"/>
  <c r="Q147" i="8"/>
  <c r="AK147" i="8" s="1"/>
  <c r="O147" i="8"/>
  <c r="N147" i="8"/>
  <c r="AH147" i="8" s="1"/>
  <c r="M147" i="8"/>
  <c r="AG147" i="8" s="1"/>
  <c r="L147" i="8"/>
  <c r="J147" i="8"/>
  <c r="I147" i="8"/>
  <c r="AC147" i="8" s="1"/>
  <c r="G147" i="8"/>
  <c r="AA147" i="8" s="1"/>
  <c r="E147" i="8"/>
  <c r="Y147" i="8" s="1"/>
  <c r="AO146" i="8"/>
  <c r="F168" i="15" s="1"/>
  <c r="AJ146" i="8"/>
  <c r="AG146" i="8"/>
  <c r="AE146" i="8"/>
  <c r="E168" i="15" s="1"/>
  <c r="AB146" i="8"/>
  <c r="Z146" i="8"/>
  <c r="D168" i="15" s="1"/>
  <c r="Y146" i="8"/>
  <c r="X146" i="8"/>
  <c r="C168" i="15" s="1"/>
  <c r="W146" i="8"/>
  <c r="V146" i="8"/>
  <c r="B168" i="15" s="1"/>
  <c r="T146" i="8"/>
  <c r="AN146" i="8" s="1"/>
  <c r="S146" i="8"/>
  <c r="AM146" i="8" s="1"/>
  <c r="R146" i="8"/>
  <c r="AL146" i="8" s="1"/>
  <c r="Q146" i="8"/>
  <c r="AK146" i="8" s="1"/>
  <c r="O146" i="8"/>
  <c r="AI146" i="8" s="1"/>
  <c r="N146" i="8"/>
  <c r="AH146" i="8" s="1"/>
  <c r="M146" i="8"/>
  <c r="L146" i="8"/>
  <c r="AF146" i="8" s="1"/>
  <c r="J146" i="8"/>
  <c r="AD146" i="8" s="1"/>
  <c r="I146" i="8"/>
  <c r="AC146" i="8" s="1"/>
  <c r="G146" i="8"/>
  <c r="AA146" i="8" s="1"/>
  <c r="E146" i="8"/>
  <c r="AO145" i="8"/>
  <c r="F167" i="15" s="1"/>
  <c r="AK145" i="8"/>
  <c r="AJ145" i="8"/>
  <c r="AH145" i="8"/>
  <c r="AF145" i="8"/>
  <c r="AE145" i="8"/>
  <c r="E167" i="15" s="1"/>
  <c r="AC145" i="8"/>
  <c r="AB145" i="8"/>
  <c r="Z145" i="8"/>
  <c r="D167" i="15" s="1"/>
  <c r="X145" i="8"/>
  <c r="C167" i="15" s="1"/>
  <c r="W145" i="8"/>
  <c r="V145" i="8"/>
  <c r="B167" i="15" s="1"/>
  <c r="T145" i="8"/>
  <c r="AN145" i="8" s="1"/>
  <c r="S145" i="8"/>
  <c r="AM145" i="8" s="1"/>
  <c r="R145" i="8"/>
  <c r="AL145" i="8" s="1"/>
  <c r="Q145" i="8"/>
  <c r="O145" i="8"/>
  <c r="AI145" i="8" s="1"/>
  <c r="N145" i="8"/>
  <c r="M145" i="8"/>
  <c r="AG145" i="8" s="1"/>
  <c r="L145" i="8"/>
  <c r="J145" i="8"/>
  <c r="AD145" i="8" s="1"/>
  <c r="I145" i="8"/>
  <c r="G145" i="8"/>
  <c r="AA145" i="8" s="1"/>
  <c r="E145" i="8"/>
  <c r="Y145" i="8" s="1"/>
  <c r="AO144" i="8"/>
  <c r="F166" i="15" s="1"/>
  <c r="AL144" i="8"/>
  <c r="AJ144" i="8"/>
  <c r="AI144" i="8"/>
  <c r="AG144" i="8"/>
  <c r="AE144" i="8"/>
  <c r="E166" i="15" s="1"/>
  <c r="AD144" i="8"/>
  <c r="AB144" i="8"/>
  <c r="Z144" i="8"/>
  <c r="D166" i="15" s="1"/>
  <c r="X144" i="8"/>
  <c r="C166" i="15" s="1"/>
  <c r="W144" i="8"/>
  <c r="V144" i="8"/>
  <c r="B166" i="15" s="1"/>
  <c r="T144" i="8"/>
  <c r="AN144" i="8" s="1"/>
  <c r="S144" i="8"/>
  <c r="AM144" i="8" s="1"/>
  <c r="R144" i="8"/>
  <c r="Q144" i="8"/>
  <c r="AK144" i="8" s="1"/>
  <c r="O144" i="8"/>
  <c r="N144" i="8"/>
  <c r="AH144" i="8" s="1"/>
  <c r="M144" i="8"/>
  <c r="L144" i="8"/>
  <c r="AF144" i="8" s="1"/>
  <c r="J144" i="8"/>
  <c r="I144" i="8"/>
  <c r="AC144" i="8" s="1"/>
  <c r="G144" i="8"/>
  <c r="AA144" i="8" s="1"/>
  <c r="E144" i="8"/>
  <c r="AO143" i="8"/>
  <c r="F165" i="15" s="1"/>
  <c r="AM143" i="8"/>
  <c r="AJ143" i="8"/>
  <c r="AH143" i="8"/>
  <c r="AE143" i="8"/>
  <c r="E165" i="15" s="1"/>
  <c r="AB143" i="8"/>
  <c r="Z143" i="8"/>
  <c r="D165" i="15" s="1"/>
  <c r="X143" i="8"/>
  <c r="C165" i="15" s="1"/>
  <c r="W143" i="8"/>
  <c r="V143" i="8"/>
  <c r="B165" i="15" s="1"/>
  <c r="T143" i="8"/>
  <c r="AN143" i="8" s="1"/>
  <c r="S143" i="8"/>
  <c r="R143" i="8"/>
  <c r="AL143" i="8" s="1"/>
  <c r="Q143" i="8"/>
  <c r="AK143" i="8" s="1"/>
  <c r="O143" i="8"/>
  <c r="AI143" i="8" s="1"/>
  <c r="N143" i="8"/>
  <c r="M143" i="8"/>
  <c r="AG143" i="8" s="1"/>
  <c r="L143" i="8"/>
  <c r="AF143" i="8" s="1"/>
  <c r="J143" i="8"/>
  <c r="AD143" i="8" s="1"/>
  <c r="I143" i="8"/>
  <c r="AC143" i="8" s="1"/>
  <c r="G143" i="8"/>
  <c r="AA143" i="8" s="1"/>
  <c r="E143" i="8"/>
  <c r="Y143" i="8" s="1"/>
  <c r="AO142" i="8"/>
  <c r="F164" i="15" s="1"/>
  <c r="AN142" i="8"/>
  <c r="AK142" i="8"/>
  <c r="AJ142" i="8"/>
  <c r="AI142" i="8"/>
  <c r="AF142" i="8"/>
  <c r="AE142" i="8"/>
  <c r="E164" i="15" s="1"/>
  <c r="AC142" i="8"/>
  <c r="AB142" i="8"/>
  <c r="Z142" i="8"/>
  <c r="D164" i="15" s="1"/>
  <c r="X142" i="8"/>
  <c r="C164" i="15" s="1"/>
  <c r="W142" i="8"/>
  <c r="V142" i="8"/>
  <c r="B164" i="15" s="1"/>
  <c r="T142" i="8"/>
  <c r="S142" i="8"/>
  <c r="AM142" i="8" s="1"/>
  <c r="R142" i="8"/>
  <c r="AL142" i="8" s="1"/>
  <c r="Q142" i="8"/>
  <c r="O142" i="8"/>
  <c r="N142" i="8"/>
  <c r="AH142" i="8" s="1"/>
  <c r="M142" i="8"/>
  <c r="AG142" i="8" s="1"/>
  <c r="L142" i="8"/>
  <c r="J142" i="8"/>
  <c r="AD142" i="8" s="1"/>
  <c r="I142" i="8"/>
  <c r="G142" i="8"/>
  <c r="AA142" i="8" s="1"/>
  <c r="E142" i="8"/>
  <c r="Y142" i="8" s="1"/>
  <c r="AO141" i="8"/>
  <c r="F163" i="15" s="1"/>
  <c r="AL141" i="8"/>
  <c r="AJ141" i="8"/>
  <c r="AG141" i="8"/>
  <c r="AE141" i="8"/>
  <c r="E163" i="15" s="1"/>
  <c r="AD141" i="8"/>
  <c r="AB141" i="8"/>
  <c r="Z141" i="8"/>
  <c r="D163" i="15" s="1"/>
  <c r="Y141" i="8"/>
  <c r="X141" i="8"/>
  <c r="C163" i="15" s="1"/>
  <c r="W141" i="8"/>
  <c r="V141" i="8"/>
  <c r="B163" i="15" s="1"/>
  <c r="T141" i="8"/>
  <c r="AN141" i="8" s="1"/>
  <c r="S141" i="8"/>
  <c r="AM141" i="8" s="1"/>
  <c r="R141" i="8"/>
  <c r="Q141" i="8"/>
  <c r="AK141" i="8" s="1"/>
  <c r="O141" i="8"/>
  <c r="AI141" i="8" s="1"/>
  <c r="N141" i="8"/>
  <c r="AH141" i="8" s="1"/>
  <c r="M141" i="8"/>
  <c r="L141" i="8"/>
  <c r="AF141" i="8" s="1"/>
  <c r="J141" i="8"/>
  <c r="I141" i="8"/>
  <c r="AC141" i="8" s="1"/>
  <c r="G141" i="8"/>
  <c r="AA141" i="8" s="1"/>
  <c r="E141" i="8"/>
  <c r="AO140" i="8"/>
  <c r="F162" i="15" s="1"/>
  <c r="AM140" i="8"/>
  <c r="AJ140" i="8"/>
  <c r="AH140" i="8"/>
  <c r="AE140" i="8"/>
  <c r="E162" i="15" s="1"/>
  <c r="AC140" i="8"/>
  <c r="AB140" i="8"/>
  <c r="Z140" i="8"/>
  <c r="D162" i="15" s="1"/>
  <c r="X140" i="8"/>
  <c r="C162" i="15" s="1"/>
  <c r="W140" i="8"/>
  <c r="V140" i="8"/>
  <c r="B162" i="15" s="1"/>
  <c r="T140" i="8"/>
  <c r="AN140" i="8" s="1"/>
  <c r="S140" i="8"/>
  <c r="R140" i="8"/>
  <c r="AL140" i="8" s="1"/>
  <c r="Q140" i="8"/>
  <c r="AK140" i="8" s="1"/>
  <c r="O140" i="8"/>
  <c r="AI140" i="8" s="1"/>
  <c r="N140" i="8"/>
  <c r="M140" i="8"/>
  <c r="AG140" i="8" s="1"/>
  <c r="L140" i="8"/>
  <c r="AF140" i="8" s="1"/>
  <c r="J140" i="8"/>
  <c r="AD140" i="8" s="1"/>
  <c r="I140" i="8"/>
  <c r="G140" i="8"/>
  <c r="AA140" i="8" s="1"/>
  <c r="E140" i="8"/>
  <c r="Y140" i="8" s="1"/>
  <c r="AO139" i="8"/>
  <c r="F161" i="15" s="1"/>
  <c r="AN139" i="8"/>
  <c r="AJ139" i="8"/>
  <c r="AI139" i="8"/>
  <c r="AF139" i="8"/>
  <c r="AE139" i="8"/>
  <c r="E161" i="15" s="1"/>
  <c r="AD139" i="8"/>
  <c r="AB139" i="8"/>
  <c r="Z139" i="8"/>
  <c r="D161" i="15" s="1"/>
  <c r="X139" i="8"/>
  <c r="C161" i="15" s="1"/>
  <c r="W139" i="8"/>
  <c r="V139" i="8"/>
  <c r="B161" i="15" s="1"/>
  <c r="T139" i="8"/>
  <c r="S139" i="8"/>
  <c r="AM139" i="8" s="1"/>
  <c r="R139" i="8"/>
  <c r="AL139" i="8" s="1"/>
  <c r="Q139" i="8"/>
  <c r="AK139" i="8" s="1"/>
  <c r="O139" i="8"/>
  <c r="N139" i="8"/>
  <c r="AH139" i="8" s="1"/>
  <c r="M139" i="8"/>
  <c r="AG139" i="8" s="1"/>
  <c r="L139" i="8"/>
  <c r="J139" i="8"/>
  <c r="I139" i="8"/>
  <c r="AC139" i="8" s="1"/>
  <c r="G139" i="8"/>
  <c r="AA139" i="8" s="1"/>
  <c r="E139" i="8"/>
  <c r="Y139" i="8" s="1"/>
  <c r="AO138" i="8"/>
  <c r="F160" i="15" s="1"/>
  <c r="AJ138" i="8"/>
  <c r="AG138" i="8"/>
  <c r="AE138" i="8"/>
  <c r="E160" i="15" s="1"/>
  <c r="AB138" i="8"/>
  <c r="Z138" i="8"/>
  <c r="D160" i="15" s="1"/>
  <c r="Y138" i="8"/>
  <c r="X138" i="8"/>
  <c r="C160" i="15" s="1"/>
  <c r="W138" i="8"/>
  <c r="V138" i="8"/>
  <c r="B160" i="15" s="1"/>
  <c r="T138" i="8"/>
  <c r="AN138" i="8" s="1"/>
  <c r="S138" i="8"/>
  <c r="AM138" i="8" s="1"/>
  <c r="R138" i="8"/>
  <c r="AL138" i="8" s="1"/>
  <c r="Q138" i="8"/>
  <c r="AK138" i="8" s="1"/>
  <c r="O138" i="8"/>
  <c r="AI138" i="8" s="1"/>
  <c r="N138" i="8"/>
  <c r="AH138" i="8" s="1"/>
  <c r="M138" i="8"/>
  <c r="L138" i="8"/>
  <c r="AF138" i="8" s="1"/>
  <c r="J138" i="8"/>
  <c r="AD138" i="8" s="1"/>
  <c r="I138" i="8"/>
  <c r="AC138" i="8" s="1"/>
  <c r="G138" i="8"/>
  <c r="AA138" i="8" s="1"/>
  <c r="E138" i="8"/>
  <c r="AO137" i="8"/>
  <c r="F159" i="15" s="1"/>
  <c r="AK137" i="8"/>
  <c r="AJ137" i="8"/>
  <c r="AH137" i="8"/>
  <c r="AF137" i="8"/>
  <c r="AE137" i="8"/>
  <c r="E159" i="15" s="1"/>
  <c r="AC137" i="8"/>
  <c r="AB137" i="8"/>
  <c r="Z137" i="8"/>
  <c r="D159" i="15" s="1"/>
  <c r="X137" i="8"/>
  <c r="C159" i="15" s="1"/>
  <c r="W137" i="8"/>
  <c r="V137" i="8"/>
  <c r="B159" i="15" s="1"/>
  <c r="T137" i="8"/>
  <c r="AN137" i="8" s="1"/>
  <c r="S137" i="8"/>
  <c r="AM137" i="8" s="1"/>
  <c r="R137" i="8"/>
  <c r="AL137" i="8" s="1"/>
  <c r="Q137" i="8"/>
  <c r="O137" i="8"/>
  <c r="AI137" i="8" s="1"/>
  <c r="N137" i="8"/>
  <c r="M137" i="8"/>
  <c r="AG137" i="8" s="1"/>
  <c r="L137" i="8"/>
  <c r="J137" i="8"/>
  <c r="AD137" i="8" s="1"/>
  <c r="I137" i="8"/>
  <c r="G137" i="8"/>
  <c r="AA137" i="8" s="1"/>
  <c r="E137" i="8"/>
  <c r="Y137" i="8" s="1"/>
  <c r="AO136" i="8"/>
  <c r="F158" i="15" s="1"/>
  <c r="AL136" i="8"/>
  <c r="AJ136" i="8"/>
  <c r="AI136" i="8"/>
  <c r="AG136" i="8"/>
  <c r="AE136" i="8"/>
  <c r="E158" i="15" s="1"/>
  <c r="AD136" i="8"/>
  <c r="AB136" i="8"/>
  <c r="Z136" i="8"/>
  <c r="D158" i="15" s="1"/>
  <c r="X136" i="8"/>
  <c r="C158" i="15" s="1"/>
  <c r="W136" i="8"/>
  <c r="V136" i="8"/>
  <c r="B158" i="15" s="1"/>
  <c r="T136" i="8"/>
  <c r="AN136" i="8" s="1"/>
  <c r="S136" i="8"/>
  <c r="AM136" i="8" s="1"/>
  <c r="R136" i="8"/>
  <c r="AL135" i="8" s="1"/>
  <c r="Q136" i="8"/>
  <c r="AK136" i="8" s="1"/>
  <c r="O136" i="8"/>
  <c r="N136" i="8"/>
  <c r="AH136" i="8" s="1"/>
  <c r="M136" i="8"/>
  <c r="L136" i="8"/>
  <c r="AF136" i="8" s="1"/>
  <c r="J136" i="8"/>
  <c r="I136" i="8"/>
  <c r="AC136" i="8" s="1"/>
  <c r="G136" i="8"/>
  <c r="AA136" i="8" s="1"/>
  <c r="E136" i="8"/>
  <c r="AO135" i="8"/>
  <c r="F157" i="15" s="1"/>
  <c r="AM135" i="8"/>
  <c r="AJ135" i="8"/>
  <c r="AH135" i="8"/>
  <c r="AE135" i="8"/>
  <c r="E157" i="15" s="1"/>
  <c r="AB135" i="8"/>
  <c r="Z135" i="8"/>
  <c r="D157" i="15" s="1"/>
  <c r="X135" i="8"/>
  <c r="C157" i="15" s="1"/>
  <c r="W135" i="8"/>
  <c r="V135" i="8"/>
  <c r="B157" i="15" s="1"/>
  <c r="T135" i="8"/>
  <c r="AN135" i="8" s="1"/>
  <c r="S135" i="8"/>
  <c r="AM134" i="8" s="1"/>
  <c r="R135" i="8"/>
  <c r="Q135" i="8"/>
  <c r="AK135" i="8" s="1"/>
  <c r="O135" i="8"/>
  <c r="AI135" i="8" s="1"/>
  <c r="N135" i="8"/>
  <c r="M135" i="8"/>
  <c r="AG135" i="8" s="1"/>
  <c r="L135" i="8"/>
  <c r="AF135" i="8" s="1"/>
  <c r="J135" i="8"/>
  <c r="AD135" i="8" s="1"/>
  <c r="I135" i="8"/>
  <c r="AC135" i="8" s="1"/>
  <c r="G135" i="8"/>
  <c r="AA135" i="8" s="1"/>
  <c r="E135" i="8"/>
  <c r="Y135" i="8" s="1"/>
  <c r="AO134" i="8"/>
  <c r="F156" i="15" s="1"/>
  <c r="AN134" i="8"/>
  <c r="AK134" i="8"/>
  <c r="AJ134" i="8"/>
  <c r="AI134" i="8"/>
  <c r="AF134" i="8"/>
  <c r="AE134" i="8"/>
  <c r="E156" i="15" s="1"/>
  <c r="AC134" i="8"/>
  <c r="AB134" i="8"/>
  <c r="Z134" i="8"/>
  <c r="D156" i="15" s="1"/>
  <c r="X134" i="8"/>
  <c r="C156" i="15" s="1"/>
  <c r="W134" i="8"/>
  <c r="V134" i="8"/>
  <c r="B156" i="15" s="1"/>
  <c r="T134" i="8"/>
  <c r="AN133" i="8" s="1"/>
  <c r="S134" i="8"/>
  <c r="R134" i="8"/>
  <c r="AL134" i="8" s="1"/>
  <c r="Q134" i="8"/>
  <c r="O134" i="8"/>
  <c r="N134" i="8"/>
  <c r="AH134" i="8" s="1"/>
  <c r="M134" i="8"/>
  <c r="AG134" i="8" s="1"/>
  <c r="L134" i="8"/>
  <c r="J134" i="8"/>
  <c r="AD134" i="8" s="1"/>
  <c r="I134" i="8"/>
  <c r="G134" i="8"/>
  <c r="AA134" i="8" s="1"/>
  <c r="E134" i="8"/>
  <c r="Y134" i="8" s="1"/>
  <c r="AO133" i="8"/>
  <c r="F155" i="15" s="1"/>
  <c r="AL133" i="8"/>
  <c r="AJ133" i="8"/>
  <c r="AG133" i="8"/>
  <c r="AE133" i="8"/>
  <c r="E155" i="15" s="1"/>
  <c r="AD133" i="8"/>
  <c r="AB133" i="8"/>
  <c r="Z133" i="8"/>
  <c r="D155" i="15" s="1"/>
  <c r="Y133" i="8"/>
  <c r="X133" i="8"/>
  <c r="C155" i="15" s="1"/>
  <c r="W133" i="8"/>
  <c r="V133" i="8"/>
  <c r="B155" i="15" s="1"/>
  <c r="T133" i="8"/>
  <c r="S133" i="8"/>
  <c r="AM133" i="8" s="1"/>
  <c r="R133" i="8"/>
  <c r="Q133" i="8"/>
  <c r="AK133" i="8" s="1"/>
  <c r="O133" i="8"/>
  <c r="AI133" i="8" s="1"/>
  <c r="N133" i="8"/>
  <c r="AH133" i="8" s="1"/>
  <c r="M133" i="8"/>
  <c r="L133" i="8"/>
  <c r="AF133" i="8" s="1"/>
  <c r="J133" i="8"/>
  <c r="I133" i="8"/>
  <c r="AC133" i="8" s="1"/>
  <c r="G133" i="8"/>
  <c r="AA133" i="8" s="1"/>
  <c r="E133" i="8"/>
  <c r="AO132" i="8"/>
  <c r="F154" i="15" s="1"/>
  <c r="AM132" i="8"/>
  <c r="AJ132" i="8"/>
  <c r="AH132" i="8"/>
  <c r="AE132" i="8"/>
  <c r="E154" i="15" s="1"/>
  <c r="AC132" i="8"/>
  <c r="AB132" i="8"/>
  <c r="Z132" i="8"/>
  <c r="D154" i="15" s="1"/>
  <c r="X132" i="8"/>
  <c r="C154" i="15" s="1"/>
  <c r="W132" i="8"/>
  <c r="V132" i="8"/>
  <c r="B154" i="15" s="1"/>
  <c r="T132" i="8"/>
  <c r="AN132" i="8" s="1"/>
  <c r="S132" i="8"/>
  <c r="R132" i="8"/>
  <c r="AL132" i="8" s="1"/>
  <c r="Q132" i="8"/>
  <c r="AK132" i="8" s="1"/>
  <c r="O132" i="8"/>
  <c r="AI132" i="8" s="1"/>
  <c r="N132" i="8"/>
  <c r="M132" i="8"/>
  <c r="AG132" i="8" s="1"/>
  <c r="L132" i="8"/>
  <c r="AF132" i="8" s="1"/>
  <c r="J132" i="8"/>
  <c r="AD132" i="8" s="1"/>
  <c r="I132" i="8"/>
  <c r="G132" i="8"/>
  <c r="AA132" i="8" s="1"/>
  <c r="E132" i="8"/>
  <c r="Y132" i="8" s="1"/>
  <c r="AP132" i="8" s="1"/>
  <c r="AO131" i="8"/>
  <c r="F153" i="15" s="1"/>
  <c r="AN131" i="8"/>
  <c r="AJ131" i="8"/>
  <c r="AI131" i="8"/>
  <c r="AF131" i="8"/>
  <c r="AE131" i="8"/>
  <c r="E153" i="15" s="1"/>
  <c r="AD131" i="8"/>
  <c r="AC131" i="8"/>
  <c r="AB131" i="8"/>
  <c r="Z131" i="8"/>
  <c r="D153" i="15" s="1"/>
  <c r="X131" i="8"/>
  <c r="C153" i="15" s="1"/>
  <c r="W131" i="8"/>
  <c r="V131" i="8"/>
  <c r="B153" i="15" s="1"/>
  <c r="T131" i="8"/>
  <c r="S131" i="8"/>
  <c r="AM131" i="8" s="1"/>
  <c r="R131" i="8"/>
  <c r="AL131" i="8" s="1"/>
  <c r="Q131" i="8"/>
  <c r="AK131" i="8" s="1"/>
  <c r="O131" i="8"/>
  <c r="N131" i="8"/>
  <c r="AH131" i="8" s="1"/>
  <c r="M131" i="8"/>
  <c r="L131" i="8"/>
  <c r="J131" i="8"/>
  <c r="I131" i="8"/>
  <c r="G131" i="8"/>
  <c r="AA131" i="8" s="1"/>
  <c r="E131" i="8"/>
  <c r="Y131" i="8" s="1"/>
  <c r="AO130" i="8"/>
  <c r="F152" i="15" s="1"/>
  <c r="AJ130" i="8"/>
  <c r="AG130" i="8"/>
  <c r="AE130" i="8"/>
  <c r="E152" i="15" s="1"/>
  <c r="AD130" i="8"/>
  <c r="AB130" i="8"/>
  <c r="Z130" i="8"/>
  <c r="D152" i="15" s="1"/>
  <c r="Y130" i="8"/>
  <c r="X130" i="8"/>
  <c r="C152" i="15" s="1"/>
  <c r="W130" i="8"/>
  <c r="V130" i="8"/>
  <c r="B152" i="15" s="1"/>
  <c r="T130" i="8"/>
  <c r="AN130" i="8" s="1"/>
  <c r="S130" i="8"/>
  <c r="AM130" i="8" s="1"/>
  <c r="R130" i="8"/>
  <c r="AL130" i="8" s="1"/>
  <c r="Q130" i="8"/>
  <c r="AK130" i="8" s="1"/>
  <c r="O130" i="8"/>
  <c r="AI130" i="8" s="1"/>
  <c r="N130" i="8"/>
  <c r="M130" i="8"/>
  <c r="L130" i="8"/>
  <c r="AF130" i="8" s="1"/>
  <c r="J130" i="8"/>
  <c r="I130" i="8"/>
  <c r="AC130" i="8" s="1"/>
  <c r="G130" i="8"/>
  <c r="AA130" i="8" s="1"/>
  <c r="E130" i="8"/>
  <c r="AO129" i="8"/>
  <c r="F151" i="15" s="1"/>
  <c r="AK129" i="8"/>
  <c r="AJ129" i="8"/>
  <c r="AH129" i="8"/>
  <c r="AF129" i="8"/>
  <c r="AE129" i="8"/>
  <c r="E151" i="15" s="1"/>
  <c r="AC129" i="8"/>
  <c r="AB129" i="8"/>
  <c r="Z129" i="8"/>
  <c r="D151" i="15" s="1"/>
  <c r="X129" i="8"/>
  <c r="C151" i="15" s="1"/>
  <c r="W129" i="8"/>
  <c r="V129" i="8"/>
  <c r="B151" i="15" s="1"/>
  <c r="T129" i="8"/>
  <c r="AN129" i="8" s="1"/>
  <c r="S129" i="8"/>
  <c r="AM129" i="8" s="1"/>
  <c r="R129" i="8"/>
  <c r="AL129" i="8" s="1"/>
  <c r="Q129" i="8"/>
  <c r="AK128" i="8" s="1"/>
  <c r="O129" i="8"/>
  <c r="N129" i="8"/>
  <c r="M129" i="8"/>
  <c r="AG129" i="8" s="1"/>
  <c r="L129" i="8"/>
  <c r="J129" i="8"/>
  <c r="AD129" i="8" s="1"/>
  <c r="I129" i="8"/>
  <c r="G129" i="8"/>
  <c r="AA129" i="8" s="1"/>
  <c r="E129" i="8"/>
  <c r="Y129" i="8" s="1"/>
  <c r="AO128" i="8"/>
  <c r="F150" i="15" s="1"/>
  <c r="AL128" i="8"/>
  <c r="AJ128" i="8"/>
  <c r="AI128" i="8"/>
  <c r="AG128" i="8"/>
  <c r="AE128" i="8"/>
  <c r="E150" i="15" s="1"/>
  <c r="AD128" i="8"/>
  <c r="AB128" i="8"/>
  <c r="Z128" i="8"/>
  <c r="D150" i="15" s="1"/>
  <c r="X128" i="8"/>
  <c r="C150" i="15" s="1"/>
  <c r="W128" i="8"/>
  <c r="V128" i="8"/>
  <c r="B150" i="15" s="1"/>
  <c r="T128" i="8"/>
  <c r="AN128" i="8" s="1"/>
  <c r="S128" i="8"/>
  <c r="AM128" i="8" s="1"/>
  <c r="R128" i="8"/>
  <c r="AL127" i="8" s="1"/>
  <c r="Q128" i="8"/>
  <c r="O128" i="8"/>
  <c r="N128" i="8"/>
  <c r="AH128" i="8" s="1"/>
  <c r="M128" i="8"/>
  <c r="L128" i="8"/>
  <c r="AF128" i="8" s="1"/>
  <c r="J128" i="8"/>
  <c r="I128" i="8"/>
  <c r="AC128" i="8" s="1"/>
  <c r="G128" i="8"/>
  <c r="AA128" i="8" s="1"/>
  <c r="E128" i="8"/>
  <c r="AO127" i="8"/>
  <c r="F149" i="15" s="1"/>
  <c r="AM127" i="8"/>
  <c r="AJ127" i="8"/>
  <c r="AH127" i="8"/>
  <c r="AE127" i="8"/>
  <c r="E149" i="15" s="1"/>
  <c r="AB127" i="8"/>
  <c r="Z127" i="8"/>
  <c r="D149" i="15" s="1"/>
  <c r="X127" i="8"/>
  <c r="C149" i="15" s="1"/>
  <c r="W127" i="8"/>
  <c r="V127" i="8"/>
  <c r="B149" i="15" s="1"/>
  <c r="T127" i="8"/>
  <c r="AN127" i="8" s="1"/>
  <c r="S127" i="8"/>
  <c r="R127" i="8"/>
  <c r="Q127" i="8"/>
  <c r="AK127" i="8" s="1"/>
  <c r="O127" i="8"/>
  <c r="AI127" i="8" s="1"/>
  <c r="N127" i="8"/>
  <c r="M127" i="8"/>
  <c r="AG127" i="8" s="1"/>
  <c r="L127" i="8"/>
  <c r="AF127" i="8" s="1"/>
  <c r="J127" i="8"/>
  <c r="AD127" i="8" s="1"/>
  <c r="I127" i="8"/>
  <c r="AC127" i="8" s="1"/>
  <c r="G127" i="8"/>
  <c r="AA127" i="8" s="1"/>
  <c r="E127" i="8"/>
  <c r="Y127" i="8" s="1"/>
  <c r="AO126" i="8"/>
  <c r="F148" i="15" s="1"/>
  <c r="AN126" i="8"/>
  <c r="AM126" i="8"/>
  <c r="AK126" i="8"/>
  <c r="AJ126" i="8"/>
  <c r="AI126" i="8"/>
  <c r="AE126" i="8"/>
  <c r="E148" i="15" s="1"/>
  <c r="AC126" i="8"/>
  <c r="AB126" i="8"/>
  <c r="Z126" i="8"/>
  <c r="D148" i="15" s="1"/>
  <c r="X126" i="8"/>
  <c r="C148" i="15" s="1"/>
  <c r="W126" i="8"/>
  <c r="V126" i="8"/>
  <c r="B148" i="15" s="1"/>
  <c r="T126" i="8"/>
  <c r="S126" i="8"/>
  <c r="R126" i="8"/>
  <c r="AL126" i="8" s="1"/>
  <c r="Q126" i="8"/>
  <c r="O126" i="8"/>
  <c r="N126" i="8"/>
  <c r="AH126" i="8" s="1"/>
  <c r="M126" i="8"/>
  <c r="AG126" i="8" s="1"/>
  <c r="L126" i="8"/>
  <c r="J126" i="8"/>
  <c r="AD126" i="8" s="1"/>
  <c r="I126" i="8"/>
  <c r="G126" i="8"/>
  <c r="AA126" i="8" s="1"/>
  <c r="E126" i="8"/>
  <c r="Y126" i="8" s="1"/>
  <c r="AO125" i="8"/>
  <c r="F147" i="15" s="1"/>
  <c r="AN125" i="8"/>
  <c r="AL125" i="8"/>
  <c r="AJ125" i="8"/>
  <c r="AF125" i="8"/>
  <c r="AE125" i="8"/>
  <c r="E147" i="15" s="1"/>
  <c r="AD125" i="8"/>
  <c r="AB125" i="8"/>
  <c r="Z125" i="8"/>
  <c r="D147" i="15" s="1"/>
  <c r="Y125" i="8"/>
  <c r="X125" i="8"/>
  <c r="C147" i="15" s="1"/>
  <c r="W125" i="8"/>
  <c r="V125" i="8"/>
  <c r="B147" i="15" s="1"/>
  <c r="T125" i="8"/>
  <c r="S125" i="8"/>
  <c r="AM125" i="8" s="1"/>
  <c r="R125" i="8"/>
  <c r="Q125" i="8"/>
  <c r="AK125" i="8" s="1"/>
  <c r="O125" i="8"/>
  <c r="AI125" i="8" s="1"/>
  <c r="N125" i="8"/>
  <c r="AH125" i="8" s="1"/>
  <c r="M125" i="8"/>
  <c r="L125" i="8"/>
  <c r="AF124" i="8" s="1"/>
  <c r="J125" i="8"/>
  <c r="I125" i="8"/>
  <c r="AC125" i="8" s="1"/>
  <c r="G125" i="8"/>
  <c r="AA125" i="8" s="1"/>
  <c r="E125" i="8"/>
  <c r="AO124" i="8"/>
  <c r="F146" i="15" s="1"/>
  <c r="AM124" i="8"/>
  <c r="AJ124" i="8"/>
  <c r="AG124" i="8"/>
  <c r="AE124" i="8"/>
  <c r="E146" i="15" s="1"/>
  <c r="AC124" i="8"/>
  <c r="AB124" i="8"/>
  <c r="Z124" i="8"/>
  <c r="D146" i="15" s="1"/>
  <c r="Y124" i="8"/>
  <c r="X124" i="8"/>
  <c r="C146" i="15" s="1"/>
  <c r="W124" i="8"/>
  <c r="V124" i="8"/>
  <c r="B146" i="15" s="1"/>
  <c r="T124" i="8"/>
  <c r="AN124" i="8" s="1"/>
  <c r="S124" i="8"/>
  <c r="R124" i="8"/>
  <c r="AL124" i="8" s="1"/>
  <c r="Q124" i="8"/>
  <c r="AK124" i="8" s="1"/>
  <c r="O124" i="8"/>
  <c r="AI124" i="8" s="1"/>
  <c r="N124" i="8"/>
  <c r="M124" i="8"/>
  <c r="AG123" i="8" s="1"/>
  <c r="L124" i="8"/>
  <c r="J124" i="8"/>
  <c r="AD124" i="8" s="1"/>
  <c r="I124" i="8"/>
  <c r="G124" i="8"/>
  <c r="AA124" i="8" s="1"/>
  <c r="E124" i="8"/>
  <c r="AO123" i="8"/>
  <c r="F145" i="15" s="1"/>
  <c r="AN123" i="8"/>
  <c r="AJ123" i="8"/>
  <c r="AH123" i="8"/>
  <c r="AF123" i="8"/>
  <c r="AE123" i="8"/>
  <c r="E145" i="15" s="1"/>
  <c r="AD123" i="8"/>
  <c r="AB123" i="8"/>
  <c r="Z123" i="8"/>
  <c r="D145" i="15" s="1"/>
  <c r="X123" i="8"/>
  <c r="C145" i="15" s="1"/>
  <c r="W123" i="8"/>
  <c r="V123" i="8"/>
  <c r="B145" i="15" s="1"/>
  <c r="T123" i="8"/>
  <c r="S123" i="8"/>
  <c r="AM123" i="8" s="1"/>
  <c r="R123" i="8"/>
  <c r="AL123" i="8" s="1"/>
  <c r="Q123" i="8"/>
  <c r="AK123" i="8" s="1"/>
  <c r="O123" i="8"/>
  <c r="N123" i="8"/>
  <c r="M123" i="8"/>
  <c r="L123" i="8"/>
  <c r="J123" i="8"/>
  <c r="I123" i="8"/>
  <c r="AC123" i="8" s="1"/>
  <c r="G123" i="8"/>
  <c r="AA123" i="8" s="1"/>
  <c r="E123" i="8"/>
  <c r="Y123" i="8" s="1"/>
  <c r="AO122" i="8"/>
  <c r="F144" i="15" s="1"/>
  <c r="AJ122" i="8"/>
  <c r="AI122" i="8"/>
  <c r="AG122" i="8"/>
  <c r="AE122" i="8"/>
  <c r="E144" i="15" s="1"/>
  <c r="AB122" i="8"/>
  <c r="Z122" i="8"/>
  <c r="D144" i="15" s="1"/>
  <c r="X122" i="8"/>
  <c r="C144" i="15" s="1"/>
  <c r="W122" i="8"/>
  <c r="V122" i="8"/>
  <c r="B144" i="15" s="1"/>
  <c r="T122" i="8"/>
  <c r="AN122" i="8" s="1"/>
  <c r="S122" i="8"/>
  <c r="AM122" i="8" s="1"/>
  <c r="R122" i="8"/>
  <c r="AL122" i="8" s="1"/>
  <c r="Q122" i="8"/>
  <c r="AK122" i="8" s="1"/>
  <c r="O122" i="8"/>
  <c r="N122" i="8"/>
  <c r="AH122" i="8" s="1"/>
  <c r="M122" i="8"/>
  <c r="L122" i="8"/>
  <c r="AF122" i="8" s="1"/>
  <c r="J122" i="8"/>
  <c r="AD122" i="8" s="1"/>
  <c r="I122" i="8"/>
  <c r="AC122" i="8" s="1"/>
  <c r="G122" i="8"/>
  <c r="AA122" i="8" s="1"/>
  <c r="E122" i="8"/>
  <c r="AO121" i="8"/>
  <c r="F143" i="15" s="1"/>
  <c r="AK121" i="8"/>
  <c r="AJ121" i="8"/>
  <c r="AH121" i="8"/>
  <c r="AF121" i="8"/>
  <c r="AE121" i="8"/>
  <c r="E143" i="15" s="1"/>
  <c r="AB121" i="8"/>
  <c r="Z121" i="8"/>
  <c r="D143" i="15" s="1"/>
  <c r="X121" i="8"/>
  <c r="C143" i="15" s="1"/>
  <c r="W121" i="8"/>
  <c r="V121" i="8"/>
  <c r="B143" i="15" s="1"/>
  <c r="T121" i="8"/>
  <c r="AN121" i="8" s="1"/>
  <c r="S121" i="8"/>
  <c r="AM121" i="8" s="1"/>
  <c r="R121" i="8"/>
  <c r="AL121" i="8" s="1"/>
  <c r="Q121" i="8"/>
  <c r="O121" i="8"/>
  <c r="AI121" i="8" s="1"/>
  <c r="N121" i="8"/>
  <c r="M121" i="8"/>
  <c r="AG121" i="8" s="1"/>
  <c r="L121" i="8"/>
  <c r="J121" i="8"/>
  <c r="AD121" i="8" s="1"/>
  <c r="I121" i="8"/>
  <c r="AC121" i="8" s="1"/>
  <c r="G121" i="8"/>
  <c r="AA121" i="8" s="1"/>
  <c r="E121" i="8"/>
  <c r="Y121" i="8" s="1"/>
  <c r="AO120" i="8"/>
  <c r="F142" i="15" s="1"/>
  <c r="AL120" i="8"/>
  <c r="AK120" i="8"/>
  <c r="AJ120" i="8"/>
  <c r="AI120" i="8"/>
  <c r="AG120" i="8"/>
  <c r="AE120" i="8"/>
  <c r="E142" i="15" s="1"/>
  <c r="AC120" i="8"/>
  <c r="AB120" i="8"/>
  <c r="Z120" i="8"/>
  <c r="D142" i="15" s="1"/>
  <c r="X120" i="8"/>
  <c r="C142" i="15" s="1"/>
  <c r="W120" i="8"/>
  <c r="V120" i="8"/>
  <c r="B142" i="15" s="1"/>
  <c r="T120" i="8"/>
  <c r="AN120" i="8" s="1"/>
  <c r="S120" i="8"/>
  <c r="AM120" i="8" s="1"/>
  <c r="R120" i="8"/>
  <c r="Q120" i="8"/>
  <c r="O120" i="8"/>
  <c r="N120" i="8"/>
  <c r="AH120" i="8" s="1"/>
  <c r="M120" i="8"/>
  <c r="L120" i="8"/>
  <c r="AF120" i="8" s="1"/>
  <c r="J120" i="8"/>
  <c r="AD120" i="8" s="1"/>
  <c r="I120" i="8"/>
  <c r="G120" i="8"/>
  <c r="AA120" i="8" s="1"/>
  <c r="E120" i="8"/>
  <c r="AO119" i="8"/>
  <c r="F141" i="15" s="1"/>
  <c r="AM119" i="8"/>
  <c r="AL119" i="8"/>
  <c r="AJ119" i="8"/>
  <c r="AH119" i="8"/>
  <c r="AE119" i="8"/>
  <c r="E141" i="15" s="1"/>
  <c r="AD119" i="8"/>
  <c r="AB119" i="8"/>
  <c r="Z119" i="8"/>
  <c r="D141" i="15" s="1"/>
  <c r="X119" i="8"/>
  <c r="C141" i="15" s="1"/>
  <c r="W119" i="8"/>
  <c r="V119" i="8"/>
  <c r="B141" i="15" s="1"/>
  <c r="T119" i="8"/>
  <c r="AN119" i="8" s="1"/>
  <c r="S119" i="8"/>
  <c r="R119" i="8"/>
  <c r="Q119" i="8"/>
  <c r="AK119" i="8" s="1"/>
  <c r="O119" i="8"/>
  <c r="AI119" i="8" s="1"/>
  <c r="N119" i="8"/>
  <c r="M119" i="8"/>
  <c r="AG119" i="8" s="1"/>
  <c r="L119" i="8"/>
  <c r="AF119" i="8" s="1"/>
  <c r="J119" i="8"/>
  <c r="I119" i="8"/>
  <c r="AC119" i="8" s="1"/>
  <c r="G119" i="8"/>
  <c r="AA119" i="8" s="1"/>
  <c r="E119" i="8"/>
  <c r="Y119" i="8" s="1"/>
  <c r="AO118" i="8"/>
  <c r="F140" i="15" s="1"/>
  <c r="AN118" i="8"/>
  <c r="AM118" i="8"/>
  <c r="AK118" i="8"/>
  <c r="AJ118" i="8"/>
  <c r="AI118" i="8"/>
  <c r="AE118" i="8"/>
  <c r="E140" i="15" s="1"/>
  <c r="AC118" i="8"/>
  <c r="AB118" i="8"/>
  <c r="Z118" i="8"/>
  <c r="D140" i="15" s="1"/>
  <c r="X118" i="8"/>
  <c r="C140" i="15" s="1"/>
  <c r="W118" i="8"/>
  <c r="V118" i="8"/>
  <c r="B140" i="15" s="1"/>
  <c r="T118" i="8"/>
  <c r="S118" i="8"/>
  <c r="R118" i="8"/>
  <c r="AL118" i="8" s="1"/>
  <c r="Q118" i="8"/>
  <c r="O118" i="8"/>
  <c r="N118" i="8"/>
  <c r="AH118" i="8" s="1"/>
  <c r="M118" i="8"/>
  <c r="AG118" i="8" s="1"/>
  <c r="L118" i="8"/>
  <c r="J118" i="8"/>
  <c r="AD118" i="8" s="1"/>
  <c r="I118" i="8"/>
  <c r="G118" i="8"/>
  <c r="AA118" i="8" s="1"/>
  <c r="E118" i="8"/>
  <c r="Y118" i="8" s="1"/>
  <c r="AO117" i="8"/>
  <c r="F139" i="15" s="1"/>
  <c r="AN117" i="8"/>
  <c r="AL117" i="8"/>
  <c r="AJ117" i="8"/>
  <c r="AF117" i="8"/>
  <c r="AE117" i="8"/>
  <c r="E139" i="15" s="1"/>
  <c r="AD117" i="8"/>
  <c r="AB117" i="8"/>
  <c r="Z117" i="8"/>
  <c r="D139" i="15" s="1"/>
  <c r="Y117" i="8"/>
  <c r="X117" i="8"/>
  <c r="C139" i="15" s="1"/>
  <c r="W117" i="8"/>
  <c r="V117" i="8"/>
  <c r="B139" i="15" s="1"/>
  <c r="T117" i="8"/>
  <c r="S117" i="8"/>
  <c r="AM117" i="8" s="1"/>
  <c r="R117" i="8"/>
  <c r="Q117" i="8"/>
  <c r="AK117" i="8" s="1"/>
  <c r="O117" i="8"/>
  <c r="AI117" i="8" s="1"/>
  <c r="N117" i="8"/>
  <c r="AH117" i="8" s="1"/>
  <c r="M117" i="8"/>
  <c r="L117" i="8"/>
  <c r="J117" i="8"/>
  <c r="I117" i="8"/>
  <c r="AC117" i="8" s="1"/>
  <c r="G117" i="8"/>
  <c r="AA117" i="8" s="1"/>
  <c r="E117" i="8"/>
  <c r="AO116" i="8"/>
  <c r="F138" i="15" s="1"/>
  <c r="AM116" i="8"/>
  <c r="AJ116" i="8"/>
  <c r="AG116" i="8"/>
  <c r="AE116" i="8"/>
  <c r="E138" i="15" s="1"/>
  <c r="AC116" i="8"/>
  <c r="AB116" i="8"/>
  <c r="Z116" i="8"/>
  <c r="D138" i="15" s="1"/>
  <c r="Y116" i="8"/>
  <c r="X116" i="8"/>
  <c r="C138" i="15" s="1"/>
  <c r="W116" i="8"/>
  <c r="V116" i="8"/>
  <c r="B138" i="15" s="1"/>
  <c r="T116" i="8"/>
  <c r="AN116" i="8" s="1"/>
  <c r="S116" i="8"/>
  <c r="R116" i="8"/>
  <c r="AL116" i="8" s="1"/>
  <c r="Q116" i="8"/>
  <c r="AK116" i="8" s="1"/>
  <c r="O116" i="8"/>
  <c r="AI116" i="8" s="1"/>
  <c r="N116" i="8"/>
  <c r="M116" i="8"/>
  <c r="L116" i="8"/>
  <c r="AF116" i="8" s="1"/>
  <c r="J116" i="8"/>
  <c r="AD116" i="8" s="1"/>
  <c r="I116" i="8"/>
  <c r="G116" i="8"/>
  <c r="AA116" i="8" s="1"/>
  <c r="E116" i="8"/>
  <c r="AO115" i="8"/>
  <c r="F137" i="15" s="1"/>
  <c r="AN115" i="8"/>
  <c r="AJ115" i="8"/>
  <c r="AH115" i="8"/>
  <c r="AF115" i="8"/>
  <c r="AE115" i="8"/>
  <c r="E137" i="15" s="1"/>
  <c r="AD115" i="8"/>
  <c r="AB115" i="8"/>
  <c r="Z115" i="8"/>
  <c r="D137" i="15" s="1"/>
  <c r="X115" i="8"/>
  <c r="C137" i="15" s="1"/>
  <c r="W115" i="8"/>
  <c r="V115" i="8"/>
  <c r="B137" i="15" s="1"/>
  <c r="T115" i="8"/>
  <c r="S115" i="8"/>
  <c r="AM115" i="8" s="1"/>
  <c r="R115" i="8"/>
  <c r="AL115" i="8" s="1"/>
  <c r="Q115" i="8"/>
  <c r="AK115" i="8" s="1"/>
  <c r="O115" i="8"/>
  <c r="N115" i="8"/>
  <c r="M115" i="8"/>
  <c r="AG115" i="8" s="1"/>
  <c r="L115" i="8"/>
  <c r="J115" i="8"/>
  <c r="I115" i="8"/>
  <c r="AC115" i="8" s="1"/>
  <c r="G115" i="8"/>
  <c r="AA115" i="8" s="1"/>
  <c r="E115" i="8"/>
  <c r="Y115" i="8" s="1"/>
  <c r="AO114" i="8"/>
  <c r="F136" i="15" s="1"/>
  <c r="AJ114" i="8"/>
  <c r="AI114" i="8"/>
  <c r="AG114" i="8"/>
  <c r="AE114" i="8"/>
  <c r="E136" i="15" s="1"/>
  <c r="AB114" i="8"/>
  <c r="Z114" i="8"/>
  <c r="D136" i="15" s="1"/>
  <c r="X114" i="8"/>
  <c r="C136" i="15" s="1"/>
  <c r="W114" i="8"/>
  <c r="V114" i="8"/>
  <c r="B136" i="15" s="1"/>
  <c r="T114" i="8"/>
  <c r="AN114" i="8" s="1"/>
  <c r="S114" i="8"/>
  <c r="AM114" i="8" s="1"/>
  <c r="R114" i="8"/>
  <c r="AL114" i="8" s="1"/>
  <c r="Q114" i="8"/>
  <c r="AK114" i="8" s="1"/>
  <c r="O114" i="8"/>
  <c r="N114" i="8"/>
  <c r="AH114" i="8" s="1"/>
  <c r="M114" i="8"/>
  <c r="L114" i="8"/>
  <c r="AF114" i="8" s="1"/>
  <c r="J114" i="8"/>
  <c r="AD114" i="8" s="1"/>
  <c r="I114" i="8"/>
  <c r="AC114" i="8" s="1"/>
  <c r="G114" i="8"/>
  <c r="AA114" i="8" s="1"/>
  <c r="E114" i="8"/>
  <c r="AO113" i="8"/>
  <c r="F135" i="15" s="1"/>
  <c r="AK113" i="8"/>
  <c r="AJ113" i="8"/>
  <c r="AH113" i="8"/>
  <c r="AF113" i="8"/>
  <c r="AE113" i="8"/>
  <c r="E135" i="15" s="1"/>
  <c r="AB113" i="8"/>
  <c r="Z113" i="8"/>
  <c r="D135" i="15" s="1"/>
  <c r="X113" i="8"/>
  <c r="C135" i="15" s="1"/>
  <c r="W113" i="8"/>
  <c r="V113" i="8"/>
  <c r="B135" i="15" s="1"/>
  <c r="T113" i="8"/>
  <c r="AN113" i="8" s="1"/>
  <c r="S113" i="8"/>
  <c r="AM113" i="8" s="1"/>
  <c r="R113" i="8"/>
  <c r="AL113" i="8" s="1"/>
  <c r="Q113" i="8"/>
  <c r="O113" i="8"/>
  <c r="AI113" i="8" s="1"/>
  <c r="N113" i="8"/>
  <c r="M113" i="8"/>
  <c r="AG113" i="8" s="1"/>
  <c r="L113" i="8"/>
  <c r="J113" i="8"/>
  <c r="AD113" i="8" s="1"/>
  <c r="I113" i="8"/>
  <c r="AC113" i="8" s="1"/>
  <c r="G113" i="8"/>
  <c r="AA113" i="8" s="1"/>
  <c r="E113" i="8"/>
  <c r="Y113" i="8" s="1"/>
  <c r="AO112" i="8"/>
  <c r="F134" i="15" s="1"/>
  <c r="AL112" i="8"/>
  <c r="AK112" i="8"/>
  <c r="AJ112" i="8"/>
  <c r="AI112" i="8"/>
  <c r="AG112" i="8"/>
  <c r="AE112" i="8"/>
  <c r="E134" i="15" s="1"/>
  <c r="AC112" i="8"/>
  <c r="AB112" i="8"/>
  <c r="Z112" i="8"/>
  <c r="D134" i="15" s="1"/>
  <c r="X112" i="8"/>
  <c r="C134" i="15" s="1"/>
  <c r="W112" i="8"/>
  <c r="V112" i="8"/>
  <c r="B134" i="15" s="1"/>
  <c r="T112" i="8"/>
  <c r="AN112" i="8" s="1"/>
  <c r="S112" i="8"/>
  <c r="AM112" i="8" s="1"/>
  <c r="R112" i="8"/>
  <c r="Q112" i="8"/>
  <c r="O112" i="8"/>
  <c r="N112" i="8"/>
  <c r="AH112" i="8" s="1"/>
  <c r="M112" i="8"/>
  <c r="L112" i="8"/>
  <c r="AF112" i="8" s="1"/>
  <c r="J112" i="8"/>
  <c r="AD112" i="8" s="1"/>
  <c r="I112" i="8"/>
  <c r="G112" i="8"/>
  <c r="AA112" i="8" s="1"/>
  <c r="E112" i="8"/>
  <c r="AO111" i="8"/>
  <c r="F133" i="15" s="1"/>
  <c r="AM111" i="8"/>
  <c r="AL111" i="8"/>
  <c r="AJ111" i="8"/>
  <c r="AH111" i="8"/>
  <c r="AE111" i="8"/>
  <c r="E133" i="15" s="1"/>
  <c r="AD111" i="8"/>
  <c r="AB111" i="8"/>
  <c r="Z111" i="8"/>
  <c r="D133" i="15" s="1"/>
  <c r="X111" i="8"/>
  <c r="C133" i="15" s="1"/>
  <c r="W111" i="8"/>
  <c r="V111" i="8"/>
  <c r="B133" i="15" s="1"/>
  <c r="T111" i="8"/>
  <c r="AN111" i="8" s="1"/>
  <c r="S111" i="8"/>
  <c r="R111" i="8"/>
  <c r="Q111" i="8"/>
  <c r="AK111" i="8" s="1"/>
  <c r="O111" i="8"/>
  <c r="AI111" i="8" s="1"/>
  <c r="N111" i="8"/>
  <c r="M111" i="8"/>
  <c r="AG111" i="8" s="1"/>
  <c r="L111" i="8"/>
  <c r="AF111" i="8" s="1"/>
  <c r="J111" i="8"/>
  <c r="I111" i="8"/>
  <c r="AC111" i="8" s="1"/>
  <c r="G111" i="8"/>
  <c r="AA111" i="8" s="1"/>
  <c r="E111" i="8"/>
  <c r="Y111" i="8" s="1"/>
  <c r="AO110" i="8"/>
  <c r="F132" i="15" s="1"/>
  <c r="AN110" i="8"/>
  <c r="AM110" i="8"/>
  <c r="AK110" i="8"/>
  <c r="AJ110" i="8"/>
  <c r="AI110" i="8"/>
  <c r="AE110" i="8"/>
  <c r="E132" i="15" s="1"/>
  <c r="AC110" i="8"/>
  <c r="AB110" i="8"/>
  <c r="Z110" i="8"/>
  <c r="D132" i="15" s="1"/>
  <c r="X110" i="8"/>
  <c r="C132" i="15" s="1"/>
  <c r="W110" i="8"/>
  <c r="V110" i="8"/>
  <c r="B132" i="15" s="1"/>
  <c r="T110" i="8"/>
  <c r="S110" i="8"/>
  <c r="R110" i="8"/>
  <c r="AL110" i="8" s="1"/>
  <c r="Q110" i="8"/>
  <c r="O110" i="8"/>
  <c r="N110" i="8"/>
  <c r="AH110" i="8" s="1"/>
  <c r="M110" i="8"/>
  <c r="AG110" i="8" s="1"/>
  <c r="L110" i="8"/>
  <c r="J110" i="8"/>
  <c r="AD110" i="8" s="1"/>
  <c r="I110" i="8"/>
  <c r="G110" i="8"/>
  <c r="AA110" i="8" s="1"/>
  <c r="E110" i="8"/>
  <c r="Y110" i="8" s="1"/>
  <c r="AO109" i="8"/>
  <c r="F131" i="15" s="1"/>
  <c r="AN109" i="8"/>
  <c r="AL109" i="8"/>
  <c r="AJ109" i="8"/>
  <c r="AF109" i="8"/>
  <c r="AE109" i="8"/>
  <c r="E131" i="15" s="1"/>
  <c r="AD109" i="8"/>
  <c r="AB109" i="8"/>
  <c r="Z109" i="8"/>
  <c r="D131" i="15" s="1"/>
  <c r="Y109" i="8"/>
  <c r="X109" i="8"/>
  <c r="C131" i="15" s="1"/>
  <c r="W109" i="8"/>
  <c r="V109" i="8"/>
  <c r="B131" i="15" s="1"/>
  <c r="T109" i="8"/>
  <c r="S109" i="8"/>
  <c r="AM109" i="8" s="1"/>
  <c r="R109" i="8"/>
  <c r="Q109" i="8"/>
  <c r="AK109" i="8" s="1"/>
  <c r="O109" i="8"/>
  <c r="AI109" i="8" s="1"/>
  <c r="N109" i="8"/>
  <c r="AH109" i="8" s="1"/>
  <c r="M109" i="8"/>
  <c r="L109" i="8"/>
  <c r="J109" i="8"/>
  <c r="I109" i="8"/>
  <c r="AC109" i="8" s="1"/>
  <c r="G109" i="8"/>
  <c r="AA109" i="8" s="1"/>
  <c r="E109" i="8"/>
  <c r="AO108" i="8"/>
  <c r="F130" i="15" s="1"/>
  <c r="AM108" i="8"/>
  <c r="AJ108" i="8"/>
  <c r="AG108" i="8"/>
  <c r="AE108" i="8"/>
  <c r="E130" i="15" s="1"/>
  <c r="AC108" i="8"/>
  <c r="AB108" i="8"/>
  <c r="Z108" i="8"/>
  <c r="D130" i="15" s="1"/>
  <c r="Y108" i="8"/>
  <c r="X108" i="8"/>
  <c r="C130" i="15" s="1"/>
  <c r="W108" i="8"/>
  <c r="V108" i="8"/>
  <c r="B130" i="15" s="1"/>
  <c r="T108" i="8"/>
  <c r="AN108" i="8" s="1"/>
  <c r="S108" i="8"/>
  <c r="R108" i="8"/>
  <c r="AL108" i="8" s="1"/>
  <c r="Q108" i="8"/>
  <c r="AK108" i="8" s="1"/>
  <c r="O108" i="8"/>
  <c r="AI108" i="8" s="1"/>
  <c r="N108" i="8"/>
  <c r="M108" i="8"/>
  <c r="L108" i="8"/>
  <c r="AF108" i="8" s="1"/>
  <c r="J108" i="8"/>
  <c r="AD108" i="8" s="1"/>
  <c r="I108" i="8"/>
  <c r="G108" i="8"/>
  <c r="AA108" i="8" s="1"/>
  <c r="E108" i="8"/>
  <c r="AO107" i="8"/>
  <c r="F129" i="15" s="1"/>
  <c r="AN107" i="8"/>
  <c r="AJ107" i="8"/>
  <c r="AH107" i="8"/>
  <c r="AF107" i="8"/>
  <c r="AE107" i="8"/>
  <c r="E129" i="15" s="1"/>
  <c r="AD107" i="8"/>
  <c r="AB107" i="8"/>
  <c r="Z107" i="8"/>
  <c r="D129" i="15" s="1"/>
  <c r="X107" i="8"/>
  <c r="C129" i="15" s="1"/>
  <c r="W107" i="8"/>
  <c r="V107" i="8"/>
  <c r="B129" i="15" s="1"/>
  <c r="T107" i="8"/>
  <c r="S107" i="8"/>
  <c r="AM107" i="8" s="1"/>
  <c r="R107" i="8"/>
  <c r="AL107" i="8" s="1"/>
  <c r="Q107" i="8"/>
  <c r="AK107" i="8" s="1"/>
  <c r="O107" i="8"/>
  <c r="N107" i="8"/>
  <c r="M107" i="8"/>
  <c r="AG107" i="8" s="1"/>
  <c r="L107" i="8"/>
  <c r="J107" i="8"/>
  <c r="I107" i="8"/>
  <c r="AC107" i="8" s="1"/>
  <c r="G107" i="8"/>
  <c r="AA107" i="8" s="1"/>
  <c r="E107" i="8"/>
  <c r="Y107" i="8" s="1"/>
  <c r="AO106" i="8"/>
  <c r="F128" i="15" s="1"/>
  <c r="AJ106" i="8"/>
  <c r="AI106" i="8"/>
  <c r="AG106" i="8"/>
  <c r="AE106" i="8"/>
  <c r="E128" i="15" s="1"/>
  <c r="AB106" i="8"/>
  <c r="Z106" i="8"/>
  <c r="D128" i="15" s="1"/>
  <c r="X106" i="8"/>
  <c r="C128" i="15" s="1"/>
  <c r="W106" i="8"/>
  <c r="V106" i="8"/>
  <c r="B128" i="15" s="1"/>
  <c r="T106" i="8"/>
  <c r="AN106" i="8" s="1"/>
  <c r="S106" i="8"/>
  <c r="AM106" i="8" s="1"/>
  <c r="R106" i="8"/>
  <c r="AL106" i="8" s="1"/>
  <c r="Q106" i="8"/>
  <c r="AK106" i="8" s="1"/>
  <c r="O106" i="8"/>
  <c r="N106" i="8"/>
  <c r="AH106" i="8" s="1"/>
  <c r="M106" i="8"/>
  <c r="L106" i="8"/>
  <c r="AF106" i="8" s="1"/>
  <c r="J106" i="8"/>
  <c r="AD106" i="8" s="1"/>
  <c r="I106" i="8"/>
  <c r="AC106" i="8" s="1"/>
  <c r="G106" i="8"/>
  <c r="AA106" i="8" s="1"/>
  <c r="E106" i="8"/>
  <c r="AO105" i="8"/>
  <c r="F127" i="15" s="1"/>
  <c r="AK105" i="8"/>
  <c r="AJ105" i="8"/>
  <c r="AH105" i="8"/>
  <c r="AF105" i="8"/>
  <c r="AE105" i="8"/>
  <c r="E127" i="15" s="1"/>
  <c r="AB105" i="8"/>
  <c r="Z105" i="8"/>
  <c r="D127" i="15" s="1"/>
  <c r="X105" i="8"/>
  <c r="C127" i="15" s="1"/>
  <c r="W105" i="8"/>
  <c r="V105" i="8"/>
  <c r="B127" i="15" s="1"/>
  <c r="T105" i="8"/>
  <c r="AN105" i="8" s="1"/>
  <c r="S105" i="8"/>
  <c r="AM105" i="8" s="1"/>
  <c r="R105" i="8"/>
  <c r="AL105" i="8" s="1"/>
  <c r="Q105" i="8"/>
  <c r="O105" i="8"/>
  <c r="AI105" i="8" s="1"/>
  <c r="N105" i="8"/>
  <c r="M105" i="8"/>
  <c r="AG105" i="8" s="1"/>
  <c r="L105" i="8"/>
  <c r="J105" i="8"/>
  <c r="AD105" i="8" s="1"/>
  <c r="I105" i="8"/>
  <c r="AC105" i="8" s="1"/>
  <c r="G105" i="8"/>
  <c r="AA105" i="8" s="1"/>
  <c r="E105" i="8"/>
  <c r="Y105" i="8" s="1"/>
  <c r="AO104" i="8"/>
  <c r="F126" i="15" s="1"/>
  <c r="AL104" i="8"/>
  <c r="AK104" i="8"/>
  <c r="AJ104" i="8"/>
  <c r="AI104" i="8"/>
  <c r="AG104" i="8"/>
  <c r="AE104" i="8"/>
  <c r="E126" i="15" s="1"/>
  <c r="AC104" i="8"/>
  <c r="AB104" i="8"/>
  <c r="Z104" i="8"/>
  <c r="D126" i="15" s="1"/>
  <c r="X104" i="8"/>
  <c r="C126" i="15" s="1"/>
  <c r="W104" i="8"/>
  <c r="V104" i="8"/>
  <c r="B126" i="15" s="1"/>
  <c r="T104" i="8"/>
  <c r="AN104" i="8" s="1"/>
  <c r="S104" i="8"/>
  <c r="AM104" i="8" s="1"/>
  <c r="R104" i="8"/>
  <c r="Q104" i="8"/>
  <c r="O104" i="8"/>
  <c r="N104" i="8"/>
  <c r="AH104" i="8" s="1"/>
  <c r="M104" i="8"/>
  <c r="L104" i="8"/>
  <c r="AF104" i="8" s="1"/>
  <c r="J104" i="8"/>
  <c r="AD104" i="8" s="1"/>
  <c r="I104" i="8"/>
  <c r="G104" i="8"/>
  <c r="AA104" i="8" s="1"/>
  <c r="E104" i="8"/>
  <c r="AO103" i="8"/>
  <c r="F125" i="15" s="1"/>
  <c r="AM103" i="8"/>
  <c r="AL103" i="8"/>
  <c r="AJ103" i="8"/>
  <c r="AH103" i="8"/>
  <c r="AE103" i="8"/>
  <c r="E125" i="15" s="1"/>
  <c r="AD103" i="8"/>
  <c r="AB103" i="8"/>
  <c r="Z103" i="8"/>
  <c r="D125" i="15" s="1"/>
  <c r="X103" i="8"/>
  <c r="C125" i="15" s="1"/>
  <c r="W103" i="8"/>
  <c r="V103" i="8"/>
  <c r="B125" i="15" s="1"/>
  <c r="T103" i="8"/>
  <c r="AN103" i="8" s="1"/>
  <c r="S103" i="8"/>
  <c r="R103" i="8"/>
  <c r="Q103" i="8"/>
  <c r="AK103" i="8" s="1"/>
  <c r="O103" i="8"/>
  <c r="AI103" i="8" s="1"/>
  <c r="N103" i="8"/>
  <c r="M103" i="8"/>
  <c r="AG103" i="8" s="1"/>
  <c r="L103" i="8"/>
  <c r="J103" i="8"/>
  <c r="I103" i="8"/>
  <c r="AC103" i="8" s="1"/>
  <c r="G103" i="8"/>
  <c r="AA103" i="8" s="1"/>
  <c r="E103" i="8"/>
  <c r="Y103" i="8" s="1"/>
  <c r="AO102" i="8"/>
  <c r="F124" i="15" s="1"/>
  <c r="AN102" i="8"/>
  <c r="AM102" i="8"/>
  <c r="AK102" i="8"/>
  <c r="AJ102" i="8"/>
  <c r="AI102" i="8"/>
  <c r="AE102" i="8"/>
  <c r="E124" i="15" s="1"/>
  <c r="AC102" i="8"/>
  <c r="AB102" i="8"/>
  <c r="Z102" i="8"/>
  <c r="D124" i="15" s="1"/>
  <c r="X102" i="8"/>
  <c r="C124" i="15" s="1"/>
  <c r="W102" i="8"/>
  <c r="V102" i="8"/>
  <c r="B124" i="15" s="1"/>
  <c r="T102" i="8"/>
  <c r="S102" i="8"/>
  <c r="R102" i="8"/>
  <c r="AL102" i="8" s="1"/>
  <c r="Q102" i="8"/>
  <c r="O102" i="8"/>
  <c r="N102" i="8"/>
  <c r="AH102" i="8" s="1"/>
  <c r="M102" i="8"/>
  <c r="L102" i="8"/>
  <c r="J102" i="8"/>
  <c r="AD102" i="8" s="1"/>
  <c r="I102" i="8"/>
  <c r="G102" i="8"/>
  <c r="AA102" i="8" s="1"/>
  <c r="E102" i="8"/>
  <c r="Y102" i="8" s="1"/>
  <c r="AO101" i="8"/>
  <c r="F123" i="15" s="1"/>
  <c r="AN101" i="8"/>
  <c r="AL101" i="8"/>
  <c r="AJ101" i="8"/>
  <c r="AF101" i="8"/>
  <c r="AE101" i="8"/>
  <c r="E123" i="15" s="1"/>
  <c r="AD101" i="8"/>
  <c r="AB101" i="8"/>
  <c r="Z101" i="8"/>
  <c r="D123" i="15" s="1"/>
  <c r="Y101" i="8"/>
  <c r="X101" i="8"/>
  <c r="C123" i="15" s="1"/>
  <c r="W101" i="8"/>
  <c r="V101" i="8"/>
  <c r="B123" i="15" s="1"/>
  <c r="T101" i="8"/>
  <c r="S101" i="8"/>
  <c r="AM101" i="8" s="1"/>
  <c r="R101" i="8"/>
  <c r="Q101" i="8"/>
  <c r="AK101" i="8" s="1"/>
  <c r="O101" i="8"/>
  <c r="AI101" i="8" s="1"/>
  <c r="N101" i="8"/>
  <c r="M101" i="8"/>
  <c r="L101" i="8"/>
  <c r="J101" i="8"/>
  <c r="I101" i="8"/>
  <c r="AC101" i="8" s="1"/>
  <c r="G101" i="8"/>
  <c r="AA101" i="8" s="1"/>
  <c r="E101" i="8"/>
  <c r="AO100" i="8"/>
  <c r="F122" i="15" s="1"/>
  <c r="AM100" i="8"/>
  <c r="AJ100" i="8"/>
  <c r="AG100" i="8"/>
  <c r="AE100" i="8"/>
  <c r="E122" i="15" s="1"/>
  <c r="AC100" i="8"/>
  <c r="AB100" i="8"/>
  <c r="Z100" i="8"/>
  <c r="D122" i="15" s="1"/>
  <c r="Y100" i="8"/>
  <c r="X100" i="8"/>
  <c r="C122" i="15" s="1"/>
  <c r="W100" i="8"/>
  <c r="V100" i="8"/>
  <c r="B122" i="15" s="1"/>
  <c r="T100" i="8"/>
  <c r="AN100" i="8" s="1"/>
  <c r="S100" i="8"/>
  <c r="R100" i="8"/>
  <c r="AL100" i="8" s="1"/>
  <c r="Q100" i="8"/>
  <c r="AK100" i="8" s="1"/>
  <c r="O100" i="8"/>
  <c r="N100" i="8"/>
  <c r="M100" i="8"/>
  <c r="L100" i="8"/>
  <c r="AF100" i="8" s="1"/>
  <c r="J100" i="8"/>
  <c r="AD100" i="8" s="1"/>
  <c r="I100" i="8"/>
  <c r="G100" i="8"/>
  <c r="AA100" i="8" s="1"/>
  <c r="E100" i="8"/>
  <c r="AO99" i="8"/>
  <c r="F121" i="15" s="1"/>
  <c r="AN99" i="8"/>
  <c r="AJ99" i="8"/>
  <c r="AH99" i="8"/>
  <c r="AF99" i="8"/>
  <c r="AE99" i="8"/>
  <c r="E121" i="15" s="1"/>
  <c r="AD99" i="8"/>
  <c r="AB99" i="8"/>
  <c r="Z99" i="8"/>
  <c r="D121" i="15" s="1"/>
  <c r="X99" i="8"/>
  <c r="C121" i="15" s="1"/>
  <c r="W99" i="8"/>
  <c r="V99" i="8"/>
  <c r="B121" i="15" s="1"/>
  <c r="T99" i="8"/>
  <c r="S99" i="8"/>
  <c r="AM99" i="8" s="1"/>
  <c r="R99" i="8"/>
  <c r="AL99" i="8" s="1"/>
  <c r="Q99" i="8"/>
  <c r="AK99" i="8" s="1"/>
  <c r="O99" i="8"/>
  <c r="N99" i="8"/>
  <c r="M99" i="8"/>
  <c r="AG99" i="8" s="1"/>
  <c r="L99" i="8"/>
  <c r="J99" i="8"/>
  <c r="I99" i="8"/>
  <c r="AC99" i="8" s="1"/>
  <c r="G99" i="8"/>
  <c r="AA99" i="8" s="1"/>
  <c r="E99" i="8"/>
  <c r="AO98" i="8"/>
  <c r="F120" i="15" s="1"/>
  <c r="AJ98" i="8"/>
  <c r="AI98" i="8"/>
  <c r="AG98" i="8"/>
  <c r="AE98" i="8"/>
  <c r="E120" i="15" s="1"/>
  <c r="AB98" i="8"/>
  <c r="AA98" i="8"/>
  <c r="Z98" i="8"/>
  <c r="D120" i="15" s="1"/>
  <c r="X98" i="8"/>
  <c r="C120" i="15" s="1"/>
  <c r="W98" i="8"/>
  <c r="V98" i="8"/>
  <c r="B120" i="15" s="1"/>
  <c r="T98" i="8"/>
  <c r="AN98" i="8" s="1"/>
  <c r="S98" i="8"/>
  <c r="AM98" i="8" s="1"/>
  <c r="R98" i="8"/>
  <c r="AL98" i="8" s="1"/>
  <c r="Q98" i="8"/>
  <c r="AK98" i="8" s="1"/>
  <c r="O98" i="8"/>
  <c r="N98" i="8"/>
  <c r="AH98" i="8" s="1"/>
  <c r="M98" i="8"/>
  <c r="L98" i="8"/>
  <c r="AF98" i="8" s="1"/>
  <c r="J98" i="8"/>
  <c r="AD98" i="8" s="1"/>
  <c r="I98" i="8"/>
  <c r="AC98" i="8" s="1"/>
  <c r="G98" i="8"/>
  <c r="E98" i="8"/>
  <c r="AO97" i="8"/>
  <c r="F119" i="15" s="1"/>
  <c r="AK97" i="8"/>
  <c r="AJ97" i="8"/>
  <c r="AH97" i="8"/>
  <c r="AE97" i="8"/>
  <c r="E119" i="15" s="1"/>
  <c r="AB97" i="8"/>
  <c r="Z97" i="8"/>
  <c r="D119" i="15" s="1"/>
  <c r="X97" i="8"/>
  <c r="C119" i="15" s="1"/>
  <c r="W97" i="8"/>
  <c r="V97" i="8"/>
  <c r="B119" i="15" s="1"/>
  <c r="T97" i="8"/>
  <c r="AN97" i="8" s="1"/>
  <c r="S97" i="8"/>
  <c r="R97" i="8"/>
  <c r="AL97" i="8" s="1"/>
  <c r="Q97" i="8"/>
  <c r="O97" i="8"/>
  <c r="AI97" i="8" s="1"/>
  <c r="N97" i="8"/>
  <c r="M97" i="8"/>
  <c r="AG97" i="8" s="1"/>
  <c r="L97" i="8"/>
  <c r="AF97" i="8" s="1"/>
  <c r="J97" i="8"/>
  <c r="AD97" i="8" s="1"/>
  <c r="I97" i="8"/>
  <c r="AC97" i="8" s="1"/>
  <c r="G97" i="8"/>
  <c r="AA97" i="8" s="1"/>
  <c r="E97" i="8"/>
  <c r="Y97" i="8" s="1"/>
  <c r="AO96" i="8"/>
  <c r="F118" i="15" s="1"/>
  <c r="AL96" i="8"/>
  <c r="AK96" i="8"/>
  <c r="AJ96" i="8"/>
  <c r="AI96" i="8"/>
  <c r="AE96" i="8"/>
  <c r="E118" i="15" s="1"/>
  <c r="AC96" i="8"/>
  <c r="AB96" i="8"/>
  <c r="Z96" i="8"/>
  <c r="D118" i="15" s="1"/>
  <c r="X96" i="8"/>
  <c r="C118" i="15" s="1"/>
  <c r="W96" i="8"/>
  <c r="V96" i="8"/>
  <c r="B118" i="15" s="1"/>
  <c r="T96" i="8"/>
  <c r="S96" i="8"/>
  <c r="R96" i="8"/>
  <c r="Q96" i="8"/>
  <c r="O96" i="8"/>
  <c r="N96" i="8"/>
  <c r="AH96" i="8" s="1"/>
  <c r="M96" i="8"/>
  <c r="AG96" i="8" s="1"/>
  <c r="L96" i="8"/>
  <c r="AF96" i="8" s="1"/>
  <c r="J96" i="8"/>
  <c r="AD96" i="8" s="1"/>
  <c r="I96" i="8"/>
  <c r="G96" i="8"/>
  <c r="AA96" i="8" s="1"/>
  <c r="E96" i="8"/>
  <c r="AO95" i="8"/>
  <c r="F117" i="15" s="1"/>
  <c r="AM95" i="8"/>
  <c r="AL95" i="8"/>
  <c r="AJ95" i="8"/>
  <c r="AE95" i="8"/>
  <c r="E117" i="15" s="1"/>
  <c r="AD95" i="8"/>
  <c r="AB95" i="8"/>
  <c r="Z95" i="8"/>
  <c r="D117" i="15" s="1"/>
  <c r="X95" i="8"/>
  <c r="C117" i="15" s="1"/>
  <c r="W95" i="8"/>
  <c r="V95" i="8"/>
  <c r="T95" i="8"/>
  <c r="S95" i="8"/>
  <c r="R95" i="8"/>
  <c r="Q95" i="8"/>
  <c r="AK95" i="8" s="1"/>
  <c r="O95" i="8"/>
  <c r="AI95" i="8" s="1"/>
  <c r="N95" i="8"/>
  <c r="AH95" i="8" s="1"/>
  <c r="M95" i="8"/>
  <c r="AG95" i="8" s="1"/>
  <c r="L95" i="8"/>
  <c r="J95" i="8"/>
  <c r="I95" i="8"/>
  <c r="AC95" i="8" s="1"/>
  <c r="G95" i="8"/>
  <c r="AA95" i="8" s="1"/>
  <c r="E95" i="8"/>
  <c r="Y95" i="8" s="1"/>
  <c r="AO94" i="8"/>
  <c r="F116" i="15" s="1"/>
  <c r="AN94" i="8"/>
  <c r="AM94" i="8"/>
  <c r="AK94" i="8"/>
  <c r="AJ94" i="8"/>
  <c r="AE94" i="8"/>
  <c r="E116" i="15" s="1"/>
  <c r="AC94" i="8"/>
  <c r="AB94" i="8"/>
  <c r="Z94" i="8"/>
  <c r="D116" i="15" s="1"/>
  <c r="Y94" i="8"/>
  <c r="X94" i="8"/>
  <c r="C116" i="15" s="1"/>
  <c r="W94" i="8"/>
  <c r="V94" i="8"/>
  <c r="B116" i="15" s="1"/>
  <c r="T94" i="8"/>
  <c r="S94" i="8"/>
  <c r="R94" i="8"/>
  <c r="AL94" i="8" s="1"/>
  <c r="Q94" i="8"/>
  <c r="O94" i="8"/>
  <c r="AI94" i="8" s="1"/>
  <c r="N94" i="8"/>
  <c r="AH94" i="8" s="1"/>
  <c r="M94" i="8"/>
  <c r="L94" i="8"/>
  <c r="J94" i="8"/>
  <c r="AD94" i="8" s="1"/>
  <c r="I94" i="8"/>
  <c r="G94" i="8"/>
  <c r="AA94" i="8" s="1"/>
  <c r="E94" i="8"/>
  <c r="AO93" i="8"/>
  <c r="F115" i="15" s="1"/>
  <c r="AN93" i="8"/>
  <c r="AL93" i="8"/>
  <c r="AJ93" i="8"/>
  <c r="AF93" i="8"/>
  <c r="AE93" i="8"/>
  <c r="E115" i="15" s="1"/>
  <c r="AD93" i="8"/>
  <c r="AB93" i="8"/>
  <c r="Z93" i="8"/>
  <c r="D115" i="15" s="1"/>
  <c r="Y93" i="8"/>
  <c r="X93" i="8"/>
  <c r="W93" i="8"/>
  <c r="V93" i="8"/>
  <c r="B115" i="15" s="1"/>
  <c r="T93" i="8"/>
  <c r="S93" i="8"/>
  <c r="AM93" i="8" s="1"/>
  <c r="R93" i="8"/>
  <c r="Q93" i="8"/>
  <c r="AK93" i="8" s="1"/>
  <c r="O93" i="8"/>
  <c r="AI93" i="8" s="1"/>
  <c r="N93" i="8"/>
  <c r="M93" i="8"/>
  <c r="L93" i="8"/>
  <c r="J93" i="8"/>
  <c r="I93" i="8"/>
  <c r="AC93" i="8" s="1"/>
  <c r="G93" i="8"/>
  <c r="AA93" i="8" s="1"/>
  <c r="E93" i="8"/>
  <c r="AO92" i="8"/>
  <c r="F114" i="15" s="1"/>
  <c r="AM92" i="8"/>
  <c r="AJ92" i="8"/>
  <c r="AG92" i="8"/>
  <c r="AE92" i="8"/>
  <c r="E114" i="15" s="1"/>
  <c r="AC92" i="8"/>
  <c r="AB92" i="8"/>
  <c r="Z92" i="8"/>
  <c r="D114" i="15" s="1"/>
  <c r="Y92" i="8"/>
  <c r="X92" i="8"/>
  <c r="C114" i="15" s="1"/>
  <c r="W92" i="8"/>
  <c r="V92" i="8"/>
  <c r="B114" i="15" s="1"/>
  <c r="T92" i="8"/>
  <c r="AN92" i="8" s="1"/>
  <c r="S92" i="8"/>
  <c r="R92" i="8"/>
  <c r="AL92" i="8" s="1"/>
  <c r="Q92" i="8"/>
  <c r="AK92" i="8" s="1"/>
  <c r="O92" i="8"/>
  <c r="N92" i="8"/>
  <c r="M92" i="8"/>
  <c r="L92" i="8"/>
  <c r="AF92" i="8" s="1"/>
  <c r="J92" i="8"/>
  <c r="AD92" i="8" s="1"/>
  <c r="I92" i="8"/>
  <c r="G92" i="8"/>
  <c r="AA92" i="8" s="1"/>
  <c r="E92" i="8"/>
  <c r="AO91" i="8"/>
  <c r="F113" i="15" s="1"/>
  <c r="AN91" i="8"/>
  <c r="AM91" i="8"/>
  <c r="AJ91" i="8"/>
  <c r="AH91" i="8"/>
  <c r="AF91" i="8"/>
  <c r="AE91" i="8"/>
  <c r="E113" i="15" s="1"/>
  <c r="AD91" i="8"/>
  <c r="AB91" i="8"/>
  <c r="Z91" i="8"/>
  <c r="D113" i="15" s="1"/>
  <c r="X91" i="8"/>
  <c r="C113" i="15" s="1"/>
  <c r="W91" i="8"/>
  <c r="V91" i="8"/>
  <c r="B113" i="15" s="1"/>
  <c r="T91" i="8"/>
  <c r="S91" i="8"/>
  <c r="R91" i="8"/>
  <c r="AL91" i="8" s="1"/>
  <c r="Q91" i="8"/>
  <c r="O91" i="8"/>
  <c r="N91" i="8"/>
  <c r="M91" i="8"/>
  <c r="AG91" i="8" s="1"/>
  <c r="L91" i="8"/>
  <c r="J91" i="8"/>
  <c r="I91" i="8"/>
  <c r="AC91" i="8" s="1"/>
  <c r="G91" i="8"/>
  <c r="AA91" i="8" s="1"/>
  <c r="E91" i="8"/>
  <c r="AO90" i="8"/>
  <c r="F112" i="15" s="1"/>
  <c r="AN90" i="8"/>
  <c r="AJ90" i="8"/>
  <c r="AI90" i="8"/>
  <c r="AG90" i="8"/>
  <c r="AF90" i="8"/>
  <c r="AE90" i="8"/>
  <c r="E112" i="15" s="1"/>
  <c r="AB90" i="8"/>
  <c r="Z90" i="8"/>
  <c r="D112" i="15" s="1"/>
  <c r="X90" i="8"/>
  <c r="C112" i="15" s="1"/>
  <c r="W90" i="8"/>
  <c r="V90" i="8"/>
  <c r="B112" i="15" s="1"/>
  <c r="T90" i="8"/>
  <c r="S90" i="8"/>
  <c r="AM90" i="8" s="1"/>
  <c r="R90" i="8"/>
  <c r="Q90" i="8"/>
  <c r="O90" i="8"/>
  <c r="N90" i="8"/>
  <c r="AH90" i="8" s="1"/>
  <c r="M90" i="8"/>
  <c r="L90" i="8"/>
  <c r="J90" i="8"/>
  <c r="AD90" i="8" s="1"/>
  <c r="I90" i="8"/>
  <c r="AC90" i="8" s="1"/>
  <c r="G90" i="8"/>
  <c r="AA90" i="8" s="1"/>
  <c r="E90" i="8"/>
  <c r="AO89" i="8"/>
  <c r="F111" i="15" s="1"/>
  <c r="AJ89" i="8"/>
  <c r="AH89" i="8"/>
  <c r="AG89" i="8"/>
  <c r="AE89" i="8"/>
  <c r="E111" i="15" s="1"/>
  <c r="AB89" i="8"/>
  <c r="Z89" i="8"/>
  <c r="D111" i="15" s="1"/>
  <c r="X89" i="8"/>
  <c r="C111" i="15" s="1"/>
  <c r="W89" i="8"/>
  <c r="V89" i="8"/>
  <c r="B111" i="15" s="1"/>
  <c r="T89" i="8"/>
  <c r="AN89" i="8" s="1"/>
  <c r="S89" i="8"/>
  <c r="R89" i="8"/>
  <c r="Q89" i="8"/>
  <c r="AK89" i="8" s="1"/>
  <c r="O89" i="8"/>
  <c r="AI89" i="8" s="1"/>
  <c r="N89" i="8"/>
  <c r="M89" i="8"/>
  <c r="L89" i="8"/>
  <c r="AF89" i="8" s="1"/>
  <c r="J89" i="8"/>
  <c r="AD89" i="8" s="1"/>
  <c r="I89" i="8"/>
  <c r="AC89" i="8" s="1"/>
  <c r="G89" i="8"/>
  <c r="E89" i="8"/>
  <c r="Y89" i="8" s="1"/>
  <c r="AO88" i="8"/>
  <c r="F110" i="15" s="1"/>
  <c r="AK88" i="8"/>
  <c r="AJ88" i="8"/>
  <c r="AI88" i="8"/>
  <c r="AH88" i="8"/>
  <c r="AE88" i="8"/>
  <c r="E110" i="15" s="1"/>
  <c r="AC88" i="8"/>
  <c r="AB88" i="8"/>
  <c r="Z88" i="8"/>
  <c r="D110" i="15" s="1"/>
  <c r="X88" i="8"/>
  <c r="C110" i="15" s="1"/>
  <c r="W88" i="8"/>
  <c r="V88" i="8"/>
  <c r="B110" i="15" s="1"/>
  <c r="T88" i="8"/>
  <c r="S88" i="8"/>
  <c r="R88" i="8"/>
  <c r="AL88" i="8" s="1"/>
  <c r="Q88" i="8"/>
  <c r="O88" i="8"/>
  <c r="N88" i="8"/>
  <c r="M88" i="8"/>
  <c r="AG88" i="8" s="1"/>
  <c r="L88" i="8"/>
  <c r="AF88" i="8" s="1"/>
  <c r="J88" i="8"/>
  <c r="AD88" i="8" s="1"/>
  <c r="I88" i="8"/>
  <c r="G88" i="8"/>
  <c r="AA88" i="8" s="1"/>
  <c r="E88" i="8"/>
  <c r="Y88" i="8" s="1"/>
  <c r="AO87" i="8"/>
  <c r="F109" i="15" s="1"/>
  <c r="AM87" i="8"/>
  <c r="AL87" i="8"/>
  <c r="AJ87" i="8"/>
  <c r="AI87" i="8"/>
  <c r="AE87" i="8"/>
  <c r="E109" i="15" s="1"/>
  <c r="AB87" i="8"/>
  <c r="Z87" i="8"/>
  <c r="D109" i="15" s="1"/>
  <c r="X87" i="8"/>
  <c r="C109" i="15" s="1"/>
  <c r="W87" i="8"/>
  <c r="V87" i="8"/>
  <c r="T87" i="8"/>
  <c r="S87" i="8"/>
  <c r="R87" i="8"/>
  <c r="Q87" i="8"/>
  <c r="AK87" i="8" s="1"/>
  <c r="O87" i="8"/>
  <c r="N87" i="8"/>
  <c r="AH87" i="8" s="1"/>
  <c r="M87" i="8"/>
  <c r="AG87" i="8" s="1"/>
  <c r="L87" i="8"/>
  <c r="J87" i="8"/>
  <c r="I87" i="8"/>
  <c r="AC87" i="8" s="1"/>
  <c r="G87" i="8"/>
  <c r="AA87" i="8" s="1"/>
  <c r="E87" i="8"/>
  <c r="Y87" i="8" s="1"/>
  <c r="AO86" i="8"/>
  <c r="F108" i="15" s="1"/>
  <c r="AN86" i="8"/>
  <c r="AM86" i="8"/>
  <c r="AK86" i="8"/>
  <c r="AJ86" i="8"/>
  <c r="AE86" i="8"/>
  <c r="E108" i="15" s="1"/>
  <c r="AC86" i="8"/>
  <c r="AB86" i="8"/>
  <c r="Z86" i="8"/>
  <c r="D108" i="15" s="1"/>
  <c r="Y86" i="8"/>
  <c r="X86" i="8"/>
  <c r="C108" i="15" s="1"/>
  <c r="W86" i="8"/>
  <c r="V86" i="8"/>
  <c r="B108" i="15" s="1"/>
  <c r="T86" i="8"/>
  <c r="S86" i="8"/>
  <c r="R86" i="8"/>
  <c r="AL86" i="8" s="1"/>
  <c r="Q86" i="8"/>
  <c r="O86" i="8"/>
  <c r="AI86" i="8" s="1"/>
  <c r="N86" i="8"/>
  <c r="AH86" i="8" s="1"/>
  <c r="M86" i="8"/>
  <c r="L86" i="8"/>
  <c r="J86" i="8"/>
  <c r="AD86" i="8" s="1"/>
  <c r="I86" i="8"/>
  <c r="G86" i="8"/>
  <c r="AA86" i="8" s="1"/>
  <c r="E86" i="8"/>
  <c r="AO85" i="8"/>
  <c r="F107" i="15" s="1"/>
  <c r="AN85" i="8"/>
  <c r="AL85" i="8"/>
  <c r="AJ85" i="8"/>
  <c r="AF85" i="8"/>
  <c r="AE85" i="8"/>
  <c r="E107" i="15" s="1"/>
  <c r="AD85" i="8"/>
  <c r="AC85" i="8"/>
  <c r="AB85" i="8"/>
  <c r="Z85" i="8"/>
  <c r="D107" i="15" s="1"/>
  <c r="Y85" i="8"/>
  <c r="X85" i="8"/>
  <c r="C107" i="15" s="1"/>
  <c r="W85" i="8"/>
  <c r="V85" i="8"/>
  <c r="B107" i="15" s="1"/>
  <c r="T85" i="8"/>
  <c r="S85" i="8"/>
  <c r="AM85" i="8" s="1"/>
  <c r="R85" i="8"/>
  <c r="Q85" i="8"/>
  <c r="AK85" i="8" s="1"/>
  <c r="O85" i="8"/>
  <c r="AI85" i="8" s="1"/>
  <c r="N85" i="8"/>
  <c r="M85" i="8"/>
  <c r="L85" i="8"/>
  <c r="J85" i="8"/>
  <c r="I85" i="8"/>
  <c r="G85" i="8"/>
  <c r="AA85" i="8" s="1"/>
  <c r="E85" i="8"/>
  <c r="AO84" i="8"/>
  <c r="F106" i="15" s="1"/>
  <c r="AM84" i="8"/>
  <c r="AJ84" i="8"/>
  <c r="AG84" i="8"/>
  <c r="AE84" i="8"/>
  <c r="E106" i="15" s="1"/>
  <c r="AD84" i="8"/>
  <c r="AC84" i="8"/>
  <c r="AB84" i="8"/>
  <c r="Z84" i="8"/>
  <c r="D106" i="15" s="1"/>
  <c r="Y84" i="8"/>
  <c r="X84" i="8"/>
  <c r="C106" i="15" s="1"/>
  <c r="W84" i="8"/>
  <c r="V84" i="8"/>
  <c r="B106" i="15" s="1"/>
  <c r="T84" i="8"/>
  <c r="AN84" i="8" s="1"/>
  <c r="S84" i="8"/>
  <c r="R84" i="8"/>
  <c r="AL84" i="8" s="1"/>
  <c r="Q84" i="8"/>
  <c r="AK84" i="8" s="1"/>
  <c r="O84" i="8"/>
  <c r="N84" i="8"/>
  <c r="M84" i="8"/>
  <c r="L84" i="8"/>
  <c r="AF84" i="8" s="1"/>
  <c r="J84" i="8"/>
  <c r="I84" i="8"/>
  <c r="G84" i="8"/>
  <c r="AA84" i="8" s="1"/>
  <c r="E84" i="8"/>
  <c r="AO83" i="8"/>
  <c r="F105" i="15" s="1"/>
  <c r="AN83" i="8"/>
  <c r="AM83" i="8"/>
  <c r="AJ83" i="8"/>
  <c r="AH83" i="8"/>
  <c r="AF83" i="8"/>
  <c r="AE83" i="8"/>
  <c r="E105" i="15" s="1"/>
  <c r="AD83" i="8"/>
  <c r="AB83" i="8"/>
  <c r="Z83" i="8"/>
  <c r="D105" i="15" s="1"/>
  <c r="X83" i="8"/>
  <c r="C105" i="15" s="1"/>
  <c r="W83" i="8"/>
  <c r="V83" i="8"/>
  <c r="B105" i="15" s="1"/>
  <c r="T83" i="8"/>
  <c r="S83" i="8"/>
  <c r="R83" i="8"/>
  <c r="AL83" i="8" s="1"/>
  <c r="Q83" i="8"/>
  <c r="O83" i="8"/>
  <c r="N83" i="8"/>
  <c r="M83" i="8"/>
  <c r="AG83" i="8" s="1"/>
  <c r="L83" i="8"/>
  <c r="J83" i="8"/>
  <c r="I83" i="8"/>
  <c r="AC83" i="8" s="1"/>
  <c r="G83" i="8"/>
  <c r="AA83" i="8" s="1"/>
  <c r="E83" i="8"/>
  <c r="AO82" i="8"/>
  <c r="F104" i="15" s="1"/>
  <c r="AN82" i="8"/>
  <c r="AJ82" i="8"/>
  <c r="AI82" i="8"/>
  <c r="AG82" i="8"/>
  <c r="AF82" i="8"/>
  <c r="AE82" i="8"/>
  <c r="E104" i="15" s="1"/>
  <c r="AB82" i="8"/>
  <c r="Z82" i="8"/>
  <c r="D104" i="15" s="1"/>
  <c r="X82" i="8"/>
  <c r="C104" i="15" s="1"/>
  <c r="W82" i="8"/>
  <c r="V82" i="8"/>
  <c r="B104" i="15" s="1"/>
  <c r="T82" i="8"/>
  <c r="S82" i="8"/>
  <c r="AM82" i="8" s="1"/>
  <c r="R82" i="8"/>
  <c r="Q82" i="8"/>
  <c r="O82" i="8"/>
  <c r="N82" i="8"/>
  <c r="AH82" i="8" s="1"/>
  <c r="M82" i="8"/>
  <c r="L82" i="8"/>
  <c r="J82" i="8"/>
  <c r="AD82" i="8" s="1"/>
  <c r="I82" i="8"/>
  <c r="AC82" i="8" s="1"/>
  <c r="G82" i="8"/>
  <c r="AA82" i="8" s="1"/>
  <c r="E82" i="8"/>
  <c r="AO81" i="8"/>
  <c r="F103" i="15" s="1"/>
  <c r="AJ81" i="8"/>
  <c r="AH81" i="8"/>
  <c r="AG81" i="8"/>
  <c r="AE81" i="8"/>
  <c r="E103" i="15" s="1"/>
  <c r="AB81" i="8"/>
  <c r="Z81" i="8"/>
  <c r="D103" i="15" s="1"/>
  <c r="X81" i="8"/>
  <c r="C103" i="15" s="1"/>
  <c r="W81" i="8"/>
  <c r="V81" i="8"/>
  <c r="B103" i="15" s="1"/>
  <c r="T81" i="8"/>
  <c r="AN81" i="8" s="1"/>
  <c r="S81" i="8"/>
  <c r="R81" i="8"/>
  <c r="Q81" i="8"/>
  <c r="AK81" i="8" s="1"/>
  <c r="O81" i="8"/>
  <c r="AI81" i="8" s="1"/>
  <c r="N81" i="8"/>
  <c r="M81" i="8"/>
  <c r="L81" i="8"/>
  <c r="AF81" i="8" s="1"/>
  <c r="J81" i="8"/>
  <c r="AD81" i="8" s="1"/>
  <c r="I81" i="8"/>
  <c r="AC81" i="8" s="1"/>
  <c r="G81" i="8"/>
  <c r="AA81" i="8" s="1"/>
  <c r="E81" i="8"/>
  <c r="Y81" i="8" s="1"/>
  <c r="AO80" i="8"/>
  <c r="F102" i="15" s="1"/>
  <c r="AK80" i="8"/>
  <c r="AJ80" i="8"/>
  <c r="AI80" i="8"/>
  <c r="AH80" i="8"/>
  <c r="AE80" i="8"/>
  <c r="E102" i="15" s="1"/>
  <c r="AC80" i="8"/>
  <c r="AB80" i="8"/>
  <c r="Z80" i="8"/>
  <c r="D102" i="15" s="1"/>
  <c r="X80" i="8"/>
  <c r="C102" i="15" s="1"/>
  <c r="W80" i="8"/>
  <c r="V80" i="8"/>
  <c r="B102" i="15" s="1"/>
  <c r="T80" i="8"/>
  <c r="S80" i="8"/>
  <c r="R80" i="8"/>
  <c r="AL80" i="8" s="1"/>
  <c r="Q80" i="8"/>
  <c r="O80" i="8"/>
  <c r="N80" i="8"/>
  <c r="M80" i="8"/>
  <c r="AG80" i="8" s="1"/>
  <c r="L80" i="8"/>
  <c r="AF80" i="8" s="1"/>
  <c r="J80" i="8"/>
  <c r="AD80" i="8" s="1"/>
  <c r="I80" i="8"/>
  <c r="G80" i="8"/>
  <c r="AA80" i="8" s="1"/>
  <c r="E80" i="8"/>
  <c r="Y80" i="8" s="1"/>
  <c r="AO79" i="8"/>
  <c r="F101" i="15" s="1"/>
  <c r="AL79" i="8"/>
  <c r="AJ79" i="8"/>
  <c r="AI79" i="8"/>
  <c r="AE79" i="8"/>
  <c r="E101" i="15" s="1"/>
  <c r="AD79" i="8"/>
  <c r="AB79" i="8"/>
  <c r="Z79" i="8"/>
  <c r="D101" i="15" s="1"/>
  <c r="X79" i="8"/>
  <c r="C101" i="15" s="1"/>
  <c r="W79" i="8"/>
  <c r="V79" i="8"/>
  <c r="T79" i="8"/>
  <c r="S79" i="8"/>
  <c r="AM79" i="8" s="1"/>
  <c r="R79" i="8"/>
  <c r="Q79" i="8"/>
  <c r="AK79" i="8" s="1"/>
  <c r="O79" i="8"/>
  <c r="N79" i="8"/>
  <c r="AH79" i="8" s="1"/>
  <c r="M79" i="8"/>
  <c r="AG79" i="8" s="1"/>
  <c r="L79" i="8"/>
  <c r="J79" i="8"/>
  <c r="I79" i="8"/>
  <c r="AC79" i="8" s="1"/>
  <c r="G79" i="8"/>
  <c r="AA79" i="8" s="1"/>
  <c r="E79" i="8"/>
  <c r="Y79" i="8" s="1"/>
  <c r="AO78" i="8"/>
  <c r="F100" i="15" s="1"/>
  <c r="AM78" i="8"/>
  <c r="AK78" i="8"/>
  <c r="AJ78" i="8"/>
  <c r="AE78" i="8"/>
  <c r="E100" i="15" s="1"/>
  <c r="AC78" i="8"/>
  <c r="AB78" i="8"/>
  <c r="Z78" i="8"/>
  <c r="D100" i="15" s="1"/>
  <c r="Y78" i="8"/>
  <c r="X78" i="8"/>
  <c r="C100" i="15" s="1"/>
  <c r="W78" i="8"/>
  <c r="V78" i="8"/>
  <c r="B100" i="15" s="1"/>
  <c r="T78" i="8"/>
  <c r="AN78" i="8" s="1"/>
  <c r="S78" i="8"/>
  <c r="R78" i="8"/>
  <c r="AL78" i="8" s="1"/>
  <c r="Q78" i="8"/>
  <c r="O78" i="8"/>
  <c r="AI78" i="8" s="1"/>
  <c r="N78" i="8"/>
  <c r="AH78" i="8" s="1"/>
  <c r="M78" i="8"/>
  <c r="L78" i="8"/>
  <c r="J78" i="8"/>
  <c r="AD78" i="8" s="1"/>
  <c r="I78" i="8"/>
  <c r="G78" i="8"/>
  <c r="AA78" i="8" s="1"/>
  <c r="E78" i="8"/>
  <c r="AO77" i="8"/>
  <c r="F99" i="15" s="1"/>
  <c r="AN77" i="8"/>
  <c r="AL77" i="8"/>
  <c r="AK77" i="8"/>
  <c r="AJ77" i="8"/>
  <c r="AF77" i="8"/>
  <c r="AE77" i="8"/>
  <c r="E99" i="15" s="1"/>
  <c r="AD77" i="8"/>
  <c r="AC77" i="8"/>
  <c r="AB77" i="8"/>
  <c r="Z77" i="8"/>
  <c r="D99" i="15" s="1"/>
  <c r="Y77" i="8"/>
  <c r="X77" i="8"/>
  <c r="C99" i="15" s="1"/>
  <c r="W77" i="8"/>
  <c r="V77" i="8"/>
  <c r="B99" i="15" s="1"/>
  <c r="T77" i="8"/>
  <c r="S77" i="8"/>
  <c r="AM77" i="8" s="1"/>
  <c r="R77" i="8"/>
  <c r="Q77" i="8"/>
  <c r="O77" i="8"/>
  <c r="AI77" i="8" s="1"/>
  <c r="N77" i="8"/>
  <c r="M77" i="8"/>
  <c r="L77" i="8"/>
  <c r="J77" i="8"/>
  <c r="I77" i="8"/>
  <c r="G77" i="8"/>
  <c r="AA77" i="8" s="1"/>
  <c r="E77" i="8"/>
  <c r="AO76" i="8"/>
  <c r="F98" i="15" s="1"/>
  <c r="AM76" i="8"/>
  <c r="AL76" i="8"/>
  <c r="AJ76" i="8"/>
  <c r="AG76" i="8"/>
  <c r="AE76" i="8"/>
  <c r="E98" i="15" s="1"/>
  <c r="AD76" i="8"/>
  <c r="AC76" i="8"/>
  <c r="AB76" i="8"/>
  <c r="Z76" i="8"/>
  <c r="D98" i="15" s="1"/>
  <c r="Y76" i="8"/>
  <c r="X76" i="8"/>
  <c r="C98" i="15" s="1"/>
  <c r="W76" i="8"/>
  <c r="V76" i="8"/>
  <c r="B98" i="15" s="1"/>
  <c r="T76" i="8"/>
  <c r="AN76" i="8" s="1"/>
  <c r="S76" i="8"/>
  <c r="R76" i="8"/>
  <c r="Q76" i="8"/>
  <c r="AK76" i="8" s="1"/>
  <c r="O76" i="8"/>
  <c r="N76" i="8"/>
  <c r="M76" i="8"/>
  <c r="L76" i="8"/>
  <c r="AF76" i="8" s="1"/>
  <c r="J76" i="8"/>
  <c r="I76" i="8"/>
  <c r="G76" i="8"/>
  <c r="AA76" i="8" s="1"/>
  <c r="E76" i="8"/>
  <c r="AO75" i="8"/>
  <c r="F97" i="15" s="1"/>
  <c r="AN75" i="8"/>
  <c r="AM75" i="8"/>
  <c r="AJ75" i="8"/>
  <c r="AH75" i="8"/>
  <c r="AF75" i="8"/>
  <c r="AE75" i="8"/>
  <c r="E97" i="15" s="1"/>
  <c r="AD75" i="8"/>
  <c r="AB75" i="8"/>
  <c r="Z75" i="8"/>
  <c r="D97" i="15" s="1"/>
  <c r="X75" i="8"/>
  <c r="C97" i="15" s="1"/>
  <c r="W75" i="8"/>
  <c r="V75" i="8"/>
  <c r="B97" i="15" s="1"/>
  <c r="T75" i="8"/>
  <c r="S75" i="8"/>
  <c r="R75" i="8"/>
  <c r="AL75" i="8" s="1"/>
  <c r="Q75" i="8"/>
  <c r="O75" i="8"/>
  <c r="N75" i="8"/>
  <c r="M75" i="8"/>
  <c r="AG75" i="8" s="1"/>
  <c r="L75" i="8"/>
  <c r="J75" i="8"/>
  <c r="I75" i="8"/>
  <c r="AC75" i="8" s="1"/>
  <c r="G75" i="8"/>
  <c r="AA75" i="8" s="1"/>
  <c r="E75" i="8"/>
  <c r="AO74" i="8"/>
  <c r="F96" i="15" s="1"/>
  <c r="AN74" i="8"/>
  <c r="AJ74" i="8"/>
  <c r="AI74" i="8"/>
  <c r="AG74" i="8"/>
  <c r="AF74" i="8"/>
  <c r="AE74" i="8"/>
  <c r="E96" i="15" s="1"/>
  <c r="AB74" i="8"/>
  <c r="AA74" i="8"/>
  <c r="Z74" i="8"/>
  <c r="D96" i="15" s="1"/>
  <c r="X74" i="8"/>
  <c r="C96" i="15" s="1"/>
  <c r="W74" i="8"/>
  <c r="V74" i="8"/>
  <c r="B96" i="15" s="1"/>
  <c r="T74" i="8"/>
  <c r="S74" i="8"/>
  <c r="AM74" i="8" s="1"/>
  <c r="R74" i="8"/>
  <c r="Q74" i="8"/>
  <c r="O74" i="8"/>
  <c r="N74" i="8"/>
  <c r="AH74" i="8" s="1"/>
  <c r="M74" i="8"/>
  <c r="L74" i="8"/>
  <c r="J74" i="8"/>
  <c r="AD74" i="8" s="1"/>
  <c r="I74" i="8"/>
  <c r="AC74" i="8" s="1"/>
  <c r="G74" i="8"/>
  <c r="E74" i="8"/>
  <c r="AO73" i="8"/>
  <c r="F95" i="15" s="1"/>
  <c r="AJ73" i="8"/>
  <c r="AH73" i="8"/>
  <c r="AG73" i="8"/>
  <c r="AE73" i="8"/>
  <c r="E95" i="15" s="1"/>
  <c r="AB73" i="8"/>
  <c r="Z73" i="8"/>
  <c r="D95" i="15" s="1"/>
  <c r="X73" i="8"/>
  <c r="C95" i="15" s="1"/>
  <c r="W73" i="8"/>
  <c r="V73" i="8"/>
  <c r="B95" i="15" s="1"/>
  <c r="T73" i="8"/>
  <c r="AN73" i="8" s="1"/>
  <c r="S73" i="8"/>
  <c r="R73" i="8"/>
  <c r="Q73" i="8"/>
  <c r="AK73" i="8" s="1"/>
  <c r="O73" i="8"/>
  <c r="AI73" i="8" s="1"/>
  <c r="N73" i="8"/>
  <c r="M73" i="8"/>
  <c r="L73" i="8"/>
  <c r="AF73" i="8" s="1"/>
  <c r="J73" i="8"/>
  <c r="AD73" i="8" s="1"/>
  <c r="I73" i="8"/>
  <c r="AC73" i="8" s="1"/>
  <c r="G73" i="8"/>
  <c r="AA73" i="8" s="1"/>
  <c r="E73" i="8"/>
  <c r="Y73" i="8" s="1"/>
  <c r="AO72" i="8"/>
  <c r="F94" i="15" s="1"/>
  <c r="AK72" i="8"/>
  <c r="AJ72" i="8"/>
  <c r="AI72" i="8"/>
  <c r="AH72" i="8"/>
  <c r="AE72" i="8"/>
  <c r="E94" i="15" s="1"/>
  <c r="AB72" i="8"/>
  <c r="Z72" i="8"/>
  <c r="D94" i="15" s="1"/>
  <c r="X72" i="8"/>
  <c r="C94" i="15" s="1"/>
  <c r="W72" i="8"/>
  <c r="V72" i="8"/>
  <c r="B94" i="15" s="1"/>
  <c r="T72" i="8"/>
  <c r="S72" i="8"/>
  <c r="R72" i="8"/>
  <c r="AL72" i="8" s="1"/>
  <c r="Q72" i="8"/>
  <c r="O72" i="8"/>
  <c r="N72" i="8"/>
  <c r="M72" i="8"/>
  <c r="AG72" i="8" s="1"/>
  <c r="L72" i="8"/>
  <c r="AF72" i="8" s="1"/>
  <c r="J72" i="8"/>
  <c r="AD72" i="8" s="1"/>
  <c r="I72" i="8"/>
  <c r="G72" i="8"/>
  <c r="AA72" i="8" s="1"/>
  <c r="E72" i="8"/>
  <c r="Y72" i="8" s="1"/>
  <c r="AO71" i="8"/>
  <c r="F93" i="15" s="1"/>
  <c r="AL71" i="8"/>
  <c r="AJ71" i="8"/>
  <c r="AI71" i="8"/>
  <c r="AE71" i="8"/>
  <c r="E93" i="15" s="1"/>
  <c r="AD71" i="8"/>
  <c r="AB71" i="8"/>
  <c r="Z71" i="8"/>
  <c r="D93" i="15" s="1"/>
  <c r="X71" i="8"/>
  <c r="C93" i="15" s="1"/>
  <c r="W71" i="8"/>
  <c r="V71" i="8"/>
  <c r="T71" i="8"/>
  <c r="S71" i="8"/>
  <c r="AM71" i="8" s="1"/>
  <c r="R71" i="8"/>
  <c r="Q71" i="8"/>
  <c r="AK71" i="8" s="1"/>
  <c r="O71" i="8"/>
  <c r="N71" i="8"/>
  <c r="AH71" i="8" s="1"/>
  <c r="M71" i="8"/>
  <c r="AG71" i="8" s="1"/>
  <c r="L71" i="8"/>
  <c r="J71" i="8"/>
  <c r="I71" i="8"/>
  <c r="AC71" i="8" s="1"/>
  <c r="G71" i="8"/>
  <c r="AA71" i="8" s="1"/>
  <c r="E71" i="8"/>
  <c r="Y71" i="8" s="1"/>
  <c r="AO70" i="8"/>
  <c r="F92" i="15" s="1"/>
  <c r="AM70" i="8"/>
  <c r="AK70" i="8"/>
  <c r="AJ70" i="8"/>
  <c r="AE70" i="8"/>
  <c r="E92" i="15" s="1"/>
  <c r="AC70" i="8"/>
  <c r="AB70" i="8"/>
  <c r="Z70" i="8"/>
  <c r="D92" i="15" s="1"/>
  <c r="Y70" i="8"/>
  <c r="X70" i="8"/>
  <c r="C92" i="15" s="1"/>
  <c r="W70" i="8"/>
  <c r="V70" i="8"/>
  <c r="B92" i="15" s="1"/>
  <c r="T70" i="8"/>
  <c r="AN70" i="8" s="1"/>
  <c r="S70" i="8"/>
  <c r="AM69" i="8" s="1"/>
  <c r="R70" i="8"/>
  <c r="AL70" i="8" s="1"/>
  <c r="Q70" i="8"/>
  <c r="O70" i="8"/>
  <c r="AI70" i="8" s="1"/>
  <c r="N70" i="8"/>
  <c r="AH70" i="8" s="1"/>
  <c r="M70" i="8"/>
  <c r="L70" i="8"/>
  <c r="J70" i="8"/>
  <c r="AD70" i="8" s="1"/>
  <c r="I70" i="8"/>
  <c r="G70" i="8"/>
  <c r="AA70" i="8" s="1"/>
  <c r="E70" i="8"/>
  <c r="AO69" i="8"/>
  <c r="F91" i="15" s="1"/>
  <c r="AN69" i="8"/>
  <c r="AL69" i="8"/>
  <c r="AK69" i="8"/>
  <c r="AJ69" i="8"/>
  <c r="AE69" i="8"/>
  <c r="E91" i="15" s="1"/>
  <c r="AD69" i="8"/>
  <c r="AC69" i="8"/>
  <c r="AB69" i="8"/>
  <c r="Z69" i="8"/>
  <c r="D91" i="15" s="1"/>
  <c r="Y69" i="8"/>
  <c r="X69" i="8"/>
  <c r="C91" i="15" s="1"/>
  <c r="W69" i="8"/>
  <c r="V69" i="8"/>
  <c r="B91" i="15" s="1"/>
  <c r="T69" i="8"/>
  <c r="AN68" i="8" s="1"/>
  <c r="S69" i="8"/>
  <c r="R69" i="8"/>
  <c r="Q69" i="8"/>
  <c r="O69" i="8"/>
  <c r="AI69" i="8" s="1"/>
  <c r="N69" i="8"/>
  <c r="M69" i="8"/>
  <c r="L69" i="8"/>
  <c r="AF69" i="8" s="1"/>
  <c r="J69" i="8"/>
  <c r="I69" i="8"/>
  <c r="G69" i="8"/>
  <c r="AA69" i="8" s="1"/>
  <c r="E69" i="8"/>
  <c r="AO68" i="8"/>
  <c r="F90" i="15" s="1"/>
  <c r="AM68" i="8"/>
  <c r="AL68" i="8"/>
  <c r="AJ68" i="8"/>
  <c r="AE68" i="8"/>
  <c r="E90" i="15" s="1"/>
  <c r="AD68" i="8"/>
  <c r="AC68" i="8"/>
  <c r="AB68" i="8"/>
  <c r="Z68" i="8"/>
  <c r="D90" i="15" s="1"/>
  <c r="Y68" i="8"/>
  <c r="X68" i="8"/>
  <c r="C90" i="15" s="1"/>
  <c r="W68" i="8"/>
  <c r="V68" i="8"/>
  <c r="B90" i="15" s="1"/>
  <c r="T68" i="8"/>
  <c r="S68" i="8"/>
  <c r="R68" i="8"/>
  <c r="Q68" i="8"/>
  <c r="AK68" i="8" s="1"/>
  <c r="O68" i="8"/>
  <c r="N68" i="8"/>
  <c r="M68" i="8"/>
  <c r="AG68" i="8" s="1"/>
  <c r="L68" i="8"/>
  <c r="J68" i="8"/>
  <c r="I68" i="8"/>
  <c r="G68" i="8"/>
  <c r="AA68" i="8" s="1"/>
  <c r="E68" i="8"/>
  <c r="AO67" i="8"/>
  <c r="F89" i="15" s="1"/>
  <c r="AN67" i="8"/>
  <c r="AM67" i="8"/>
  <c r="AJ67" i="8"/>
  <c r="AF67" i="8"/>
  <c r="AE67" i="8"/>
  <c r="E89" i="15" s="1"/>
  <c r="AD67" i="8"/>
  <c r="AB67" i="8"/>
  <c r="Z67" i="8"/>
  <c r="D89" i="15" s="1"/>
  <c r="X67" i="8"/>
  <c r="C89" i="15" s="1"/>
  <c r="W67" i="8"/>
  <c r="V67" i="8"/>
  <c r="B89" i="15" s="1"/>
  <c r="T67" i="8"/>
  <c r="S67" i="8"/>
  <c r="R67" i="8"/>
  <c r="AL67" i="8" s="1"/>
  <c r="Q67" i="8"/>
  <c r="O67" i="8"/>
  <c r="N67" i="8"/>
  <c r="AH67" i="8" s="1"/>
  <c r="M67" i="8"/>
  <c r="L67" i="8"/>
  <c r="J67" i="8"/>
  <c r="I67" i="8"/>
  <c r="AC67" i="8" s="1"/>
  <c r="G67" i="8"/>
  <c r="AA67" i="8" s="1"/>
  <c r="E67" i="8"/>
  <c r="Y67" i="8" s="1"/>
  <c r="AO66" i="8"/>
  <c r="F88" i="15" s="1"/>
  <c r="AN66" i="8"/>
  <c r="AJ66" i="8"/>
  <c r="AI66" i="8"/>
  <c r="AG66" i="8"/>
  <c r="AF66" i="8"/>
  <c r="AE66" i="8"/>
  <c r="E88" i="15" s="1"/>
  <c r="AB66" i="8"/>
  <c r="Z66" i="8"/>
  <c r="D88" i="15" s="1"/>
  <c r="X66" i="8"/>
  <c r="C88" i="15" s="1"/>
  <c r="W66" i="8"/>
  <c r="V66" i="8"/>
  <c r="B88" i="15" s="1"/>
  <c r="T66" i="8"/>
  <c r="S66" i="8"/>
  <c r="AM66" i="8" s="1"/>
  <c r="R66" i="8"/>
  <c r="Q66" i="8"/>
  <c r="O66" i="8"/>
  <c r="N66" i="8"/>
  <c r="AH66" i="8" s="1"/>
  <c r="M66" i="8"/>
  <c r="L66" i="8"/>
  <c r="J66" i="8"/>
  <c r="AD66" i="8" s="1"/>
  <c r="I66" i="8"/>
  <c r="AC66" i="8" s="1"/>
  <c r="G66" i="8"/>
  <c r="AA66" i="8" s="1"/>
  <c r="E66" i="8"/>
  <c r="AO65" i="8"/>
  <c r="F87" i="15" s="1"/>
  <c r="AJ65" i="8"/>
  <c r="AH65" i="8"/>
  <c r="AG65" i="8"/>
  <c r="AE65" i="8"/>
  <c r="E87" i="15" s="1"/>
  <c r="AB65" i="8"/>
  <c r="Z65" i="8"/>
  <c r="D87" i="15" s="1"/>
  <c r="X65" i="8"/>
  <c r="C87" i="15" s="1"/>
  <c r="W65" i="8"/>
  <c r="V65" i="8"/>
  <c r="B87" i="15" s="1"/>
  <c r="T65" i="8"/>
  <c r="AN65" i="8" s="1"/>
  <c r="S65" i="8"/>
  <c r="R65" i="8"/>
  <c r="Q65" i="8"/>
  <c r="AK65" i="8" s="1"/>
  <c r="O65" i="8"/>
  <c r="AI65" i="8" s="1"/>
  <c r="N65" i="8"/>
  <c r="M65" i="8"/>
  <c r="L65" i="8"/>
  <c r="AF65" i="8" s="1"/>
  <c r="J65" i="8"/>
  <c r="AD65" i="8" s="1"/>
  <c r="I65" i="8"/>
  <c r="AC65" i="8" s="1"/>
  <c r="G65" i="8"/>
  <c r="AA65" i="8" s="1"/>
  <c r="E65" i="8"/>
  <c r="Y65" i="8" s="1"/>
  <c r="AO64" i="8"/>
  <c r="F86" i="15" s="1"/>
  <c r="AJ64" i="8"/>
  <c r="AI64" i="8"/>
  <c r="AH64" i="8"/>
  <c r="AE64" i="8"/>
  <c r="E86" i="15" s="1"/>
  <c r="AC64" i="8"/>
  <c r="AB64" i="8"/>
  <c r="Z64" i="8"/>
  <c r="D86" i="15" s="1"/>
  <c r="X64" i="8"/>
  <c r="C86" i="15" s="1"/>
  <c r="W64" i="8"/>
  <c r="V64" i="8"/>
  <c r="B86" i="15" s="1"/>
  <c r="T64" i="8"/>
  <c r="S64" i="8"/>
  <c r="R64" i="8"/>
  <c r="AL64" i="8" s="1"/>
  <c r="Q64" i="8"/>
  <c r="AK63" i="8" s="1"/>
  <c r="O64" i="8"/>
  <c r="N64" i="8"/>
  <c r="M64" i="8"/>
  <c r="AG64" i="8" s="1"/>
  <c r="L64" i="8"/>
  <c r="AF64" i="8" s="1"/>
  <c r="J64" i="8"/>
  <c r="AD64" i="8" s="1"/>
  <c r="I64" i="8"/>
  <c r="G64" i="8"/>
  <c r="AA64" i="8" s="1"/>
  <c r="E64" i="8"/>
  <c r="Y63" i="8" s="1"/>
  <c r="AO63" i="8"/>
  <c r="F85" i="15" s="1"/>
  <c r="AJ63" i="8"/>
  <c r="AI63" i="8"/>
  <c r="AE63" i="8"/>
  <c r="E85" i="15" s="1"/>
  <c r="AD63" i="8"/>
  <c r="AB63" i="8"/>
  <c r="Z63" i="8"/>
  <c r="D85" i="15" s="1"/>
  <c r="X63" i="8"/>
  <c r="C85" i="15" s="1"/>
  <c r="W63" i="8"/>
  <c r="V63" i="8"/>
  <c r="T63" i="8"/>
  <c r="S63" i="8"/>
  <c r="AM63" i="8" s="1"/>
  <c r="R63" i="8"/>
  <c r="AL62" i="8" s="1"/>
  <c r="Q63" i="8"/>
  <c r="O63" i="8"/>
  <c r="N63" i="8"/>
  <c r="AH63" i="8" s="1"/>
  <c r="M63" i="8"/>
  <c r="AG63" i="8" s="1"/>
  <c r="L63" i="8"/>
  <c r="J63" i="8"/>
  <c r="I63" i="8"/>
  <c r="AC63" i="8" s="1"/>
  <c r="G63" i="8"/>
  <c r="E63" i="8"/>
  <c r="AO62" i="8"/>
  <c r="F84" i="15" s="1"/>
  <c r="AK62" i="8"/>
  <c r="AJ62" i="8"/>
  <c r="AE62" i="8"/>
  <c r="E84" i="15" s="1"/>
  <c r="AC62" i="8"/>
  <c r="AB62" i="8"/>
  <c r="Z62" i="8"/>
  <c r="D84" i="15" s="1"/>
  <c r="Y62" i="8"/>
  <c r="X62" i="8"/>
  <c r="C84" i="15" s="1"/>
  <c r="W62" i="8"/>
  <c r="V62" i="8"/>
  <c r="B84" i="15" s="1"/>
  <c r="T62" i="8"/>
  <c r="AN62" i="8" s="1"/>
  <c r="S62" i="8"/>
  <c r="AM61" i="8" s="1"/>
  <c r="R62" i="8"/>
  <c r="Q62" i="8"/>
  <c r="O62" i="8"/>
  <c r="AI62" i="8" s="1"/>
  <c r="N62" i="8"/>
  <c r="AH62" i="8" s="1"/>
  <c r="M62" i="8"/>
  <c r="L62" i="8"/>
  <c r="J62" i="8"/>
  <c r="AD62" i="8" s="1"/>
  <c r="I62" i="8"/>
  <c r="G62" i="8"/>
  <c r="AA62" i="8" s="1"/>
  <c r="E62" i="8"/>
  <c r="AO61" i="8"/>
  <c r="F83" i="15" s="1"/>
  <c r="AL61" i="8"/>
  <c r="AJ61" i="8"/>
  <c r="AE61" i="8"/>
  <c r="E83" i="15" s="1"/>
  <c r="AD61" i="8"/>
  <c r="AC61" i="8"/>
  <c r="AB61" i="8"/>
  <c r="Z61" i="8"/>
  <c r="D83" i="15" s="1"/>
  <c r="X61" i="8"/>
  <c r="C83" i="15" s="1"/>
  <c r="W61" i="8"/>
  <c r="V61" i="8"/>
  <c r="T61" i="8"/>
  <c r="AN60" i="8" s="1"/>
  <c r="S61" i="8"/>
  <c r="R61" i="8"/>
  <c r="Q61" i="8"/>
  <c r="AK61" i="8" s="1"/>
  <c r="O61" i="8"/>
  <c r="AI61" i="8" s="1"/>
  <c r="N61" i="8"/>
  <c r="M61" i="8"/>
  <c r="L61" i="8"/>
  <c r="AF61" i="8" s="1"/>
  <c r="J61" i="8"/>
  <c r="I61" i="8"/>
  <c r="G61" i="8"/>
  <c r="AA61" i="8" s="1"/>
  <c r="E61" i="8"/>
  <c r="Y61" i="8" s="1"/>
  <c r="AO60" i="8"/>
  <c r="F82" i="15" s="1"/>
  <c r="AM60" i="8"/>
  <c r="AJ60" i="8"/>
  <c r="AE60" i="8"/>
  <c r="E82" i="15" s="1"/>
  <c r="AD60" i="8"/>
  <c r="AB60" i="8"/>
  <c r="Z60" i="8"/>
  <c r="D82" i="15" s="1"/>
  <c r="Y60" i="8"/>
  <c r="X60" i="8"/>
  <c r="C82" i="15" s="1"/>
  <c r="W60" i="8"/>
  <c r="V60" i="8"/>
  <c r="B82" i="15" s="1"/>
  <c r="T60" i="8"/>
  <c r="S60" i="8"/>
  <c r="R60" i="8"/>
  <c r="AL60" i="8" s="1"/>
  <c r="Q60" i="8"/>
  <c r="AK60" i="8" s="1"/>
  <c r="O60" i="8"/>
  <c r="N60" i="8"/>
  <c r="M60" i="8"/>
  <c r="AG60" i="8" s="1"/>
  <c r="L60" i="8"/>
  <c r="AF60" i="8" s="1"/>
  <c r="J60" i="8"/>
  <c r="I60" i="8"/>
  <c r="AC60" i="8" s="1"/>
  <c r="G60" i="8"/>
  <c r="AA60" i="8" s="1"/>
  <c r="E60" i="8"/>
  <c r="AO59" i="8"/>
  <c r="F81" i="15" s="1"/>
  <c r="AN59" i="8"/>
  <c r="AM59" i="8"/>
  <c r="AJ59" i="8"/>
  <c r="AF59" i="8"/>
  <c r="AE59" i="8"/>
  <c r="E81" i="15" s="1"/>
  <c r="AB59" i="8"/>
  <c r="Z59" i="8"/>
  <c r="D81" i="15" s="1"/>
  <c r="X59" i="8"/>
  <c r="C81" i="15" s="1"/>
  <c r="W59" i="8"/>
  <c r="V59" i="8"/>
  <c r="B81" i="15" s="1"/>
  <c r="T59" i="8"/>
  <c r="S59" i="8"/>
  <c r="R59" i="8"/>
  <c r="AL59" i="8" s="1"/>
  <c r="Q59" i="8"/>
  <c r="O59" i="8"/>
  <c r="N59" i="8"/>
  <c r="AH59" i="8" s="1"/>
  <c r="M59" i="8"/>
  <c r="AG59" i="8" s="1"/>
  <c r="L59" i="8"/>
  <c r="J59" i="8"/>
  <c r="AD59" i="8" s="1"/>
  <c r="I59" i="8"/>
  <c r="AC59" i="8" s="1"/>
  <c r="G59" i="8"/>
  <c r="AA59" i="8" s="1"/>
  <c r="E59" i="8"/>
  <c r="Y59" i="8" s="1"/>
  <c r="AO58" i="8"/>
  <c r="F80" i="15" s="1"/>
  <c r="AN58" i="8"/>
  <c r="AJ58" i="8"/>
  <c r="AG58" i="8"/>
  <c r="AF58" i="8"/>
  <c r="AE58" i="8"/>
  <c r="E80" i="15" s="1"/>
  <c r="AC58" i="8"/>
  <c r="AB58" i="8"/>
  <c r="Z58" i="8"/>
  <c r="D80" i="15" s="1"/>
  <c r="X58" i="8"/>
  <c r="W58" i="8"/>
  <c r="V58" i="8"/>
  <c r="B80" i="15" s="1"/>
  <c r="T58" i="8"/>
  <c r="S58" i="8"/>
  <c r="AM58" i="8" s="1"/>
  <c r="R58" i="8"/>
  <c r="Q58" i="8"/>
  <c r="O58" i="8"/>
  <c r="AI58" i="8" s="1"/>
  <c r="N58" i="8"/>
  <c r="AH58" i="8" s="1"/>
  <c r="M58" i="8"/>
  <c r="L58" i="8"/>
  <c r="J58" i="8"/>
  <c r="AD58" i="8" s="1"/>
  <c r="I58" i="8"/>
  <c r="G58" i="8"/>
  <c r="AA58" i="8" s="1"/>
  <c r="E58" i="8"/>
  <c r="AO57" i="8"/>
  <c r="F79" i="15" s="1"/>
  <c r="AJ57" i="8"/>
  <c r="AG57" i="8"/>
  <c r="AE57" i="8"/>
  <c r="E79" i="15" s="1"/>
  <c r="AD57" i="8"/>
  <c r="AB57" i="8"/>
  <c r="Z57" i="8"/>
  <c r="D79" i="15" s="1"/>
  <c r="Y57" i="8"/>
  <c r="X57" i="8"/>
  <c r="C79" i="15" s="1"/>
  <c r="W57" i="8"/>
  <c r="V57" i="8"/>
  <c r="B79" i="15" s="1"/>
  <c r="T57" i="8"/>
  <c r="AN57" i="8" s="1"/>
  <c r="S57" i="8"/>
  <c r="AM57" i="8" s="1"/>
  <c r="R57" i="8"/>
  <c r="Q57" i="8"/>
  <c r="AK57" i="8" s="1"/>
  <c r="O57" i="8"/>
  <c r="AI57" i="8" s="1"/>
  <c r="N57" i="8"/>
  <c r="M57" i="8"/>
  <c r="L57" i="8"/>
  <c r="AF57" i="8" s="1"/>
  <c r="J57" i="8"/>
  <c r="I57" i="8"/>
  <c r="AC57" i="8" s="1"/>
  <c r="G57" i="8"/>
  <c r="E57" i="8"/>
  <c r="AO56" i="8"/>
  <c r="F78" i="15" s="1"/>
  <c r="AJ56" i="8"/>
  <c r="AI56" i="8"/>
  <c r="AH56" i="8"/>
  <c r="AE56" i="8"/>
  <c r="E78" i="15" s="1"/>
  <c r="AC56" i="8"/>
  <c r="AB56" i="8"/>
  <c r="Z56" i="8"/>
  <c r="D78" i="15" s="1"/>
  <c r="X56" i="8"/>
  <c r="C78" i="15" s="1"/>
  <c r="W56" i="8"/>
  <c r="V56" i="8"/>
  <c r="B78" i="15" s="1"/>
  <c r="T56" i="8"/>
  <c r="AN56" i="8" s="1"/>
  <c r="S56" i="8"/>
  <c r="R56" i="8"/>
  <c r="AL56" i="8" s="1"/>
  <c r="Q56" i="8"/>
  <c r="AK55" i="8" s="1"/>
  <c r="O56" i="8"/>
  <c r="N56" i="8"/>
  <c r="M56" i="8"/>
  <c r="AG56" i="8" s="1"/>
  <c r="L56" i="8"/>
  <c r="AF56" i="8" s="1"/>
  <c r="J56" i="8"/>
  <c r="AD56" i="8" s="1"/>
  <c r="I56" i="8"/>
  <c r="G56" i="8"/>
  <c r="AA56" i="8" s="1"/>
  <c r="E56" i="8"/>
  <c r="AO55" i="8"/>
  <c r="F77" i="15" s="1"/>
  <c r="AM55" i="8"/>
  <c r="AJ55" i="8"/>
  <c r="AI55" i="8"/>
  <c r="AE55" i="8"/>
  <c r="E77" i="15" s="1"/>
  <c r="AB55" i="8"/>
  <c r="AA55" i="8"/>
  <c r="Z55" i="8"/>
  <c r="D77" i="15" s="1"/>
  <c r="X55" i="8"/>
  <c r="C77" i="15" s="1"/>
  <c r="W55" i="8"/>
  <c r="V55" i="8"/>
  <c r="T55" i="8"/>
  <c r="S55" i="8"/>
  <c r="R55" i="8"/>
  <c r="AL54" i="8" s="1"/>
  <c r="Q55" i="8"/>
  <c r="O55" i="8"/>
  <c r="N55" i="8"/>
  <c r="AH55" i="8" s="1"/>
  <c r="M55" i="8"/>
  <c r="AG55" i="8" s="1"/>
  <c r="L55" i="8"/>
  <c r="AF54" i="8" s="1"/>
  <c r="J55" i="8"/>
  <c r="I55" i="8"/>
  <c r="AC55" i="8" s="1"/>
  <c r="G55" i="8"/>
  <c r="E55" i="8"/>
  <c r="AO54" i="8"/>
  <c r="F76" i="15" s="1"/>
  <c r="AM54" i="8"/>
  <c r="AK54" i="8"/>
  <c r="AJ54" i="8"/>
  <c r="AE54" i="8"/>
  <c r="E76" i="15" s="1"/>
  <c r="AB54" i="8"/>
  <c r="Z54" i="8"/>
  <c r="D76" i="15" s="1"/>
  <c r="Y54" i="8"/>
  <c r="X54" i="8"/>
  <c r="C76" i="15" s="1"/>
  <c r="W54" i="8"/>
  <c r="V54" i="8"/>
  <c r="B76" i="15" s="1"/>
  <c r="T54" i="8"/>
  <c r="AN54" i="8" s="1"/>
  <c r="S54" i="8"/>
  <c r="AM53" i="8" s="1"/>
  <c r="R54" i="8"/>
  <c r="Q54" i="8"/>
  <c r="O54" i="8"/>
  <c r="AI54" i="8" s="1"/>
  <c r="N54" i="8"/>
  <c r="M54" i="8"/>
  <c r="AG54" i="8" s="1"/>
  <c r="L54" i="8"/>
  <c r="J54" i="8"/>
  <c r="AD54" i="8" s="1"/>
  <c r="I54" i="8"/>
  <c r="AC53" i="8" s="1"/>
  <c r="G54" i="8"/>
  <c r="AA54" i="8" s="1"/>
  <c r="E54" i="8"/>
  <c r="AO53" i="8"/>
  <c r="F75" i="15" s="1"/>
  <c r="AL53" i="8"/>
  <c r="AK53" i="8"/>
  <c r="AJ53" i="8"/>
  <c r="AG53" i="8"/>
  <c r="AE53" i="8"/>
  <c r="E75" i="15" s="1"/>
  <c r="AB53" i="8"/>
  <c r="Z53" i="8"/>
  <c r="D75" i="15" s="1"/>
  <c r="Y53" i="8"/>
  <c r="X53" i="8"/>
  <c r="C75" i="15" s="1"/>
  <c r="W53" i="8"/>
  <c r="V53" i="8"/>
  <c r="B75" i="15" s="1"/>
  <c r="T53" i="8"/>
  <c r="AN52" i="8" s="1"/>
  <c r="S53" i="8"/>
  <c r="R53" i="8"/>
  <c r="Q53" i="8"/>
  <c r="O53" i="8"/>
  <c r="AI53" i="8" s="1"/>
  <c r="N53" i="8"/>
  <c r="AH52" i="8" s="1"/>
  <c r="M53" i="8"/>
  <c r="L53" i="8"/>
  <c r="AF53" i="8" s="1"/>
  <c r="J53" i="8"/>
  <c r="AD53" i="8" s="1"/>
  <c r="I53" i="8"/>
  <c r="G53" i="8"/>
  <c r="AA53" i="8" s="1"/>
  <c r="E53" i="8"/>
  <c r="AO52" i="8"/>
  <c r="F74" i="15" s="1"/>
  <c r="AM52" i="8"/>
  <c r="AL52" i="8"/>
  <c r="AJ52" i="8"/>
  <c r="AE52" i="8"/>
  <c r="E74" i="15" s="1"/>
  <c r="AD52" i="8"/>
  <c r="AB52" i="8"/>
  <c r="Z52" i="8"/>
  <c r="D74" i="15" s="1"/>
  <c r="X52" i="8"/>
  <c r="C74" i="15" s="1"/>
  <c r="W52" i="8"/>
  <c r="V52" i="8"/>
  <c r="B74" i="15" s="1"/>
  <c r="T52" i="8"/>
  <c r="S52" i="8"/>
  <c r="R52" i="8"/>
  <c r="Q52" i="8"/>
  <c r="AK52" i="8" s="1"/>
  <c r="O52" i="8"/>
  <c r="AI52" i="8" s="1"/>
  <c r="N52" i="8"/>
  <c r="M52" i="8"/>
  <c r="AG52" i="8" s="1"/>
  <c r="L52" i="8"/>
  <c r="J52" i="8"/>
  <c r="I52" i="8"/>
  <c r="AC52" i="8" s="1"/>
  <c r="G52" i="8"/>
  <c r="AA52" i="8" s="1"/>
  <c r="E52" i="8"/>
  <c r="Y52" i="8" s="1"/>
  <c r="AO51" i="8"/>
  <c r="F73" i="15" s="1"/>
  <c r="AN51" i="8"/>
  <c r="AM51" i="8"/>
  <c r="AJ51" i="8"/>
  <c r="AI51" i="8"/>
  <c r="AH51" i="8"/>
  <c r="AE51" i="8"/>
  <c r="E73" i="15" s="1"/>
  <c r="AB51" i="8"/>
  <c r="Z51" i="8"/>
  <c r="D73" i="15" s="1"/>
  <c r="X51" i="8"/>
  <c r="C73" i="15" s="1"/>
  <c r="W51" i="8"/>
  <c r="V51" i="8"/>
  <c r="B73" i="15" s="1"/>
  <c r="T51" i="8"/>
  <c r="S51" i="8"/>
  <c r="R51" i="8"/>
  <c r="Q51" i="8"/>
  <c r="AK51" i="8" s="1"/>
  <c r="O51" i="8"/>
  <c r="N51" i="8"/>
  <c r="M51" i="8"/>
  <c r="AG51" i="8" s="1"/>
  <c r="L51" i="8"/>
  <c r="J51" i="8"/>
  <c r="AD51" i="8" s="1"/>
  <c r="I51" i="8"/>
  <c r="AC51" i="8" s="1"/>
  <c r="G51" i="8"/>
  <c r="AA51" i="8" s="1"/>
  <c r="E51" i="8"/>
  <c r="Y51" i="8" s="1"/>
  <c r="AO50" i="8"/>
  <c r="F72" i="15" s="1"/>
  <c r="AK50" i="8"/>
  <c r="AJ50" i="8"/>
  <c r="AF50" i="8"/>
  <c r="AE50" i="8"/>
  <c r="E72" i="15" s="1"/>
  <c r="AC50" i="8"/>
  <c r="AB50" i="8"/>
  <c r="Z50" i="8"/>
  <c r="D72" i="15" s="1"/>
  <c r="Y50" i="8"/>
  <c r="X50" i="8"/>
  <c r="W50" i="8"/>
  <c r="V50" i="8"/>
  <c r="B72" i="15" s="1"/>
  <c r="T50" i="8"/>
  <c r="AN50" i="8" s="1"/>
  <c r="S50" i="8"/>
  <c r="AM50" i="8" s="1"/>
  <c r="R50" i="8"/>
  <c r="AL50" i="8" s="1"/>
  <c r="Q50" i="8"/>
  <c r="O50" i="8"/>
  <c r="AI50" i="8" s="1"/>
  <c r="N50" i="8"/>
  <c r="M50" i="8"/>
  <c r="L50" i="8"/>
  <c r="J50" i="8"/>
  <c r="AD50" i="8" s="1"/>
  <c r="I50" i="8"/>
  <c r="G50" i="8"/>
  <c r="AA50" i="8" s="1"/>
  <c r="E50" i="8"/>
  <c r="AO49" i="8"/>
  <c r="F71" i="15" s="1"/>
  <c r="AL49" i="8"/>
  <c r="AJ49" i="8"/>
  <c r="AH49" i="8"/>
  <c r="AG49" i="8"/>
  <c r="AE49" i="8"/>
  <c r="E71" i="15" s="1"/>
  <c r="AB49" i="8"/>
  <c r="Z49" i="8"/>
  <c r="D71" i="15" s="1"/>
  <c r="Y49" i="8"/>
  <c r="X49" i="8"/>
  <c r="C71" i="15" s="1"/>
  <c r="W49" i="8"/>
  <c r="V49" i="8"/>
  <c r="T49" i="8"/>
  <c r="S49" i="8"/>
  <c r="R49" i="8"/>
  <c r="Q49" i="8"/>
  <c r="AK49" i="8" s="1"/>
  <c r="O49" i="8"/>
  <c r="N49" i="8"/>
  <c r="M49" i="8"/>
  <c r="L49" i="8"/>
  <c r="AF49" i="8" s="1"/>
  <c r="J49" i="8"/>
  <c r="AD49" i="8" s="1"/>
  <c r="I49" i="8"/>
  <c r="AC49" i="8" s="1"/>
  <c r="G49" i="8"/>
  <c r="AA49" i="8" s="1"/>
  <c r="E49" i="8"/>
  <c r="AO48" i="8"/>
  <c r="F70" i="15" s="1"/>
  <c r="AM48" i="8"/>
  <c r="AL48" i="8"/>
  <c r="AJ48" i="8"/>
  <c r="AH48" i="8"/>
  <c r="AE48" i="8"/>
  <c r="E70" i="15" s="1"/>
  <c r="AC48" i="8"/>
  <c r="AB48" i="8"/>
  <c r="Z48" i="8"/>
  <c r="D70" i="15" s="1"/>
  <c r="X48" i="8"/>
  <c r="C70" i="15" s="1"/>
  <c r="W48" i="8"/>
  <c r="V48" i="8"/>
  <c r="B70" i="15" s="1"/>
  <c r="T48" i="8"/>
  <c r="AN48" i="8" s="1"/>
  <c r="S48" i="8"/>
  <c r="R48" i="8"/>
  <c r="Q48" i="8"/>
  <c r="AK47" i="8" s="1"/>
  <c r="O48" i="8"/>
  <c r="N48" i="8"/>
  <c r="M48" i="8"/>
  <c r="AG48" i="8" s="1"/>
  <c r="L48" i="8"/>
  <c r="AF48" i="8" s="1"/>
  <c r="J48" i="8"/>
  <c r="AD47" i="8" s="1"/>
  <c r="I48" i="8"/>
  <c r="G48" i="8"/>
  <c r="AA48" i="8" s="1"/>
  <c r="E48" i="8"/>
  <c r="AO47" i="8"/>
  <c r="F69" i="15" s="1"/>
  <c r="AL47" i="8"/>
  <c r="AJ47" i="8"/>
  <c r="AI47" i="8"/>
  <c r="AE47" i="8"/>
  <c r="E69" i="15" s="1"/>
  <c r="AB47" i="8"/>
  <c r="Z47" i="8"/>
  <c r="D69" i="15" s="1"/>
  <c r="X47" i="8"/>
  <c r="C69" i="15" s="1"/>
  <c r="W47" i="8"/>
  <c r="V47" i="8"/>
  <c r="T47" i="8"/>
  <c r="S47" i="8"/>
  <c r="AM47" i="8" s="1"/>
  <c r="R47" i="8"/>
  <c r="AL46" i="8" s="1"/>
  <c r="Q47" i="8"/>
  <c r="O47" i="8"/>
  <c r="N47" i="8"/>
  <c r="AH47" i="8" s="1"/>
  <c r="M47" i="8"/>
  <c r="AG47" i="8" s="1"/>
  <c r="L47" i="8"/>
  <c r="J47" i="8"/>
  <c r="I47" i="8"/>
  <c r="AC47" i="8" s="1"/>
  <c r="G47" i="8"/>
  <c r="AA47" i="8" s="1"/>
  <c r="E47" i="8"/>
  <c r="AO46" i="8"/>
  <c r="F68" i="15" s="1"/>
  <c r="AN46" i="8"/>
  <c r="AK46" i="8"/>
  <c r="AJ46" i="8"/>
  <c r="AE46" i="8"/>
  <c r="E68" i="15" s="1"/>
  <c r="AB46" i="8"/>
  <c r="Z46" i="8"/>
  <c r="D68" i="15" s="1"/>
  <c r="Y46" i="8"/>
  <c r="X46" i="8"/>
  <c r="C68" i="15" s="1"/>
  <c r="W46" i="8"/>
  <c r="V46" i="8"/>
  <c r="B68" i="15" s="1"/>
  <c r="T46" i="8"/>
  <c r="S46" i="8"/>
  <c r="R46" i="8"/>
  <c r="Q46" i="8"/>
  <c r="O46" i="8"/>
  <c r="AI46" i="8" s="1"/>
  <c r="N46" i="8"/>
  <c r="AH46" i="8" s="1"/>
  <c r="M46" i="8"/>
  <c r="AG46" i="8" s="1"/>
  <c r="L46" i="8"/>
  <c r="AF46" i="8" s="1"/>
  <c r="J46" i="8"/>
  <c r="AD46" i="8" s="1"/>
  <c r="I46" i="8"/>
  <c r="AC45" i="8" s="1"/>
  <c r="G46" i="8"/>
  <c r="AA46" i="8" s="1"/>
  <c r="E46" i="8"/>
  <c r="AO45" i="8"/>
  <c r="F67" i="15" s="1"/>
  <c r="AN45" i="8"/>
  <c r="AL45" i="8"/>
  <c r="AK45" i="8"/>
  <c r="AJ45" i="8"/>
  <c r="AG45" i="8"/>
  <c r="AE45" i="8"/>
  <c r="E67" i="15" s="1"/>
  <c r="AB45" i="8"/>
  <c r="Z45" i="8"/>
  <c r="D67" i="15" s="1"/>
  <c r="X45" i="8"/>
  <c r="C67" i="15" s="1"/>
  <c r="W45" i="8"/>
  <c r="V45" i="8"/>
  <c r="B67" i="15" s="1"/>
  <c r="T45" i="8"/>
  <c r="S45" i="8"/>
  <c r="R45" i="8"/>
  <c r="Q45" i="8"/>
  <c r="O45" i="8"/>
  <c r="N45" i="8"/>
  <c r="M45" i="8"/>
  <c r="L45" i="8"/>
  <c r="AF45" i="8" s="1"/>
  <c r="J45" i="8"/>
  <c r="AD45" i="8" s="1"/>
  <c r="I45" i="8"/>
  <c r="G45" i="8"/>
  <c r="AA45" i="8" s="1"/>
  <c r="E45" i="8"/>
  <c r="Y45" i="8" s="1"/>
  <c r="AO44" i="8"/>
  <c r="F66" i="15" s="1"/>
  <c r="AN44" i="8"/>
  <c r="AM44" i="8"/>
  <c r="AJ44" i="8"/>
  <c r="AI44" i="8"/>
  <c r="AE44" i="8"/>
  <c r="E66" i="15" s="1"/>
  <c r="AD44" i="8"/>
  <c r="AB44" i="8"/>
  <c r="Z44" i="8"/>
  <c r="D66" i="15" s="1"/>
  <c r="X44" i="8"/>
  <c r="C66" i="15" s="1"/>
  <c r="W44" i="8"/>
  <c r="V44" i="8"/>
  <c r="B66" i="15" s="1"/>
  <c r="T44" i="8"/>
  <c r="S44" i="8"/>
  <c r="R44" i="8"/>
  <c r="AL44" i="8" s="1"/>
  <c r="Q44" i="8"/>
  <c r="AK44" i="8" s="1"/>
  <c r="O44" i="8"/>
  <c r="N44" i="8"/>
  <c r="M44" i="8"/>
  <c r="AG44" i="8" s="1"/>
  <c r="L44" i="8"/>
  <c r="AF43" i="8" s="1"/>
  <c r="J44" i="8"/>
  <c r="I44" i="8"/>
  <c r="AC44" i="8" s="1"/>
  <c r="G44" i="8"/>
  <c r="AA44" i="8" s="1"/>
  <c r="E44" i="8"/>
  <c r="Y44" i="8" s="1"/>
  <c r="AO43" i="8"/>
  <c r="F65" i="15" s="1"/>
  <c r="AN43" i="8"/>
  <c r="AM43" i="8"/>
  <c r="AJ43" i="8"/>
  <c r="AE43" i="8"/>
  <c r="E65" i="15" s="1"/>
  <c r="AB43" i="8"/>
  <c r="Z43" i="8"/>
  <c r="D65" i="15" s="1"/>
  <c r="X43" i="8"/>
  <c r="C65" i="15" s="1"/>
  <c r="W43" i="8"/>
  <c r="V43" i="8"/>
  <c r="B65" i="15" s="1"/>
  <c r="T43" i="8"/>
  <c r="S43" i="8"/>
  <c r="R43" i="8"/>
  <c r="AL43" i="8" s="1"/>
  <c r="Q43" i="8"/>
  <c r="AK43" i="8" s="1"/>
  <c r="O43" i="8"/>
  <c r="AI43" i="8" s="1"/>
  <c r="N43" i="8"/>
  <c r="AH43" i="8" s="1"/>
  <c r="M43" i="8"/>
  <c r="L43" i="8"/>
  <c r="J43" i="8"/>
  <c r="AD43" i="8" s="1"/>
  <c r="I43" i="8"/>
  <c r="AC43" i="8" s="1"/>
  <c r="G43" i="8"/>
  <c r="AA43" i="8" s="1"/>
  <c r="E43" i="8"/>
  <c r="Y43" i="8" s="1"/>
  <c r="AO42" i="8"/>
  <c r="F64" i="15" s="1"/>
  <c r="AJ42" i="8"/>
  <c r="AE42" i="8"/>
  <c r="E64" i="15" s="1"/>
  <c r="AC42" i="8"/>
  <c r="AB42" i="8"/>
  <c r="Z42" i="8"/>
  <c r="D64" i="15" s="1"/>
  <c r="Y42" i="8"/>
  <c r="X42" i="8"/>
  <c r="W42" i="8"/>
  <c r="V42" i="8"/>
  <c r="B64" i="15" s="1"/>
  <c r="T42" i="8"/>
  <c r="AN42" i="8" s="1"/>
  <c r="S42" i="8"/>
  <c r="R42" i="8"/>
  <c r="Q42" i="8"/>
  <c r="AK42" i="8" s="1"/>
  <c r="O42" i="8"/>
  <c r="AI42" i="8" s="1"/>
  <c r="N42" i="8"/>
  <c r="AH42" i="8" s="1"/>
  <c r="M42" i="8"/>
  <c r="L42" i="8"/>
  <c r="AF42" i="8" s="1"/>
  <c r="J42" i="8"/>
  <c r="AD42" i="8" s="1"/>
  <c r="I42" i="8"/>
  <c r="G42" i="8"/>
  <c r="E42" i="8"/>
  <c r="Y41" i="8" s="1"/>
  <c r="AO41" i="8"/>
  <c r="F63" i="15" s="1"/>
  <c r="AJ41" i="8"/>
  <c r="AH41" i="8"/>
  <c r="AG41" i="8"/>
  <c r="AE41" i="8"/>
  <c r="E63" i="15" s="1"/>
  <c r="AB41" i="8"/>
  <c r="Z41" i="8"/>
  <c r="D63" i="15" s="1"/>
  <c r="X41" i="8"/>
  <c r="C63" i="15" s="1"/>
  <c r="W41" i="8"/>
  <c r="V41" i="8"/>
  <c r="B63" i="15" s="1"/>
  <c r="T41" i="8"/>
  <c r="S41" i="8"/>
  <c r="AM41" i="8" s="1"/>
  <c r="R41" i="8"/>
  <c r="AL41" i="8" s="1"/>
  <c r="Q41" i="8"/>
  <c r="O41" i="8"/>
  <c r="N41" i="8"/>
  <c r="M41" i="8"/>
  <c r="L41" i="8"/>
  <c r="AF41" i="8" s="1"/>
  <c r="J41" i="8"/>
  <c r="I41" i="8"/>
  <c r="AC41" i="8" s="1"/>
  <c r="G41" i="8"/>
  <c r="AA41" i="8" s="1"/>
  <c r="E41" i="8"/>
  <c r="AO40" i="8"/>
  <c r="F62" i="15" s="1"/>
  <c r="AM40" i="8"/>
  <c r="AK40" i="8"/>
  <c r="AJ40" i="8"/>
  <c r="AH40" i="8"/>
  <c r="AF40" i="8"/>
  <c r="AE40" i="8"/>
  <c r="E62" i="15" s="1"/>
  <c r="AB40" i="8"/>
  <c r="Z40" i="8"/>
  <c r="D62" i="15" s="1"/>
  <c r="X40" i="8"/>
  <c r="C62" i="15" s="1"/>
  <c r="W40" i="8"/>
  <c r="V40" i="8"/>
  <c r="B62" i="15" s="1"/>
  <c r="T40" i="8"/>
  <c r="AN40" i="8" s="1"/>
  <c r="S40" i="8"/>
  <c r="R40" i="8"/>
  <c r="AL40" i="8" s="1"/>
  <c r="Q40" i="8"/>
  <c r="O40" i="8"/>
  <c r="N40" i="8"/>
  <c r="M40" i="8"/>
  <c r="AG40" i="8" s="1"/>
  <c r="L40" i="8"/>
  <c r="J40" i="8"/>
  <c r="AD40" i="8" s="1"/>
  <c r="I40" i="8"/>
  <c r="G40" i="8"/>
  <c r="AA40" i="8" s="1"/>
  <c r="E40" i="8"/>
  <c r="Y40" i="8" s="1"/>
  <c r="AO39" i="8"/>
  <c r="F61" i="15" s="1"/>
  <c r="AM39" i="8"/>
  <c r="AL39" i="8"/>
  <c r="AK39" i="8"/>
  <c r="AJ39" i="8"/>
  <c r="AI39" i="8"/>
  <c r="AE39" i="8"/>
  <c r="E61" i="15" s="1"/>
  <c r="AB39" i="8"/>
  <c r="Z39" i="8"/>
  <c r="D61" i="15" s="1"/>
  <c r="Y39" i="8"/>
  <c r="X39" i="8"/>
  <c r="C61" i="15" s="1"/>
  <c r="W39" i="8"/>
  <c r="V39" i="8"/>
  <c r="T39" i="8"/>
  <c r="AN39" i="8" s="1"/>
  <c r="S39" i="8"/>
  <c r="R39" i="8"/>
  <c r="Q39" i="8"/>
  <c r="O39" i="8"/>
  <c r="N39" i="8"/>
  <c r="M39" i="8"/>
  <c r="L39" i="8"/>
  <c r="J39" i="8"/>
  <c r="AD39" i="8" s="1"/>
  <c r="I39" i="8"/>
  <c r="AC39" i="8" s="1"/>
  <c r="G39" i="8"/>
  <c r="AA39" i="8" s="1"/>
  <c r="E39" i="8"/>
  <c r="AO38" i="8"/>
  <c r="F60" i="15" s="1"/>
  <c r="AL38" i="8"/>
  <c r="AK38" i="8"/>
  <c r="AJ38" i="8"/>
  <c r="AH38" i="8"/>
  <c r="AE38" i="8"/>
  <c r="E60" i="15" s="1"/>
  <c r="AB38" i="8"/>
  <c r="Z38" i="8"/>
  <c r="D60" i="15" s="1"/>
  <c r="Y38" i="8"/>
  <c r="X38" i="8"/>
  <c r="C60" i="15" s="1"/>
  <c r="W38" i="8"/>
  <c r="V38" i="8"/>
  <c r="T38" i="8"/>
  <c r="AN38" i="8" s="1"/>
  <c r="S38" i="8"/>
  <c r="AM38" i="8" s="1"/>
  <c r="R38" i="8"/>
  <c r="Q38" i="8"/>
  <c r="O38" i="8"/>
  <c r="AI38" i="8" s="1"/>
  <c r="N38" i="8"/>
  <c r="M38" i="8"/>
  <c r="AG38" i="8" s="1"/>
  <c r="L38" i="8"/>
  <c r="AF38" i="8" s="1"/>
  <c r="J38" i="8"/>
  <c r="AD37" i="8" s="1"/>
  <c r="I38" i="8"/>
  <c r="AC38" i="8" s="1"/>
  <c r="G38" i="8"/>
  <c r="AA38" i="8" s="1"/>
  <c r="E38" i="8"/>
  <c r="AO37" i="8"/>
  <c r="F59" i="15" s="1"/>
  <c r="AM37" i="8"/>
  <c r="AL37" i="8"/>
  <c r="AK37" i="8"/>
  <c r="AJ37" i="8"/>
  <c r="AH37" i="8"/>
  <c r="AE37" i="8"/>
  <c r="E59" i="15" s="1"/>
  <c r="AB37" i="8"/>
  <c r="Z37" i="8"/>
  <c r="D59" i="15" s="1"/>
  <c r="X37" i="8"/>
  <c r="C59" i="15" s="1"/>
  <c r="W37" i="8"/>
  <c r="V37" i="8"/>
  <c r="B59" i="15" s="1"/>
  <c r="T37" i="8"/>
  <c r="S37" i="8"/>
  <c r="R37" i="8"/>
  <c r="Q37" i="8"/>
  <c r="O37" i="8"/>
  <c r="AI37" i="8" s="1"/>
  <c r="N37" i="8"/>
  <c r="M37" i="8"/>
  <c r="AG37" i="8" s="1"/>
  <c r="L37" i="8"/>
  <c r="J37" i="8"/>
  <c r="I37" i="8"/>
  <c r="G37" i="8"/>
  <c r="AA37" i="8" s="1"/>
  <c r="E37" i="8"/>
  <c r="Y37" i="8" s="1"/>
  <c r="AO36" i="8"/>
  <c r="F58" i="15" s="1"/>
  <c r="AN36" i="8"/>
  <c r="AJ36" i="8"/>
  <c r="AH36" i="8"/>
  <c r="AE36" i="8"/>
  <c r="E58" i="15" s="1"/>
  <c r="AD36" i="8"/>
  <c r="AB36" i="8"/>
  <c r="AA36" i="8"/>
  <c r="Z36" i="8"/>
  <c r="D58" i="15" s="1"/>
  <c r="X36" i="8"/>
  <c r="C58" i="15" s="1"/>
  <c r="W36" i="8"/>
  <c r="V36" i="8"/>
  <c r="T36" i="8"/>
  <c r="S36" i="8"/>
  <c r="R36" i="8"/>
  <c r="AL36" i="8" s="1"/>
  <c r="Q36" i="8"/>
  <c r="O36" i="8"/>
  <c r="AI36" i="8" s="1"/>
  <c r="N36" i="8"/>
  <c r="M36" i="8"/>
  <c r="AG36" i="8" s="1"/>
  <c r="L36" i="8"/>
  <c r="J36" i="8"/>
  <c r="I36" i="8"/>
  <c r="AC36" i="8" s="1"/>
  <c r="G36" i="8"/>
  <c r="AA35" i="8" s="1"/>
  <c r="E36" i="8"/>
  <c r="AO35" i="8"/>
  <c r="F57" i="15" s="1"/>
  <c r="AJ35" i="8"/>
  <c r="AI35" i="8"/>
  <c r="AG35" i="8"/>
  <c r="AE35" i="8"/>
  <c r="E57" i="15" s="1"/>
  <c r="AB35" i="8"/>
  <c r="Z35" i="8"/>
  <c r="D57" i="15" s="1"/>
  <c r="X35" i="8"/>
  <c r="C57" i="15" s="1"/>
  <c r="W35" i="8"/>
  <c r="V35" i="8"/>
  <c r="B57" i="15" s="1"/>
  <c r="T35" i="8"/>
  <c r="AN35" i="8" s="1"/>
  <c r="S35" i="8"/>
  <c r="R35" i="8"/>
  <c r="Q35" i="8"/>
  <c r="AK35" i="8" s="1"/>
  <c r="O35" i="8"/>
  <c r="N35" i="8"/>
  <c r="AH35" i="8" s="1"/>
  <c r="M35" i="8"/>
  <c r="L35" i="8"/>
  <c r="J35" i="8"/>
  <c r="AD35" i="8" s="1"/>
  <c r="I35" i="8"/>
  <c r="AC35" i="8" s="1"/>
  <c r="G35" i="8"/>
  <c r="E35" i="8"/>
  <c r="Y35" i="8" s="1"/>
  <c r="AO34" i="8"/>
  <c r="F56" i="15" s="1"/>
  <c r="AJ34" i="8"/>
  <c r="AI34" i="8"/>
  <c r="AG34" i="8"/>
  <c r="AF34" i="8"/>
  <c r="AE34" i="8"/>
  <c r="E56" i="15" s="1"/>
  <c r="AB34" i="8"/>
  <c r="AA34" i="8"/>
  <c r="Z34" i="8"/>
  <c r="D56" i="15" s="1"/>
  <c r="X34" i="8"/>
  <c r="C56" i="15" s="1"/>
  <c r="W34" i="8"/>
  <c r="V34" i="8"/>
  <c r="B56" i="15" s="1"/>
  <c r="T34" i="8"/>
  <c r="AN34" i="8" s="1"/>
  <c r="S34" i="8"/>
  <c r="AM34" i="8" s="1"/>
  <c r="R34" i="8"/>
  <c r="AL34" i="8" s="1"/>
  <c r="Q34" i="8"/>
  <c r="AK34" i="8" s="1"/>
  <c r="O34" i="8"/>
  <c r="N34" i="8"/>
  <c r="AH34" i="8" s="1"/>
  <c r="M34" i="8"/>
  <c r="L34" i="8"/>
  <c r="J34" i="8"/>
  <c r="AD34" i="8" s="1"/>
  <c r="I34" i="8"/>
  <c r="AC34" i="8" s="1"/>
  <c r="G34" i="8"/>
  <c r="E34" i="8"/>
  <c r="Y34" i="8" s="1"/>
  <c r="AO33" i="8"/>
  <c r="F55" i="15" s="1"/>
  <c r="AJ33" i="8"/>
  <c r="AH33" i="8"/>
  <c r="AE33" i="8"/>
  <c r="E55" i="15" s="1"/>
  <c r="AB33" i="8"/>
  <c r="AA33" i="8"/>
  <c r="Z33" i="8"/>
  <c r="D55" i="15" s="1"/>
  <c r="X33" i="8"/>
  <c r="C55" i="15" s="1"/>
  <c r="W33" i="8"/>
  <c r="V33" i="8"/>
  <c r="B55" i="15" s="1"/>
  <c r="T33" i="8"/>
  <c r="S33" i="8"/>
  <c r="AM33" i="8" s="1"/>
  <c r="R33" i="8"/>
  <c r="AL33" i="8" s="1"/>
  <c r="Q33" i="8"/>
  <c r="O33" i="8"/>
  <c r="AI33" i="8" s="1"/>
  <c r="N33" i="8"/>
  <c r="M33" i="8"/>
  <c r="AG33" i="8" s="1"/>
  <c r="L33" i="8"/>
  <c r="AF33" i="8" s="1"/>
  <c r="J33" i="8"/>
  <c r="I33" i="8"/>
  <c r="AC33" i="8" s="1"/>
  <c r="G33" i="8"/>
  <c r="E33" i="8"/>
  <c r="Y33" i="8" s="1"/>
  <c r="AO32" i="8"/>
  <c r="F54" i="15" s="1"/>
  <c r="AN32" i="8"/>
  <c r="AJ32" i="8"/>
  <c r="AI32" i="8"/>
  <c r="AH32" i="8"/>
  <c r="AE32" i="8"/>
  <c r="E54" i="15" s="1"/>
  <c r="AB32" i="8"/>
  <c r="Z32" i="8"/>
  <c r="D54" i="15" s="1"/>
  <c r="X32" i="8"/>
  <c r="C54" i="15" s="1"/>
  <c r="W32" i="8"/>
  <c r="V32" i="8"/>
  <c r="B54" i="15" s="1"/>
  <c r="T32" i="8"/>
  <c r="S32" i="8"/>
  <c r="AM32" i="8" s="1"/>
  <c r="R32" i="8"/>
  <c r="AL31" i="8" s="1"/>
  <c r="Q32" i="8"/>
  <c r="AK31" i="8" s="1"/>
  <c r="O32" i="8"/>
  <c r="N32" i="8"/>
  <c r="M32" i="8"/>
  <c r="L32" i="8"/>
  <c r="AF32" i="8" s="1"/>
  <c r="J32" i="8"/>
  <c r="AD32" i="8" s="1"/>
  <c r="I32" i="8"/>
  <c r="AC32" i="8" s="1"/>
  <c r="G32" i="8"/>
  <c r="AA32" i="8" s="1"/>
  <c r="E32" i="8"/>
  <c r="AO31" i="8"/>
  <c r="F53" i="15" s="1"/>
  <c r="AN31" i="8"/>
  <c r="AJ31" i="8"/>
  <c r="AI31" i="8"/>
  <c r="AE31" i="8"/>
  <c r="E53" i="15" s="1"/>
  <c r="AC31" i="8"/>
  <c r="AB31" i="8"/>
  <c r="Z31" i="8"/>
  <c r="D53" i="15" s="1"/>
  <c r="Y31" i="8"/>
  <c r="X31" i="8"/>
  <c r="C53" i="15" s="1"/>
  <c r="W31" i="8"/>
  <c r="V31" i="8"/>
  <c r="T31" i="8"/>
  <c r="S31" i="8"/>
  <c r="AM31" i="8" s="1"/>
  <c r="R31" i="8"/>
  <c r="Q31" i="8"/>
  <c r="O31" i="8"/>
  <c r="N31" i="8"/>
  <c r="AH31" i="8" s="1"/>
  <c r="M31" i="8"/>
  <c r="AG31" i="8" s="1"/>
  <c r="L31" i="8"/>
  <c r="J31" i="8"/>
  <c r="AD31" i="8" s="1"/>
  <c r="I31" i="8"/>
  <c r="G31" i="8"/>
  <c r="AA31" i="8" s="1"/>
  <c r="E31" i="8"/>
  <c r="AO30" i="8"/>
  <c r="F52" i="15" s="1"/>
  <c r="AN30" i="8"/>
  <c r="AL30" i="8"/>
  <c r="AJ30" i="8"/>
  <c r="AE30" i="8"/>
  <c r="E52" i="15" s="1"/>
  <c r="AB30" i="8"/>
  <c r="Z30" i="8"/>
  <c r="D52" i="15" s="1"/>
  <c r="Y30" i="8"/>
  <c r="X30" i="8"/>
  <c r="C52" i="15" s="1"/>
  <c r="W30" i="8"/>
  <c r="V30" i="8"/>
  <c r="B52" i="15" s="1"/>
  <c r="T30" i="8"/>
  <c r="S30" i="8"/>
  <c r="R30" i="8"/>
  <c r="Q30" i="8"/>
  <c r="AK30" i="8" s="1"/>
  <c r="O30" i="8"/>
  <c r="N30" i="8"/>
  <c r="AH30" i="8" s="1"/>
  <c r="M30" i="8"/>
  <c r="AG30" i="8" s="1"/>
  <c r="L30" i="8"/>
  <c r="AF30" i="8" s="1"/>
  <c r="J30" i="8"/>
  <c r="AD30" i="8" s="1"/>
  <c r="I30" i="8"/>
  <c r="AC29" i="8" s="1"/>
  <c r="G30" i="8"/>
  <c r="AA30" i="8" s="1"/>
  <c r="E30" i="8"/>
  <c r="AO29" i="8"/>
  <c r="F51" i="15" s="1"/>
  <c r="AN29" i="8"/>
  <c r="AJ29" i="8"/>
  <c r="AF29" i="8"/>
  <c r="AE29" i="8"/>
  <c r="E51" i="15" s="1"/>
  <c r="AB29" i="8"/>
  <c r="Z29" i="8"/>
  <c r="D51" i="15" s="1"/>
  <c r="Y29" i="8"/>
  <c r="X29" i="8"/>
  <c r="C51" i="15" s="1"/>
  <c r="W29" i="8"/>
  <c r="V29" i="8"/>
  <c r="B51" i="15" s="1"/>
  <c r="T29" i="8"/>
  <c r="AN28" i="8" s="1"/>
  <c r="S29" i="8"/>
  <c r="R29" i="8"/>
  <c r="AL29" i="8" s="1"/>
  <c r="Q29" i="8"/>
  <c r="AK29" i="8" s="1"/>
  <c r="O29" i="8"/>
  <c r="AI29" i="8" s="1"/>
  <c r="N29" i="8"/>
  <c r="AH28" i="8" s="1"/>
  <c r="M29" i="8"/>
  <c r="AG29" i="8" s="1"/>
  <c r="L29" i="8"/>
  <c r="J29" i="8"/>
  <c r="I29" i="8"/>
  <c r="G29" i="8"/>
  <c r="AA29" i="8" s="1"/>
  <c r="E29" i="8"/>
  <c r="Y28" i="8" s="1"/>
  <c r="AO28" i="8"/>
  <c r="F50" i="15" s="1"/>
  <c r="AL28" i="8"/>
  <c r="AJ28" i="8"/>
  <c r="AF28" i="8"/>
  <c r="AE28" i="8"/>
  <c r="E50" i="15" s="1"/>
  <c r="AB28" i="8"/>
  <c r="Z28" i="8"/>
  <c r="D50" i="15" s="1"/>
  <c r="X28" i="8"/>
  <c r="C50" i="15" s="1"/>
  <c r="W28" i="8"/>
  <c r="V28" i="8"/>
  <c r="B50" i="15" s="1"/>
  <c r="T28" i="8"/>
  <c r="S28" i="8"/>
  <c r="R28" i="8"/>
  <c r="Q28" i="8"/>
  <c r="O28" i="8"/>
  <c r="N28" i="8"/>
  <c r="M28" i="8"/>
  <c r="AG28" i="8" s="1"/>
  <c r="L28" i="8"/>
  <c r="J28" i="8"/>
  <c r="I28" i="8"/>
  <c r="G28" i="8"/>
  <c r="AA28" i="8" s="1"/>
  <c r="E28" i="8"/>
  <c r="AO27" i="8"/>
  <c r="F49" i="15" s="1"/>
  <c r="AN27" i="8"/>
  <c r="AJ27" i="8"/>
  <c r="AF27" i="8"/>
  <c r="AE27" i="8"/>
  <c r="E49" i="15" s="1"/>
  <c r="AB27" i="8"/>
  <c r="AA27" i="8"/>
  <c r="Z27" i="8"/>
  <c r="D49" i="15" s="1"/>
  <c r="X27" i="8"/>
  <c r="C49" i="15" s="1"/>
  <c r="W27" i="8"/>
  <c r="V27" i="8"/>
  <c r="B49" i="15" s="1"/>
  <c r="T27" i="8"/>
  <c r="S27" i="8"/>
  <c r="R27" i="8"/>
  <c r="AL27" i="8" s="1"/>
  <c r="Q27" i="8"/>
  <c r="AK27" i="8" s="1"/>
  <c r="O27" i="8"/>
  <c r="AI27" i="8" s="1"/>
  <c r="N27" i="8"/>
  <c r="AH27" i="8" s="1"/>
  <c r="M27" i="8"/>
  <c r="AG26" i="8" s="1"/>
  <c r="L27" i="8"/>
  <c r="J27" i="8"/>
  <c r="AD27" i="8" s="1"/>
  <c r="I27" i="8"/>
  <c r="G27" i="8"/>
  <c r="E27" i="8"/>
  <c r="Y27" i="8" s="1"/>
  <c r="AO26" i="8"/>
  <c r="F48" i="15" s="1"/>
  <c r="AN26" i="8"/>
  <c r="AL26" i="8"/>
  <c r="AK26" i="8"/>
  <c r="AJ26" i="8"/>
  <c r="AI26" i="8"/>
  <c r="AE26" i="8"/>
  <c r="E48" i="15" s="1"/>
  <c r="AC26" i="8"/>
  <c r="AB26" i="8"/>
  <c r="Z26" i="8"/>
  <c r="D48" i="15" s="1"/>
  <c r="X26" i="8"/>
  <c r="C48" i="15" s="1"/>
  <c r="W26" i="8"/>
  <c r="V26" i="8"/>
  <c r="T26" i="8"/>
  <c r="S26" i="8"/>
  <c r="AM26" i="8" s="1"/>
  <c r="R26" i="8"/>
  <c r="AL25" i="8" s="1"/>
  <c r="Q26" i="8"/>
  <c r="O26" i="8"/>
  <c r="N26" i="8"/>
  <c r="M26" i="8"/>
  <c r="L26" i="8"/>
  <c r="AF26" i="8" s="1"/>
  <c r="J26" i="8"/>
  <c r="AD26" i="8" s="1"/>
  <c r="I26" i="8"/>
  <c r="G26" i="8"/>
  <c r="AA26" i="8" s="1"/>
  <c r="E26" i="8"/>
  <c r="Y26" i="8" s="1"/>
  <c r="AO25" i="8"/>
  <c r="F47" i="15" s="1"/>
  <c r="AK25" i="8"/>
  <c r="AJ25" i="8"/>
  <c r="AI25" i="8"/>
  <c r="AE25" i="8"/>
  <c r="E47" i="15" s="1"/>
  <c r="AB25" i="8"/>
  <c r="Z25" i="8"/>
  <c r="D47" i="15" s="1"/>
  <c r="X25" i="8"/>
  <c r="C47" i="15" s="1"/>
  <c r="W25" i="8"/>
  <c r="V25" i="8"/>
  <c r="T25" i="8"/>
  <c r="S25" i="8"/>
  <c r="AM25" i="8" s="1"/>
  <c r="R25" i="8"/>
  <c r="Q25" i="8"/>
  <c r="O25" i="8"/>
  <c r="N25" i="8"/>
  <c r="M25" i="8"/>
  <c r="AG25" i="8" s="1"/>
  <c r="L25" i="8"/>
  <c r="AF25" i="8" s="1"/>
  <c r="J25" i="8"/>
  <c r="AD25" i="8" s="1"/>
  <c r="I25" i="8"/>
  <c r="AC25" i="8" s="1"/>
  <c r="G25" i="8"/>
  <c r="E25" i="8"/>
  <c r="Y25" i="8" s="1"/>
  <c r="AO24" i="8"/>
  <c r="F46" i="15" s="1"/>
  <c r="AL24" i="8"/>
  <c r="AK24" i="8"/>
  <c r="AJ24" i="8"/>
  <c r="AI24" i="8"/>
  <c r="AE24" i="8"/>
  <c r="E46" i="15" s="1"/>
  <c r="AB24" i="8"/>
  <c r="Z24" i="8"/>
  <c r="D46" i="15" s="1"/>
  <c r="X24" i="8"/>
  <c r="C46" i="15" s="1"/>
  <c r="W24" i="8"/>
  <c r="V24" i="8"/>
  <c r="T24" i="8"/>
  <c r="S24" i="8"/>
  <c r="R24" i="8"/>
  <c r="Q24" i="8"/>
  <c r="O24" i="8"/>
  <c r="N24" i="8"/>
  <c r="AH24" i="8" s="1"/>
  <c r="M24" i="8"/>
  <c r="L24" i="8"/>
  <c r="J24" i="8"/>
  <c r="AD24" i="8" s="1"/>
  <c r="I24" i="8"/>
  <c r="G24" i="8"/>
  <c r="AA24" i="8" s="1"/>
  <c r="E24" i="8"/>
  <c r="AO23" i="8"/>
  <c r="F45" i="15" s="1"/>
  <c r="AL23" i="8"/>
  <c r="AK23" i="8"/>
  <c r="AJ23" i="8"/>
  <c r="AI23" i="8"/>
  <c r="AF23" i="8"/>
  <c r="AE23" i="8"/>
  <c r="E45" i="15" s="1"/>
  <c r="AB23" i="8"/>
  <c r="Z23" i="8"/>
  <c r="D45" i="15" s="1"/>
  <c r="Y23" i="8"/>
  <c r="X23" i="8"/>
  <c r="C45" i="15" s="1"/>
  <c r="W23" i="8"/>
  <c r="V23" i="8"/>
  <c r="T23" i="8"/>
  <c r="AN23" i="8" s="1"/>
  <c r="S23" i="8"/>
  <c r="AM23" i="8" s="1"/>
  <c r="R23" i="8"/>
  <c r="AL22" i="8" s="1"/>
  <c r="Q23" i="8"/>
  <c r="O23" i="8"/>
  <c r="N23" i="8"/>
  <c r="AH23" i="8" s="1"/>
  <c r="M23" i="8"/>
  <c r="AG23" i="8" s="1"/>
  <c r="L23" i="8"/>
  <c r="J23" i="8"/>
  <c r="AD23" i="8" s="1"/>
  <c r="I23" i="8"/>
  <c r="AC23" i="8" s="1"/>
  <c r="G23" i="8"/>
  <c r="AA23" i="8" s="1"/>
  <c r="E23" i="8"/>
  <c r="AO22" i="8"/>
  <c r="F44" i="15" s="1"/>
  <c r="AJ22" i="8"/>
  <c r="AF22" i="8"/>
  <c r="AE22" i="8"/>
  <c r="E44" i="15" s="1"/>
  <c r="AC22" i="8"/>
  <c r="AB22" i="8"/>
  <c r="Z22" i="8"/>
  <c r="D44" i="15" s="1"/>
  <c r="X22" i="8"/>
  <c r="C44" i="15" s="1"/>
  <c r="W22" i="8"/>
  <c r="V22" i="8"/>
  <c r="B44" i="15" s="1"/>
  <c r="T22" i="8"/>
  <c r="AN22" i="8" s="1"/>
  <c r="S22" i="8"/>
  <c r="R22" i="8"/>
  <c r="Q22" i="8"/>
  <c r="AK22" i="8" s="1"/>
  <c r="O22" i="8"/>
  <c r="AI22" i="8" s="1"/>
  <c r="N22" i="8"/>
  <c r="M22" i="8"/>
  <c r="AG22" i="8" s="1"/>
  <c r="L22" i="8"/>
  <c r="J22" i="8"/>
  <c r="AD22" i="8" s="1"/>
  <c r="I22" i="8"/>
  <c r="AC21" i="8" s="1"/>
  <c r="G22" i="8"/>
  <c r="E22" i="8"/>
  <c r="Y22" i="8" s="1"/>
  <c r="AO21" i="8"/>
  <c r="F43" i="15" s="1"/>
  <c r="AJ21" i="8"/>
  <c r="AI21" i="8"/>
  <c r="AF21" i="8"/>
  <c r="AE21" i="8"/>
  <c r="E43" i="15" s="1"/>
  <c r="AB21" i="8"/>
  <c r="AA21" i="8"/>
  <c r="Z21" i="8"/>
  <c r="D43" i="15" s="1"/>
  <c r="X21" i="8"/>
  <c r="W21" i="8"/>
  <c r="V21" i="8"/>
  <c r="B43" i="15" s="1"/>
  <c r="T21" i="8"/>
  <c r="AN20" i="8" s="1"/>
  <c r="S21" i="8"/>
  <c r="R21" i="8"/>
  <c r="AL21" i="8" s="1"/>
  <c r="Q21" i="8"/>
  <c r="AK21" i="8" s="1"/>
  <c r="O21" i="8"/>
  <c r="N21" i="8"/>
  <c r="M21" i="8"/>
  <c r="L21" i="8"/>
  <c r="J21" i="8"/>
  <c r="I21" i="8"/>
  <c r="G21" i="8"/>
  <c r="E21" i="8"/>
  <c r="Y21" i="8" s="1"/>
  <c r="AO20" i="8"/>
  <c r="F42" i="15" s="1"/>
  <c r="AL20" i="8"/>
  <c r="AJ20" i="8"/>
  <c r="AI20" i="8"/>
  <c r="AF20" i="8"/>
  <c r="AE20" i="8"/>
  <c r="E42" i="15" s="1"/>
  <c r="AB20" i="8"/>
  <c r="AA20" i="8"/>
  <c r="Z20" i="8"/>
  <c r="D42" i="15" s="1"/>
  <c r="X20" i="8"/>
  <c r="C42" i="15" s="1"/>
  <c r="W20" i="8"/>
  <c r="V20" i="8"/>
  <c r="B42" i="15" s="1"/>
  <c r="T20" i="8"/>
  <c r="S20" i="8"/>
  <c r="R20" i="8"/>
  <c r="Q20" i="8"/>
  <c r="AK20" i="8" s="1"/>
  <c r="O20" i="8"/>
  <c r="N20" i="8"/>
  <c r="M20" i="8"/>
  <c r="AG20" i="8" s="1"/>
  <c r="L20" i="8"/>
  <c r="AF19" i="8" s="1"/>
  <c r="J20" i="8"/>
  <c r="I20" i="8"/>
  <c r="G20" i="8"/>
  <c r="E20" i="8"/>
  <c r="Y20" i="8" s="1"/>
  <c r="AO19" i="8"/>
  <c r="F41" i="15" s="1"/>
  <c r="AN19" i="8"/>
  <c r="AJ19" i="8"/>
  <c r="AH19" i="8"/>
  <c r="AG19" i="8"/>
  <c r="AE19" i="8"/>
  <c r="E41" i="15" s="1"/>
  <c r="AB19" i="8"/>
  <c r="Z19" i="8"/>
  <c r="D41" i="15" s="1"/>
  <c r="X19" i="8"/>
  <c r="C41" i="15" s="1"/>
  <c r="W19" i="8"/>
  <c r="V19" i="8"/>
  <c r="B41" i="15" s="1"/>
  <c r="T19" i="8"/>
  <c r="S19" i="8"/>
  <c r="R19" i="8"/>
  <c r="Q19" i="8"/>
  <c r="O19" i="8"/>
  <c r="AI19" i="8" s="1"/>
  <c r="N19" i="8"/>
  <c r="M19" i="8"/>
  <c r="L19" i="8"/>
  <c r="J19" i="8"/>
  <c r="AD19" i="8" s="1"/>
  <c r="I19" i="8"/>
  <c r="G19" i="8"/>
  <c r="AA19" i="8" s="1"/>
  <c r="E19" i="8"/>
  <c r="AO18" i="8"/>
  <c r="F40" i="15" s="1"/>
  <c r="AJ18" i="8"/>
  <c r="AI18" i="8"/>
  <c r="AG18" i="8"/>
  <c r="AF18" i="8"/>
  <c r="AE18" i="8"/>
  <c r="E40" i="15" s="1"/>
  <c r="AD18" i="8"/>
  <c r="AC18" i="8"/>
  <c r="AB18" i="8"/>
  <c r="Z18" i="8"/>
  <c r="D40" i="15" s="1"/>
  <c r="X18" i="8"/>
  <c r="C40" i="15" s="1"/>
  <c r="W18" i="8"/>
  <c r="V18" i="8"/>
  <c r="B40" i="15" s="1"/>
  <c r="T18" i="8"/>
  <c r="AN18" i="8" s="1"/>
  <c r="S18" i="8"/>
  <c r="AM18" i="8" s="1"/>
  <c r="R18" i="8"/>
  <c r="Q18" i="8"/>
  <c r="O18" i="8"/>
  <c r="N18" i="8"/>
  <c r="AH18" i="8" s="1"/>
  <c r="M18" i="8"/>
  <c r="L18" i="8"/>
  <c r="J18" i="8"/>
  <c r="I18" i="8"/>
  <c r="G18" i="8"/>
  <c r="AA18" i="8" s="1"/>
  <c r="E18" i="8"/>
  <c r="Y18" i="8" s="1"/>
  <c r="AO17" i="8"/>
  <c r="F39" i="15" s="1"/>
  <c r="AJ17" i="8"/>
  <c r="AI17" i="8"/>
  <c r="AH17" i="8"/>
  <c r="AE17" i="8"/>
  <c r="E39" i="15" s="1"/>
  <c r="AC17" i="8"/>
  <c r="AB17" i="8"/>
  <c r="Z17" i="8"/>
  <c r="D39" i="15" s="1"/>
  <c r="X17" i="8"/>
  <c r="C39" i="15" s="1"/>
  <c r="W17" i="8"/>
  <c r="V17" i="8"/>
  <c r="B39" i="15" s="1"/>
  <c r="T17" i="8"/>
  <c r="AN17" i="8" s="1"/>
  <c r="S17" i="8"/>
  <c r="AM17" i="8" s="1"/>
  <c r="R17" i="8"/>
  <c r="Q17" i="8"/>
  <c r="AK17" i="8" s="1"/>
  <c r="O17" i="8"/>
  <c r="AI16" i="8" s="1"/>
  <c r="N17" i="8"/>
  <c r="M17" i="8"/>
  <c r="AG17" i="8" s="1"/>
  <c r="L17" i="8"/>
  <c r="J17" i="8"/>
  <c r="AD17" i="8" s="1"/>
  <c r="I17" i="8"/>
  <c r="G17" i="8"/>
  <c r="E17" i="8"/>
  <c r="Y17" i="8" s="1"/>
  <c r="AO16" i="8"/>
  <c r="F38" i="15" s="1"/>
  <c r="AN16" i="8"/>
  <c r="AL16" i="8"/>
  <c r="AJ16" i="8"/>
  <c r="AH16" i="8"/>
  <c r="AE16" i="8"/>
  <c r="E38" i="15" s="1"/>
  <c r="AB16" i="8"/>
  <c r="Z16" i="8"/>
  <c r="D38" i="15" s="1"/>
  <c r="X16" i="8"/>
  <c r="C38" i="15" s="1"/>
  <c r="W16" i="8"/>
  <c r="V16" i="8"/>
  <c r="B38" i="15" s="1"/>
  <c r="T16" i="8"/>
  <c r="S16" i="8"/>
  <c r="AM16" i="8" s="1"/>
  <c r="R16" i="8"/>
  <c r="Q16" i="8"/>
  <c r="AK16" i="8" s="1"/>
  <c r="O16" i="8"/>
  <c r="N16" i="8"/>
  <c r="M16" i="8"/>
  <c r="L16" i="8"/>
  <c r="AF16" i="8" s="1"/>
  <c r="J16" i="8"/>
  <c r="AD16" i="8" s="1"/>
  <c r="I16" i="8"/>
  <c r="AC15" i="8" s="1"/>
  <c r="G16" i="8"/>
  <c r="AA16" i="8" s="1"/>
  <c r="E16" i="8"/>
  <c r="AO15" i="8"/>
  <c r="F37" i="15" s="1"/>
  <c r="AK15" i="8"/>
  <c r="AJ15" i="8"/>
  <c r="AE15" i="8"/>
  <c r="E37" i="15" s="1"/>
  <c r="AD15" i="8"/>
  <c r="AB15" i="8"/>
  <c r="Z15" i="8"/>
  <c r="D37" i="15" s="1"/>
  <c r="Y15" i="8"/>
  <c r="X15" i="8"/>
  <c r="C37" i="15" s="1"/>
  <c r="W15" i="8"/>
  <c r="V15" i="8"/>
  <c r="T15" i="8"/>
  <c r="AN15" i="8" s="1"/>
  <c r="S15" i="8"/>
  <c r="R15" i="8"/>
  <c r="AL15" i="8" s="1"/>
  <c r="Q15" i="8"/>
  <c r="O15" i="8"/>
  <c r="AI15" i="8" s="1"/>
  <c r="N15" i="8"/>
  <c r="AH15" i="8" s="1"/>
  <c r="M15" i="8"/>
  <c r="AG15" i="8" s="1"/>
  <c r="L15" i="8"/>
  <c r="AF15" i="8" s="1"/>
  <c r="J15" i="8"/>
  <c r="I15" i="8"/>
  <c r="G15" i="8"/>
  <c r="AA15" i="8" s="1"/>
  <c r="E15" i="8"/>
  <c r="AO14" i="8"/>
  <c r="F36" i="15" s="1"/>
  <c r="AM14" i="8"/>
  <c r="AL14" i="8"/>
  <c r="AJ14" i="8"/>
  <c r="AE14" i="8"/>
  <c r="E36" i="15" s="1"/>
  <c r="AC14" i="8"/>
  <c r="AB14" i="8"/>
  <c r="Z14" i="8"/>
  <c r="D36" i="15" s="1"/>
  <c r="X14" i="8"/>
  <c r="C36" i="15" s="1"/>
  <c r="W14" i="8"/>
  <c r="V14" i="8"/>
  <c r="T14" i="8"/>
  <c r="AN14" i="8" s="1"/>
  <c r="S14" i="8"/>
  <c r="R14" i="8"/>
  <c r="Q14" i="8"/>
  <c r="AK14" i="8" s="1"/>
  <c r="O14" i="8"/>
  <c r="AI14" i="8" s="1"/>
  <c r="N14" i="8"/>
  <c r="AH14" i="8" s="1"/>
  <c r="M14" i="8"/>
  <c r="L14" i="8"/>
  <c r="AF14" i="8" s="1"/>
  <c r="J14" i="8"/>
  <c r="AD14" i="8" s="1"/>
  <c r="I14" i="8"/>
  <c r="G14" i="8"/>
  <c r="E14" i="8"/>
  <c r="Y14" i="8" s="1"/>
  <c r="AO13" i="8"/>
  <c r="F35" i="15" s="1"/>
  <c r="AN13" i="8"/>
  <c r="AM13" i="8"/>
  <c r="AK13" i="8"/>
  <c r="AJ13" i="8"/>
  <c r="AI13" i="8"/>
  <c r="AE13" i="8"/>
  <c r="E35" i="15" s="1"/>
  <c r="AC13" i="8"/>
  <c r="AB13" i="8"/>
  <c r="AA13" i="8"/>
  <c r="Z13" i="8"/>
  <c r="D35" i="15" s="1"/>
  <c r="X13" i="8"/>
  <c r="C35" i="15" s="1"/>
  <c r="W13" i="8"/>
  <c r="V13" i="8"/>
  <c r="T13" i="8"/>
  <c r="AN12" i="8" s="1"/>
  <c r="S13" i="8"/>
  <c r="R13" i="8"/>
  <c r="AL13" i="8" s="1"/>
  <c r="Q13" i="8"/>
  <c r="O13" i="8"/>
  <c r="N13" i="8"/>
  <c r="AH13" i="8" s="1"/>
  <c r="M13" i="8"/>
  <c r="AG13" i="8" s="1"/>
  <c r="L13" i="8"/>
  <c r="AF13" i="8" s="1"/>
  <c r="J13" i="8"/>
  <c r="AD12" i="8" s="1"/>
  <c r="I13" i="8"/>
  <c r="G13" i="8"/>
  <c r="E13" i="8"/>
  <c r="Y13" i="8" s="1"/>
  <c r="AO12" i="8"/>
  <c r="F34" i="15" s="1"/>
  <c r="AL12" i="8"/>
  <c r="AJ12" i="8"/>
  <c r="AI12" i="8"/>
  <c r="AE12" i="8"/>
  <c r="E34" i="15" s="1"/>
  <c r="AB12" i="8"/>
  <c r="Z12" i="8"/>
  <c r="D34" i="15" s="1"/>
  <c r="X12" i="8"/>
  <c r="C34" i="15" s="1"/>
  <c r="W12" i="8"/>
  <c r="V12" i="8"/>
  <c r="T12" i="8"/>
  <c r="S12" i="8"/>
  <c r="AM12" i="8" s="1"/>
  <c r="R12" i="8"/>
  <c r="Q12" i="8"/>
  <c r="AK12" i="8" s="1"/>
  <c r="O12" i="8"/>
  <c r="N12" i="8"/>
  <c r="AH12" i="8" s="1"/>
  <c r="M12" i="8"/>
  <c r="AG12" i="8" s="1"/>
  <c r="L12" i="8"/>
  <c r="AF11" i="8" s="1"/>
  <c r="J12" i="8"/>
  <c r="I12" i="8"/>
  <c r="AC12" i="8" s="1"/>
  <c r="G12" i="8"/>
  <c r="AA12" i="8" s="1"/>
  <c r="E12" i="8"/>
  <c r="Y12" i="8" s="1"/>
  <c r="AO11" i="8"/>
  <c r="F33" i="15" s="1"/>
  <c r="AN11" i="8"/>
  <c r="AM11" i="8"/>
  <c r="AJ11" i="8"/>
  <c r="AH11" i="8"/>
  <c r="AE11" i="8"/>
  <c r="E33" i="15" s="1"/>
  <c r="AB11" i="8"/>
  <c r="Z11" i="8"/>
  <c r="D33" i="15" s="1"/>
  <c r="X11" i="8"/>
  <c r="C33" i="15" s="1"/>
  <c r="W11" i="8"/>
  <c r="V11" i="8"/>
  <c r="B33" i="15" s="1"/>
  <c r="T11" i="8"/>
  <c r="S11" i="8"/>
  <c r="R11" i="8"/>
  <c r="Q11" i="8"/>
  <c r="O11" i="8"/>
  <c r="AI11" i="8" s="1"/>
  <c r="N11" i="8"/>
  <c r="M11" i="8"/>
  <c r="L11" i="8"/>
  <c r="J11" i="8"/>
  <c r="AD11" i="8" s="1"/>
  <c r="I11" i="8"/>
  <c r="AC11" i="8" s="1"/>
  <c r="G11" i="8"/>
  <c r="AA11" i="8" s="1"/>
  <c r="E11" i="8"/>
  <c r="AO10" i="8"/>
  <c r="F32" i="15" s="1"/>
  <c r="AK10" i="8"/>
  <c r="AJ10" i="8"/>
  <c r="AG10" i="8"/>
  <c r="AE10" i="8"/>
  <c r="E32" i="15" s="1"/>
  <c r="AB10" i="8"/>
  <c r="Z10" i="8"/>
  <c r="D32" i="15" s="1"/>
  <c r="Y10" i="8"/>
  <c r="X10" i="8"/>
  <c r="C32" i="15" s="1"/>
  <c r="W10" i="8"/>
  <c r="V10" i="8"/>
  <c r="B32" i="15" s="1"/>
  <c r="T10" i="8"/>
  <c r="S10" i="8"/>
  <c r="AM10" i="8" s="1"/>
  <c r="R10" i="8"/>
  <c r="Q10" i="8"/>
  <c r="O10" i="8"/>
  <c r="AI10" i="8" s="1"/>
  <c r="N10" i="8"/>
  <c r="AH10" i="8" s="1"/>
  <c r="M10" i="8"/>
  <c r="L10" i="8"/>
  <c r="AF10" i="8" s="1"/>
  <c r="J10" i="8"/>
  <c r="AD10" i="8" s="1"/>
  <c r="I10" i="8"/>
  <c r="AC10" i="8" s="1"/>
  <c r="G10" i="8"/>
  <c r="AA10" i="8" s="1"/>
  <c r="E10" i="8"/>
  <c r="AO9" i="8"/>
  <c r="F31" i="15" s="1"/>
  <c r="AL9" i="8"/>
  <c r="AJ9" i="8"/>
  <c r="AI9" i="8"/>
  <c r="AH9" i="8"/>
  <c r="AG9" i="8"/>
  <c r="AE9" i="8"/>
  <c r="E31" i="15" s="1"/>
  <c r="AB9" i="8"/>
  <c r="Z9" i="8"/>
  <c r="D31" i="15" s="1"/>
  <c r="X9" i="8"/>
  <c r="C31" i="15" s="1"/>
  <c r="W9" i="8"/>
  <c r="V9" i="8"/>
  <c r="B31" i="15" s="1"/>
  <c r="T9" i="8"/>
  <c r="AN9" i="8" s="1"/>
  <c r="S9" i="8"/>
  <c r="AM9" i="8" s="1"/>
  <c r="R9" i="8"/>
  <c r="AL8" i="8" s="1"/>
  <c r="Q9" i="8"/>
  <c r="AK9" i="8" s="1"/>
  <c r="O9" i="8"/>
  <c r="N9" i="8"/>
  <c r="M9" i="8"/>
  <c r="L9" i="8"/>
  <c r="J9" i="8"/>
  <c r="AD9" i="8" s="1"/>
  <c r="I9" i="8"/>
  <c r="AC9" i="8" s="1"/>
  <c r="G9" i="8"/>
  <c r="E9" i="8"/>
  <c r="AO8" i="8"/>
  <c r="F30" i="15" s="1"/>
  <c r="AJ8" i="8"/>
  <c r="AI8" i="8"/>
  <c r="AF8" i="8"/>
  <c r="AE8" i="8"/>
  <c r="E30" i="15" s="1"/>
  <c r="AB8" i="8"/>
  <c r="Z8" i="8"/>
  <c r="D30" i="15" s="1"/>
  <c r="X8" i="8"/>
  <c r="C30" i="15" s="1"/>
  <c r="W8" i="8"/>
  <c r="V8" i="8"/>
  <c r="T8" i="8"/>
  <c r="AN8" i="8" s="1"/>
  <c r="S8" i="8"/>
  <c r="R8" i="8"/>
  <c r="Q8" i="8"/>
  <c r="O8" i="8"/>
  <c r="N8" i="8"/>
  <c r="AH8" i="8" s="1"/>
  <c r="M8" i="8"/>
  <c r="AG8" i="8" s="1"/>
  <c r="L8" i="8"/>
  <c r="J8" i="8"/>
  <c r="AD8" i="8" s="1"/>
  <c r="I8" i="8"/>
  <c r="G8" i="8"/>
  <c r="E8" i="8"/>
  <c r="AS7" i="8"/>
  <c r="AO7" i="8"/>
  <c r="F29" i="15" s="1"/>
  <c r="AM7" i="8"/>
  <c r="AJ7" i="8"/>
  <c r="AI7" i="8"/>
  <c r="AE7" i="8"/>
  <c r="E29" i="15" s="1"/>
  <c r="AC7" i="8"/>
  <c r="AB7" i="8"/>
  <c r="Z7" i="8"/>
  <c r="D29" i="15" s="1"/>
  <c r="X7" i="8"/>
  <c r="C29" i="15" s="1"/>
  <c r="W7" i="8"/>
  <c r="V7" i="8"/>
  <c r="B29" i="15" s="1"/>
  <c r="T7" i="8"/>
  <c r="S7" i="8"/>
  <c r="R7" i="8"/>
  <c r="AL7" i="8" s="1"/>
  <c r="Q7" i="8"/>
  <c r="AK7" i="8" s="1"/>
  <c r="O7" i="8"/>
  <c r="N7" i="8"/>
  <c r="M7" i="8"/>
  <c r="AG7" i="8" s="1"/>
  <c r="L7" i="8"/>
  <c r="AF7" i="8" s="1"/>
  <c r="J7" i="8"/>
  <c r="I7" i="8"/>
  <c r="G7" i="8"/>
  <c r="AA7" i="8" s="1"/>
  <c r="E7" i="8"/>
  <c r="Y7" i="8" s="1"/>
  <c r="AO6" i="8"/>
  <c r="F28" i="15" s="1"/>
  <c r="AK6" i="8"/>
  <c r="AJ6" i="8"/>
  <c r="AI6" i="8"/>
  <c r="AF6" i="8"/>
  <c r="AE6" i="8"/>
  <c r="E28" i="15" s="1"/>
  <c r="AB6" i="8"/>
  <c r="Z6" i="8"/>
  <c r="D28" i="15" s="1"/>
  <c r="X6" i="8"/>
  <c r="C28" i="15" s="1"/>
  <c r="W6" i="8"/>
  <c r="V6" i="8"/>
  <c r="B28" i="15" s="1"/>
  <c r="T6" i="8"/>
  <c r="AN6" i="8" s="1"/>
  <c r="S6" i="8"/>
  <c r="AM6" i="8" s="1"/>
  <c r="R6" i="8"/>
  <c r="Q6" i="8"/>
  <c r="O6" i="8"/>
  <c r="N6" i="8"/>
  <c r="AH6" i="8" s="1"/>
  <c r="M6" i="8"/>
  <c r="AG6" i="8" s="1"/>
  <c r="L6" i="8"/>
  <c r="J6" i="8"/>
  <c r="AD6" i="8" s="1"/>
  <c r="I6" i="8"/>
  <c r="AC6" i="8" s="1"/>
  <c r="G6" i="8"/>
  <c r="AA6" i="8" s="1"/>
  <c r="E6" i="8"/>
  <c r="AO5" i="8"/>
  <c r="AK5" i="8"/>
  <c r="AJ5" i="8"/>
  <c r="AI5" i="8"/>
  <c r="AH5" i="8"/>
  <c r="AE5" i="8"/>
  <c r="E27" i="15" s="1"/>
  <c r="AB5" i="8"/>
  <c r="Z5" i="8"/>
  <c r="D27" i="15" s="1"/>
  <c r="X5" i="8"/>
  <c r="C27" i="15" s="1"/>
  <c r="W5" i="8"/>
  <c r="V5" i="8"/>
  <c r="T5" i="8"/>
  <c r="AN5" i="8" s="1"/>
  <c r="S5" i="8"/>
  <c r="AM5" i="8" s="1"/>
  <c r="R5" i="8"/>
  <c r="AL5" i="8" s="1"/>
  <c r="Q5" i="8"/>
  <c r="O5" i="8"/>
  <c r="N5" i="8"/>
  <c r="M5" i="8"/>
  <c r="L5" i="8"/>
  <c r="AF5" i="8" s="1"/>
  <c r="J5" i="8"/>
  <c r="AD5" i="8" s="1"/>
  <c r="I5" i="8"/>
  <c r="AC5" i="8" s="1"/>
  <c r="G5" i="8"/>
  <c r="AA5" i="8" s="1"/>
  <c r="E5" i="8"/>
  <c r="Y5" i="8" s="1"/>
  <c r="B5" i="8"/>
  <c r="D14" i="6"/>
  <c r="G531" i="4"/>
  <c r="F531" i="4"/>
  <c r="E531" i="4"/>
  <c r="D531" i="4"/>
  <c r="C531" i="4"/>
  <c r="B531" i="4"/>
  <c r="A531" i="4"/>
  <c r="A530" i="4"/>
  <c r="A529" i="4"/>
  <c r="A528" i="4"/>
  <c r="A527" i="4"/>
  <c r="A526" i="4"/>
  <c r="A525" i="4"/>
  <c r="A524" i="4"/>
  <c r="A523" i="4"/>
  <c r="A522" i="4"/>
  <c r="A521" i="4"/>
  <c r="A520" i="4"/>
  <c r="A519" i="4"/>
  <c r="A518" i="4"/>
  <c r="A517" i="4"/>
  <c r="A516" i="4"/>
  <c r="A515" i="4"/>
  <c r="A514" i="4"/>
  <c r="A513" i="4"/>
  <c r="A512" i="4"/>
  <c r="A511" i="4"/>
  <c r="A510" i="4"/>
  <c r="A509" i="4"/>
  <c r="A508" i="4"/>
  <c r="A507" i="4"/>
  <c r="A506" i="4"/>
  <c r="A505" i="4"/>
  <c r="A504" i="4"/>
  <c r="A503" i="4"/>
  <c r="A502" i="4"/>
  <c r="A501" i="4"/>
  <c r="A500" i="4"/>
  <c r="A499" i="4"/>
  <c r="A498" i="4"/>
  <c r="A497" i="4"/>
  <c r="A496" i="4"/>
  <c r="A495" i="4"/>
  <c r="A494" i="4"/>
  <c r="A493" i="4"/>
  <c r="A492" i="4"/>
  <c r="A491" i="4"/>
  <c r="A490" i="4"/>
  <c r="A489" i="4"/>
  <c r="A488" i="4"/>
  <c r="A487" i="4"/>
  <c r="A486" i="4"/>
  <c r="A485" i="4"/>
  <c r="A484" i="4"/>
  <c r="A483" i="4"/>
  <c r="A482" i="4"/>
  <c r="A481" i="4"/>
  <c r="A480" i="4"/>
  <c r="A479" i="4"/>
  <c r="A478" i="4"/>
  <c r="A477" i="4"/>
  <c r="A476" i="4"/>
  <c r="A475" i="4"/>
  <c r="A474" i="4"/>
  <c r="A473" i="4"/>
  <c r="A472" i="4"/>
  <c r="A471" i="4"/>
  <c r="A470" i="4"/>
  <c r="A469" i="4"/>
  <c r="A468" i="4"/>
  <c r="A467" i="4"/>
  <c r="A466" i="4"/>
  <c r="A465" i="4"/>
  <c r="A464" i="4"/>
  <c r="A463" i="4"/>
  <c r="A462" i="4"/>
  <c r="A461" i="4"/>
  <c r="A460" i="4"/>
  <c r="A459" i="4"/>
  <c r="A458" i="4"/>
  <c r="A457" i="4"/>
  <c r="A456" i="4"/>
  <c r="A455" i="4"/>
  <c r="A454" i="4"/>
  <c r="A453" i="4"/>
  <c r="A452" i="4"/>
  <c r="A451" i="4"/>
  <c r="A450" i="4"/>
  <c r="A449" i="4"/>
  <c r="A448" i="4"/>
  <c r="A447" i="4"/>
  <c r="A446" i="4"/>
  <c r="A445" i="4"/>
  <c r="A444" i="4"/>
  <c r="A443" i="4"/>
  <c r="A442" i="4"/>
  <c r="A441" i="4"/>
  <c r="A440" i="4"/>
  <c r="A439" i="4"/>
  <c r="A438" i="4"/>
  <c r="A437" i="4"/>
  <c r="A436" i="4"/>
  <c r="A435" i="4"/>
  <c r="A434" i="4"/>
  <c r="A433" i="4"/>
  <c r="A432" i="4"/>
  <c r="A431" i="4"/>
  <c r="A430" i="4"/>
  <c r="A429" i="4"/>
  <c r="A428" i="4"/>
  <c r="A427" i="4"/>
  <c r="A426" i="4"/>
  <c r="A425" i="4"/>
  <c r="A424" i="4"/>
  <c r="A423" i="4"/>
  <c r="A422" i="4"/>
  <c r="A421" i="4"/>
  <c r="A420" i="4"/>
  <c r="A419" i="4"/>
  <c r="A418" i="4"/>
  <c r="A417" i="4"/>
  <c r="A416" i="4"/>
  <c r="A415" i="4"/>
  <c r="A414" i="4"/>
  <c r="A413" i="4"/>
  <c r="A412" i="4"/>
  <c r="A411" i="4"/>
  <c r="A410" i="4"/>
  <c r="A409" i="4"/>
  <c r="A408" i="4"/>
  <c r="A407" i="4"/>
  <c r="A406" i="4"/>
  <c r="A405" i="4"/>
  <c r="A404" i="4"/>
  <c r="A403" i="4"/>
  <c r="A402" i="4"/>
  <c r="A401" i="4"/>
  <c r="A400" i="4"/>
  <c r="A399" i="4"/>
  <c r="A398" i="4"/>
  <c r="A397" i="4"/>
  <c r="A396" i="4"/>
  <c r="A395" i="4"/>
  <c r="A394" i="4"/>
  <c r="A393" i="4"/>
  <c r="A392" i="4"/>
  <c r="A391" i="4"/>
  <c r="A390" i="4"/>
  <c r="A389" i="4"/>
  <c r="A388" i="4"/>
  <c r="A387" i="4"/>
  <c r="A386" i="4"/>
  <c r="A385" i="4"/>
  <c r="A384" i="4"/>
  <c r="A383" i="4"/>
  <c r="A382" i="4"/>
  <c r="A381" i="4"/>
  <c r="A380" i="4"/>
  <c r="A379" i="4"/>
  <c r="A378" i="4"/>
  <c r="A377" i="4"/>
  <c r="A376" i="4"/>
  <c r="A375" i="4"/>
  <c r="A374" i="4"/>
  <c r="A373" i="4"/>
  <c r="A372" i="4"/>
  <c r="A371" i="4"/>
  <c r="A370" i="4"/>
  <c r="A369" i="4"/>
  <c r="A368" i="4"/>
  <c r="A367" i="4"/>
  <c r="A366" i="4"/>
  <c r="A365" i="4"/>
  <c r="A364" i="4"/>
  <c r="A363" i="4"/>
  <c r="A362" i="4"/>
  <c r="A361" i="4"/>
  <c r="A360" i="4"/>
  <c r="A359" i="4"/>
  <c r="A358" i="4"/>
  <c r="A357" i="4"/>
  <c r="A356" i="4"/>
  <c r="A355" i="4"/>
  <c r="A354" i="4"/>
  <c r="A353" i="4"/>
  <c r="A352" i="4"/>
  <c r="A351" i="4"/>
  <c r="A350" i="4"/>
  <c r="A349" i="4"/>
  <c r="A348" i="4"/>
  <c r="A347" i="4"/>
  <c r="A346" i="4"/>
  <c r="A345" i="4"/>
  <c r="A344" i="4"/>
  <c r="A343" i="4"/>
  <c r="A342" i="4"/>
  <c r="A341" i="4"/>
  <c r="A340" i="4"/>
  <c r="A339" i="4"/>
  <c r="A338" i="4"/>
  <c r="A337" i="4"/>
  <c r="A336" i="4"/>
  <c r="A335" i="4"/>
  <c r="A334" i="4"/>
  <c r="A333" i="4"/>
  <c r="A332" i="4"/>
  <c r="A331" i="4"/>
  <c r="A330" i="4"/>
  <c r="A329" i="4"/>
  <c r="A328" i="4"/>
  <c r="A327" i="4"/>
  <c r="A326" i="4"/>
  <c r="A325" i="4"/>
  <c r="A324" i="4"/>
  <c r="A323" i="4"/>
  <c r="A322" i="4"/>
  <c r="A321" i="4"/>
  <c r="A320" i="4"/>
  <c r="A319" i="4"/>
  <c r="A318" i="4"/>
  <c r="A317" i="4"/>
  <c r="A316" i="4"/>
  <c r="A315" i="4"/>
  <c r="A314" i="4"/>
  <c r="A313" i="4"/>
  <c r="A312" i="4"/>
  <c r="A311" i="4"/>
  <c r="A310" i="4"/>
  <c r="A309" i="4"/>
  <c r="A308" i="4"/>
  <c r="A307" i="4"/>
  <c r="A306" i="4"/>
  <c r="A305" i="4"/>
  <c r="A304" i="4"/>
  <c r="A303" i="4"/>
  <c r="A302" i="4"/>
  <c r="A301" i="4"/>
  <c r="A300" i="4"/>
  <c r="A299" i="4"/>
  <c r="A298" i="4"/>
  <c r="A297" i="4"/>
  <c r="A296" i="4"/>
  <c r="A295" i="4"/>
  <c r="A294" i="4"/>
  <c r="A293" i="4"/>
  <c r="A292" i="4"/>
  <c r="A291" i="4"/>
  <c r="A290" i="4"/>
  <c r="A289" i="4"/>
  <c r="A288" i="4"/>
  <c r="A287" i="4"/>
  <c r="A286" i="4"/>
  <c r="A285" i="4"/>
  <c r="A284" i="4"/>
  <c r="A283" i="4"/>
  <c r="A282" i="4"/>
  <c r="A281" i="4"/>
  <c r="A280" i="4"/>
  <c r="A279" i="4"/>
  <c r="A278" i="4"/>
  <c r="A277" i="4"/>
  <c r="A276" i="4"/>
  <c r="A275" i="4"/>
  <c r="A274" i="4"/>
  <c r="A273" i="4"/>
  <c r="A272" i="4"/>
  <c r="A271" i="4"/>
  <c r="A270" i="4"/>
  <c r="A269" i="4"/>
  <c r="A268" i="4"/>
  <c r="A267" i="4"/>
  <c r="A266" i="4"/>
  <c r="A265" i="4"/>
  <c r="A264" i="4"/>
  <c r="A263" i="4"/>
  <c r="A262" i="4"/>
  <c r="A261" i="4"/>
  <c r="A260" i="4"/>
  <c r="A259" i="4"/>
  <c r="A258" i="4"/>
  <c r="A257" i="4"/>
  <c r="A256" i="4"/>
  <c r="A255" i="4"/>
  <c r="A254" i="4"/>
  <c r="A253" i="4"/>
  <c r="A252" i="4"/>
  <c r="A251" i="4"/>
  <c r="A250" i="4"/>
  <c r="A249" i="4"/>
  <c r="A248" i="4"/>
  <c r="A247" i="4"/>
  <c r="A246" i="4"/>
  <c r="A245" i="4"/>
  <c r="A244" i="4"/>
  <c r="A243" i="4"/>
  <c r="A242" i="4"/>
  <c r="A241" i="4"/>
  <c r="A240" i="4"/>
  <c r="A239" i="4"/>
  <c r="A238" i="4"/>
  <c r="A237" i="4"/>
  <c r="A236" i="4"/>
  <c r="A235" i="4"/>
  <c r="A234" i="4"/>
  <c r="A233" i="4"/>
  <c r="A232" i="4"/>
  <c r="A231" i="4"/>
  <c r="A230" i="4"/>
  <c r="A229" i="4"/>
  <c r="A228" i="4"/>
  <c r="A227" i="4"/>
  <c r="A226" i="4"/>
  <c r="A225" i="4"/>
  <c r="A224" i="4"/>
  <c r="A223" i="4"/>
  <c r="A222" i="4"/>
  <c r="A221" i="4"/>
  <c r="A220" i="4"/>
  <c r="A219" i="4"/>
  <c r="A218" i="4"/>
  <c r="A217" i="4"/>
  <c r="A216" i="4"/>
  <c r="A215" i="4"/>
  <c r="A214" i="4"/>
  <c r="A213" i="4"/>
  <c r="A212" i="4"/>
  <c r="A211" i="4"/>
  <c r="A210" i="4"/>
  <c r="A209" i="4"/>
  <c r="A208" i="4"/>
  <c r="A207" i="4"/>
  <c r="A206" i="4"/>
  <c r="A205" i="4"/>
  <c r="A204" i="4"/>
  <c r="A203" i="4"/>
  <c r="A202" i="4"/>
  <c r="A201" i="4"/>
  <c r="A200" i="4"/>
  <c r="A199" i="4"/>
  <c r="A198" i="4"/>
  <c r="A197" i="4"/>
  <c r="A196" i="4"/>
  <c r="A195" i="4"/>
  <c r="A194" i="4"/>
  <c r="A193" i="4"/>
  <c r="A192" i="4"/>
  <c r="A191" i="4"/>
  <c r="A190" i="4"/>
  <c r="A189" i="4"/>
  <c r="A188" i="4"/>
  <c r="A187" i="4"/>
  <c r="A186" i="4"/>
  <c r="A185" i="4"/>
  <c r="A184" i="4"/>
  <c r="A183" i="4"/>
  <c r="A182" i="4"/>
  <c r="A181" i="4"/>
  <c r="A180" i="4"/>
  <c r="A179" i="4"/>
  <c r="A178" i="4"/>
  <c r="A177" i="4"/>
  <c r="A176" i="4"/>
  <c r="A175" i="4"/>
  <c r="A174" i="4"/>
  <c r="A173" i="4"/>
  <c r="A172" i="4"/>
  <c r="A171" i="4"/>
  <c r="A170" i="4"/>
  <c r="A169" i="4"/>
  <c r="A168" i="4"/>
  <c r="A167" i="4"/>
  <c r="A166" i="4"/>
  <c r="A165" i="4"/>
  <c r="A164" i="4"/>
  <c r="A163" i="4"/>
  <c r="A162" i="4"/>
  <c r="A161" i="4"/>
  <c r="A160" i="4"/>
  <c r="A159" i="4"/>
  <c r="A158" i="4"/>
  <c r="A157" i="4"/>
  <c r="A156" i="4"/>
  <c r="A155" i="4"/>
  <c r="A154" i="4"/>
  <c r="A153" i="4"/>
  <c r="A152" i="4"/>
  <c r="A151" i="4"/>
  <c r="A150" i="4"/>
  <c r="A149" i="4"/>
  <c r="A148" i="4"/>
  <c r="A147" i="4"/>
  <c r="A146" i="4"/>
  <c r="A145" i="4"/>
  <c r="A144" i="4"/>
  <c r="A143" i="4"/>
  <c r="A142" i="4"/>
  <c r="A141" i="4"/>
  <c r="A140" i="4"/>
  <c r="A139" i="4"/>
  <c r="A138" i="4"/>
  <c r="A137" i="4"/>
  <c r="A136" i="4"/>
  <c r="A135" i="4"/>
  <c r="A134" i="4"/>
  <c r="A133" i="4"/>
  <c r="A132" i="4"/>
  <c r="A131" i="4"/>
  <c r="A130" i="4"/>
  <c r="A129" i="4"/>
  <c r="A128" i="4"/>
  <c r="A127" i="4"/>
  <c r="A126" i="4"/>
  <c r="A125" i="4"/>
  <c r="A124" i="4"/>
  <c r="A123" i="4"/>
  <c r="A122" i="4"/>
  <c r="A121" i="4"/>
  <c r="A120" i="4"/>
  <c r="A119" i="4"/>
  <c r="A118" i="4"/>
  <c r="A117" i="4"/>
  <c r="A116" i="4"/>
  <c r="A115" i="4"/>
  <c r="A114" i="4"/>
  <c r="A113" i="4"/>
  <c r="A112" i="4"/>
  <c r="A111" i="4"/>
  <c r="A110" i="4"/>
  <c r="A109" i="4"/>
  <c r="A108" i="4"/>
  <c r="A107" i="4"/>
  <c r="A106" i="4"/>
  <c r="A105" i="4"/>
  <c r="A104" i="4"/>
  <c r="A103" i="4"/>
  <c r="A102" i="4"/>
  <c r="A101" i="4"/>
  <c r="A100" i="4"/>
  <c r="A99" i="4"/>
  <c r="A98" i="4"/>
  <c r="A97" i="4"/>
  <c r="A96" i="4"/>
  <c r="A95" i="4"/>
  <c r="A94" i="4"/>
  <c r="A93" i="4"/>
  <c r="A92" i="4"/>
  <c r="A91" i="4"/>
  <c r="A90" i="4"/>
  <c r="A89" i="4"/>
  <c r="A88" i="4"/>
  <c r="A87" i="4"/>
  <c r="A86" i="4"/>
  <c r="A85" i="4"/>
  <c r="A84" i="4"/>
  <c r="A83" i="4"/>
  <c r="A82" i="4"/>
  <c r="A81" i="4"/>
  <c r="A80" i="4"/>
  <c r="A79" i="4"/>
  <c r="A78" i="4"/>
  <c r="A77" i="4"/>
  <c r="A76" i="4"/>
  <c r="A75" i="4"/>
  <c r="A74" i="4"/>
  <c r="A73" i="4"/>
  <c r="A72" i="4"/>
  <c r="A71" i="4"/>
  <c r="A70" i="4"/>
  <c r="A69" i="4"/>
  <c r="A68" i="4"/>
  <c r="A67" i="4"/>
  <c r="A66" i="4"/>
  <c r="A65" i="4"/>
  <c r="A64" i="4"/>
  <c r="A63" i="4"/>
  <c r="A62" i="4"/>
  <c r="A61" i="4"/>
  <c r="A60" i="4"/>
  <c r="A59" i="4"/>
  <c r="A58" i="4"/>
  <c r="A57" i="4"/>
  <c r="A56" i="4"/>
  <c r="A55" i="4"/>
  <c r="A54" i="4"/>
  <c r="A53" i="4"/>
  <c r="A52" i="4"/>
  <c r="A51" i="4"/>
  <c r="A50" i="4"/>
  <c r="A49" i="4"/>
  <c r="A48" i="4"/>
  <c r="A47" i="4"/>
  <c r="A46" i="4"/>
  <c r="A45" i="4"/>
  <c r="A44" i="4"/>
  <c r="A43" i="4"/>
  <c r="A42" i="4"/>
  <c r="B41" i="4"/>
  <c r="A41" i="4"/>
  <c r="D40" i="4"/>
  <c r="A40" i="4"/>
  <c r="R39" i="4"/>
  <c r="F39" i="4"/>
  <c r="A39" i="4"/>
  <c r="T38" i="4"/>
  <c r="A38" i="4"/>
  <c r="B37" i="4"/>
  <c r="A37" i="4"/>
  <c r="D36" i="4"/>
  <c r="A36" i="4"/>
  <c r="R35" i="4"/>
  <c r="F35" i="4"/>
  <c r="A35" i="4"/>
  <c r="T34" i="4"/>
  <c r="A34" i="4"/>
  <c r="B33" i="4"/>
  <c r="A33" i="4"/>
  <c r="D32" i="4"/>
  <c r="A32" i="4"/>
  <c r="R31" i="4"/>
  <c r="F31" i="4"/>
  <c r="A31" i="4"/>
  <c r="T30" i="4"/>
  <c r="A30" i="4"/>
  <c r="B29" i="4"/>
  <c r="A29" i="4"/>
  <c r="D28" i="4"/>
  <c r="A28" i="4"/>
  <c r="R27" i="4"/>
  <c r="A27" i="4"/>
  <c r="U26" i="4"/>
  <c r="G26" i="4"/>
  <c r="F26" i="4"/>
  <c r="T26" i="4" s="1"/>
  <c r="E26" i="4"/>
  <c r="S26" i="4" s="1"/>
  <c r="D26" i="4"/>
  <c r="R26" i="4" s="1"/>
  <c r="C26" i="4"/>
  <c r="Q26" i="4" s="1"/>
  <c r="B26" i="4"/>
  <c r="P26" i="4" s="1"/>
  <c r="A26" i="4"/>
  <c r="A9" i="4"/>
  <c r="A8" i="4"/>
  <c r="A7" i="4"/>
  <c r="A6" i="4"/>
  <c r="A5" i="4"/>
  <c r="A4" i="4"/>
  <c r="D13" i="3"/>
  <c r="D12" i="3"/>
  <c r="H7" i="3"/>
  <c r="H6" i="3"/>
  <c r="H5" i="3"/>
  <c r="H4" i="3"/>
  <c r="H3" i="3"/>
  <c r="M2" i="3"/>
  <c r="L2" i="3"/>
  <c r="K2" i="3"/>
  <c r="J2" i="3"/>
  <c r="I2" i="3"/>
  <c r="H2" i="3"/>
  <c r="I539" i="2"/>
  <c r="L528" i="2"/>
  <c r="H526" i="2"/>
  <c r="L524" i="2"/>
  <c r="H517" i="2"/>
  <c r="M513" i="2"/>
  <c r="L513" i="2"/>
  <c r="K513" i="2"/>
  <c r="J513" i="2"/>
  <c r="I513" i="2"/>
  <c r="H513" i="2"/>
  <c r="H511" i="2"/>
  <c r="C28" i="3" s="1"/>
  <c r="S509" i="2"/>
  <c r="U27" i="4" s="1"/>
  <c r="R509" i="2"/>
  <c r="T27" i="4" s="1"/>
  <c r="Q509" i="2"/>
  <c r="S27" i="4" s="1"/>
  <c r="P509" i="2"/>
  <c r="O509" i="2"/>
  <c r="Q27" i="4" s="1"/>
  <c r="N509" i="2"/>
  <c r="P27" i="4" s="1"/>
  <c r="M509" i="2"/>
  <c r="L509" i="2"/>
  <c r="K509" i="2"/>
  <c r="J509" i="2"/>
  <c r="I509" i="2"/>
  <c r="H509" i="2"/>
  <c r="S508" i="2"/>
  <c r="U28" i="4" s="1"/>
  <c r="R508" i="2"/>
  <c r="T28" i="4" s="1"/>
  <c r="Q508" i="2"/>
  <c r="S28" i="4" s="1"/>
  <c r="P508" i="2"/>
  <c r="R28" i="4" s="1"/>
  <c r="O508" i="2"/>
  <c r="Q28" i="4" s="1"/>
  <c r="N508" i="2"/>
  <c r="P28" i="4" s="1"/>
  <c r="M508" i="2"/>
  <c r="G28" i="4" s="1"/>
  <c r="L508" i="2"/>
  <c r="F28" i="4" s="1"/>
  <c r="K508" i="2"/>
  <c r="E28" i="4" s="1"/>
  <c r="J508" i="2"/>
  <c r="I508" i="2"/>
  <c r="C28" i="4" s="1"/>
  <c r="H508" i="2"/>
  <c r="B28" i="4" s="1"/>
  <c r="S507" i="2"/>
  <c r="U29" i="4" s="1"/>
  <c r="R507" i="2"/>
  <c r="T29" i="4" s="1"/>
  <c r="Q507" i="2"/>
  <c r="S29" i="4" s="1"/>
  <c r="P507" i="2"/>
  <c r="R29" i="4" s="1"/>
  <c r="O507" i="2"/>
  <c r="Q29" i="4" s="1"/>
  <c r="N507" i="2"/>
  <c r="P29" i="4" s="1"/>
  <c r="M507" i="2"/>
  <c r="G29" i="4" s="1"/>
  <c r="L507" i="2"/>
  <c r="F29" i="4" s="1"/>
  <c r="K507" i="2"/>
  <c r="E29" i="4" s="1"/>
  <c r="J507" i="2"/>
  <c r="D29" i="4" s="1"/>
  <c r="I507" i="2"/>
  <c r="C29" i="4" s="1"/>
  <c r="H507" i="2"/>
  <c r="S506" i="2"/>
  <c r="U30" i="4" s="1"/>
  <c r="R506" i="2"/>
  <c r="Q506" i="2"/>
  <c r="S30" i="4" s="1"/>
  <c r="P506" i="2"/>
  <c r="R30" i="4" s="1"/>
  <c r="O506" i="2"/>
  <c r="Q30" i="4" s="1"/>
  <c r="N506" i="2"/>
  <c r="P30" i="4" s="1"/>
  <c r="M506" i="2"/>
  <c r="G30" i="4" s="1"/>
  <c r="L506" i="2"/>
  <c r="F30" i="4" s="1"/>
  <c r="K506" i="2"/>
  <c r="E30" i="4" s="1"/>
  <c r="J506" i="2"/>
  <c r="D30" i="4" s="1"/>
  <c r="I506" i="2"/>
  <c r="C30" i="4" s="1"/>
  <c r="H506" i="2"/>
  <c r="B30" i="4" s="1"/>
  <c r="S505" i="2"/>
  <c r="U31" i="4" s="1"/>
  <c r="R505" i="2"/>
  <c r="T31" i="4" s="1"/>
  <c r="Q505" i="2"/>
  <c r="S31" i="4" s="1"/>
  <c r="P505" i="2"/>
  <c r="O505" i="2"/>
  <c r="Q31" i="4" s="1"/>
  <c r="N505" i="2"/>
  <c r="P31" i="4" s="1"/>
  <c r="M505" i="2"/>
  <c r="G31" i="4" s="1"/>
  <c r="L505" i="2"/>
  <c r="K505" i="2"/>
  <c r="E31" i="4" s="1"/>
  <c r="J505" i="2"/>
  <c r="D31" i="4" s="1"/>
  <c r="I505" i="2"/>
  <c r="C31" i="4" s="1"/>
  <c r="H505" i="2"/>
  <c r="B31" i="4" s="1"/>
  <c r="S504" i="2"/>
  <c r="U32" i="4" s="1"/>
  <c r="R504" i="2"/>
  <c r="T32" i="4" s="1"/>
  <c r="Q504" i="2"/>
  <c r="S32" i="4" s="1"/>
  <c r="P504" i="2"/>
  <c r="R32" i="4" s="1"/>
  <c r="O504" i="2"/>
  <c r="Q32" i="4" s="1"/>
  <c r="N504" i="2"/>
  <c r="P32" i="4" s="1"/>
  <c r="M504" i="2"/>
  <c r="G32" i="4" s="1"/>
  <c r="L504" i="2"/>
  <c r="F32" i="4" s="1"/>
  <c r="K504" i="2"/>
  <c r="E32" i="4" s="1"/>
  <c r="J504" i="2"/>
  <c r="I504" i="2"/>
  <c r="C32" i="4" s="1"/>
  <c r="H504" i="2"/>
  <c r="B32" i="4" s="1"/>
  <c r="S503" i="2"/>
  <c r="U33" i="4" s="1"/>
  <c r="R503" i="2"/>
  <c r="T33" i="4" s="1"/>
  <c r="Q503" i="2"/>
  <c r="S33" i="4" s="1"/>
  <c r="P503" i="2"/>
  <c r="R33" i="4" s="1"/>
  <c r="O503" i="2"/>
  <c r="Q33" i="4" s="1"/>
  <c r="N503" i="2"/>
  <c r="P33" i="4" s="1"/>
  <c r="M503" i="2"/>
  <c r="G33" i="4" s="1"/>
  <c r="L503" i="2"/>
  <c r="F33" i="4" s="1"/>
  <c r="K503" i="2"/>
  <c r="E33" i="4" s="1"/>
  <c r="J503" i="2"/>
  <c r="D33" i="4" s="1"/>
  <c r="I503" i="2"/>
  <c r="C33" i="4" s="1"/>
  <c r="H503" i="2"/>
  <c r="S502" i="2"/>
  <c r="U34" i="4" s="1"/>
  <c r="R502" i="2"/>
  <c r="Q502" i="2"/>
  <c r="S34" i="4" s="1"/>
  <c r="P502" i="2"/>
  <c r="R34" i="4" s="1"/>
  <c r="O502" i="2"/>
  <c r="Q34" i="4" s="1"/>
  <c r="N502" i="2"/>
  <c r="P34" i="4" s="1"/>
  <c r="M502" i="2"/>
  <c r="G34" i="4" s="1"/>
  <c r="L502" i="2"/>
  <c r="F34" i="4" s="1"/>
  <c r="K502" i="2"/>
  <c r="E34" i="4" s="1"/>
  <c r="J502" i="2"/>
  <c r="D34" i="4" s="1"/>
  <c r="I502" i="2"/>
  <c r="C34" i="4" s="1"/>
  <c r="H502" i="2"/>
  <c r="B34" i="4" s="1"/>
  <c r="S501" i="2"/>
  <c r="U35" i="4" s="1"/>
  <c r="R501" i="2"/>
  <c r="T35" i="4" s="1"/>
  <c r="Q501" i="2"/>
  <c r="S35" i="4" s="1"/>
  <c r="P501" i="2"/>
  <c r="O501" i="2"/>
  <c r="Q35" i="4" s="1"/>
  <c r="N501" i="2"/>
  <c r="P35" i="4" s="1"/>
  <c r="M501" i="2"/>
  <c r="G35" i="4" s="1"/>
  <c r="L501" i="2"/>
  <c r="K501" i="2"/>
  <c r="E35" i="4" s="1"/>
  <c r="J501" i="2"/>
  <c r="D35" i="4" s="1"/>
  <c r="I501" i="2"/>
  <c r="C35" i="4" s="1"/>
  <c r="H501" i="2"/>
  <c r="B35" i="4" s="1"/>
  <c r="S500" i="2"/>
  <c r="U36" i="4" s="1"/>
  <c r="R500" i="2"/>
  <c r="T36" i="4" s="1"/>
  <c r="Q500" i="2"/>
  <c r="S36" i="4" s="1"/>
  <c r="P500" i="2"/>
  <c r="R36" i="4" s="1"/>
  <c r="O500" i="2"/>
  <c r="Q36" i="4" s="1"/>
  <c r="N500" i="2"/>
  <c r="P36" i="4" s="1"/>
  <c r="M500" i="2"/>
  <c r="G36" i="4" s="1"/>
  <c r="L500" i="2"/>
  <c r="F36" i="4" s="1"/>
  <c r="K500" i="2"/>
  <c r="E36" i="4" s="1"/>
  <c r="J500" i="2"/>
  <c r="I500" i="2"/>
  <c r="C36" i="4" s="1"/>
  <c r="H500" i="2"/>
  <c r="B36" i="4" s="1"/>
  <c r="S499" i="2"/>
  <c r="U37" i="4" s="1"/>
  <c r="R499" i="2"/>
  <c r="T37" i="4" s="1"/>
  <c r="Q499" i="2"/>
  <c r="S37" i="4" s="1"/>
  <c r="P499" i="2"/>
  <c r="R37" i="4" s="1"/>
  <c r="O499" i="2"/>
  <c r="Q37" i="4" s="1"/>
  <c r="N499" i="2"/>
  <c r="P37" i="4" s="1"/>
  <c r="M499" i="2"/>
  <c r="G37" i="4" s="1"/>
  <c r="L499" i="2"/>
  <c r="F37" i="4" s="1"/>
  <c r="K499" i="2"/>
  <c r="E37" i="4" s="1"/>
  <c r="J499" i="2"/>
  <c r="D37" i="4" s="1"/>
  <c r="I499" i="2"/>
  <c r="C37" i="4" s="1"/>
  <c r="H499" i="2"/>
  <c r="S498" i="2"/>
  <c r="U38" i="4" s="1"/>
  <c r="R498" i="2"/>
  <c r="Q498" i="2"/>
  <c r="S38" i="4" s="1"/>
  <c r="P498" i="2"/>
  <c r="R38" i="4" s="1"/>
  <c r="O498" i="2"/>
  <c r="Q38" i="4" s="1"/>
  <c r="N498" i="2"/>
  <c r="P38" i="4" s="1"/>
  <c r="V38" i="4" s="1"/>
  <c r="M498" i="2"/>
  <c r="G38" i="4" s="1"/>
  <c r="L498" i="2"/>
  <c r="F38" i="4" s="1"/>
  <c r="K498" i="2"/>
  <c r="E38" i="4" s="1"/>
  <c r="J498" i="2"/>
  <c r="D38" i="4" s="1"/>
  <c r="I498" i="2"/>
  <c r="C38" i="4" s="1"/>
  <c r="H498" i="2"/>
  <c r="B38" i="4" s="1"/>
  <c r="S497" i="2"/>
  <c r="U39" i="4" s="1"/>
  <c r="R497" i="2"/>
  <c r="T39" i="4" s="1"/>
  <c r="Q497" i="2"/>
  <c r="S39" i="4" s="1"/>
  <c r="P497" i="2"/>
  <c r="O497" i="2"/>
  <c r="Q39" i="4" s="1"/>
  <c r="N497" i="2"/>
  <c r="P39" i="4" s="1"/>
  <c r="M497" i="2"/>
  <c r="G39" i="4" s="1"/>
  <c r="L497" i="2"/>
  <c r="K497" i="2"/>
  <c r="E39" i="4" s="1"/>
  <c r="J497" i="2"/>
  <c r="D39" i="4" s="1"/>
  <c r="I497" i="2"/>
  <c r="C39" i="4" s="1"/>
  <c r="H497" i="2"/>
  <c r="B39" i="4" s="1"/>
  <c r="S496" i="2"/>
  <c r="U40" i="4" s="1"/>
  <c r="R496" i="2"/>
  <c r="T40" i="4" s="1"/>
  <c r="Q496" i="2"/>
  <c r="S40" i="4" s="1"/>
  <c r="P496" i="2"/>
  <c r="R40" i="4" s="1"/>
  <c r="O496" i="2"/>
  <c r="Q40" i="4" s="1"/>
  <c r="N496" i="2"/>
  <c r="P40" i="4" s="1"/>
  <c r="V40" i="4" s="1"/>
  <c r="M496" i="2"/>
  <c r="G40" i="4" s="1"/>
  <c r="L496" i="2"/>
  <c r="F40" i="4" s="1"/>
  <c r="K496" i="2"/>
  <c r="E40" i="4" s="1"/>
  <c r="J496" i="2"/>
  <c r="I496" i="2"/>
  <c r="C40" i="4" s="1"/>
  <c r="H496" i="2"/>
  <c r="B40" i="4" s="1"/>
  <c r="S495" i="2"/>
  <c r="U41" i="4" s="1"/>
  <c r="R495" i="2"/>
  <c r="T41" i="4" s="1"/>
  <c r="Q495" i="2"/>
  <c r="S41" i="4" s="1"/>
  <c r="P495" i="2"/>
  <c r="R41" i="4" s="1"/>
  <c r="O495" i="2"/>
  <c r="Q41" i="4" s="1"/>
  <c r="N495" i="2"/>
  <c r="P41" i="4" s="1"/>
  <c r="M495" i="2"/>
  <c r="G41" i="4" s="1"/>
  <c r="L495" i="2"/>
  <c r="F41" i="4" s="1"/>
  <c r="K495" i="2"/>
  <c r="E41" i="4" s="1"/>
  <c r="J495" i="2"/>
  <c r="D41" i="4" s="1"/>
  <c r="I495" i="2"/>
  <c r="C41" i="4" s="1"/>
  <c r="H495" i="2"/>
  <c r="S494" i="2"/>
  <c r="U42" i="4" s="1"/>
  <c r="R494" i="2"/>
  <c r="T42" i="4" s="1"/>
  <c r="Q494" i="2"/>
  <c r="S42" i="4" s="1"/>
  <c r="P494" i="2"/>
  <c r="R42" i="4" s="1"/>
  <c r="O494" i="2"/>
  <c r="Q42" i="4" s="1"/>
  <c r="N494" i="2"/>
  <c r="P42" i="4" s="1"/>
  <c r="V42" i="4" s="1"/>
  <c r="M494" i="2"/>
  <c r="G42" i="4" s="1"/>
  <c r="L494" i="2"/>
  <c r="F42" i="4" s="1"/>
  <c r="K494" i="2"/>
  <c r="E42" i="4" s="1"/>
  <c r="J494" i="2"/>
  <c r="D42" i="4" s="1"/>
  <c r="I494" i="2"/>
  <c r="C42" i="4" s="1"/>
  <c r="H494" i="2"/>
  <c r="B42" i="4" s="1"/>
  <c r="S493" i="2"/>
  <c r="U43" i="4" s="1"/>
  <c r="R493" i="2"/>
  <c r="T43" i="4" s="1"/>
  <c r="Q493" i="2"/>
  <c r="S43" i="4" s="1"/>
  <c r="P493" i="2"/>
  <c r="R43" i="4" s="1"/>
  <c r="O493" i="2"/>
  <c r="Q43" i="4" s="1"/>
  <c r="N493" i="2"/>
  <c r="P43" i="4" s="1"/>
  <c r="M493" i="2"/>
  <c r="G43" i="4" s="1"/>
  <c r="L493" i="2"/>
  <c r="F43" i="4" s="1"/>
  <c r="K493" i="2"/>
  <c r="E43" i="4" s="1"/>
  <c r="J493" i="2"/>
  <c r="D43" i="4" s="1"/>
  <c r="I493" i="2"/>
  <c r="C43" i="4" s="1"/>
  <c r="H493" i="2"/>
  <c r="B43" i="4" s="1"/>
  <c r="S492" i="2"/>
  <c r="U44" i="4" s="1"/>
  <c r="R492" i="2"/>
  <c r="T44" i="4" s="1"/>
  <c r="Q492" i="2"/>
  <c r="S44" i="4" s="1"/>
  <c r="P492" i="2"/>
  <c r="R44" i="4" s="1"/>
  <c r="O492" i="2"/>
  <c r="Q44" i="4" s="1"/>
  <c r="N492" i="2"/>
  <c r="P44" i="4" s="1"/>
  <c r="V44" i="4" s="1"/>
  <c r="M492" i="2"/>
  <c r="G44" i="4" s="1"/>
  <c r="L492" i="2"/>
  <c r="F44" i="4" s="1"/>
  <c r="K492" i="2"/>
  <c r="E44" i="4" s="1"/>
  <c r="J492" i="2"/>
  <c r="D44" i="4" s="1"/>
  <c r="I492" i="2"/>
  <c r="C44" i="4" s="1"/>
  <c r="H492" i="2"/>
  <c r="B44" i="4" s="1"/>
  <c r="S491" i="2"/>
  <c r="U45" i="4" s="1"/>
  <c r="R491" i="2"/>
  <c r="T45" i="4" s="1"/>
  <c r="Q491" i="2"/>
  <c r="S45" i="4" s="1"/>
  <c r="P491" i="2"/>
  <c r="R45" i="4" s="1"/>
  <c r="O491" i="2"/>
  <c r="Q45" i="4" s="1"/>
  <c r="N491" i="2"/>
  <c r="P45" i="4" s="1"/>
  <c r="M491" i="2"/>
  <c r="G45" i="4" s="1"/>
  <c r="L491" i="2"/>
  <c r="F45" i="4" s="1"/>
  <c r="K491" i="2"/>
  <c r="E45" i="4" s="1"/>
  <c r="J491" i="2"/>
  <c r="D45" i="4" s="1"/>
  <c r="I491" i="2"/>
  <c r="C45" i="4" s="1"/>
  <c r="H491" i="2"/>
  <c r="B45" i="4" s="1"/>
  <c r="S490" i="2"/>
  <c r="U46" i="4" s="1"/>
  <c r="R490" i="2"/>
  <c r="T46" i="4" s="1"/>
  <c r="Q490" i="2"/>
  <c r="S46" i="4" s="1"/>
  <c r="P490" i="2"/>
  <c r="R46" i="4" s="1"/>
  <c r="O490" i="2"/>
  <c r="Q46" i="4" s="1"/>
  <c r="N490" i="2"/>
  <c r="P46" i="4" s="1"/>
  <c r="V46" i="4" s="1"/>
  <c r="M490" i="2"/>
  <c r="G46" i="4" s="1"/>
  <c r="L490" i="2"/>
  <c r="F46" i="4" s="1"/>
  <c r="K490" i="2"/>
  <c r="E46" i="4" s="1"/>
  <c r="J490" i="2"/>
  <c r="D46" i="4" s="1"/>
  <c r="I490" i="2"/>
  <c r="C46" i="4" s="1"/>
  <c r="H490" i="2"/>
  <c r="B46" i="4" s="1"/>
  <c r="S489" i="2"/>
  <c r="U47" i="4" s="1"/>
  <c r="R489" i="2"/>
  <c r="T47" i="4" s="1"/>
  <c r="Q489" i="2"/>
  <c r="S47" i="4" s="1"/>
  <c r="P489" i="2"/>
  <c r="R47" i="4" s="1"/>
  <c r="O489" i="2"/>
  <c r="Q47" i="4" s="1"/>
  <c r="N489" i="2"/>
  <c r="P47" i="4" s="1"/>
  <c r="M489" i="2"/>
  <c r="G47" i="4" s="1"/>
  <c r="L489" i="2"/>
  <c r="F47" i="4" s="1"/>
  <c r="K489" i="2"/>
  <c r="E47" i="4" s="1"/>
  <c r="J489" i="2"/>
  <c r="D47" i="4" s="1"/>
  <c r="I489" i="2"/>
  <c r="C47" i="4" s="1"/>
  <c r="H489" i="2"/>
  <c r="B47" i="4" s="1"/>
  <c r="S488" i="2"/>
  <c r="U48" i="4" s="1"/>
  <c r="R488" i="2"/>
  <c r="T48" i="4" s="1"/>
  <c r="Q488" i="2"/>
  <c r="S48" i="4" s="1"/>
  <c r="P488" i="2"/>
  <c r="R48" i="4" s="1"/>
  <c r="O488" i="2"/>
  <c r="Q48" i="4" s="1"/>
  <c r="N488" i="2"/>
  <c r="P48" i="4" s="1"/>
  <c r="V48" i="4" s="1"/>
  <c r="M488" i="2"/>
  <c r="G48" i="4" s="1"/>
  <c r="L488" i="2"/>
  <c r="F48" i="4" s="1"/>
  <c r="K488" i="2"/>
  <c r="E48" i="4" s="1"/>
  <c r="J488" i="2"/>
  <c r="D48" i="4" s="1"/>
  <c r="I488" i="2"/>
  <c r="C48" i="4" s="1"/>
  <c r="H488" i="2"/>
  <c r="B48" i="4" s="1"/>
  <c r="S487" i="2"/>
  <c r="U49" i="4" s="1"/>
  <c r="R487" i="2"/>
  <c r="T49" i="4" s="1"/>
  <c r="Q487" i="2"/>
  <c r="S49" i="4" s="1"/>
  <c r="P487" i="2"/>
  <c r="R49" i="4" s="1"/>
  <c r="O487" i="2"/>
  <c r="Q49" i="4" s="1"/>
  <c r="N487" i="2"/>
  <c r="P49" i="4" s="1"/>
  <c r="M487" i="2"/>
  <c r="G49" i="4" s="1"/>
  <c r="L487" i="2"/>
  <c r="F49" i="4" s="1"/>
  <c r="K487" i="2"/>
  <c r="E49" i="4" s="1"/>
  <c r="J487" i="2"/>
  <c r="D49" i="4" s="1"/>
  <c r="I487" i="2"/>
  <c r="C49" i="4" s="1"/>
  <c r="H487" i="2"/>
  <c r="B49" i="4" s="1"/>
  <c r="S486" i="2"/>
  <c r="U50" i="4" s="1"/>
  <c r="R486" i="2"/>
  <c r="T50" i="4" s="1"/>
  <c r="Q486" i="2"/>
  <c r="S50" i="4" s="1"/>
  <c r="P486" i="2"/>
  <c r="R50" i="4" s="1"/>
  <c r="O486" i="2"/>
  <c r="Q50" i="4" s="1"/>
  <c r="N486" i="2"/>
  <c r="P50" i="4" s="1"/>
  <c r="V50" i="4" s="1"/>
  <c r="M486" i="2"/>
  <c r="G50" i="4" s="1"/>
  <c r="L486" i="2"/>
  <c r="F50" i="4" s="1"/>
  <c r="K486" i="2"/>
  <c r="E50" i="4" s="1"/>
  <c r="J486" i="2"/>
  <c r="D50" i="4" s="1"/>
  <c r="I486" i="2"/>
  <c r="C50" i="4" s="1"/>
  <c r="H486" i="2"/>
  <c r="B50" i="4" s="1"/>
  <c r="S485" i="2"/>
  <c r="U51" i="4" s="1"/>
  <c r="R485" i="2"/>
  <c r="T51" i="4" s="1"/>
  <c r="Q485" i="2"/>
  <c r="S51" i="4" s="1"/>
  <c r="P485" i="2"/>
  <c r="R51" i="4" s="1"/>
  <c r="O485" i="2"/>
  <c r="Q51" i="4" s="1"/>
  <c r="N485" i="2"/>
  <c r="P51" i="4" s="1"/>
  <c r="M485" i="2"/>
  <c r="G51" i="4" s="1"/>
  <c r="L485" i="2"/>
  <c r="F51" i="4" s="1"/>
  <c r="K485" i="2"/>
  <c r="E51" i="4" s="1"/>
  <c r="J485" i="2"/>
  <c r="D51" i="4" s="1"/>
  <c r="I485" i="2"/>
  <c r="C51" i="4" s="1"/>
  <c r="H485" i="2"/>
  <c r="B51" i="4" s="1"/>
  <c r="S484" i="2"/>
  <c r="U52" i="4" s="1"/>
  <c r="R484" i="2"/>
  <c r="T52" i="4" s="1"/>
  <c r="Q484" i="2"/>
  <c r="S52" i="4" s="1"/>
  <c r="P484" i="2"/>
  <c r="R52" i="4" s="1"/>
  <c r="O484" i="2"/>
  <c r="Q52" i="4" s="1"/>
  <c r="N484" i="2"/>
  <c r="P52" i="4" s="1"/>
  <c r="V52" i="4" s="1"/>
  <c r="M484" i="2"/>
  <c r="G52" i="4" s="1"/>
  <c r="L484" i="2"/>
  <c r="F52" i="4" s="1"/>
  <c r="K484" i="2"/>
  <c r="E52" i="4" s="1"/>
  <c r="J484" i="2"/>
  <c r="D52" i="4" s="1"/>
  <c r="I484" i="2"/>
  <c r="C52" i="4" s="1"/>
  <c r="H484" i="2"/>
  <c r="B52" i="4" s="1"/>
  <c r="S483" i="2"/>
  <c r="U53" i="4" s="1"/>
  <c r="R483" i="2"/>
  <c r="T53" i="4" s="1"/>
  <c r="Q483" i="2"/>
  <c r="S53" i="4" s="1"/>
  <c r="P483" i="2"/>
  <c r="R53" i="4" s="1"/>
  <c r="O483" i="2"/>
  <c r="Q53" i="4" s="1"/>
  <c r="N483" i="2"/>
  <c r="P53" i="4" s="1"/>
  <c r="M483" i="2"/>
  <c r="G53" i="4" s="1"/>
  <c r="L483" i="2"/>
  <c r="F53" i="4" s="1"/>
  <c r="K483" i="2"/>
  <c r="E53" i="4" s="1"/>
  <c r="J483" i="2"/>
  <c r="D53" i="4" s="1"/>
  <c r="I483" i="2"/>
  <c r="C53" i="4" s="1"/>
  <c r="H483" i="2"/>
  <c r="B53" i="4" s="1"/>
  <c r="S482" i="2"/>
  <c r="U54" i="4" s="1"/>
  <c r="R482" i="2"/>
  <c r="T54" i="4" s="1"/>
  <c r="Q482" i="2"/>
  <c r="S54" i="4" s="1"/>
  <c r="P482" i="2"/>
  <c r="R54" i="4" s="1"/>
  <c r="O482" i="2"/>
  <c r="Q54" i="4" s="1"/>
  <c r="N482" i="2"/>
  <c r="P54" i="4" s="1"/>
  <c r="V54" i="4" s="1"/>
  <c r="M482" i="2"/>
  <c r="G54" i="4" s="1"/>
  <c r="L482" i="2"/>
  <c r="F54" i="4" s="1"/>
  <c r="K482" i="2"/>
  <c r="E54" i="4" s="1"/>
  <c r="J482" i="2"/>
  <c r="D54" i="4" s="1"/>
  <c r="I482" i="2"/>
  <c r="C54" i="4" s="1"/>
  <c r="H482" i="2"/>
  <c r="B54" i="4" s="1"/>
  <c r="S481" i="2"/>
  <c r="U55" i="4" s="1"/>
  <c r="R481" i="2"/>
  <c r="T55" i="4" s="1"/>
  <c r="Q481" i="2"/>
  <c r="S55" i="4" s="1"/>
  <c r="P481" i="2"/>
  <c r="R55" i="4" s="1"/>
  <c r="O481" i="2"/>
  <c r="Q55" i="4" s="1"/>
  <c r="N481" i="2"/>
  <c r="P55" i="4" s="1"/>
  <c r="M481" i="2"/>
  <c r="G55" i="4" s="1"/>
  <c r="L481" i="2"/>
  <c r="F55" i="4" s="1"/>
  <c r="K481" i="2"/>
  <c r="E55" i="4" s="1"/>
  <c r="J481" i="2"/>
  <c r="D55" i="4" s="1"/>
  <c r="I481" i="2"/>
  <c r="C55" i="4" s="1"/>
  <c r="H481" i="2"/>
  <c r="B55" i="4" s="1"/>
  <c r="S480" i="2"/>
  <c r="U56" i="4" s="1"/>
  <c r="R480" i="2"/>
  <c r="T56" i="4" s="1"/>
  <c r="Q480" i="2"/>
  <c r="S56" i="4" s="1"/>
  <c r="P480" i="2"/>
  <c r="R56" i="4" s="1"/>
  <c r="O480" i="2"/>
  <c r="Q56" i="4" s="1"/>
  <c r="N480" i="2"/>
  <c r="P56" i="4" s="1"/>
  <c r="V56" i="4" s="1"/>
  <c r="M480" i="2"/>
  <c r="G56" i="4" s="1"/>
  <c r="L480" i="2"/>
  <c r="F56" i="4" s="1"/>
  <c r="K480" i="2"/>
  <c r="E56" i="4" s="1"/>
  <c r="J480" i="2"/>
  <c r="D56" i="4" s="1"/>
  <c r="I480" i="2"/>
  <c r="C56" i="4" s="1"/>
  <c r="H480" i="2"/>
  <c r="B56" i="4" s="1"/>
  <c r="S479" i="2"/>
  <c r="U57" i="4" s="1"/>
  <c r="R479" i="2"/>
  <c r="T57" i="4" s="1"/>
  <c r="Q479" i="2"/>
  <c r="S57" i="4" s="1"/>
  <c r="P479" i="2"/>
  <c r="R57" i="4" s="1"/>
  <c r="O479" i="2"/>
  <c r="Q57" i="4" s="1"/>
  <c r="N479" i="2"/>
  <c r="P57" i="4" s="1"/>
  <c r="M479" i="2"/>
  <c r="G57" i="4" s="1"/>
  <c r="L479" i="2"/>
  <c r="F57" i="4" s="1"/>
  <c r="K479" i="2"/>
  <c r="E57" i="4" s="1"/>
  <c r="J479" i="2"/>
  <c r="D57" i="4" s="1"/>
  <c r="I479" i="2"/>
  <c r="C57" i="4" s="1"/>
  <c r="H479" i="2"/>
  <c r="B57" i="4" s="1"/>
  <c r="S478" i="2"/>
  <c r="U58" i="4" s="1"/>
  <c r="R478" i="2"/>
  <c r="T58" i="4" s="1"/>
  <c r="Q478" i="2"/>
  <c r="S58" i="4" s="1"/>
  <c r="P478" i="2"/>
  <c r="R58" i="4" s="1"/>
  <c r="O478" i="2"/>
  <c r="Q58" i="4" s="1"/>
  <c r="N478" i="2"/>
  <c r="P58" i="4" s="1"/>
  <c r="V58" i="4" s="1"/>
  <c r="M478" i="2"/>
  <c r="G58" i="4" s="1"/>
  <c r="L478" i="2"/>
  <c r="F58" i="4" s="1"/>
  <c r="K478" i="2"/>
  <c r="E58" i="4" s="1"/>
  <c r="J478" i="2"/>
  <c r="D58" i="4" s="1"/>
  <c r="I478" i="2"/>
  <c r="C58" i="4" s="1"/>
  <c r="H478" i="2"/>
  <c r="B58" i="4" s="1"/>
  <c r="S477" i="2"/>
  <c r="U59" i="4" s="1"/>
  <c r="R477" i="2"/>
  <c r="T59" i="4" s="1"/>
  <c r="Q477" i="2"/>
  <c r="S59" i="4" s="1"/>
  <c r="P477" i="2"/>
  <c r="R59" i="4" s="1"/>
  <c r="O477" i="2"/>
  <c r="Q59" i="4" s="1"/>
  <c r="N477" i="2"/>
  <c r="P59" i="4" s="1"/>
  <c r="M477" i="2"/>
  <c r="G59" i="4" s="1"/>
  <c r="L477" i="2"/>
  <c r="F59" i="4" s="1"/>
  <c r="K477" i="2"/>
  <c r="E59" i="4" s="1"/>
  <c r="J477" i="2"/>
  <c r="D59" i="4" s="1"/>
  <c r="I477" i="2"/>
  <c r="C59" i="4" s="1"/>
  <c r="H477" i="2"/>
  <c r="B59" i="4" s="1"/>
  <c r="S476" i="2"/>
  <c r="U60" i="4" s="1"/>
  <c r="R476" i="2"/>
  <c r="T60" i="4" s="1"/>
  <c r="Q476" i="2"/>
  <c r="S60" i="4" s="1"/>
  <c r="P476" i="2"/>
  <c r="R60" i="4" s="1"/>
  <c r="O476" i="2"/>
  <c r="Q60" i="4" s="1"/>
  <c r="N476" i="2"/>
  <c r="P60" i="4" s="1"/>
  <c r="V60" i="4" s="1"/>
  <c r="M476" i="2"/>
  <c r="G60" i="4" s="1"/>
  <c r="L476" i="2"/>
  <c r="F60" i="4" s="1"/>
  <c r="K476" i="2"/>
  <c r="E60" i="4" s="1"/>
  <c r="J476" i="2"/>
  <c r="D60" i="4" s="1"/>
  <c r="I476" i="2"/>
  <c r="C60" i="4" s="1"/>
  <c r="H476" i="2"/>
  <c r="B60" i="4" s="1"/>
  <c r="S475" i="2"/>
  <c r="U61" i="4" s="1"/>
  <c r="R475" i="2"/>
  <c r="T61" i="4" s="1"/>
  <c r="Q475" i="2"/>
  <c r="S61" i="4" s="1"/>
  <c r="P475" i="2"/>
  <c r="R61" i="4" s="1"/>
  <c r="O475" i="2"/>
  <c r="Q61" i="4" s="1"/>
  <c r="N475" i="2"/>
  <c r="P61" i="4" s="1"/>
  <c r="M475" i="2"/>
  <c r="G61" i="4" s="1"/>
  <c r="L475" i="2"/>
  <c r="F61" i="4" s="1"/>
  <c r="K475" i="2"/>
  <c r="E61" i="4" s="1"/>
  <c r="J475" i="2"/>
  <c r="D61" i="4" s="1"/>
  <c r="I475" i="2"/>
  <c r="C61" i="4" s="1"/>
  <c r="H475" i="2"/>
  <c r="B61" i="4" s="1"/>
  <c r="S474" i="2"/>
  <c r="U62" i="4" s="1"/>
  <c r="R474" i="2"/>
  <c r="T62" i="4" s="1"/>
  <c r="Q474" i="2"/>
  <c r="S62" i="4" s="1"/>
  <c r="P474" i="2"/>
  <c r="R62" i="4" s="1"/>
  <c r="O474" i="2"/>
  <c r="Q62" i="4" s="1"/>
  <c r="N474" i="2"/>
  <c r="P62" i="4" s="1"/>
  <c r="V62" i="4" s="1"/>
  <c r="M474" i="2"/>
  <c r="G62" i="4" s="1"/>
  <c r="L474" i="2"/>
  <c r="F62" i="4" s="1"/>
  <c r="K474" i="2"/>
  <c r="E62" i="4" s="1"/>
  <c r="J474" i="2"/>
  <c r="D62" i="4" s="1"/>
  <c r="I474" i="2"/>
  <c r="C62" i="4" s="1"/>
  <c r="H474" i="2"/>
  <c r="B62" i="4" s="1"/>
  <c r="S473" i="2"/>
  <c r="U63" i="4" s="1"/>
  <c r="R473" i="2"/>
  <c r="T63" i="4" s="1"/>
  <c r="Q473" i="2"/>
  <c r="S63" i="4" s="1"/>
  <c r="P473" i="2"/>
  <c r="R63" i="4" s="1"/>
  <c r="O473" i="2"/>
  <c r="Q63" i="4" s="1"/>
  <c r="N473" i="2"/>
  <c r="P63" i="4" s="1"/>
  <c r="M473" i="2"/>
  <c r="G63" i="4" s="1"/>
  <c r="L473" i="2"/>
  <c r="F63" i="4" s="1"/>
  <c r="K473" i="2"/>
  <c r="E63" i="4" s="1"/>
  <c r="J473" i="2"/>
  <c r="D63" i="4" s="1"/>
  <c r="I473" i="2"/>
  <c r="C63" i="4" s="1"/>
  <c r="H473" i="2"/>
  <c r="B63" i="4" s="1"/>
  <c r="S472" i="2"/>
  <c r="U64" i="4" s="1"/>
  <c r="R472" i="2"/>
  <c r="T64" i="4" s="1"/>
  <c r="Q472" i="2"/>
  <c r="S64" i="4" s="1"/>
  <c r="P472" i="2"/>
  <c r="R64" i="4" s="1"/>
  <c r="O472" i="2"/>
  <c r="Q64" i="4" s="1"/>
  <c r="N472" i="2"/>
  <c r="P64" i="4" s="1"/>
  <c r="V64" i="4" s="1"/>
  <c r="M472" i="2"/>
  <c r="G64" i="4" s="1"/>
  <c r="L472" i="2"/>
  <c r="F64" i="4" s="1"/>
  <c r="K472" i="2"/>
  <c r="E64" i="4" s="1"/>
  <c r="J472" i="2"/>
  <c r="D64" i="4" s="1"/>
  <c r="I472" i="2"/>
  <c r="C64" i="4" s="1"/>
  <c r="H472" i="2"/>
  <c r="B64" i="4" s="1"/>
  <c r="S471" i="2"/>
  <c r="U65" i="4" s="1"/>
  <c r="R471" i="2"/>
  <c r="T65" i="4" s="1"/>
  <c r="Q471" i="2"/>
  <c r="S65" i="4" s="1"/>
  <c r="P471" i="2"/>
  <c r="R65" i="4" s="1"/>
  <c r="O471" i="2"/>
  <c r="Q65" i="4" s="1"/>
  <c r="N471" i="2"/>
  <c r="P65" i="4" s="1"/>
  <c r="M471" i="2"/>
  <c r="G65" i="4" s="1"/>
  <c r="L471" i="2"/>
  <c r="F65" i="4" s="1"/>
  <c r="K471" i="2"/>
  <c r="E65" i="4" s="1"/>
  <c r="J471" i="2"/>
  <c r="D65" i="4" s="1"/>
  <c r="I471" i="2"/>
  <c r="C65" i="4" s="1"/>
  <c r="H471" i="2"/>
  <c r="B65" i="4" s="1"/>
  <c r="S470" i="2"/>
  <c r="U66" i="4" s="1"/>
  <c r="R470" i="2"/>
  <c r="T66" i="4" s="1"/>
  <c r="Q470" i="2"/>
  <c r="S66" i="4" s="1"/>
  <c r="P470" i="2"/>
  <c r="R66" i="4" s="1"/>
  <c r="O470" i="2"/>
  <c r="Q66" i="4" s="1"/>
  <c r="N470" i="2"/>
  <c r="P66" i="4" s="1"/>
  <c r="V66" i="4" s="1"/>
  <c r="M470" i="2"/>
  <c r="G66" i="4" s="1"/>
  <c r="L470" i="2"/>
  <c r="F66" i="4" s="1"/>
  <c r="K470" i="2"/>
  <c r="E66" i="4" s="1"/>
  <c r="J470" i="2"/>
  <c r="D66" i="4" s="1"/>
  <c r="I470" i="2"/>
  <c r="C66" i="4" s="1"/>
  <c r="H470" i="2"/>
  <c r="B66" i="4" s="1"/>
  <c r="S469" i="2"/>
  <c r="U67" i="4" s="1"/>
  <c r="R469" i="2"/>
  <c r="T67" i="4" s="1"/>
  <c r="Q469" i="2"/>
  <c r="S67" i="4" s="1"/>
  <c r="P469" i="2"/>
  <c r="R67" i="4" s="1"/>
  <c r="O469" i="2"/>
  <c r="Q67" i="4" s="1"/>
  <c r="N469" i="2"/>
  <c r="P67" i="4" s="1"/>
  <c r="M469" i="2"/>
  <c r="G67" i="4" s="1"/>
  <c r="L469" i="2"/>
  <c r="F67" i="4" s="1"/>
  <c r="K469" i="2"/>
  <c r="E67" i="4" s="1"/>
  <c r="J469" i="2"/>
  <c r="D67" i="4" s="1"/>
  <c r="I469" i="2"/>
  <c r="C67" i="4" s="1"/>
  <c r="H469" i="2"/>
  <c r="B67" i="4" s="1"/>
  <c r="S468" i="2"/>
  <c r="U68" i="4" s="1"/>
  <c r="R468" i="2"/>
  <c r="T68" i="4" s="1"/>
  <c r="Q468" i="2"/>
  <c r="S68" i="4" s="1"/>
  <c r="P468" i="2"/>
  <c r="R68" i="4" s="1"/>
  <c r="O468" i="2"/>
  <c r="Q68" i="4" s="1"/>
  <c r="N468" i="2"/>
  <c r="P68" i="4" s="1"/>
  <c r="V68" i="4" s="1"/>
  <c r="M468" i="2"/>
  <c r="G68" i="4" s="1"/>
  <c r="L468" i="2"/>
  <c r="F68" i="4" s="1"/>
  <c r="K468" i="2"/>
  <c r="E68" i="4" s="1"/>
  <c r="J468" i="2"/>
  <c r="D68" i="4" s="1"/>
  <c r="I468" i="2"/>
  <c r="C68" i="4" s="1"/>
  <c r="H468" i="2"/>
  <c r="B68" i="4" s="1"/>
  <c r="S467" i="2"/>
  <c r="U69" i="4" s="1"/>
  <c r="R467" i="2"/>
  <c r="T69" i="4" s="1"/>
  <c r="Q467" i="2"/>
  <c r="S69" i="4" s="1"/>
  <c r="P467" i="2"/>
  <c r="R69" i="4" s="1"/>
  <c r="O467" i="2"/>
  <c r="Q69" i="4" s="1"/>
  <c r="N467" i="2"/>
  <c r="P69" i="4" s="1"/>
  <c r="M467" i="2"/>
  <c r="G69" i="4" s="1"/>
  <c r="L467" i="2"/>
  <c r="F69" i="4" s="1"/>
  <c r="K467" i="2"/>
  <c r="E69" i="4" s="1"/>
  <c r="J467" i="2"/>
  <c r="D69" i="4" s="1"/>
  <c r="I467" i="2"/>
  <c r="C69" i="4" s="1"/>
  <c r="H467" i="2"/>
  <c r="B69" i="4" s="1"/>
  <c r="S466" i="2"/>
  <c r="U70" i="4" s="1"/>
  <c r="R466" i="2"/>
  <c r="T70" i="4" s="1"/>
  <c r="Q466" i="2"/>
  <c r="S70" i="4" s="1"/>
  <c r="P466" i="2"/>
  <c r="R70" i="4" s="1"/>
  <c r="O466" i="2"/>
  <c r="Q70" i="4" s="1"/>
  <c r="N466" i="2"/>
  <c r="P70" i="4" s="1"/>
  <c r="V70" i="4" s="1"/>
  <c r="M466" i="2"/>
  <c r="G70" i="4" s="1"/>
  <c r="L466" i="2"/>
  <c r="F70" i="4" s="1"/>
  <c r="K466" i="2"/>
  <c r="E70" i="4" s="1"/>
  <c r="J466" i="2"/>
  <c r="D70" i="4" s="1"/>
  <c r="I466" i="2"/>
  <c r="C70" i="4" s="1"/>
  <c r="H466" i="2"/>
  <c r="B70" i="4" s="1"/>
  <c r="S465" i="2"/>
  <c r="U71" i="4" s="1"/>
  <c r="R465" i="2"/>
  <c r="T71" i="4" s="1"/>
  <c r="Q465" i="2"/>
  <c r="S71" i="4" s="1"/>
  <c r="P465" i="2"/>
  <c r="R71" i="4" s="1"/>
  <c r="O465" i="2"/>
  <c r="Q71" i="4" s="1"/>
  <c r="N465" i="2"/>
  <c r="P71" i="4" s="1"/>
  <c r="M465" i="2"/>
  <c r="G71" i="4" s="1"/>
  <c r="L465" i="2"/>
  <c r="F71" i="4" s="1"/>
  <c r="K465" i="2"/>
  <c r="E71" i="4" s="1"/>
  <c r="J465" i="2"/>
  <c r="D71" i="4" s="1"/>
  <c r="I465" i="2"/>
  <c r="C71" i="4" s="1"/>
  <c r="H465" i="2"/>
  <c r="B71" i="4" s="1"/>
  <c r="S464" i="2"/>
  <c r="U72" i="4" s="1"/>
  <c r="R464" i="2"/>
  <c r="T72" i="4" s="1"/>
  <c r="Q464" i="2"/>
  <c r="S72" i="4" s="1"/>
  <c r="P464" i="2"/>
  <c r="R72" i="4" s="1"/>
  <c r="O464" i="2"/>
  <c r="Q72" i="4" s="1"/>
  <c r="N464" i="2"/>
  <c r="P72" i="4" s="1"/>
  <c r="V72" i="4" s="1"/>
  <c r="M464" i="2"/>
  <c r="G72" i="4" s="1"/>
  <c r="L464" i="2"/>
  <c r="F72" i="4" s="1"/>
  <c r="K464" i="2"/>
  <c r="E72" i="4" s="1"/>
  <c r="J464" i="2"/>
  <c r="D72" i="4" s="1"/>
  <c r="I464" i="2"/>
  <c r="C72" i="4" s="1"/>
  <c r="H464" i="2"/>
  <c r="B72" i="4" s="1"/>
  <c r="S463" i="2"/>
  <c r="U73" i="4" s="1"/>
  <c r="R463" i="2"/>
  <c r="T73" i="4" s="1"/>
  <c r="Q463" i="2"/>
  <c r="S73" i="4" s="1"/>
  <c r="P463" i="2"/>
  <c r="R73" i="4" s="1"/>
  <c r="O463" i="2"/>
  <c r="Q73" i="4" s="1"/>
  <c r="N463" i="2"/>
  <c r="P73" i="4" s="1"/>
  <c r="M463" i="2"/>
  <c r="G73" i="4" s="1"/>
  <c r="L463" i="2"/>
  <c r="F73" i="4" s="1"/>
  <c r="K463" i="2"/>
  <c r="E73" i="4" s="1"/>
  <c r="J463" i="2"/>
  <c r="D73" i="4" s="1"/>
  <c r="I463" i="2"/>
  <c r="C73" i="4" s="1"/>
  <c r="H463" i="2"/>
  <c r="B73" i="4" s="1"/>
  <c r="S462" i="2"/>
  <c r="U74" i="4" s="1"/>
  <c r="R462" i="2"/>
  <c r="T74" i="4" s="1"/>
  <c r="Q462" i="2"/>
  <c r="S74" i="4" s="1"/>
  <c r="P462" i="2"/>
  <c r="R74" i="4" s="1"/>
  <c r="O462" i="2"/>
  <c r="Q74" i="4" s="1"/>
  <c r="N462" i="2"/>
  <c r="P74" i="4" s="1"/>
  <c r="V74" i="4" s="1"/>
  <c r="M462" i="2"/>
  <c r="G74" i="4" s="1"/>
  <c r="L462" i="2"/>
  <c r="F74" i="4" s="1"/>
  <c r="K462" i="2"/>
  <c r="E74" i="4" s="1"/>
  <c r="J462" i="2"/>
  <c r="D74" i="4" s="1"/>
  <c r="I462" i="2"/>
  <c r="C74" i="4" s="1"/>
  <c r="H462" i="2"/>
  <c r="B74" i="4" s="1"/>
  <c r="S461" i="2"/>
  <c r="U75" i="4" s="1"/>
  <c r="R461" i="2"/>
  <c r="T75" i="4" s="1"/>
  <c r="Q461" i="2"/>
  <c r="S75" i="4" s="1"/>
  <c r="P461" i="2"/>
  <c r="R75" i="4" s="1"/>
  <c r="O461" i="2"/>
  <c r="Q75" i="4" s="1"/>
  <c r="N461" i="2"/>
  <c r="P75" i="4" s="1"/>
  <c r="M461" i="2"/>
  <c r="G75" i="4" s="1"/>
  <c r="L461" i="2"/>
  <c r="F75" i="4" s="1"/>
  <c r="K461" i="2"/>
  <c r="E75" i="4" s="1"/>
  <c r="J461" i="2"/>
  <c r="D75" i="4" s="1"/>
  <c r="I461" i="2"/>
  <c r="C75" i="4" s="1"/>
  <c r="H461" i="2"/>
  <c r="B75" i="4" s="1"/>
  <c r="S460" i="2"/>
  <c r="U76" i="4" s="1"/>
  <c r="R460" i="2"/>
  <c r="T76" i="4" s="1"/>
  <c r="Q460" i="2"/>
  <c r="S76" i="4" s="1"/>
  <c r="P460" i="2"/>
  <c r="R76" i="4" s="1"/>
  <c r="O460" i="2"/>
  <c r="Q76" i="4" s="1"/>
  <c r="N460" i="2"/>
  <c r="P76" i="4" s="1"/>
  <c r="V76" i="4" s="1"/>
  <c r="M460" i="2"/>
  <c r="G76" i="4" s="1"/>
  <c r="L460" i="2"/>
  <c r="F76" i="4" s="1"/>
  <c r="K460" i="2"/>
  <c r="E76" i="4" s="1"/>
  <c r="J460" i="2"/>
  <c r="D76" i="4" s="1"/>
  <c r="I460" i="2"/>
  <c r="C76" i="4" s="1"/>
  <c r="H460" i="2"/>
  <c r="B76" i="4" s="1"/>
  <c r="S459" i="2"/>
  <c r="U77" i="4" s="1"/>
  <c r="R459" i="2"/>
  <c r="T77" i="4" s="1"/>
  <c r="Q459" i="2"/>
  <c r="S77" i="4" s="1"/>
  <c r="P459" i="2"/>
  <c r="R77" i="4" s="1"/>
  <c r="O459" i="2"/>
  <c r="Q77" i="4" s="1"/>
  <c r="N459" i="2"/>
  <c r="P77" i="4" s="1"/>
  <c r="M459" i="2"/>
  <c r="G77" i="4" s="1"/>
  <c r="L459" i="2"/>
  <c r="F77" i="4" s="1"/>
  <c r="K459" i="2"/>
  <c r="E77" i="4" s="1"/>
  <c r="J459" i="2"/>
  <c r="D77" i="4" s="1"/>
  <c r="I459" i="2"/>
  <c r="C77" i="4" s="1"/>
  <c r="H459" i="2"/>
  <c r="B77" i="4" s="1"/>
  <c r="S458" i="2"/>
  <c r="U78" i="4" s="1"/>
  <c r="R458" i="2"/>
  <c r="T78" i="4" s="1"/>
  <c r="Q458" i="2"/>
  <c r="S78" i="4" s="1"/>
  <c r="P458" i="2"/>
  <c r="R78" i="4" s="1"/>
  <c r="O458" i="2"/>
  <c r="Q78" i="4" s="1"/>
  <c r="N458" i="2"/>
  <c r="P78" i="4" s="1"/>
  <c r="V78" i="4" s="1"/>
  <c r="M458" i="2"/>
  <c r="G78" i="4" s="1"/>
  <c r="L458" i="2"/>
  <c r="F78" i="4" s="1"/>
  <c r="K458" i="2"/>
  <c r="E78" i="4" s="1"/>
  <c r="J458" i="2"/>
  <c r="D78" i="4" s="1"/>
  <c r="I458" i="2"/>
  <c r="C78" i="4" s="1"/>
  <c r="H458" i="2"/>
  <c r="B78" i="4" s="1"/>
  <c r="S457" i="2"/>
  <c r="U79" i="4" s="1"/>
  <c r="R457" i="2"/>
  <c r="T79" i="4" s="1"/>
  <c r="Q457" i="2"/>
  <c r="S79" i="4" s="1"/>
  <c r="P457" i="2"/>
  <c r="R79" i="4" s="1"/>
  <c r="O457" i="2"/>
  <c r="Q79" i="4" s="1"/>
  <c r="N457" i="2"/>
  <c r="P79" i="4" s="1"/>
  <c r="M457" i="2"/>
  <c r="G79" i="4" s="1"/>
  <c r="L457" i="2"/>
  <c r="F79" i="4" s="1"/>
  <c r="K457" i="2"/>
  <c r="E79" i="4" s="1"/>
  <c r="J457" i="2"/>
  <c r="D79" i="4" s="1"/>
  <c r="I457" i="2"/>
  <c r="C79" i="4" s="1"/>
  <c r="H457" i="2"/>
  <c r="B79" i="4" s="1"/>
  <c r="S456" i="2"/>
  <c r="U80" i="4" s="1"/>
  <c r="R456" i="2"/>
  <c r="T80" i="4" s="1"/>
  <c r="Q456" i="2"/>
  <c r="S80" i="4" s="1"/>
  <c r="P456" i="2"/>
  <c r="R80" i="4" s="1"/>
  <c r="O456" i="2"/>
  <c r="Q80" i="4" s="1"/>
  <c r="N456" i="2"/>
  <c r="P80" i="4" s="1"/>
  <c r="V80" i="4" s="1"/>
  <c r="M456" i="2"/>
  <c r="G80" i="4" s="1"/>
  <c r="L456" i="2"/>
  <c r="F80" i="4" s="1"/>
  <c r="K456" i="2"/>
  <c r="E80" i="4" s="1"/>
  <c r="J456" i="2"/>
  <c r="D80" i="4" s="1"/>
  <c r="I456" i="2"/>
  <c r="C80" i="4" s="1"/>
  <c r="H456" i="2"/>
  <c r="B80" i="4" s="1"/>
  <c r="S455" i="2"/>
  <c r="U81" i="4" s="1"/>
  <c r="R455" i="2"/>
  <c r="T81" i="4" s="1"/>
  <c r="Q455" i="2"/>
  <c r="S81" i="4" s="1"/>
  <c r="P455" i="2"/>
  <c r="R81" i="4" s="1"/>
  <c r="O455" i="2"/>
  <c r="Q81" i="4" s="1"/>
  <c r="N455" i="2"/>
  <c r="P81" i="4" s="1"/>
  <c r="M455" i="2"/>
  <c r="G81" i="4" s="1"/>
  <c r="L455" i="2"/>
  <c r="F81" i="4" s="1"/>
  <c r="K455" i="2"/>
  <c r="E81" i="4" s="1"/>
  <c r="J455" i="2"/>
  <c r="D81" i="4" s="1"/>
  <c r="I455" i="2"/>
  <c r="C81" i="4" s="1"/>
  <c r="H455" i="2"/>
  <c r="B81" i="4" s="1"/>
  <c r="S454" i="2"/>
  <c r="U82" i="4" s="1"/>
  <c r="R454" i="2"/>
  <c r="T82" i="4" s="1"/>
  <c r="Q454" i="2"/>
  <c r="S82" i="4" s="1"/>
  <c r="P454" i="2"/>
  <c r="R82" i="4" s="1"/>
  <c r="O454" i="2"/>
  <c r="Q82" i="4" s="1"/>
  <c r="N454" i="2"/>
  <c r="P82" i="4" s="1"/>
  <c r="V82" i="4" s="1"/>
  <c r="M454" i="2"/>
  <c r="G82" i="4" s="1"/>
  <c r="L454" i="2"/>
  <c r="F82" i="4" s="1"/>
  <c r="K454" i="2"/>
  <c r="E82" i="4" s="1"/>
  <c r="J454" i="2"/>
  <c r="D82" i="4" s="1"/>
  <c r="I454" i="2"/>
  <c r="C82" i="4" s="1"/>
  <c r="H454" i="2"/>
  <c r="B82" i="4" s="1"/>
  <c r="S453" i="2"/>
  <c r="U83" i="4" s="1"/>
  <c r="R453" i="2"/>
  <c r="T83" i="4" s="1"/>
  <c r="Q453" i="2"/>
  <c r="S83" i="4" s="1"/>
  <c r="P453" i="2"/>
  <c r="R83" i="4" s="1"/>
  <c r="O453" i="2"/>
  <c r="Q83" i="4" s="1"/>
  <c r="N453" i="2"/>
  <c r="P83" i="4" s="1"/>
  <c r="M453" i="2"/>
  <c r="G83" i="4" s="1"/>
  <c r="L453" i="2"/>
  <c r="F83" i="4" s="1"/>
  <c r="K453" i="2"/>
  <c r="E83" i="4" s="1"/>
  <c r="J453" i="2"/>
  <c r="D83" i="4" s="1"/>
  <c r="I453" i="2"/>
  <c r="C83" i="4" s="1"/>
  <c r="H453" i="2"/>
  <c r="B83" i="4" s="1"/>
  <c r="S452" i="2"/>
  <c r="U84" i="4" s="1"/>
  <c r="R452" i="2"/>
  <c r="T84" i="4" s="1"/>
  <c r="Q452" i="2"/>
  <c r="S84" i="4" s="1"/>
  <c r="P452" i="2"/>
  <c r="R84" i="4" s="1"/>
  <c r="O452" i="2"/>
  <c r="Q84" i="4" s="1"/>
  <c r="N452" i="2"/>
  <c r="P84" i="4" s="1"/>
  <c r="V84" i="4" s="1"/>
  <c r="M452" i="2"/>
  <c r="G84" i="4" s="1"/>
  <c r="L452" i="2"/>
  <c r="F84" i="4" s="1"/>
  <c r="K452" i="2"/>
  <c r="E84" i="4" s="1"/>
  <c r="J452" i="2"/>
  <c r="D84" i="4" s="1"/>
  <c r="I452" i="2"/>
  <c r="C84" i="4" s="1"/>
  <c r="H452" i="2"/>
  <c r="B84" i="4" s="1"/>
  <c r="S451" i="2"/>
  <c r="U85" i="4" s="1"/>
  <c r="R451" i="2"/>
  <c r="T85" i="4" s="1"/>
  <c r="Q451" i="2"/>
  <c r="S85" i="4" s="1"/>
  <c r="P451" i="2"/>
  <c r="R85" i="4" s="1"/>
  <c r="O451" i="2"/>
  <c r="Q85" i="4" s="1"/>
  <c r="N451" i="2"/>
  <c r="P85" i="4" s="1"/>
  <c r="M451" i="2"/>
  <c r="G85" i="4" s="1"/>
  <c r="L451" i="2"/>
  <c r="F85" i="4" s="1"/>
  <c r="K451" i="2"/>
  <c r="E85" i="4" s="1"/>
  <c r="J451" i="2"/>
  <c r="D85" i="4" s="1"/>
  <c r="I451" i="2"/>
  <c r="C85" i="4" s="1"/>
  <c r="H451" i="2"/>
  <c r="B85" i="4" s="1"/>
  <c r="S450" i="2"/>
  <c r="U86" i="4" s="1"/>
  <c r="R450" i="2"/>
  <c r="T86" i="4" s="1"/>
  <c r="Q450" i="2"/>
  <c r="S86" i="4" s="1"/>
  <c r="P450" i="2"/>
  <c r="R86" i="4" s="1"/>
  <c r="O450" i="2"/>
  <c r="Q86" i="4" s="1"/>
  <c r="N450" i="2"/>
  <c r="P86" i="4" s="1"/>
  <c r="V86" i="4" s="1"/>
  <c r="M450" i="2"/>
  <c r="G86" i="4" s="1"/>
  <c r="L450" i="2"/>
  <c r="F86" i="4" s="1"/>
  <c r="K450" i="2"/>
  <c r="E86" i="4" s="1"/>
  <c r="J450" i="2"/>
  <c r="D86" i="4" s="1"/>
  <c r="I450" i="2"/>
  <c r="C86" i="4" s="1"/>
  <c r="H450" i="2"/>
  <c r="B86" i="4" s="1"/>
  <c r="S449" i="2"/>
  <c r="U87" i="4" s="1"/>
  <c r="R449" i="2"/>
  <c r="T87" i="4" s="1"/>
  <c r="Q449" i="2"/>
  <c r="S87" i="4" s="1"/>
  <c r="P449" i="2"/>
  <c r="R87" i="4" s="1"/>
  <c r="O449" i="2"/>
  <c r="Q87" i="4" s="1"/>
  <c r="N449" i="2"/>
  <c r="P87" i="4" s="1"/>
  <c r="M449" i="2"/>
  <c r="G87" i="4" s="1"/>
  <c r="L449" i="2"/>
  <c r="F87" i="4" s="1"/>
  <c r="K449" i="2"/>
  <c r="E87" i="4" s="1"/>
  <c r="J449" i="2"/>
  <c r="D87" i="4" s="1"/>
  <c r="I449" i="2"/>
  <c r="C87" i="4" s="1"/>
  <c r="H449" i="2"/>
  <c r="B87" i="4" s="1"/>
  <c r="S448" i="2"/>
  <c r="U88" i="4" s="1"/>
  <c r="R448" i="2"/>
  <c r="T88" i="4" s="1"/>
  <c r="Q448" i="2"/>
  <c r="S88" i="4" s="1"/>
  <c r="P448" i="2"/>
  <c r="R88" i="4" s="1"/>
  <c r="O448" i="2"/>
  <c r="Q88" i="4" s="1"/>
  <c r="N448" i="2"/>
  <c r="P88" i="4" s="1"/>
  <c r="V88" i="4" s="1"/>
  <c r="M448" i="2"/>
  <c r="G88" i="4" s="1"/>
  <c r="L448" i="2"/>
  <c r="F88" i="4" s="1"/>
  <c r="K448" i="2"/>
  <c r="E88" i="4" s="1"/>
  <c r="J448" i="2"/>
  <c r="D88" i="4" s="1"/>
  <c r="I448" i="2"/>
  <c r="C88" i="4" s="1"/>
  <c r="H448" i="2"/>
  <c r="B88" i="4" s="1"/>
  <c r="S447" i="2"/>
  <c r="U89" i="4" s="1"/>
  <c r="R447" i="2"/>
  <c r="T89" i="4" s="1"/>
  <c r="Q447" i="2"/>
  <c r="S89" i="4" s="1"/>
  <c r="P447" i="2"/>
  <c r="R89" i="4" s="1"/>
  <c r="O447" i="2"/>
  <c r="Q89" i="4" s="1"/>
  <c r="N447" i="2"/>
  <c r="P89" i="4" s="1"/>
  <c r="M447" i="2"/>
  <c r="G89" i="4" s="1"/>
  <c r="L447" i="2"/>
  <c r="F89" i="4" s="1"/>
  <c r="K447" i="2"/>
  <c r="E89" i="4" s="1"/>
  <c r="J447" i="2"/>
  <c r="D89" i="4" s="1"/>
  <c r="I447" i="2"/>
  <c r="C89" i="4" s="1"/>
  <c r="H447" i="2"/>
  <c r="B89" i="4" s="1"/>
  <c r="S446" i="2"/>
  <c r="U90" i="4" s="1"/>
  <c r="R446" i="2"/>
  <c r="T90" i="4" s="1"/>
  <c r="Q446" i="2"/>
  <c r="S90" i="4" s="1"/>
  <c r="P446" i="2"/>
  <c r="R90" i="4" s="1"/>
  <c r="O446" i="2"/>
  <c r="Q90" i="4" s="1"/>
  <c r="N446" i="2"/>
  <c r="P90" i="4" s="1"/>
  <c r="V90" i="4" s="1"/>
  <c r="M446" i="2"/>
  <c r="G90" i="4" s="1"/>
  <c r="L446" i="2"/>
  <c r="F90" i="4" s="1"/>
  <c r="K446" i="2"/>
  <c r="E90" i="4" s="1"/>
  <c r="J446" i="2"/>
  <c r="D90" i="4" s="1"/>
  <c r="I446" i="2"/>
  <c r="C90" i="4" s="1"/>
  <c r="H446" i="2"/>
  <c r="B90" i="4" s="1"/>
  <c r="S445" i="2"/>
  <c r="U91" i="4" s="1"/>
  <c r="R445" i="2"/>
  <c r="T91" i="4" s="1"/>
  <c r="Q445" i="2"/>
  <c r="S91" i="4" s="1"/>
  <c r="P445" i="2"/>
  <c r="R91" i="4" s="1"/>
  <c r="O445" i="2"/>
  <c r="Q91" i="4" s="1"/>
  <c r="N445" i="2"/>
  <c r="P91" i="4" s="1"/>
  <c r="M445" i="2"/>
  <c r="G91" i="4" s="1"/>
  <c r="L445" i="2"/>
  <c r="F91" i="4" s="1"/>
  <c r="K445" i="2"/>
  <c r="E91" i="4" s="1"/>
  <c r="J445" i="2"/>
  <c r="D91" i="4" s="1"/>
  <c r="I445" i="2"/>
  <c r="C91" i="4" s="1"/>
  <c r="H445" i="2"/>
  <c r="B91" i="4" s="1"/>
  <c r="S444" i="2"/>
  <c r="U92" i="4" s="1"/>
  <c r="R444" i="2"/>
  <c r="T92" i="4" s="1"/>
  <c r="Q444" i="2"/>
  <c r="S92" i="4" s="1"/>
  <c r="P444" i="2"/>
  <c r="R92" i="4" s="1"/>
  <c r="O444" i="2"/>
  <c r="Q92" i="4" s="1"/>
  <c r="N444" i="2"/>
  <c r="P92" i="4" s="1"/>
  <c r="V92" i="4" s="1"/>
  <c r="M444" i="2"/>
  <c r="G92" i="4" s="1"/>
  <c r="L444" i="2"/>
  <c r="F92" i="4" s="1"/>
  <c r="K444" i="2"/>
  <c r="E92" i="4" s="1"/>
  <c r="J444" i="2"/>
  <c r="D92" i="4" s="1"/>
  <c r="I444" i="2"/>
  <c r="C92" i="4" s="1"/>
  <c r="H444" i="2"/>
  <c r="B92" i="4" s="1"/>
  <c r="S443" i="2"/>
  <c r="U93" i="4" s="1"/>
  <c r="R443" i="2"/>
  <c r="T93" i="4" s="1"/>
  <c r="Q443" i="2"/>
  <c r="S93" i="4" s="1"/>
  <c r="P443" i="2"/>
  <c r="R93" i="4" s="1"/>
  <c r="O443" i="2"/>
  <c r="Q93" i="4" s="1"/>
  <c r="N443" i="2"/>
  <c r="P93" i="4" s="1"/>
  <c r="M443" i="2"/>
  <c r="G93" i="4" s="1"/>
  <c r="L443" i="2"/>
  <c r="F93" i="4" s="1"/>
  <c r="K443" i="2"/>
  <c r="E93" i="4" s="1"/>
  <c r="J443" i="2"/>
  <c r="D93" i="4" s="1"/>
  <c r="I443" i="2"/>
  <c r="C93" i="4" s="1"/>
  <c r="H443" i="2"/>
  <c r="B93" i="4" s="1"/>
  <c r="S442" i="2"/>
  <c r="U94" i="4" s="1"/>
  <c r="R442" i="2"/>
  <c r="T94" i="4" s="1"/>
  <c r="Q442" i="2"/>
  <c r="S94" i="4" s="1"/>
  <c r="P442" i="2"/>
  <c r="R94" i="4" s="1"/>
  <c r="O442" i="2"/>
  <c r="Q94" i="4" s="1"/>
  <c r="N442" i="2"/>
  <c r="P94" i="4" s="1"/>
  <c r="V94" i="4" s="1"/>
  <c r="M442" i="2"/>
  <c r="G94" i="4" s="1"/>
  <c r="L442" i="2"/>
  <c r="F94" i="4" s="1"/>
  <c r="K442" i="2"/>
  <c r="E94" i="4" s="1"/>
  <c r="J442" i="2"/>
  <c r="D94" i="4" s="1"/>
  <c r="I442" i="2"/>
  <c r="C94" i="4" s="1"/>
  <c r="H442" i="2"/>
  <c r="B94" i="4" s="1"/>
  <c r="S441" i="2"/>
  <c r="U95" i="4" s="1"/>
  <c r="R441" i="2"/>
  <c r="T95" i="4" s="1"/>
  <c r="Q441" i="2"/>
  <c r="S95" i="4" s="1"/>
  <c r="P441" i="2"/>
  <c r="R95" i="4" s="1"/>
  <c r="O441" i="2"/>
  <c r="Q95" i="4" s="1"/>
  <c r="N441" i="2"/>
  <c r="P95" i="4" s="1"/>
  <c r="M441" i="2"/>
  <c r="G95" i="4" s="1"/>
  <c r="L441" i="2"/>
  <c r="F95" i="4" s="1"/>
  <c r="K441" i="2"/>
  <c r="E95" i="4" s="1"/>
  <c r="J441" i="2"/>
  <c r="D95" i="4" s="1"/>
  <c r="I441" i="2"/>
  <c r="C95" i="4" s="1"/>
  <c r="H441" i="2"/>
  <c r="B95" i="4" s="1"/>
  <c r="S440" i="2"/>
  <c r="U96" i="4" s="1"/>
  <c r="R440" i="2"/>
  <c r="T96" i="4" s="1"/>
  <c r="Q440" i="2"/>
  <c r="S96" i="4" s="1"/>
  <c r="P440" i="2"/>
  <c r="R96" i="4" s="1"/>
  <c r="O440" i="2"/>
  <c r="Q96" i="4" s="1"/>
  <c r="N440" i="2"/>
  <c r="P96" i="4" s="1"/>
  <c r="V96" i="4" s="1"/>
  <c r="M440" i="2"/>
  <c r="G96" i="4" s="1"/>
  <c r="L440" i="2"/>
  <c r="F96" i="4" s="1"/>
  <c r="K440" i="2"/>
  <c r="E96" i="4" s="1"/>
  <c r="J440" i="2"/>
  <c r="D96" i="4" s="1"/>
  <c r="I440" i="2"/>
  <c r="C96" i="4" s="1"/>
  <c r="H440" i="2"/>
  <c r="B96" i="4" s="1"/>
  <c r="S439" i="2"/>
  <c r="U97" i="4" s="1"/>
  <c r="R439" i="2"/>
  <c r="T97" i="4" s="1"/>
  <c r="Q439" i="2"/>
  <c r="S97" i="4" s="1"/>
  <c r="P439" i="2"/>
  <c r="R97" i="4" s="1"/>
  <c r="O439" i="2"/>
  <c r="Q97" i="4" s="1"/>
  <c r="N439" i="2"/>
  <c r="P97" i="4" s="1"/>
  <c r="M439" i="2"/>
  <c r="G97" i="4" s="1"/>
  <c r="L439" i="2"/>
  <c r="F97" i="4" s="1"/>
  <c r="K439" i="2"/>
  <c r="E97" i="4" s="1"/>
  <c r="J439" i="2"/>
  <c r="D97" i="4" s="1"/>
  <c r="I439" i="2"/>
  <c r="C97" i="4" s="1"/>
  <c r="H439" i="2"/>
  <c r="B97" i="4" s="1"/>
  <c r="S438" i="2"/>
  <c r="U98" i="4" s="1"/>
  <c r="R438" i="2"/>
  <c r="T98" i="4" s="1"/>
  <c r="Q438" i="2"/>
  <c r="S98" i="4" s="1"/>
  <c r="P438" i="2"/>
  <c r="R98" i="4" s="1"/>
  <c r="O438" i="2"/>
  <c r="Q98" i="4" s="1"/>
  <c r="N438" i="2"/>
  <c r="P98" i="4" s="1"/>
  <c r="V98" i="4" s="1"/>
  <c r="M438" i="2"/>
  <c r="G98" i="4" s="1"/>
  <c r="L438" i="2"/>
  <c r="F98" i="4" s="1"/>
  <c r="K438" i="2"/>
  <c r="E98" i="4" s="1"/>
  <c r="J438" i="2"/>
  <c r="D98" i="4" s="1"/>
  <c r="I438" i="2"/>
  <c r="C98" i="4" s="1"/>
  <c r="H438" i="2"/>
  <c r="B98" i="4" s="1"/>
  <c r="S437" i="2"/>
  <c r="U99" i="4" s="1"/>
  <c r="R437" i="2"/>
  <c r="T99" i="4" s="1"/>
  <c r="Q437" i="2"/>
  <c r="S99" i="4" s="1"/>
  <c r="P437" i="2"/>
  <c r="R99" i="4" s="1"/>
  <c r="O437" i="2"/>
  <c r="Q99" i="4" s="1"/>
  <c r="N437" i="2"/>
  <c r="P99" i="4" s="1"/>
  <c r="M437" i="2"/>
  <c r="G99" i="4" s="1"/>
  <c r="L437" i="2"/>
  <c r="F99" i="4" s="1"/>
  <c r="K437" i="2"/>
  <c r="E99" i="4" s="1"/>
  <c r="J437" i="2"/>
  <c r="D99" i="4" s="1"/>
  <c r="I437" i="2"/>
  <c r="C99" i="4" s="1"/>
  <c r="H437" i="2"/>
  <c r="B99" i="4" s="1"/>
  <c r="S436" i="2"/>
  <c r="U100" i="4" s="1"/>
  <c r="R436" i="2"/>
  <c r="T100" i="4" s="1"/>
  <c r="Q436" i="2"/>
  <c r="S100" i="4" s="1"/>
  <c r="P436" i="2"/>
  <c r="R100" i="4" s="1"/>
  <c r="O436" i="2"/>
  <c r="Q100" i="4" s="1"/>
  <c r="N436" i="2"/>
  <c r="P100" i="4" s="1"/>
  <c r="V100" i="4" s="1"/>
  <c r="M436" i="2"/>
  <c r="G100" i="4" s="1"/>
  <c r="L436" i="2"/>
  <c r="F100" i="4" s="1"/>
  <c r="K436" i="2"/>
  <c r="E100" i="4" s="1"/>
  <c r="J436" i="2"/>
  <c r="D100" i="4" s="1"/>
  <c r="I436" i="2"/>
  <c r="C100" i="4" s="1"/>
  <c r="H436" i="2"/>
  <c r="B100" i="4" s="1"/>
  <c r="S435" i="2"/>
  <c r="U101" i="4" s="1"/>
  <c r="R435" i="2"/>
  <c r="T101" i="4" s="1"/>
  <c r="Q435" i="2"/>
  <c r="S101" i="4" s="1"/>
  <c r="P435" i="2"/>
  <c r="R101" i="4" s="1"/>
  <c r="O435" i="2"/>
  <c r="Q101" i="4" s="1"/>
  <c r="N435" i="2"/>
  <c r="P101" i="4" s="1"/>
  <c r="M435" i="2"/>
  <c r="G101" i="4" s="1"/>
  <c r="L435" i="2"/>
  <c r="F101" i="4" s="1"/>
  <c r="K435" i="2"/>
  <c r="E101" i="4" s="1"/>
  <c r="J435" i="2"/>
  <c r="D101" i="4" s="1"/>
  <c r="I435" i="2"/>
  <c r="C101" i="4" s="1"/>
  <c r="H435" i="2"/>
  <c r="B101" i="4" s="1"/>
  <c r="S434" i="2"/>
  <c r="U102" i="4" s="1"/>
  <c r="R434" i="2"/>
  <c r="T102" i="4" s="1"/>
  <c r="Q434" i="2"/>
  <c r="S102" i="4" s="1"/>
  <c r="P434" i="2"/>
  <c r="R102" i="4" s="1"/>
  <c r="O434" i="2"/>
  <c r="Q102" i="4" s="1"/>
  <c r="N434" i="2"/>
  <c r="P102" i="4" s="1"/>
  <c r="V102" i="4" s="1"/>
  <c r="M434" i="2"/>
  <c r="G102" i="4" s="1"/>
  <c r="L434" i="2"/>
  <c r="F102" i="4" s="1"/>
  <c r="K434" i="2"/>
  <c r="E102" i="4" s="1"/>
  <c r="J434" i="2"/>
  <c r="D102" i="4" s="1"/>
  <c r="I434" i="2"/>
  <c r="C102" i="4" s="1"/>
  <c r="H434" i="2"/>
  <c r="B102" i="4" s="1"/>
  <c r="S433" i="2"/>
  <c r="U103" i="4" s="1"/>
  <c r="R433" i="2"/>
  <c r="T103" i="4" s="1"/>
  <c r="Q433" i="2"/>
  <c r="S103" i="4" s="1"/>
  <c r="P433" i="2"/>
  <c r="R103" i="4" s="1"/>
  <c r="O433" i="2"/>
  <c r="Q103" i="4" s="1"/>
  <c r="N433" i="2"/>
  <c r="P103" i="4" s="1"/>
  <c r="M433" i="2"/>
  <c r="G103" i="4" s="1"/>
  <c r="L433" i="2"/>
  <c r="F103" i="4" s="1"/>
  <c r="K433" i="2"/>
  <c r="E103" i="4" s="1"/>
  <c r="J433" i="2"/>
  <c r="D103" i="4" s="1"/>
  <c r="I433" i="2"/>
  <c r="C103" i="4" s="1"/>
  <c r="H433" i="2"/>
  <c r="B103" i="4" s="1"/>
  <c r="S432" i="2"/>
  <c r="U104" i="4" s="1"/>
  <c r="R432" i="2"/>
  <c r="T104" i="4" s="1"/>
  <c r="Q432" i="2"/>
  <c r="S104" i="4" s="1"/>
  <c r="P432" i="2"/>
  <c r="R104" i="4" s="1"/>
  <c r="O432" i="2"/>
  <c r="Q104" i="4" s="1"/>
  <c r="N432" i="2"/>
  <c r="P104" i="4" s="1"/>
  <c r="V104" i="4" s="1"/>
  <c r="M432" i="2"/>
  <c r="G104" i="4" s="1"/>
  <c r="L432" i="2"/>
  <c r="F104" i="4" s="1"/>
  <c r="K432" i="2"/>
  <c r="E104" i="4" s="1"/>
  <c r="J432" i="2"/>
  <c r="D104" i="4" s="1"/>
  <c r="I432" i="2"/>
  <c r="C104" i="4" s="1"/>
  <c r="H432" i="2"/>
  <c r="B104" i="4" s="1"/>
  <c r="S431" i="2"/>
  <c r="U105" i="4" s="1"/>
  <c r="R431" i="2"/>
  <c r="T105" i="4" s="1"/>
  <c r="Q431" i="2"/>
  <c r="S105" i="4" s="1"/>
  <c r="P431" i="2"/>
  <c r="R105" i="4" s="1"/>
  <c r="O431" i="2"/>
  <c r="Q105" i="4" s="1"/>
  <c r="N431" i="2"/>
  <c r="P105" i="4" s="1"/>
  <c r="M431" i="2"/>
  <c r="G105" i="4" s="1"/>
  <c r="L431" i="2"/>
  <c r="F105" i="4" s="1"/>
  <c r="K431" i="2"/>
  <c r="E105" i="4" s="1"/>
  <c r="J431" i="2"/>
  <c r="D105" i="4" s="1"/>
  <c r="I431" i="2"/>
  <c r="C105" i="4" s="1"/>
  <c r="H431" i="2"/>
  <c r="B105" i="4" s="1"/>
  <c r="S430" i="2"/>
  <c r="U106" i="4" s="1"/>
  <c r="R430" i="2"/>
  <c r="T106" i="4" s="1"/>
  <c r="Q430" i="2"/>
  <c r="S106" i="4" s="1"/>
  <c r="P430" i="2"/>
  <c r="R106" i="4" s="1"/>
  <c r="O430" i="2"/>
  <c r="Q106" i="4" s="1"/>
  <c r="N430" i="2"/>
  <c r="P106" i="4" s="1"/>
  <c r="V106" i="4" s="1"/>
  <c r="M430" i="2"/>
  <c r="G106" i="4" s="1"/>
  <c r="L430" i="2"/>
  <c r="F106" i="4" s="1"/>
  <c r="K430" i="2"/>
  <c r="E106" i="4" s="1"/>
  <c r="J430" i="2"/>
  <c r="D106" i="4" s="1"/>
  <c r="I430" i="2"/>
  <c r="C106" i="4" s="1"/>
  <c r="H430" i="2"/>
  <c r="B106" i="4" s="1"/>
  <c r="S429" i="2"/>
  <c r="U107" i="4" s="1"/>
  <c r="R429" i="2"/>
  <c r="T107" i="4" s="1"/>
  <c r="Q429" i="2"/>
  <c r="S107" i="4" s="1"/>
  <c r="P429" i="2"/>
  <c r="R107" i="4" s="1"/>
  <c r="O429" i="2"/>
  <c r="Q107" i="4" s="1"/>
  <c r="N429" i="2"/>
  <c r="P107" i="4" s="1"/>
  <c r="M429" i="2"/>
  <c r="G107" i="4" s="1"/>
  <c r="L429" i="2"/>
  <c r="F107" i="4" s="1"/>
  <c r="K429" i="2"/>
  <c r="E107" i="4" s="1"/>
  <c r="J429" i="2"/>
  <c r="D107" i="4" s="1"/>
  <c r="I429" i="2"/>
  <c r="C107" i="4" s="1"/>
  <c r="H429" i="2"/>
  <c r="B107" i="4" s="1"/>
  <c r="S428" i="2"/>
  <c r="U108" i="4" s="1"/>
  <c r="R428" i="2"/>
  <c r="T108" i="4" s="1"/>
  <c r="Q428" i="2"/>
  <c r="S108" i="4" s="1"/>
  <c r="P428" i="2"/>
  <c r="R108" i="4" s="1"/>
  <c r="O428" i="2"/>
  <c r="Q108" i="4" s="1"/>
  <c r="N428" i="2"/>
  <c r="P108" i="4" s="1"/>
  <c r="V108" i="4" s="1"/>
  <c r="M428" i="2"/>
  <c r="G108" i="4" s="1"/>
  <c r="L428" i="2"/>
  <c r="F108" i="4" s="1"/>
  <c r="K428" i="2"/>
  <c r="E108" i="4" s="1"/>
  <c r="J428" i="2"/>
  <c r="D108" i="4" s="1"/>
  <c r="I428" i="2"/>
  <c r="C108" i="4" s="1"/>
  <c r="H428" i="2"/>
  <c r="B108" i="4" s="1"/>
  <c r="S427" i="2"/>
  <c r="U109" i="4" s="1"/>
  <c r="R427" i="2"/>
  <c r="T109" i="4" s="1"/>
  <c r="Q427" i="2"/>
  <c r="S109" i="4" s="1"/>
  <c r="P427" i="2"/>
  <c r="R109" i="4" s="1"/>
  <c r="O427" i="2"/>
  <c r="Q109" i="4" s="1"/>
  <c r="N427" i="2"/>
  <c r="P109" i="4" s="1"/>
  <c r="M427" i="2"/>
  <c r="G109" i="4" s="1"/>
  <c r="L427" i="2"/>
  <c r="F109" i="4" s="1"/>
  <c r="K427" i="2"/>
  <c r="E109" i="4" s="1"/>
  <c r="J427" i="2"/>
  <c r="D109" i="4" s="1"/>
  <c r="I427" i="2"/>
  <c r="C109" i="4" s="1"/>
  <c r="H427" i="2"/>
  <c r="B109" i="4" s="1"/>
  <c r="S426" i="2"/>
  <c r="U110" i="4" s="1"/>
  <c r="R426" i="2"/>
  <c r="T110" i="4" s="1"/>
  <c r="Q426" i="2"/>
  <c r="S110" i="4" s="1"/>
  <c r="P426" i="2"/>
  <c r="R110" i="4" s="1"/>
  <c r="O426" i="2"/>
  <c r="Q110" i="4" s="1"/>
  <c r="N426" i="2"/>
  <c r="P110" i="4" s="1"/>
  <c r="V110" i="4" s="1"/>
  <c r="M426" i="2"/>
  <c r="G110" i="4" s="1"/>
  <c r="L426" i="2"/>
  <c r="F110" i="4" s="1"/>
  <c r="K426" i="2"/>
  <c r="E110" i="4" s="1"/>
  <c r="J426" i="2"/>
  <c r="D110" i="4" s="1"/>
  <c r="I426" i="2"/>
  <c r="C110" i="4" s="1"/>
  <c r="H426" i="2"/>
  <c r="B110" i="4" s="1"/>
  <c r="S425" i="2"/>
  <c r="U111" i="4" s="1"/>
  <c r="R425" i="2"/>
  <c r="T111" i="4" s="1"/>
  <c r="Q425" i="2"/>
  <c r="S111" i="4" s="1"/>
  <c r="P425" i="2"/>
  <c r="R111" i="4" s="1"/>
  <c r="O425" i="2"/>
  <c r="Q111" i="4" s="1"/>
  <c r="N425" i="2"/>
  <c r="P111" i="4" s="1"/>
  <c r="M425" i="2"/>
  <c r="G111" i="4" s="1"/>
  <c r="L425" i="2"/>
  <c r="F111" i="4" s="1"/>
  <c r="K425" i="2"/>
  <c r="E111" i="4" s="1"/>
  <c r="J425" i="2"/>
  <c r="D111" i="4" s="1"/>
  <c r="I425" i="2"/>
  <c r="C111" i="4" s="1"/>
  <c r="H425" i="2"/>
  <c r="B111" i="4" s="1"/>
  <c r="S424" i="2"/>
  <c r="U112" i="4" s="1"/>
  <c r="R424" i="2"/>
  <c r="T112" i="4" s="1"/>
  <c r="Q424" i="2"/>
  <c r="S112" i="4" s="1"/>
  <c r="P424" i="2"/>
  <c r="R112" i="4" s="1"/>
  <c r="O424" i="2"/>
  <c r="Q112" i="4" s="1"/>
  <c r="N424" i="2"/>
  <c r="P112" i="4" s="1"/>
  <c r="V112" i="4" s="1"/>
  <c r="M424" i="2"/>
  <c r="G112" i="4" s="1"/>
  <c r="L424" i="2"/>
  <c r="F112" i="4" s="1"/>
  <c r="K424" i="2"/>
  <c r="E112" i="4" s="1"/>
  <c r="J424" i="2"/>
  <c r="D112" i="4" s="1"/>
  <c r="I424" i="2"/>
  <c r="C112" i="4" s="1"/>
  <c r="H424" i="2"/>
  <c r="B112" i="4" s="1"/>
  <c r="S423" i="2"/>
  <c r="U113" i="4" s="1"/>
  <c r="R423" i="2"/>
  <c r="T113" i="4" s="1"/>
  <c r="Q423" i="2"/>
  <c r="S113" i="4" s="1"/>
  <c r="P423" i="2"/>
  <c r="R113" i="4" s="1"/>
  <c r="O423" i="2"/>
  <c r="Q113" i="4" s="1"/>
  <c r="N423" i="2"/>
  <c r="P113" i="4" s="1"/>
  <c r="M423" i="2"/>
  <c r="G113" i="4" s="1"/>
  <c r="L423" i="2"/>
  <c r="F113" i="4" s="1"/>
  <c r="K423" i="2"/>
  <c r="E113" i="4" s="1"/>
  <c r="J423" i="2"/>
  <c r="D113" i="4" s="1"/>
  <c r="I423" i="2"/>
  <c r="C113" i="4" s="1"/>
  <c r="H423" i="2"/>
  <c r="B113" i="4" s="1"/>
  <c r="S422" i="2"/>
  <c r="U114" i="4" s="1"/>
  <c r="R422" i="2"/>
  <c r="T114" i="4" s="1"/>
  <c r="Q422" i="2"/>
  <c r="S114" i="4" s="1"/>
  <c r="P422" i="2"/>
  <c r="R114" i="4" s="1"/>
  <c r="O422" i="2"/>
  <c r="Q114" i="4" s="1"/>
  <c r="N422" i="2"/>
  <c r="P114" i="4" s="1"/>
  <c r="V114" i="4" s="1"/>
  <c r="M422" i="2"/>
  <c r="G114" i="4" s="1"/>
  <c r="L422" i="2"/>
  <c r="F114" i="4" s="1"/>
  <c r="K422" i="2"/>
  <c r="E114" i="4" s="1"/>
  <c r="J422" i="2"/>
  <c r="D114" i="4" s="1"/>
  <c r="I422" i="2"/>
  <c r="C114" i="4" s="1"/>
  <c r="H422" i="2"/>
  <c r="B114" i="4" s="1"/>
  <c r="S421" i="2"/>
  <c r="U115" i="4" s="1"/>
  <c r="R421" i="2"/>
  <c r="T115" i="4" s="1"/>
  <c r="Q421" i="2"/>
  <c r="S115" i="4" s="1"/>
  <c r="P421" i="2"/>
  <c r="R115" i="4" s="1"/>
  <c r="O421" i="2"/>
  <c r="Q115" i="4" s="1"/>
  <c r="N421" i="2"/>
  <c r="P115" i="4" s="1"/>
  <c r="M421" i="2"/>
  <c r="G115" i="4" s="1"/>
  <c r="L421" i="2"/>
  <c r="F115" i="4" s="1"/>
  <c r="K421" i="2"/>
  <c r="E115" i="4" s="1"/>
  <c r="J421" i="2"/>
  <c r="D115" i="4" s="1"/>
  <c r="I421" i="2"/>
  <c r="C115" i="4" s="1"/>
  <c r="H421" i="2"/>
  <c r="B115" i="4" s="1"/>
  <c r="S420" i="2"/>
  <c r="U116" i="4" s="1"/>
  <c r="R420" i="2"/>
  <c r="T116" i="4" s="1"/>
  <c r="Q420" i="2"/>
  <c r="S116" i="4" s="1"/>
  <c r="P420" i="2"/>
  <c r="R116" i="4" s="1"/>
  <c r="O420" i="2"/>
  <c r="Q116" i="4" s="1"/>
  <c r="N420" i="2"/>
  <c r="P116" i="4" s="1"/>
  <c r="V116" i="4" s="1"/>
  <c r="M420" i="2"/>
  <c r="G116" i="4" s="1"/>
  <c r="L420" i="2"/>
  <c r="F116" i="4" s="1"/>
  <c r="K420" i="2"/>
  <c r="E116" i="4" s="1"/>
  <c r="J420" i="2"/>
  <c r="D116" i="4" s="1"/>
  <c r="I420" i="2"/>
  <c r="C116" i="4" s="1"/>
  <c r="H420" i="2"/>
  <c r="B116" i="4" s="1"/>
  <c r="S419" i="2"/>
  <c r="U117" i="4" s="1"/>
  <c r="R419" i="2"/>
  <c r="T117" i="4" s="1"/>
  <c r="Q419" i="2"/>
  <c r="S117" i="4" s="1"/>
  <c r="P419" i="2"/>
  <c r="R117" i="4" s="1"/>
  <c r="O419" i="2"/>
  <c r="Q117" i="4" s="1"/>
  <c r="N419" i="2"/>
  <c r="P117" i="4" s="1"/>
  <c r="M419" i="2"/>
  <c r="G117" i="4" s="1"/>
  <c r="L419" i="2"/>
  <c r="F117" i="4" s="1"/>
  <c r="K419" i="2"/>
  <c r="E117" i="4" s="1"/>
  <c r="J419" i="2"/>
  <c r="D117" i="4" s="1"/>
  <c r="I419" i="2"/>
  <c r="C117" i="4" s="1"/>
  <c r="H419" i="2"/>
  <c r="B117" i="4" s="1"/>
  <c r="S418" i="2"/>
  <c r="U118" i="4" s="1"/>
  <c r="R418" i="2"/>
  <c r="T118" i="4" s="1"/>
  <c r="Q418" i="2"/>
  <c r="S118" i="4" s="1"/>
  <c r="P418" i="2"/>
  <c r="R118" i="4" s="1"/>
  <c r="O418" i="2"/>
  <c r="Q118" i="4" s="1"/>
  <c r="N418" i="2"/>
  <c r="P118" i="4" s="1"/>
  <c r="V118" i="4" s="1"/>
  <c r="M418" i="2"/>
  <c r="G118" i="4" s="1"/>
  <c r="L418" i="2"/>
  <c r="F118" i="4" s="1"/>
  <c r="K418" i="2"/>
  <c r="E118" i="4" s="1"/>
  <c r="J418" i="2"/>
  <c r="D118" i="4" s="1"/>
  <c r="I418" i="2"/>
  <c r="C118" i="4" s="1"/>
  <c r="H418" i="2"/>
  <c r="B118" i="4" s="1"/>
  <c r="S417" i="2"/>
  <c r="U119" i="4" s="1"/>
  <c r="R417" i="2"/>
  <c r="T119" i="4" s="1"/>
  <c r="Q417" i="2"/>
  <c r="S119" i="4" s="1"/>
  <c r="P417" i="2"/>
  <c r="R119" i="4" s="1"/>
  <c r="O417" i="2"/>
  <c r="Q119" i="4" s="1"/>
  <c r="N417" i="2"/>
  <c r="P119" i="4" s="1"/>
  <c r="M417" i="2"/>
  <c r="G119" i="4" s="1"/>
  <c r="L417" i="2"/>
  <c r="F119" i="4" s="1"/>
  <c r="K417" i="2"/>
  <c r="E119" i="4" s="1"/>
  <c r="J417" i="2"/>
  <c r="D119" i="4" s="1"/>
  <c r="I417" i="2"/>
  <c r="C119" i="4" s="1"/>
  <c r="H417" i="2"/>
  <c r="B119" i="4" s="1"/>
  <c r="S416" i="2"/>
  <c r="U120" i="4" s="1"/>
  <c r="R416" i="2"/>
  <c r="T120" i="4" s="1"/>
  <c r="Q416" i="2"/>
  <c r="S120" i="4" s="1"/>
  <c r="P416" i="2"/>
  <c r="R120" i="4" s="1"/>
  <c r="O416" i="2"/>
  <c r="Q120" i="4" s="1"/>
  <c r="N416" i="2"/>
  <c r="P120" i="4" s="1"/>
  <c r="V120" i="4" s="1"/>
  <c r="M416" i="2"/>
  <c r="G120" i="4" s="1"/>
  <c r="L416" i="2"/>
  <c r="F120" i="4" s="1"/>
  <c r="K416" i="2"/>
  <c r="E120" i="4" s="1"/>
  <c r="J416" i="2"/>
  <c r="D120" i="4" s="1"/>
  <c r="I416" i="2"/>
  <c r="C120" i="4" s="1"/>
  <c r="H416" i="2"/>
  <c r="B120" i="4" s="1"/>
  <c r="S415" i="2"/>
  <c r="U121" i="4" s="1"/>
  <c r="R415" i="2"/>
  <c r="T121" i="4" s="1"/>
  <c r="Q415" i="2"/>
  <c r="S121" i="4" s="1"/>
  <c r="P415" i="2"/>
  <c r="R121" i="4" s="1"/>
  <c r="O415" i="2"/>
  <c r="Q121" i="4" s="1"/>
  <c r="N415" i="2"/>
  <c r="P121" i="4" s="1"/>
  <c r="M415" i="2"/>
  <c r="G121" i="4" s="1"/>
  <c r="L415" i="2"/>
  <c r="F121" i="4" s="1"/>
  <c r="K415" i="2"/>
  <c r="E121" i="4" s="1"/>
  <c r="J415" i="2"/>
  <c r="D121" i="4" s="1"/>
  <c r="I415" i="2"/>
  <c r="C121" i="4" s="1"/>
  <c r="H415" i="2"/>
  <c r="B121" i="4" s="1"/>
  <c r="S414" i="2"/>
  <c r="U122" i="4" s="1"/>
  <c r="R414" i="2"/>
  <c r="T122" i="4" s="1"/>
  <c r="Q414" i="2"/>
  <c r="S122" i="4" s="1"/>
  <c r="P414" i="2"/>
  <c r="R122" i="4" s="1"/>
  <c r="O414" i="2"/>
  <c r="Q122" i="4" s="1"/>
  <c r="N414" i="2"/>
  <c r="P122" i="4" s="1"/>
  <c r="V122" i="4" s="1"/>
  <c r="M414" i="2"/>
  <c r="G122" i="4" s="1"/>
  <c r="L414" i="2"/>
  <c r="F122" i="4" s="1"/>
  <c r="K414" i="2"/>
  <c r="E122" i="4" s="1"/>
  <c r="J414" i="2"/>
  <c r="D122" i="4" s="1"/>
  <c r="I414" i="2"/>
  <c r="C122" i="4" s="1"/>
  <c r="H414" i="2"/>
  <c r="B122" i="4" s="1"/>
  <c r="S413" i="2"/>
  <c r="U123" i="4" s="1"/>
  <c r="R413" i="2"/>
  <c r="T123" i="4" s="1"/>
  <c r="Q413" i="2"/>
  <c r="S123" i="4" s="1"/>
  <c r="P413" i="2"/>
  <c r="R123" i="4" s="1"/>
  <c r="O413" i="2"/>
  <c r="Q123" i="4" s="1"/>
  <c r="N413" i="2"/>
  <c r="P123" i="4" s="1"/>
  <c r="M413" i="2"/>
  <c r="G123" i="4" s="1"/>
  <c r="L413" i="2"/>
  <c r="F123" i="4" s="1"/>
  <c r="K413" i="2"/>
  <c r="E123" i="4" s="1"/>
  <c r="J413" i="2"/>
  <c r="D123" i="4" s="1"/>
  <c r="I413" i="2"/>
  <c r="C123" i="4" s="1"/>
  <c r="H413" i="2"/>
  <c r="B123" i="4" s="1"/>
  <c r="S412" i="2"/>
  <c r="U124" i="4" s="1"/>
  <c r="R412" i="2"/>
  <c r="T124" i="4" s="1"/>
  <c r="Q412" i="2"/>
  <c r="S124" i="4" s="1"/>
  <c r="P412" i="2"/>
  <c r="R124" i="4" s="1"/>
  <c r="O412" i="2"/>
  <c r="Q124" i="4" s="1"/>
  <c r="N412" i="2"/>
  <c r="P124" i="4" s="1"/>
  <c r="V124" i="4" s="1"/>
  <c r="M412" i="2"/>
  <c r="G124" i="4" s="1"/>
  <c r="L412" i="2"/>
  <c r="F124" i="4" s="1"/>
  <c r="K412" i="2"/>
  <c r="E124" i="4" s="1"/>
  <c r="J412" i="2"/>
  <c r="D124" i="4" s="1"/>
  <c r="I412" i="2"/>
  <c r="C124" i="4" s="1"/>
  <c r="H412" i="2"/>
  <c r="B124" i="4" s="1"/>
  <c r="S411" i="2"/>
  <c r="U125" i="4" s="1"/>
  <c r="R411" i="2"/>
  <c r="T125" i="4" s="1"/>
  <c r="Q411" i="2"/>
  <c r="S125" i="4" s="1"/>
  <c r="P411" i="2"/>
  <c r="R125" i="4" s="1"/>
  <c r="O411" i="2"/>
  <c r="Q125" i="4" s="1"/>
  <c r="N411" i="2"/>
  <c r="P125" i="4" s="1"/>
  <c r="M411" i="2"/>
  <c r="G125" i="4" s="1"/>
  <c r="L411" i="2"/>
  <c r="F125" i="4" s="1"/>
  <c r="K411" i="2"/>
  <c r="E125" i="4" s="1"/>
  <c r="J411" i="2"/>
  <c r="D125" i="4" s="1"/>
  <c r="I411" i="2"/>
  <c r="C125" i="4" s="1"/>
  <c r="H411" i="2"/>
  <c r="B125" i="4" s="1"/>
  <c r="S410" i="2"/>
  <c r="U126" i="4" s="1"/>
  <c r="R410" i="2"/>
  <c r="T126" i="4" s="1"/>
  <c r="Q410" i="2"/>
  <c r="S126" i="4" s="1"/>
  <c r="P410" i="2"/>
  <c r="R126" i="4" s="1"/>
  <c r="O410" i="2"/>
  <c r="Q126" i="4" s="1"/>
  <c r="N410" i="2"/>
  <c r="P126" i="4" s="1"/>
  <c r="V126" i="4" s="1"/>
  <c r="M410" i="2"/>
  <c r="G126" i="4" s="1"/>
  <c r="L410" i="2"/>
  <c r="F126" i="4" s="1"/>
  <c r="K410" i="2"/>
  <c r="E126" i="4" s="1"/>
  <c r="J410" i="2"/>
  <c r="D126" i="4" s="1"/>
  <c r="I410" i="2"/>
  <c r="C126" i="4" s="1"/>
  <c r="H410" i="2"/>
  <c r="B126" i="4" s="1"/>
  <c r="S409" i="2"/>
  <c r="U127" i="4" s="1"/>
  <c r="R409" i="2"/>
  <c r="T127" i="4" s="1"/>
  <c r="Q409" i="2"/>
  <c r="S127" i="4" s="1"/>
  <c r="P409" i="2"/>
  <c r="R127" i="4" s="1"/>
  <c r="O409" i="2"/>
  <c r="Q127" i="4" s="1"/>
  <c r="N409" i="2"/>
  <c r="P127" i="4" s="1"/>
  <c r="M409" i="2"/>
  <c r="G127" i="4" s="1"/>
  <c r="L409" i="2"/>
  <c r="F127" i="4" s="1"/>
  <c r="K409" i="2"/>
  <c r="E127" i="4" s="1"/>
  <c r="J409" i="2"/>
  <c r="D127" i="4" s="1"/>
  <c r="I409" i="2"/>
  <c r="C127" i="4" s="1"/>
  <c r="H409" i="2"/>
  <c r="B127" i="4" s="1"/>
  <c r="S408" i="2"/>
  <c r="U128" i="4" s="1"/>
  <c r="R408" i="2"/>
  <c r="T128" i="4" s="1"/>
  <c r="Q408" i="2"/>
  <c r="S128" i="4" s="1"/>
  <c r="P408" i="2"/>
  <c r="R128" i="4" s="1"/>
  <c r="O408" i="2"/>
  <c r="Q128" i="4" s="1"/>
  <c r="N408" i="2"/>
  <c r="P128" i="4" s="1"/>
  <c r="V128" i="4" s="1"/>
  <c r="M408" i="2"/>
  <c r="G128" i="4" s="1"/>
  <c r="L408" i="2"/>
  <c r="F128" i="4" s="1"/>
  <c r="K408" i="2"/>
  <c r="E128" i="4" s="1"/>
  <c r="J408" i="2"/>
  <c r="D128" i="4" s="1"/>
  <c r="I408" i="2"/>
  <c r="C128" i="4" s="1"/>
  <c r="H408" i="2"/>
  <c r="B128" i="4" s="1"/>
  <c r="S407" i="2"/>
  <c r="U129" i="4" s="1"/>
  <c r="R407" i="2"/>
  <c r="T129" i="4" s="1"/>
  <c r="Q407" i="2"/>
  <c r="S129" i="4" s="1"/>
  <c r="P407" i="2"/>
  <c r="R129" i="4" s="1"/>
  <c r="O407" i="2"/>
  <c r="Q129" i="4" s="1"/>
  <c r="N407" i="2"/>
  <c r="P129" i="4" s="1"/>
  <c r="M407" i="2"/>
  <c r="G129" i="4" s="1"/>
  <c r="L407" i="2"/>
  <c r="F129" i="4" s="1"/>
  <c r="K407" i="2"/>
  <c r="E129" i="4" s="1"/>
  <c r="J407" i="2"/>
  <c r="D129" i="4" s="1"/>
  <c r="I407" i="2"/>
  <c r="C129" i="4" s="1"/>
  <c r="H407" i="2"/>
  <c r="B129" i="4" s="1"/>
  <c r="S406" i="2"/>
  <c r="U130" i="4" s="1"/>
  <c r="R406" i="2"/>
  <c r="T130" i="4" s="1"/>
  <c r="Q406" i="2"/>
  <c r="S130" i="4" s="1"/>
  <c r="P406" i="2"/>
  <c r="R130" i="4" s="1"/>
  <c r="O406" i="2"/>
  <c r="Q130" i="4" s="1"/>
  <c r="N406" i="2"/>
  <c r="P130" i="4" s="1"/>
  <c r="V130" i="4" s="1"/>
  <c r="M406" i="2"/>
  <c r="G130" i="4" s="1"/>
  <c r="L406" i="2"/>
  <c r="F130" i="4" s="1"/>
  <c r="K406" i="2"/>
  <c r="E130" i="4" s="1"/>
  <c r="J406" i="2"/>
  <c r="D130" i="4" s="1"/>
  <c r="I406" i="2"/>
  <c r="C130" i="4" s="1"/>
  <c r="H406" i="2"/>
  <c r="B130" i="4" s="1"/>
  <c r="S405" i="2"/>
  <c r="U131" i="4" s="1"/>
  <c r="R405" i="2"/>
  <c r="T131" i="4" s="1"/>
  <c r="Q405" i="2"/>
  <c r="S131" i="4" s="1"/>
  <c r="P405" i="2"/>
  <c r="R131" i="4" s="1"/>
  <c r="O405" i="2"/>
  <c r="Q131" i="4" s="1"/>
  <c r="N405" i="2"/>
  <c r="P131" i="4" s="1"/>
  <c r="M405" i="2"/>
  <c r="G131" i="4" s="1"/>
  <c r="L405" i="2"/>
  <c r="F131" i="4" s="1"/>
  <c r="K405" i="2"/>
  <c r="E131" i="4" s="1"/>
  <c r="J405" i="2"/>
  <c r="D131" i="4" s="1"/>
  <c r="I405" i="2"/>
  <c r="C131" i="4" s="1"/>
  <c r="H405" i="2"/>
  <c r="B131" i="4" s="1"/>
  <c r="S404" i="2"/>
  <c r="U132" i="4" s="1"/>
  <c r="R404" i="2"/>
  <c r="T132" i="4" s="1"/>
  <c r="Q404" i="2"/>
  <c r="S132" i="4" s="1"/>
  <c r="P404" i="2"/>
  <c r="R132" i="4" s="1"/>
  <c r="O404" i="2"/>
  <c r="Q132" i="4" s="1"/>
  <c r="N404" i="2"/>
  <c r="P132" i="4" s="1"/>
  <c r="V132" i="4" s="1"/>
  <c r="M404" i="2"/>
  <c r="G132" i="4" s="1"/>
  <c r="L404" i="2"/>
  <c r="F132" i="4" s="1"/>
  <c r="K404" i="2"/>
  <c r="E132" i="4" s="1"/>
  <c r="J404" i="2"/>
  <c r="D132" i="4" s="1"/>
  <c r="I404" i="2"/>
  <c r="C132" i="4" s="1"/>
  <c r="H404" i="2"/>
  <c r="B132" i="4" s="1"/>
  <c r="S403" i="2"/>
  <c r="U133" i="4" s="1"/>
  <c r="R403" i="2"/>
  <c r="T133" i="4" s="1"/>
  <c r="Q403" i="2"/>
  <c r="S133" i="4" s="1"/>
  <c r="P403" i="2"/>
  <c r="R133" i="4" s="1"/>
  <c r="O403" i="2"/>
  <c r="Q133" i="4" s="1"/>
  <c r="N403" i="2"/>
  <c r="P133" i="4" s="1"/>
  <c r="M403" i="2"/>
  <c r="G133" i="4" s="1"/>
  <c r="L403" i="2"/>
  <c r="F133" i="4" s="1"/>
  <c r="K403" i="2"/>
  <c r="E133" i="4" s="1"/>
  <c r="J403" i="2"/>
  <c r="D133" i="4" s="1"/>
  <c r="I403" i="2"/>
  <c r="C133" i="4" s="1"/>
  <c r="H403" i="2"/>
  <c r="B133" i="4" s="1"/>
  <c r="S402" i="2"/>
  <c r="U134" i="4" s="1"/>
  <c r="R402" i="2"/>
  <c r="T134" i="4" s="1"/>
  <c r="Q402" i="2"/>
  <c r="S134" i="4" s="1"/>
  <c r="P402" i="2"/>
  <c r="R134" i="4" s="1"/>
  <c r="O402" i="2"/>
  <c r="Q134" i="4" s="1"/>
  <c r="N402" i="2"/>
  <c r="P134" i="4" s="1"/>
  <c r="V134" i="4" s="1"/>
  <c r="M402" i="2"/>
  <c r="G134" i="4" s="1"/>
  <c r="L402" i="2"/>
  <c r="F134" i="4" s="1"/>
  <c r="K402" i="2"/>
  <c r="E134" i="4" s="1"/>
  <c r="J402" i="2"/>
  <c r="D134" i="4" s="1"/>
  <c r="I402" i="2"/>
  <c r="C134" i="4" s="1"/>
  <c r="H402" i="2"/>
  <c r="B134" i="4" s="1"/>
  <c r="S401" i="2"/>
  <c r="U135" i="4" s="1"/>
  <c r="R401" i="2"/>
  <c r="T135" i="4" s="1"/>
  <c r="Q401" i="2"/>
  <c r="S135" i="4" s="1"/>
  <c r="P401" i="2"/>
  <c r="R135" i="4" s="1"/>
  <c r="O401" i="2"/>
  <c r="Q135" i="4" s="1"/>
  <c r="N401" i="2"/>
  <c r="P135" i="4" s="1"/>
  <c r="M401" i="2"/>
  <c r="G135" i="4" s="1"/>
  <c r="L401" i="2"/>
  <c r="F135" i="4" s="1"/>
  <c r="K401" i="2"/>
  <c r="E135" i="4" s="1"/>
  <c r="J401" i="2"/>
  <c r="D135" i="4" s="1"/>
  <c r="I401" i="2"/>
  <c r="C135" i="4" s="1"/>
  <c r="H401" i="2"/>
  <c r="B135" i="4" s="1"/>
  <c r="S400" i="2"/>
  <c r="U136" i="4" s="1"/>
  <c r="R400" i="2"/>
  <c r="T136" i="4" s="1"/>
  <c r="Q400" i="2"/>
  <c r="S136" i="4" s="1"/>
  <c r="P400" i="2"/>
  <c r="R136" i="4" s="1"/>
  <c r="O400" i="2"/>
  <c r="Q136" i="4" s="1"/>
  <c r="N400" i="2"/>
  <c r="P136" i="4" s="1"/>
  <c r="V136" i="4" s="1"/>
  <c r="M400" i="2"/>
  <c r="G136" i="4" s="1"/>
  <c r="L400" i="2"/>
  <c r="F136" i="4" s="1"/>
  <c r="K400" i="2"/>
  <c r="E136" i="4" s="1"/>
  <c r="J400" i="2"/>
  <c r="D136" i="4" s="1"/>
  <c r="I400" i="2"/>
  <c r="C136" i="4" s="1"/>
  <c r="H400" i="2"/>
  <c r="B136" i="4" s="1"/>
  <c r="S399" i="2"/>
  <c r="U137" i="4" s="1"/>
  <c r="R399" i="2"/>
  <c r="T137" i="4" s="1"/>
  <c r="Q399" i="2"/>
  <c r="S137" i="4" s="1"/>
  <c r="P399" i="2"/>
  <c r="R137" i="4" s="1"/>
  <c r="O399" i="2"/>
  <c r="Q137" i="4" s="1"/>
  <c r="N399" i="2"/>
  <c r="P137" i="4" s="1"/>
  <c r="M399" i="2"/>
  <c r="G137" i="4" s="1"/>
  <c r="L399" i="2"/>
  <c r="F137" i="4" s="1"/>
  <c r="K399" i="2"/>
  <c r="E137" i="4" s="1"/>
  <c r="J399" i="2"/>
  <c r="D137" i="4" s="1"/>
  <c r="I399" i="2"/>
  <c r="C137" i="4" s="1"/>
  <c r="H399" i="2"/>
  <c r="B137" i="4" s="1"/>
  <c r="S398" i="2"/>
  <c r="U138" i="4" s="1"/>
  <c r="R398" i="2"/>
  <c r="T138" i="4" s="1"/>
  <c r="Q398" i="2"/>
  <c r="S138" i="4" s="1"/>
  <c r="P398" i="2"/>
  <c r="R138" i="4" s="1"/>
  <c r="O398" i="2"/>
  <c r="Q138" i="4" s="1"/>
  <c r="N398" i="2"/>
  <c r="P138" i="4" s="1"/>
  <c r="V138" i="4" s="1"/>
  <c r="M398" i="2"/>
  <c r="G138" i="4" s="1"/>
  <c r="L398" i="2"/>
  <c r="F138" i="4" s="1"/>
  <c r="K398" i="2"/>
  <c r="E138" i="4" s="1"/>
  <c r="J398" i="2"/>
  <c r="D138" i="4" s="1"/>
  <c r="I398" i="2"/>
  <c r="C138" i="4" s="1"/>
  <c r="H398" i="2"/>
  <c r="B138" i="4" s="1"/>
  <c r="S397" i="2"/>
  <c r="U139" i="4" s="1"/>
  <c r="R397" i="2"/>
  <c r="T139" i="4" s="1"/>
  <c r="Q397" i="2"/>
  <c r="S139" i="4" s="1"/>
  <c r="P397" i="2"/>
  <c r="R139" i="4" s="1"/>
  <c r="O397" i="2"/>
  <c r="Q139" i="4" s="1"/>
  <c r="N397" i="2"/>
  <c r="P139" i="4" s="1"/>
  <c r="M397" i="2"/>
  <c r="G139" i="4" s="1"/>
  <c r="L397" i="2"/>
  <c r="F139" i="4" s="1"/>
  <c r="K397" i="2"/>
  <c r="E139" i="4" s="1"/>
  <c r="J397" i="2"/>
  <c r="D139" i="4" s="1"/>
  <c r="I397" i="2"/>
  <c r="C139" i="4" s="1"/>
  <c r="H397" i="2"/>
  <c r="B139" i="4" s="1"/>
  <c r="S396" i="2"/>
  <c r="U140" i="4" s="1"/>
  <c r="R396" i="2"/>
  <c r="T140" i="4" s="1"/>
  <c r="Q396" i="2"/>
  <c r="S140" i="4" s="1"/>
  <c r="P396" i="2"/>
  <c r="R140" i="4" s="1"/>
  <c r="O396" i="2"/>
  <c r="Q140" i="4" s="1"/>
  <c r="N396" i="2"/>
  <c r="P140" i="4" s="1"/>
  <c r="V140" i="4" s="1"/>
  <c r="M396" i="2"/>
  <c r="G140" i="4" s="1"/>
  <c r="L396" i="2"/>
  <c r="F140" i="4" s="1"/>
  <c r="K396" i="2"/>
  <c r="E140" i="4" s="1"/>
  <c r="J396" i="2"/>
  <c r="D140" i="4" s="1"/>
  <c r="I396" i="2"/>
  <c r="C140" i="4" s="1"/>
  <c r="H396" i="2"/>
  <c r="B140" i="4" s="1"/>
  <c r="S395" i="2"/>
  <c r="U141" i="4" s="1"/>
  <c r="R395" i="2"/>
  <c r="T141" i="4" s="1"/>
  <c r="Q395" i="2"/>
  <c r="S141" i="4" s="1"/>
  <c r="P395" i="2"/>
  <c r="R141" i="4" s="1"/>
  <c r="O395" i="2"/>
  <c r="Q141" i="4" s="1"/>
  <c r="N395" i="2"/>
  <c r="P141" i="4" s="1"/>
  <c r="M395" i="2"/>
  <c r="G141" i="4" s="1"/>
  <c r="L395" i="2"/>
  <c r="F141" i="4" s="1"/>
  <c r="K395" i="2"/>
  <c r="E141" i="4" s="1"/>
  <c r="J395" i="2"/>
  <c r="D141" i="4" s="1"/>
  <c r="I395" i="2"/>
  <c r="C141" i="4" s="1"/>
  <c r="H395" i="2"/>
  <c r="B141" i="4" s="1"/>
  <c r="S394" i="2"/>
  <c r="U142" i="4" s="1"/>
  <c r="R394" i="2"/>
  <c r="T142" i="4" s="1"/>
  <c r="Q394" i="2"/>
  <c r="S142" i="4" s="1"/>
  <c r="P394" i="2"/>
  <c r="R142" i="4" s="1"/>
  <c r="O394" i="2"/>
  <c r="Q142" i="4" s="1"/>
  <c r="N394" i="2"/>
  <c r="P142" i="4" s="1"/>
  <c r="V142" i="4" s="1"/>
  <c r="M394" i="2"/>
  <c r="G142" i="4" s="1"/>
  <c r="L394" i="2"/>
  <c r="F142" i="4" s="1"/>
  <c r="K394" i="2"/>
  <c r="E142" i="4" s="1"/>
  <c r="J394" i="2"/>
  <c r="D142" i="4" s="1"/>
  <c r="I394" i="2"/>
  <c r="C142" i="4" s="1"/>
  <c r="H394" i="2"/>
  <c r="B142" i="4" s="1"/>
  <c r="S393" i="2"/>
  <c r="U143" i="4" s="1"/>
  <c r="R393" i="2"/>
  <c r="T143" i="4" s="1"/>
  <c r="Q393" i="2"/>
  <c r="S143" i="4" s="1"/>
  <c r="P393" i="2"/>
  <c r="R143" i="4" s="1"/>
  <c r="O393" i="2"/>
  <c r="Q143" i="4" s="1"/>
  <c r="N393" i="2"/>
  <c r="P143" i="4" s="1"/>
  <c r="M393" i="2"/>
  <c r="G143" i="4" s="1"/>
  <c r="L393" i="2"/>
  <c r="F143" i="4" s="1"/>
  <c r="K393" i="2"/>
  <c r="E143" i="4" s="1"/>
  <c r="J393" i="2"/>
  <c r="D143" i="4" s="1"/>
  <c r="I393" i="2"/>
  <c r="C143" i="4" s="1"/>
  <c r="H393" i="2"/>
  <c r="B143" i="4" s="1"/>
  <c r="S392" i="2"/>
  <c r="U144" i="4" s="1"/>
  <c r="R392" i="2"/>
  <c r="T144" i="4" s="1"/>
  <c r="Q392" i="2"/>
  <c r="S144" i="4" s="1"/>
  <c r="P392" i="2"/>
  <c r="R144" i="4" s="1"/>
  <c r="O392" i="2"/>
  <c r="Q144" i="4" s="1"/>
  <c r="N392" i="2"/>
  <c r="P144" i="4" s="1"/>
  <c r="V144" i="4" s="1"/>
  <c r="M392" i="2"/>
  <c r="G144" i="4" s="1"/>
  <c r="L392" i="2"/>
  <c r="F144" i="4" s="1"/>
  <c r="K392" i="2"/>
  <c r="E144" i="4" s="1"/>
  <c r="J392" i="2"/>
  <c r="D144" i="4" s="1"/>
  <c r="I392" i="2"/>
  <c r="C144" i="4" s="1"/>
  <c r="H392" i="2"/>
  <c r="B144" i="4" s="1"/>
  <c r="S391" i="2"/>
  <c r="U145" i="4" s="1"/>
  <c r="R391" i="2"/>
  <c r="T145" i="4" s="1"/>
  <c r="Q391" i="2"/>
  <c r="S145" i="4" s="1"/>
  <c r="P391" i="2"/>
  <c r="R145" i="4" s="1"/>
  <c r="O391" i="2"/>
  <c r="Q145" i="4" s="1"/>
  <c r="N391" i="2"/>
  <c r="P145" i="4" s="1"/>
  <c r="M391" i="2"/>
  <c r="G145" i="4" s="1"/>
  <c r="L391" i="2"/>
  <c r="F145" i="4" s="1"/>
  <c r="K391" i="2"/>
  <c r="E145" i="4" s="1"/>
  <c r="J391" i="2"/>
  <c r="D145" i="4" s="1"/>
  <c r="I391" i="2"/>
  <c r="C145" i="4" s="1"/>
  <c r="H391" i="2"/>
  <c r="B145" i="4" s="1"/>
  <c r="S390" i="2"/>
  <c r="U146" i="4" s="1"/>
  <c r="R390" i="2"/>
  <c r="T146" i="4" s="1"/>
  <c r="Q390" i="2"/>
  <c r="S146" i="4" s="1"/>
  <c r="P390" i="2"/>
  <c r="R146" i="4" s="1"/>
  <c r="O390" i="2"/>
  <c r="Q146" i="4" s="1"/>
  <c r="N390" i="2"/>
  <c r="P146" i="4" s="1"/>
  <c r="V146" i="4" s="1"/>
  <c r="M390" i="2"/>
  <c r="G146" i="4" s="1"/>
  <c r="L390" i="2"/>
  <c r="F146" i="4" s="1"/>
  <c r="K390" i="2"/>
  <c r="E146" i="4" s="1"/>
  <c r="J390" i="2"/>
  <c r="D146" i="4" s="1"/>
  <c r="I390" i="2"/>
  <c r="C146" i="4" s="1"/>
  <c r="H390" i="2"/>
  <c r="B146" i="4" s="1"/>
  <c r="S389" i="2"/>
  <c r="U147" i="4" s="1"/>
  <c r="R389" i="2"/>
  <c r="T147" i="4" s="1"/>
  <c r="Q389" i="2"/>
  <c r="S147" i="4" s="1"/>
  <c r="P389" i="2"/>
  <c r="R147" i="4" s="1"/>
  <c r="O389" i="2"/>
  <c r="Q147" i="4" s="1"/>
  <c r="N389" i="2"/>
  <c r="P147" i="4" s="1"/>
  <c r="M389" i="2"/>
  <c r="G147" i="4" s="1"/>
  <c r="L389" i="2"/>
  <c r="F147" i="4" s="1"/>
  <c r="K389" i="2"/>
  <c r="E147" i="4" s="1"/>
  <c r="J389" i="2"/>
  <c r="D147" i="4" s="1"/>
  <c r="I389" i="2"/>
  <c r="C147" i="4" s="1"/>
  <c r="H389" i="2"/>
  <c r="B147" i="4" s="1"/>
  <c r="S388" i="2"/>
  <c r="U148" i="4" s="1"/>
  <c r="R388" i="2"/>
  <c r="T148" i="4" s="1"/>
  <c r="Q388" i="2"/>
  <c r="S148" i="4" s="1"/>
  <c r="P388" i="2"/>
  <c r="R148" i="4" s="1"/>
  <c r="O388" i="2"/>
  <c r="Q148" i="4" s="1"/>
  <c r="N388" i="2"/>
  <c r="P148" i="4" s="1"/>
  <c r="V148" i="4" s="1"/>
  <c r="M388" i="2"/>
  <c r="G148" i="4" s="1"/>
  <c r="L388" i="2"/>
  <c r="F148" i="4" s="1"/>
  <c r="K388" i="2"/>
  <c r="E148" i="4" s="1"/>
  <c r="J388" i="2"/>
  <c r="D148" i="4" s="1"/>
  <c r="I388" i="2"/>
  <c r="C148" i="4" s="1"/>
  <c r="H388" i="2"/>
  <c r="B148" i="4" s="1"/>
  <c r="S387" i="2"/>
  <c r="U149" i="4" s="1"/>
  <c r="R387" i="2"/>
  <c r="T149" i="4" s="1"/>
  <c r="Q387" i="2"/>
  <c r="S149" i="4" s="1"/>
  <c r="P387" i="2"/>
  <c r="R149" i="4" s="1"/>
  <c r="O387" i="2"/>
  <c r="Q149" i="4" s="1"/>
  <c r="N387" i="2"/>
  <c r="P149" i="4" s="1"/>
  <c r="M387" i="2"/>
  <c r="G149" i="4" s="1"/>
  <c r="L387" i="2"/>
  <c r="F149" i="4" s="1"/>
  <c r="K387" i="2"/>
  <c r="E149" i="4" s="1"/>
  <c r="J387" i="2"/>
  <c r="D149" i="4" s="1"/>
  <c r="I387" i="2"/>
  <c r="C149" i="4" s="1"/>
  <c r="H387" i="2"/>
  <c r="B149" i="4" s="1"/>
  <c r="S386" i="2"/>
  <c r="U150" i="4" s="1"/>
  <c r="R386" i="2"/>
  <c r="T150" i="4" s="1"/>
  <c r="Q386" i="2"/>
  <c r="S150" i="4" s="1"/>
  <c r="P386" i="2"/>
  <c r="R150" i="4" s="1"/>
  <c r="O386" i="2"/>
  <c r="Q150" i="4" s="1"/>
  <c r="N386" i="2"/>
  <c r="P150" i="4" s="1"/>
  <c r="V150" i="4" s="1"/>
  <c r="M386" i="2"/>
  <c r="G150" i="4" s="1"/>
  <c r="L386" i="2"/>
  <c r="F150" i="4" s="1"/>
  <c r="K386" i="2"/>
  <c r="E150" i="4" s="1"/>
  <c r="J386" i="2"/>
  <c r="D150" i="4" s="1"/>
  <c r="I386" i="2"/>
  <c r="C150" i="4" s="1"/>
  <c r="H386" i="2"/>
  <c r="B150" i="4" s="1"/>
  <c r="S385" i="2"/>
  <c r="U151" i="4" s="1"/>
  <c r="R385" i="2"/>
  <c r="T151" i="4" s="1"/>
  <c r="Q385" i="2"/>
  <c r="S151" i="4" s="1"/>
  <c r="P385" i="2"/>
  <c r="R151" i="4" s="1"/>
  <c r="O385" i="2"/>
  <c r="Q151" i="4" s="1"/>
  <c r="N385" i="2"/>
  <c r="P151" i="4" s="1"/>
  <c r="M385" i="2"/>
  <c r="G151" i="4" s="1"/>
  <c r="L385" i="2"/>
  <c r="F151" i="4" s="1"/>
  <c r="K385" i="2"/>
  <c r="E151" i="4" s="1"/>
  <c r="J385" i="2"/>
  <c r="D151" i="4" s="1"/>
  <c r="I385" i="2"/>
  <c r="C151" i="4" s="1"/>
  <c r="H385" i="2"/>
  <c r="B151" i="4" s="1"/>
  <c r="S384" i="2"/>
  <c r="U152" i="4" s="1"/>
  <c r="R384" i="2"/>
  <c r="T152" i="4" s="1"/>
  <c r="Q384" i="2"/>
  <c r="S152" i="4" s="1"/>
  <c r="P384" i="2"/>
  <c r="R152" i="4" s="1"/>
  <c r="O384" i="2"/>
  <c r="Q152" i="4" s="1"/>
  <c r="N384" i="2"/>
  <c r="P152" i="4" s="1"/>
  <c r="V152" i="4" s="1"/>
  <c r="M384" i="2"/>
  <c r="G152" i="4" s="1"/>
  <c r="L384" i="2"/>
  <c r="F152" i="4" s="1"/>
  <c r="K384" i="2"/>
  <c r="E152" i="4" s="1"/>
  <c r="J384" i="2"/>
  <c r="D152" i="4" s="1"/>
  <c r="I384" i="2"/>
  <c r="C152" i="4" s="1"/>
  <c r="H384" i="2"/>
  <c r="B152" i="4" s="1"/>
  <c r="S383" i="2"/>
  <c r="U153" i="4" s="1"/>
  <c r="R383" i="2"/>
  <c r="T153" i="4" s="1"/>
  <c r="Q383" i="2"/>
  <c r="S153" i="4" s="1"/>
  <c r="P383" i="2"/>
  <c r="R153" i="4" s="1"/>
  <c r="O383" i="2"/>
  <c r="Q153" i="4" s="1"/>
  <c r="N383" i="2"/>
  <c r="P153" i="4" s="1"/>
  <c r="M383" i="2"/>
  <c r="G153" i="4" s="1"/>
  <c r="L383" i="2"/>
  <c r="F153" i="4" s="1"/>
  <c r="K383" i="2"/>
  <c r="E153" i="4" s="1"/>
  <c r="J383" i="2"/>
  <c r="D153" i="4" s="1"/>
  <c r="I383" i="2"/>
  <c r="C153" i="4" s="1"/>
  <c r="H383" i="2"/>
  <c r="B153" i="4" s="1"/>
  <c r="S382" i="2"/>
  <c r="U154" i="4" s="1"/>
  <c r="R382" i="2"/>
  <c r="T154" i="4" s="1"/>
  <c r="Q382" i="2"/>
  <c r="S154" i="4" s="1"/>
  <c r="P382" i="2"/>
  <c r="R154" i="4" s="1"/>
  <c r="O382" i="2"/>
  <c r="Q154" i="4" s="1"/>
  <c r="N382" i="2"/>
  <c r="P154" i="4" s="1"/>
  <c r="V154" i="4" s="1"/>
  <c r="M382" i="2"/>
  <c r="G154" i="4" s="1"/>
  <c r="L382" i="2"/>
  <c r="F154" i="4" s="1"/>
  <c r="K382" i="2"/>
  <c r="E154" i="4" s="1"/>
  <c r="J382" i="2"/>
  <c r="D154" i="4" s="1"/>
  <c r="I382" i="2"/>
  <c r="C154" i="4" s="1"/>
  <c r="H382" i="2"/>
  <c r="B154" i="4" s="1"/>
  <c r="S381" i="2"/>
  <c r="U155" i="4" s="1"/>
  <c r="R381" i="2"/>
  <c r="T155" i="4" s="1"/>
  <c r="Q381" i="2"/>
  <c r="S155" i="4" s="1"/>
  <c r="P381" i="2"/>
  <c r="R155" i="4" s="1"/>
  <c r="O381" i="2"/>
  <c r="Q155" i="4" s="1"/>
  <c r="N381" i="2"/>
  <c r="P155" i="4" s="1"/>
  <c r="M381" i="2"/>
  <c r="G155" i="4" s="1"/>
  <c r="L381" i="2"/>
  <c r="F155" i="4" s="1"/>
  <c r="K381" i="2"/>
  <c r="E155" i="4" s="1"/>
  <c r="J381" i="2"/>
  <c r="D155" i="4" s="1"/>
  <c r="I381" i="2"/>
  <c r="C155" i="4" s="1"/>
  <c r="H381" i="2"/>
  <c r="B155" i="4" s="1"/>
  <c r="S380" i="2"/>
  <c r="U156" i="4" s="1"/>
  <c r="R380" i="2"/>
  <c r="T156" i="4" s="1"/>
  <c r="Q380" i="2"/>
  <c r="S156" i="4" s="1"/>
  <c r="P380" i="2"/>
  <c r="R156" i="4" s="1"/>
  <c r="O380" i="2"/>
  <c r="Q156" i="4" s="1"/>
  <c r="N380" i="2"/>
  <c r="P156" i="4" s="1"/>
  <c r="V156" i="4" s="1"/>
  <c r="M380" i="2"/>
  <c r="G156" i="4" s="1"/>
  <c r="L380" i="2"/>
  <c r="F156" i="4" s="1"/>
  <c r="K380" i="2"/>
  <c r="E156" i="4" s="1"/>
  <c r="J380" i="2"/>
  <c r="D156" i="4" s="1"/>
  <c r="I380" i="2"/>
  <c r="C156" i="4" s="1"/>
  <c r="H380" i="2"/>
  <c r="B156" i="4" s="1"/>
  <c r="S379" i="2"/>
  <c r="U157" i="4" s="1"/>
  <c r="R379" i="2"/>
  <c r="T157" i="4" s="1"/>
  <c r="Q379" i="2"/>
  <c r="S157" i="4" s="1"/>
  <c r="P379" i="2"/>
  <c r="R157" i="4" s="1"/>
  <c r="O379" i="2"/>
  <c r="Q157" i="4" s="1"/>
  <c r="N379" i="2"/>
  <c r="P157" i="4" s="1"/>
  <c r="M379" i="2"/>
  <c r="G157" i="4" s="1"/>
  <c r="L379" i="2"/>
  <c r="F157" i="4" s="1"/>
  <c r="K379" i="2"/>
  <c r="E157" i="4" s="1"/>
  <c r="J379" i="2"/>
  <c r="D157" i="4" s="1"/>
  <c r="I379" i="2"/>
  <c r="C157" i="4" s="1"/>
  <c r="H379" i="2"/>
  <c r="B157" i="4" s="1"/>
  <c r="S378" i="2"/>
  <c r="U158" i="4" s="1"/>
  <c r="R378" i="2"/>
  <c r="T158" i="4" s="1"/>
  <c r="Q378" i="2"/>
  <c r="S158" i="4" s="1"/>
  <c r="P378" i="2"/>
  <c r="R158" i="4" s="1"/>
  <c r="O378" i="2"/>
  <c r="Q158" i="4" s="1"/>
  <c r="N378" i="2"/>
  <c r="P158" i="4" s="1"/>
  <c r="V158" i="4" s="1"/>
  <c r="M378" i="2"/>
  <c r="G158" i="4" s="1"/>
  <c r="L378" i="2"/>
  <c r="F158" i="4" s="1"/>
  <c r="K378" i="2"/>
  <c r="E158" i="4" s="1"/>
  <c r="J378" i="2"/>
  <c r="D158" i="4" s="1"/>
  <c r="I378" i="2"/>
  <c r="C158" i="4" s="1"/>
  <c r="H378" i="2"/>
  <c r="B158" i="4" s="1"/>
  <c r="S377" i="2"/>
  <c r="U159" i="4" s="1"/>
  <c r="R377" i="2"/>
  <c r="T159" i="4" s="1"/>
  <c r="Q377" i="2"/>
  <c r="S159" i="4" s="1"/>
  <c r="P377" i="2"/>
  <c r="R159" i="4" s="1"/>
  <c r="O377" i="2"/>
  <c r="Q159" i="4" s="1"/>
  <c r="N377" i="2"/>
  <c r="P159" i="4" s="1"/>
  <c r="M377" i="2"/>
  <c r="G159" i="4" s="1"/>
  <c r="L377" i="2"/>
  <c r="F159" i="4" s="1"/>
  <c r="K377" i="2"/>
  <c r="E159" i="4" s="1"/>
  <c r="J377" i="2"/>
  <c r="D159" i="4" s="1"/>
  <c r="I377" i="2"/>
  <c r="C159" i="4" s="1"/>
  <c r="H377" i="2"/>
  <c r="B159" i="4" s="1"/>
  <c r="S376" i="2"/>
  <c r="U160" i="4" s="1"/>
  <c r="R376" i="2"/>
  <c r="T160" i="4" s="1"/>
  <c r="Q376" i="2"/>
  <c r="S160" i="4" s="1"/>
  <c r="P376" i="2"/>
  <c r="R160" i="4" s="1"/>
  <c r="O376" i="2"/>
  <c r="Q160" i="4" s="1"/>
  <c r="N376" i="2"/>
  <c r="P160" i="4" s="1"/>
  <c r="V160" i="4" s="1"/>
  <c r="M376" i="2"/>
  <c r="G160" i="4" s="1"/>
  <c r="L376" i="2"/>
  <c r="F160" i="4" s="1"/>
  <c r="K376" i="2"/>
  <c r="E160" i="4" s="1"/>
  <c r="J376" i="2"/>
  <c r="D160" i="4" s="1"/>
  <c r="I376" i="2"/>
  <c r="C160" i="4" s="1"/>
  <c r="H376" i="2"/>
  <c r="B160" i="4" s="1"/>
  <c r="S375" i="2"/>
  <c r="U161" i="4" s="1"/>
  <c r="R375" i="2"/>
  <c r="T161" i="4" s="1"/>
  <c r="Q375" i="2"/>
  <c r="S161" i="4" s="1"/>
  <c r="P375" i="2"/>
  <c r="R161" i="4" s="1"/>
  <c r="O375" i="2"/>
  <c r="Q161" i="4" s="1"/>
  <c r="N375" i="2"/>
  <c r="P161" i="4" s="1"/>
  <c r="M375" i="2"/>
  <c r="G161" i="4" s="1"/>
  <c r="L375" i="2"/>
  <c r="F161" i="4" s="1"/>
  <c r="K375" i="2"/>
  <c r="E161" i="4" s="1"/>
  <c r="J375" i="2"/>
  <c r="D161" i="4" s="1"/>
  <c r="I375" i="2"/>
  <c r="C161" i="4" s="1"/>
  <c r="H375" i="2"/>
  <c r="B161" i="4" s="1"/>
  <c r="S374" i="2"/>
  <c r="U162" i="4" s="1"/>
  <c r="R374" i="2"/>
  <c r="T162" i="4" s="1"/>
  <c r="Q374" i="2"/>
  <c r="S162" i="4" s="1"/>
  <c r="P374" i="2"/>
  <c r="R162" i="4" s="1"/>
  <c r="O374" i="2"/>
  <c r="Q162" i="4" s="1"/>
  <c r="N374" i="2"/>
  <c r="P162" i="4" s="1"/>
  <c r="V162" i="4" s="1"/>
  <c r="M374" i="2"/>
  <c r="G162" i="4" s="1"/>
  <c r="L374" i="2"/>
  <c r="F162" i="4" s="1"/>
  <c r="K374" i="2"/>
  <c r="E162" i="4" s="1"/>
  <c r="J374" i="2"/>
  <c r="D162" i="4" s="1"/>
  <c r="I374" i="2"/>
  <c r="C162" i="4" s="1"/>
  <c r="H374" i="2"/>
  <c r="B162" i="4" s="1"/>
  <c r="S373" i="2"/>
  <c r="U163" i="4" s="1"/>
  <c r="R373" i="2"/>
  <c r="T163" i="4" s="1"/>
  <c r="Q373" i="2"/>
  <c r="S163" i="4" s="1"/>
  <c r="P373" i="2"/>
  <c r="R163" i="4" s="1"/>
  <c r="O373" i="2"/>
  <c r="Q163" i="4" s="1"/>
  <c r="N373" i="2"/>
  <c r="P163" i="4" s="1"/>
  <c r="M373" i="2"/>
  <c r="G163" i="4" s="1"/>
  <c r="L373" i="2"/>
  <c r="F163" i="4" s="1"/>
  <c r="K373" i="2"/>
  <c r="E163" i="4" s="1"/>
  <c r="J373" i="2"/>
  <c r="D163" i="4" s="1"/>
  <c r="I373" i="2"/>
  <c r="C163" i="4" s="1"/>
  <c r="H373" i="2"/>
  <c r="B163" i="4" s="1"/>
  <c r="S372" i="2"/>
  <c r="U164" i="4" s="1"/>
  <c r="R372" i="2"/>
  <c r="T164" i="4" s="1"/>
  <c r="Q372" i="2"/>
  <c r="S164" i="4" s="1"/>
  <c r="P372" i="2"/>
  <c r="R164" i="4" s="1"/>
  <c r="O372" i="2"/>
  <c r="Q164" i="4" s="1"/>
  <c r="N372" i="2"/>
  <c r="P164" i="4" s="1"/>
  <c r="V164" i="4" s="1"/>
  <c r="M372" i="2"/>
  <c r="G164" i="4" s="1"/>
  <c r="L372" i="2"/>
  <c r="F164" i="4" s="1"/>
  <c r="K372" i="2"/>
  <c r="E164" i="4" s="1"/>
  <c r="J372" i="2"/>
  <c r="D164" i="4" s="1"/>
  <c r="I372" i="2"/>
  <c r="C164" i="4" s="1"/>
  <c r="H372" i="2"/>
  <c r="B164" i="4" s="1"/>
  <c r="S371" i="2"/>
  <c r="U165" i="4" s="1"/>
  <c r="R371" i="2"/>
  <c r="T165" i="4" s="1"/>
  <c r="Q371" i="2"/>
  <c r="S165" i="4" s="1"/>
  <c r="P371" i="2"/>
  <c r="R165" i="4" s="1"/>
  <c r="O371" i="2"/>
  <c r="Q165" i="4" s="1"/>
  <c r="N371" i="2"/>
  <c r="P165" i="4" s="1"/>
  <c r="M371" i="2"/>
  <c r="G165" i="4" s="1"/>
  <c r="L371" i="2"/>
  <c r="F165" i="4" s="1"/>
  <c r="K371" i="2"/>
  <c r="E165" i="4" s="1"/>
  <c r="J371" i="2"/>
  <c r="D165" i="4" s="1"/>
  <c r="I371" i="2"/>
  <c r="C165" i="4" s="1"/>
  <c r="H371" i="2"/>
  <c r="B165" i="4" s="1"/>
  <c r="S370" i="2"/>
  <c r="U166" i="4" s="1"/>
  <c r="R370" i="2"/>
  <c r="T166" i="4" s="1"/>
  <c r="Q370" i="2"/>
  <c r="S166" i="4" s="1"/>
  <c r="P370" i="2"/>
  <c r="R166" i="4" s="1"/>
  <c r="O370" i="2"/>
  <c r="Q166" i="4" s="1"/>
  <c r="N370" i="2"/>
  <c r="P166" i="4" s="1"/>
  <c r="V166" i="4" s="1"/>
  <c r="M370" i="2"/>
  <c r="G166" i="4" s="1"/>
  <c r="L370" i="2"/>
  <c r="F166" i="4" s="1"/>
  <c r="K370" i="2"/>
  <c r="E166" i="4" s="1"/>
  <c r="J370" i="2"/>
  <c r="D166" i="4" s="1"/>
  <c r="I370" i="2"/>
  <c r="C166" i="4" s="1"/>
  <c r="H370" i="2"/>
  <c r="B166" i="4" s="1"/>
  <c r="S369" i="2"/>
  <c r="U167" i="4" s="1"/>
  <c r="R369" i="2"/>
  <c r="T167" i="4" s="1"/>
  <c r="Q369" i="2"/>
  <c r="S167" i="4" s="1"/>
  <c r="P369" i="2"/>
  <c r="R167" i="4" s="1"/>
  <c r="O369" i="2"/>
  <c r="Q167" i="4" s="1"/>
  <c r="N369" i="2"/>
  <c r="P167" i="4" s="1"/>
  <c r="M369" i="2"/>
  <c r="G167" i="4" s="1"/>
  <c r="L369" i="2"/>
  <c r="F167" i="4" s="1"/>
  <c r="K369" i="2"/>
  <c r="E167" i="4" s="1"/>
  <c r="J369" i="2"/>
  <c r="D167" i="4" s="1"/>
  <c r="I369" i="2"/>
  <c r="C167" i="4" s="1"/>
  <c r="H369" i="2"/>
  <c r="B167" i="4" s="1"/>
  <c r="S368" i="2"/>
  <c r="U168" i="4" s="1"/>
  <c r="R368" i="2"/>
  <c r="T168" i="4" s="1"/>
  <c r="Q368" i="2"/>
  <c r="S168" i="4" s="1"/>
  <c r="P368" i="2"/>
  <c r="R168" i="4" s="1"/>
  <c r="O368" i="2"/>
  <c r="Q168" i="4" s="1"/>
  <c r="N368" i="2"/>
  <c r="P168" i="4" s="1"/>
  <c r="V168" i="4" s="1"/>
  <c r="M368" i="2"/>
  <c r="G168" i="4" s="1"/>
  <c r="L368" i="2"/>
  <c r="F168" i="4" s="1"/>
  <c r="K368" i="2"/>
  <c r="E168" i="4" s="1"/>
  <c r="J368" i="2"/>
  <c r="D168" i="4" s="1"/>
  <c r="I368" i="2"/>
  <c r="C168" i="4" s="1"/>
  <c r="H368" i="2"/>
  <c r="B168" i="4" s="1"/>
  <c r="S367" i="2"/>
  <c r="U169" i="4" s="1"/>
  <c r="R367" i="2"/>
  <c r="T169" i="4" s="1"/>
  <c r="Q367" i="2"/>
  <c r="S169" i="4" s="1"/>
  <c r="P367" i="2"/>
  <c r="R169" i="4" s="1"/>
  <c r="O367" i="2"/>
  <c r="Q169" i="4" s="1"/>
  <c r="N367" i="2"/>
  <c r="P169" i="4" s="1"/>
  <c r="M367" i="2"/>
  <c r="G169" i="4" s="1"/>
  <c r="L367" i="2"/>
  <c r="F169" i="4" s="1"/>
  <c r="K367" i="2"/>
  <c r="E169" i="4" s="1"/>
  <c r="J367" i="2"/>
  <c r="D169" i="4" s="1"/>
  <c r="I367" i="2"/>
  <c r="C169" i="4" s="1"/>
  <c r="H367" i="2"/>
  <c r="B169" i="4" s="1"/>
  <c r="S366" i="2"/>
  <c r="U170" i="4" s="1"/>
  <c r="R366" i="2"/>
  <c r="T170" i="4" s="1"/>
  <c r="Q366" i="2"/>
  <c r="S170" i="4" s="1"/>
  <c r="P366" i="2"/>
  <c r="R170" i="4" s="1"/>
  <c r="O366" i="2"/>
  <c r="Q170" i="4" s="1"/>
  <c r="N366" i="2"/>
  <c r="P170" i="4" s="1"/>
  <c r="V170" i="4" s="1"/>
  <c r="M366" i="2"/>
  <c r="G170" i="4" s="1"/>
  <c r="L366" i="2"/>
  <c r="F170" i="4" s="1"/>
  <c r="K366" i="2"/>
  <c r="E170" i="4" s="1"/>
  <c r="J366" i="2"/>
  <c r="D170" i="4" s="1"/>
  <c r="I366" i="2"/>
  <c r="C170" i="4" s="1"/>
  <c r="H366" i="2"/>
  <c r="B170" i="4" s="1"/>
  <c r="S365" i="2"/>
  <c r="U171" i="4" s="1"/>
  <c r="R365" i="2"/>
  <c r="T171" i="4" s="1"/>
  <c r="Q365" i="2"/>
  <c r="S171" i="4" s="1"/>
  <c r="P365" i="2"/>
  <c r="R171" i="4" s="1"/>
  <c r="O365" i="2"/>
  <c r="Q171" i="4" s="1"/>
  <c r="N365" i="2"/>
  <c r="P171" i="4" s="1"/>
  <c r="M365" i="2"/>
  <c r="G171" i="4" s="1"/>
  <c r="L365" i="2"/>
  <c r="F171" i="4" s="1"/>
  <c r="K365" i="2"/>
  <c r="E171" i="4" s="1"/>
  <c r="J365" i="2"/>
  <c r="D171" i="4" s="1"/>
  <c r="I365" i="2"/>
  <c r="C171" i="4" s="1"/>
  <c r="H365" i="2"/>
  <c r="B171" i="4" s="1"/>
  <c r="S364" i="2"/>
  <c r="U172" i="4" s="1"/>
  <c r="R364" i="2"/>
  <c r="T172" i="4" s="1"/>
  <c r="Q364" i="2"/>
  <c r="S172" i="4" s="1"/>
  <c r="P364" i="2"/>
  <c r="R172" i="4" s="1"/>
  <c r="O364" i="2"/>
  <c r="Q172" i="4" s="1"/>
  <c r="N364" i="2"/>
  <c r="P172" i="4" s="1"/>
  <c r="V172" i="4" s="1"/>
  <c r="M364" i="2"/>
  <c r="G172" i="4" s="1"/>
  <c r="L364" i="2"/>
  <c r="F172" i="4" s="1"/>
  <c r="K364" i="2"/>
  <c r="E172" i="4" s="1"/>
  <c r="J364" i="2"/>
  <c r="D172" i="4" s="1"/>
  <c r="I364" i="2"/>
  <c r="C172" i="4" s="1"/>
  <c r="H364" i="2"/>
  <c r="B172" i="4" s="1"/>
  <c r="S363" i="2"/>
  <c r="U173" i="4" s="1"/>
  <c r="R363" i="2"/>
  <c r="T173" i="4" s="1"/>
  <c r="Q363" i="2"/>
  <c r="S173" i="4" s="1"/>
  <c r="P363" i="2"/>
  <c r="R173" i="4" s="1"/>
  <c r="O363" i="2"/>
  <c r="Q173" i="4" s="1"/>
  <c r="N363" i="2"/>
  <c r="P173" i="4" s="1"/>
  <c r="M363" i="2"/>
  <c r="G173" i="4" s="1"/>
  <c r="L363" i="2"/>
  <c r="F173" i="4" s="1"/>
  <c r="K363" i="2"/>
  <c r="E173" i="4" s="1"/>
  <c r="J363" i="2"/>
  <c r="D173" i="4" s="1"/>
  <c r="I363" i="2"/>
  <c r="C173" i="4" s="1"/>
  <c r="H363" i="2"/>
  <c r="B173" i="4" s="1"/>
  <c r="S362" i="2"/>
  <c r="U174" i="4" s="1"/>
  <c r="R362" i="2"/>
  <c r="T174" i="4" s="1"/>
  <c r="Q362" i="2"/>
  <c r="S174" i="4" s="1"/>
  <c r="P362" i="2"/>
  <c r="R174" i="4" s="1"/>
  <c r="O362" i="2"/>
  <c r="Q174" i="4" s="1"/>
  <c r="N362" i="2"/>
  <c r="P174" i="4" s="1"/>
  <c r="V174" i="4" s="1"/>
  <c r="M362" i="2"/>
  <c r="G174" i="4" s="1"/>
  <c r="L362" i="2"/>
  <c r="F174" i="4" s="1"/>
  <c r="K362" i="2"/>
  <c r="E174" i="4" s="1"/>
  <c r="J362" i="2"/>
  <c r="D174" i="4" s="1"/>
  <c r="I362" i="2"/>
  <c r="C174" i="4" s="1"/>
  <c r="H362" i="2"/>
  <c r="B174" i="4" s="1"/>
  <c r="S361" i="2"/>
  <c r="U175" i="4" s="1"/>
  <c r="R361" i="2"/>
  <c r="T175" i="4" s="1"/>
  <c r="Q361" i="2"/>
  <c r="S175" i="4" s="1"/>
  <c r="P361" i="2"/>
  <c r="R175" i="4" s="1"/>
  <c r="O361" i="2"/>
  <c r="Q175" i="4" s="1"/>
  <c r="N361" i="2"/>
  <c r="P175" i="4" s="1"/>
  <c r="M361" i="2"/>
  <c r="G175" i="4" s="1"/>
  <c r="L361" i="2"/>
  <c r="F175" i="4" s="1"/>
  <c r="K361" i="2"/>
  <c r="E175" i="4" s="1"/>
  <c r="J361" i="2"/>
  <c r="D175" i="4" s="1"/>
  <c r="I361" i="2"/>
  <c r="C175" i="4" s="1"/>
  <c r="H361" i="2"/>
  <c r="B175" i="4" s="1"/>
  <c r="S360" i="2"/>
  <c r="U176" i="4" s="1"/>
  <c r="R360" i="2"/>
  <c r="T176" i="4" s="1"/>
  <c r="Q360" i="2"/>
  <c r="S176" i="4" s="1"/>
  <c r="P360" i="2"/>
  <c r="R176" i="4" s="1"/>
  <c r="O360" i="2"/>
  <c r="Q176" i="4" s="1"/>
  <c r="N360" i="2"/>
  <c r="P176" i="4" s="1"/>
  <c r="V176" i="4" s="1"/>
  <c r="M360" i="2"/>
  <c r="G176" i="4" s="1"/>
  <c r="L360" i="2"/>
  <c r="F176" i="4" s="1"/>
  <c r="K360" i="2"/>
  <c r="E176" i="4" s="1"/>
  <c r="J360" i="2"/>
  <c r="D176" i="4" s="1"/>
  <c r="I360" i="2"/>
  <c r="C176" i="4" s="1"/>
  <c r="H360" i="2"/>
  <c r="B176" i="4" s="1"/>
  <c r="S359" i="2"/>
  <c r="U177" i="4" s="1"/>
  <c r="R359" i="2"/>
  <c r="T177" i="4" s="1"/>
  <c r="Q359" i="2"/>
  <c r="S177" i="4" s="1"/>
  <c r="P359" i="2"/>
  <c r="R177" i="4" s="1"/>
  <c r="O359" i="2"/>
  <c r="Q177" i="4" s="1"/>
  <c r="N359" i="2"/>
  <c r="P177" i="4" s="1"/>
  <c r="M359" i="2"/>
  <c r="G177" i="4" s="1"/>
  <c r="L359" i="2"/>
  <c r="F177" i="4" s="1"/>
  <c r="K359" i="2"/>
  <c r="E177" i="4" s="1"/>
  <c r="J359" i="2"/>
  <c r="D177" i="4" s="1"/>
  <c r="I359" i="2"/>
  <c r="C177" i="4" s="1"/>
  <c r="H359" i="2"/>
  <c r="B177" i="4" s="1"/>
  <c r="S358" i="2"/>
  <c r="U178" i="4" s="1"/>
  <c r="R358" i="2"/>
  <c r="T178" i="4" s="1"/>
  <c r="Q358" i="2"/>
  <c r="S178" i="4" s="1"/>
  <c r="P358" i="2"/>
  <c r="R178" i="4" s="1"/>
  <c r="O358" i="2"/>
  <c r="Q178" i="4" s="1"/>
  <c r="N358" i="2"/>
  <c r="P178" i="4" s="1"/>
  <c r="V178" i="4" s="1"/>
  <c r="M358" i="2"/>
  <c r="G178" i="4" s="1"/>
  <c r="L358" i="2"/>
  <c r="F178" i="4" s="1"/>
  <c r="K358" i="2"/>
  <c r="E178" i="4" s="1"/>
  <c r="J358" i="2"/>
  <c r="D178" i="4" s="1"/>
  <c r="I358" i="2"/>
  <c r="C178" i="4" s="1"/>
  <c r="H358" i="2"/>
  <c r="B178" i="4" s="1"/>
  <c r="S357" i="2"/>
  <c r="U179" i="4" s="1"/>
  <c r="R357" i="2"/>
  <c r="T179" i="4" s="1"/>
  <c r="Q357" i="2"/>
  <c r="S179" i="4" s="1"/>
  <c r="P357" i="2"/>
  <c r="R179" i="4" s="1"/>
  <c r="O357" i="2"/>
  <c r="Q179" i="4" s="1"/>
  <c r="N357" i="2"/>
  <c r="P179" i="4" s="1"/>
  <c r="M357" i="2"/>
  <c r="G179" i="4" s="1"/>
  <c r="L357" i="2"/>
  <c r="F179" i="4" s="1"/>
  <c r="K357" i="2"/>
  <c r="E179" i="4" s="1"/>
  <c r="J357" i="2"/>
  <c r="D179" i="4" s="1"/>
  <c r="I357" i="2"/>
  <c r="C179" i="4" s="1"/>
  <c r="H357" i="2"/>
  <c r="B179" i="4" s="1"/>
  <c r="S356" i="2"/>
  <c r="U180" i="4" s="1"/>
  <c r="R356" i="2"/>
  <c r="T180" i="4" s="1"/>
  <c r="Q356" i="2"/>
  <c r="S180" i="4" s="1"/>
  <c r="P356" i="2"/>
  <c r="R180" i="4" s="1"/>
  <c r="O356" i="2"/>
  <c r="Q180" i="4" s="1"/>
  <c r="N356" i="2"/>
  <c r="P180" i="4" s="1"/>
  <c r="V180" i="4" s="1"/>
  <c r="M356" i="2"/>
  <c r="G180" i="4" s="1"/>
  <c r="L356" i="2"/>
  <c r="F180" i="4" s="1"/>
  <c r="K356" i="2"/>
  <c r="E180" i="4" s="1"/>
  <c r="J356" i="2"/>
  <c r="D180" i="4" s="1"/>
  <c r="I356" i="2"/>
  <c r="C180" i="4" s="1"/>
  <c r="H356" i="2"/>
  <c r="B180" i="4" s="1"/>
  <c r="S355" i="2"/>
  <c r="U181" i="4" s="1"/>
  <c r="R355" i="2"/>
  <c r="T181" i="4" s="1"/>
  <c r="Q355" i="2"/>
  <c r="S181" i="4" s="1"/>
  <c r="P355" i="2"/>
  <c r="R181" i="4" s="1"/>
  <c r="O355" i="2"/>
  <c r="Q181" i="4" s="1"/>
  <c r="N355" i="2"/>
  <c r="P181" i="4" s="1"/>
  <c r="M355" i="2"/>
  <c r="G181" i="4" s="1"/>
  <c r="L355" i="2"/>
  <c r="F181" i="4" s="1"/>
  <c r="K355" i="2"/>
  <c r="E181" i="4" s="1"/>
  <c r="J355" i="2"/>
  <c r="D181" i="4" s="1"/>
  <c r="I355" i="2"/>
  <c r="C181" i="4" s="1"/>
  <c r="H355" i="2"/>
  <c r="B181" i="4" s="1"/>
  <c r="S354" i="2"/>
  <c r="U182" i="4" s="1"/>
  <c r="R354" i="2"/>
  <c r="T182" i="4" s="1"/>
  <c r="Q354" i="2"/>
  <c r="S182" i="4" s="1"/>
  <c r="P354" i="2"/>
  <c r="R182" i="4" s="1"/>
  <c r="O354" i="2"/>
  <c r="Q182" i="4" s="1"/>
  <c r="N354" i="2"/>
  <c r="P182" i="4" s="1"/>
  <c r="V182" i="4" s="1"/>
  <c r="M354" i="2"/>
  <c r="G182" i="4" s="1"/>
  <c r="L354" i="2"/>
  <c r="F182" i="4" s="1"/>
  <c r="K354" i="2"/>
  <c r="E182" i="4" s="1"/>
  <c r="J354" i="2"/>
  <c r="D182" i="4" s="1"/>
  <c r="I354" i="2"/>
  <c r="C182" i="4" s="1"/>
  <c r="H354" i="2"/>
  <c r="B182" i="4" s="1"/>
  <c r="S353" i="2"/>
  <c r="U183" i="4" s="1"/>
  <c r="R353" i="2"/>
  <c r="T183" i="4" s="1"/>
  <c r="Q353" i="2"/>
  <c r="S183" i="4" s="1"/>
  <c r="P353" i="2"/>
  <c r="R183" i="4" s="1"/>
  <c r="O353" i="2"/>
  <c r="Q183" i="4" s="1"/>
  <c r="N353" i="2"/>
  <c r="P183" i="4" s="1"/>
  <c r="M353" i="2"/>
  <c r="G183" i="4" s="1"/>
  <c r="L353" i="2"/>
  <c r="F183" i="4" s="1"/>
  <c r="K353" i="2"/>
  <c r="E183" i="4" s="1"/>
  <c r="J353" i="2"/>
  <c r="D183" i="4" s="1"/>
  <c r="I353" i="2"/>
  <c r="C183" i="4" s="1"/>
  <c r="H353" i="2"/>
  <c r="B183" i="4" s="1"/>
  <c r="S352" i="2"/>
  <c r="U184" i="4" s="1"/>
  <c r="R352" i="2"/>
  <c r="T184" i="4" s="1"/>
  <c r="Q352" i="2"/>
  <c r="S184" i="4" s="1"/>
  <c r="P352" i="2"/>
  <c r="R184" i="4" s="1"/>
  <c r="O352" i="2"/>
  <c r="Q184" i="4" s="1"/>
  <c r="N352" i="2"/>
  <c r="P184" i="4" s="1"/>
  <c r="V184" i="4" s="1"/>
  <c r="M352" i="2"/>
  <c r="G184" i="4" s="1"/>
  <c r="L352" i="2"/>
  <c r="F184" i="4" s="1"/>
  <c r="K352" i="2"/>
  <c r="E184" i="4" s="1"/>
  <c r="J352" i="2"/>
  <c r="D184" i="4" s="1"/>
  <c r="I352" i="2"/>
  <c r="C184" i="4" s="1"/>
  <c r="H352" i="2"/>
  <c r="B184" i="4" s="1"/>
  <c r="S351" i="2"/>
  <c r="U185" i="4" s="1"/>
  <c r="R351" i="2"/>
  <c r="T185" i="4" s="1"/>
  <c r="Q351" i="2"/>
  <c r="S185" i="4" s="1"/>
  <c r="P351" i="2"/>
  <c r="R185" i="4" s="1"/>
  <c r="O351" i="2"/>
  <c r="Q185" i="4" s="1"/>
  <c r="N351" i="2"/>
  <c r="P185" i="4" s="1"/>
  <c r="M351" i="2"/>
  <c r="G185" i="4" s="1"/>
  <c r="L351" i="2"/>
  <c r="F185" i="4" s="1"/>
  <c r="K351" i="2"/>
  <c r="E185" i="4" s="1"/>
  <c r="J351" i="2"/>
  <c r="D185" i="4" s="1"/>
  <c r="I351" i="2"/>
  <c r="C185" i="4" s="1"/>
  <c r="H351" i="2"/>
  <c r="B185" i="4" s="1"/>
  <c r="S350" i="2"/>
  <c r="U186" i="4" s="1"/>
  <c r="R350" i="2"/>
  <c r="T186" i="4" s="1"/>
  <c r="Q350" i="2"/>
  <c r="S186" i="4" s="1"/>
  <c r="P350" i="2"/>
  <c r="R186" i="4" s="1"/>
  <c r="O350" i="2"/>
  <c r="Q186" i="4" s="1"/>
  <c r="N350" i="2"/>
  <c r="P186" i="4" s="1"/>
  <c r="V186" i="4" s="1"/>
  <c r="M350" i="2"/>
  <c r="G186" i="4" s="1"/>
  <c r="L350" i="2"/>
  <c r="F186" i="4" s="1"/>
  <c r="K350" i="2"/>
  <c r="E186" i="4" s="1"/>
  <c r="J350" i="2"/>
  <c r="D186" i="4" s="1"/>
  <c r="I350" i="2"/>
  <c r="C186" i="4" s="1"/>
  <c r="H350" i="2"/>
  <c r="B186" i="4" s="1"/>
  <c r="S349" i="2"/>
  <c r="U187" i="4" s="1"/>
  <c r="R349" i="2"/>
  <c r="T187" i="4" s="1"/>
  <c r="Q349" i="2"/>
  <c r="S187" i="4" s="1"/>
  <c r="P349" i="2"/>
  <c r="R187" i="4" s="1"/>
  <c r="O349" i="2"/>
  <c r="Q187" i="4" s="1"/>
  <c r="N349" i="2"/>
  <c r="P187" i="4" s="1"/>
  <c r="M349" i="2"/>
  <c r="G187" i="4" s="1"/>
  <c r="L349" i="2"/>
  <c r="F187" i="4" s="1"/>
  <c r="K349" i="2"/>
  <c r="E187" i="4" s="1"/>
  <c r="J349" i="2"/>
  <c r="D187" i="4" s="1"/>
  <c r="I349" i="2"/>
  <c r="C187" i="4" s="1"/>
  <c r="H349" i="2"/>
  <c r="B187" i="4" s="1"/>
  <c r="S348" i="2"/>
  <c r="U188" i="4" s="1"/>
  <c r="R348" i="2"/>
  <c r="T188" i="4" s="1"/>
  <c r="Q348" i="2"/>
  <c r="S188" i="4" s="1"/>
  <c r="P348" i="2"/>
  <c r="R188" i="4" s="1"/>
  <c r="O348" i="2"/>
  <c r="Q188" i="4" s="1"/>
  <c r="N348" i="2"/>
  <c r="P188" i="4" s="1"/>
  <c r="V188" i="4" s="1"/>
  <c r="M348" i="2"/>
  <c r="G188" i="4" s="1"/>
  <c r="L348" i="2"/>
  <c r="F188" i="4" s="1"/>
  <c r="K348" i="2"/>
  <c r="E188" i="4" s="1"/>
  <c r="J348" i="2"/>
  <c r="D188" i="4" s="1"/>
  <c r="I348" i="2"/>
  <c r="C188" i="4" s="1"/>
  <c r="H348" i="2"/>
  <c r="B188" i="4" s="1"/>
  <c r="S347" i="2"/>
  <c r="U189" i="4" s="1"/>
  <c r="R347" i="2"/>
  <c r="T189" i="4" s="1"/>
  <c r="Q347" i="2"/>
  <c r="S189" i="4" s="1"/>
  <c r="P347" i="2"/>
  <c r="R189" i="4" s="1"/>
  <c r="O347" i="2"/>
  <c r="Q189" i="4" s="1"/>
  <c r="N347" i="2"/>
  <c r="P189" i="4" s="1"/>
  <c r="M347" i="2"/>
  <c r="G189" i="4" s="1"/>
  <c r="L347" i="2"/>
  <c r="F189" i="4" s="1"/>
  <c r="K347" i="2"/>
  <c r="E189" i="4" s="1"/>
  <c r="J347" i="2"/>
  <c r="D189" i="4" s="1"/>
  <c r="I347" i="2"/>
  <c r="C189" i="4" s="1"/>
  <c r="H347" i="2"/>
  <c r="B189" i="4" s="1"/>
  <c r="S346" i="2"/>
  <c r="U190" i="4" s="1"/>
  <c r="R346" i="2"/>
  <c r="T190" i="4" s="1"/>
  <c r="Q346" i="2"/>
  <c r="S190" i="4" s="1"/>
  <c r="P346" i="2"/>
  <c r="R190" i="4" s="1"/>
  <c r="O346" i="2"/>
  <c r="Q190" i="4" s="1"/>
  <c r="N346" i="2"/>
  <c r="P190" i="4" s="1"/>
  <c r="V190" i="4" s="1"/>
  <c r="M346" i="2"/>
  <c r="G190" i="4" s="1"/>
  <c r="L346" i="2"/>
  <c r="F190" i="4" s="1"/>
  <c r="K346" i="2"/>
  <c r="E190" i="4" s="1"/>
  <c r="J346" i="2"/>
  <c r="D190" i="4" s="1"/>
  <c r="I346" i="2"/>
  <c r="C190" i="4" s="1"/>
  <c r="H346" i="2"/>
  <c r="B190" i="4" s="1"/>
  <c r="S345" i="2"/>
  <c r="U191" i="4" s="1"/>
  <c r="R345" i="2"/>
  <c r="T191" i="4" s="1"/>
  <c r="Q345" i="2"/>
  <c r="S191" i="4" s="1"/>
  <c r="P345" i="2"/>
  <c r="R191" i="4" s="1"/>
  <c r="O345" i="2"/>
  <c r="Q191" i="4" s="1"/>
  <c r="N345" i="2"/>
  <c r="P191" i="4" s="1"/>
  <c r="M345" i="2"/>
  <c r="G191" i="4" s="1"/>
  <c r="L345" i="2"/>
  <c r="F191" i="4" s="1"/>
  <c r="K345" i="2"/>
  <c r="E191" i="4" s="1"/>
  <c r="J345" i="2"/>
  <c r="D191" i="4" s="1"/>
  <c r="I345" i="2"/>
  <c r="C191" i="4" s="1"/>
  <c r="H345" i="2"/>
  <c r="B191" i="4" s="1"/>
  <c r="S344" i="2"/>
  <c r="U192" i="4" s="1"/>
  <c r="R344" i="2"/>
  <c r="T192" i="4" s="1"/>
  <c r="Q344" i="2"/>
  <c r="S192" i="4" s="1"/>
  <c r="P344" i="2"/>
  <c r="R192" i="4" s="1"/>
  <c r="O344" i="2"/>
  <c r="Q192" i="4" s="1"/>
  <c r="N344" i="2"/>
  <c r="P192" i="4" s="1"/>
  <c r="V192" i="4" s="1"/>
  <c r="M344" i="2"/>
  <c r="G192" i="4" s="1"/>
  <c r="L344" i="2"/>
  <c r="F192" i="4" s="1"/>
  <c r="K344" i="2"/>
  <c r="E192" i="4" s="1"/>
  <c r="J344" i="2"/>
  <c r="D192" i="4" s="1"/>
  <c r="I344" i="2"/>
  <c r="C192" i="4" s="1"/>
  <c r="H344" i="2"/>
  <c r="B192" i="4" s="1"/>
  <c r="S343" i="2"/>
  <c r="U193" i="4" s="1"/>
  <c r="R343" i="2"/>
  <c r="T193" i="4" s="1"/>
  <c r="Q343" i="2"/>
  <c r="S193" i="4" s="1"/>
  <c r="P343" i="2"/>
  <c r="R193" i="4" s="1"/>
  <c r="O343" i="2"/>
  <c r="Q193" i="4" s="1"/>
  <c r="N343" i="2"/>
  <c r="P193" i="4" s="1"/>
  <c r="V193" i="4" s="1"/>
  <c r="M343" i="2"/>
  <c r="G193" i="4" s="1"/>
  <c r="L343" i="2"/>
  <c r="F193" i="4" s="1"/>
  <c r="K343" i="2"/>
  <c r="E193" i="4" s="1"/>
  <c r="J343" i="2"/>
  <c r="D193" i="4" s="1"/>
  <c r="I343" i="2"/>
  <c r="C193" i="4" s="1"/>
  <c r="H343" i="2"/>
  <c r="B193" i="4" s="1"/>
  <c r="S342" i="2"/>
  <c r="U194" i="4" s="1"/>
  <c r="R342" i="2"/>
  <c r="T194" i="4" s="1"/>
  <c r="Q342" i="2"/>
  <c r="S194" i="4" s="1"/>
  <c r="P342" i="2"/>
  <c r="R194" i="4" s="1"/>
  <c r="O342" i="2"/>
  <c r="Q194" i="4" s="1"/>
  <c r="N342" i="2"/>
  <c r="P194" i="4" s="1"/>
  <c r="V194" i="4" s="1"/>
  <c r="M342" i="2"/>
  <c r="G194" i="4" s="1"/>
  <c r="L342" i="2"/>
  <c r="F194" i="4" s="1"/>
  <c r="K342" i="2"/>
  <c r="E194" i="4" s="1"/>
  <c r="J342" i="2"/>
  <c r="D194" i="4" s="1"/>
  <c r="I342" i="2"/>
  <c r="C194" i="4" s="1"/>
  <c r="H342" i="2"/>
  <c r="B194" i="4" s="1"/>
  <c r="S341" i="2"/>
  <c r="U195" i="4" s="1"/>
  <c r="R341" i="2"/>
  <c r="T195" i="4" s="1"/>
  <c r="Q341" i="2"/>
  <c r="S195" i="4" s="1"/>
  <c r="P341" i="2"/>
  <c r="R195" i="4" s="1"/>
  <c r="O341" i="2"/>
  <c r="Q195" i="4" s="1"/>
  <c r="N341" i="2"/>
  <c r="P195" i="4" s="1"/>
  <c r="V195" i="4" s="1"/>
  <c r="M341" i="2"/>
  <c r="G195" i="4" s="1"/>
  <c r="L341" i="2"/>
  <c r="F195" i="4" s="1"/>
  <c r="K341" i="2"/>
  <c r="E195" i="4" s="1"/>
  <c r="J341" i="2"/>
  <c r="D195" i="4" s="1"/>
  <c r="I341" i="2"/>
  <c r="C195" i="4" s="1"/>
  <c r="H341" i="2"/>
  <c r="B195" i="4" s="1"/>
  <c r="S340" i="2"/>
  <c r="U196" i="4" s="1"/>
  <c r="R340" i="2"/>
  <c r="T196" i="4" s="1"/>
  <c r="Q340" i="2"/>
  <c r="S196" i="4" s="1"/>
  <c r="P340" i="2"/>
  <c r="R196" i="4" s="1"/>
  <c r="O340" i="2"/>
  <c r="Q196" i="4" s="1"/>
  <c r="N340" i="2"/>
  <c r="P196" i="4" s="1"/>
  <c r="M340" i="2"/>
  <c r="G196" i="4" s="1"/>
  <c r="L340" i="2"/>
  <c r="F196" i="4" s="1"/>
  <c r="K340" i="2"/>
  <c r="E196" i="4" s="1"/>
  <c r="J340" i="2"/>
  <c r="D196" i="4" s="1"/>
  <c r="I340" i="2"/>
  <c r="C196" i="4" s="1"/>
  <c r="H340" i="2"/>
  <c r="B196" i="4" s="1"/>
  <c r="S339" i="2"/>
  <c r="U197" i="4" s="1"/>
  <c r="R339" i="2"/>
  <c r="T197" i="4" s="1"/>
  <c r="Q339" i="2"/>
  <c r="S197" i="4" s="1"/>
  <c r="P339" i="2"/>
  <c r="R197" i="4" s="1"/>
  <c r="O339" i="2"/>
  <c r="Q197" i="4" s="1"/>
  <c r="N339" i="2"/>
  <c r="P197" i="4" s="1"/>
  <c r="M339" i="2"/>
  <c r="G197" i="4" s="1"/>
  <c r="L339" i="2"/>
  <c r="F197" i="4" s="1"/>
  <c r="K339" i="2"/>
  <c r="E197" i="4" s="1"/>
  <c r="J339" i="2"/>
  <c r="D197" i="4" s="1"/>
  <c r="I339" i="2"/>
  <c r="C197" i="4" s="1"/>
  <c r="H339" i="2"/>
  <c r="B197" i="4" s="1"/>
  <c r="S338" i="2"/>
  <c r="U198" i="4" s="1"/>
  <c r="R338" i="2"/>
  <c r="T198" i="4" s="1"/>
  <c r="Q338" i="2"/>
  <c r="S198" i="4" s="1"/>
  <c r="P338" i="2"/>
  <c r="R198" i="4" s="1"/>
  <c r="O338" i="2"/>
  <c r="Q198" i="4" s="1"/>
  <c r="N338" i="2"/>
  <c r="P198" i="4" s="1"/>
  <c r="M338" i="2"/>
  <c r="G198" i="4" s="1"/>
  <c r="L338" i="2"/>
  <c r="F198" i="4" s="1"/>
  <c r="K338" i="2"/>
  <c r="E198" i="4" s="1"/>
  <c r="J338" i="2"/>
  <c r="D198" i="4" s="1"/>
  <c r="I338" i="2"/>
  <c r="C198" i="4" s="1"/>
  <c r="H338" i="2"/>
  <c r="B198" i="4" s="1"/>
  <c r="S337" i="2"/>
  <c r="U199" i="4" s="1"/>
  <c r="R337" i="2"/>
  <c r="T199" i="4" s="1"/>
  <c r="Q337" i="2"/>
  <c r="S199" i="4" s="1"/>
  <c r="P337" i="2"/>
  <c r="R199" i="4" s="1"/>
  <c r="O337" i="2"/>
  <c r="Q199" i="4" s="1"/>
  <c r="N337" i="2"/>
  <c r="P199" i="4" s="1"/>
  <c r="M337" i="2"/>
  <c r="G199" i="4" s="1"/>
  <c r="L337" i="2"/>
  <c r="F199" i="4" s="1"/>
  <c r="K337" i="2"/>
  <c r="E199" i="4" s="1"/>
  <c r="J337" i="2"/>
  <c r="D199" i="4" s="1"/>
  <c r="I337" i="2"/>
  <c r="C199" i="4" s="1"/>
  <c r="H337" i="2"/>
  <c r="B199" i="4" s="1"/>
  <c r="S336" i="2"/>
  <c r="U200" i="4" s="1"/>
  <c r="R336" i="2"/>
  <c r="T200" i="4" s="1"/>
  <c r="Q336" i="2"/>
  <c r="S200" i="4" s="1"/>
  <c r="P336" i="2"/>
  <c r="R200" i="4" s="1"/>
  <c r="O336" i="2"/>
  <c r="Q200" i="4" s="1"/>
  <c r="N336" i="2"/>
  <c r="P200" i="4" s="1"/>
  <c r="M336" i="2"/>
  <c r="G200" i="4" s="1"/>
  <c r="L336" i="2"/>
  <c r="F200" i="4" s="1"/>
  <c r="K336" i="2"/>
  <c r="E200" i="4" s="1"/>
  <c r="J336" i="2"/>
  <c r="D200" i="4" s="1"/>
  <c r="I336" i="2"/>
  <c r="C200" i="4" s="1"/>
  <c r="H336" i="2"/>
  <c r="B200" i="4" s="1"/>
  <c r="S335" i="2"/>
  <c r="U201" i="4" s="1"/>
  <c r="R335" i="2"/>
  <c r="T201" i="4" s="1"/>
  <c r="Q335" i="2"/>
  <c r="S201" i="4" s="1"/>
  <c r="P335" i="2"/>
  <c r="R201" i="4" s="1"/>
  <c r="O335" i="2"/>
  <c r="Q201" i="4" s="1"/>
  <c r="N335" i="2"/>
  <c r="P201" i="4" s="1"/>
  <c r="M335" i="2"/>
  <c r="G201" i="4" s="1"/>
  <c r="L335" i="2"/>
  <c r="F201" i="4" s="1"/>
  <c r="K335" i="2"/>
  <c r="E201" i="4" s="1"/>
  <c r="J335" i="2"/>
  <c r="D201" i="4" s="1"/>
  <c r="I335" i="2"/>
  <c r="C201" i="4" s="1"/>
  <c r="H335" i="2"/>
  <c r="B201" i="4" s="1"/>
  <c r="S334" i="2"/>
  <c r="U202" i="4" s="1"/>
  <c r="R334" i="2"/>
  <c r="T202" i="4" s="1"/>
  <c r="Q334" i="2"/>
  <c r="S202" i="4" s="1"/>
  <c r="P334" i="2"/>
  <c r="R202" i="4" s="1"/>
  <c r="O334" i="2"/>
  <c r="Q202" i="4" s="1"/>
  <c r="N334" i="2"/>
  <c r="P202" i="4" s="1"/>
  <c r="M334" i="2"/>
  <c r="G202" i="4" s="1"/>
  <c r="L334" i="2"/>
  <c r="F202" i="4" s="1"/>
  <c r="K334" i="2"/>
  <c r="E202" i="4" s="1"/>
  <c r="J334" i="2"/>
  <c r="D202" i="4" s="1"/>
  <c r="I334" i="2"/>
  <c r="C202" i="4" s="1"/>
  <c r="H334" i="2"/>
  <c r="B202" i="4" s="1"/>
  <c r="S333" i="2"/>
  <c r="U203" i="4" s="1"/>
  <c r="R333" i="2"/>
  <c r="T203" i="4" s="1"/>
  <c r="Q333" i="2"/>
  <c r="S203" i="4" s="1"/>
  <c r="P333" i="2"/>
  <c r="R203" i="4" s="1"/>
  <c r="O333" i="2"/>
  <c r="Q203" i="4" s="1"/>
  <c r="N333" i="2"/>
  <c r="P203" i="4" s="1"/>
  <c r="M333" i="2"/>
  <c r="G203" i="4" s="1"/>
  <c r="L333" i="2"/>
  <c r="F203" i="4" s="1"/>
  <c r="K333" i="2"/>
  <c r="E203" i="4" s="1"/>
  <c r="J333" i="2"/>
  <c r="D203" i="4" s="1"/>
  <c r="I333" i="2"/>
  <c r="C203" i="4" s="1"/>
  <c r="H333" i="2"/>
  <c r="B203" i="4" s="1"/>
  <c r="S332" i="2"/>
  <c r="U204" i="4" s="1"/>
  <c r="R332" i="2"/>
  <c r="T204" i="4" s="1"/>
  <c r="Q332" i="2"/>
  <c r="S204" i="4" s="1"/>
  <c r="P332" i="2"/>
  <c r="R204" i="4" s="1"/>
  <c r="O332" i="2"/>
  <c r="Q204" i="4" s="1"/>
  <c r="N332" i="2"/>
  <c r="P204" i="4" s="1"/>
  <c r="M332" i="2"/>
  <c r="G204" i="4" s="1"/>
  <c r="L332" i="2"/>
  <c r="F204" i="4" s="1"/>
  <c r="K332" i="2"/>
  <c r="E204" i="4" s="1"/>
  <c r="J332" i="2"/>
  <c r="D204" i="4" s="1"/>
  <c r="I332" i="2"/>
  <c r="C204" i="4" s="1"/>
  <c r="H332" i="2"/>
  <c r="B204" i="4" s="1"/>
  <c r="S331" i="2"/>
  <c r="U205" i="4" s="1"/>
  <c r="R331" i="2"/>
  <c r="T205" i="4" s="1"/>
  <c r="Q331" i="2"/>
  <c r="S205" i="4" s="1"/>
  <c r="P331" i="2"/>
  <c r="R205" i="4" s="1"/>
  <c r="O331" i="2"/>
  <c r="Q205" i="4" s="1"/>
  <c r="N331" i="2"/>
  <c r="P205" i="4" s="1"/>
  <c r="V205" i="4" s="1"/>
  <c r="M331" i="2"/>
  <c r="G205" i="4" s="1"/>
  <c r="L331" i="2"/>
  <c r="F205" i="4" s="1"/>
  <c r="K331" i="2"/>
  <c r="E205" i="4" s="1"/>
  <c r="J331" i="2"/>
  <c r="D205" i="4" s="1"/>
  <c r="I331" i="2"/>
  <c r="C205" i="4" s="1"/>
  <c r="H331" i="2"/>
  <c r="B205" i="4" s="1"/>
  <c r="S330" i="2"/>
  <c r="U206" i="4" s="1"/>
  <c r="R330" i="2"/>
  <c r="T206" i="4" s="1"/>
  <c r="Q330" i="2"/>
  <c r="S206" i="4" s="1"/>
  <c r="P330" i="2"/>
  <c r="R206" i="4" s="1"/>
  <c r="O330" i="2"/>
  <c r="Q206" i="4" s="1"/>
  <c r="N330" i="2"/>
  <c r="P206" i="4" s="1"/>
  <c r="V206" i="4" s="1"/>
  <c r="M330" i="2"/>
  <c r="G206" i="4" s="1"/>
  <c r="L330" i="2"/>
  <c r="F206" i="4" s="1"/>
  <c r="K330" i="2"/>
  <c r="E206" i="4" s="1"/>
  <c r="J330" i="2"/>
  <c r="D206" i="4" s="1"/>
  <c r="I330" i="2"/>
  <c r="C206" i="4" s="1"/>
  <c r="H330" i="2"/>
  <c r="B206" i="4" s="1"/>
  <c r="S329" i="2"/>
  <c r="U207" i="4" s="1"/>
  <c r="R329" i="2"/>
  <c r="T207" i="4" s="1"/>
  <c r="Q329" i="2"/>
  <c r="S207" i="4" s="1"/>
  <c r="P329" i="2"/>
  <c r="R207" i="4" s="1"/>
  <c r="O329" i="2"/>
  <c r="Q207" i="4" s="1"/>
  <c r="N329" i="2"/>
  <c r="P207" i="4" s="1"/>
  <c r="M329" i="2"/>
  <c r="G207" i="4" s="1"/>
  <c r="L329" i="2"/>
  <c r="F207" i="4" s="1"/>
  <c r="K329" i="2"/>
  <c r="E207" i="4" s="1"/>
  <c r="J329" i="2"/>
  <c r="D207" i="4" s="1"/>
  <c r="I329" i="2"/>
  <c r="C207" i="4" s="1"/>
  <c r="H329" i="2"/>
  <c r="B207" i="4" s="1"/>
  <c r="S328" i="2"/>
  <c r="U208" i="4" s="1"/>
  <c r="R328" i="2"/>
  <c r="T208" i="4" s="1"/>
  <c r="Q328" i="2"/>
  <c r="S208" i="4" s="1"/>
  <c r="P328" i="2"/>
  <c r="R208" i="4" s="1"/>
  <c r="O328" i="2"/>
  <c r="Q208" i="4" s="1"/>
  <c r="N328" i="2"/>
  <c r="P208" i="4" s="1"/>
  <c r="M328" i="2"/>
  <c r="G208" i="4" s="1"/>
  <c r="L328" i="2"/>
  <c r="F208" i="4" s="1"/>
  <c r="K328" i="2"/>
  <c r="E208" i="4" s="1"/>
  <c r="J328" i="2"/>
  <c r="D208" i="4" s="1"/>
  <c r="I328" i="2"/>
  <c r="C208" i="4" s="1"/>
  <c r="H328" i="2"/>
  <c r="B208" i="4" s="1"/>
  <c r="S327" i="2"/>
  <c r="U209" i="4" s="1"/>
  <c r="R327" i="2"/>
  <c r="T209" i="4" s="1"/>
  <c r="Q327" i="2"/>
  <c r="S209" i="4" s="1"/>
  <c r="P327" i="2"/>
  <c r="R209" i="4" s="1"/>
  <c r="O327" i="2"/>
  <c r="Q209" i="4" s="1"/>
  <c r="N327" i="2"/>
  <c r="P209" i="4" s="1"/>
  <c r="V209" i="4" s="1"/>
  <c r="M327" i="2"/>
  <c r="G209" i="4" s="1"/>
  <c r="L327" i="2"/>
  <c r="F209" i="4" s="1"/>
  <c r="K327" i="2"/>
  <c r="E209" i="4" s="1"/>
  <c r="J327" i="2"/>
  <c r="D209" i="4" s="1"/>
  <c r="I327" i="2"/>
  <c r="C209" i="4" s="1"/>
  <c r="H327" i="2"/>
  <c r="B209" i="4" s="1"/>
  <c r="S326" i="2"/>
  <c r="U210" i="4" s="1"/>
  <c r="R326" i="2"/>
  <c r="T210" i="4" s="1"/>
  <c r="Q326" i="2"/>
  <c r="S210" i="4" s="1"/>
  <c r="P326" i="2"/>
  <c r="R210" i="4" s="1"/>
  <c r="O326" i="2"/>
  <c r="Q210" i="4" s="1"/>
  <c r="N326" i="2"/>
  <c r="P210" i="4" s="1"/>
  <c r="V210" i="4" s="1"/>
  <c r="M326" i="2"/>
  <c r="G210" i="4" s="1"/>
  <c r="L326" i="2"/>
  <c r="F210" i="4" s="1"/>
  <c r="K326" i="2"/>
  <c r="E210" i="4" s="1"/>
  <c r="J326" i="2"/>
  <c r="D210" i="4" s="1"/>
  <c r="I326" i="2"/>
  <c r="C210" i="4" s="1"/>
  <c r="H326" i="2"/>
  <c r="B210" i="4" s="1"/>
  <c r="S325" i="2"/>
  <c r="U211" i="4" s="1"/>
  <c r="R325" i="2"/>
  <c r="T211" i="4" s="1"/>
  <c r="Q325" i="2"/>
  <c r="S211" i="4" s="1"/>
  <c r="P325" i="2"/>
  <c r="R211" i="4" s="1"/>
  <c r="O325" i="2"/>
  <c r="Q211" i="4" s="1"/>
  <c r="N325" i="2"/>
  <c r="P211" i="4" s="1"/>
  <c r="M325" i="2"/>
  <c r="G211" i="4" s="1"/>
  <c r="L325" i="2"/>
  <c r="F211" i="4" s="1"/>
  <c r="K325" i="2"/>
  <c r="E211" i="4" s="1"/>
  <c r="J325" i="2"/>
  <c r="D211" i="4" s="1"/>
  <c r="I325" i="2"/>
  <c r="C211" i="4" s="1"/>
  <c r="H325" i="2"/>
  <c r="B211" i="4" s="1"/>
  <c r="S324" i="2"/>
  <c r="U212" i="4" s="1"/>
  <c r="R324" i="2"/>
  <c r="T212" i="4" s="1"/>
  <c r="Q324" i="2"/>
  <c r="S212" i="4" s="1"/>
  <c r="P324" i="2"/>
  <c r="R212" i="4" s="1"/>
  <c r="O324" i="2"/>
  <c r="Q212" i="4" s="1"/>
  <c r="N324" i="2"/>
  <c r="P212" i="4" s="1"/>
  <c r="V212" i="4" s="1"/>
  <c r="M324" i="2"/>
  <c r="G212" i="4" s="1"/>
  <c r="L324" i="2"/>
  <c r="F212" i="4" s="1"/>
  <c r="K324" i="2"/>
  <c r="E212" i="4" s="1"/>
  <c r="J324" i="2"/>
  <c r="D212" i="4" s="1"/>
  <c r="I324" i="2"/>
  <c r="C212" i="4" s="1"/>
  <c r="H324" i="2"/>
  <c r="B212" i="4" s="1"/>
  <c r="S323" i="2"/>
  <c r="U213" i="4" s="1"/>
  <c r="R323" i="2"/>
  <c r="T213" i="4" s="1"/>
  <c r="Q323" i="2"/>
  <c r="S213" i="4" s="1"/>
  <c r="P323" i="2"/>
  <c r="R213" i="4" s="1"/>
  <c r="O323" i="2"/>
  <c r="Q213" i="4" s="1"/>
  <c r="N323" i="2"/>
  <c r="P213" i="4" s="1"/>
  <c r="M323" i="2"/>
  <c r="G213" i="4" s="1"/>
  <c r="L323" i="2"/>
  <c r="F213" i="4" s="1"/>
  <c r="K323" i="2"/>
  <c r="E213" i="4" s="1"/>
  <c r="J323" i="2"/>
  <c r="D213" i="4" s="1"/>
  <c r="I323" i="2"/>
  <c r="C213" i="4" s="1"/>
  <c r="H323" i="2"/>
  <c r="B213" i="4" s="1"/>
  <c r="S322" i="2"/>
  <c r="U214" i="4" s="1"/>
  <c r="R322" i="2"/>
  <c r="T214" i="4" s="1"/>
  <c r="Q322" i="2"/>
  <c r="S214" i="4" s="1"/>
  <c r="P322" i="2"/>
  <c r="R214" i="4" s="1"/>
  <c r="O322" i="2"/>
  <c r="Q214" i="4" s="1"/>
  <c r="N322" i="2"/>
  <c r="P214" i="4" s="1"/>
  <c r="M322" i="2"/>
  <c r="G214" i="4" s="1"/>
  <c r="L322" i="2"/>
  <c r="F214" i="4" s="1"/>
  <c r="K322" i="2"/>
  <c r="E214" i="4" s="1"/>
  <c r="J322" i="2"/>
  <c r="D214" i="4" s="1"/>
  <c r="I322" i="2"/>
  <c r="C214" i="4" s="1"/>
  <c r="H322" i="2"/>
  <c r="B214" i="4" s="1"/>
  <c r="S321" i="2"/>
  <c r="U215" i="4" s="1"/>
  <c r="R321" i="2"/>
  <c r="T215" i="4" s="1"/>
  <c r="Q321" i="2"/>
  <c r="S215" i="4" s="1"/>
  <c r="P321" i="2"/>
  <c r="R215" i="4" s="1"/>
  <c r="O321" i="2"/>
  <c r="Q215" i="4" s="1"/>
  <c r="N321" i="2"/>
  <c r="P215" i="4" s="1"/>
  <c r="V215" i="4" s="1"/>
  <c r="M321" i="2"/>
  <c r="G215" i="4" s="1"/>
  <c r="L321" i="2"/>
  <c r="F215" i="4" s="1"/>
  <c r="K321" i="2"/>
  <c r="E215" i="4" s="1"/>
  <c r="J321" i="2"/>
  <c r="D215" i="4" s="1"/>
  <c r="I321" i="2"/>
  <c r="C215" i="4" s="1"/>
  <c r="H321" i="2"/>
  <c r="B215" i="4" s="1"/>
  <c r="S320" i="2"/>
  <c r="U216" i="4" s="1"/>
  <c r="R320" i="2"/>
  <c r="T216" i="4" s="1"/>
  <c r="Q320" i="2"/>
  <c r="S216" i="4" s="1"/>
  <c r="P320" i="2"/>
  <c r="R216" i="4" s="1"/>
  <c r="O320" i="2"/>
  <c r="Q216" i="4" s="1"/>
  <c r="N320" i="2"/>
  <c r="P216" i="4" s="1"/>
  <c r="V216" i="4" s="1"/>
  <c r="M320" i="2"/>
  <c r="G216" i="4" s="1"/>
  <c r="L320" i="2"/>
  <c r="F216" i="4" s="1"/>
  <c r="K320" i="2"/>
  <c r="E216" i="4" s="1"/>
  <c r="J320" i="2"/>
  <c r="D216" i="4" s="1"/>
  <c r="I320" i="2"/>
  <c r="C216" i="4" s="1"/>
  <c r="H320" i="2"/>
  <c r="B216" i="4" s="1"/>
  <c r="S319" i="2"/>
  <c r="U217" i="4" s="1"/>
  <c r="R319" i="2"/>
  <c r="T217" i="4" s="1"/>
  <c r="Q319" i="2"/>
  <c r="S217" i="4" s="1"/>
  <c r="P319" i="2"/>
  <c r="R217" i="4" s="1"/>
  <c r="O319" i="2"/>
  <c r="Q217" i="4" s="1"/>
  <c r="N319" i="2"/>
  <c r="P217" i="4" s="1"/>
  <c r="M319" i="2"/>
  <c r="G217" i="4" s="1"/>
  <c r="L319" i="2"/>
  <c r="F217" i="4" s="1"/>
  <c r="K319" i="2"/>
  <c r="E217" i="4" s="1"/>
  <c r="J319" i="2"/>
  <c r="D217" i="4" s="1"/>
  <c r="I319" i="2"/>
  <c r="C217" i="4" s="1"/>
  <c r="H319" i="2"/>
  <c r="B217" i="4" s="1"/>
  <c r="S318" i="2"/>
  <c r="U218" i="4" s="1"/>
  <c r="R318" i="2"/>
  <c r="T218" i="4" s="1"/>
  <c r="Q318" i="2"/>
  <c r="S218" i="4" s="1"/>
  <c r="P318" i="2"/>
  <c r="R218" i="4" s="1"/>
  <c r="O318" i="2"/>
  <c r="Q218" i="4" s="1"/>
  <c r="N318" i="2"/>
  <c r="P218" i="4" s="1"/>
  <c r="V218" i="4" s="1"/>
  <c r="M318" i="2"/>
  <c r="G218" i="4" s="1"/>
  <c r="L318" i="2"/>
  <c r="F218" i="4" s="1"/>
  <c r="K318" i="2"/>
  <c r="E218" i="4" s="1"/>
  <c r="J318" i="2"/>
  <c r="D218" i="4" s="1"/>
  <c r="I318" i="2"/>
  <c r="C218" i="4" s="1"/>
  <c r="H318" i="2"/>
  <c r="B218" i="4" s="1"/>
  <c r="S317" i="2"/>
  <c r="U219" i="4" s="1"/>
  <c r="R317" i="2"/>
  <c r="T219" i="4" s="1"/>
  <c r="Q317" i="2"/>
  <c r="S219" i="4" s="1"/>
  <c r="P317" i="2"/>
  <c r="R219" i="4" s="1"/>
  <c r="O317" i="2"/>
  <c r="Q219" i="4" s="1"/>
  <c r="N317" i="2"/>
  <c r="P219" i="4" s="1"/>
  <c r="M317" i="2"/>
  <c r="G219" i="4" s="1"/>
  <c r="L317" i="2"/>
  <c r="F219" i="4" s="1"/>
  <c r="K317" i="2"/>
  <c r="E219" i="4" s="1"/>
  <c r="J317" i="2"/>
  <c r="D219" i="4" s="1"/>
  <c r="I317" i="2"/>
  <c r="C219" i="4" s="1"/>
  <c r="H317" i="2"/>
  <c r="B219" i="4" s="1"/>
  <c r="S316" i="2"/>
  <c r="U220" i="4" s="1"/>
  <c r="R316" i="2"/>
  <c r="T220" i="4" s="1"/>
  <c r="Q316" i="2"/>
  <c r="S220" i="4" s="1"/>
  <c r="P316" i="2"/>
  <c r="R220" i="4" s="1"/>
  <c r="O316" i="2"/>
  <c r="Q220" i="4" s="1"/>
  <c r="N316" i="2"/>
  <c r="P220" i="4" s="1"/>
  <c r="M316" i="2"/>
  <c r="G220" i="4" s="1"/>
  <c r="L316" i="2"/>
  <c r="F220" i="4" s="1"/>
  <c r="K316" i="2"/>
  <c r="E220" i="4" s="1"/>
  <c r="J316" i="2"/>
  <c r="D220" i="4" s="1"/>
  <c r="I316" i="2"/>
  <c r="C220" i="4" s="1"/>
  <c r="H316" i="2"/>
  <c r="B220" i="4" s="1"/>
  <c r="S315" i="2"/>
  <c r="U221" i="4" s="1"/>
  <c r="R315" i="2"/>
  <c r="T221" i="4" s="1"/>
  <c r="Q315" i="2"/>
  <c r="S221" i="4" s="1"/>
  <c r="P315" i="2"/>
  <c r="R221" i="4" s="1"/>
  <c r="O315" i="2"/>
  <c r="Q221" i="4" s="1"/>
  <c r="N315" i="2"/>
  <c r="P221" i="4" s="1"/>
  <c r="M315" i="2"/>
  <c r="G221" i="4" s="1"/>
  <c r="L315" i="2"/>
  <c r="F221" i="4" s="1"/>
  <c r="K315" i="2"/>
  <c r="E221" i="4" s="1"/>
  <c r="J315" i="2"/>
  <c r="D221" i="4" s="1"/>
  <c r="I315" i="2"/>
  <c r="C221" i="4" s="1"/>
  <c r="H315" i="2"/>
  <c r="B221" i="4" s="1"/>
  <c r="S314" i="2"/>
  <c r="U222" i="4" s="1"/>
  <c r="R314" i="2"/>
  <c r="T222" i="4" s="1"/>
  <c r="Q314" i="2"/>
  <c r="S222" i="4" s="1"/>
  <c r="P314" i="2"/>
  <c r="R222" i="4" s="1"/>
  <c r="O314" i="2"/>
  <c r="Q222" i="4" s="1"/>
  <c r="N314" i="2"/>
  <c r="P222" i="4" s="1"/>
  <c r="V222" i="4" s="1"/>
  <c r="M314" i="2"/>
  <c r="G222" i="4" s="1"/>
  <c r="L314" i="2"/>
  <c r="F222" i="4" s="1"/>
  <c r="K314" i="2"/>
  <c r="E222" i="4" s="1"/>
  <c r="J314" i="2"/>
  <c r="D222" i="4" s="1"/>
  <c r="I314" i="2"/>
  <c r="C222" i="4" s="1"/>
  <c r="H314" i="2"/>
  <c r="B222" i="4" s="1"/>
  <c r="S313" i="2"/>
  <c r="U223" i="4" s="1"/>
  <c r="R313" i="2"/>
  <c r="T223" i="4" s="1"/>
  <c r="Q313" i="2"/>
  <c r="S223" i="4" s="1"/>
  <c r="P313" i="2"/>
  <c r="R223" i="4" s="1"/>
  <c r="O313" i="2"/>
  <c r="Q223" i="4" s="1"/>
  <c r="N313" i="2"/>
  <c r="P223" i="4" s="1"/>
  <c r="M313" i="2"/>
  <c r="G223" i="4" s="1"/>
  <c r="L313" i="2"/>
  <c r="F223" i="4" s="1"/>
  <c r="K313" i="2"/>
  <c r="E223" i="4" s="1"/>
  <c r="J313" i="2"/>
  <c r="D223" i="4" s="1"/>
  <c r="I313" i="2"/>
  <c r="C223" i="4" s="1"/>
  <c r="H313" i="2"/>
  <c r="B223" i="4" s="1"/>
  <c r="S312" i="2"/>
  <c r="U224" i="4" s="1"/>
  <c r="R312" i="2"/>
  <c r="T224" i="4" s="1"/>
  <c r="Q312" i="2"/>
  <c r="S224" i="4" s="1"/>
  <c r="P312" i="2"/>
  <c r="R224" i="4" s="1"/>
  <c r="O312" i="2"/>
  <c r="Q224" i="4" s="1"/>
  <c r="N312" i="2"/>
  <c r="P224" i="4" s="1"/>
  <c r="V224" i="4" s="1"/>
  <c r="M312" i="2"/>
  <c r="G224" i="4" s="1"/>
  <c r="L312" i="2"/>
  <c r="F224" i="4" s="1"/>
  <c r="K312" i="2"/>
  <c r="E224" i="4" s="1"/>
  <c r="J312" i="2"/>
  <c r="D224" i="4" s="1"/>
  <c r="I312" i="2"/>
  <c r="C224" i="4" s="1"/>
  <c r="H312" i="2"/>
  <c r="B224" i="4" s="1"/>
  <c r="S311" i="2"/>
  <c r="U225" i="4" s="1"/>
  <c r="R311" i="2"/>
  <c r="T225" i="4" s="1"/>
  <c r="Q311" i="2"/>
  <c r="S225" i="4" s="1"/>
  <c r="P311" i="2"/>
  <c r="R225" i="4" s="1"/>
  <c r="O311" i="2"/>
  <c r="Q225" i="4" s="1"/>
  <c r="N311" i="2"/>
  <c r="P225" i="4" s="1"/>
  <c r="M311" i="2"/>
  <c r="G225" i="4" s="1"/>
  <c r="L311" i="2"/>
  <c r="F225" i="4" s="1"/>
  <c r="K311" i="2"/>
  <c r="E225" i="4" s="1"/>
  <c r="J311" i="2"/>
  <c r="D225" i="4" s="1"/>
  <c r="I311" i="2"/>
  <c r="C225" i="4" s="1"/>
  <c r="H311" i="2"/>
  <c r="B225" i="4" s="1"/>
  <c r="S310" i="2"/>
  <c r="U226" i="4" s="1"/>
  <c r="R310" i="2"/>
  <c r="T226" i="4" s="1"/>
  <c r="Q310" i="2"/>
  <c r="S226" i="4" s="1"/>
  <c r="P310" i="2"/>
  <c r="R226" i="4" s="1"/>
  <c r="O310" i="2"/>
  <c r="Q226" i="4" s="1"/>
  <c r="N310" i="2"/>
  <c r="P226" i="4" s="1"/>
  <c r="M310" i="2"/>
  <c r="G226" i="4" s="1"/>
  <c r="L310" i="2"/>
  <c r="F226" i="4" s="1"/>
  <c r="K310" i="2"/>
  <c r="E226" i="4" s="1"/>
  <c r="J310" i="2"/>
  <c r="D226" i="4" s="1"/>
  <c r="I310" i="2"/>
  <c r="C226" i="4" s="1"/>
  <c r="H310" i="2"/>
  <c r="B226" i="4" s="1"/>
  <c r="S309" i="2"/>
  <c r="U227" i="4" s="1"/>
  <c r="R309" i="2"/>
  <c r="T227" i="4" s="1"/>
  <c r="Q309" i="2"/>
  <c r="S227" i="4" s="1"/>
  <c r="P309" i="2"/>
  <c r="R227" i="4" s="1"/>
  <c r="O309" i="2"/>
  <c r="Q227" i="4" s="1"/>
  <c r="N309" i="2"/>
  <c r="P227" i="4" s="1"/>
  <c r="M309" i="2"/>
  <c r="G227" i="4" s="1"/>
  <c r="L309" i="2"/>
  <c r="F227" i="4" s="1"/>
  <c r="K309" i="2"/>
  <c r="E227" i="4" s="1"/>
  <c r="J309" i="2"/>
  <c r="D227" i="4" s="1"/>
  <c r="I309" i="2"/>
  <c r="C227" i="4" s="1"/>
  <c r="H309" i="2"/>
  <c r="B227" i="4" s="1"/>
  <c r="S308" i="2"/>
  <c r="U228" i="4" s="1"/>
  <c r="R308" i="2"/>
  <c r="T228" i="4" s="1"/>
  <c r="Q308" i="2"/>
  <c r="S228" i="4" s="1"/>
  <c r="P308" i="2"/>
  <c r="R228" i="4" s="1"/>
  <c r="O308" i="2"/>
  <c r="Q228" i="4" s="1"/>
  <c r="N308" i="2"/>
  <c r="P228" i="4" s="1"/>
  <c r="V228" i="4" s="1"/>
  <c r="M308" i="2"/>
  <c r="G228" i="4" s="1"/>
  <c r="L308" i="2"/>
  <c r="F228" i="4" s="1"/>
  <c r="K308" i="2"/>
  <c r="E228" i="4" s="1"/>
  <c r="J308" i="2"/>
  <c r="D228" i="4" s="1"/>
  <c r="I308" i="2"/>
  <c r="C228" i="4" s="1"/>
  <c r="H308" i="2"/>
  <c r="B228" i="4" s="1"/>
  <c r="S307" i="2"/>
  <c r="U229" i="4" s="1"/>
  <c r="R307" i="2"/>
  <c r="T229" i="4" s="1"/>
  <c r="Q307" i="2"/>
  <c r="S229" i="4" s="1"/>
  <c r="P307" i="2"/>
  <c r="R229" i="4" s="1"/>
  <c r="O307" i="2"/>
  <c r="Q229" i="4" s="1"/>
  <c r="N307" i="2"/>
  <c r="P229" i="4" s="1"/>
  <c r="M307" i="2"/>
  <c r="G229" i="4" s="1"/>
  <c r="L307" i="2"/>
  <c r="F229" i="4" s="1"/>
  <c r="K307" i="2"/>
  <c r="E229" i="4" s="1"/>
  <c r="J307" i="2"/>
  <c r="D229" i="4" s="1"/>
  <c r="I307" i="2"/>
  <c r="C229" i="4" s="1"/>
  <c r="H307" i="2"/>
  <c r="B229" i="4" s="1"/>
  <c r="S306" i="2"/>
  <c r="U230" i="4" s="1"/>
  <c r="R306" i="2"/>
  <c r="T230" i="4" s="1"/>
  <c r="Q306" i="2"/>
  <c r="S230" i="4" s="1"/>
  <c r="P306" i="2"/>
  <c r="R230" i="4" s="1"/>
  <c r="O306" i="2"/>
  <c r="Q230" i="4" s="1"/>
  <c r="N306" i="2"/>
  <c r="P230" i="4" s="1"/>
  <c r="V230" i="4" s="1"/>
  <c r="M306" i="2"/>
  <c r="G230" i="4" s="1"/>
  <c r="L306" i="2"/>
  <c r="F230" i="4" s="1"/>
  <c r="K306" i="2"/>
  <c r="E230" i="4" s="1"/>
  <c r="J306" i="2"/>
  <c r="D230" i="4" s="1"/>
  <c r="I306" i="2"/>
  <c r="C230" i="4" s="1"/>
  <c r="H306" i="2"/>
  <c r="B230" i="4" s="1"/>
  <c r="S305" i="2"/>
  <c r="U231" i="4" s="1"/>
  <c r="R305" i="2"/>
  <c r="T231" i="4" s="1"/>
  <c r="Q305" i="2"/>
  <c r="S231" i="4" s="1"/>
  <c r="P305" i="2"/>
  <c r="R231" i="4" s="1"/>
  <c r="O305" i="2"/>
  <c r="Q231" i="4" s="1"/>
  <c r="N305" i="2"/>
  <c r="P231" i="4" s="1"/>
  <c r="M305" i="2"/>
  <c r="G231" i="4" s="1"/>
  <c r="L305" i="2"/>
  <c r="F231" i="4" s="1"/>
  <c r="K305" i="2"/>
  <c r="E231" i="4" s="1"/>
  <c r="J305" i="2"/>
  <c r="D231" i="4" s="1"/>
  <c r="I305" i="2"/>
  <c r="C231" i="4" s="1"/>
  <c r="H305" i="2"/>
  <c r="B231" i="4" s="1"/>
  <c r="S304" i="2"/>
  <c r="U232" i="4" s="1"/>
  <c r="R304" i="2"/>
  <c r="T232" i="4" s="1"/>
  <c r="Q304" i="2"/>
  <c r="S232" i="4" s="1"/>
  <c r="P304" i="2"/>
  <c r="R232" i="4" s="1"/>
  <c r="O304" i="2"/>
  <c r="Q232" i="4" s="1"/>
  <c r="N304" i="2"/>
  <c r="P232" i="4" s="1"/>
  <c r="M304" i="2"/>
  <c r="G232" i="4" s="1"/>
  <c r="L304" i="2"/>
  <c r="F232" i="4" s="1"/>
  <c r="K304" i="2"/>
  <c r="E232" i="4" s="1"/>
  <c r="J304" i="2"/>
  <c r="D232" i="4" s="1"/>
  <c r="I304" i="2"/>
  <c r="C232" i="4" s="1"/>
  <c r="H304" i="2"/>
  <c r="B232" i="4" s="1"/>
  <c r="S303" i="2"/>
  <c r="U233" i="4" s="1"/>
  <c r="R303" i="2"/>
  <c r="T233" i="4" s="1"/>
  <c r="Q303" i="2"/>
  <c r="S233" i="4" s="1"/>
  <c r="P303" i="2"/>
  <c r="R233" i="4" s="1"/>
  <c r="O303" i="2"/>
  <c r="Q233" i="4" s="1"/>
  <c r="N303" i="2"/>
  <c r="P233" i="4" s="1"/>
  <c r="M303" i="2"/>
  <c r="G233" i="4" s="1"/>
  <c r="L303" i="2"/>
  <c r="F233" i="4" s="1"/>
  <c r="K303" i="2"/>
  <c r="E233" i="4" s="1"/>
  <c r="J303" i="2"/>
  <c r="D233" i="4" s="1"/>
  <c r="I303" i="2"/>
  <c r="C233" i="4" s="1"/>
  <c r="H303" i="2"/>
  <c r="B233" i="4" s="1"/>
  <c r="S302" i="2"/>
  <c r="U234" i="4" s="1"/>
  <c r="R302" i="2"/>
  <c r="T234" i="4" s="1"/>
  <c r="Q302" i="2"/>
  <c r="S234" i="4" s="1"/>
  <c r="P302" i="2"/>
  <c r="R234" i="4" s="1"/>
  <c r="O302" i="2"/>
  <c r="Q234" i="4" s="1"/>
  <c r="N302" i="2"/>
  <c r="P234" i="4" s="1"/>
  <c r="V234" i="4" s="1"/>
  <c r="M302" i="2"/>
  <c r="G234" i="4" s="1"/>
  <c r="L302" i="2"/>
  <c r="F234" i="4" s="1"/>
  <c r="K302" i="2"/>
  <c r="E234" i="4" s="1"/>
  <c r="J302" i="2"/>
  <c r="D234" i="4" s="1"/>
  <c r="I302" i="2"/>
  <c r="C234" i="4" s="1"/>
  <c r="H302" i="2"/>
  <c r="B234" i="4" s="1"/>
  <c r="S301" i="2"/>
  <c r="U235" i="4" s="1"/>
  <c r="R301" i="2"/>
  <c r="T235" i="4" s="1"/>
  <c r="Q301" i="2"/>
  <c r="S235" i="4" s="1"/>
  <c r="P301" i="2"/>
  <c r="R235" i="4" s="1"/>
  <c r="O301" i="2"/>
  <c r="Q235" i="4" s="1"/>
  <c r="N301" i="2"/>
  <c r="P235" i="4" s="1"/>
  <c r="M301" i="2"/>
  <c r="G235" i="4" s="1"/>
  <c r="L301" i="2"/>
  <c r="F235" i="4" s="1"/>
  <c r="K301" i="2"/>
  <c r="E235" i="4" s="1"/>
  <c r="J301" i="2"/>
  <c r="D235" i="4" s="1"/>
  <c r="I301" i="2"/>
  <c r="C235" i="4" s="1"/>
  <c r="H301" i="2"/>
  <c r="B235" i="4" s="1"/>
  <c r="S300" i="2"/>
  <c r="U236" i="4" s="1"/>
  <c r="R300" i="2"/>
  <c r="T236" i="4" s="1"/>
  <c r="Q300" i="2"/>
  <c r="S236" i="4" s="1"/>
  <c r="P300" i="2"/>
  <c r="R236" i="4" s="1"/>
  <c r="O300" i="2"/>
  <c r="Q236" i="4" s="1"/>
  <c r="N300" i="2"/>
  <c r="P236" i="4" s="1"/>
  <c r="V236" i="4" s="1"/>
  <c r="M300" i="2"/>
  <c r="G236" i="4" s="1"/>
  <c r="L300" i="2"/>
  <c r="F236" i="4" s="1"/>
  <c r="K300" i="2"/>
  <c r="E236" i="4" s="1"/>
  <c r="J300" i="2"/>
  <c r="D236" i="4" s="1"/>
  <c r="I300" i="2"/>
  <c r="C236" i="4" s="1"/>
  <c r="H300" i="2"/>
  <c r="B236" i="4" s="1"/>
  <c r="S299" i="2"/>
  <c r="U237" i="4" s="1"/>
  <c r="R299" i="2"/>
  <c r="T237" i="4" s="1"/>
  <c r="Q299" i="2"/>
  <c r="S237" i="4" s="1"/>
  <c r="P299" i="2"/>
  <c r="R237" i="4" s="1"/>
  <c r="O299" i="2"/>
  <c r="Q237" i="4" s="1"/>
  <c r="N299" i="2"/>
  <c r="P237" i="4" s="1"/>
  <c r="M299" i="2"/>
  <c r="G237" i="4" s="1"/>
  <c r="L299" i="2"/>
  <c r="F237" i="4" s="1"/>
  <c r="K299" i="2"/>
  <c r="E237" i="4" s="1"/>
  <c r="J299" i="2"/>
  <c r="D237" i="4" s="1"/>
  <c r="I299" i="2"/>
  <c r="C237" i="4" s="1"/>
  <c r="H299" i="2"/>
  <c r="B237" i="4" s="1"/>
  <c r="S298" i="2"/>
  <c r="U238" i="4" s="1"/>
  <c r="R298" i="2"/>
  <c r="T238" i="4" s="1"/>
  <c r="Q298" i="2"/>
  <c r="S238" i="4" s="1"/>
  <c r="P298" i="2"/>
  <c r="R238" i="4" s="1"/>
  <c r="O298" i="2"/>
  <c r="Q238" i="4" s="1"/>
  <c r="N298" i="2"/>
  <c r="P238" i="4" s="1"/>
  <c r="M298" i="2"/>
  <c r="G238" i="4" s="1"/>
  <c r="L298" i="2"/>
  <c r="F238" i="4" s="1"/>
  <c r="K298" i="2"/>
  <c r="E238" i="4" s="1"/>
  <c r="J298" i="2"/>
  <c r="D238" i="4" s="1"/>
  <c r="I298" i="2"/>
  <c r="C238" i="4" s="1"/>
  <c r="H298" i="2"/>
  <c r="B238" i="4" s="1"/>
  <c r="S297" i="2"/>
  <c r="U239" i="4" s="1"/>
  <c r="R297" i="2"/>
  <c r="T239" i="4" s="1"/>
  <c r="Q297" i="2"/>
  <c r="S239" i="4" s="1"/>
  <c r="P297" i="2"/>
  <c r="R239" i="4" s="1"/>
  <c r="O297" i="2"/>
  <c r="Q239" i="4" s="1"/>
  <c r="N297" i="2"/>
  <c r="P239" i="4" s="1"/>
  <c r="M297" i="2"/>
  <c r="G239" i="4" s="1"/>
  <c r="L297" i="2"/>
  <c r="F239" i="4" s="1"/>
  <c r="K297" i="2"/>
  <c r="E239" i="4" s="1"/>
  <c r="J297" i="2"/>
  <c r="D239" i="4" s="1"/>
  <c r="I297" i="2"/>
  <c r="C239" i="4" s="1"/>
  <c r="H297" i="2"/>
  <c r="B239" i="4" s="1"/>
  <c r="S296" i="2"/>
  <c r="U240" i="4" s="1"/>
  <c r="R296" i="2"/>
  <c r="T240" i="4" s="1"/>
  <c r="Q296" i="2"/>
  <c r="S240" i="4" s="1"/>
  <c r="P296" i="2"/>
  <c r="R240" i="4" s="1"/>
  <c r="O296" i="2"/>
  <c r="Q240" i="4" s="1"/>
  <c r="N296" i="2"/>
  <c r="P240" i="4" s="1"/>
  <c r="V240" i="4" s="1"/>
  <c r="M296" i="2"/>
  <c r="G240" i="4" s="1"/>
  <c r="L296" i="2"/>
  <c r="F240" i="4" s="1"/>
  <c r="K296" i="2"/>
  <c r="E240" i="4" s="1"/>
  <c r="J296" i="2"/>
  <c r="D240" i="4" s="1"/>
  <c r="I296" i="2"/>
  <c r="C240" i="4" s="1"/>
  <c r="H296" i="2"/>
  <c r="B240" i="4" s="1"/>
  <c r="S295" i="2"/>
  <c r="U241" i="4" s="1"/>
  <c r="R295" i="2"/>
  <c r="T241" i="4" s="1"/>
  <c r="Q295" i="2"/>
  <c r="S241" i="4" s="1"/>
  <c r="P295" i="2"/>
  <c r="R241" i="4" s="1"/>
  <c r="O295" i="2"/>
  <c r="Q241" i="4" s="1"/>
  <c r="N295" i="2"/>
  <c r="P241" i="4" s="1"/>
  <c r="M295" i="2"/>
  <c r="G241" i="4" s="1"/>
  <c r="L295" i="2"/>
  <c r="F241" i="4" s="1"/>
  <c r="K295" i="2"/>
  <c r="E241" i="4" s="1"/>
  <c r="J295" i="2"/>
  <c r="D241" i="4" s="1"/>
  <c r="I295" i="2"/>
  <c r="C241" i="4" s="1"/>
  <c r="H295" i="2"/>
  <c r="B241" i="4" s="1"/>
  <c r="S294" i="2"/>
  <c r="U242" i="4" s="1"/>
  <c r="R294" i="2"/>
  <c r="T242" i="4" s="1"/>
  <c r="Q294" i="2"/>
  <c r="S242" i="4" s="1"/>
  <c r="P294" i="2"/>
  <c r="R242" i="4" s="1"/>
  <c r="O294" i="2"/>
  <c r="Q242" i="4" s="1"/>
  <c r="N294" i="2"/>
  <c r="P242" i="4" s="1"/>
  <c r="V242" i="4" s="1"/>
  <c r="M294" i="2"/>
  <c r="G242" i="4" s="1"/>
  <c r="L294" i="2"/>
  <c r="F242" i="4" s="1"/>
  <c r="K294" i="2"/>
  <c r="E242" i="4" s="1"/>
  <c r="J294" i="2"/>
  <c r="D242" i="4" s="1"/>
  <c r="I294" i="2"/>
  <c r="C242" i="4" s="1"/>
  <c r="H294" i="2"/>
  <c r="B242" i="4" s="1"/>
  <c r="S293" i="2"/>
  <c r="U243" i="4" s="1"/>
  <c r="R293" i="2"/>
  <c r="T243" i="4" s="1"/>
  <c r="Q293" i="2"/>
  <c r="S243" i="4" s="1"/>
  <c r="P293" i="2"/>
  <c r="R243" i="4" s="1"/>
  <c r="O293" i="2"/>
  <c r="Q243" i="4" s="1"/>
  <c r="N293" i="2"/>
  <c r="P243" i="4" s="1"/>
  <c r="M293" i="2"/>
  <c r="G243" i="4" s="1"/>
  <c r="L293" i="2"/>
  <c r="F243" i="4" s="1"/>
  <c r="K293" i="2"/>
  <c r="E243" i="4" s="1"/>
  <c r="J293" i="2"/>
  <c r="D243" i="4" s="1"/>
  <c r="I293" i="2"/>
  <c r="C243" i="4" s="1"/>
  <c r="H293" i="2"/>
  <c r="B243" i="4" s="1"/>
  <c r="S292" i="2"/>
  <c r="U244" i="4" s="1"/>
  <c r="R292" i="2"/>
  <c r="T244" i="4" s="1"/>
  <c r="Q292" i="2"/>
  <c r="S244" i="4" s="1"/>
  <c r="P292" i="2"/>
  <c r="R244" i="4" s="1"/>
  <c r="O292" i="2"/>
  <c r="Q244" i="4" s="1"/>
  <c r="N292" i="2"/>
  <c r="P244" i="4" s="1"/>
  <c r="M292" i="2"/>
  <c r="G244" i="4" s="1"/>
  <c r="L292" i="2"/>
  <c r="F244" i="4" s="1"/>
  <c r="K292" i="2"/>
  <c r="E244" i="4" s="1"/>
  <c r="J292" i="2"/>
  <c r="D244" i="4" s="1"/>
  <c r="I292" i="2"/>
  <c r="C244" i="4" s="1"/>
  <c r="H292" i="2"/>
  <c r="B244" i="4" s="1"/>
  <c r="S291" i="2"/>
  <c r="U245" i="4" s="1"/>
  <c r="R291" i="2"/>
  <c r="T245" i="4" s="1"/>
  <c r="Q291" i="2"/>
  <c r="S245" i="4" s="1"/>
  <c r="P291" i="2"/>
  <c r="R245" i="4" s="1"/>
  <c r="O291" i="2"/>
  <c r="Q245" i="4" s="1"/>
  <c r="N291" i="2"/>
  <c r="P245" i="4" s="1"/>
  <c r="M291" i="2"/>
  <c r="G245" i="4" s="1"/>
  <c r="L291" i="2"/>
  <c r="F245" i="4" s="1"/>
  <c r="K291" i="2"/>
  <c r="E245" i="4" s="1"/>
  <c r="J291" i="2"/>
  <c r="D245" i="4" s="1"/>
  <c r="I291" i="2"/>
  <c r="C245" i="4" s="1"/>
  <c r="H291" i="2"/>
  <c r="B245" i="4" s="1"/>
  <c r="S290" i="2"/>
  <c r="U246" i="4" s="1"/>
  <c r="R290" i="2"/>
  <c r="T246" i="4" s="1"/>
  <c r="Q290" i="2"/>
  <c r="S246" i="4" s="1"/>
  <c r="P290" i="2"/>
  <c r="R246" i="4" s="1"/>
  <c r="O290" i="2"/>
  <c r="Q246" i="4" s="1"/>
  <c r="N290" i="2"/>
  <c r="P246" i="4" s="1"/>
  <c r="V246" i="4" s="1"/>
  <c r="M290" i="2"/>
  <c r="G246" i="4" s="1"/>
  <c r="L290" i="2"/>
  <c r="F246" i="4" s="1"/>
  <c r="K290" i="2"/>
  <c r="E246" i="4" s="1"/>
  <c r="J290" i="2"/>
  <c r="D246" i="4" s="1"/>
  <c r="I290" i="2"/>
  <c r="C246" i="4" s="1"/>
  <c r="H290" i="2"/>
  <c r="B246" i="4" s="1"/>
  <c r="S289" i="2"/>
  <c r="U247" i="4" s="1"/>
  <c r="R289" i="2"/>
  <c r="T247" i="4" s="1"/>
  <c r="Q289" i="2"/>
  <c r="S247" i="4" s="1"/>
  <c r="P289" i="2"/>
  <c r="R247" i="4" s="1"/>
  <c r="O289" i="2"/>
  <c r="Q247" i="4" s="1"/>
  <c r="N289" i="2"/>
  <c r="P247" i="4" s="1"/>
  <c r="M289" i="2"/>
  <c r="G247" i="4" s="1"/>
  <c r="L289" i="2"/>
  <c r="F247" i="4" s="1"/>
  <c r="K289" i="2"/>
  <c r="E247" i="4" s="1"/>
  <c r="J289" i="2"/>
  <c r="D247" i="4" s="1"/>
  <c r="I289" i="2"/>
  <c r="C247" i="4" s="1"/>
  <c r="H289" i="2"/>
  <c r="B247" i="4" s="1"/>
  <c r="S288" i="2"/>
  <c r="U248" i="4" s="1"/>
  <c r="R288" i="2"/>
  <c r="T248" i="4" s="1"/>
  <c r="Q288" i="2"/>
  <c r="S248" i="4" s="1"/>
  <c r="P288" i="2"/>
  <c r="R248" i="4" s="1"/>
  <c r="O288" i="2"/>
  <c r="Q248" i="4" s="1"/>
  <c r="N288" i="2"/>
  <c r="P248" i="4" s="1"/>
  <c r="V248" i="4" s="1"/>
  <c r="M288" i="2"/>
  <c r="G248" i="4" s="1"/>
  <c r="L288" i="2"/>
  <c r="F248" i="4" s="1"/>
  <c r="K288" i="2"/>
  <c r="E248" i="4" s="1"/>
  <c r="J288" i="2"/>
  <c r="D248" i="4" s="1"/>
  <c r="I288" i="2"/>
  <c r="C248" i="4" s="1"/>
  <c r="H288" i="2"/>
  <c r="B248" i="4" s="1"/>
  <c r="S287" i="2"/>
  <c r="U249" i="4" s="1"/>
  <c r="R287" i="2"/>
  <c r="T249" i="4" s="1"/>
  <c r="Q287" i="2"/>
  <c r="S249" i="4" s="1"/>
  <c r="P287" i="2"/>
  <c r="R249" i="4" s="1"/>
  <c r="O287" i="2"/>
  <c r="Q249" i="4" s="1"/>
  <c r="N287" i="2"/>
  <c r="P249" i="4" s="1"/>
  <c r="V249" i="4" s="1"/>
  <c r="M287" i="2"/>
  <c r="G249" i="4" s="1"/>
  <c r="L287" i="2"/>
  <c r="F249" i="4" s="1"/>
  <c r="K287" i="2"/>
  <c r="E249" i="4" s="1"/>
  <c r="J287" i="2"/>
  <c r="D249" i="4" s="1"/>
  <c r="I287" i="2"/>
  <c r="C249" i="4" s="1"/>
  <c r="H287" i="2"/>
  <c r="B249" i="4" s="1"/>
  <c r="S286" i="2"/>
  <c r="U250" i="4" s="1"/>
  <c r="R286" i="2"/>
  <c r="T250" i="4" s="1"/>
  <c r="Q286" i="2"/>
  <c r="S250" i="4" s="1"/>
  <c r="P286" i="2"/>
  <c r="R250" i="4" s="1"/>
  <c r="O286" i="2"/>
  <c r="Q250" i="4" s="1"/>
  <c r="N286" i="2"/>
  <c r="P250" i="4" s="1"/>
  <c r="M286" i="2"/>
  <c r="G250" i="4" s="1"/>
  <c r="L286" i="2"/>
  <c r="F250" i="4" s="1"/>
  <c r="K286" i="2"/>
  <c r="E250" i="4" s="1"/>
  <c r="J286" i="2"/>
  <c r="D250" i="4" s="1"/>
  <c r="I286" i="2"/>
  <c r="C250" i="4" s="1"/>
  <c r="H286" i="2"/>
  <c r="B250" i="4" s="1"/>
  <c r="S285" i="2"/>
  <c r="U251" i="4" s="1"/>
  <c r="R285" i="2"/>
  <c r="T251" i="4" s="1"/>
  <c r="Q285" i="2"/>
  <c r="S251" i="4" s="1"/>
  <c r="P285" i="2"/>
  <c r="R251" i="4" s="1"/>
  <c r="O285" i="2"/>
  <c r="Q251" i="4" s="1"/>
  <c r="N285" i="2"/>
  <c r="P251" i="4" s="1"/>
  <c r="M285" i="2"/>
  <c r="G251" i="4" s="1"/>
  <c r="L285" i="2"/>
  <c r="F251" i="4" s="1"/>
  <c r="K285" i="2"/>
  <c r="E251" i="4" s="1"/>
  <c r="J285" i="2"/>
  <c r="D251" i="4" s="1"/>
  <c r="I285" i="2"/>
  <c r="C251" i="4" s="1"/>
  <c r="H285" i="2"/>
  <c r="B251" i="4" s="1"/>
  <c r="S284" i="2"/>
  <c r="U252" i="4" s="1"/>
  <c r="R284" i="2"/>
  <c r="T252" i="4" s="1"/>
  <c r="Q284" i="2"/>
  <c r="S252" i="4" s="1"/>
  <c r="P284" i="2"/>
  <c r="R252" i="4" s="1"/>
  <c r="O284" i="2"/>
  <c r="Q252" i="4" s="1"/>
  <c r="N284" i="2"/>
  <c r="P252" i="4" s="1"/>
  <c r="V252" i="4" s="1"/>
  <c r="M284" i="2"/>
  <c r="G252" i="4" s="1"/>
  <c r="L284" i="2"/>
  <c r="F252" i="4" s="1"/>
  <c r="K284" i="2"/>
  <c r="E252" i="4" s="1"/>
  <c r="J284" i="2"/>
  <c r="D252" i="4" s="1"/>
  <c r="I284" i="2"/>
  <c r="C252" i="4" s="1"/>
  <c r="H284" i="2"/>
  <c r="B252" i="4" s="1"/>
  <c r="S283" i="2"/>
  <c r="U253" i="4" s="1"/>
  <c r="R283" i="2"/>
  <c r="T253" i="4" s="1"/>
  <c r="Q283" i="2"/>
  <c r="S253" i="4" s="1"/>
  <c r="P283" i="2"/>
  <c r="R253" i="4" s="1"/>
  <c r="O283" i="2"/>
  <c r="Q253" i="4" s="1"/>
  <c r="N283" i="2"/>
  <c r="P253" i="4" s="1"/>
  <c r="M283" i="2"/>
  <c r="G253" i="4" s="1"/>
  <c r="L283" i="2"/>
  <c r="F253" i="4" s="1"/>
  <c r="K283" i="2"/>
  <c r="E253" i="4" s="1"/>
  <c r="J283" i="2"/>
  <c r="D253" i="4" s="1"/>
  <c r="I283" i="2"/>
  <c r="C253" i="4" s="1"/>
  <c r="H283" i="2"/>
  <c r="B253" i="4" s="1"/>
  <c r="S282" i="2"/>
  <c r="U254" i="4" s="1"/>
  <c r="R282" i="2"/>
  <c r="T254" i="4" s="1"/>
  <c r="Q282" i="2"/>
  <c r="S254" i="4" s="1"/>
  <c r="P282" i="2"/>
  <c r="R254" i="4" s="1"/>
  <c r="O282" i="2"/>
  <c r="Q254" i="4" s="1"/>
  <c r="N282" i="2"/>
  <c r="P254" i="4" s="1"/>
  <c r="V254" i="4" s="1"/>
  <c r="M282" i="2"/>
  <c r="G254" i="4" s="1"/>
  <c r="L282" i="2"/>
  <c r="F254" i="4" s="1"/>
  <c r="K282" i="2"/>
  <c r="E254" i="4" s="1"/>
  <c r="J282" i="2"/>
  <c r="D254" i="4" s="1"/>
  <c r="I282" i="2"/>
  <c r="C254" i="4" s="1"/>
  <c r="H282" i="2"/>
  <c r="B254" i="4" s="1"/>
  <c r="S281" i="2"/>
  <c r="U255" i="4" s="1"/>
  <c r="R281" i="2"/>
  <c r="T255" i="4" s="1"/>
  <c r="Q281" i="2"/>
  <c r="S255" i="4" s="1"/>
  <c r="P281" i="2"/>
  <c r="R255" i="4" s="1"/>
  <c r="O281" i="2"/>
  <c r="Q255" i="4" s="1"/>
  <c r="N281" i="2"/>
  <c r="P255" i="4" s="1"/>
  <c r="V255" i="4" s="1"/>
  <c r="M281" i="2"/>
  <c r="G255" i="4" s="1"/>
  <c r="L281" i="2"/>
  <c r="F255" i="4" s="1"/>
  <c r="K281" i="2"/>
  <c r="E255" i="4" s="1"/>
  <c r="J281" i="2"/>
  <c r="D255" i="4" s="1"/>
  <c r="I281" i="2"/>
  <c r="C255" i="4" s="1"/>
  <c r="H281" i="2"/>
  <c r="B255" i="4" s="1"/>
  <c r="S280" i="2"/>
  <c r="U256" i="4" s="1"/>
  <c r="R280" i="2"/>
  <c r="T256" i="4" s="1"/>
  <c r="Q280" i="2"/>
  <c r="S256" i="4" s="1"/>
  <c r="P280" i="2"/>
  <c r="R256" i="4" s="1"/>
  <c r="O280" i="2"/>
  <c r="Q256" i="4" s="1"/>
  <c r="N280" i="2"/>
  <c r="P256" i="4" s="1"/>
  <c r="M280" i="2"/>
  <c r="G256" i="4" s="1"/>
  <c r="L280" i="2"/>
  <c r="F256" i="4" s="1"/>
  <c r="K280" i="2"/>
  <c r="E256" i="4" s="1"/>
  <c r="J280" i="2"/>
  <c r="D256" i="4" s="1"/>
  <c r="I280" i="2"/>
  <c r="C256" i="4" s="1"/>
  <c r="H280" i="2"/>
  <c r="B256" i="4" s="1"/>
  <c r="S279" i="2"/>
  <c r="U257" i="4" s="1"/>
  <c r="R279" i="2"/>
  <c r="T257" i="4" s="1"/>
  <c r="Q279" i="2"/>
  <c r="S257" i="4" s="1"/>
  <c r="P279" i="2"/>
  <c r="R257" i="4" s="1"/>
  <c r="O279" i="2"/>
  <c r="Q257" i="4" s="1"/>
  <c r="N279" i="2"/>
  <c r="P257" i="4" s="1"/>
  <c r="M279" i="2"/>
  <c r="G257" i="4" s="1"/>
  <c r="L279" i="2"/>
  <c r="F257" i="4" s="1"/>
  <c r="K279" i="2"/>
  <c r="E257" i="4" s="1"/>
  <c r="J279" i="2"/>
  <c r="D257" i="4" s="1"/>
  <c r="I279" i="2"/>
  <c r="C257" i="4" s="1"/>
  <c r="H279" i="2"/>
  <c r="B257" i="4" s="1"/>
  <c r="S278" i="2"/>
  <c r="U258" i="4" s="1"/>
  <c r="R278" i="2"/>
  <c r="T258" i="4" s="1"/>
  <c r="Q278" i="2"/>
  <c r="S258" i="4" s="1"/>
  <c r="P278" i="2"/>
  <c r="R258" i="4" s="1"/>
  <c r="O278" i="2"/>
  <c r="Q258" i="4" s="1"/>
  <c r="N278" i="2"/>
  <c r="P258" i="4" s="1"/>
  <c r="M278" i="2"/>
  <c r="G258" i="4" s="1"/>
  <c r="L278" i="2"/>
  <c r="F258" i="4" s="1"/>
  <c r="K278" i="2"/>
  <c r="E258" i="4" s="1"/>
  <c r="J278" i="2"/>
  <c r="D258" i="4" s="1"/>
  <c r="I278" i="2"/>
  <c r="C258" i="4" s="1"/>
  <c r="H278" i="2"/>
  <c r="B258" i="4" s="1"/>
  <c r="S277" i="2"/>
  <c r="U259" i="4" s="1"/>
  <c r="R277" i="2"/>
  <c r="T259" i="4" s="1"/>
  <c r="Q277" i="2"/>
  <c r="S259" i="4" s="1"/>
  <c r="P277" i="2"/>
  <c r="R259" i="4" s="1"/>
  <c r="O277" i="2"/>
  <c r="Q259" i="4" s="1"/>
  <c r="N277" i="2"/>
  <c r="P259" i="4" s="1"/>
  <c r="M277" i="2"/>
  <c r="G259" i="4" s="1"/>
  <c r="L277" i="2"/>
  <c r="F259" i="4" s="1"/>
  <c r="K277" i="2"/>
  <c r="E259" i="4" s="1"/>
  <c r="J277" i="2"/>
  <c r="D259" i="4" s="1"/>
  <c r="I277" i="2"/>
  <c r="C259" i="4" s="1"/>
  <c r="H277" i="2"/>
  <c r="B259" i="4" s="1"/>
  <c r="S276" i="2"/>
  <c r="U260" i="4" s="1"/>
  <c r="R276" i="2"/>
  <c r="T260" i="4" s="1"/>
  <c r="Q276" i="2"/>
  <c r="S260" i="4" s="1"/>
  <c r="P276" i="2"/>
  <c r="R260" i="4" s="1"/>
  <c r="O276" i="2"/>
  <c r="Q260" i="4" s="1"/>
  <c r="N276" i="2"/>
  <c r="P260" i="4" s="1"/>
  <c r="V260" i="4" s="1"/>
  <c r="M276" i="2"/>
  <c r="G260" i="4" s="1"/>
  <c r="L276" i="2"/>
  <c r="F260" i="4" s="1"/>
  <c r="K276" i="2"/>
  <c r="E260" i="4" s="1"/>
  <c r="J276" i="2"/>
  <c r="D260" i="4" s="1"/>
  <c r="I276" i="2"/>
  <c r="C260" i="4" s="1"/>
  <c r="H276" i="2"/>
  <c r="B260" i="4" s="1"/>
  <c r="S275" i="2"/>
  <c r="U261" i="4" s="1"/>
  <c r="R275" i="2"/>
  <c r="T261" i="4" s="1"/>
  <c r="Q275" i="2"/>
  <c r="S261" i="4" s="1"/>
  <c r="P275" i="2"/>
  <c r="R261" i="4" s="1"/>
  <c r="O275" i="2"/>
  <c r="Q261" i="4" s="1"/>
  <c r="N275" i="2"/>
  <c r="P261" i="4" s="1"/>
  <c r="V261" i="4" s="1"/>
  <c r="M275" i="2"/>
  <c r="G261" i="4" s="1"/>
  <c r="L275" i="2"/>
  <c r="F261" i="4" s="1"/>
  <c r="K275" i="2"/>
  <c r="E261" i="4" s="1"/>
  <c r="J275" i="2"/>
  <c r="D261" i="4" s="1"/>
  <c r="I275" i="2"/>
  <c r="C261" i="4" s="1"/>
  <c r="H275" i="2"/>
  <c r="B261" i="4" s="1"/>
  <c r="S274" i="2"/>
  <c r="U262" i="4" s="1"/>
  <c r="R274" i="2"/>
  <c r="T262" i="4" s="1"/>
  <c r="Q274" i="2"/>
  <c r="S262" i="4" s="1"/>
  <c r="P274" i="2"/>
  <c r="R262" i="4" s="1"/>
  <c r="O274" i="2"/>
  <c r="Q262" i="4" s="1"/>
  <c r="N274" i="2"/>
  <c r="P262" i="4" s="1"/>
  <c r="M274" i="2"/>
  <c r="G262" i="4" s="1"/>
  <c r="L274" i="2"/>
  <c r="F262" i="4" s="1"/>
  <c r="K274" i="2"/>
  <c r="E262" i="4" s="1"/>
  <c r="J274" i="2"/>
  <c r="D262" i="4" s="1"/>
  <c r="I274" i="2"/>
  <c r="C262" i="4" s="1"/>
  <c r="H274" i="2"/>
  <c r="B262" i="4" s="1"/>
  <c r="S273" i="2"/>
  <c r="U263" i="4" s="1"/>
  <c r="R273" i="2"/>
  <c r="T263" i="4" s="1"/>
  <c r="Q273" i="2"/>
  <c r="S263" i="4" s="1"/>
  <c r="P273" i="2"/>
  <c r="R263" i="4" s="1"/>
  <c r="O273" i="2"/>
  <c r="Q263" i="4" s="1"/>
  <c r="N273" i="2"/>
  <c r="P263" i="4" s="1"/>
  <c r="M273" i="2"/>
  <c r="G263" i="4" s="1"/>
  <c r="L273" i="2"/>
  <c r="F263" i="4" s="1"/>
  <c r="K273" i="2"/>
  <c r="E263" i="4" s="1"/>
  <c r="J273" i="2"/>
  <c r="D263" i="4" s="1"/>
  <c r="I273" i="2"/>
  <c r="C263" i="4" s="1"/>
  <c r="H273" i="2"/>
  <c r="B263" i="4" s="1"/>
  <c r="S272" i="2"/>
  <c r="U264" i="4" s="1"/>
  <c r="R272" i="2"/>
  <c r="T264" i="4" s="1"/>
  <c r="Q272" i="2"/>
  <c r="S264" i="4" s="1"/>
  <c r="P272" i="2"/>
  <c r="R264" i="4" s="1"/>
  <c r="O272" i="2"/>
  <c r="Q264" i="4" s="1"/>
  <c r="N272" i="2"/>
  <c r="P264" i="4" s="1"/>
  <c r="V264" i="4" s="1"/>
  <c r="M272" i="2"/>
  <c r="G264" i="4" s="1"/>
  <c r="L272" i="2"/>
  <c r="F264" i="4" s="1"/>
  <c r="K272" i="2"/>
  <c r="E264" i="4" s="1"/>
  <c r="J272" i="2"/>
  <c r="D264" i="4" s="1"/>
  <c r="I272" i="2"/>
  <c r="C264" i="4" s="1"/>
  <c r="H272" i="2"/>
  <c r="B264" i="4" s="1"/>
  <c r="S271" i="2"/>
  <c r="U265" i="4" s="1"/>
  <c r="R271" i="2"/>
  <c r="T265" i="4" s="1"/>
  <c r="Q271" i="2"/>
  <c r="S265" i="4" s="1"/>
  <c r="P271" i="2"/>
  <c r="R265" i="4" s="1"/>
  <c r="O271" i="2"/>
  <c r="Q265" i="4" s="1"/>
  <c r="N271" i="2"/>
  <c r="P265" i="4" s="1"/>
  <c r="M271" i="2"/>
  <c r="G265" i="4" s="1"/>
  <c r="L271" i="2"/>
  <c r="F265" i="4" s="1"/>
  <c r="K271" i="2"/>
  <c r="E265" i="4" s="1"/>
  <c r="J271" i="2"/>
  <c r="D265" i="4" s="1"/>
  <c r="I271" i="2"/>
  <c r="C265" i="4" s="1"/>
  <c r="H271" i="2"/>
  <c r="B265" i="4" s="1"/>
  <c r="S270" i="2"/>
  <c r="U266" i="4" s="1"/>
  <c r="R270" i="2"/>
  <c r="T266" i="4" s="1"/>
  <c r="Q270" i="2"/>
  <c r="S266" i="4" s="1"/>
  <c r="P270" i="2"/>
  <c r="R266" i="4" s="1"/>
  <c r="O270" i="2"/>
  <c r="Q266" i="4" s="1"/>
  <c r="N270" i="2"/>
  <c r="P266" i="4" s="1"/>
  <c r="V266" i="4" s="1"/>
  <c r="M270" i="2"/>
  <c r="G266" i="4" s="1"/>
  <c r="L270" i="2"/>
  <c r="F266" i="4" s="1"/>
  <c r="K270" i="2"/>
  <c r="E266" i="4" s="1"/>
  <c r="J270" i="2"/>
  <c r="D266" i="4" s="1"/>
  <c r="I270" i="2"/>
  <c r="C266" i="4" s="1"/>
  <c r="H270" i="2"/>
  <c r="B266" i="4" s="1"/>
  <c r="S269" i="2"/>
  <c r="U267" i="4" s="1"/>
  <c r="R269" i="2"/>
  <c r="T267" i="4" s="1"/>
  <c r="Q269" i="2"/>
  <c r="S267" i="4" s="1"/>
  <c r="P269" i="2"/>
  <c r="R267" i="4" s="1"/>
  <c r="O269" i="2"/>
  <c r="Q267" i="4" s="1"/>
  <c r="N269" i="2"/>
  <c r="P267" i="4" s="1"/>
  <c r="V267" i="4" s="1"/>
  <c r="M269" i="2"/>
  <c r="G267" i="4" s="1"/>
  <c r="L269" i="2"/>
  <c r="F267" i="4" s="1"/>
  <c r="K269" i="2"/>
  <c r="E267" i="4" s="1"/>
  <c r="J269" i="2"/>
  <c r="D267" i="4" s="1"/>
  <c r="I269" i="2"/>
  <c r="C267" i="4" s="1"/>
  <c r="H269" i="2"/>
  <c r="B267" i="4" s="1"/>
  <c r="S268" i="2"/>
  <c r="U268" i="4" s="1"/>
  <c r="R268" i="2"/>
  <c r="T268" i="4" s="1"/>
  <c r="Q268" i="2"/>
  <c r="S268" i="4" s="1"/>
  <c r="P268" i="2"/>
  <c r="R268" i="4" s="1"/>
  <c r="O268" i="2"/>
  <c r="Q268" i="4" s="1"/>
  <c r="N268" i="2"/>
  <c r="P268" i="4" s="1"/>
  <c r="V268" i="4" s="1"/>
  <c r="M268" i="2"/>
  <c r="G268" i="4" s="1"/>
  <c r="L268" i="2"/>
  <c r="F268" i="4" s="1"/>
  <c r="K268" i="2"/>
  <c r="E268" i="4" s="1"/>
  <c r="J268" i="2"/>
  <c r="D268" i="4" s="1"/>
  <c r="I268" i="2"/>
  <c r="C268" i="4" s="1"/>
  <c r="H268" i="2"/>
  <c r="B268" i="4" s="1"/>
  <c r="S267" i="2"/>
  <c r="U269" i="4" s="1"/>
  <c r="R267" i="2"/>
  <c r="T269" i="4" s="1"/>
  <c r="Q267" i="2"/>
  <c r="S269" i="4" s="1"/>
  <c r="P267" i="2"/>
  <c r="R269" i="4" s="1"/>
  <c r="O267" i="2"/>
  <c r="Q269" i="4" s="1"/>
  <c r="N267" i="2"/>
  <c r="P269" i="4" s="1"/>
  <c r="M267" i="2"/>
  <c r="G269" i="4" s="1"/>
  <c r="L267" i="2"/>
  <c r="F269" i="4" s="1"/>
  <c r="K267" i="2"/>
  <c r="E269" i="4" s="1"/>
  <c r="J267" i="2"/>
  <c r="D269" i="4" s="1"/>
  <c r="I267" i="2"/>
  <c r="C269" i="4" s="1"/>
  <c r="H267" i="2"/>
  <c r="B269" i="4" s="1"/>
  <c r="S266" i="2"/>
  <c r="U270" i="4" s="1"/>
  <c r="R266" i="2"/>
  <c r="T270" i="4" s="1"/>
  <c r="Q266" i="2"/>
  <c r="S270" i="4" s="1"/>
  <c r="P266" i="2"/>
  <c r="R270" i="4" s="1"/>
  <c r="O266" i="2"/>
  <c r="Q270" i="4" s="1"/>
  <c r="N266" i="2"/>
  <c r="P270" i="4" s="1"/>
  <c r="M266" i="2"/>
  <c r="G270" i="4" s="1"/>
  <c r="L266" i="2"/>
  <c r="F270" i="4" s="1"/>
  <c r="K266" i="2"/>
  <c r="E270" i="4" s="1"/>
  <c r="J266" i="2"/>
  <c r="D270" i="4" s="1"/>
  <c r="I266" i="2"/>
  <c r="C270" i="4" s="1"/>
  <c r="H266" i="2"/>
  <c r="B270" i="4" s="1"/>
  <c r="S265" i="2"/>
  <c r="U271" i="4" s="1"/>
  <c r="R265" i="2"/>
  <c r="T271" i="4" s="1"/>
  <c r="Q265" i="2"/>
  <c r="S271" i="4" s="1"/>
  <c r="P265" i="2"/>
  <c r="R271" i="4" s="1"/>
  <c r="O265" i="2"/>
  <c r="Q271" i="4" s="1"/>
  <c r="N265" i="2"/>
  <c r="P271" i="4" s="1"/>
  <c r="M265" i="2"/>
  <c r="G271" i="4" s="1"/>
  <c r="L265" i="2"/>
  <c r="F271" i="4" s="1"/>
  <c r="K265" i="2"/>
  <c r="E271" i="4" s="1"/>
  <c r="J265" i="2"/>
  <c r="D271" i="4" s="1"/>
  <c r="I265" i="2"/>
  <c r="C271" i="4" s="1"/>
  <c r="H265" i="2"/>
  <c r="B271" i="4" s="1"/>
  <c r="S264" i="2"/>
  <c r="U272" i="4" s="1"/>
  <c r="R264" i="2"/>
  <c r="T272" i="4" s="1"/>
  <c r="Q264" i="2"/>
  <c r="S272" i="4" s="1"/>
  <c r="P264" i="2"/>
  <c r="R272" i="4" s="1"/>
  <c r="O264" i="2"/>
  <c r="Q272" i="4" s="1"/>
  <c r="N264" i="2"/>
  <c r="P272" i="4" s="1"/>
  <c r="V272" i="4" s="1"/>
  <c r="M264" i="2"/>
  <c r="G272" i="4" s="1"/>
  <c r="L264" i="2"/>
  <c r="F272" i="4" s="1"/>
  <c r="K264" i="2"/>
  <c r="E272" i="4" s="1"/>
  <c r="J264" i="2"/>
  <c r="D272" i="4" s="1"/>
  <c r="I264" i="2"/>
  <c r="C272" i="4" s="1"/>
  <c r="H264" i="2"/>
  <c r="B272" i="4" s="1"/>
  <c r="S263" i="2"/>
  <c r="U273" i="4" s="1"/>
  <c r="R263" i="2"/>
  <c r="T273" i="4" s="1"/>
  <c r="Q263" i="2"/>
  <c r="S273" i="4" s="1"/>
  <c r="P263" i="2"/>
  <c r="R273" i="4" s="1"/>
  <c r="O263" i="2"/>
  <c r="Q273" i="4" s="1"/>
  <c r="N263" i="2"/>
  <c r="P273" i="4" s="1"/>
  <c r="V273" i="4" s="1"/>
  <c r="M263" i="2"/>
  <c r="G273" i="4" s="1"/>
  <c r="L263" i="2"/>
  <c r="F273" i="4" s="1"/>
  <c r="K263" i="2"/>
  <c r="E273" i="4" s="1"/>
  <c r="J263" i="2"/>
  <c r="D273" i="4" s="1"/>
  <c r="I263" i="2"/>
  <c r="C273" i="4" s="1"/>
  <c r="H263" i="2"/>
  <c r="B273" i="4" s="1"/>
  <c r="S262" i="2"/>
  <c r="U274" i="4" s="1"/>
  <c r="R262" i="2"/>
  <c r="T274" i="4" s="1"/>
  <c r="Q262" i="2"/>
  <c r="S274" i="4" s="1"/>
  <c r="P262" i="2"/>
  <c r="R274" i="4" s="1"/>
  <c r="O262" i="2"/>
  <c r="Q274" i="4" s="1"/>
  <c r="N262" i="2"/>
  <c r="P274" i="4" s="1"/>
  <c r="M262" i="2"/>
  <c r="G274" i="4" s="1"/>
  <c r="L262" i="2"/>
  <c r="F274" i="4" s="1"/>
  <c r="K262" i="2"/>
  <c r="E274" i="4" s="1"/>
  <c r="J262" i="2"/>
  <c r="D274" i="4" s="1"/>
  <c r="I262" i="2"/>
  <c r="C274" i="4" s="1"/>
  <c r="H262" i="2"/>
  <c r="B274" i="4" s="1"/>
  <c r="S261" i="2"/>
  <c r="U275" i="4" s="1"/>
  <c r="R261" i="2"/>
  <c r="T275" i="4" s="1"/>
  <c r="Q261" i="2"/>
  <c r="S275" i="4" s="1"/>
  <c r="P261" i="2"/>
  <c r="R275" i="4" s="1"/>
  <c r="O261" i="2"/>
  <c r="Q275" i="4" s="1"/>
  <c r="N261" i="2"/>
  <c r="P275" i="4" s="1"/>
  <c r="M261" i="2"/>
  <c r="G275" i="4" s="1"/>
  <c r="L261" i="2"/>
  <c r="F275" i="4" s="1"/>
  <c r="K261" i="2"/>
  <c r="E275" i="4" s="1"/>
  <c r="J261" i="2"/>
  <c r="D275" i="4" s="1"/>
  <c r="I261" i="2"/>
  <c r="C275" i="4" s="1"/>
  <c r="H261" i="2"/>
  <c r="B275" i="4" s="1"/>
  <c r="S260" i="2"/>
  <c r="U276" i="4" s="1"/>
  <c r="R260" i="2"/>
  <c r="T276" i="4" s="1"/>
  <c r="Q260" i="2"/>
  <c r="S276" i="4" s="1"/>
  <c r="P260" i="2"/>
  <c r="R276" i="4" s="1"/>
  <c r="O260" i="2"/>
  <c r="Q276" i="4" s="1"/>
  <c r="N260" i="2"/>
  <c r="P276" i="4" s="1"/>
  <c r="M260" i="2"/>
  <c r="G276" i="4" s="1"/>
  <c r="L260" i="2"/>
  <c r="F276" i="4" s="1"/>
  <c r="K260" i="2"/>
  <c r="E276" i="4" s="1"/>
  <c r="J260" i="2"/>
  <c r="D276" i="4" s="1"/>
  <c r="I260" i="2"/>
  <c r="C276" i="4" s="1"/>
  <c r="H260" i="2"/>
  <c r="B276" i="4" s="1"/>
  <c r="S259" i="2"/>
  <c r="U277" i="4" s="1"/>
  <c r="R259" i="2"/>
  <c r="T277" i="4" s="1"/>
  <c r="Q259" i="2"/>
  <c r="S277" i="4" s="1"/>
  <c r="P259" i="2"/>
  <c r="R277" i="4" s="1"/>
  <c r="O259" i="2"/>
  <c r="Q277" i="4" s="1"/>
  <c r="N259" i="2"/>
  <c r="P277" i="4" s="1"/>
  <c r="M259" i="2"/>
  <c r="G277" i="4" s="1"/>
  <c r="L259" i="2"/>
  <c r="F277" i="4" s="1"/>
  <c r="K259" i="2"/>
  <c r="E277" i="4" s="1"/>
  <c r="J259" i="2"/>
  <c r="D277" i="4" s="1"/>
  <c r="I259" i="2"/>
  <c r="C277" i="4" s="1"/>
  <c r="H259" i="2"/>
  <c r="B277" i="4" s="1"/>
  <c r="S258" i="2"/>
  <c r="U278" i="4" s="1"/>
  <c r="R258" i="2"/>
  <c r="T278" i="4" s="1"/>
  <c r="Q258" i="2"/>
  <c r="S278" i="4" s="1"/>
  <c r="P258" i="2"/>
  <c r="R278" i="4" s="1"/>
  <c r="O258" i="2"/>
  <c r="Q278" i="4" s="1"/>
  <c r="N258" i="2"/>
  <c r="P278" i="4" s="1"/>
  <c r="V278" i="4" s="1"/>
  <c r="M258" i="2"/>
  <c r="G278" i="4" s="1"/>
  <c r="L258" i="2"/>
  <c r="F278" i="4" s="1"/>
  <c r="K258" i="2"/>
  <c r="E278" i="4" s="1"/>
  <c r="J258" i="2"/>
  <c r="D278" i="4" s="1"/>
  <c r="I258" i="2"/>
  <c r="C278" i="4" s="1"/>
  <c r="H258" i="2"/>
  <c r="B278" i="4" s="1"/>
  <c r="S257" i="2"/>
  <c r="R257" i="2"/>
  <c r="Q257" i="2"/>
  <c r="P257" i="2"/>
  <c r="O257" i="2"/>
  <c r="N257" i="2"/>
  <c r="M257" i="2"/>
  <c r="G279" i="4" s="1"/>
  <c r="L257" i="2"/>
  <c r="F279" i="4" s="1"/>
  <c r="K257" i="2"/>
  <c r="E279" i="4" s="1"/>
  <c r="J257" i="2"/>
  <c r="D279" i="4" s="1"/>
  <c r="I257" i="2"/>
  <c r="C279" i="4" s="1"/>
  <c r="H257" i="2"/>
  <c r="B279" i="4" s="1"/>
  <c r="S256" i="2"/>
  <c r="R256" i="2"/>
  <c r="Q256" i="2"/>
  <c r="P256" i="2"/>
  <c r="O256" i="2"/>
  <c r="N256" i="2"/>
  <c r="M256" i="2"/>
  <c r="G280" i="4" s="1"/>
  <c r="L256" i="2"/>
  <c r="F280" i="4" s="1"/>
  <c r="K256" i="2"/>
  <c r="E280" i="4" s="1"/>
  <c r="J256" i="2"/>
  <c r="D280" i="4" s="1"/>
  <c r="I256" i="2"/>
  <c r="C280" i="4" s="1"/>
  <c r="H256" i="2"/>
  <c r="B280" i="4" s="1"/>
  <c r="S255" i="2"/>
  <c r="R255" i="2"/>
  <c r="Q255" i="2"/>
  <c r="P255" i="2"/>
  <c r="O255" i="2"/>
  <c r="N255" i="2"/>
  <c r="M255" i="2"/>
  <c r="G281" i="4" s="1"/>
  <c r="L255" i="2"/>
  <c r="F281" i="4" s="1"/>
  <c r="K255" i="2"/>
  <c r="E281" i="4" s="1"/>
  <c r="J255" i="2"/>
  <c r="D281" i="4" s="1"/>
  <c r="I255" i="2"/>
  <c r="C281" i="4" s="1"/>
  <c r="H255" i="2"/>
  <c r="B281" i="4" s="1"/>
  <c r="S254" i="2"/>
  <c r="R254" i="2"/>
  <c r="Q254" i="2"/>
  <c r="P254" i="2"/>
  <c r="O254" i="2"/>
  <c r="N254" i="2"/>
  <c r="M254" i="2"/>
  <c r="G282" i="4" s="1"/>
  <c r="L254" i="2"/>
  <c r="F282" i="4" s="1"/>
  <c r="K254" i="2"/>
  <c r="E282" i="4" s="1"/>
  <c r="J254" i="2"/>
  <c r="D282" i="4" s="1"/>
  <c r="I254" i="2"/>
  <c r="C282" i="4" s="1"/>
  <c r="H254" i="2"/>
  <c r="B282" i="4" s="1"/>
  <c r="S253" i="2"/>
  <c r="R253" i="2"/>
  <c r="Q253" i="2"/>
  <c r="P253" i="2"/>
  <c r="O253" i="2"/>
  <c r="N253" i="2"/>
  <c r="M253" i="2"/>
  <c r="G283" i="4" s="1"/>
  <c r="L253" i="2"/>
  <c r="F283" i="4" s="1"/>
  <c r="K253" i="2"/>
  <c r="E283" i="4" s="1"/>
  <c r="J253" i="2"/>
  <c r="D283" i="4" s="1"/>
  <c r="I253" i="2"/>
  <c r="C283" i="4" s="1"/>
  <c r="H253" i="2"/>
  <c r="B283" i="4" s="1"/>
  <c r="S252" i="2"/>
  <c r="R252" i="2"/>
  <c r="Q252" i="2"/>
  <c r="P252" i="2"/>
  <c r="O252" i="2"/>
  <c r="N252" i="2"/>
  <c r="M252" i="2"/>
  <c r="G284" i="4" s="1"/>
  <c r="L252" i="2"/>
  <c r="F284" i="4" s="1"/>
  <c r="K252" i="2"/>
  <c r="E284" i="4" s="1"/>
  <c r="J252" i="2"/>
  <c r="D284" i="4" s="1"/>
  <c r="I252" i="2"/>
  <c r="C284" i="4" s="1"/>
  <c r="H252" i="2"/>
  <c r="B284" i="4" s="1"/>
  <c r="S251" i="2"/>
  <c r="R251" i="2"/>
  <c r="Q251" i="2"/>
  <c r="P251" i="2"/>
  <c r="O251" i="2"/>
  <c r="N251" i="2"/>
  <c r="M251" i="2"/>
  <c r="G285" i="4" s="1"/>
  <c r="L251" i="2"/>
  <c r="F285" i="4" s="1"/>
  <c r="K251" i="2"/>
  <c r="E285" i="4" s="1"/>
  <c r="J251" i="2"/>
  <c r="D285" i="4" s="1"/>
  <c r="I251" i="2"/>
  <c r="C285" i="4" s="1"/>
  <c r="H251" i="2"/>
  <c r="B285" i="4" s="1"/>
  <c r="S250" i="2"/>
  <c r="R250" i="2"/>
  <c r="Q250" i="2"/>
  <c r="P250" i="2"/>
  <c r="O250" i="2"/>
  <c r="N250" i="2"/>
  <c r="M250" i="2"/>
  <c r="G286" i="4" s="1"/>
  <c r="L250" i="2"/>
  <c r="F286" i="4" s="1"/>
  <c r="K250" i="2"/>
  <c r="E286" i="4" s="1"/>
  <c r="J250" i="2"/>
  <c r="D286" i="4" s="1"/>
  <c r="I250" i="2"/>
  <c r="C286" i="4" s="1"/>
  <c r="H250" i="2"/>
  <c r="B286" i="4" s="1"/>
  <c r="S249" i="2"/>
  <c r="R249" i="2"/>
  <c r="Q249" i="2"/>
  <c r="P249" i="2"/>
  <c r="O249" i="2"/>
  <c r="N249" i="2"/>
  <c r="M249" i="2"/>
  <c r="G287" i="4" s="1"/>
  <c r="L249" i="2"/>
  <c r="F287" i="4" s="1"/>
  <c r="K249" i="2"/>
  <c r="E287" i="4" s="1"/>
  <c r="J249" i="2"/>
  <c r="D287" i="4" s="1"/>
  <c r="I249" i="2"/>
  <c r="C287" i="4" s="1"/>
  <c r="H249" i="2"/>
  <c r="B287" i="4" s="1"/>
  <c r="S248" i="2"/>
  <c r="R248" i="2"/>
  <c r="Q248" i="2"/>
  <c r="P248" i="2"/>
  <c r="O248" i="2"/>
  <c r="N248" i="2"/>
  <c r="M248" i="2"/>
  <c r="G288" i="4" s="1"/>
  <c r="L248" i="2"/>
  <c r="F288" i="4" s="1"/>
  <c r="K248" i="2"/>
  <c r="E288" i="4" s="1"/>
  <c r="J248" i="2"/>
  <c r="D288" i="4" s="1"/>
  <c r="I248" i="2"/>
  <c r="C288" i="4" s="1"/>
  <c r="H248" i="2"/>
  <c r="B288" i="4" s="1"/>
  <c r="S247" i="2"/>
  <c r="R247" i="2"/>
  <c r="Q247" i="2"/>
  <c r="P247" i="2"/>
  <c r="O247" i="2"/>
  <c r="N247" i="2"/>
  <c r="M247" i="2"/>
  <c r="G289" i="4" s="1"/>
  <c r="L247" i="2"/>
  <c r="F289" i="4" s="1"/>
  <c r="K247" i="2"/>
  <c r="E289" i="4" s="1"/>
  <c r="J247" i="2"/>
  <c r="D289" i="4" s="1"/>
  <c r="I247" i="2"/>
  <c r="C289" i="4" s="1"/>
  <c r="H247" i="2"/>
  <c r="B289" i="4" s="1"/>
  <c r="S246" i="2"/>
  <c r="R246" i="2"/>
  <c r="Q246" i="2"/>
  <c r="P246" i="2"/>
  <c r="O246" i="2"/>
  <c r="N246" i="2"/>
  <c r="M246" i="2"/>
  <c r="G290" i="4" s="1"/>
  <c r="L246" i="2"/>
  <c r="F290" i="4" s="1"/>
  <c r="K246" i="2"/>
  <c r="E290" i="4" s="1"/>
  <c r="J246" i="2"/>
  <c r="D290" i="4" s="1"/>
  <c r="I246" i="2"/>
  <c r="C290" i="4" s="1"/>
  <c r="H246" i="2"/>
  <c r="B290" i="4" s="1"/>
  <c r="S245" i="2"/>
  <c r="R245" i="2"/>
  <c r="Q245" i="2"/>
  <c r="P245" i="2"/>
  <c r="O245" i="2"/>
  <c r="N245" i="2"/>
  <c r="M245" i="2"/>
  <c r="G291" i="4" s="1"/>
  <c r="L245" i="2"/>
  <c r="F291" i="4" s="1"/>
  <c r="K245" i="2"/>
  <c r="E291" i="4" s="1"/>
  <c r="J245" i="2"/>
  <c r="D291" i="4" s="1"/>
  <c r="I245" i="2"/>
  <c r="C291" i="4" s="1"/>
  <c r="H245" i="2"/>
  <c r="B291" i="4" s="1"/>
  <c r="S244" i="2"/>
  <c r="R244" i="2"/>
  <c r="Q244" i="2"/>
  <c r="P244" i="2"/>
  <c r="O244" i="2"/>
  <c r="N244" i="2"/>
  <c r="M244" i="2"/>
  <c r="G292" i="4" s="1"/>
  <c r="L244" i="2"/>
  <c r="F292" i="4" s="1"/>
  <c r="K244" i="2"/>
  <c r="E292" i="4" s="1"/>
  <c r="J244" i="2"/>
  <c r="D292" i="4" s="1"/>
  <c r="I244" i="2"/>
  <c r="C292" i="4" s="1"/>
  <c r="H244" i="2"/>
  <c r="B292" i="4" s="1"/>
  <c r="S243" i="2"/>
  <c r="R243" i="2"/>
  <c r="Q243" i="2"/>
  <c r="P243" i="2"/>
  <c r="O243" i="2"/>
  <c r="N243" i="2"/>
  <c r="M243" i="2"/>
  <c r="G293" i="4" s="1"/>
  <c r="L243" i="2"/>
  <c r="F293" i="4" s="1"/>
  <c r="K243" i="2"/>
  <c r="E293" i="4" s="1"/>
  <c r="J243" i="2"/>
  <c r="D293" i="4" s="1"/>
  <c r="I243" i="2"/>
  <c r="C293" i="4" s="1"/>
  <c r="H243" i="2"/>
  <c r="B293" i="4" s="1"/>
  <c r="S242" i="2"/>
  <c r="R242" i="2"/>
  <c r="Q242" i="2"/>
  <c r="P242" i="2"/>
  <c r="O242" i="2"/>
  <c r="N242" i="2"/>
  <c r="M242" i="2"/>
  <c r="G294" i="4" s="1"/>
  <c r="L242" i="2"/>
  <c r="F294" i="4" s="1"/>
  <c r="K242" i="2"/>
  <c r="E294" i="4" s="1"/>
  <c r="J242" i="2"/>
  <c r="D294" i="4" s="1"/>
  <c r="I242" i="2"/>
  <c r="C294" i="4" s="1"/>
  <c r="H242" i="2"/>
  <c r="B294" i="4" s="1"/>
  <c r="S241" i="2"/>
  <c r="R241" i="2"/>
  <c r="Q241" i="2"/>
  <c r="P241" i="2"/>
  <c r="O241" i="2"/>
  <c r="N241" i="2"/>
  <c r="M241" i="2"/>
  <c r="G295" i="4" s="1"/>
  <c r="L241" i="2"/>
  <c r="F295" i="4" s="1"/>
  <c r="K241" i="2"/>
  <c r="E295" i="4" s="1"/>
  <c r="J241" i="2"/>
  <c r="D295" i="4" s="1"/>
  <c r="I241" i="2"/>
  <c r="C295" i="4" s="1"/>
  <c r="H241" i="2"/>
  <c r="B295" i="4" s="1"/>
  <c r="S240" i="2"/>
  <c r="R240" i="2"/>
  <c r="Q240" i="2"/>
  <c r="P240" i="2"/>
  <c r="O240" i="2"/>
  <c r="N240" i="2"/>
  <c r="M240" i="2"/>
  <c r="G296" i="4" s="1"/>
  <c r="L240" i="2"/>
  <c r="F296" i="4" s="1"/>
  <c r="K240" i="2"/>
  <c r="E296" i="4" s="1"/>
  <c r="J240" i="2"/>
  <c r="D296" i="4" s="1"/>
  <c r="I240" i="2"/>
  <c r="C296" i="4" s="1"/>
  <c r="H240" i="2"/>
  <c r="B296" i="4" s="1"/>
  <c r="S239" i="2"/>
  <c r="R239" i="2"/>
  <c r="Q239" i="2"/>
  <c r="P239" i="2"/>
  <c r="O239" i="2"/>
  <c r="N239" i="2"/>
  <c r="M239" i="2"/>
  <c r="G297" i="4" s="1"/>
  <c r="L239" i="2"/>
  <c r="F297" i="4" s="1"/>
  <c r="K239" i="2"/>
  <c r="E297" i="4" s="1"/>
  <c r="J239" i="2"/>
  <c r="D297" i="4" s="1"/>
  <c r="I239" i="2"/>
  <c r="C297" i="4" s="1"/>
  <c r="H239" i="2"/>
  <c r="B297" i="4" s="1"/>
  <c r="S238" i="2"/>
  <c r="R238" i="2"/>
  <c r="Q238" i="2"/>
  <c r="P238" i="2"/>
  <c r="O238" i="2"/>
  <c r="N238" i="2"/>
  <c r="M238" i="2"/>
  <c r="G298" i="4" s="1"/>
  <c r="L238" i="2"/>
  <c r="F298" i="4" s="1"/>
  <c r="K238" i="2"/>
  <c r="E298" i="4" s="1"/>
  <c r="J238" i="2"/>
  <c r="D298" i="4" s="1"/>
  <c r="I238" i="2"/>
  <c r="C298" i="4" s="1"/>
  <c r="H238" i="2"/>
  <c r="B298" i="4" s="1"/>
  <c r="S237" i="2"/>
  <c r="R237" i="2"/>
  <c r="Q237" i="2"/>
  <c r="P237" i="2"/>
  <c r="O237" i="2"/>
  <c r="N237" i="2"/>
  <c r="M237" i="2"/>
  <c r="G299" i="4" s="1"/>
  <c r="L237" i="2"/>
  <c r="F299" i="4" s="1"/>
  <c r="K237" i="2"/>
  <c r="E299" i="4" s="1"/>
  <c r="J237" i="2"/>
  <c r="D299" i="4" s="1"/>
  <c r="I237" i="2"/>
  <c r="C299" i="4" s="1"/>
  <c r="H237" i="2"/>
  <c r="B299" i="4" s="1"/>
  <c r="S236" i="2"/>
  <c r="R236" i="2"/>
  <c r="Q236" i="2"/>
  <c r="P236" i="2"/>
  <c r="O236" i="2"/>
  <c r="N236" i="2"/>
  <c r="M236" i="2"/>
  <c r="G300" i="4" s="1"/>
  <c r="L236" i="2"/>
  <c r="F300" i="4" s="1"/>
  <c r="K236" i="2"/>
  <c r="E300" i="4" s="1"/>
  <c r="J236" i="2"/>
  <c r="D300" i="4" s="1"/>
  <c r="I236" i="2"/>
  <c r="C300" i="4" s="1"/>
  <c r="H236" i="2"/>
  <c r="B300" i="4" s="1"/>
  <c r="S235" i="2"/>
  <c r="R235" i="2"/>
  <c r="Q235" i="2"/>
  <c r="P235" i="2"/>
  <c r="O235" i="2"/>
  <c r="N235" i="2"/>
  <c r="M235" i="2"/>
  <c r="G301" i="4" s="1"/>
  <c r="L235" i="2"/>
  <c r="F301" i="4" s="1"/>
  <c r="K235" i="2"/>
  <c r="E301" i="4" s="1"/>
  <c r="J235" i="2"/>
  <c r="D301" i="4" s="1"/>
  <c r="I235" i="2"/>
  <c r="C301" i="4" s="1"/>
  <c r="H235" i="2"/>
  <c r="B301" i="4" s="1"/>
  <c r="S234" i="2"/>
  <c r="R234" i="2"/>
  <c r="Q234" i="2"/>
  <c r="P234" i="2"/>
  <c r="O234" i="2"/>
  <c r="N234" i="2"/>
  <c r="M234" i="2"/>
  <c r="G302" i="4" s="1"/>
  <c r="L234" i="2"/>
  <c r="F302" i="4" s="1"/>
  <c r="K234" i="2"/>
  <c r="E302" i="4" s="1"/>
  <c r="J234" i="2"/>
  <c r="D302" i="4" s="1"/>
  <c r="I234" i="2"/>
  <c r="C302" i="4" s="1"/>
  <c r="H234" i="2"/>
  <c r="B302" i="4" s="1"/>
  <c r="S233" i="2"/>
  <c r="R233" i="2"/>
  <c r="Q233" i="2"/>
  <c r="P233" i="2"/>
  <c r="O233" i="2"/>
  <c r="N233" i="2"/>
  <c r="M233" i="2"/>
  <c r="G303" i="4" s="1"/>
  <c r="L233" i="2"/>
  <c r="F303" i="4" s="1"/>
  <c r="K233" i="2"/>
  <c r="E303" i="4" s="1"/>
  <c r="J233" i="2"/>
  <c r="D303" i="4" s="1"/>
  <c r="I233" i="2"/>
  <c r="C303" i="4" s="1"/>
  <c r="H233" i="2"/>
  <c r="B303" i="4" s="1"/>
  <c r="S232" i="2"/>
  <c r="R232" i="2"/>
  <c r="Q232" i="2"/>
  <c r="P232" i="2"/>
  <c r="O232" i="2"/>
  <c r="N232" i="2"/>
  <c r="M232" i="2"/>
  <c r="G304" i="4" s="1"/>
  <c r="L232" i="2"/>
  <c r="F304" i="4" s="1"/>
  <c r="K232" i="2"/>
  <c r="E304" i="4" s="1"/>
  <c r="J232" i="2"/>
  <c r="D304" i="4" s="1"/>
  <c r="I232" i="2"/>
  <c r="C304" i="4" s="1"/>
  <c r="H232" i="2"/>
  <c r="B304" i="4" s="1"/>
  <c r="S231" i="2"/>
  <c r="R231" i="2"/>
  <c r="Q231" i="2"/>
  <c r="P231" i="2"/>
  <c r="O231" i="2"/>
  <c r="N231" i="2"/>
  <c r="M231" i="2"/>
  <c r="G305" i="4" s="1"/>
  <c r="L231" i="2"/>
  <c r="F305" i="4" s="1"/>
  <c r="K231" i="2"/>
  <c r="E305" i="4" s="1"/>
  <c r="J231" i="2"/>
  <c r="D305" i="4" s="1"/>
  <c r="I231" i="2"/>
  <c r="C305" i="4" s="1"/>
  <c r="H231" i="2"/>
  <c r="B305" i="4" s="1"/>
  <c r="S230" i="2"/>
  <c r="R230" i="2"/>
  <c r="Q230" i="2"/>
  <c r="P230" i="2"/>
  <c r="O230" i="2"/>
  <c r="N230" i="2"/>
  <c r="M230" i="2"/>
  <c r="G306" i="4" s="1"/>
  <c r="L230" i="2"/>
  <c r="F306" i="4" s="1"/>
  <c r="K230" i="2"/>
  <c r="E306" i="4" s="1"/>
  <c r="J230" i="2"/>
  <c r="D306" i="4" s="1"/>
  <c r="I230" i="2"/>
  <c r="C306" i="4" s="1"/>
  <c r="H230" i="2"/>
  <c r="B306" i="4" s="1"/>
  <c r="S229" i="2"/>
  <c r="R229" i="2"/>
  <c r="Q229" i="2"/>
  <c r="P229" i="2"/>
  <c r="O229" i="2"/>
  <c r="N229" i="2"/>
  <c r="M229" i="2"/>
  <c r="G307" i="4" s="1"/>
  <c r="L229" i="2"/>
  <c r="F307" i="4" s="1"/>
  <c r="K229" i="2"/>
  <c r="E307" i="4" s="1"/>
  <c r="J229" i="2"/>
  <c r="D307" i="4" s="1"/>
  <c r="I229" i="2"/>
  <c r="C307" i="4" s="1"/>
  <c r="H229" i="2"/>
  <c r="B307" i="4" s="1"/>
  <c r="S228" i="2"/>
  <c r="R228" i="2"/>
  <c r="Q228" i="2"/>
  <c r="P228" i="2"/>
  <c r="O228" i="2"/>
  <c r="N228" i="2"/>
  <c r="M228" i="2"/>
  <c r="G308" i="4" s="1"/>
  <c r="L228" i="2"/>
  <c r="F308" i="4" s="1"/>
  <c r="K228" i="2"/>
  <c r="E308" i="4" s="1"/>
  <c r="J228" i="2"/>
  <c r="D308" i="4" s="1"/>
  <c r="I228" i="2"/>
  <c r="C308" i="4" s="1"/>
  <c r="H228" i="2"/>
  <c r="B308" i="4" s="1"/>
  <c r="S227" i="2"/>
  <c r="R227" i="2"/>
  <c r="Q227" i="2"/>
  <c r="P227" i="2"/>
  <c r="O227" i="2"/>
  <c r="N227" i="2"/>
  <c r="M227" i="2"/>
  <c r="G309" i="4" s="1"/>
  <c r="L227" i="2"/>
  <c r="F309" i="4" s="1"/>
  <c r="K227" i="2"/>
  <c r="E309" i="4" s="1"/>
  <c r="J227" i="2"/>
  <c r="D309" i="4" s="1"/>
  <c r="I227" i="2"/>
  <c r="C309" i="4" s="1"/>
  <c r="H227" i="2"/>
  <c r="B309" i="4" s="1"/>
  <c r="S226" i="2"/>
  <c r="R226" i="2"/>
  <c r="Q226" i="2"/>
  <c r="P226" i="2"/>
  <c r="O226" i="2"/>
  <c r="N226" i="2"/>
  <c r="M226" i="2"/>
  <c r="G310" i="4" s="1"/>
  <c r="L226" i="2"/>
  <c r="F310" i="4" s="1"/>
  <c r="K226" i="2"/>
  <c r="E310" i="4" s="1"/>
  <c r="J226" i="2"/>
  <c r="D310" i="4" s="1"/>
  <c r="I226" i="2"/>
  <c r="C310" i="4" s="1"/>
  <c r="H226" i="2"/>
  <c r="B310" i="4" s="1"/>
  <c r="S225" i="2"/>
  <c r="R225" i="2"/>
  <c r="Q225" i="2"/>
  <c r="P225" i="2"/>
  <c r="O225" i="2"/>
  <c r="N225" i="2"/>
  <c r="M225" i="2"/>
  <c r="G311" i="4" s="1"/>
  <c r="L225" i="2"/>
  <c r="F311" i="4" s="1"/>
  <c r="K225" i="2"/>
  <c r="E311" i="4" s="1"/>
  <c r="J225" i="2"/>
  <c r="D311" i="4" s="1"/>
  <c r="I225" i="2"/>
  <c r="C311" i="4" s="1"/>
  <c r="H225" i="2"/>
  <c r="B311" i="4" s="1"/>
  <c r="S224" i="2"/>
  <c r="R224" i="2"/>
  <c r="Q224" i="2"/>
  <c r="P224" i="2"/>
  <c r="O224" i="2"/>
  <c r="N224" i="2"/>
  <c r="M224" i="2"/>
  <c r="G312" i="4" s="1"/>
  <c r="L224" i="2"/>
  <c r="F312" i="4" s="1"/>
  <c r="K224" i="2"/>
  <c r="E312" i="4" s="1"/>
  <c r="J224" i="2"/>
  <c r="D312" i="4" s="1"/>
  <c r="I224" i="2"/>
  <c r="C312" i="4" s="1"/>
  <c r="H224" i="2"/>
  <c r="B312" i="4" s="1"/>
  <c r="S223" i="2"/>
  <c r="R223" i="2"/>
  <c r="Q223" i="2"/>
  <c r="P223" i="2"/>
  <c r="O223" i="2"/>
  <c r="N223" i="2"/>
  <c r="M223" i="2"/>
  <c r="G313" i="4" s="1"/>
  <c r="L223" i="2"/>
  <c r="F313" i="4" s="1"/>
  <c r="K223" i="2"/>
  <c r="E313" i="4" s="1"/>
  <c r="J223" i="2"/>
  <c r="D313" i="4" s="1"/>
  <c r="I223" i="2"/>
  <c r="C313" i="4" s="1"/>
  <c r="H223" i="2"/>
  <c r="B313" i="4" s="1"/>
  <c r="S222" i="2"/>
  <c r="R222" i="2"/>
  <c r="Q222" i="2"/>
  <c r="P222" i="2"/>
  <c r="O222" i="2"/>
  <c r="N222" i="2"/>
  <c r="M222" i="2"/>
  <c r="G314" i="4" s="1"/>
  <c r="L222" i="2"/>
  <c r="F314" i="4" s="1"/>
  <c r="K222" i="2"/>
  <c r="E314" i="4" s="1"/>
  <c r="J222" i="2"/>
  <c r="D314" i="4" s="1"/>
  <c r="I222" i="2"/>
  <c r="C314" i="4" s="1"/>
  <c r="H222" i="2"/>
  <c r="B314" i="4" s="1"/>
  <c r="S221" i="2"/>
  <c r="R221" i="2"/>
  <c r="Q221" i="2"/>
  <c r="P221" i="2"/>
  <c r="O221" i="2"/>
  <c r="N221" i="2"/>
  <c r="M221" i="2"/>
  <c r="G315" i="4" s="1"/>
  <c r="L221" i="2"/>
  <c r="F315" i="4" s="1"/>
  <c r="K221" i="2"/>
  <c r="E315" i="4" s="1"/>
  <c r="J221" i="2"/>
  <c r="D315" i="4" s="1"/>
  <c r="I221" i="2"/>
  <c r="C315" i="4" s="1"/>
  <c r="H221" i="2"/>
  <c r="B315" i="4" s="1"/>
  <c r="S220" i="2"/>
  <c r="R220" i="2"/>
  <c r="Q220" i="2"/>
  <c r="P220" i="2"/>
  <c r="O220" i="2"/>
  <c r="N220" i="2"/>
  <c r="M220" i="2"/>
  <c r="G316" i="4" s="1"/>
  <c r="L220" i="2"/>
  <c r="F316" i="4" s="1"/>
  <c r="K220" i="2"/>
  <c r="E316" i="4" s="1"/>
  <c r="J220" i="2"/>
  <c r="D316" i="4" s="1"/>
  <c r="I220" i="2"/>
  <c r="C316" i="4" s="1"/>
  <c r="H220" i="2"/>
  <c r="B316" i="4" s="1"/>
  <c r="S219" i="2"/>
  <c r="R219" i="2"/>
  <c r="Q219" i="2"/>
  <c r="P219" i="2"/>
  <c r="O219" i="2"/>
  <c r="N219" i="2"/>
  <c r="M219" i="2"/>
  <c r="G317" i="4" s="1"/>
  <c r="L219" i="2"/>
  <c r="F317" i="4" s="1"/>
  <c r="K219" i="2"/>
  <c r="E317" i="4" s="1"/>
  <c r="J219" i="2"/>
  <c r="D317" i="4" s="1"/>
  <c r="I219" i="2"/>
  <c r="C317" i="4" s="1"/>
  <c r="H219" i="2"/>
  <c r="B317" i="4" s="1"/>
  <c r="S218" i="2"/>
  <c r="R218" i="2"/>
  <c r="Q218" i="2"/>
  <c r="P218" i="2"/>
  <c r="O218" i="2"/>
  <c r="N218" i="2"/>
  <c r="M218" i="2"/>
  <c r="G318" i="4" s="1"/>
  <c r="L218" i="2"/>
  <c r="F318" i="4" s="1"/>
  <c r="K218" i="2"/>
  <c r="E318" i="4" s="1"/>
  <c r="J218" i="2"/>
  <c r="D318" i="4" s="1"/>
  <c r="I218" i="2"/>
  <c r="C318" i="4" s="1"/>
  <c r="H218" i="2"/>
  <c r="B318" i="4" s="1"/>
  <c r="S217" i="2"/>
  <c r="R217" i="2"/>
  <c r="Q217" i="2"/>
  <c r="P217" i="2"/>
  <c r="O217" i="2"/>
  <c r="N217" i="2"/>
  <c r="M217" i="2"/>
  <c r="G319" i="4" s="1"/>
  <c r="L217" i="2"/>
  <c r="F319" i="4" s="1"/>
  <c r="K217" i="2"/>
  <c r="E319" i="4" s="1"/>
  <c r="J217" i="2"/>
  <c r="D319" i="4" s="1"/>
  <c r="I217" i="2"/>
  <c r="C319" i="4" s="1"/>
  <c r="H217" i="2"/>
  <c r="B319" i="4" s="1"/>
  <c r="S216" i="2"/>
  <c r="R216" i="2"/>
  <c r="Q216" i="2"/>
  <c r="P216" i="2"/>
  <c r="O216" i="2"/>
  <c r="N216" i="2"/>
  <c r="M216" i="2"/>
  <c r="G320" i="4" s="1"/>
  <c r="L216" i="2"/>
  <c r="F320" i="4" s="1"/>
  <c r="K216" i="2"/>
  <c r="E320" i="4" s="1"/>
  <c r="J216" i="2"/>
  <c r="D320" i="4" s="1"/>
  <c r="I216" i="2"/>
  <c r="C320" i="4" s="1"/>
  <c r="H216" i="2"/>
  <c r="B320" i="4" s="1"/>
  <c r="S215" i="2"/>
  <c r="R215" i="2"/>
  <c r="Q215" i="2"/>
  <c r="P215" i="2"/>
  <c r="O215" i="2"/>
  <c r="N215" i="2"/>
  <c r="M215" i="2"/>
  <c r="G321" i="4" s="1"/>
  <c r="L215" i="2"/>
  <c r="F321" i="4" s="1"/>
  <c r="K215" i="2"/>
  <c r="E321" i="4" s="1"/>
  <c r="J215" i="2"/>
  <c r="D321" i="4" s="1"/>
  <c r="I215" i="2"/>
  <c r="C321" i="4" s="1"/>
  <c r="H215" i="2"/>
  <c r="B321" i="4" s="1"/>
  <c r="S214" i="2"/>
  <c r="R214" i="2"/>
  <c r="Q214" i="2"/>
  <c r="P214" i="2"/>
  <c r="O214" i="2"/>
  <c r="N214" i="2"/>
  <c r="M214" i="2"/>
  <c r="G322" i="4" s="1"/>
  <c r="L214" i="2"/>
  <c r="F322" i="4" s="1"/>
  <c r="K214" i="2"/>
  <c r="E322" i="4" s="1"/>
  <c r="J214" i="2"/>
  <c r="D322" i="4" s="1"/>
  <c r="I214" i="2"/>
  <c r="C322" i="4" s="1"/>
  <c r="H214" i="2"/>
  <c r="B322" i="4" s="1"/>
  <c r="S213" i="2"/>
  <c r="R213" i="2"/>
  <c r="Q213" i="2"/>
  <c r="P213" i="2"/>
  <c r="O213" i="2"/>
  <c r="N213" i="2"/>
  <c r="M213" i="2"/>
  <c r="G323" i="4" s="1"/>
  <c r="L213" i="2"/>
  <c r="F323" i="4" s="1"/>
  <c r="K213" i="2"/>
  <c r="E323" i="4" s="1"/>
  <c r="J213" i="2"/>
  <c r="D323" i="4" s="1"/>
  <c r="I213" i="2"/>
  <c r="C323" i="4" s="1"/>
  <c r="H213" i="2"/>
  <c r="B323" i="4" s="1"/>
  <c r="S212" i="2"/>
  <c r="R212" i="2"/>
  <c r="Q212" i="2"/>
  <c r="P212" i="2"/>
  <c r="O212" i="2"/>
  <c r="N212" i="2"/>
  <c r="M212" i="2"/>
  <c r="G324" i="4" s="1"/>
  <c r="L212" i="2"/>
  <c r="F324" i="4" s="1"/>
  <c r="K212" i="2"/>
  <c r="E324" i="4" s="1"/>
  <c r="J212" i="2"/>
  <c r="D324" i="4" s="1"/>
  <c r="I212" i="2"/>
  <c r="C324" i="4" s="1"/>
  <c r="H212" i="2"/>
  <c r="B324" i="4" s="1"/>
  <c r="S211" i="2"/>
  <c r="R211" i="2"/>
  <c r="Q211" i="2"/>
  <c r="P211" i="2"/>
  <c r="O211" i="2"/>
  <c r="N211" i="2"/>
  <c r="M211" i="2"/>
  <c r="G325" i="4" s="1"/>
  <c r="L211" i="2"/>
  <c r="F325" i="4" s="1"/>
  <c r="K211" i="2"/>
  <c r="E325" i="4" s="1"/>
  <c r="J211" i="2"/>
  <c r="D325" i="4" s="1"/>
  <c r="I211" i="2"/>
  <c r="C325" i="4" s="1"/>
  <c r="H211" i="2"/>
  <c r="B325" i="4" s="1"/>
  <c r="S210" i="2"/>
  <c r="R210" i="2"/>
  <c r="Q210" i="2"/>
  <c r="P210" i="2"/>
  <c r="O210" i="2"/>
  <c r="N210" i="2"/>
  <c r="M210" i="2"/>
  <c r="G326" i="4" s="1"/>
  <c r="L210" i="2"/>
  <c r="F326" i="4" s="1"/>
  <c r="K210" i="2"/>
  <c r="E326" i="4" s="1"/>
  <c r="J210" i="2"/>
  <c r="D326" i="4" s="1"/>
  <c r="I210" i="2"/>
  <c r="C326" i="4" s="1"/>
  <c r="H210" i="2"/>
  <c r="B326" i="4" s="1"/>
  <c r="S209" i="2"/>
  <c r="R209" i="2"/>
  <c r="Q209" i="2"/>
  <c r="P209" i="2"/>
  <c r="O209" i="2"/>
  <c r="N209" i="2"/>
  <c r="M209" i="2"/>
  <c r="G327" i="4" s="1"/>
  <c r="L209" i="2"/>
  <c r="F327" i="4" s="1"/>
  <c r="K209" i="2"/>
  <c r="E327" i="4" s="1"/>
  <c r="J209" i="2"/>
  <c r="D327" i="4" s="1"/>
  <c r="I209" i="2"/>
  <c r="C327" i="4" s="1"/>
  <c r="H209" i="2"/>
  <c r="B327" i="4" s="1"/>
  <c r="S208" i="2"/>
  <c r="R208" i="2"/>
  <c r="Q208" i="2"/>
  <c r="P208" i="2"/>
  <c r="O208" i="2"/>
  <c r="N208" i="2"/>
  <c r="M208" i="2"/>
  <c r="G328" i="4" s="1"/>
  <c r="L208" i="2"/>
  <c r="F328" i="4" s="1"/>
  <c r="K208" i="2"/>
  <c r="E328" i="4" s="1"/>
  <c r="J208" i="2"/>
  <c r="D328" i="4" s="1"/>
  <c r="I208" i="2"/>
  <c r="C328" i="4" s="1"/>
  <c r="H208" i="2"/>
  <c r="B328" i="4" s="1"/>
  <c r="S207" i="2"/>
  <c r="R207" i="2"/>
  <c r="Q207" i="2"/>
  <c r="P207" i="2"/>
  <c r="O207" i="2"/>
  <c r="N207" i="2"/>
  <c r="M207" i="2"/>
  <c r="G329" i="4" s="1"/>
  <c r="L207" i="2"/>
  <c r="F329" i="4" s="1"/>
  <c r="K207" i="2"/>
  <c r="E329" i="4" s="1"/>
  <c r="J207" i="2"/>
  <c r="D329" i="4" s="1"/>
  <c r="I207" i="2"/>
  <c r="C329" i="4" s="1"/>
  <c r="H207" i="2"/>
  <c r="B329" i="4" s="1"/>
  <c r="S206" i="2"/>
  <c r="R206" i="2"/>
  <c r="Q206" i="2"/>
  <c r="P206" i="2"/>
  <c r="O206" i="2"/>
  <c r="N206" i="2"/>
  <c r="M206" i="2"/>
  <c r="G330" i="4" s="1"/>
  <c r="L206" i="2"/>
  <c r="F330" i="4" s="1"/>
  <c r="K206" i="2"/>
  <c r="E330" i="4" s="1"/>
  <c r="J206" i="2"/>
  <c r="D330" i="4" s="1"/>
  <c r="I206" i="2"/>
  <c r="C330" i="4" s="1"/>
  <c r="H206" i="2"/>
  <c r="B330" i="4" s="1"/>
  <c r="S205" i="2"/>
  <c r="R205" i="2"/>
  <c r="Q205" i="2"/>
  <c r="P205" i="2"/>
  <c r="O205" i="2"/>
  <c r="N205" i="2"/>
  <c r="M205" i="2"/>
  <c r="G331" i="4" s="1"/>
  <c r="L205" i="2"/>
  <c r="F331" i="4" s="1"/>
  <c r="K205" i="2"/>
  <c r="E331" i="4" s="1"/>
  <c r="J205" i="2"/>
  <c r="D331" i="4" s="1"/>
  <c r="I205" i="2"/>
  <c r="C331" i="4" s="1"/>
  <c r="H205" i="2"/>
  <c r="B331" i="4" s="1"/>
  <c r="S204" i="2"/>
  <c r="R204" i="2"/>
  <c r="Q204" i="2"/>
  <c r="P204" i="2"/>
  <c r="O204" i="2"/>
  <c r="N204" i="2"/>
  <c r="M204" i="2"/>
  <c r="G332" i="4" s="1"/>
  <c r="L204" i="2"/>
  <c r="F332" i="4" s="1"/>
  <c r="K204" i="2"/>
  <c r="E332" i="4" s="1"/>
  <c r="J204" i="2"/>
  <c r="D332" i="4" s="1"/>
  <c r="I204" i="2"/>
  <c r="C332" i="4" s="1"/>
  <c r="H204" i="2"/>
  <c r="B332" i="4" s="1"/>
  <c r="S203" i="2"/>
  <c r="R203" i="2"/>
  <c r="Q203" i="2"/>
  <c r="P203" i="2"/>
  <c r="O203" i="2"/>
  <c r="N203" i="2"/>
  <c r="M203" i="2"/>
  <c r="G333" i="4" s="1"/>
  <c r="L203" i="2"/>
  <c r="F333" i="4" s="1"/>
  <c r="K203" i="2"/>
  <c r="E333" i="4" s="1"/>
  <c r="J203" i="2"/>
  <c r="D333" i="4" s="1"/>
  <c r="I203" i="2"/>
  <c r="C333" i="4" s="1"/>
  <c r="H203" i="2"/>
  <c r="B333" i="4" s="1"/>
  <c r="S202" i="2"/>
  <c r="R202" i="2"/>
  <c r="Q202" i="2"/>
  <c r="P202" i="2"/>
  <c r="O202" i="2"/>
  <c r="N202" i="2"/>
  <c r="M202" i="2"/>
  <c r="G334" i="4" s="1"/>
  <c r="L202" i="2"/>
  <c r="F334" i="4" s="1"/>
  <c r="K202" i="2"/>
  <c r="E334" i="4" s="1"/>
  <c r="J202" i="2"/>
  <c r="D334" i="4" s="1"/>
  <c r="I202" i="2"/>
  <c r="C334" i="4" s="1"/>
  <c r="H202" i="2"/>
  <c r="B334" i="4" s="1"/>
  <c r="S201" i="2"/>
  <c r="R201" i="2"/>
  <c r="Q201" i="2"/>
  <c r="P201" i="2"/>
  <c r="O201" i="2"/>
  <c r="N201" i="2"/>
  <c r="M201" i="2"/>
  <c r="G335" i="4" s="1"/>
  <c r="L201" i="2"/>
  <c r="F335" i="4" s="1"/>
  <c r="K201" i="2"/>
  <c r="E335" i="4" s="1"/>
  <c r="J201" i="2"/>
  <c r="D335" i="4" s="1"/>
  <c r="I201" i="2"/>
  <c r="C335" i="4" s="1"/>
  <c r="H201" i="2"/>
  <c r="B335" i="4" s="1"/>
  <c r="S200" i="2"/>
  <c r="R200" i="2"/>
  <c r="Q200" i="2"/>
  <c r="P200" i="2"/>
  <c r="O200" i="2"/>
  <c r="N200" i="2"/>
  <c r="M200" i="2"/>
  <c r="G336" i="4" s="1"/>
  <c r="L200" i="2"/>
  <c r="F336" i="4" s="1"/>
  <c r="K200" i="2"/>
  <c r="E336" i="4" s="1"/>
  <c r="J200" i="2"/>
  <c r="D336" i="4" s="1"/>
  <c r="I200" i="2"/>
  <c r="C336" i="4" s="1"/>
  <c r="H200" i="2"/>
  <c r="B336" i="4" s="1"/>
  <c r="S199" i="2"/>
  <c r="R199" i="2"/>
  <c r="Q199" i="2"/>
  <c r="P199" i="2"/>
  <c r="O199" i="2"/>
  <c r="N199" i="2"/>
  <c r="M199" i="2"/>
  <c r="G337" i="4" s="1"/>
  <c r="L199" i="2"/>
  <c r="F337" i="4" s="1"/>
  <c r="K199" i="2"/>
  <c r="E337" i="4" s="1"/>
  <c r="J199" i="2"/>
  <c r="D337" i="4" s="1"/>
  <c r="I199" i="2"/>
  <c r="C337" i="4" s="1"/>
  <c r="H199" i="2"/>
  <c r="B337" i="4" s="1"/>
  <c r="S198" i="2"/>
  <c r="R198" i="2"/>
  <c r="Q198" i="2"/>
  <c r="P198" i="2"/>
  <c r="O198" i="2"/>
  <c r="N198" i="2"/>
  <c r="M198" i="2"/>
  <c r="G338" i="4" s="1"/>
  <c r="L198" i="2"/>
  <c r="F338" i="4" s="1"/>
  <c r="K198" i="2"/>
  <c r="E338" i="4" s="1"/>
  <c r="J198" i="2"/>
  <c r="D338" i="4" s="1"/>
  <c r="I198" i="2"/>
  <c r="C338" i="4" s="1"/>
  <c r="H198" i="2"/>
  <c r="B338" i="4" s="1"/>
  <c r="S197" i="2"/>
  <c r="R197" i="2"/>
  <c r="Q197" i="2"/>
  <c r="P197" i="2"/>
  <c r="O197" i="2"/>
  <c r="N197" i="2"/>
  <c r="M197" i="2"/>
  <c r="G339" i="4" s="1"/>
  <c r="L197" i="2"/>
  <c r="F339" i="4" s="1"/>
  <c r="K197" i="2"/>
  <c r="E339" i="4" s="1"/>
  <c r="J197" i="2"/>
  <c r="D339" i="4" s="1"/>
  <c r="I197" i="2"/>
  <c r="C339" i="4" s="1"/>
  <c r="H197" i="2"/>
  <c r="B339" i="4" s="1"/>
  <c r="S196" i="2"/>
  <c r="R196" i="2"/>
  <c r="Q196" i="2"/>
  <c r="P196" i="2"/>
  <c r="O196" i="2"/>
  <c r="N196" i="2"/>
  <c r="M196" i="2"/>
  <c r="G340" i="4" s="1"/>
  <c r="L196" i="2"/>
  <c r="F340" i="4" s="1"/>
  <c r="K196" i="2"/>
  <c r="E340" i="4" s="1"/>
  <c r="J196" i="2"/>
  <c r="D340" i="4" s="1"/>
  <c r="I196" i="2"/>
  <c r="C340" i="4" s="1"/>
  <c r="H196" i="2"/>
  <c r="B340" i="4" s="1"/>
  <c r="S195" i="2"/>
  <c r="R195" i="2"/>
  <c r="Q195" i="2"/>
  <c r="P195" i="2"/>
  <c r="O195" i="2"/>
  <c r="N195" i="2"/>
  <c r="M195" i="2"/>
  <c r="G341" i="4" s="1"/>
  <c r="L195" i="2"/>
  <c r="F341" i="4" s="1"/>
  <c r="K195" i="2"/>
  <c r="E341" i="4" s="1"/>
  <c r="J195" i="2"/>
  <c r="D341" i="4" s="1"/>
  <c r="I195" i="2"/>
  <c r="C341" i="4" s="1"/>
  <c r="H195" i="2"/>
  <c r="B341" i="4" s="1"/>
  <c r="S194" i="2"/>
  <c r="R194" i="2"/>
  <c r="Q194" i="2"/>
  <c r="P194" i="2"/>
  <c r="O194" i="2"/>
  <c r="N194" i="2"/>
  <c r="M194" i="2"/>
  <c r="G342" i="4" s="1"/>
  <c r="L194" i="2"/>
  <c r="F342" i="4" s="1"/>
  <c r="K194" i="2"/>
  <c r="E342" i="4" s="1"/>
  <c r="J194" i="2"/>
  <c r="D342" i="4" s="1"/>
  <c r="I194" i="2"/>
  <c r="C342" i="4" s="1"/>
  <c r="H194" i="2"/>
  <c r="B342" i="4" s="1"/>
  <c r="S193" i="2"/>
  <c r="R193" i="2"/>
  <c r="Q193" i="2"/>
  <c r="P193" i="2"/>
  <c r="O193" i="2"/>
  <c r="N193" i="2"/>
  <c r="M193" i="2"/>
  <c r="G343" i="4" s="1"/>
  <c r="L193" i="2"/>
  <c r="F343" i="4" s="1"/>
  <c r="K193" i="2"/>
  <c r="E343" i="4" s="1"/>
  <c r="J193" i="2"/>
  <c r="D343" i="4" s="1"/>
  <c r="I193" i="2"/>
  <c r="C343" i="4" s="1"/>
  <c r="H193" i="2"/>
  <c r="B343" i="4" s="1"/>
  <c r="S192" i="2"/>
  <c r="R192" i="2"/>
  <c r="Q192" i="2"/>
  <c r="P192" i="2"/>
  <c r="O192" i="2"/>
  <c r="N192" i="2"/>
  <c r="M192" i="2"/>
  <c r="G344" i="4" s="1"/>
  <c r="L192" i="2"/>
  <c r="F344" i="4" s="1"/>
  <c r="K192" i="2"/>
  <c r="E344" i="4" s="1"/>
  <c r="J192" i="2"/>
  <c r="D344" i="4" s="1"/>
  <c r="I192" i="2"/>
  <c r="C344" i="4" s="1"/>
  <c r="H192" i="2"/>
  <c r="B344" i="4" s="1"/>
  <c r="S191" i="2"/>
  <c r="R191" i="2"/>
  <c r="Q191" i="2"/>
  <c r="P191" i="2"/>
  <c r="O191" i="2"/>
  <c r="N191" i="2"/>
  <c r="M191" i="2"/>
  <c r="G345" i="4" s="1"/>
  <c r="L191" i="2"/>
  <c r="F345" i="4" s="1"/>
  <c r="K191" i="2"/>
  <c r="E345" i="4" s="1"/>
  <c r="J191" i="2"/>
  <c r="D345" i="4" s="1"/>
  <c r="I191" i="2"/>
  <c r="C345" i="4" s="1"/>
  <c r="H191" i="2"/>
  <c r="B345" i="4" s="1"/>
  <c r="S190" i="2"/>
  <c r="R190" i="2"/>
  <c r="Q190" i="2"/>
  <c r="P190" i="2"/>
  <c r="O190" i="2"/>
  <c r="N190" i="2"/>
  <c r="M190" i="2"/>
  <c r="G346" i="4" s="1"/>
  <c r="L190" i="2"/>
  <c r="F346" i="4" s="1"/>
  <c r="K190" i="2"/>
  <c r="E346" i="4" s="1"/>
  <c r="J190" i="2"/>
  <c r="D346" i="4" s="1"/>
  <c r="I190" i="2"/>
  <c r="C346" i="4" s="1"/>
  <c r="H190" i="2"/>
  <c r="B346" i="4" s="1"/>
  <c r="S189" i="2"/>
  <c r="R189" i="2"/>
  <c r="Q189" i="2"/>
  <c r="P189" i="2"/>
  <c r="O189" i="2"/>
  <c r="N189" i="2"/>
  <c r="M189" i="2"/>
  <c r="G347" i="4" s="1"/>
  <c r="L189" i="2"/>
  <c r="F347" i="4" s="1"/>
  <c r="K189" i="2"/>
  <c r="E347" i="4" s="1"/>
  <c r="J189" i="2"/>
  <c r="D347" i="4" s="1"/>
  <c r="I189" i="2"/>
  <c r="C347" i="4" s="1"/>
  <c r="H189" i="2"/>
  <c r="B347" i="4" s="1"/>
  <c r="S188" i="2"/>
  <c r="R188" i="2"/>
  <c r="Q188" i="2"/>
  <c r="P188" i="2"/>
  <c r="O188" i="2"/>
  <c r="N188" i="2"/>
  <c r="M188" i="2"/>
  <c r="G348" i="4" s="1"/>
  <c r="L188" i="2"/>
  <c r="F348" i="4" s="1"/>
  <c r="K188" i="2"/>
  <c r="E348" i="4" s="1"/>
  <c r="J188" i="2"/>
  <c r="D348" i="4" s="1"/>
  <c r="I188" i="2"/>
  <c r="C348" i="4" s="1"/>
  <c r="H188" i="2"/>
  <c r="B348" i="4" s="1"/>
  <c r="S187" i="2"/>
  <c r="R187" i="2"/>
  <c r="Q187" i="2"/>
  <c r="P187" i="2"/>
  <c r="O187" i="2"/>
  <c r="N187" i="2"/>
  <c r="M187" i="2"/>
  <c r="G349" i="4" s="1"/>
  <c r="L187" i="2"/>
  <c r="F349" i="4" s="1"/>
  <c r="K187" i="2"/>
  <c r="E349" i="4" s="1"/>
  <c r="J187" i="2"/>
  <c r="D349" i="4" s="1"/>
  <c r="I187" i="2"/>
  <c r="C349" i="4" s="1"/>
  <c r="H187" i="2"/>
  <c r="B349" i="4" s="1"/>
  <c r="S186" i="2"/>
  <c r="R186" i="2"/>
  <c r="Q186" i="2"/>
  <c r="P186" i="2"/>
  <c r="O186" i="2"/>
  <c r="N186" i="2"/>
  <c r="M186" i="2"/>
  <c r="G350" i="4" s="1"/>
  <c r="L186" i="2"/>
  <c r="F350" i="4" s="1"/>
  <c r="K186" i="2"/>
  <c r="E350" i="4" s="1"/>
  <c r="J186" i="2"/>
  <c r="D350" i="4" s="1"/>
  <c r="I186" i="2"/>
  <c r="C350" i="4" s="1"/>
  <c r="H186" i="2"/>
  <c r="B350" i="4" s="1"/>
  <c r="S185" i="2"/>
  <c r="R185" i="2"/>
  <c r="Q185" i="2"/>
  <c r="P185" i="2"/>
  <c r="O185" i="2"/>
  <c r="N185" i="2"/>
  <c r="M185" i="2"/>
  <c r="G351" i="4" s="1"/>
  <c r="L185" i="2"/>
  <c r="F351" i="4" s="1"/>
  <c r="K185" i="2"/>
  <c r="E351" i="4" s="1"/>
  <c r="J185" i="2"/>
  <c r="D351" i="4" s="1"/>
  <c r="I185" i="2"/>
  <c r="C351" i="4" s="1"/>
  <c r="H185" i="2"/>
  <c r="B351" i="4" s="1"/>
  <c r="S184" i="2"/>
  <c r="R184" i="2"/>
  <c r="Q184" i="2"/>
  <c r="P184" i="2"/>
  <c r="O184" i="2"/>
  <c r="N184" i="2"/>
  <c r="M184" i="2"/>
  <c r="G352" i="4" s="1"/>
  <c r="L184" i="2"/>
  <c r="F352" i="4" s="1"/>
  <c r="K184" i="2"/>
  <c r="E352" i="4" s="1"/>
  <c r="J184" i="2"/>
  <c r="D352" i="4" s="1"/>
  <c r="I184" i="2"/>
  <c r="C352" i="4" s="1"/>
  <c r="H184" i="2"/>
  <c r="B352" i="4" s="1"/>
  <c r="S183" i="2"/>
  <c r="R183" i="2"/>
  <c r="Q183" i="2"/>
  <c r="P183" i="2"/>
  <c r="O183" i="2"/>
  <c r="N183" i="2"/>
  <c r="M183" i="2"/>
  <c r="G353" i="4" s="1"/>
  <c r="L183" i="2"/>
  <c r="F353" i="4" s="1"/>
  <c r="K183" i="2"/>
  <c r="E353" i="4" s="1"/>
  <c r="J183" i="2"/>
  <c r="D353" i="4" s="1"/>
  <c r="I183" i="2"/>
  <c r="C353" i="4" s="1"/>
  <c r="H183" i="2"/>
  <c r="B353" i="4" s="1"/>
  <c r="S182" i="2"/>
  <c r="R182" i="2"/>
  <c r="Q182" i="2"/>
  <c r="P182" i="2"/>
  <c r="O182" i="2"/>
  <c r="N182" i="2"/>
  <c r="M182" i="2"/>
  <c r="G354" i="4" s="1"/>
  <c r="L182" i="2"/>
  <c r="F354" i="4" s="1"/>
  <c r="K182" i="2"/>
  <c r="E354" i="4" s="1"/>
  <c r="J182" i="2"/>
  <c r="D354" i="4" s="1"/>
  <c r="I182" i="2"/>
  <c r="C354" i="4" s="1"/>
  <c r="H182" i="2"/>
  <c r="B354" i="4" s="1"/>
  <c r="S181" i="2"/>
  <c r="R181" i="2"/>
  <c r="Q181" i="2"/>
  <c r="P181" i="2"/>
  <c r="O181" i="2"/>
  <c r="N181" i="2"/>
  <c r="M181" i="2"/>
  <c r="G355" i="4" s="1"/>
  <c r="L181" i="2"/>
  <c r="F355" i="4" s="1"/>
  <c r="K181" i="2"/>
  <c r="E355" i="4" s="1"/>
  <c r="J181" i="2"/>
  <c r="D355" i="4" s="1"/>
  <c r="I181" i="2"/>
  <c r="C355" i="4" s="1"/>
  <c r="H181" i="2"/>
  <c r="B355" i="4" s="1"/>
  <c r="S180" i="2"/>
  <c r="R180" i="2"/>
  <c r="Q180" i="2"/>
  <c r="P180" i="2"/>
  <c r="O180" i="2"/>
  <c r="N180" i="2"/>
  <c r="M180" i="2"/>
  <c r="G356" i="4" s="1"/>
  <c r="L180" i="2"/>
  <c r="F356" i="4" s="1"/>
  <c r="K180" i="2"/>
  <c r="E356" i="4" s="1"/>
  <c r="J180" i="2"/>
  <c r="D356" i="4" s="1"/>
  <c r="I180" i="2"/>
  <c r="C356" i="4" s="1"/>
  <c r="H180" i="2"/>
  <c r="B356" i="4" s="1"/>
  <c r="S179" i="2"/>
  <c r="R179" i="2"/>
  <c r="Q179" i="2"/>
  <c r="P179" i="2"/>
  <c r="O179" i="2"/>
  <c r="N179" i="2"/>
  <c r="M179" i="2"/>
  <c r="G357" i="4" s="1"/>
  <c r="L179" i="2"/>
  <c r="F357" i="4" s="1"/>
  <c r="K179" i="2"/>
  <c r="E357" i="4" s="1"/>
  <c r="J179" i="2"/>
  <c r="D357" i="4" s="1"/>
  <c r="I179" i="2"/>
  <c r="C357" i="4" s="1"/>
  <c r="H179" i="2"/>
  <c r="B357" i="4" s="1"/>
  <c r="S178" i="2"/>
  <c r="R178" i="2"/>
  <c r="Q178" i="2"/>
  <c r="P178" i="2"/>
  <c r="O178" i="2"/>
  <c r="N178" i="2"/>
  <c r="M178" i="2"/>
  <c r="G358" i="4" s="1"/>
  <c r="L178" i="2"/>
  <c r="F358" i="4" s="1"/>
  <c r="K178" i="2"/>
  <c r="E358" i="4" s="1"/>
  <c r="J178" i="2"/>
  <c r="D358" i="4" s="1"/>
  <c r="I178" i="2"/>
  <c r="C358" i="4" s="1"/>
  <c r="H178" i="2"/>
  <c r="B358" i="4" s="1"/>
  <c r="S177" i="2"/>
  <c r="R177" i="2"/>
  <c r="Q177" i="2"/>
  <c r="P177" i="2"/>
  <c r="O177" i="2"/>
  <c r="N177" i="2"/>
  <c r="M177" i="2"/>
  <c r="G359" i="4" s="1"/>
  <c r="L177" i="2"/>
  <c r="F359" i="4" s="1"/>
  <c r="K177" i="2"/>
  <c r="E359" i="4" s="1"/>
  <c r="J177" i="2"/>
  <c r="D359" i="4" s="1"/>
  <c r="I177" i="2"/>
  <c r="C359" i="4" s="1"/>
  <c r="H177" i="2"/>
  <c r="B359" i="4" s="1"/>
  <c r="S176" i="2"/>
  <c r="R176" i="2"/>
  <c r="Q176" i="2"/>
  <c r="P176" i="2"/>
  <c r="O176" i="2"/>
  <c r="N176" i="2"/>
  <c r="M176" i="2"/>
  <c r="G360" i="4" s="1"/>
  <c r="L176" i="2"/>
  <c r="F360" i="4" s="1"/>
  <c r="K176" i="2"/>
  <c r="E360" i="4" s="1"/>
  <c r="J176" i="2"/>
  <c r="D360" i="4" s="1"/>
  <c r="I176" i="2"/>
  <c r="C360" i="4" s="1"/>
  <c r="H176" i="2"/>
  <c r="B360" i="4" s="1"/>
  <c r="S175" i="2"/>
  <c r="R175" i="2"/>
  <c r="Q175" i="2"/>
  <c r="P175" i="2"/>
  <c r="O175" i="2"/>
  <c r="N175" i="2"/>
  <c r="M175" i="2"/>
  <c r="G361" i="4" s="1"/>
  <c r="L175" i="2"/>
  <c r="F361" i="4" s="1"/>
  <c r="K175" i="2"/>
  <c r="E361" i="4" s="1"/>
  <c r="J175" i="2"/>
  <c r="D361" i="4" s="1"/>
  <c r="I175" i="2"/>
  <c r="C361" i="4" s="1"/>
  <c r="H175" i="2"/>
  <c r="B361" i="4" s="1"/>
  <c r="S174" i="2"/>
  <c r="R174" i="2"/>
  <c r="Q174" i="2"/>
  <c r="P174" i="2"/>
  <c r="O174" i="2"/>
  <c r="N174" i="2"/>
  <c r="M174" i="2"/>
  <c r="G362" i="4" s="1"/>
  <c r="L174" i="2"/>
  <c r="F362" i="4" s="1"/>
  <c r="K174" i="2"/>
  <c r="E362" i="4" s="1"/>
  <c r="J174" i="2"/>
  <c r="D362" i="4" s="1"/>
  <c r="I174" i="2"/>
  <c r="C362" i="4" s="1"/>
  <c r="H174" i="2"/>
  <c r="B362" i="4" s="1"/>
  <c r="S173" i="2"/>
  <c r="R173" i="2"/>
  <c r="Q173" i="2"/>
  <c r="P173" i="2"/>
  <c r="O173" i="2"/>
  <c r="N173" i="2"/>
  <c r="M173" i="2"/>
  <c r="G363" i="4" s="1"/>
  <c r="L173" i="2"/>
  <c r="F363" i="4" s="1"/>
  <c r="K173" i="2"/>
  <c r="E363" i="4" s="1"/>
  <c r="J173" i="2"/>
  <c r="D363" i="4" s="1"/>
  <c r="I173" i="2"/>
  <c r="C363" i="4" s="1"/>
  <c r="H173" i="2"/>
  <c r="B363" i="4" s="1"/>
  <c r="S172" i="2"/>
  <c r="R172" i="2"/>
  <c r="Q172" i="2"/>
  <c r="P172" i="2"/>
  <c r="O172" i="2"/>
  <c r="N172" i="2"/>
  <c r="M172" i="2"/>
  <c r="G364" i="4" s="1"/>
  <c r="L172" i="2"/>
  <c r="F364" i="4" s="1"/>
  <c r="K172" i="2"/>
  <c r="E364" i="4" s="1"/>
  <c r="J172" i="2"/>
  <c r="D364" i="4" s="1"/>
  <c r="I172" i="2"/>
  <c r="C364" i="4" s="1"/>
  <c r="H172" i="2"/>
  <c r="B364" i="4" s="1"/>
  <c r="S171" i="2"/>
  <c r="R171" i="2"/>
  <c r="Q171" i="2"/>
  <c r="P171" i="2"/>
  <c r="O171" i="2"/>
  <c r="N171" i="2"/>
  <c r="M171" i="2"/>
  <c r="G365" i="4" s="1"/>
  <c r="L171" i="2"/>
  <c r="F365" i="4" s="1"/>
  <c r="K171" i="2"/>
  <c r="E365" i="4" s="1"/>
  <c r="J171" i="2"/>
  <c r="D365" i="4" s="1"/>
  <c r="I171" i="2"/>
  <c r="C365" i="4" s="1"/>
  <c r="H171" i="2"/>
  <c r="B365" i="4" s="1"/>
  <c r="S170" i="2"/>
  <c r="R170" i="2"/>
  <c r="Q170" i="2"/>
  <c r="P170" i="2"/>
  <c r="O170" i="2"/>
  <c r="N170" i="2"/>
  <c r="M170" i="2"/>
  <c r="G366" i="4" s="1"/>
  <c r="L170" i="2"/>
  <c r="F366" i="4" s="1"/>
  <c r="K170" i="2"/>
  <c r="E366" i="4" s="1"/>
  <c r="J170" i="2"/>
  <c r="D366" i="4" s="1"/>
  <c r="I170" i="2"/>
  <c r="C366" i="4" s="1"/>
  <c r="H170" i="2"/>
  <c r="B366" i="4" s="1"/>
  <c r="S169" i="2"/>
  <c r="R169" i="2"/>
  <c r="Q169" i="2"/>
  <c r="P169" i="2"/>
  <c r="O169" i="2"/>
  <c r="N169" i="2"/>
  <c r="M169" i="2"/>
  <c r="G367" i="4" s="1"/>
  <c r="L169" i="2"/>
  <c r="F367" i="4" s="1"/>
  <c r="K169" i="2"/>
  <c r="E367" i="4" s="1"/>
  <c r="J169" i="2"/>
  <c r="D367" i="4" s="1"/>
  <c r="I169" i="2"/>
  <c r="C367" i="4" s="1"/>
  <c r="H169" i="2"/>
  <c r="B367" i="4" s="1"/>
  <c r="S168" i="2"/>
  <c r="R168" i="2"/>
  <c r="Q168" i="2"/>
  <c r="P168" i="2"/>
  <c r="O168" i="2"/>
  <c r="N168" i="2"/>
  <c r="M168" i="2"/>
  <c r="G368" i="4" s="1"/>
  <c r="L168" i="2"/>
  <c r="F368" i="4" s="1"/>
  <c r="K168" i="2"/>
  <c r="E368" i="4" s="1"/>
  <c r="J168" i="2"/>
  <c r="D368" i="4" s="1"/>
  <c r="I168" i="2"/>
  <c r="C368" i="4" s="1"/>
  <c r="H168" i="2"/>
  <c r="B368" i="4" s="1"/>
  <c r="S167" i="2"/>
  <c r="R167" i="2"/>
  <c r="Q167" i="2"/>
  <c r="P167" i="2"/>
  <c r="O167" i="2"/>
  <c r="N167" i="2"/>
  <c r="M167" i="2"/>
  <c r="G369" i="4" s="1"/>
  <c r="L167" i="2"/>
  <c r="F369" i="4" s="1"/>
  <c r="K167" i="2"/>
  <c r="E369" i="4" s="1"/>
  <c r="J167" i="2"/>
  <c r="D369" i="4" s="1"/>
  <c r="I167" i="2"/>
  <c r="C369" i="4" s="1"/>
  <c r="H167" i="2"/>
  <c r="B369" i="4" s="1"/>
  <c r="S166" i="2"/>
  <c r="R166" i="2"/>
  <c r="Q166" i="2"/>
  <c r="P166" i="2"/>
  <c r="O166" i="2"/>
  <c r="N166" i="2"/>
  <c r="M166" i="2"/>
  <c r="G370" i="4" s="1"/>
  <c r="L166" i="2"/>
  <c r="F370" i="4" s="1"/>
  <c r="K166" i="2"/>
  <c r="E370" i="4" s="1"/>
  <c r="J166" i="2"/>
  <c r="D370" i="4" s="1"/>
  <c r="I166" i="2"/>
  <c r="C370" i="4" s="1"/>
  <c r="H166" i="2"/>
  <c r="B370" i="4" s="1"/>
  <c r="S165" i="2"/>
  <c r="R165" i="2"/>
  <c r="Q165" i="2"/>
  <c r="P165" i="2"/>
  <c r="O165" i="2"/>
  <c r="N165" i="2"/>
  <c r="M165" i="2"/>
  <c r="G371" i="4" s="1"/>
  <c r="L165" i="2"/>
  <c r="F371" i="4" s="1"/>
  <c r="K165" i="2"/>
  <c r="E371" i="4" s="1"/>
  <c r="J165" i="2"/>
  <c r="D371" i="4" s="1"/>
  <c r="I165" i="2"/>
  <c r="C371" i="4" s="1"/>
  <c r="H165" i="2"/>
  <c r="B371" i="4" s="1"/>
  <c r="S164" i="2"/>
  <c r="R164" i="2"/>
  <c r="Q164" i="2"/>
  <c r="P164" i="2"/>
  <c r="O164" i="2"/>
  <c r="N164" i="2"/>
  <c r="M164" i="2"/>
  <c r="G372" i="4" s="1"/>
  <c r="L164" i="2"/>
  <c r="F372" i="4" s="1"/>
  <c r="K164" i="2"/>
  <c r="E372" i="4" s="1"/>
  <c r="J164" i="2"/>
  <c r="D372" i="4" s="1"/>
  <c r="I164" i="2"/>
  <c r="C372" i="4" s="1"/>
  <c r="H164" i="2"/>
  <c r="B372" i="4" s="1"/>
  <c r="S163" i="2"/>
  <c r="R163" i="2"/>
  <c r="Q163" i="2"/>
  <c r="P163" i="2"/>
  <c r="O163" i="2"/>
  <c r="N163" i="2"/>
  <c r="M163" i="2"/>
  <c r="G373" i="4" s="1"/>
  <c r="L163" i="2"/>
  <c r="F373" i="4" s="1"/>
  <c r="K163" i="2"/>
  <c r="E373" i="4" s="1"/>
  <c r="J163" i="2"/>
  <c r="D373" i="4" s="1"/>
  <c r="I163" i="2"/>
  <c r="C373" i="4" s="1"/>
  <c r="H163" i="2"/>
  <c r="B373" i="4" s="1"/>
  <c r="S162" i="2"/>
  <c r="R162" i="2"/>
  <c r="Q162" i="2"/>
  <c r="P162" i="2"/>
  <c r="O162" i="2"/>
  <c r="N162" i="2"/>
  <c r="M162" i="2"/>
  <c r="G374" i="4" s="1"/>
  <c r="L162" i="2"/>
  <c r="F374" i="4" s="1"/>
  <c r="K162" i="2"/>
  <c r="E374" i="4" s="1"/>
  <c r="J162" i="2"/>
  <c r="D374" i="4" s="1"/>
  <c r="I162" i="2"/>
  <c r="C374" i="4" s="1"/>
  <c r="H162" i="2"/>
  <c r="B374" i="4" s="1"/>
  <c r="S161" i="2"/>
  <c r="R161" i="2"/>
  <c r="Q161" i="2"/>
  <c r="P161" i="2"/>
  <c r="O161" i="2"/>
  <c r="N161" i="2"/>
  <c r="M161" i="2"/>
  <c r="G375" i="4" s="1"/>
  <c r="L161" i="2"/>
  <c r="F375" i="4" s="1"/>
  <c r="K161" i="2"/>
  <c r="E375" i="4" s="1"/>
  <c r="J161" i="2"/>
  <c r="D375" i="4" s="1"/>
  <c r="I161" i="2"/>
  <c r="C375" i="4" s="1"/>
  <c r="H161" i="2"/>
  <c r="B375" i="4" s="1"/>
  <c r="S160" i="2"/>
  <c r="R160" i="2"/>
  <c r="Q160" i="2"/>
  <c r="P160" i="2"/>
  <c r="O160" i="2"/>
  <c r="N160" i="2"/>
  <c r="M160" i="2"/>
  <c r="G376" i="4" s="1"/>
  <c r="L160" i="2"/>
  <c r="F376" i="4" s="1"/>
  <c r="K160" i="2"/>
  <c r="E376" i="4" s="1"/>
  <c r="J160" i="2"/>
  <c r="D376" i="4" s="1"/>
  <c r="I160" i="2"/>
  <c r="C376" i="4" s="1"/>
  <c r="H160" i="2"/>
  <c r="B376" i="4" s="1"/>
  <c r="S159" i="2"/>
  <c r="R159" i="2"/>
  <c r="Q159" i="2"/>
  <c r="P159" i="2"/>
  <c r="O159" i="2"/>
  <c r="N159" i="2"/>
  <c r="M159" i="2"/>
  <c r="G377" i="4" s="1"/>
  <c r="L159" i="2"/>
  <c r="F377" i="4" s="1"/>
  <c r="K159" i="2"/>
  <c r="E377" i="4" s="1"/>
  <c r="J159" i="2"/>
  <c r="D377" i="4" s="1"/>
  <c r="I159" i="2"/>
  <c r="C377" i="4" s="1"/>
  <c r="H159" i="2"/>
  <c r="B377" i="4" s="1"/>
  <c r="S158" i="2"/>
  <c r="R158" i="2"/>
  <c r="Q158" i="2"/>
  <c r="P158" i="2"/>
  <c r="O158" i="2"/>
  <c r="N158" i="2"/>
  <c r="M158" i="2"/>
  <c r="G378" i="4" s="1"/>
  <c r="L158" i="2"/>
  <c r="F378" i="4" s="1"/>
  <c r="K158" i="2"/>
  <c r="E378" i="4" s="1"/>
  <c r="J158" i="2"/>
  <c r="D378" i="4" s="1"/>
  <c r="I158" i="2"/>
  <c r="C378" i="4" s="1"/>
  <c r="H158" i="2"/>
  <c r="B378" i="4" s="1"/>
  <c r="S157" i="2"/>
  <c r="R157" i="2"/>
  <c r="Q157" i="2"/>
  <c r="P157" i="2"/>
  <c r="O157" i="2"/>
  <c r="N157" i="2"/>
  <c r="M157" i="2"/>
  <c r="G379" i="4" s="1"/>
  <c r="L157" i="2"/>
  <c r="F379" i="4" s="1"/>
  <c r="K157" i="2"/>
  <c r="E379" i="4" s="1"/>
  <c r="J157" i="2"/>
  <c r="D379" i="4" s="1"/>
  <c r="I157" i="2"/>
  <c r="C379" i="4" s="1"/>
  <c r="H157" i="2"/>
  <c r="B379" i="4" s="1"/>
  <c r="S156" i="2"/>
  <c r="R156" i="2"/>
  <c r="Q156" i="2"/>
  <c r="P156" i="2"/>
  <c r="O156" i="2"/>
  <c r="N156" i="2"/>
  <c r="M156" i="2"/>
  <c r="G380" i="4" s="1"/>
  <c r="L156" i="2"/>
  <c r="F380" i="4" s="1"/>
  <c r="K156" i="2"/>
  <c r="E380" i="4" s="1"/>
  <c r="J156" i="2"/>
  <c r="D380" i="4" s="1"/>
  <c r="I156" i="2"/>
  <c r="C380" i="4" s="1"/>
  <c r="H156" i="2"/>
  <c r="B380" i="4" s="1"/>
  <c r="S155" i="2"/>
  <c r="R155" i="2"/>
  <c r="Q155" i="2"/>
  <c r="P155" i="2"/>
  <c r="O155" i="2"/>
  <c r="N155" i="2"/>
  <c r="M155" i="2"/>
  <c r="G381" i="4" s="1"/>
  <c r="L155" i="2"/>
  <c r="F381" i="4" s="1"/>
  <c r="K155" i="2"/>
  <c r="E381" i="4" s="1"/>
  <c r="J155" i="2"/>
  <c r="D381" i="4" s="1"/>
  <c r="I155" i="2"/>
  <c r="C381" i="4" s="1"/>
  <c r="H155" i="2"/>
  <c r="B381" i="4" s="1"/>
  <c r="S154" i="2"/>
  <c r="R154" i="2"/>
  <c r="Q154" i="2"/>
  <c r="P154" i="2"/>
  <c r="O154" i="2"/>
  <c r="N154" i="2"/>
  <c r="M154" i="2"/>
  <c r="G382" i="4" s="1"/>
  <c r="L154" i="2"/>
  <c r="F382" i="4" s="1"/>
  <c r="K154" i="2"/>
  <c r="E382" i="4" s="1"/>
  <c r="J154" i="2"/>
  <c r="D382" i="4" s="1"/>
  <c r="I154" i="2"/>
  <c r="C382" i="4" s="1"/>
  <c r="H154" i="2"/>
  <c r="B382" i="4" s="1"/>
  <c r="S153" i="2"/>
  <c r="R153" i="2"/>
  <c r="Q153" i="2"/>
  <c r="P153" i="2"/>
  <c r="O153" i="2"/>
  <c r="N153" i="2"/>
  <c r="M153" i="2"/>
  <c r="G383" i="4" s="1"/>
  <c r="L153" i="2"/>
  <c r="F383" i="4" s="1"/>
  <c r="K153" i="2"/>
  <c r="E383" i="4" s="1"/>
  <c r="J153" i="2"/>
  <c r="D383" i="4" s="1"/>
  <c r="I153" i="2"/>
  <c r="C383" i="4" s="1"/>
  <c r="H153" i="2"/>
  <c r="B383" i="4" s="1"/>
  <c r="S152" i="2"/>
  <c r="R152" i="2"/>
  <c r="Q152" i="2"/>
  <c r="P152" i="2"/>
  <c r="O152" i="2"/>
  <c r="N152" i="2"/>
  <c r="M152" i="2"/>
  <c r="G384" i="4" s="1"/>
  <c r="L152" i="2"/>
  <c r="F384" i="4" s="1"/>
  <c r="K152" i="2"/>
  <c r="E384" i="4" s="1"/>
  <c r="J152" i="2"/>
  <c r="D384" i="4" s="1"/>
  <c r="I152" i="2"/>
  <c r="C384" i="4" s="1"/>
  <c r="H152" i="2"/>
  <c r="B384" i="4" s="1"/>
  <c r="S151" i="2"/>
  <c r="R151" i="2"/>
  <c r="Q151" i="2"/>
  <c r="P151" i="2"/>
  <c r="O151" i="2"/>
  <c r="N151" i="2"/>
  <c r="M151" i="2"/>
  <c r="G385" i="4" s="1"/>
  <c r="L151" i="2"/>
  <c r="F385" i="4" s="1"/>
  <c r="K151" i="2"/>
  <c r="E385" i="4" s="1"/>
  <c r="J151" i="2"/>
  <c r="D385" i="4" s="1"/>
  <c r="I151" i="2"/>
  <c r="C385" i="4" s="1"/>
  <c r="H151" i="2"/>
  <c r="B385" i="4" s="1"/>
  <c r="S150" i="2"/>
  <c r="R150" i="2"/>
  <c r="Q150" i="2"/>
  <c r="P150" i="2"/>
  <c r="O150" i="2"/>
  <c r="N150" i="2"/>
  <c r="M150" i="2"/>
  <c r="G386" i="4" s="1"/>
  <c r="L150" i="2"/>
  <c r="F386" i="4" s="1"/>
  <c r="K150" i="2"/>
  <c r="E386" i="4" s="1"/>
  <c r="J150" i="2"/>
  <c r="D386" i="4" s="1"/>
  <c r="I150" i="2"/>
  <c r="C386" i="4" s="1"/>
  <c r="H150" i="2"/>
  <c r="B386" i="4" s="1"/>
  <c r="S149" i="2"/>
  <c r="R149" i="2"/>
  <c r="Q149" i="2"/>
  <c r="P149" i="2"/>
  <c r="O149" i="2"/>
  <c r="N149" i="2"/>
  <c r="M149" i="2"/>
  <c r="G387" i="4" s="1"/>
  <c r="L149" i="2"/>
  <c r="F387" i="4" s="1"/>
  <c r="K149" i="2"/>
  <c r="E387" i="4" s="1"/>
  <c r="J149" i="2"/>
  <c r="D387" i="4" s="1"/>
  <c r="I149" i="2"/>
  <c r="C387" i="4" s="1"/>
  <c r="H149" i="2"/>
  <c r="B387" i="4" s="1"/>
  <c r="S148" i="2"/>
  <c r="R148" i="2"/>
  <c r="Q148" i="2"/>
  <c r="P148" i="2"/>
  <c r="O148" i="2"/>
  <c r="N148" i="2"/>
  <c r="M148" i="2"/>
  <c r="G388" i="4" s="1"/>
  <c r="L148" i="2"/>
  <c r="F388" i="4" s="1"/>
  <c r="K148" i="2"/>
  <c r="E388" i="4" s="1"/>
  <c r="J148" i="2"/>
  <c r="D388" i="4" s="1"/>
  <c r="I148" i="2"/>
  <c r="C388" i="4" s="1"/>
  <c r="H148" i="2"/>
  <c r="B388" i="4" s="1"/>
  <c r="S147" i="2"/>
  <c r="R147" i="2"/>
  <c r="Q147" i="2"/>
  <c r="P147" i="2"/>
  <c r="O147" i="2"/>
  <c r="N147" i="2"/>
  <c r="M147" i="2"/>
  <c r="G389" i="4" s="1"/>
  <c r="L147" i="2"/>
  <c r="F389" i="4" s="1"/>
  <c r="K147" i="2"/>
  <c r="E389" i="4" s="1"/>
  <c r="J147" i="2"/>
  <c r="D389" i="4" s="1"/>
  <c r="I147" i="2"/>
  <c r="C389" i="4" s="1"/>
  <c r="H147" i="2"/>
  <c r="B389" i="4" s="1"/>
  <c r="S146" i="2"/>
  <c r="R146" i="2"/>
  <c r="Q146" i="2"/>
  <c r="P146" i="2"/>
  <c r="O146" i="2"/>
  <c r="N146" i="2"/>
  <c r="M146" i="2"/>
  <c r="G390" i="4" s="1"/>
  <c r="L146" i="2"/>
  <c r="F390" i="4" s="1"/>
  <c r="K146" i="2"/>
  <c r="E390" i="4" s="1"/>
  <c r="J146" i="2"/>
  <c r="D390" i="4" s="1"/>
  <c r="I146" i="2"/>
  <c r="C390" i="4" s="1"/>
  <c r="H146" i="2"/>
  <c r="B390" i="4" s="1"/>
  <c r="S145" i="2"/>
  <c r="R145" i="2"/>
  <c r="Q145" i="2"/>
  <c r="P145" i="2"/>
  <c r="O145" i="2"/>
  <c r="N145" i="2"/>
  <c r="M145" i="2"/>
  <c r="G391" i="4" s="1"/>
  <c r="L145" i="2"/>
  <c r="F391" i="4" s="1"/>
  <c r="K145" i="2"/>
  <c r="E391" i="4" s="1"/>
  <c r="J145" i="2"/>
  <c r="D391" i="4" s="1"/>
  <c r="I145" i="2"/>
  <c r="C391" i="4" s="1"/>
  <c r="H145" i="2"/>
  <c r="B391" i="4" s="1"/>
  <c r="S144" i="2"/>
  <c r="R144" i="2"/>
  <c r="Q144" i="2"/>
  <c r="P144" i="2"/>
  <c r="O144" i="2"/>
  <c r="N144" i="2"/>
  <c r="M144" i="2"/>
  <c r="G392" i="4" s="1"/>
  <c r="L144" i="2"/>
  <c r="F392" i="4" s="1"/>
  <c r="K144" i="2"/>
  <c r="E392" i="4" s="1"/>
  <c r="J144" i="2"/>
  <c r="D392" i="4" s="1"/>
  <c r="I144" i="2"/>
  <c r="C392" i="4" s="1"/>
  <c r="H144" i="2"/>
  <c r="B392" i="4" s="1"/>
  <c r="S143" i="2"/>
  <c r="R143" i="2"/>
  <c r="Q143" i="2"/>
  <c r="P143" i="2"/>
  <c r="O143" i="2"/>
  <c r="N143" i="2"/>
  <c r="M143" i="2"/>
  <c r="G393" i="4" s="1"/>
  <c r="L143" i="2"/>
  <c r="F393" i="4" s="1"/>
  <c r="K143" i="2"/>
  <c r="E393" i="4" s="1"/>
  <c r="J143" i="2"/>
  <c r="D393" i="4" s="1"/>
  <c r="I143" i="2"/>
  <c r="C393" i="4" s="1"/>
  <c r="H143" i="2"/>
  <c r="B393" i="4" s="1"/>
  <c r="S142" i="2"/>
  <c r="R142" i="2"/>
  <c r="Q142" i="2"/>
  <c r="P142" i="2"/>
  <c r="O142" i="2"/>
  <c r="N142" i="2"/>
  <c r="M142" i="2"/>
  <c r="G394" i="4" s="1"/>
  <c r="L142" i="2"/>
  <c r="F394" i="4" s="1"/>
  <c r="K142" i="2"/>
  <c r="E394" i="4" s="1"/>
  <c r="J142" i="2"/>
  <c r="D394" i="4" s="1"/>
  <c r="I142" i="2"/>
  <c r="C394" i="4" s="1"/>
  <c r="H142" i="2"/>
  <c r="B394" i="4" s="1"/>
  <c r="S141" i="2"/>
  <c r="R141" i="2"/>
  <c r="Q141" i="2"/>
  <c r="P141" i="2"/>
  <c r="O141" i="2"/>
  <c r="N141" i="2"/>
  <c r="M141" i="2"/>
  <c r="G395" i="4" s="1"/>
  <c r="L141" i="2"/>
  <c r="F395" i="4" s="1"/>
  <c r="K141" i="2"/>
  <c r="E395" i="4" s="1"/>
  <c r="J141" i="2"/>
  <c r="D395" i="4" s="1"/>
  <c r="I141" i="2"/>
  <c r="C395" i="4" s="1"/>
  <c r="H141" i="2"/>
  <c r="B395" i="4" s="1"/>
  <c r="S140" i="2"/>
  <c r="R140" i="2"/>
  <c r="Q140" i="2"/>
  <c r="P140" i="2"/>
  <c r="O140" i="2"/>
  <c r="N140" i="2"/>
  <c r="M140" i="2"/>
  <c r="G396" i="4" s="1"/>
  <c r="L140" i="2"/>
  <c r="F396" i="4" s="1"/>
  <c r="K140" i="2"/>
  <c r="E396" i="4" s="1"/>
  <c r="J140" i="2"/>
  <c r="D396" i="4" s="1"/>
  <c r="I140" i="2"/>
  <c r="C396" i="4" s="1"/>
  <c r="H140" i="2"/>
  <c r="B396" i="4" s="1"/>
  <c r="S139" i="2"/>
  <c r="R139" i="2"/>
  <c r="Q139" i="2"/>
  <c r="P139" i="2"/>
  <c r="O139" i="2"/>
  <c r="N139" i="2"/>
  <c r="M139" i="2"/>
  <c r="G397" i="4" s="1"/>
  <c r="L139" i="2"/>
  <c r="F397" i="4" s="1"/>
  <c r="K139" i="2"/>
  <c r="E397" i="4" s="1"/>
  <c r="J139" i="2"/>
  <c r="D397" i="4" s="1"/>
  <c r="I139" i="2"/>
  <c r="C397" i="4" s="1"/>
  <c r="H139" i="2"/>
  <c r="B397" i="4" s="1"/>
  <c r="S138" i="2"/>
  <c r="R138" i="2"/>
  <c r="Q138" i="2"/>
  <c r="P138" i="2"/>
  <c r="O138" i="2"/>
  <c r="N138" i="2"/>
  <c r="M138" i="2"/>
  <c r="G398" i="4" s="1"/>
  <c r="L138" i="2"/>
  <c r="F398" i="4" s="1"/>
  <c r="K138" i="2"/>
  <c r="E398" i="4" s="1"/>
  <c r="J138" i="2"/>
  <c r="D398" i="4" s="1"/>
  <c r="I138" i="2"/>
  <c r="C398" i="4" s="1"/>
  <c r="H138" i="2"/>
  <c r="B398" i="4" s="1"/>
  <c r="S137" i="2"/>
  <c r="R137" i="2"/>
  <c r="Q137" i="2"/>
  <c r="P137" i="2"/>
  <c r="O137" i="2"/>
  <c r="N137" i="2"/>
  <c r="M137" i="2"/>
  <c r="G399" i="4" s="1"/>
  <c r="L137" i="2"/>
  <c r="F399" i="4" s="1"/>
  <c r="K137" i="2"/>
  <c r="E399" i="4" s="1"/>
  <c r="J137" i="2"/>
  <c r="D399" i="4" s="1"/>
  <c r="I137" i="2"/>
  <c r="C399" i="4" s="1"/>
  <c r="H137" i="2"/>
  <c r="B399" i="4" s="1"/>
  <c r="S136" i="2"/>
  <c r="R136" i="2"/>
  <c r="Q136" i="2"/>
  <c r="P136" i="2"/>
  <c r="O136" i="2"/>
  <c r="N136" i="2"/>
  <c r="M136" i="2"/>
  <c r="G400" i="4" s="1"/>
  <c r="L136" i="2"/>
  <c r="F400" i="4" s="1"/>
  <c r="K136" i="2"/>
  <c r="E400" i="4" s="1"/>
  <c r="J136" i="2"/>
  <c r="D400" i="4" s="1"/>
  <c r="I136" i="2"/>
  <c r="C400" i="4" s="1"/>
  <c r="H136" i="2"/>
  <c r="B400" i="4" s="1"/>
  <c r="S135" i="2"/>
  <c r="R135" i="2"/>
  <c r="Q135" i="2"/>
  <c r="P135" i="2"/>
  <c r="O135" i="2"/>
  <c r="N135" i="2"/>
  <c r="M135" i="2"/>
  <c r="G401" i="4" s="1"/>
  <c r="L135" i="2"/>
  <c r="F401" i="4" s="1"/>
  <c r="K135" i="2"/>
  <c r="E401" i="4" s="1"/>
  <c r="J135" i="2"/>
  <c r="D401" i="4" s="1"/>
  <c r="I135" i="2"/>
  <c r="C401" i="4" s="1"/>
  <c r="H135" i="2"/>
  <c r="B401" i="4" s="1"/>
  <c r="S134" i="2"/>
  <c r="R134" i="2"/>
  <c r="Q134" i="2"/>
  <c r="P134" i="2"/>
  <c r="O134" i="2"/>
  <c r="N134" i="2"/>
  <c r="M134" i="2"/>
  <c r="G402" i="4" s="1"/>
  <c r="L134" i="2"/>
  <c r="F402" i="4" s="1"/>
  <c r="K134" i="2"/>
  <c r="E402" i="4" s="1"/>
  <c r="J134" i="2"/>
  <c r="D402" i="4" s="1"/>
  <c r="I134" i="2"/>
  <c r="C402" i="4" s="1"/>
  <c r="H134" i="2"/>
  <c r="B402" i="4" s="1"/>
  <c r="S133" i="2"/>
  <c r="R133" i="2"/>
  <c r="Q133" i="2"/>
  <c r="P133" i="2"/>
  <c r="O133" i="2"/>
  <c r="N133" i="2"/>
  <c r="M133" i="2"/>
  <c r="G403" i="4" s="1"/>
  <c r="L133" i="2"/>
  <c r="F403" i="4" s="1"/>
  <c r="K133" i="2"/>
  <c r="E403" i="4" s="1"/>
  <c r="J133" i="2"/>
  <c r="D403" i="4" s="1"/>
  <c r="I133" i="2"/>
  <c r="C403" i="4" s="1"/>
  <c r="H133" i="2"/>
  <c r="B403" i="4" s="1"/>
  <c r="S132" i="2"/>
  <c r="R132" i="2"/>
  <c r="Q132" i="2"/>
  <c r="P132" i="2"/>
  <c r="O132" i="2"/>
  <c r="N132" i="2"/>
  <c r="M132" i="2"/>
  <c r="G404" i="4" s="1"/>
  <c r="L132" i="2"/>
  <c r="F404" i="4" s="1"/>
  <c r="K132" i="2"/>
  <c r="E404" i="4" s="1"/>
  <c r="J132" i="2"/>
  <c r="D404" i="4" s="1"/>
  <c r="I132" i="2"/>
  <c r="C404" i="4" s="1"/>
  <c r="H132" i="2"/>
  <c r="B404" i="4" s="1"/>
  <c r="S131" i="2"/>
  <c r="R131" i="2"/>
  <c r="Q131" i="2"/>
  <c r="P131" i="2"/>
  <c r="O131" i="2"/>
  <c r="N131" i="2"/>
  <c r="M131" i="2"/>
  <c r="G405" i="4" s="1"/>
  <c r="L131" i="2"/>
  <c r="F405" i="4" s="1"/>
  <c r="K131" i="2"/>
  <c r="E405" i="4" s="1"/>
  <c r="J131" i="2"/>
  <c r="D405" i="4" s="1"/>
  <c r="I131" i="2"/>
  <c r="C405" i="4" s="1"/>
  <c r="H131" i="2"/>
  <c r="B405" i="4" s="1"/>
  <c r="S130" i="2"/>
  <c r="R130" i="2"/>
  <c r="Q130" i="2"/>
  <c r="P130" i="2"/>
  <c r="O130" i="2"/>
  <c r="N130" i="2"/>
  <c r="M130" i="2"/>
  <c r="G406" i="4" s="1"/>
  <c r="L130" i="2"/>
  <c r="F406" i="4" s="1"/>
  <c r="K130" i="2"/>
  <c r="E406" i="4" s="1"/>
  <c r="J130" i="2"/>
  <c r="D406" i="4" s="1"/>
  <c r="I130" i="2"/>
  <c r="C406" i="4" s="1"/>
  <c r="H130" i="2"/>
  <c r="B406" i="4" s="1"/>
  <c r="S129" i="2"/>
  <c r="R129" i="2"/>
  <c r="Q129" i="2"/>
  <c r="P129" i="2"/>
  <c r="O129" i="2"/>
  <c r="N129" i="2"/>
  <c r="M129" i="2"/>
  <c r="G407" i="4" s="1"/>
  <c r="L129" i="2"/>
  <c r="F407" i="4" s="1"/>
  <c r="K129" i="2"/>
  <c r="E407" i="4" s="1"/>
  <c r="J129" i="2"/>
  <c r="D407" i="4" s="1"/>
  <c r="I129" i="2"/>
  <c r="C407" i="4" s="1"/>
  <c r="H129" i="2"/>
  <c r="B407" i="4" s="1"/>
  <c r="S128" i="2"/>
  <c r="R128" i="2"/>
  <c r="Q128" i="2"/>
  <c r="P128" i="2"/>
  <c r="O128" i="2"/>
  <c r="N128" i="2"/>
  <c r="M128" i="2"/>
  <c r="G408" i="4" s="1"/>
  <c r="L128" i="2"/>
  <c r="F408" i="4" s="1"/>
  <c r="K128" i="2"/>
  <c r="E408" i="4" s="1"/>
  <c r="J128" i="2"/>
  <c r="D408" i="4" s="1"/>
  <c r="I128" i="2"/>
  <c r="C408" i="4" s="1"/>
  <c r="H128" i="2"/>
  <c r="B408" i="4" s="1"/>
  <c r="S127" i="2"/>
  <c r="R127" i="2"/>
  <c r="Q127" i="2"/>
  <c r="P127" i="2"/>
  <c r="O127" i="2"/>
  <c r="N127" i="2"/>
  <c r="M127" i="2"/>
  <c r="G409" i="4" s="1"/>
  <c r="L127" i="2"/>
  <c r="F409" i="4" s="1"/>
  <c r="K127" i="2"/>
  <c r="E409" i="4" s="1"/>
  <c r="J127" i="2"/>
  <c r="D409" i="4" s="1"/>
  <c r="I127" i="2"/>
  <c r="C409" i="4" s="1"/>
  <c r="H127" i="2"/>
  <c r="B409" i="4" s="1"/>
  <c r="S126" i="2"/>
  <c r="R126" i="2"/>
  <c r="Q126" i="2"/>
  <c r="P126" i="2"/>
  <c r="O126" i="2"/>
  <c r="N126" i="2"/>
  <c r="M126" i="2"/>
  <c r="G410" i="4" s="1"/>
  <c r="L126" i="2"/>
  <c r="F410" i="4" s="1"/>
  <c r="K126" i="2"/>
  <c r="E410" i="4" s="1"/>
  <c r="J126" i="2"/>
  <c r="D410" i="4" s="1"/>
  <c r="I126" i="2"/>
  <c r="C410" i="4" s="1"/>
  <c r="H126" i="2"/>
  <c r="B410" i="4" s="1"/>
  <c r="S125" i="2"/>
  <c r="R125" i="2"/>
  <c r="Q125" i="2"/>
  <c r="P125" i="2"/>
  <c r="O125" i="2"/>
  <c r="N125" i="2"/>
  <c r="M125" i="2"/>
  <c r="G411" i="4" s="1"/>
  <c r="L125" i="2"/>
  <c r="F411" i="4" s="1"/>
  <c r="K125" i="2"/>
  <c r="E411" i="4" s="1"/>
  <c r="J125" i="2"/>
  <c r="D411" i="4" s="1"/>
  <c r="I125" i="2"/>
  <c r="C411" i="4" s="1"/>
  <c r="H125" i="2"/>
  <c r="B411" i="4" s="1"/>
  <c r="S124" i="2"/>
  <c r="R124" i="2"/>
  <c r="Q124" i="2"/>
  <c r="P124" i="2"/>
  <c r="O124" i="2"/>
  <c r="N124" i="2"/>
  <c r="M124" i="2"/>
  <c r="G412" i="4" s="1"/>
  <c r="L124" i="2"/>
  <c r="F412" i="4" s="1"/>
  <c r="K124" i="2"/>
  <c r="E412" i="4" s="1"/>
  <c r="J124" i="2"/>
  <c r="D412" i="4" s="1"/>
  <c r="I124" i="2"/>
  <c r="C412" i="4" s="1"/>
  <c r="H124" i="2"/>
  <c r="B412" i="4" s="1"/>
  <c r="S123" i="2"/>
  <c r="R123" i="2"/>
  <c r="Q123" i="2"/>
  <c r="P123" i="2"/>
  <c r="O123" i="2"/>
  <c r="N123" i="2"/>
  <c r="M123" i="2"/>
  <c r="G413" i="4" s="1"/>
  <c r="L123" i="2"/>
  <c r="F413" i="4" s="1"/>
  <c r="K123" i="2"/>
  <c r="E413" i="4" s="1"/>
  <c r="J123" i="2"/>
  <c r="D413" i="4" s="1"/>
  <c r="I123" i="2"/>
  <c r="C413" i="4" s="1"/>
  <c r="H123" i="2"/>
  <c r="B413" i="4" s="1"/>
  <c r="S122" i="2"/>
  <c r="R122" i="2"/>
  <c r="Q122" i="2"/>
  <c r="P122" i="2"/>
  <c r="O122" i="2"/>
  <c r="N122" i="2"/>
  <c r="M122" i="2"/>
  <c r="G414" i="4" s="1"/>
  <c r="L122" i="2"/>
  <c r="F414" i="4" s="1"/>
  <c r="K122" i="2"/>
  <c r="E414" i="4" s="1"/>
  <c r="J122" i="2"/>
  <c r="D414" i="4" s="1"/>
  <c r="I122" i="2"/>
  <c r="C414" i="4" s="1"/>
  <c r="H122" i="2"/>
  <c r="B414" i="4" s="1"/>
  <c r="S121" i="2"/>
  <c r="R121" i="2"/>
  <c r="Q121" i="2"/>
  <c r="P121" i="2"/>
  <c r="O121" i="2"/>
  <c r="N121" i="2"/>
  <c r="M121" i="2"/>
  <c r="G415" i="4" s="1"/>
  <c r="L121" i="2"/>
  <c r="F415" i="4" s="1"/>
  <c r="K121" i="2"/>
  <c r="E415" i="4" s="1"/>
  <c r="J121" i="2"/>
  <c r="D415" i="4" s="1"/>
  <c r="I121" i="2"/>
  <c r="C415" i="4" s="1"/>
  <c r="H121" i="2"/>
  <c r="B415" i="4" s="1"/>
  <c r="S120" i="2"/>
  <c r="R120" i="2"/>
  <c r="Q120" i="2"/>
  <c r="P120" i="2"/>
  <c r="O120" i="2"/>
  <c r="N120" i="2"/>
  <c r="M120" i="2"/>
  <c r="G416" i="4" s="1"/>
  <c r="L120" i="2"/>
  <c r="F416" i="4" s="1"/>
  <c r="K120" i="2"/>
  <c r="E416" i="4" s="1"/>
  <c r="J120" i="2"/>
  <c r="D416" i="4" s="1"/>
  <c r="I120" i="2"/>
  <c r="C416" i="4" s="1"/>
  <c r="H120" i="2"/>
  <c r="B416" i="4" s="1"/>
  <c r="S119" i="2"/>
  <c r="R119" i="2"/>
  <c r="Q119" i="2"/>
  <c r="P119" i="2"/>
  <c r="O119" i="2"/>
  <c r="N119" i="2"/>
  <c r="M119" i="2"/>
  <c r="G417" i="4" s="1"/>
  <c r="L119" i="2"/>
  <c r="F417" i="4" s="1"/>
  <c r="K119" i="2"/>
  <c r="E417" i="4" s="1"/>
  <c r="J119" i="2"/>
  <c r="D417" i="4" s="1"/>
  <c r="I119" i="2"/>
  <c r="C417" i="4" s="1"/>
  <c r="H119" i="2"/>
  <c r="B417" i="4" s="1"/>
  <c r="S118" i="2"/>
  <c r="R118" i="2"/>
  <c r="Q118" i="2"/>
  <c r="P118" i="2"/>
  <c r="O118" i="2"/>
  <c r="N118" i="2"/>
  <c r="M118" i="2"/>
  <c r="G418" i="4" s="1"/>
  <c r="L118" i="2"/>
  <c r="F418" i="4" s="1"/>
  <c r="K118" i="2"/>
  <c r="E418" i="4" s="1"/>
  <c r="J118" i="2"/>
  <c r="D418" i="4" s="1"/>
  <c r="I118" i="2"/>
  <c r="C418" i="4" s="1"/>
  <c r="H118" i="2"/>
  <c r="B418" i="4" s="1"/>
  <c r="S117" i="2"/>
  <c r="R117" i="2"/>
  <c r="Q117" i="2"/>
  <c r="P117" i="2"/>
  <c r="O117" i="2"/>
  <c r="N117" i="2"/>
  <c r="M117" i="2"/>
  <c r="G419" i="4" s="1"/>
  <c r="L117" i="2"/>
  <c r="F419" i="4" s="1"/>
  <c r="K117" i="2"/>
  <c r="E419" i="4" s="1"/>
  <c r="J117" i="2"/>
  <c r="D419" i="4" s="1"/>
  <c r="I117" i="2"/>
  <c r="C419" i="4" s="1"/>
  <c r="H117" i="2"/>
  <c r="B419" i="4" s="1"/>
  <c r="S116" i="2"/>
  <c r="R116" i="2"/>
  <c r="Q116" i="2"/>
  <c r="P116" i="2"/>
  <c r="O116" i="2"/>
  <c r="N116" i="2"/>
  <c r="M116" i="2"/>
  <c r="G420" i="4" s="1"/>
  <c r="L116" i="2"/>
  <c r="F420" i="4" s="1"/>
  <c r="K116" i="2"/>
  <c r="E420" i="4" s="1"/>
  <c r="J116" i="2"/>
  <c r="D420" i="4" s="1"/>
  <c r="I116" i="2"/>
  <c r="C420" i="4" s="1"/>
  <c r="H116" i="2"/>
  <c r="B420" i="4" s="1"/>
  <c r="S115" i="2"/>
  <c r="R115" i="2"/>
  <c r="Q115" i="2"/>
  <c r="P115" i="2"/>
  <c r="O115" i="2"/>
  <c r="N115" i="2"/>
  <c r="M115" i="2"/>
  <c r="G421" i="4" s="1"/>
  <c r="L115" i="2"/>
  <c r="F421" i="4" s="1"/>
  <c r="K115" i="2"/>
  <c r="E421" i="4" s="1"/>
  <c r="J115" i="2"/>
  <c r="D421" i="4" s="1"/>
  <c r="I115" i="2"/>
  <c r="C421" i="4" s="1"/>
  <c r="H115" i="2"/>
  <c r="B421" i="4" s="1"/>
  <c r="S114" i="2"/>
  <c r="R114" i="2"/>
  <c r="Q114" i="2"/>
  <c r="P114" i="2"/>
  <c r="O114" i="2"/>
  <c r="N114" i="2"/>
  <c r="M114" i="2"/>
  <c r="G422" i="4" s="1"/>
  <c r="L114" i="2"/>
  <c r="F422" i="4" s="1"/>
  <c r="K114" i="2"/>
  <c r="E422" i="4" s="1"/>
  <c r="J114" i="2"/>
  <c r="D422" i="4" s="1"/>
  <c r="I114" i="2"/>
  <c r="C422" i="4" s="1"/>
  <c r="H114" i="2"/>
  <c r="B422" i="4" s="1"/>
  <c r="S113" i="2"/>
  <c r="R113" i="2"/>
  <c r="Q113" i="2"/>
  <c r="P113" i="2"/>
  <c r="O113" i="2"/>
  <c r="N113" i="2"/>
  <c r="M113" i="2"/>
  <c r="G423" i="4" s="1"/>
  <c r="L113" i="2"/>
  <c r="F423" i="4" s="1"/>
  <c r="K113" i="2"/>
  <c r="E423" i="4" s="1"/>
  <c r="J113" i="2"/>
  <c r="D423" i="4" s="1"/>
  <c r="I113" i="2"/>
  <c r="C423" i="4" s="1"/>
  <c r="H113" i="2"/>
  <c r="B423" i="4" s="1"/>
  <c r="S112" i="2"/>
  <c r="R112" i="2"/>
  <c r="Q112" i="2"/>
  <c r="P112" i="2"/>
  <c r="O112" i="2"/>
  <c r="N112" i="2"/>
  <c r="M112" i="2"/>
  <c r="G424" i="4" s="1"/>
  <c r="L112" i="2"/>
  <c r="F424" i="4" s="1"/>
  <c r="K112" i="2"/>
  <c r="E424" i="4" s="1"/>
  <c r="J112" i="2"/>
  <c r="D424" i="4" s="1"/>
  <c r="I112" i="2"/>
  <c r="C424" i="4" s="1"/>
  <c r="H112" i="2"/>
  <c r="B424" i="4" s="1"/>
  <c r="S111" i="2"/>
  <c r="R111" i="2"/>
  <c r="Q111" i="2"/>
  <c r="P111" i="2"/>
  <c r="O111" i="2"/>
  <c r="N111" i="2"/>
  <c r="M111" i="2"/>
  <c r="G425" i="4" s="1"/>
  <c r="L111" i="2"/>
  <c r="F425" i="4" s="1"/>
  <c r="K111" i="2"/>
  <c r="E425" i="4" s="1"/>
  <c r="J111" i="2"/>
  <c r="D425" i="4" s="1"/>
  <c r="I111" i="2"/>
  <c r="C425" i="4" s="1"/>
  <c r="H111" i="2"/>
  <c r="B425" i="4" s="1"/>
  <c r="S110" i="2"/>
  <c r="R110" i="2"/>
  <c r="Q110" i="2"/>
  <c r="P110" i="2"/>
  <c r="O110" i="2"/>
  <c r="N110" i="2"/>
  <c r="M110" i="2"/>
  <c r="G426" i="4" s="1"/>
  <c r="L110" i="2"/>
  <c r="F426" i="4" s="1"/>
  <c r="K110" i="2"/>
  <c r="E426" i="4" s="1"/>
  <c r="J110" i="2"/>
  <c r="D426" i="4" s="1"/>
  <c r="I110" i="2"/>
  <c r="C426" i="4" s="1"/>
  <c r="H110" i="2"/>
  <c r="B426" i="4" s="1"/>
  <c r="S109" i="2"/>
  <c r="R109" i="2"/>
  <c r="Q109" i="2"/>
  <c r="P109" i="2"/>
  <c r="O109" i="2"/>
  <c r="N109" i="2"/>
  <c r="M109" i="2"/>
  <c r="G427" i="4" s="1"/>
  <c r="L109" i="2"/>
  <c r="F427" i="4" s="1"/>
  <c r="K109" i="2"/>
  <c r="E427" i="4" s="1"/>
  <c r="J109" i="2"/>
  <c r="D427" i="4" s="1"/>
  <c r="I109" i="2"/>
  <c r="C427" i="4" s="1"/>
  <c r="H109" i="2"/>
  <c r="B427" i="4" s="1"/>
  <c r="S108" i="2"/>
  <c r="R108" i="2"/>
  <c r="Q108" i="2"/>
  <c r="P108" i="2"/>
  <c r="O108" i="2"/>
  <c r="N108" i="2"/>
  <c r="M108" i="2"/>
  <c r="G428" i="4" s="1"/>
  <c r="L108" i="2"/>
  <c r="F428" i="4" s="1"/>
  <c r="K108" i="2"/>
  <c r="E428" i="4" s="1"/>
  <c r="J108" i="2"/>
  <c r="D428" i="4" s="1"/>
  <c r="I108" i="2"/>
  <c r="C428" i="4" s="1"/>
  <c r="H108" i="2"/>
  <c r="B428" i="4" s="1"/>
  <c r="S107" i="2"/>
  <c r="R107" i="2"/>
  <c r="Q107" i="2"/>
  <c r="P107" i="2"/>
  <c r="O107" i="2"/>
  <c r="N107" i="2"/>
  <c r="M107" i="2"/>
  <c r="G429" i="4" s="1"/>
  <c r="L107" i="2"/>
  <c r="F429" i="4" s="1"/>
  <c r="K107" i="2"/>
  <c r="E429" i="4" s="1"/>
  <c r="J107" i="2"/>
  <c r="D429" i="4" s="1"/>
  <c r="I107" i="2"/>
  <c r="C429" i="4" s="1"/>
  <c r="H107" i="2"/>
  <c r="B429" i="4" s="1"/>
  <c r="S106" i="2"/>
  <c r="R106" i="2"/>
  <c r="Q106" i="2"/>
  <c r="P106" i="2"/>
  <c r="O106" i="2"/>
  <c r="N106" i="2"/>
  <c r="M106" i="2"/>
  <c r="G430" i="4" s="1"/>
  <c r="L106" i="2"/>
  <c r="F430" i="4" s="1"/>
  <c r="K106" i="2"/>
  <c r="E430" i="4" s="1"/>
  <c r="J106" i="2"/>
  <c r="D430" i="4" s="1"/>
  <c r="I106" i="2"/>
  <c r="C430" i="4" s="1"/>
  <c r="H106" i="2"/>
  <c r="B430" i="4" s="1"/>
  <c r="S105" i="2"/>
  <c r="R105" i="2"/>
  <c r="Q105" i="2"/>
  <c r="P105" i="2"/>
  <c r="O105" i="2"/>
  <c r="N105" i="2"/>
  <c r="M105" i="2"/>
  <c r="G431" i="4" s="1"/>
  <c r="L105" i="2"/>
  <c r="F431" i="4" s="1"/>
  <c r="K105" i="2"/>
  <c r="E431" i="4" s="1"/>
  <c r="J105" i="2"/>
  <c r="D431" i="4" s="1"/>
  <c r="I105" i="2"/>
  <c r="C431" i="4" s="1"/>
  <c r="H105" i="2"/>
  <c r="B431" i="4" s="1"/>
  <c r="S104" i="2"/>
  <c r="R104" i="2"/>
  <c r="Q104" i="2"/>
  <c r="P104" i="2"/>
  <c r="O104" i="2"/>
  <c r="N104" i="2"/>
  <c r="M104" i="2"/>
  <c r="G432" i="4" s="1"/>
  <c r="L104" i="2"/>
  <c r="F432" i="4" s="1"/>
  <c r="K104" i="2"/>
  <c r="E432" i="4" s="1"/>
  <c r="J104" i="2"/>
  <c r="D432" i="4" s="1"/>
  <c r="I104" i="2"/>
  <c r="C432" i="4" s="1"/>
  <c r="H104" i="2"/>
  <c r="B432" i="4" s="1"/>
  <c r="S103" i="2"/>
  <c r="R103" i="2"/>
  <c r="Q103" i="2"/>
  <c r="P103" i="2"/>
  <c r="O103" i="2"/>
  <c r="N103" i="2"/>
  <c r="M103" i="2"/>
  <c r="G433" i="4" s="1"/>
  <c r="L103" i="2"/>
  <c r="F433" i="4" s="1"/>
  <c r="K103" i="2"/>
  <c r="E433" i="4" s="1"/>
  <c r="J103" i="2"/>
  <c r="D433" i="4" s="1"/>
  <c r="I103" i="2"/>
  <c r="C433" i="4" s="1"/>
  <c r="H103" i="2"/>
  <c r="B433" i="4" s="1"/>
  <c r="S102" i="2"/>
  <c r="R102" i="2"/>
  <c r="Q102" i="2"/>
  <c r="P102" i="2"/>
  <c r="O102" i="2"/>
  <c r="N102" i="2"/>
  <c r="M102" i="2"/>
  <c r="G434" i="4" s="1"/>
  <c r="L102" i="2"/>
  <c r="F434" i="4" s="1"/>
  <c r="K102" i="2"/>
  <c r="E434" i="4" s="1"/>
  <c r="J102" i="2"/>
  <c r="D434" i="4" s="1"/>
  <c r="I102" i="2"/>
  <c r="C434" i="4" s="1"/>
  <c r="H102" i="2"/>
  <c r="B434" i="4" s="1"/>
  <c r="S101" i="2"/>
  <c r="R101" i="2"/>
  <c r="Q101" i="2"/>
  <c r="P101" i="2"/>
  <c r="O101" i="2"/>
  <c r="N101" i="2"/>
  <c r="M101" i="2"/>
  <c r="G435" i="4" s="1"/>
  <c r="L101" i="2"/>
  <c r="F435" i="4" s="1"/>
  <c r="K101" i="2"/>
  <c r="E435" i="4" s="1"/>
  <c r="J101" i="2"/>
  <c r="D435" i="4" s="1"/>
  <c r="I101" i="2"/>
  <c r="C435" i="4" s="1"/>
  <c r="H101" i="2"/>
  <c r="B435" i="4" s="1"/>
  <c r="S100" i="2"/>
  <c r="R100" i="2"/>
  <c r="Q100" i="2"/>
  <c r="P100" i="2"/>
  <c r="O100" i="2"/>
  <c r="N100" i="2"/>
  <c r="M100" i="2"/>
  <c r="G436" i="4" s="1"/>
  <c r="L100" i="2"/>
  <c r="F436" i="4" s="1"/>
  <c r="K100" i="2"/>
  <c r="E436" i="4" s="1"/>
  <c r="J100" i="2"/>
  <c r="D436" i="4" s="1"/>
  <c r="I100" i="2"/>
  <c r="C436" i="4" s="1"/>
  <c r="H100" i="2"/>
  <c r="B436" i="4" s="1"/>
  <c r="S99" i="2"/>
  <c r="R99" i="2"/>
  <c r="Q99" i="2"/>
  <c r="P99" i="2"/>
  <c r="O99" i="2"/>
  <c r="N99" i="2"/>
  <c r="M99" i="2"/>
  <c r="G437" i="4" s="1"/>
  <c r="L99" i="2"/>
  <c r="F437" i="4" s="1"/>
  <c r="K99" i="2"/>
  <c r="E437" i="4" s="1"/>
  <c r="J99" i="2"/>
  <c r="D437" i="4" s="1"/>
  <c r="I99" i="2"/>
  <c r="C437" i="4" s="1"/>
  <c r="H99" i="2"/>
  <c r="B437" i="4" s="1"/>
  <c r="S98" i="2"/>
  <c r="R98" i="2"/>
  <c r="Q98" i="2"/>
  <c r="P98" i="2"/>
  <c r="O98" i="2"/>
  <c r="N98" i="2"/>
  <c r="M98" i="2"/>
  <c r="G438" i="4" s="1"/>
  <c r="L98" i="2"/>
  <c r="F438" i="4" s="1"/>
  <c r="K98" i="2"/>
  <c r="E438" i="4" s="1"/>
  <c r="J98" i="2"/>
  <c r="D438" i="4" s="1"/>
  <c r="I98" i="2"/>
  <c r="C438" i="4" s="1"/>
  <c r="H98" i="2"/>
  <c r="B438" i="4" s="1"/>
  <c r="S97" i="2"/>
  <c r="R97" i="2"/>
  <c r="Q97" i="2"/>
  <c r="P97" i="2"/>
  <c r="O97" i="2"/>
  <c r="N97" i="2"/>
  <c r="M97" i="2"/>
  <c r="G439" i="4" s="1"/>
  <c r="L97" i="2"/>
  <c r="F439" i="4" s="1"/>
  <c r="K97" i="2"/>
  <c r="E439" i="4" s="1"/>
  <c r="J97" i="2"/>
  <c r="D439" i="4" s="1"/>
  <c r="I97" i="2"/>
  <c r="C439" i="4" s="1"/>
  <c r="H97" i="2"/>
  <c r="B439" i="4" s="1"/>
  <c r="S96" i="2"/>
  <c r="R96" i="2"/>
  <c r="Q96" i="2"/>
  <c r="P96" i="2"/>
  <c r="O96" i="2"/>
  <c r="N96" i="2"/>
  <c r="M96" i="2"/>
  <c r="G440" i="4" s="1"/>
  <c r="L96" i="2"/>
  <c r="F440" i="4" s="1"/>
  <c r="K96" i="2"/>
  <c r="E440" i="4" s="1"/>
  <c r="J96" i="2"/>
  <c r="D440" i="4" s="1"/>
  <c r="I96" i="2"/>
  <c r="C440" i="4" s="1"/>
  <c r="H96" i="2"/>
  <c r="B440" i="4" s="1"/>
  <c r="S95" i="2"/>
  <c r="R95" i="2"/>
  <c r="Q95" i="2"/>
  <c r="P95" i="2"/>
  <c r="O95" i="2"/>
  <c r="N95" i="2"/>
  <c r="M95" i="2"/>
  <c r="G441" i="4" s="1"/>
  <c r="L95" i="2"/>
  <c r="F441" i="4" s="1"/>
  <c r="K95" i="2"/>
  <c r="E441" i="4" s="1"/>
  <c r="J95" i="2"/>
  <c r="D441" i="4" s="1"/>
  <c r="I95" i="2"/>
  <c r="C441" i="4" s="1"/>
  <c r="H95" i="2"/>
  <c r="B441" i="4" s="1"/>
  <c r="S94" i="2"/>
  <c r="R94" i="2"/>
  <c r="Q94" i="2"/>
  <c r="P94" i="2"/>
  <c r="O94" i="2"/>
  <c r="N94" i="2"/>
  <c r="M94" i="2"/>
  <c r="G442" i="4" s="1"/>
  <c r="L94" i="2"/>
  <c r="F442" i="4" s="1"/>
  <c r="K94" i="2"/>
  <c r="E442" i="4" s="1"/>
  <c r="J94" i="2"/>
  <c r="D442" i="4" s="1"/>
  <c r="I94" i="2"/>
  <c r="C442" i="4" s="1"/>
  <c r="H94" i="2"/>
  <c r="B442" i="4" s="1"/>
  <c r="S93" i="2"/>
  <c r="R93" i="2"/>
  <c r="Q93" i="2"/>
  <c r="P93" i="2"/>
  <c r="O93" i="2"/>
  <c r="N93" i="2"/>
  <c r="M93" i="2"/>
  <c r="G443" i="4" s="1"/>
  <c r="L93" i="2"/>
  <c r="F443" i="4" s="1"/>
  <c r="K93" i="2"/>
  <c r="E443" i="4" s="1"/>
  <c r="J93" i="2"/>
  <c r="D443" i="4" s="1"/>
  <c r="I93" i="2"/>
  <c r="C443" i="4" s="1"/>
  <c r="H93" i="2"/>
  <c r="B443" i="4" s="1"/>
  <c r="S92" i="2"/>
  <c r="R92" i="2"/>
  <c r="Q92" i="2"/>
  <c r="P92" i="2"/>
  <c r="O92" i="2"/>
  <c r="N92" i="2"/>
  <c r="M92" i="2"/>
  <c r="G444" i="4" s="1"/>
  <c r="L92" i="2"/>
  <c r="F444" i="4" s="1"/>
  <c r="K92" i="2"/>
  <c r="E444" i="4" s="1"/>
  <c r="J92" i="2"/>
  <c r="D444" i="4" s="1"/>
  <c r="I92" i="2"/>
  <c r="C444" i="4" s="1"/>
  <c r="H92" i="2"/>
  <c r="B444" i="4" s="1"/>
  <c r="S91" i="2"/>
  <c r="R91" i="2"/>
  <c r="Q91" i="2"/>
  <c r="P91" i="2"/>
  <c r="O91" i="2"/>
  <c r="N91" i="2"/>
  <c r="M91" i="2"/>
  <c r="G445" i="4" s="1"/>
  <c r="L91" i="2"/>
  <c r="F445" i="4" s="1"/>
  <c r="K91" i="2"/>
  <c r="E445" i="4" s="1"/>
  <c r="J91" i="2"/>
  <c r="D445" i="4" s="1"/>
  <c r="I91" i="2"/>
  <c r="C445" i="4" s="1"/>
  <c r="H91" i="2"/>
  <c r="B445" i="4" s="1"/>
  <c r="S90" i="2"/>
  <c r="R90" i="2"/>
  <c r="Q90" i="2"/>
  <c r="P90" i="2"/>
  <c r="O90" i="2"/>
  <c r="N90" i="2"/>
  <c r="M90" i="2"/>
  <c r="G446" i="4" s="1"/>
  <c r="L90" i="2"/>
  <c r="F446" i="4" s="1"/>
  <c r="K90" i="2"/>
  <c r="E446" i="4" s="1"/>
  <c r="J90" i="2"/>
  <c r="D446" i="4" s="1"/>
  <c r="I90" i="2"/>
  <c r="C446" i="4" s="1"/>
  <c r="H90" i="2"/>
  <c r="B446" i="4" s="1"/>
  <c r="S89" i="2"/>
  <c r="R89" i="2"/>
  <c r="Q89" i="2"/>
  <c r="P89" i="2"/>
  <c r="O89" i="2"/>
  <c r="N89" i="2"/>
  <c r="M89" i="2"/>
  <c r="G447" i="4" s="1"/>
  <c r="L89" i="2"/>
  <c r="F447" i="4" s="1"/>
  <c r="K89" i="2"/>
  <c r="E447" i="4" s="1"/>
  <c r="J89" i="2"/>
  <c r="D447" i="4" s="1"/>
  <c r="I89" i="2"/>
  <c r="C447" i="4" s="1"/>
  <c r="H89" i="2"/>
  <c r="B447" i="4" s="1"/>
  <c r="S88" i="2"/>
  <c r="R88" i="2"/>
  <c r="Q88" i="2"/>
  <c r="P88" i="2"/>
  <c r="O88" i="2"/>
  <c r="N88" i="2"/>
  <c r="M88" i="2"/>
  <c r="G448" i="4" s="1"/>
  <c r="L88" i="2"/>
  <c r="F448" i="4" s="1"/>
  <c r="K88" i="2"/>
  <c r="E448" i="4" s="1"/>
  <c r="J88" i="2"/>
  <c r="D448" i="4" s="1"/>
  <c r="I88" i="2"/>
  <c r="C448" i="4" s="1"/>
  <c r="H88" i="2"/>
  <c r="B448" i="4" s="1"/>
  <c r="S87" i="2"/>
  <c r="R87" i="2"/>
  <c r="Q87" i="2"/>
  <c r="P87" i="2"/>
  <c r="O87" i="2"/>
  <c r="N87" i="2"/>
  <c r="M87" i="2"/>
  <c r="G449" i="4" s="1"/>
  <c r="L87" i="2"/>
  <c r="F449" i="4" s="1"/>
  <c r="K87" i="2"/>
  <c r="E449" i="4" s="1"/>
  <c r="J87" i="2"/>
  <c r="D449" i="4" s="1"/>
  <c r="I87" i="2"/>
  <c r="C449" i="4" s="1"/>
  <c r="H87" i="2"/>
  <c r="B449" i="4" s="1"/>
  <c r="S86" i="2"/>
  <c r="R86" i="2"/>
  <c r="Q86" i="2"/>
  <c r="P86" i="2"/>
  <c r="O86" i="2"/>
  <c r="N86" i="2"/>
  <c r="M86" i="2"/>
  <c r="G450" i="4" s="1"/>
  <c r="L86" i="2"/>
  <c r="F450" i="4" s="1"/>
  <c r="K86" i="2"/>
  <c r="E450" i="4" s="1"/>
  <c r="J86" i="2"/>
  <c r="D450" i="4" s="1"/>
  <c r="I86" i="2"/>
  <c r="C450" i="4" s="1"/>
  <c r="H86" i="2"/>
  <c r="B450" i="4" s="1"/>
  <c r="S85" i="2"/>
  <c r="R85" i="2"/>
  <c r="Q85" i="2"/>
  <c r="P85" i="2"/>
  <c r="O85" i="2"/>
  <c r="N85" i="2"/>
  <c r="M85" i="2"/>
  <c r="G451" i="4" s="1"/>
  <c r="L85" i="2"/>
  <c r="F451" i="4" s="1"/>
  <c r="K85" i="2"/>
  <c r="E451" i="4" s="1"/>
  <c r="J85" i="2"/>
  <c r="D451" i="4" s="1"/>
  <c r="I85" i="2"/>
  <c r="C451" i="4" s="1"/>
  <c r="H85" i="2"/>
  <c r="B451" i="4" s="1"/>
  <c r="S84" i="2"/>
  <c r="R84" i="2"/>
  <c r="Q84" i="2"/>
  <c r="P84" i="2"/>
  <c r="O84" i="2"/>
  <c r="N84" i="2"/>
  <c r="M84" i="2"/>
  <c r="G452" i="4" s="1"/>
  <c r="L84" i="2"/>
  <c r="F452" i="4" s="1"/>
  <c r="K84" i="2"/>
  <c r="E452" i="4" s="1"/>
  <c r="J84" i="2"/>
  <c r="D452" i="4" s="1"/>
  <c r="I84" i="2"/>
  <c r="C452" i="4" s="1"/>
  <c r="H84" i="2"/>
  <c r="B452" i="4" s="1"/>
  <c r="S83" i="2"/>
  <c r="R83" i="2"/>
  <c r="Q83" i="2"/>
  <c r="P83" i="2"/>
  <c r="O83" i="2"/>
  <c r="N83" i="2"/>
  <c r="M83" i="2"/>
  <c r="G453" i="4" s="1"/>
  <c r="L83" i="2"/>
  <c r="F453" i="4" s="1"/>
  <c r="K83" i="2"/>
  <c r="E453" i="4" s="1"/>
  <c r="J83" i="2"/>
  <c r="D453" i="4" s="1"/>
  <c r="I83" i="2"/>
  <c r="C453" i="4" s="1"/>
  <c r="H83" i="2"/>
  <c r="B453" i="4" s="1"/>
  <c r="S82" i="2"/>
  <c r="R82" i="2"/>
  <c r="Q82" i="2"/>
  <c r="P82" i="2"/>
  <c r="O82" i="2"/>
  <c r="N82" i="2"/>
  <c r="M82" i="2"/>
  <c r="G454" i="4" s="1"/>
  <c r="L82" i="2"/>
  <c r="F454" i="4" s="1"/>
  <c r="K82" i="2"/>
  <c r="E454" i="4" s="1"/>
  <c r="J82" i="2"/>
  <c r="D454" i="4" s="1"/>
  <c r="I82" i="2"/>
  <c r="C454" i="4" s="1"/>
  <c r="H82" i="2"/>
  <c r="B454" i="4" s="1"/>
  <c r="S81" i="2"/>
  <c r="R81" i="2"/>
  <c r="Q81" i="2"/>
  <c r="P81" i="2"/>
  <c r="O81" i="2"/>
  <c r="N81" i="2"/>
  <c r="M81" i="2"/>
  <c r="G455" i="4" s="1"/>
  <c r="L81" i="2"/>
  <c r="F455" i="4" s="1"/>
  <c r="K81" i="2"/>
  <c r="E455" i="4" s="1"/>
  <c r="J81" i="2"/>
  <c r="D455" i="4" s="1"/>
  <c r="I81" i="2"/>
  <c r="C455" i="4" s="1"/>
  <c r="H81" i="2"/>
  <c r="B455" i="4" s="1"/>
  <c r="S80" i="2"/>
  <c r="R80" i="2"/>
  <c r="Q80" i="2"/>
  <c r="P80" i="2"/>
  <c r="O80" i="2"/>
  <c r="N80" i="2"/>
  <c r="M80" i="2"/>
  <c r="G456" i="4" s="1"/>
  <c r="L80" i="2"/>
  <c r="F456" i="4" s="1"/>
  <c r="K80" i="2"/>
  <c r="E456" i="4" s="1"/>
  <c r="J80" i="2"/>
  <c r="D456" i="4" s="1"/>
  <c r="I80" i="2"/>
  <c r="C456" i="4" s="1"/>
  <c r="H80" i="2"/>
  <c r="B456" i="4" s="1"/>
  <c r="S79" i="2"/>
  <c r="R79" i="2"/>
  <c r="Q79" i="2"/>
  <c r="P79" i="2"/>
  <c r="O79" i="2"/>
  <c r="N79" i="2"/>
  <c r="M79" i="2"/>
  <c r="G457" i="4" s="1"/>
  <c r="L79" i="2"/>
  <c r="F457" i="4" s="1"/>
  <c r="K79" i="2"/>
  <c r="E457" i="4" s="1"/>
  <c r="J79" i="2"/>
  <c r="D457" i="4" s="1"/>
  <c r="I79" i="2"/>
  <c r="C457" i="4" s="1"/>
  <c r="H79" i="2"/>
  <c r="B457" i="4" s="1"/>
  <c r="S78" i="2"/>
  <c r="R78" i="2"/>
  <c r="Q78" i="2"/>
  <c r="P78" i="2"/>
  <c r="O78" i="2"/>
  <c r="N78" i="2"/>
  <c r="M78" i="2"/>
  <c r="G458" i="4" s="1"/>
  <c r="L78" i="2"/>
  <c r="F458" i="4" s="1"/>
  <c r="K78" i="2"/>
  <c r="E458" i="4" s="1"/>
  <c r="J78" i="2"/>
  <c r="D458" i="4" s="1"/>
  <c r="I78" i="2"/>
  <c r="C458" i="4" s="1"/>
  <c r="H78" i="2"/>
  <c r="B458" i="4" s="1"/>
  <c r="S77" i="2"/>
  <c r="R77" i="2"/>
  <c r="Q77" i="2"/>
  <c r="P77" i="2"/>
  <c r="O77" i="2"/>
  <c r="N77" i="2"/>
  <c r="M77" i="2"/>
  <c r="G459" i="4" s="1"/>
  <c r="L77" i="2"/>
  <c r="F459" i="4" s="1"/>
  <c r="K77" i="2"/>
  <c r="E459" i="4" s="1"/>
  <c r="J77" i="2"/>
  <c r="D459" i="4" s="1"/>
  <c r="I77" i="2"/>
  <c r="C459" i="4" s="1"/>
  <c r="H77" i="2"/>
  <c r="B459" i="4" s="1"/>
  <c r="S76" i="2"/>
  <c r="R76" i="2"/>
  <c r="Q76" i="2"/>
  <c r="P76" i="2"/>
  <c r="O76" i="2"/>
  <c r="N76" i="2"/>
  <c r="M76" i="2"/>
  <c r="G460" i="4" s="1"/>
  <c r="L76" i="2"/>
  <c r="F460" i="4" s="1"/>
  <c r="K76" i="2"/>
  <c r="E460" i="4" s="1"/>
  <c r="J76" i="2"/>
  <c r="D460" i="4" s="1"/>
  <c r="I76" i="2"/>
  <c r="C460" i="4" s="1"/>
  <c r="H76" i="2"/>
  <c r="B460" i="4" s="1"/>
  <c r="S75" i="2"/>
  <c r="R75" i="2"/>
  <c r="Q75" i="2"/>
  <c r="P75" i="2"/>
  <c r="O75" i="2"/>
  <c r="N75" i="2"/>
  <c r="M75" i="2"/>
  <c r="G461" i="4" s="1"/>
  <c r="L75" i="2"/>
  <c r="F461" i="4" s="1"/>
  <c r="K75" i="2"/>
  <c r="E461" i="4" s="1"/>
  <c r="J75" i="2"/>
  <c r="D461" i="4" s="1"/>
  <c r="I75" i="2"/>
  <c r="C461" i="4" s="1"/>
  <c r="H75" i="2"/>
  <c r="B461" i="4" s="1"/>
  <c r="S74" i="2"/>
  <c r="R74" i="2"/>
  <c r="Q74" i="2"/>
  <c r="P74" i="2"/>
  <c r="O74" i="2"/>
  <c r="N74" i="2"/>
  <c r="M74" i="2"/>
  <c r="G462" i="4" s="1"/>
  <c r="L74" i="2"/>
  <c r="F462" i="4" s="1"/>
  <c r="K74" i="2"/>
  <c r="E462" i="4" s="1"/>
  <c r="J74" i="2"/>
  <c r="D462" i="4" s="1"/>
  <c r="I74" i="2"/>
  <c r="C462" i="4" s="1"/>
  <c r="H74" i="2"/>
  <c r="B462" i="4" s="1"/>
  <c r="S73" i="2"/>
  <c r="R73" i="2"/>
  <c r="Q73" i="2"/>
  <c r="P73" i="2"/>
  <c r="O73" i="2"/>
  <c r="N73" i="2"/>
  <c r="M73" i="2"/>
  <c r="G463" i="4" s="1"/>
  <c r="L73" i="2"/>
  <c r="F463" i="4" s="1"/>
  <c r="K73" i="2"/>
  <c r="E463" i="4" s="1"/>
  <c r="J73" i="2"/>
  <c r="D463" i="4" s="1"/>
  <c r="I73" i="2"/>
  <c r="C463" i="4" s="1"/>
  <c r="H73" i="2"/>
  <c r="B463" i="4" s="1"/>
  <c r="S72" i="2"/>
  <c r="R72" i="2"/>
  <c r="Q72" i="2"/>
  <c r="P72" i="2"/>
  <c r="O72" i="2"/>
  <c r="N72" i="2"/>
  <c r="M72" i="2"/>
  <c r="G464" i="4" s="1"/>
  <c r="L72" i="2"/>
  <c r="F464" i="4" s="1"/>
  <c r="K72" i="2"/>
  <c r="E464" i="4" s="1"/>
  <c r="J72" i="2"/>
  <c r="D464" i="4" s="1"/>
  <c r="I72" i="2"/>
  <c r="C464" i="4" s="1"/>
  <c r="H72" i="2"/>
  <c r="B464" i="4" s="1"/>
  <c r="S71" i="2"/>
  <c r="R71" i="2"/>
  <c r="Q71" i="2"/>
  <c r="P71" i="2"/>
  <c r="O71" i="2"/>
  <c r="N71" i="2"/>
  <c r="M71" i="2"/>
  <c r="G465" i="4" s="1"/>
  <c r="L71" i="2"/>
  <c r="F465" i="4" s="1"/>
  <c r="K71" i="2"/>
  <c r="E465" i="4" s="1"/>
  <c r="J71" i="2"/>
  <c r="D465" i="4" s="1"/>
  <c r="I71" i="2"/>
  <c r="C465" i="4" s="1"/>
  <c r="H71" i="2"/>
  <c r="B465" i="4" s="1"/>
  <c r="S70" i="2"/>
  <c r="R70" i="2"/>
  <c r="Q70" i="2"/>
  <c r="P70" i="2"/>
  <c r="O70" i="2"/>
  <c r="N70" i="2"/>
  <c r="M70" i="2"/>
  <c r="G466" i="4" s="1"/>
  <c r="L70" i="2"/>
  <c r="F466" i="4" s="1"/>
  <c r="K70" i="2"/>
  <c r="E466" i="4" s="1"/>
  <c r="J70" i="2"/>
  <c r="D466" i="4" s="1"/>
  <c r="I70" i="2"/>
  <c r="C466" i="4" s="1"/>
  <c r="H70" i="2"/>
  <c r="B466" i="4" s="1"/>
  <c r="S69" i="2"/>
  <c r="R69" i="2"/>
  <c r="Q69" i="2"/>
  <c r="P69" i="2"/>
  <c r="O69" i="2"/>
  <c r="N69" i="2"/>
  <c r="M69" i="2"/>
  <c r="G467" i="4" s="1"/>
  <c r="L69" i="2"/>
  <c r="F467" i="4" s="1"/>
  <c r="K69" i="2"/>
  <c r="E467" i="4" s="1"/>
  <c r="J69" i="2"/>
  <c r="D467" i="4" s="1"/>
  <c r="I69" i="2"/>
  <c r="C467" i="4" s="1"/>
  <c r="H69" i="2"/>
  <c r="B467" i="4" s="1"/>
  <c r="S68" i="2"/>
  <c r="R68" i="2"/>
  <c r="Q68" i="2"/>
  <c r="P68" i="2"/>
  <c r="O68" i="2"/>
  <c r="N68" i="2"/>
  <c r="M68" i="2"/>
  <c r="G468" i="4" s="1"/>
  <c r="L68" i="2"/>
  <c r="F468" i="4" s="1"/>
  <c r="K68" i="2"/>
  <c r="E468" i="4" s="1"/>
  <c r="J68" i="2"/>
  <c r="D468" i="4" s="1"/>
  <c r="I68" i="2"/>
  <c r="C468" i="4" s="1"/>
  <c r="H68" i="2"/>
  <c r="B468" i="4" s="1"/>
  <c r="S67" i="2"/>
  <c r="R67" i="2"/>
  <c r="Q67" i="2"/>
  <c r="P67" i="2"/>
  <c r="O67" i="2"/>
  <c r="N67" i="2"/>
  <c r="M67" i="2"/>
  <c r="G469" i="4" s="1"/>
  <c r="L67" i="2"/>
  <c r="F469" i="4" s="1"/>
  <c r="K67" i="2"/>
  <c r="E469" i="4" s="1"/>
  <c r="J67" i="2"/>
  <c r="D469" i="4" s="1"/>
  <c r="I67" i="2"/>
  <c r="C469" i="4" s="1"/>
  <c r="H67" i="2"/>
  <c r="B469" i="4" s="1"/>
  <c r="S66" i="2"/>
  <c r="R66" i="2"/>
  <c r="Q66" i="2"/>
  <c r="P66" i="2"/>
  <c r="O66" i="2"/>
  <c r="N66" i="2"/>
  <c r="M66" i="2"/>
  <c r="G470" i="4" s="1"/>
  <c r="L66" i="2"/>
  <c r="F470" i="4" s="1"/>
  <c r="K66" i="2"/>
  <c r="E470" i="4" s="1"/>
  <c r="J66" i="2"/>
  <c r="D470" i="4" s="1"/>
  <c r="I66" i="2"/>
  <c r="C470" i="4" s="1"/>
  <c r="H66" i="2"/>
  <c r="B470" i="4" s="1"/>
  <c r="S65" i="2"/>
  <c r="R65" i="2"/>
  <c r="Q65" i="2"/>
  <c r="P65" i="2"/>
  <c r="O65" i="2"/>
  <c r="N65" i="2"/>
  <c r="M65" i="2"/>
  <c r="G471" i="4" s="1"/>
  <c r="L65" i="2"/>
  <c r="F471" i="4" s="1"/>
  <c r="K65" i="2"/>
  <c r="E471" i="4" s="1"/>
  <c r="J65" i="2"/>
  <c r="D471" i="4" s="1"/>
  <c r="I65" i="2"/>
  <c r="C471" i="4" s="1"/>
  <c r="H65" i="2"/>
  <c r="B471" i="4" s="1"/>
  <c r="S64" i="2"/>
  <c r="R64" i="2"/>
  <c r="Q64" i="2"/>
  <c r="P64" i="2"/>
  <c r="O64" i="2"/>
  <c r="N64" i="2"/>
  <c r="M64" i="2"/>
  <c r="G472" i="4" s="1"/>
  <c r="L64" i="2"/>
  <c r="F472" i="4" s="1"/>
  <c r="K64" i="2"/>
  <c r="E472" i="4" s="1"/>
  <c r="J64" i="2"/>
  <c r="D472" i="4" s="1"/>
  <c r="I64" i="2"/>
  <c r="C472" i="4" s="1"/>
  <c r="H64" i="2"/>
  <c r="B472" i="4" s="1"/>
  <c r="S63" i="2"/>
  <c r="R63" i="2"/>
  <c r="Q63" i="2"/>
  <c r="P63" i="2"/>
  <c r="O63" i="2"/>
  <c r="N63" i="2"/>
  <c r="M63" i="2"/>
  <c r="G473" i="4" s="1"/>
  <c r="L63" i="2"/>
  <c r="F473" i="4" s="1"/>
  <c r="K63" i="2"/>
  <c r="E473" i="4" s="1"/>
  <c r="J63" i="2"/>
  <c r="D473" i="4" s="1"/>
  <c r="I63" i="2"/>
  <c r="C473" i="4" s="1"/>
  <c r="H63" i="2"/>
  <c r="B473" i="4" s="1"/>
  <c r="S62" i="2"/>
  <c r="R62" i="2"/>
  <c r="Q62" i="2"/>
  <c r="P62" i="2"/>
  <c r="O62" i="2"/>
  <c r="N62" i="2"/>
  <c r="M62" i="2"/>
  <c r="G474" i="4" s="1"/>
  <c r="L62" i="2"/>
  <c r="F474" i="4" s="1"/>
  <c r="K62" i="2"/>
  <c r="E474" i="4" s="1"/>
  <c r="J62" i="2"/>
  <c r="D474" i="4" s="1"/>
  <c r="I62" i="2"/>
  <c r="C474" i="4" s="1"/>
  <c r="H62" i="2"/>
  <c r="B474" i="4" s="1"/>
  <c r="S61" i="2"/>
  <c r="R61" i="2"/>
  <c r="Q61" i="2"/>
  <c r="P61" i="2"/>
  <c r="O61" i="2"/>
  <c r="N61" i="2"/>
  <c r="M61" i="2"/>
  <c r="G475" i="4" s="1"/>
  <c r="L61" i="2"/>
  <c r="F475" i="4" s="1"/>
  <c r="K61" i="2"/>
  <c r="E475" i="4" s="1"/>
  <c r="J61" i="2"/>
  <c r="D475" i="4" s="1"/>
  <c r="I61" i="2"/>
  <c r="C475" i="4" s="1"/>
  <c r="H61" i="2"/>
  <c r="B475" i="4" s="1"/>
  <c r="S60" i="2"/>
  <c r="R60" i="2"/>
  <c r="Q60" i="2"/>
  <c r="P60" i="2"/>
  <c r="O60" i="2"/>
  <c r="N60" i="2"/>
  <c r="M60" i="2"/>
  <c r="G476" i="4" s="1"/>
  <c r="L60" i="2"/>
  <c r="F476" i="4" s="1"/>
  <c r="K60" i="2"/>
  <c r="E476" i="4" s="1"/>
  <c r="J60" i="2"/>
  <c r="D476" i="4" s="1"/>
  <c r="I60" i="2"/>
  <c r="C476" i="4" s="1"/>
  <c r="H60" i="2"/>
  <c r="B476" i="4" s="1"/>
  <c r="S59" i="2"/>
  <c r="R59" i="2"/>
  <c r="Q59" i="2"/>
  <c r="P59" i="2"/>
  <c r="O59" i="2"/>
  <c r="N59" i="2"/>
  <c r="M59" i="2"/>
  <c r="G477" i="4" s="1"/>
  <c r="L59" i="2"/>
  <c r="F477" i="4" s="1"/>
  <c r="K59" i="2"/>
  <c r="E477" i="4" s="1"/>
  <c r="J59" i="2"/>
  <c r="D477" i="4" s="1"/>
  <c r="I59" i="2"/>
  <c r="C477" i="4" s="1"/>
  <c r="H59" i="2"/>
  <c r="B477" i="4" s="1"/>
  <c r="S58" i="2"/>
  <c r="R58" i="2"/>
  <c r="Q58" i="2"/>
  <c r="P58" i="2"/>
  <c r="O58" i="2"/>
  <c r="N58" i="2"/>
  <c r="M58" i="2"/>
  <c r="G478" i="4" s="1"/>
  <c r="L58" i="2"/>
  <c r="F478" i="4" s="1"/>
  <c r="K58" i="2"/>
  <c r="E478" i="4" s="1"/>
  <c r="J58" i="2"/>
  <c r="D478" i="4" s="1"/>
  <c r="I58" i="2"/>
  <c r="C478" i="4" s="1"/>
  <c r="H58" i="2"/>
  <c r="B478" i="4" s="1"/>
  <c r="S57" i="2"/>
  <c r="R57" i="2"/>
  <c r="Q57" i="2"/>
  <c r="P57" i="2"/>
  <c r="O57" i="2"/>
  <c r="N57" i="2"/>
  <c r="M57" i="2"/>
  <c r="G479" i="4" s="1"/>
  <c r="L57" i="2"/>
  <c r="F479" i="4" s="1"/>
  <c r="K57" i="2"/>
  <c r="E479" i="4" s="1"/>
  <c r="J57" i="2"/>
  <c r="D479" i="4" s="1"/>
  <c r="I57" i="2"/>
  <c r="C479" i="4" s="1"/>
  <c r="H57" i="2"/>
  <c r="B479" i="4" s="1"/>
  <c r="S56" i="2"/>
  <c r="R56" i="2"/>
  <c r="Q56" i="2"/>
  <c r="P56" i="2"/>
  <c r="O56" i="2"/>
  <c r="N56" i="2"/>
  <c r="M56" i="2"/>
  <c r="G480" i="4" s="1"/>
  <c r="L56" i="2"/>
  <c r="F480" i="4" s="1"/>
  <c r="K56" i="2"/>
  <c r="E480" i="4" s="1"/>
  <c r="J56" i="2"/>
  <c r="D480" i="4" s="1"/>
  <c r="I56" i="2"/>
  <c r="C480" i="4" s="1"/>
  <c r="H56" i="2"/>
  <c r="B480" i="4" s="1"/>
  <c r="S55" i="2"/>
  <c r="R55" i="2"/>
  <c r="Q55" i="2"/>
  <c r="P55" i="2"/>
  <c r="O55" i="2"/>
  <c r="N55" i="2"/>
  <c r="M55" i="2"/>
  <c r="G481" i="4" s="1"/>
  <c r="L55" i="2"/>
  <c r="F481" i="4" s="1"/>
  <c r="K55" i="2"/>
  <c r="E481" i="4" s="1"/>
  <c r="J55" i="2"/>
  <c r="D481" i="4" s="1"/>
  <c r="I55" i="2"/>
  <c r="C481" i="4" s="1"/>
  <c r="H55" i="2"/>
  <c r="B481" i="4" s="1"/>
  <c r="S54" i="2"/>
  <c r="R54" i="2"/>
  <c r="Q54" i="2"/>
  <c r="P54" i="2"/>
  <c r="O54" i="2"/>
  <c r="N54" i="2"/>
  <c r="M54" i="2"/>
  <c r="G482" i="4" s="1"/>
  <c r="L54" i="2"/>
  <c r="F482" i="4" s="1"/>
  <c r="K54" i="2"/>
  <c r="E482" i="4" s="1"/>
  <c r="J54" i="2"/>
  <c r="D482" i="4" s="1"/>
  <c r="I54" i="2"/>
  <c r="C482" i="4" s="1"/>
  <c r="H54" i="2"/>
  <c r="B482" i="4" s="1"/>
  <c r="S53" i="2"/>
  <c r="R53" i="2"/>
  <c r="Q53" i="2"/>
  <c r="P53" i="2"/>
  <c r="O53" i="2"/>
  <c r="N53" i="2"/>
  <c r="M53" i="2"/>
  <c r="G483" i="4" s="1"/>
  <c r="L53" i="2"/>
  <c r="F483" i="4" s="1"/>
  <c r="K53" i="2"/>
  <c r="E483" i="4" s="1"/>
  <c r="J53" i="2"/>
  <c r="D483" i="4" s="1"/>
  <c r="I53" i="2"/>
  <c r="C483" i="4" s="1"/>
  <c r="H53" i="2"/>
  <c r="B483" i="4" s="1"/>
  <c r="S52" i="2"/>
  <c r="R52" i="2"/>
  <c r="Q52" i="2"/>
  <c r="P52" i="2"/>
  <c r="O52" i="2"/>
  <c r="N52" i="2"/>
  <c r="M52" i="2"/>
  <c r="G484" i="4" s="1"/>
  <c r="L52" i="2"/>
  <c r="F484" i="4" s="1"/>
  <c r="K52" i="2"/>
  <c r="E484" i="4" s="1"/>
  <c r="J52" i="2"/>
  <c r="D484" i="4" s="1"/>
  <c r="I52" i="2"/>
  <c r="C484" i="4" s="1"/>
  <c r="H52" i="2"/>
  <c r="B484" i="4" s="1"/>
  <c r="S51" i="2"/>
  <c r="R51" i="2"/>
  <c r="Q51" i="2"/>
  <c r="P51" i="2"/>
  <c r="O51" i="2"/>
  <c r="N51" i="2"/>
  <c r="M51" i="2"/>
  <c r="G485" i="4" s="1"/>
  <c r="L51" i="2"/>
  <c r="F485" i="4" s="1"/>
  <c r="K51" i="2"/>
  <c r="E485" i="4" s="1"/>
  <c r="J51" i="2"/>
  <c r="D485" i="4" s="1"/>
  <c r="I51" i="2"/>
  <c r="C485" i="4" s="1"/>
  <c r="H51" i="2"/>
  <c r="B485" i="4" s="1"/>
  <c r="S50" i="2"/>
  <c r="R50" i="2"/>
  <c r="Q50" i="2"/>
  <c r="P50" i="2"/>
  <c r="O50" i="2"/>
  <c r="N50" i="2"/>
  <c r="M50" i="2"/>
  <c r="G486" i="4" s="1"/>
  <c r="L50" i="2"/>
  <c r="F486" i="4" s="1"/>
  <c r="K50" i="2"/>
  <c r="E486" i="4" s="1"/>
  <c r="J50" i="2"/>
  <c r="D486" i="4" s="1"/>
  <c r="I50" i="2"/>
  <c r="C486" i="4" s="1"/>
  <c r="H50" i="2"/>
  <c r="B486" i="4" s="1"/>
  <c r="S49" i="2"/>
  <c r="R49" i="2"/>
  <c r="Q49" i="2"/>
  <c r="P49" i="2"/>
  <c r="O49" i="2"/>
  <c r="N49" i="2"/>
  <c r="M49" i="2"/>
  <c r="G487" i="4" s="1"/>
  <c r="L49" i="2"/>
  <c r="F487" i="4" s="1"/>
  <c r="K49" i="2"/>
  <c r="E487" i="4" s="1"/>
  <c r="J49" i="2"/>
  <c r="D487" i="4" s="1"/>
  <c r="I49" i="2"/>
  <c r="C487" i="4" s="1"/>
  <c r="H49" i="2"/>
  <c r="B487" i="4" s="1"/>
  <c r="S48" i="2"/>
  <c r="R48" i="2"/>
  <c r="Q48" i="2"/>
  <c r="P48" i="2"/>
  <c r="O48" i="2"/>
  <c r="N48" i="2"/>
  <c r="M48" i="2"/>
  <c r="G488" i="4" s="1"/>
  <c r="L48" i="2"/>
  <c r="F488" i="4" s="1"/>
  <c r="K48" i="2"/>
  <c r="E488" i="4" s="1"/>
  <c r="J48" i="2"/>
  <c r="D488" i="4" s="1"/>
  <c r="I48" i="2"/>
  <c r="C488" i="4" s="1"/>
  <c r="H48" i="2"/>
  <c r="B488" i="4" s="1"/>
  <c r="S47" i="2"/>
  <c r="R47" i="2"/>
  <c r="Q47" i="2"/>
  <c r="P47" i="2"/>
  <c r="O47" i="2"/>
  <c r="N47" i="2"/>
  <c r="M47" i="2"/>
  <c r="G489" i="4" s="1"/>
  <c r="L47" i="2"/>
  <c r="F489" i="4" s="1"/>
  <c r="K47" i="2"/>
  <c r="E489" i="4" s="1"/>
  <c r="J47" i="2"/>
  <c r="D489" i="4" s="1"/>
  <c r="I47" i="2"/>
  <c r="C489" i="4" s="1"/>
  <c r="H47" i="2"/>
  <c r="B489" i="4" s="1"/>
  <c r="S46" i="2"/>
  <c r="R46" i="2"/>
  <c r="Q46" i="2"/>
  <c r="P46" i="2"/>
  <c r="O46" i="2"/>
  <c r="N46" i="2"/>
  <c r="M46" i="2"/>
  <c r="G490" i="4" s="1"/>
  <c r="L46" i="2"/>
  <c r="F490" i="4" s="1"/>
  <c r="K46" i="2"/>
  <c r="E490" i="4" s="1"/>
  <c r="J46" i="2"/>
  <c r="D490" i="4" s="1"/>
  <c r="I46" i="2"/>
  <c r="C490" i="4" s="1"/>
  <c r="H46" i="2"/>
  <c r="B490" i="4" s="1"/>
  <c r="S45" i="2"/>
  <c r="R45" i="2"/>
  <c r="Q45" i="2"/>
  <c r="P45" i="2"/>
  <c r="O45" i="2"/>
  <c r="N45" i="2"/>
  <c r="M45" i="2"/>
  <c r="G491" i="4" s="1"/>
  <c r="L45" i="2"/>
  <c r="F491" i="4" s="1"/>
  <c r="K45" i="2"/>
  <c r="E491" i="4" s="1"/>
  <c r="J45" i="2"/>
  <c r="D491" i="4" s="1"/>
  <c r="I45" i="2"/>
  <c r="C491" i="4" s="1"/>
  <c r="H45" i="2"/>
  <c r="B491" i="4" s="1"/>
  <c r="S44" i="2"/>
  <c r="R44" i="2"/>
  <c r="Q44" i="2"/>
  <c r="P44" i="2"/>
  <c r="O44" i="2"/>
  <c r="N44" i="2"/>
  <c r="M44" i="2"/>
  <c r="G492" i="4" s="1"/>
  <c r="L44" i="2"/>
  <c r="F492" i="4" s="1"/>
  <c r="K44" i="2"/>
  <c r="E492" i="4" s="1"/>
  <c r="J44" i="2"/>
  <c r="D492" i="4" s="1"/>
  <c r="I44" i="2"/>
  <c r="C492" i="4" s="1"/>
  <c r="H44" i="2"/>
  <c r="B492" i="4" s="1"/>
  <c r="S43" i="2"/>
  <c r="R43" i="2"/>
  <c r="Q43" i="2"/>
  <c r="P43" i="2"/>
  <c r="O43" i="2"/>
  <c r="N43" i="2"/>
  <c r="M43" i="2"/>
  <c r="G493" i="4" s="1"/>
  <c r="L43" i="2"/>
  <c r="F493" i="4" s="1"/>
  <c r="K43" i="2"/>
  <c r="E493" i="4" s="1"/>
  <c r="J43" i="2"/>
  <c r="D493" i="4" s="1"/>
  <c r="I43" i="2"/>
  <c r="C493" i="4" s="1"/>
  <c r="H43" i="2"/>
  <c r="B493" i="4" s="1"/>
  <c r="S42" i="2"/>
  <c r="R42" i="2"/>
  <c r="Q42" i="2"/>
  <c r="P42" i="2"/>
  <c r="O42" i="2"/>
  <c r="N42" i="2"/>
  <c r="M42" i="2"/>
  <c r="G494" i="4" s="1"/>
  <c r="L42" i="2"/>
  <c r="F494" i="4" s="1"/>
  <c r="K42" i="2"/>
  <c r="E494" i="4" s="1"/>
  <c r="J42" i="2"/>
  <c r="D494" i="4" s="1"/>
  <c r="I42" i="2"/>
  <c r="C494" i="4" s="1"/>
  <c r="H42" i="2"/>
  <c r="B494" i="4" s="1"/>
  <c r="S41" i="2"/>
  <c r="R41" i="2"/>
  <c r="Q41" i="2"/>
  <c r="P41" i="2"/>
  <c r="O41" i="2"/>
  <c r="N41" i="2"/>
  <c r="M41" i="2"/>
  <c r="G495" i="4" s="1"/>
  <c r="L41" i="2"/>
  <c r="F495" i="4" s="1"/>
  <c r="K41" i="2"/>
  <c r="E495" i="4" s="1"/>
  <c r="J41" i="2"/>
  <c r="D495" i="4" s="1"/>
  <c r="I41" i="2"/>
  <c r="C495" i="4" s="1"/>
  <c r="H41" i="2"/>
  <c r="B495" i="4" s="1"/>
  <c r="S40" i="2"/>
  <c r="R40" i="2"/>
  <c r="Q40" i="2"/>
  <c r="P40" i="2"/>
  <c r="O40" i="2"/>
  <c r="N40" i="2"/>
  <c r="M40" i="2"/>
  <c r="G496" i="4" s="1"/>
  <c r="L40" i="2"/>
  <c r="F496" i="4" s="1"/>
  <c r="K40" i="2"/>
  <c r="E496" i="4" s="1"/>
  <c r="J40" i="2"/>
  <c r="D496" i="4" s="1"/>
  <c r="I40" i="2"/>
  <c r="C496" i="4" s="1"/>
  <c r="H40" i="2"/>
  <c r="B496" i="4" s="1"/>
  <c r="S39" i="2"/>
  <c r="R39" i="2"/>
  <c r="Q39" i="2"/>
  <c r="P39" i="2"/>
  <c r="O39" i="2"/>
  <c r="N39" i="2"/>
  <c r="M39" i="2"/>
  <c r="G497" i="4" s="1"/>
  <c r="L39" i="2"/>
  <c r="F497" i="4" s="1"/>
  <c r="K39" i="2"/>
  <c r="E497" i="4" s="1"/>
  <c r="J39" i="2"/>
  <c r="D497" i="4" s="1"/>
  <c r="I39" i="2"/>
  <c r="C497" i="4" s="1"/>
  <c r="H39" i="2"/>
  <c r="B497" i="4" s="1"/>
  <c r="S38" i="2"/>
  <c r="R38" i="2"/>
  <c r="Q38" i="2"/>
  <c r="P38" i="2"/>
  <c r="O38" i="2"/>
  <c r="N38" i="2"/>
  <c r="M38" i="2"/>
  <c r="G498" i="4" s="1"/>
  <c r="L38" i="2"/>
  <c r="F498" i="4" s="1"/>
  <c r="K38" i="2"/>
  <c r="E498" i="4" s="1"/>
  <c r="J38" i="2"/>
  <c r="D498" i="4" s="1"/>
  <c r="I38" i="2"/>
  <c r="C498" i="4" s="1"/>
  <c r="H38" i="2"/>
  <c r="B498" i="4" s="1"/>
  <c r="S37" i="2"/>
  <c r="R37" i="2"/>
  <c r="Q37" i="2"/>
  <c r="P37" i="2"/>
  <c r="O37" i="2"/>
  <c r="N37" i="2"/>
  <c r="M37" i="2"/>
  <c r="G499" i="4" s="1"/>
  <c r="L37" i="2"/>
  <c r="F499" i="4" s="1"/>
  <c r="K37" i="2"/>
  <c r="E499" i="4" s="1"/>
  <c r="J37" i="2"/>
  <c r="D499" i="4" s="1"/>
  <c r="I37" i="2"/>
  <c r="C499" i="4" s="1"/>
  <c r="H37" i="2"/>
  <c r="B499" i="4" s="1"/>
  <c r="S36" i="2"/>
  <c r="R36" i="2"/>
  <c r="Q36" i="2"/>
  <c r="P36" i="2"/>
  <c r="O36" i="2"/>
  <c r="N36" i="2"/>
  <c r="M36" i="2"/>
  <c r="G500" i="4" s="1"/>
  <c r="L36" i="2"/>
  <c r="F500" i="4" s="1"/>
  <c r="K36" i="2"/>
  <c r="E500" i="4" s="1"/>
  <c r="J36" i="2"/>
  <c r="D500" i="4" s="1"/>
  <c r="I36" i="2"/>
  <c r="C500" i="4" s="1"/>
  <c r="H36" i="2"/>
  <c r="B500" i="4" s="1"/>
  <c r="S35" i="2"/>
  <c r="R35" i="2"/>
  <c r="Q35" i="2"/>
  <c r="P35" i="2"/>
  <c r="O35" i="2"/>
  <c r="N35" i="2"/>
  <c r="M35" i="2"/>
  <c r="G501" i="4" s="1"/>
  <c r="L35" i="2"/>
  <c r="F501" i="4" s="1"/>
  <c r="K35" i="2"/>
  <c r="E501" i="4" s="1"/>
  <c r="J35" i="2"/>
  <c r="D501" i="4" s="1"/>
  <c r="I35" i="2"/>
  <c r="C501" i="4" s="1"/>
  <c r="H35" i="2"/>
  <c r="B501" i="4" s="1"/>
  <c r="S34" i="2"/>
  <c r="R34" i="2"/>
  <c r="Q34" i="2"/>
  <c r="P34" i="2"/>
  <c r="O34" i="2"/>
  <c r="N34" i="2"/>
  <c r="M34" i="2"/>
  <c r="G502" i="4" s="1"/>
  <c r="L34" i="2"/>
  <c r="F502" i="4" s="1"/>
  <c r="K34" i="2"/>
  <c r="E502" i="4" s="1"/>
  <c r="J34" i="2"/>
  <c r="D502" i="4" s="1"/>
  <c r="I34" i="2"/>
  <c r="C502" i="4" s="1"/>
  <c r="H34" i="2"/>
  <c r="B502" i="4" s="1"/>
  <c r="S33" i="2"/>
  <c r="R33" i="2"/>
  <c r="Q33" i="2"/>
  <c r="P33" i="2"/>
  <c r="O33" i="2"/>
  <c r="N33" i="2"/>
  <c r="M33" i="2"/>
  <c r="G503" i="4" s="1"/>
  <c r="L33" i="2"/>
  <c r="F503" i="4" s="1"/>
  <c r="K33" i="2"/>
  <c r="E503" i="4" s="1"/>
  <c r="J33" i="2"/>
  <c r="D503" i="4" s="1"/>
  <c r="I33" i="2"/>
  <c r="C503" i="4" s="1"/>
  <c r="H33" i="2"/>
  <c r="B503" i="4" s="1"/>
  <c r="S32" i="2"/>
  <c r="R32" i="2"/>
  <c r="Q32" i="2"/>
  <c r="P32" i="2"/>
  <c r="O32" i="2"/>
  <c r="N32" i="2"/>
  <c r="M32" i="2"/>
  <c r="G504" i="4" s="1"/>
  <c r="L32" i="2"/>
  <c r="F504" i="4" s="1"/>
  <c r="K32" i="2"/>
  <c r="E504" i="4" s="1"/>
  <c r="J32" i="2"/>
  <c r="D504" i="4" s="1"/>
  <c r="I32" i="2"/>
  <c r="C504" i="4" s="1"/>
  <c r="H32" i="2"/>
  <c r="B504" i="4" s="1"/>
  <c r="S31" i="2"/>
  <c r="R31" i="2"/>
  <c r="Q31" i="2"/>
  <c r="P31" i="2"/>
  <c r="O31" i="2"/>
  <c r="N31" i="2"/>
  <c r="M31" i="2"/>
  <c r="G505" i="4" s="1"/>
  <c r="L31" i="2"/>
  <c r="F505" i="4" s="1"/>
  <c r="K31" i="2"/>
  <c r="E505" i="4" s="1"/>
  <c r="J31" i="2"/>
  <c r="D505" i="4" s="1"/>
  <c r="I31" i="2"/>
  <c r="C505" i="4" s="1"/>
  <c r="H31" i="2"/>
  <c r="B505" i="4" s="1"/>
  <c r="S30" i="2"/>
  <c r="R30" i="2"/>
  <c r="Q30" i="2"/>
  <c r="P30" i="2"/>
  <c r="O30" i="2"/>
  <c r="N30" i="2"/>
  <c r="M30" i="2"/>
  <c r="G506" i="4" s="1"/>
  <c r="L30" i="2"/>
  <c r="F506" i="4" s="1"/>
  <c r="K30" i="2"/>
  <c r="E506" i="4" s="1"/>
  <c r="J30" i="2"/>
  <c r="D506" i="4" s="1"/>
  <c r="I30" i="2"/>
  <c r="C506" i="4" s="1"/>
  <c r="H30" i="2"/>
  <c r="B506" i="4" s="1"/>
  <c r="S29" i="2"/>
  <c r="R29" i="2"/>
  <c r="Q29" i="2"/>
  <c r="P29" i="2"/>
  <c r="O29" i="2"/>
  <c r="N29" i="2"/>
  <c r="M29" i="2"/>
  <c r="G507" i="4" s="1"/>
  <c r="L29" i="2"/>
  <c r="F507" i="4" s="1"/>
  <c r="K29" i="2"/>
  <c r="E507" i="4" s="1"/>
  <c r="J29" i="2"/>
  <c r="D507" i="4" s="1"/>
  <c r="I29" i="2"/>
  <c r="C507" i="4" s="1"/>
  <c r="H29" i="2"/>
  <c r="B507" i="4" s="1"/>
  <c r="S28" i="2"/>
  <c r="R28" i="2"/>
  <c r="Q28" i="2"/>
  <c r="P28" i="2"/>
  <c r="O28" i="2"/>
  <c r="N28" i="2"/>
  <c r="M28" i="2"/>
  <c r="G508" i="4" s="1"/>
  <c r="L28" i="2"/>
  <c r="F508" i="4" s="1"/>
  <c r="K28" i="2"/>
  <c r="E508" i="4" s="1"/>
  <c r="J28" i="2"/>
  <c r="D508" i="4" s="1"/>
  <c r="I28" i="2"/>
  <c r="C508" i="4" s="1"/>
  <c r="H28" i="2"/>
  <c r="B508" i="4" s="1"/>
  <c r="S27" i="2"/>
  <c r="R27" i="2"/>
  <c r="Q27" i="2"/>
  <c r="P27" i="2"/>
  <c r="O27" i="2"/>
  <c r="N27" i="2"/>
  <c r="M27" i="2"/>
  <c r="G509" i="4" s="1"/>
  <c r="L27" i="2"/>
  <c r="F509" i="4" s="1"/>
  <c r="K27" i="2"/>
  <c r="E509" i="4" s="1"/>
  <c r="J27" i="2"/>
  <c r="D509" i="4" s="1"/>
  <c r="I27" i="2"/>
  <c r="C509" i="4" s="1"/>
  <c r="H27" i="2"/>
  <c r="B509" i="4" s="1"/>
  <c r="S26" i="2"/>
  <c r="R26" i="2"/>
  <c r="Q26" i="2"/>
  <c r="P26" i="2"/>
  <c r="O26" i="2"/>
  <c r="N26" i="2"/>
  <c r="M26" i="2"/>
  <c r="G510" i="4" s="1"/>
  <c r="L26" i="2"/>
  <c r="F510" i="4" s="1"/>
  <c r="K26" i="2"/>
  <c r="E510" i="4" s="1"/>
  <c r="J26" i="2"/>
  <c r="D510" i="4" s="1"/>
  <c r="I26" i="2"/>
  <c r="C510" i="4" s="1"/>
  <c r="H26" i="2"/>
  <c r="B510" i="4" s="1"/>
  <c r="S25" i="2"/>
  <c r="R25" i="2"/>
  <c r="Q25" i="2"/>
  <c r="P25" i="2"/>
  <c r="O25" i="2"/>
  <c r="N25" i="2"/>
  <c r="M25" i="2"/>
  <c r="G511" i="4" s="1"/>
  <c r="L25" i="2"/>
  <c r="F511" i="4" s="1"/>
  <c r="K25" i="2"/>
  <c r="E511" i="4" s="1"/>
  <c r="J25" i="2"/>
  <c r="D511" i="4" s="1"/>
  <c r="I25" i="2"/>
  <c r="C511" i="4" s="1"/>
  <c r="H25" i="2"/>
  <c r="B511" i="4" s="1"/>
  <c r="S24" i="2"/>
  <c r="R24" i="2"/>
  <c r="Q24" i="2"/>
  <c r="P24" i="2"/>
  <c r="O24" i="2"/>
  <c r="N24" i="2"/>
  <c r="M24" i="2"/>
  <c r="G512" i="4" s="1"/>
  <c r="L24" i="2"/>
  <c r="F512" i="4" s="1"/>
  <c r="K24" i="2"/>
  <c r="E512" i="4" s="1"/>
  <c r="J24" i="2"/>
  <c r="D512" i="4" s="1"/>
  <c r="I24" i="2"/>
  <c r="C512" i="4" s="1"/>
  <c r="H24" i="2"/>
  <c r="B512" i="4" s="1"/>
  <c r="S23" i="2"/>
  <c r="R23" i="2"/>
  <c r="Q23" i="2"/>
  <c r="P23" i="2"/>
  <c r="O23" i="2"/>
  <c r="N23" i="2"/>
  <c r="M23" i="2"/>
  <c r="G513" i="4" s="1"/>
  <c r="L23" i="2"/>
  <c r="F513" i="4" s="1"/>
  <c r="K23" i="2"/>
  <c r="E513" i="4" s="1"/>
  <c r="J23" i="2"/>
  <c r="D513" i="4" s="1"/>
  <c r="I23" i="2"/>
  <c r="C513" i="4" s="1"/>
  <c r="H23" i="2"/>
  <c r="B513" i="4" s="1"/>
  <c r="S22" i="2"/>
  <c r="R22" i="2"/>
  <c r="Q22" i="2"/>
  <c r="P22" i="2"/>
  <c r="O22" i="2"/>
  <c r="N22" i="2"/>
  <c r="M22" i="2"/>
  <c r="G514" i="4" s="1"/>
  <c r="L22" i="2"/>
  <c r="F514" i="4" s="1"/>
  <c r="K22" i="2"/>
  <c r="E514" i="4" s="1"/>
  <c r="J22" i="2"/>
  <c r="D514" i="4" s="1"/>
  <c r="I22" i="2"/>
  <c r="C514" i="4" s="1"/>
  <c r="H22" i="2"/>
  <c r="B514" i="4" s="1"/>
  <c r="S21" i="2"/>
  <c r="R21" i="2"/>
  <c r="Q21" i="2"/>
  <c r="P21" i="2"/>
  <c r="O21" i="2"/>
  <c r="N21" i="2"/>
  <c r="M21" i="2"/>
  <c r="G515" i="4" s="1"/>
  <c r="L21" i="2"/>
  <c r="F515" i="4" s="1"/>
  <c r="K21" i="2"/>
  <c r="E515" i="4" s="1"/>
  <c r="J21" i="2"/>
  <c r="D515" i="4" s="1"/>
  <c r="I21" i="2"/>
  <c r="C515" i="4" s="1"/>
  <c r="H21" i="2"/>
  <c r="B515" i="4" s="1"/>
  <c r="S20" i="2"/>
  <c r="R20" i="2"/>
  <c r="Q20" i="2"/>
  <c r="P20" i="2"/>
  <c r="O20" i="2"/>
  <c r="N20" i="2"/>
  <c r="M20" i="2"/>
  <c r="G516" i="4" s="1"/>
  <c r="L20" i="2"/>
  <c r="F516" i="4" s="1"/>
  <c r="K20" i="2"/>
  <c r="E516" i="4" s="1"/>
  <c r="J20" i="2"/>
  <c r="D516" i="4" s="1"/>
  <c r="I20" i="2"/>
  <c r="C516" i="4" s="1"/>
  <c r="H20" i="2"/>
  <c r="B516" i="4" s="1"/>
  <c r="S19" i="2"/>
  <c r="R19" i="2"/>
  <c r="Q19" i="2"/>
  <c r="P19" i="2"/>
  <c r="O19" i="2"/>
  <c r="N19" i="2"/>
  <c r="M19" i="2"/>
  <c r="G517" i="4" s="1"/>
  <c r="L19" i="2"/>
  <c r="F517" i="4" s="1"/>
  <c r="K19" i="2"/>
  <c r="E517" i="4" s="1"/>
  <c r="J19" i="2"/>
  <c r="D517" i="4" s="1"/>
  <c r="I19" i="2"/>
  <c r="C517" i="4" s="1"/>
  <c r="H19" i="2"/>
  <c r="B517" i="4" s="1"/>
  <c r="S18" i="2"/>
  <c r="R18" i="2"/>
  <c r="Q18" i="2"/>
  <c r="P18" i="2"/>
  <c r="O18" i="2"/>
  <c r="N18" i="2"/>
  <c r="M18" i="2"/>
  <c r="G518" i="4" s="1"/>
  <c r="L18" i="2"/>
  <c r="F518" i="4" s="1"/>
  <c r="K18" i="2"/>
  <c r="E518" i="4" s="1"/>
  <c r="J18" i="2"/>
  <c r="D518" i="4" s="1"/>
  <c r="I18" i="2"/>
  <c r="C518" i="4" s="1"/>
  <c r="H18" i="2"/>
  <c r="B518" i="4" s="1"/>
  <c r="S17" i="2"/>
  <c r="R17" i="2"/>
  <c r="Q17" i="2"/>
  <c r="P17" i="2"/>
  <c r="O17" i="2"/>
  <c r="N17" i="2"/>
  <c r="M17" i="2"/>
  <c r="G519" i="4" s="1"/>
  <c r="L17" i="2"/>
  <c r="F519" i="4" s="1"/>
  <c r="K17" i="2"/>
  <c r="E519" i="4" s="1"/>
  <c r="J17" i="2"/>
  <c r="D519" i="4" s="1"/>
  <c r="I17" i="2"/>
  <c r="C519" i="4" s="1"/>
  <c r="H17" i="2"/>
  <c r="B519" i="4" s="1"/>
  <c r="S16" i="2"/>
  <c r="R16" i="2"/>
  <c r="Q16" i="2"/>
  <c r="P16" i="2"/>
  <c r="O16" i="2"/>
  <c r="N16" i="2"/>
  <c r="M16" i="2"/>
  <c r="G520" i="4" s="1"/>
  <c r="L16" i="2"/>
  <c r="F520" i="4" s="1"/>
  <c r="K16" i="2"/>
  <c r="E520" i="4" s="1"/>
  <c r="J16" i="2"/>
  <c r="D520" i="4" s="1"/>
  <c r="I16" i="2"/>
  <c r="C520" i="4" s="1"/>
  <c r="H16" i="2"/>
  <c r="B520" i="4" s="1"/>
  <c r="S15" i="2"/>
  <c r="R15" i="2"/>
  <c r="Q15" i="2"/>
  <c r="P15" i="2"/>
  <c r="O15" i="2"/>
  <c r="N15" i="2"/>
  <c r="M15" i="2"/>
  <c r="G521" i="4" s="1"/>
  <c r="L15" i="2"/>
  <c r="F521" i="4" s="1"/>
  <c r="K15" i="2"/>
  <c r="E521" i="4" s="1"/>
  <c r="J15" i="2"/>
  <c r="D521" i="4" s="1"/>
  <c r="I15" i="2"/>
  <c r="C521" i="4" s="1"/>
  <c r="H15" i="2"/>
  <c r="B521" i="4" s="1"/>
  <c r="S14" i="2"/>
  <c r="R14" i="2"/>
  <c r="Q14" i="2"/>
  <c r="P14" i="2"/>
  <c r="O14" i="2"/>
  <c r="N14" i="2"/>
  <c r="M14" i="2"/>
  <c r="G522" i="4" s="1"/>
  <c r="L14" i="2"/>
  <c r="F522" i="4" s="1"/>
  <c r="K14" i="2"/>
  <c r="E522" i="4" s="1"/>
  <c r="J14" i="2"/>
  <c r="D522" i="4" s="1"/>
  <c r="I14" i="2"/>
  <c r="C522" i="4" s="1"/>
  <c r="H14" i="2"/>
  <c r="B522" i="4" s="1"/>
  <c r="S13" i="2"/>
  <c r="R13" i="2"/>
  <c r="Q13" i="2"/>
  <c r="P13" i="2"/>
  <c r="O13" i="2"/>
  <c r="N13" i="2"/>
  <c r="M13" i="2"/>
  <c r="G523" i="4" s="1"/>
  <c r="L13" i="2"/>
  <c r="F523" i="4" s="1"/>
  <c r="K13" i="2"/>
  <c r="E523" i="4" s="1"/>
  <c r="J13" i="2"/>
  <c r="D523" i="4" s="1"/>
  <c r="I13" i="2"/>
  <c r="C523" i="4" s="1"/>
  <c r="H13" i="2"/>
  <c r="B523" i="4" s="1"/>
  <c r="S12" i="2"/>
  <c r="R12" i="2"/>
  <c r="Q12" i="2"/>
  <c r="P12" i="2"/>
  <c r="O12" i="2"/>
  <c r="N12" i="2"/>
  <c r="M12" i="2"/>
  <c r="G524" i="4" s="1"/>
  <c r="L12" i="2"/>
  <c r="F524" i="4" s="1"/>
  <c r="K12" i="2"/>
  <c r="E524" i="4" s="1"/>
  <c r="J12" i="2"/>
  <c r="D524" i="4" s="1"/>
  <c r="I12" i="2"/>
  <c r="C524" i="4" s="1"/>
  <c r="H12" i="2"/>
  <c r="B524" i="4" s="1"/>
  <c r="S11" i="2"/>
  <c r="R11" i="2"/>
  <c r="Q11" i="2"/>
  <c r="P11" i="2"/>
  <c r="O11" i="2"/>
  <c r="N11" i="2"/>
  <c r="M11" i="2"/>
  <c r="G525" i="4" s="1"/>
  <c r="L11" i="2"/>
  <c r="F525" i="4" s="1"/>
  <c r="K11" i="2"/>
  <c r="E525" i="4" s="1"/>
  <c r="J11" i="2"/>
  <c r="D525" i="4" s="1"/>
  <c r="I11" i="2"/>
  <c r="C525" i="4" s="1"/>
  <c r="H11" i="2"/>
  <c r="B525" i="4" s="1"/>
  <c r="S10" i="2"/>
  <c r="R10" i="2"/>
  <c r="Q10" i="2"/>
  <c r="P10" i="2"/>
  <c r="O10" i="2"/>
  <c r="N10" i="2"/>
  <c r="M10" i="2"/>
  <c r="G526" i="4" s="1"/>
  <c r="L10" i="2"/>
  <c r="F526" i="4" s="1"/>
  <c r="K10" i="2"/>
  <c r="E526" i="4" s="1"/>
  <c r="J10" i="2"/>
  <c r="D526" i="4" s="1"/>
  <c r="I10" i="2"/>
  <c r="C526" i="4" s="1"/>
  <c r="H10" i="2"/>
  <c r="B526" i="4" s="1"/>
  <c r="S9" i="2"/>
  <c r="R9" i="2"/>
  <c r="Q9" i="2"/>
  <c r="P9" i="2"/>
  <c r="O9" i="2"/>
  <c r="N9" i="2"/>
  <c r="M9" i="2"/>
  <c r="G527" i="4" s="1"/>
  <c r="L9" i="2"/>
  <c r="F527" i="4" s="1"/>
  <c r="K9" i="2"/>
  <c r="E527" i="4" s="1"/>
  <c r="J9" i="2"/>
  <c r="D527" i="4" s="1"/>
  <c r="I9" i="2"/>
  <c r="C527" i="4" s="1"/>
  <c r="H9" i="2"/>
  <c r="B527" i="4" s="1"/>
  <c r="S8" i="2"/>
  <c r="R8" i="2"/>
  <c r="Q8" i="2"/>
  <c r="P8" i="2"/>
  <c r="O8" i="2"/>
  <c r="N8" i="2"/>
  <c r="M8" i="2"/>
  <c r="G528" i="4" s="1"/>
  <c r="L8" i="2"/>
  <c r="F528" i="4" s="1"/>
  <c r="K8" i="2"/>
  <c r="E528" i="4" s="1"/>
  <c r="J8" i="2"/>
  <c r="D528" i="4" s="1"/>
  <c r="I8" i="2"/>
  <c r="C528" i="4" s="1"/>
  <c r="H8" i="2"/>
  <c r="B528" i="4" s="1"/>
  <c r="S7" i="2"/>
  <c r="R7" i="2"/>
  <c r="Q7" i="2"/>
  <c r="P7" i="2"/>
  <c r="O7" i="2"/>
  <c r="N7" i="2"/>
  <c r="M7" i="2"/>
  <c r="G529" i="4" s="1"/>
  <c r="L7" i="2"/>
  <c r="F529" i="4" s="1"/>
  <c r="K7" i="2"/>
  <c r="E529" i="4" s="1"/>
  <c r="J7" i="2"/>
  <c r="D529" i="4" s="1"/>
  <c r="I7" i="2"/>
  <c r="C529" i="4" s="1"/>
  <c r="H7" i="2"/>
  <c r="B529" i="4" s="1"/>
  <c r="S6" i="2"/>
  <c r="R6" i="2"/>
  <c r="Q6" i="2"/>
  <c r="P6" i="2"/>
  <c r="O6" i="2"/>
  <c r="N6" i="2"/>
  <c r="M6" i="2"/>
  <c r="G530" i="4" s="1"/>
  <c r="L6" i="2"/>
  <c r="F530" i="4" s="1"/>
  <c r="K6" i="2"/>
  <c r="E530" i="4" s="1"/>
  <c r="J6" i="2"/>
  <c r="K541" i="2" s="1"/>
  <c r="I6" i="2"/>
  <c r="C530" i="4" s="1"/>
  <c r="H6" i="2"/>
  <c r="B530" i="4" s="1"/>
  <c r="S4" i="2"/>
  <c r="R4" i="2"/>
  <c r="Q4" i="2"/>
  <c r="P4" i="2"/>
  <c r="O4" i="2"/>
  <c r="N4" i="2"/>
  <c r="N32" i="4" l="1" a="1"/>
  <c r="N32" i="4" s="1"/>
  <c r="V36" i="4"/>
  <c r="V34" i="4"/>
  <c r="V32" i="4"/>
  <c r="V30" i="4"/>
  <c r="V28" i="4"/>
  <c r="N36" i="4" a="1"/>
  <c r="N36" i="4" s="1"/>
  <c r="N40" i="4" a="1"/>
  <c r="N40" i="4" s="1"/>
  <c r="N57" i="4" a="1"/>
  <c r="N57" i="4" s="1"/>
  <c r="J55" i="4" a="1"/>
  <c r="J55" i="4" s="1"/>
  <c r="N53" i="4" a="1"/>
  <c r="N53" i="4" s="1"/>
  <c r="J53" i="4" a="1"/>
  <c r="J53" i="4" s="1"/>
  <c r="J51" i="4" a="1"/>
  <c r="J51" i="4" s="1"/>
  <c r="N51" i="4" a="1"/>
  <c r="N51" i="4" s="1"/>
  <c r="N49" i="4" a="1"/>
  <c r="N49" i="4" s="1"/>
  <c r="J49" i="4" a="1"/>
  <c r="J49" i="4" s="1"/>
  <c r="J47" i="4" a="1"/>
  <c r="J47" i="4" s="1"/>
  <c r="N47" i="4" a="1"/>
  <c r="N47" i="4" s="1"/>
  <c r="N45" i="4" a="1"/>
  <c r="N45" i="4" s="1"/>
  <c r="J45" i="4" a="1"/>
  <c r="J45" i="4" s="1"/>
  <c r="J43" i="4" a="1"/>
  <c r="J43" i="4" s="1"/>
  <c r="N43" i="4" a="1"/>
  <c r="N43" i="4" s="1"/>
  <c r="N41" i="4" a="1"/>
  <c r="N41" i="4" s="1"/>
  <c r="J40" i="4" a="1"/>
  <c r="J40" i="4" s="1"/>
  <c r="K40" i="4" s="1"/>
  <c r="J41" i="4" a="1"/>
  <c r="J41" i="4" s="1"/>
  <c r="J39" i="4" a="1"/>
  <c r="J39" i="4" s="1"/>
  <c r="N39" i="4" a="1"/>
  <c r="N39" i="4" s="1"/>
  <c r="N37" i="4" a="1"/>
  <c r="N37" i="4" s="1"/>
  <c r="J37" i="4" a="1"/>
  <c r="J37" i="4" s="1"/>
  <c r="J35" i="4" a="1"/>
  <c r="J35" i="4" s="1"/>
  <c r="N35" i="4" a="1"/>
  <c r="N35" i="4" s="1"/>
  <c r="N33" i="4" a="1"/>
  <c r="N33" i="4" s="1"/>
  <c r="J32" i="4" a="1"/>
  <c r="J32" i="4" s="1"/>
  <c r="J33" i="4" a="1"/>
  <c r="J33" i="4" s="1"/>
  <c r="J31" i="4" a="1"/>
  <c r="J31" i="4" s="1"/>
  <c r="N31" i="4" a="1"/>
  <c r="N31" i="4" s="1"/>
  <c r="N29" i="4" a="1"/>
  <c r="N29" i="4" s="1"/>
  <c r="J28" i="4" a="1"/>
  <c r="J28" i="4" s="1"/>
  <c r="J29" i="4" a="1"/>
  <c r="J29" i="4" s="1"/>
  <c r="J27" i="4" a="1"/>
  <c r="J27" i="4" s="1"/>
  <c r="N27" i="4" a="1"/>
  <c r="N27" i="4" s="1"/>
  <c r="J275" i="4" a="1"/>
  <c r="J275" i="4" s="1"/>
  <c r="V191" i="4"/>
  <c r="V185" i="4"/>
  <c r="V183" i="4"/>
  <c r="V177" i="4"/>
  <c r="V173" i="4"/>
  <c r="V171" i="4"/>
  <c r="V167" i="4"/>
  <c r="V163" i="4"/>
  <c r="V157" i="4"/>
  <c r="V155" i="4"/>
  <c r="V149" i="4"/>
  <c r="V147" i="4"/>
  <c r="V143" i="4"/>
  <c r="V141" i="4"/>
  <c r="V139" i="4"/>
  <c r="V137" i="4"/>
  <c r="V135" i="4"/>
  <c r="V133" i="4"/>
  <c r="V131" i="4"/>
  <c r="V129" i="4"/>
  <c r="V127" i="4"/>
  <c r="V125" i="4"/>
  <c r="V123" i="4"/>
  <c r="V121" i="4"/>
  <c r="V119" i="4"/>
  <c r="V117" i="4"/>
  <c r="V115" i="4"/>
  <c r="V113" i="4"/>
  <c r="V111" i="4"/>
  <c r="V109" i="4"/>
  <c r="V107" i="4"/>
  <c r="V105" i="4"/>
  <c r="V103" i="4"/>
  <c r="V101" i="4"/>
  <c r="V99" i="4"/>
  <c r="V97" i="4"/>
  <c r="V95" i="4"/>
  <c r="V93" i="4"/>
  <c r="V91" i="4"/>
  <c r="V89" i="4"/>
  <c r="V87" i="4"/>
  <c r="V85" i="4"/>
  <c r="V83" i="4"/>
  <c r="V81" i="4"/>
  <c r="V79" i="4"/>
  <c r="V77" i="4"/>
  <c r="V75" i="4"/>
  <c r="V73" i="4"/>
  <c r="V71" i="4"/>
  <c r="V69" i="4"/>
  <c r="V67" i="4"/>
  <c r="V65" i="4"/>
  <c r="V63" i="4"/>
  <c r="V61" i="4"/>
  <c r="V59" i="4"/>
  <c r="V57" i="4"/>
  <c r="V55" i="4"/>
  <c r="V53" i="4"/>
  <c r="V51" i="4"/>
  <c r="V49" i="4"/>
  <c r="V47" i="4"/>
  <c r="V45" i="4"/>
  <c r="V43" i="4"/>
  <c r="V41" i="4"/>
  <c r="V39" i="4"/>
  <c r="V37" i="4"/>
  <c r="V35" i="4"/>
  <c r="V33" i="4"/>
  <c r="V31" i="4"/>
  <c r="V29" i="4"/>
  <c r="V27" i="4"/>
  <c r="V189" i="4"/>
  <c r="V187" i="4"/>
  <c r="V181" i="4"/>
  <c r="V179" i="4"/>
  <c r="V175" i="4"/>
  <c r="V169" i="4"/>
  <c r="V165" i="4"/>
  <c r="V161" i="4"/>
  <c r="V159" i="4"/>
  <c r="V153" i="4"/>
  <c r="V151" i="4"/>
  <c r="V145" i="4"/>
  <c r="J56" i="4" a="1"/>
  <c r="J56" i="4" s="1"/>
  <c r="K56" i="4" s="1"/>
  <c r="N56" i="4" a="1"/>
  <c r="N56" i="4" s="1"/>
  <c r="N54" i="4" a="1"/>
  <c r="N54" i="4" s="1"/>
  <c r="J52" i="4" a="1"/>
  <c r="J52" i="4" s="1"/>
  <c r="K52" i="4" s="1"/>
  <c r="N52" i="4" a="1"/>
  <c r="N52" i="4" s="1"/>
  <c r="J50" i="4" a="1"/>
  <c r="J50" i="4" s="1"/>
  <c r="K50" i="4" s="1"/>
  <c r="N50" i="4" a="1"/>
  <c r="N50" i="4" s="1"/>
  <c r="J48" i="4" a="1"/>
  <c r="J48" i="4" s="1"/>
  <c r="K48" i="4" s="1"/>
  <c r="N48" i="4" a="1"/>
  <c r="N48" i="4" s="1"/>
  <c r="J46" i="4" a="1"/>
  <c r="J46" i="4" s="1"/>
  <c r="K46" i="4" s="1"/>
  <c r="N46" i="4" a="1"/>
  <c r="N46" i="4" s="1"/>
  <c r="J44" i="4" a="1"/>
  <c r="J44" i="4" s="1"/>
  <c r="K44" i="4" s="1"/>
  <c r="N44" i="4" a="1"/>
  <c r="N44" i="4" s="1"/>
  <c r="J42" i="4" a="1"/>
  <c r="J42" i="4" s="1"/>
  <c r="K42" i="4" s="1"/>
  <c r="N42" i="4" a="1"/>
  <c r="N42" i="4" s="1"/>
  <c r="J38" i="4" a="1"/>
  <c r="J38" i="4" s="1"/>
  <c r="K38" i="4" s="1"/>
  <c r="N38" i="4" a="1"/>
  <c r="N38" i="4" s="1"/>
  <c r="J34" i="4" a="1"/>
  <c r="J34" i="4" s="1"/>
  <c r="N34" i="4" a="1"/>
  <c r="N34" i="4" s="1"/>
  <c r="J30" i="4" a="1"/>
  <c r="J30" i="4" s="1"/>
  <c r="N30" i="4" a="1"/>
  <c r="N30" i="4" s="1"/>
  <c r="N28" i="4" a="1"/>
  <c r="N28" i="4" s="1"/>
  <c r="V256" i="4"/>
  <c r="V238" i="4"/>
  <c r="V208" i="4"/>
  <c r="V196" i="4"/>
  <c r="J527" i="2"/>
  <c r="M540" i="2"/>
  <c r="J36" i="4" a="1"/>
  <c r="J36" i="4" s="1"/>
  <c r="H510" i="2"/>
  <c r="H514" i="2" s="1"/>
  <c r="H515" i="2" s="1"/>
  <c r="J511" i="2"/>
  <c r="K539" i="2"/>
  <c r="L541" i="2"/>
  <c r="J57" i="4" a="1"/>
  <c r="J57" i="4" s="1"/>
  <c r="N58" i="4" a="1"/>
  <c r="N58" i="4" s="1"/>
  <c r="J61" i="4" a="1"/>
  <c r="J61" i="4" s="1"/>
  <c r="N62" i="4" a="1"/>
  <c r="N62" i="4" s="1"/>
  <c r="J65" i="4" a="1"/>
  <c r="J65" i="4" s="1"/>
  <c r="N66" i="4" a="1"/>
  <c r="N66" i="4" s="1"/>
  <c r="J69" i="4" a="1"/>
  <c r="J69" i="4" s="1"/>
  <c r="N70" i="4" a="1"/>
  <c r="N70" i="4" s="1"/>
  <c r="J73" i="4" a="1"/>
  <c r="J73" i="4" s="1"/>
  <c r="N74" i="4" a="1"/>
  <c r="N74" i="4" s="1"/>
  <c r="J77" i="4" a="1"/>
  <c r="J77" i="4" s="1"/>
  <c r="N78" i="4" a="1"/>
  <c r="N78" i="4" s="1"/>
  <c r="J81" i="4" a="1"/>
  <c r="J81" i="4" s="1"/>
  <c r="N82" i="4" a="1"/>
  <c r="N82" i="4" s="1"/>
  <c r="J85" i="4" a="1"/>
  <c r="J85" i="4" s="1"/>
  <c r="N86" i="4" a="1"/>
  <c r="N86" i="4" s="1"/>
  <c r="J89" i="4" a="1"/>
  <c r="J89" i="4" s="1"/>
  <c r="N90" i="4" a="1"/>
  <c r="N90" i="4" s="1"/>
  <c r="J93" i="4" a="1"/>
  <c r="J93" i="4" s="1"/>
  <c r="N94" i="4" a="1"/>
  <c r="N94" i="4" s="1"/>
  <c r="J97" i="4" a="1"/>
  <c r="J97" i="4" s="1"/>
  <c r="N98" i="4" a="1"/>
  <c r="N98" i="4" s="1"/>
  <c r="J101" i="4" a="1"/>
  <c r="J101" i="4" s="1"/>
  <c r="N102" i="4" a="1"/>
  <c r="N102" i="4" s="1"/>
  <c r="J105" i="4" a="1"/>
  <c r="J105" i="4" s="1"/>
  <c r="N106" i="4" a="1"/>
  <c r="N106" i="4" s="1"/>
  <c r="J109" i="4" a="1"/>
  <c r="J109" i="4" s="1"/>
  <c r="N110" i="4" a="1"/>
  <c r="N110" i="4" s="1"/>
  <c r="J113" i="4" a="1"/>
  <c r="J113" i="4" s="1"/>
  <c r="N114" i="4" a="1"/>
  <c r="N114" i="4" s="1"/>
  <c r="J117" i="4" a="1"/>
  <c r="J117" i="4" s="1"/>
  <c r="N118" i="4" a="1"/>
  <c r="N118" i="4" s="1"/>
  <c r="J121" i="4" a="1"/>
  <c r="J121" i="4" s="1"/>
  <c r="N122" i="4" a="1"/>
  <c r="N122" i="4" s="1"/>
  <c r="J125" i="4" a="1"/>
  <c r="J125" i="4" s="1"/>
  <c r="N126" i="4" a="1"/>
  <c r="N126" i="4" s="1"/>
  <c r="J129" i="4" a="1"/>
  <c r="J129" i="4" s="1"/>
  <c r="N130" i="4" a="1"/>
  <c r="N130" i="4" s="1"/>
  <c r="J133" i="4" a="1"/>
  <c r="J133" i="4" s="1"/>
  <c r="N134" i="4" a="1"/>
  <c r="N134" i="4" s="1"/>
  <c r="J145" i="4" a="1"/>
  <c r="J145" i="4" s="1"/>
  <c r="N146" i="4" a="1"/>
  <c r="N146" i="4" s="1"/>
  <c r="J160" i="4" a="1"/>
  <c r="J160" i="4" s="1"/>
  <c r="K160" i="4" s="1"/>
  <c r="N161" i="4" a="1"/>
  <c r="N161" i="4" s="1"/>
  <c r="J162" i="4" a="1"/>
  <c r="J162" i="4" s="1"/>
  <c r="K162" i="4" s="1"/>
  <c r="N163" i="4" a="1"/>
  <c r="N163" i="4" s="1"/>
  <c r="J177" i="4" a="1"/>
  <c r="J177" i="4" s="1"/>
  <c r="N178" i="4" a="1"/>
  <c r="N178" i="4" s="1"/>
  <c r="J198" i="4" a="1"/>
  <c r="J198" i="4" s="1"/>
  <c r="J226" i="4" a="1"/>
  <c r="J226" i="4" s="1"/>
  <c r="N235" i="4" a="1"/>
  <c r="N235" i="4" s="1"/>
  <c r="N240" i="4" a="1"/>
  <c r="N240" i="4" s="1"/>
  <c r="N259" i="4" a="1"/>
  <c r="N259" i="4" s="1"/>
  <c r="J517" i="2"/>
  <c r="H520" i="2"/>
  <c r="H521" i="2" s="1"/>
  <c r="L523" i="2"/>
  <c r="H525" i="2"/>
  <c r="J526" i="2"/>
  <c r="L527" i="2"/>
  <c r="I510" i="2"/>
  <c r="K511" i="2"/>
  <c r="K517" i="2"/>
  <c r="M523" i="2"/>
  <c r="I525" i="2"/>
  <c r="K526" i="2"/>
  <c r="M527" i="2"/>
  <c r="H531" i="2" a="1"/>
  <c r="L539" i="2"/>
  <c r="M541" i="2"/>
  <c r="H47" i="4" a="1"/>
  <c r="H47" i="4" s="1"/>
  <c r="L47" i="4" s="1"/>
  <c r="H79" i="4" a="1"/>
  <c r="H79" i="4" s="1"/>
  <c r="L79" i="4" s="1"/>
  <c r="H111" i="4" a="1"/>
  <c r="H111" i="4" s="1"/>
  <c r="L111" i="4" s="1"/>
  <c r="M140" i="4" a="1"/>
  <c r="M140" i="4" s="1"/>
  <c r="O140" i="4" s="1"/>
  <c r="J141" i="4" a="1"/>
  <c r="J141" i="4" s="1"/>
  <c r="N142" i="4" a="1"/>
  <c r="N142" i="4" s="1"/>
  <c r="J156" i="4" a="1"/>
  <c r="J156" i="4" s="1"/>
  <c r="K156" i="4" s="1"/>
  <c r="N157" i="4" a="1"/>
  <c r="N157" i="4" s="1"/>
  <c r="J158" i="4" a="1"/>
  <c r="J158" i="4" s="1"/>
  <c r="K158" i="4" s="1"/>
  <c r="N159" i="4" a="1"/>
  <c r="N159" i="4" s="1"/>
  <c r="J173" i="4" a="1"/>
  <c r="J173" i="4" s="1"/>
  <c r="N174" i="4" a="1"/>
  <c r="N174" i="4" s="1"/>
  <c r="H178" i="4" a="1"/>
  <c r="H178" i="4" s="1"/>
  <c r="L178" i="4" s="1"/>
  <c r="M183" i="4" a="1"/>
  <c r="M183" i="4" s="1"/>
  <c r="O183" i="4" s="1"/>
  <c r="J188" i="4" a="1"/>
  <c r="J188" i="4" s="1"/>
  <c r="K188" i="4" s="1"/>
  <c r="N189" i="4" a="1"/>
  <c r="N189" i="4" s="1"/>
  <c r="N201" i="4" a="1"/>
  <c r="N201" i="4" s="1"/>
  <c r="N229" i="4" a="1"/>
  <c r="N229" i="4" s="1"/>
  <c r="M248" i="4" a="1"/>
  <c r="M248" i="4" s="1"/>
  <c r="O248" i="4" s="1"/>
  <c r="J250" i="4" a="1"/>
  <c r="J250" i="4" s="1"/>
  <c r="J263" i="4" a="1"/>
  <c r="J263" i="4" s="1"/>
  <c r="J268" i="4" a="1"/>
  <c r="J268" i="4" s="1"/>
  <c r="K268" i="4" s="1"/>
  <c r="D530" i="4"/>
  <c r="M39" i="4" s="1" a="1"/>
  <c r="M39" i="4" s="1"/>
  <c r="O39" i="4" s="1"/>
  <c r="AL17" i="8"/>
  <c r="AL18" i="8"/>
  <c r="AM30" i="8"/>
  <c r="AM29" i="8"/>
  <c r="AC30" i="8"/>
  <c r="V275" i="4"/>
  <c r="V271" i="4"/>
  <c r="V263" i="4"/>
  <c r="V257" i="4"/>
  <c r="V253" i="4"/>
  <c r="V245" i="4"/>
  <c r="V241" i="4"/>
  <c r="V227" i="4"/>
  <c r="J54" i="4" a="1"/>
  <c r="J54" i="4" s="1"/>
  <c r="K54" i="4" s="1"/>
  <c r="N55" i="4" a="1"/>
  <c r="N55" i="4" s="1"/>
  <c r="J58" i="4" a="1"/>
  <c r="J58" i="4" s="1"/>
  <c r="K58" i="4" s="1"/>
  <c r="N59" i="4" a="1"/>
  <c r="N59" i="4" s="1"/>
  <c r="J62" i="4" a="1"/>
  <c r="J62" i="4" s="1"/>
  <c r="K62" i="4" s="1"/>
  <c r="N63" i="4" a="1"/>
  <c r="N63" i="4" s="1"/>
  <c r="M64" i="4" a="1"/>
  <c r="M64" i="4" s="1"/>
  <c r="O64" i="4" s="1"/>
  <c r="J66" i="4" a="1"/>
  <c r="J66" i="4" s="1"/>
  <c r="K66" i="4" s="1"/>
  <c r="N67" i="4" a="1"/>
  <c r="N67" i="4" s="1"/>
  <c r="M68" i="4" a="1"/>
  <c r="M68" i="4" s="1"/>
  <c r="O68" i="4" s="1"/>
  <c r="J70" i="4" a="1"/>
  <c r="J70" i="4" s="1"/>
  <c r="K70" i="4" s="1"/>
  <c r="N71" i="4" a="1"/>
  <c r="N71" i="4" s="1"/>
  <c r="M72" i="4" a="1"/>
  <c r="M72" i="4" s="1"/>
  <c r="O72" i="4" s="1"/>
  <c r="J74" i="4" a="1"/>
  <c r="J74" i="4" s="1"/>
  <c r="K74" i="4" s="1"/>
  <c r="N75" i="4" a="1"/>
  <c r="N75" i="4" s="1"/>
  <c r="M76" i="4" a="1"/>
  <c r="M76" i="4" s="1"/>
  <c r="O76" i="4" s="1"/>
  <c r="J78" i="4" a="1"/>
  <c r="J78" i="4" s="1"/>
  <c r="K78" i="4" s="1"/>
  <c r="N79" i="4" a="1"/>
  <c r="N79" i="4" s="1"/>
  <c r="M80" i="4" a="1"/>
  <c r="M80" i="4" s="1"/>
  <c r="O80" i="4" s="1"/>
  <c r="J82" i="4" a="1"/>
  <c r="J82" i="4" s="1"/>
  <c r="K82" i="4" s="1"/>
  <c r="N83" i="4" a="1"/>
  <c r="N83" i="4" s="1"/>
  <c r="M84" i="4" a="1"/>
  <c r="M84" i="4" s="1"/>
  <c r="O84" i="4" s="1"/>
  <c r="J86" i="4" a="1"/>
  <c r="J86" i="4" s="1"/>
  <c r="K86" i="4" s="1"/>
  <c r="N87" i="4" a="1"/>
  <c r="N87" i="4" s="1"/>
  <c r="J90" i="4" a="1"/>
  <c r="J90" i="4" s="1"/>
  <c r="K90" i="4" s="1"/>
  <c r="N91" i="4" a="1"/>
  <c r="N91" i="4" s="1"/>
  <c r="J94" i="4" a="1"/>
  <c r="J94" i="4" s="1"/>
  <c r="K94" i="4" s="1"/>
  <c r="N95" i="4" a="1"/>
  <c r="N95" i="4" s="1"/>
  <c r="M96" i="4" a="1"/>
  <c r="M96" i="4" s="1"/>
  <c r="O96" i="4" s="1"/>
  <c r="J98" i="4" a="1"/>
  <c r="J98" i="4" s="1"/>
  <c r="K98" i="4" s="1"/>
  <c r="N99" i="4" a="1"/>
  <c r="N99" i="4" s="1"/>
  <c r="M100" i="4" a="1"/>
  <c r="M100" i="4" s="1"/>
  <c r="O100" i="4" s="1"/>
  <c r="J102" i="4" a="1"/>
  <c r="J102" i="4" s="1"/>
  <c r="K102" i="4" s="1"/>
  <c r="N103" i="4" a="1"/>
  <c r="N103" i="4" s="1"/>
  <c r="M104" i="4" a="1"/>
  <c r="M104" i="4" s="1"/>
  <c r="O104" i="4" s="1"/>
  <c r="J106" i="4" a="1"/>
  <c r="J106" i="4" s="1"/>
  <c r="K106" i="4" s="1"/>
  <c r="N107" i="4" a="1"/>
  <c r="N107" i="4" s="1"/>
  <c r="M108" i="4" a="1"/>
  <c r="M108" i="4" s="1"/>
  <c r="O108" i="4" s="1"/>
  <c r="J110" i="4" a="1"/>
  <c r="J110" i="4" s="1"/>
  <c r="K110" i="4" s="1"/>
  <c r="N111" i="4" a="1"/>
  <c r="N111" i="4" s="1"/>
  <c r="M112" i="4" a="1"/>
  <c r="M112" i="4" s="1"/>
  <c r="O112" i="4" s="1"/>
  <c r="J114" i="4" a="1"/>
  <c r="J114" i="4" s="1"/>
  <c r="K114" i="4" s="1"/>
  <c r="N115" i="4" a="1"/>
  <c r="N115" i="4" s="1"/>
  <c r="M116" i="4" a="1"/>
  <c r="M116" i="4" s="1"/>
  <c r="O116" i="4" s="1"/>
  <c r="J118" i="4" a="1"/>
  <c r="J118" i="4" s="1"/>
  <c r="K118" i="4" s="1"/>
  <c r="N119" i="4" a="1"/>
  <c r="N119" i="4" s="1"/>
  <c r="M120" i="4" a="1"/>
  <c r="M120" i="4" s="1"/>
  <c r="O120" i="4" s="1"/>
  <c r="J122" i="4" a="1"/>
  <c r="J122" i="4" s="1"/>
  <c r="K122" i="4" s="1"/>
  <c r="N123" i="4" a="1"/>
  <c r="N123" i="4" s="1"/>
  <c r="M124" i="4" a="1"/>
  <c r="M124" i="4" s="1"/>
  <c r="O124" i="4" s="1"/>
  <c r="J126" i="4" a="1"/>
  <c r="J126" i="4" s="1"/>
  <c r="K126" i="4" s="1"/>
  <c r="N127" i="4" a="1"/>
  <c r="N127" i="4" s="1"/>
  <c r="M128" i="4" a="1"/>
  <c r="M128" i="4" s="1"/>
  <c r="O128" i="4" s="1"/>
  <c r="J130" i="4" a="1"/>
  <c r="J130" i="4" s="1"/>
  <c r="K130" i="4" s="1"/>
  <c r="N131" i="4" a="1"/>
  <c r="N131" i="4" s="1"/>
  <c r="M132" i="4" a="1"/>
  <c r="M132" i="4" s="1"/>
  <c r="O132" i="4" s="1"/>
  <c r="J134" i="4" a="1"/>
  <c r="J134" i="4" s="1"/>
  <c r="K134" i="4" s="1"/>
  <c r="N135" i="4" a="1"/>
  <c r="N135" i="4" s="1"/>
  <c r="M136" i="4" a="1"/>
  <c r="M136" i="4" s="1"/>
  <c r="O136" i="4" s="1"/>
  <c r="H138" i="4" a="1"/>
  <c r="H138" i="4" s="1"/>
  <c r="L138" i="4" s="1"/>
  <c r="N138" i="4" a="1"/>
  <c r="N138" i="4" s="1"/>
  <c r="H142" i="4" a="1"/>
  <c r="H142" i="4" s="1"/>
  <c r="L142" i="4" s="1"/>
  <c r="M147" i="4" a="1"/>
  <c r="M147" i="4" s="1"/>
  <c r="O147" i="4" s="1"/>
  <c r="J152" i="4" a="1"/>
  <c r="J152" i="4" s="1"/>
  <c r="K152" i="4" s="1"/>
  <c r="N153" i="4" a="1"/>
  <c r="N153" i="4" s="1"/>
  <c r="J154" i="4" a="1"/>
  <c r="J154" i="4" s="1"/>
  <c r="K154" i="4" s="1"/>
  <c r="N155" i="4" a="1"/>
  <c r="N155" i="4" s="1"/>
  <c r="H157" i="4" a="1"/>
  <c r="H157" i="4" s="1"/>
  <c r="L157" i="4" s="1"/>
  <c r="H159" i="4" a="1"/>
  <c r="H159" i="4" s="1"/>
  <c r="L159" i="4" s="1"/>
  <c r="M162" i="4" a="1"/>
  <c r="M162" i="4" s="1"/>
  <c r="O162" i="4" s="1"/>
  <c r="M168" i="4" a="1"/>
  <c r="M168" i="4" s="1"/>
  <c r="O168" i="4" s="1"/>
  <c r="J169" i="4" a="1"/>
  <c r="J169" i="4" s="1"/>
  <c r="N170" i="4" a="1"/>
  <c r="N170" i="4" s="1"/>
  <c r="H174" i="4" a="1"/>
  <c r="H174" i="4" s="1"/>
  <c r="L174" i="4" s="1"/>
  <c r="M179" i="4" a="1"/>
  <c r="M179" i="4" s="1"/>
  <c r="O179" i="4" s="1"/>
  <c r="J184" i="4" a="1"/>
  <c r="J184" i="4" s="1"/>
  <c r="K184" i="4" s="1"/>
  <c r="N185" i="4" a="1"/>
  <c r="N185" i="4" s="1"/>
  <c r="J186" i="4" a="1"/>
  <c r="J186" i="4" s="1"/>
  <c r="K186" i="4" s="1"/>
  <c r="N187" i="4" a="1"/>
  <c r="N187" i="4" s="1"/>
  <c r="H189" i="4" a="1"/>
  <c r="H189" i="4" s="1"/>
  <c r="L189" i="4" s="1"/>
  <c r="H190" i="4" a="1"/>
  <c r="H190" i="4" s="1"/>
  <c r="L190" i="4" s="1"/>
  <c r="M191" i="4" a="1"/>
  <c r="M191" i="4" s="1"/>
  <c r="O191" i="4" s="1"/>
  <c r="J200" i="4" a="1"/>
  <c r="J200" i="4" s="1"/>
  <c r="H214" i="4" a="1"/>
  <c r="H214" i="4" s="1"/>
  <c r="L214" i="4" s="1"/>
  <c r="N223" i="4" a="1"/>
  <c r="N223" i="4" s="1"/>
  <c r="H239" i="4" a="1"/>
  <c r="H239" i="4" s="1"/>
  <c r="L239" i="4" s="1"/>
  <c r="M242" i="4" a="1"/>
  <c r="M242" i="4" s="1"/>
  <c r="O242" i="4" s="1"/>
  <c r="M253" i="4" a="1"/>
  <c r="M253" i="4" s="1"/>
  <c r="O253" i="4" s="1"/>
  <c r="J255" i="4" a="1"/>
  <c r="J255" i="4" s="1"/>
  <c r="K255" i="4" s="1"/>
  <c r="N271" i="4" a="1"/>
  <c r="N271" i="4" s="1"/>
  <c r="Y19" i="8"/>
  <c r="AM21" i="8"/>
  <c r="AM22" i="8"/>
  <c r="AC24" i="8"/>
  <c r="AM24" i="8"/>
  <c r="AN25" i="8"/>
  <c r="AN24" i="8"/>
  <c r="AC28" i="8"/>
  <c r="AC27" i="8"/>
  <c r="AM28" i="8"/>
  <c r="AM27" i="8"/>
  <c r="V274" i="4"/>
  <c r="V262" i="4"/>
  <c r="V250" i="4"/>
  <c r="V226" i="4"/>
  <c r="V220" i="4"/>
  <c r="V214" i="4"/>
  <c r="V204" i="4"/>
  <c r="J523" i="2"/>
  <c r="B2" i="3" a="1"/>
  <c r="V277" i="4"/>
  <c r="V269" i="4"/>
  <c r="V265" i="4"/>
  <c r="V259" i="4"/>
  <c r="V251" i="4"/>
  <c r="V247" i="4"/>
  <c r="V243" i="4"/>
  <c r="V239" i="4"/>
  <c r="V237" i="4"/>
  <c r="V235" i="4"/>
  <c r="V233" i="4"/>
  <c r="V231" i="4"/>
  <c r="V229" i="4"/>
  <c r="V225" i="4"/>
  <c r="V223" i="4"/>
  <c r="V221" i="4"/>
  <c r="V219" i="4"/>
  <c r="V217" i="4"/>
  <c r="V213" i="4"/>
  <c r="V211" i="4"/>
  <c r="V207" i="4"/>
  <c r="V203" i="4"/>
  <c r="V201" i="4"/>
  <c r="V199" i="4"/>
  <c r="V197" i="4"/>
  <c r="J510" i="2"/>
  <c r="J514" i="2" s="1"/>
  <c r="J515" i="2" s="1"/>
  <c r="L511" i="2"/>
  <c r="L517" i="2"/>
  <c r="H524" i="2"/>
  <c r="J525" i="2"/>
  <c r="L526" i="2"/>
  <c r="H528" i="2"/>
  <c r="M539" i="2"/>
  <c r="L542" i="2"/>
  <c r="M28" i="4" a="1"/>
  <c r="M28" i="4" s="1"/>
  <c r="O28" i="4" s="1"/>
  <c r="M36" i="4" a="1"/>
  <c r="M36" i="4" s="1"/>
  <c r="O36" i="4" s="1"/>
  <c r="M40" i="4" a="1"/>
  <c r="M40" i="4" s="1"/>
  <c r="O40" i="4" s="1"/>
  <c r="K510" i="2"/>
  <c r="K514" i="2" s="1"/>
  <c r="K515" i="2" s="1"/>
  <c r="M511" i="2"/>
  <c r="M517" i="2"/>
  <c r="I524" i="2"/>
  <c r="K525" i="2"/>
  <c r="M526" i="2"/>
  <c r="I528" i="2"/>
  <c r="J540" i="2"/>
  <c r="M542" i="2"/>
  <c r="H28" i="4" a="1"/>
  <c r="H28" i="4" s="1"/>
  <c r="L28" i="4" s="1"/>
  <c r="H32" i="4" a="1"/>
  <c r="H32" i="4" s="1"/>
  <c r="L32" i="4" s="1"/>
  <c r="H36" i="4" a="1"/>
  <c r="H36" i="4" s="1"/>
  <c r="L36" i="4" s="1"/>
  <c r="H40" i="4" a="1"/>
  <c r="H40" i="4" s="1"/>
  <c r="L40" i="4" s="1"/>
  <c r="H44" i="4" a="1"/>
  <c r="H44" i="4" s="1"/>
  <c r="L44" i="4" s="1"/>
  <c r="H48" i="4" a="1"/>
  <c r="H48" i="4" s="1"/>
  <c r="L48" i="4" s="1"/>
  <c r="H52" i="4" a="1"/>
  <c r="H52" i="4" s="1"/>
  <c r="L52" i="4" s="1"/>
  <c r="H56" i="4" a="1"/>
  <c r="H56" i="4" s="1"/>
  <c r="L56" i="4" s="1"/>
  <c r="H60" i="4" a="1"/>
  <c r="H60" i="4" s="1"/>
  <c r="L60" i="4" s="1"/>
  <c r="H64" i="4" a="1"/>
  <c r="H64" i="4" s="1"/>
  <c r="L64" i="4" s="1"/>
  <c r="H68" i="4" a="1"/>
  <c r="H68" i="4" s="1"/>
  <c r="L68" i="4" s="1"/>
  <c r="H72" i="4" a="1"/>
  <c r="H72" i="4" s="1"/>
  <c r="L72" i="4" s="1"/>
  <c r="H76" i="4" a="1"/>
  <c r="H76" i="4" s="1"/>
  <c r="L76" i="4" s="1"/>
  <c r="H80" i="4" a="1"/>
  <c r="H80" i="4" s="1"/>
  <c r="L80" i="4" s="1"/>
  <c r="H84" i="4" a="1"/>
  <c r="H84" i="4" s="1"/>
  <c r="L84" i="4" s="1"/>
  <c r="H88" i="4" a="1"/>
  <c r="H88" i="4" s="1"/>
  <c r="L88" i="4" s="1"/>
  <c r="H92" i="4" a="1"/>
  <c r="H92" i="4" s="1"/>
  <c r="L92" i="4" s="1"/>
  <c r="H96" i="4" a="1"/>
  <c r="H96" i="4" s="1"/>
  <c r="L96" i="4" s="1"/>
  <c r="H100" i="4" a="1"/>
  <c r="H100" i="4" s="1"/>
  <c r="L100" i="4" s="1"/>
  <c r="H104" i="4" a="1"/>
  <c r="H104" i="4" s="1"/>
  <c r="L104" i="4" s="1"/>
  <c r="H108" i="4" a="1"/>
  <c r="H108" i="4" s="1"/>
  <c r="L108" i="4" s="1"/>
  <c r="H112" i="4" a="1"/>
  <c r="H112" i="4" s="1"/>
  <c r="L112" i="4" s="1"/>
  <c r="H116" i="4" a="1"/>
  <c r="H116" i="4" s="1"/>
  <c r="L116" i="4" s="1"/>
  <c r="H120" i="4" a="1"/>
  <c r="H120" i="4" s="1"/>
  <c r="L120" i="4" s="1"/>
  <c r="H124" i="4" a="1"/>
  <c r="H124" i="4" s="1"/>
  <c r="L124" i="4" s="1"/>
  <c r="H128" i="4" a="1"/>
  <c r="H128" i="4" s="1"/>
  <c r="L128" i="4" s="1"/>
  <c r="H132" i="4" a="1"/>
  <c r="H132" i="4" s="1"/>
  <c r="L132" i="4" s="1"/>
  <c r="H136" i="4" a="1"/>
  <c r="H136" i="4" s="1"/>
  <c r="L136" i="4" s="1"/>
  <c r="H137" i="4" a="1"/>
  <c r="H137" i="4" s="1"/>
  <c r="L137" i="4" s="1"/>
  <c r="N137" i="4" a="1"/>
  <c r="N137" i="4" s="1"/>
  <c r="M143" i="4" a="1"/>
  <c r="M143" i="4" s="1"/>
  <c r="O143" i="4" s="1"/>
  <c r="J148" i="4" a="1"/>
  <c r="J148" i="4" s="1"/>
  <c r="K148" i="4" s="1"/>
  <c r="N149" i="4" a="1"/>
  <c r="N149" i="4" s="1"/>
  <c r="J150" i="4" a="1"/>
  <c r="J150" i="4" s="1"/>
  <c r="K150" i="4" s="1"/>
  <c r="N151" i="4" a="1"/>
  <c r="N151" i="4" s="1"/>
  <c r="H153" i="4" a="1"/>
  <c r="H153" i="4" s="1"/>
  <c r="L153" i="4" s="1"/>
  <c r="H155" i="4" a="1"/>
  <c r="H155" i="4" s="1"/>
  <c r="L155" i="4" s="1"/>
  <c r="M158" i="4" a="1"/>
  <c r="M158" i="4" s="1"/>
  <c r="O158" i="4" s="1"/>
  <c r="M164" i="4" a="1"/>
  <c r="M164" i="4" s="1"/>
  <c r="O164" i="4" s="1"/>
  <c r="J165" i="4" a="1"/>
  <c r="J165" i="4" s="1"/>
  <c r="N166" i="4" a="1"/>
  <c r="N166" i="4" s="1"/>
  <c r="H170" i="4" a="1"/>
  <c r="H170" i="4" s="1"/>
  <c r="L170" i="4" s="1"/>
  <c r="M175" i="4" a="1"/>
  <c r="M175" i="4" s="1"/>
  <c r="O175" i="4" s="1"/>
  <c r="J180" i="4" a="1"/>
  <c r="J180" i="4" s="1"/>
  <c r="K180" i="4" s="1"/>
  <c r="N181" i="4" a="1"/>
  <c r="N181" i="4" s="1"/>
  <c r="J182" i="4" a="1"/>
  <c r="J182" i="4" s="1"/>
  <c r="K182" i="4" s="1"/>
  <c r="N183" i="4" a="1"/>
  <c r="N183" i="4" s="1"/>
  <c r="H185" i="4" a="1"/>
  <c r="H185" i="4" s="1"/>
  <c r="L185" i="4" s="1"/>
  <c r="H187" i="4" a="1"/>
  <c r="H187" i="4" s="1"/>
  <c r="L187" i="4" s="1"/>
  <c r="H207" i="4" a="1"/>
  <c r="H207" i="4" s="1"/>
  <c r="L207" i="4" s="1"/>
  <c r="N217" i="4" a="1"/>
  <c r="N217" i="4" s="1"/>
  <c r="J219" i="4" a="1"/>
  <c r="J219" i="4" s="1"/>
  <c r="N228" i="4" a="1"/>
  <c r="N228" i="4" s="1"/>
  <c r="J244" i="4" a="1"/>
  <c r="J244" i="4" s="1"/>
  <c r="M273" i="4" a="1"/>
  <c r="M273" i="4" s="1"/>
  <c r="O273" i="4" s="1"/>
  <c r="AA9" i="8"/>
  <c r="AA8" i="8"/>
  <c r="AL11" i="8"/>
  <c r="AL10" i="8"/>
  <c r="AD13" i="8"/>
  <c r="AH29" i="8"/>
  <c r="AF47" i="8"/>
  <c r="V232" i="4"/>
  <c r="L510" i="2"/>
  <c r="L514" i="2" s="1"/>
  <c r="L515" i="2" s="1"/>
  <c r="H518" i="2"/>
  <c r="H519" i="2" s="1"/>
  <c r="H523" i="2"/>
  <c r="J524" i="2"/>
  <c r="L525" i="2"/>
  <c r="H527" i="2"/>
  <c r="J528" i="2"/>
  <c r="K540" i="2"/>
  <c r="M543" i="2"/>
  <c r="N278" i="4" a="1"/>
  <c r="N278" i="4" s="1"/>
  <c r="J277" i="4" a="1"/>
  <c r="J277" i="4" s="1"/>
  <c r="M275" i="4" a="1"/>
  <c r="M275" i="4" s="1"/>
  <c r="O275" i="4" s="1"/>
  <c r="N274" i="4" a="1"/>
  <c r="N274" i="4" s="1"/>
  <c r="J273" i="4" a="1"/>
  <c r="J273" i="4" s="1"/>
  <c r="K273" i="4" s="1"/>
  <c r="M271" i="4" a="1"/>
  <c r="M271" i="4" s="1"/>
  <c r="O271" i="4" s="1"/>
  <c r="N270" i="4" a="1"/>
  <c r="N270" i="4" s="1"/>
  <c r="J269" i="4" a="1"/>
  <c r="J269" i="4" s="1"/>
  <c r="M267" i="4" a="1"/>
  <c r="M267" i="4" s="1"/>
  <c r="O267" i="4" s="1"/>
  <c r="N266" i="4" a="1"/>
  <c r="N266" i="4" s="1"/>
  <c r="J265" i="4" a="1"/>
  <c r="J265" i="4" s="1"/>
  <c r="M263" i="4" a="1"/>
  <c r="M263" i="4" s="1"/>
  <c r="O263" i="4" s="1"/>
  <c r="N262" i="4" a="1"/>
  <c r="N262" i="4" s="1"/>
  <c r="J261" i="4" a="1"/>
  <c r="J261" i="4" s="1"/>
  <c r="K261" i="4" s="1"/>
  <c r="M259" i="4" a="1"/>
  <c r="M259" i="4" s="1"/>
  <c r="O259" i="4" s="1"/>
  <c r="N258" i="4" a="1"/>
  <c r="N258" i="4" s="1"/>
  <c r="J257" i="4" a="1"/>
  <c r="J257" i="4" s="1"/>
  <c r="M255" i="4" a="1"/>
  <c r="M255" i="4" s="1"/>
  <c r="O255" i="4" s="1"/>
  <c r="N254" i="4" a="1"/>
  <c r="N254" i="4" s="1"/>
  <c r="J253" i="4" a="1"/>
  <c r="J253" i="4" s="1"/>
  <c r="M251" i="4" a="1"/>
  <c r="M251" i="4" s="1"/>
  <c r="O251" i="4" s="1"/>
  <c r="N250" i="4" a="1"/>
  <c r="N250" i="4" s="1"/>
  <c r="J249" i="4" a="1"/>
  <c r="J249" i="4" s="1"/>
  <c r="K249" i="4" s="1"/>
  <c r="M247" i="4" a="1"/>
  <c r="M247" i="4" s="1"/>
  <c r="O247" i="4" s="1"/>
  <c r="N246" i="4" a="1"/>
  <c r="N246" i="4" s="1"/>
  <c r="J245" i="4" a="1"/>
  <c r="J245" i="4" s="1"/>
  <c r="M243" i="4" a="1"/>
  <c r="M243" i="4" s="1"/>
  <c r="O243" i="4" s="1"/>
  <c r="N242" i="4" a="1"/>
  <c r="N242" i="4" s="1"/>
  <c r="J241" i="4" a="1"/>
  <c r="J241" i="4" s="1"/>
  <c r="M239" i="4" a="1"/>
  <c r="M239" i="4" s="1"/>
  <c r="O239" i="4" s="1"/>
  <c r="N238" i="4" a="1"/>
  <c r="N238" i="4" s="1"/>
  <c r="J237" i="4" a="1"/>
  <c r="J237" i="4" s="1"/>
  <c r="M235" i="4" a="1"/>
  <c r="M235" i="4" s="1"/>
  <c r="O235" i="4" s="1"/>
  <c r="N234" i="4" a="1"/>
  <c r="N234" i="4" s="1"/>
  <c r="J233" i="4" a="1"/>
  <c r="J233" i="4" s="1"/>
  <c r="M231" i="4" a="1"/>
  <c r="M231" i="4" s="1"/>
  <c r="O231" i="4" s="1"/>
  <c r="N230" i="4" a="1"/>
  <c r="N230" i="4" s="1"/>
  <c r="J229" i="4" a="1"/>
  <c r="J229" i="4" s="1"/>
  <c r="M227" i="4" a="1"/>
  <c r="M227" i="4" s="1"/>
  <c r="O227" i="4" s="1"/>
  <c r="N226" i="4" a="1"/>
  <c r="N226" i="4" s="1"/>
  <c r="J225" i="4" a="1"/>
  <c r="J225" i="4" s="1"/>
  <c r="M223" i="4" a="1"/>
  <c r="M223" i="4" s="1"/>
  <c r="O223" i="4" s="1"/>
  <c r="N222" i="4" a="1"/>
  <c r="N222" i="4" s="1"/>
  <c r="J221" i="4" a="1"/>
  <c r="J221" i="4" s="1"/>
  <c r="M219" i="4" a="1"/>
  <c r="M219" i="4" s="1"/>
  <c r="O219" i="4" s="1"/>
  <c r="N218" i="4" a="1"/>
  <c r="N218" i="4" s="1"/>
  <c r="J217" i="4" a="1"/>
  <c r="J217" i="4" s="1"/>
  <c r="M215" i="4" a="1"/>
  <c r="M215" i="4" s="1"/>
  <c r="O215" i="4" s="1"/>
  <c r="N214" i="4" a="1"/>
  <c r="N214" i="4" s="1"/>
  <c r="J213" i="4" a="1"/>
  <c r="J213" i="4" s="1"/>
  <c r="J278" i="4" a="1"/>
  <c r="J278" i="4" s="1"/>
  <c r="N276" i="4" a="1"/>
  <c r="N276" i="4" s="1"/>
  <c r="H276" i="4" a="1"/>
  <c r="H276" i="4" s="1"/>
  <c r="L276" i="4" s="1"/>
  <c r="J272" i="4" a="1"/>
  <c r="J272" i="4" s="1"/>
  <c r="H270" i="4" a="1"/>
  <c r="H270" i="4" s="1"/>
  <c r="L270" i="4" s="1"/>
  <c r="M268" i="4" a="1"/>
  <c r="M268" i="4" s="1"/>
  <c r="O268" i="4" s="1"/>
  <c r="N263" i="4" a="1"/>
  <c r="N263" i="4" s="1"/>
  <c r="H263" i="4" a="1"/>
  <c r="H263" i="4" s="1"/>
  <c r="L263" i="4" s="1"/>
  <c r="M262" i="4" a="1"/>
  <c r="M262" i="4" s="1"/>
  <c r="O262" i="4" s="1"/>
  <c r="J259" i="4" a="1"/>
  <c r="J259" i="4" s="1"/>
  <c r="N257" i="4" a="1"/>
  <c r="N257" i="4" s="1"/>
  <c r="H257" i="4" a="1"/>
  <c r="H257" i="4" s="1"/>
  <c r="L257" i="4" s="1"/>
  <c r="M249" i="4" a="1"/>
  <c r="M249" i="4" s="1"/>
  <c r="O249" i="4" s="1"/>
  <c r="J246" i="4" a="1"/>
  <c r="J246" i="4" s="1"/>
  <c r="K246" i="4" s="1"/>
  <c r="N244" i="4" a="1"/>
  <c r="N244" i="4" s="1"/>
  <c r="H244" i="4" a="1"/>
  <c r="H244" i="4" s="1"/>
  <c r="L244" i="4" s="1"/>
  <c r="J240" i="4" a="1"/>
  <c r="J240" i="4" s="1"/>
  <c r="K240" i="4" s="1"/>
  <c r="H238" i="4" a="1"/>
  <c r="H238" i="4" s="1"/>
  <c r="L238" i="4" s="1"/>
  <c r="M236" i="4" a="1"/>
  <c r="M236" i="4" s="1"/>
  <c r="O236" i="4" s="1"/>
  <c r="N231" i="4" a="1"/>
  <c r="N231" i="4" s="1"/>
  <c r="H231" i="4" a="1"/>
  <c r="H231" i="4" s="1"/>
  <c r="L231" i="4" s="1"/>
  <c r="M230" i="4" a="1"/>
  <c r="M230" i="4" s="1"/>
  <c r="O230" i="4" s="1"/>
  <c r="J227" i="4" a="1"/>
  <c r="J227" i="4" s="1"/>
  <c r="N225" i="4" a="1"/>
  <c r="N225" i="4" s="1"/>
  <c r="H225" i="4" a="1"/>
  <c r="H225" i="4" s="1"/>
  <c r="L225" i="4" s="1"/>
  <c r="M217" i="4" a="1"/>
  <c r="M217" i="4" s="1"/>
  <c r="O217" i="4" s="1"/>
  <c r="J214" i="4" a="1"/>
  <c r="J214" i="4" s="1"/>
  <c r="N212" i="4" a="1"/>
  <c r="N212" i="4" s="1"/>
  <c r="J211" i="4" a="1"/>
  <c r="J211" i="4" s="1"/>
  <c r="M209" i="4" a="1"/>
  <c r="M209" i="4" s="1"/>
  <c r="O209" i="4" s="1"/>
  <c r="N208" i="4" a="1"/>
  <c r="N208" i="4" s="1"/>
  <c r="J207" i="4" a="1"/>
  <c r="J207" i="4" s="1"/>
  <c r="M205" i="4" a="1"/>
  <c r="M205" i="4" s="1"/>
  <c r="O205" i="4" s="1"/>
  <c r="N204" i="4" a="1"/>
  <c r="N204" i="4" s="1"/>
  <c r="J203" i="4" a="1"/>
  <c r="J203" i="4" s="1"/>
  <c r="M201" i="4" a="1"/>
  <c r="M201" i="4" s="1"/>
  <c r="O201" i="4" s="1"/>
  <c r="N200" i="4" a="1"/>
  <c r="N200" i="4" s="1"/>
  <c r="J199" i="4" a="1"/>
  <c r="J199" i="4" s="1"/>
  <c r="M197" i="4" a="1"/>
  <c r="M197" i="4" s="1"/>
  <c r="O197" i="4" s="1"/>
  <c r="N196" i="4" a="1"/>
  <c r="N196" i="4" s="1"/>
  <c r="J195" i="4" a="1"/>
  <c r="J195" i="4" s="1"/>
  <c r="K195" i="4" s="1"/>
  <c r="M193" i="4" a="1"/>
  <c r="M193" i="4" s="1"/>
  <c r="O193" i="4" s="1"/>
  <c r="N192" i="4" a="1"/>
  <c r="N192" i="4" s="1"/>
  <c r="J191" i="4" a="1"/>
  <c r="J191" i="4" s="1"/>
  <c r="M189" i="4" a="1"/>
  <c r="M189" i="4" s="1"/>
  <c r="O189" i="4" s="1"/>
  <c r="N188" i="4" a="1"/>
  <c r="N188" i="4" s="1"/>
  <c r="J187" i="4" a="1"/>
  <c r="J187" i="4" s="1"/>
  <c r="M185" i="4" a="1"/>
  <c r="M185" i="4" s="1"/>
  <c r="O185" i="4" s="1"/>
  <c r="N184" i="4" a="1"/>
  <c r="N184" i="4" s="1"/>
  <c r="J183" i="4" a="1"/>
  <c r="J183" i="4" s="1"/>
  <c r="M181" i="4" a="1"/>
  <c r="M181" i="4" s="1"/>
  <c r="O181" i="4" s="1"/>
  <c r="N180" i="4" a="1"/>
  <c r="N180" i="4" s="1"/>
  <c r="J179" i="4" a="1"/>
  <c r="J179" i="4" s="1"/>
  <c r="M177" i="4" a="1"/>
  <c r="M177" i="4" s="1"/>
  <c r="O177" i="4" s="1"/>
  <c r="N176" i="4" a="1"/>
  <c r="N176" i="4" s="1"/>
  <c r="J175" i="4" a="1"/>
  <c r="J175" i="4" s="1"/>
  <c r="M173" i="4" a="1"/>
  <c r="M173" i="4" s="1"/>
  <c r="O173" i="4" s="1"/>
  <c r="N172" i="4" a="1"/>
  <c r="N172" i="4" s="1"/>
  <c r="J171" i="4" a="1"/>
  <c r="J171" i="4" s="1"/>
  <c r="M169" i="4" a="1"/>
  <c r="M169" i="4" s="1"/>
  <c r="O169" i="4" s="1"/>
  <c r="N168" i="4" a="1"/>
  <c r="N168" i="4" s="1"/>
  <c r="J167" i="4" a="1"/>
  <c r="J167" i="4" s="1"/>
  <c r="M165" i="4" a="1"/>
  <c r="M165" i="4" s="1"/>
  <c r="O165" i="4" s="1"/>
  <c r="N164" i="4" a="1"/>
  <c r="N164" i="4" s="1"/>
  <c r="J163" i="4" a="1"/>
  <c r="J163" i="4" s="1"/>
  <c r="M161" i="4" a="1"/>
  <c r="M161" i="4" s="1"/>
  <c r="O161" i="4" s="1"/>
  <c r="N160" i="4" a="1"/>
  <c r="N160" i="4" s="1"/>
  <c r="J159" i="4" a="1"/>
  <c r="J159" i="4" s="1"/>
  <c r="M157" i="4" a="1"/>
  <c r="M157" i="4" s="1"/>
  <c r="O157" i="4" s="1"/>
  <c r="N156" i="4" a="1"/>
  <c r="N156" i="4" s="1"/>
  <c r="J155" i="4" a="1"/>
  <c r="J155" i="4" s="1"/>
  <c r="M153" i="4" a="1"/>
  <c r="M153" i="4" s="1"/>
  <c r="O153" i="4" s="1"/>
  <c r="N152" i="4" a="1"/>
  <c r="N152" i="4" s="1"/>
  <c r="J151" i="4" a="1"/>
  <c r="J151" i="4" s="1"/>
  <c r="M149" i="4" a="1"/>
  <c r="M149" i="4" s="1"/>
  <c r="O149" i="4" s="1"/>
  <c r="N148" i="4" a="1"/>
  <c r="N148" i="4" s="1"/>
  <c r="J147" i="4" a="1"/>
  <c r="J147" i="4" s="1"/>
  <c r="M145" i="4" a="1"/>
  <c r="M145" i="4" s="1"/>
  <c r="O145" i="4" s="1"/>
  <c r="N144" i="4" a="1"/>
  <c r="N144" i="4" s="1"/>
  <c r="J143" i="4" a="1"/>
  <c r="J143" i="4" s="1"/>
  <c r="M141" i="4" a="1"/>
  <c r="M141" i="4" s="1"/>
  <c r="O141" i="4" s="1"/>
  <c r="N140" i="4" a="1"/>
  <c r="N140" i="4" s="1"/>
  <c r="J139" i="4" a="1"/>
  <c r="J139" i="4" s="1"/>
  <c r="N277" i="4" a="1"/>
  <c r="N277" i="4" s="1"/>
  <c r="H277" i="4" a="1"/>
  <c r="H277" i="4" s="1"/>
  <c r="L277" i="4" s="1"/>
  <c r="M269" i="4" a="1"/>
  <c r="M269" i="4" s="1"/>
  <c r="O269" i="4" s="1"/>
  <c r="J266" i="4" a="1"/>
  <c r="J266" i="4" s="1"/>
  <c r="N264" i="4" a="1"/>
  <c r="N264" i="4" s="1"/>
  <c r="H264" i="4" a="1"/>
  <c r="H264" i="4" s="1"/>
  <c r="L264" i="4" s="1"/>
  <c r="J260" i="4" a="1"/>
  <c r="J260" i="4" s="1"/>
  <c r="H258" i="4" a="1"/>
  <c r="H258" i="4" s="1"/>
  <c r="L258" i="4" s="1"/>
  <c r="M256" i="4" a="1"/>
  <c r="M256" i="4" s="1"/>
  <c r="O256" i="4" s="1"/>
  <c r="N251" i="4" a="1"/>
  <c r="N251" i="4" s="1"/>
  <c r="H251" i="4" a="1"/>
  <c r="H251" i="4" s="1"/>
  <c r="L251" i="4" s="1"/>
  <c r="M250" i="4" a="1"/>
  <c r="M250" i="4" s="1"/>
  <c r="O250" i="4" s="1"/>
  <c r="J247" i="4" a="1"/>
  <c r="J247" i="4" s="1"/>
  <c r="N245" i="4" a="1"/>
  <c r="N245" i="4" s="1"/>
  <c r="H245" i="4" a="1"/>
  <c r="H245" i="4" s="1"/>
  <c r="L245" i="4" s="1"/>
  <c r="M237" i="4" a="1"/>
  <c r="M237" i="4" s="1"/>
  <c r="O237" i="4" s="1"/>
  <c r="J234" i="4" a="1"/>
  <c r="J234" i="4" s="1"/>
  <c r="K234" i="4" s="1"/>
  <c r="N232" i="4" a="1"/>
  <c r="N232" i="4" s="1"/>
  <c r="H232" i="4" a="1"/>
  <c r="H232" i="4" s="1"/>
  <c r="L232" i="4" s="1"/>
  <c r="J228" i="4" a="1"/>
  <c r="J228" i="4" s="1"/>
  <c r="K228" i="4" s="1"/>
  <c r="H226" i="4" a="1"/>
  <c r="H226" i="4" s="1"/>
  <c r="L226" i="4" s="1"/>
  <c r="M224" i="4" a="1"/>
  <c r="M224" i="4" s="1"/>
  <c r="O224" i="4" s="1"/>
  <c r="N219" i="4" a="1"/>
  <c r="N219" i="4" s="1"/>
  <c r="H219" i="4" a="1"/>
  <c r="H219" i="4" s="1"/>
  <c r="L219" i="4" s="1"/>
  <c r="M218" i="4" a="1"/>
  <c r="M218" i="4" s="1"/>
  <c r="O218" i="4" s="1"/>
  <c r="J215" i="4" a="1"/>
  <c r="J215" i="4" s="1"/>
  <c r="K215" i="4" s="1"/>
  <c r="N213" i="4" a="1"/>
  <c r="N213" i="4" s="1"/>
  <c r="H213" i="4" a="1"/>
  <c r="H213" i="4" s="1"/>
  <c r="L213" i="4" s="1"/>
  <c r="H212" i="4" a="1"/>
  <c r="H212" i="4" s="1"/>
  <c r="L212" i="4" s="1"/>
  <c r="H208" i="4" a="1"/>
  <c r="H208" i="4" s="1"/>
  <c r="L208" i="4" s="1"/>
  <c r="H204" i="4" a="1"/>
  <c r="H204" i="4" s="1"/>
  <c r="L204" i="4" s="1"/>
  <c r="H200" i="4" a="1"/>
  <c r="H200" i="4" s="1"/>
  <c r="L200" i="4" s="1"/>
  <c r="H196" i="4" a="1"/>
  <c r="H196" i="4" s="1"/>
  <c r="L196" i="4" s="1"/>
  <c r="H192" i="4" a="1"/>
  <c r="H192" i="4" s="1"/>
  <c r="L192" i="4" s="1"/>
  <c r="H188" i="4" a="1"/>
  <c r="H188" i="4" s="1"/>
  <c r="L188" i="4" s="1"/>
  <c r="H184" i="4" a="1"/>
  <c r="H184" i="4" s="1"/>
  <c r="L184" i="4" s="1"/>
  <c r="H180" i="4" a="1"/>
  <c r="H180" i="4" s="1"/>
  <c r="L180" i="4" s="1"/>
  <c r="H176" i="4" a="1"/>
  <c r="H176" i="4" s="1"/>
  <c r="L176" i="4" s="1"/>
  <c r="H172" i="4" a="1"/>
  <c r="H172" i="4" s="1"/>
  <c r="L172" i="4" s="1"/>
  <c r="H168" i="4" a="1"/>
  <c r="H168" i="4" s="1"/>
  <c r="L168" i="4" s="1"/>
  <c r="H164" i="4" a="1"/>
  <c r="H164" i="4" s="1"/>
  <c r="L164" i="4" s="1"/>
  <c r="H160" i="4" a="1"/>
  <c r="H160" i="4" s="1"/>
  <c r="L160" i="4" s="1"/>
  <c r="H156" i="4" a="1"/>
  <c r="H156" i="4" s="1"/>
  <c r="L156" i="4" s="1"/>
  <c r="H152" i="4" a="1"/>
  <c r="H152" i="4" s="1"/>
  <c r="L152" i="4" s="1"/>
  <c r="H148" i="4" a="1"/>
  <c r="H148" i="4" s="1"/>
  <c r="L148" i="4" s="1"/>
  <c r="H144" i="4" a="1"/>
  <c r="H144" i="4" s="1"/>
  <c r="L144" i="4" s="1"/>
  <c r="H140" i="4" a="1"/>
  <c r="H140" i="4" s="1"/>
  <c r="L140" i="4" s="1"/>
  <c r="M277" i="4" a="1"/>
  <c r="M277" i="4" s="1"/>
  <c r="O277" i="4" s="1"/>
  <c r="H269" i="4" a="1"/>
  <c r="H269" i="4" s="1"/>
  <c r="L269" i="4" s="1"/>
  <c r="M258" i="4" a="1"/>
  <c r="M258" i="4" s="1"/>
  <c r="O258" i="4" s="1"/>
  <c r="J254" i="4" a="1"/>
  <c r="J254" i="4" s="1"/>
  <c r="M252" i="4" a="1"/>
  <c r="M252" i="4" s="1"/>
  <c r="O252" i="4" s="1"/>
  <c r="J248" i="4" a="1"/>
  <c r="J248" i="4" s="1"/>
  <c r="M246" i="4" a="1"/>
  <c r="M246" i="4" s="1"/>
  <c r="O246" i="4" s="1"/>
  <c r="J243" i="4" a="1"/>
  <c r="J243" i="4" s="1"/>
  <c r="M241" i="4" a="1"/>
  <c r="M241" i="4" s="1"/>
  <c r="O241" i="4" s="1"/>
  <c r="N239" i="4" a="1"/>
  <c r="N239" i="4" s="1"/>
  <c r="J236" i="4" a="1"/>
  <c r="J236" i="4" s="1"/>
  <c r="M234" i="4" a="1"/>
  <c r="M234" i="4" s="1"/>
  <c r="O234" i="4" s="1"/>
  <c r="J231" i="4" a="1"/>
  <c r="J231" i="4" s="1"/>
  <c r="M229" i="4" a="1"/>
  <c r="M229" i="4" s="1"/>
  <c r="O229" i="4" s="1"/>
  <c r="N227" i="4" a="1"/>
  <c r="N227" i="4" s="1"/>
  <c r="J224" i="4" a="1"/>
  <c r="J224" i="4" s="1"/>
  <c r="M222" i="4" a="1"/>
  <c r="M222" i="4" s="1"/>
  <c r="O222" i="4" s="1"/>
  <c r="N220" i="4" a="1"/>
  <c r="N220" i="4" s="1"/>
  <c r="N215" i="4" a="1"/>
  <c r="N215" i="4" s="1"/>
  <c r="H211" i="4" a="1"/>
  <c r="H211" i="4" s="1"/>
  <c r="L211" i="4" s="1"/>
  <c r="H209" i="4" a="1"/>
  <c r="H209" i="4" s="1"/>
  <c r="L209" i="4" s="1"/>
  <c r="N207" i="4" a="1"/>
  <c r="N207" i="4" s="1"/>
  <c r="J206" i="4" a="1"/>
  <c r="J206" i="4" s="1"/>
  <c r="K206" i="4" s="1"/>
  <c r="N205" i="4" a="1"/>
  <c r="N205" i="4" s="1"/>
  <c r="J204" i="4" a="1"/>
  <c r="J204" i="4" s="1"/>
  <c r="M199" i="4" a="1"/>
  <c r="M199" i="4" s="1"/>
  <c r="O199" i="4" s="1"/>
  <c r="H194" i="4" a="1"/>
  <c r="H194" i="4" s="1"/>
  <c r="L194" i="4" s="1"/>
  <c r="N190" i="4" a="1"/>
  <c r="N190" i="4" s="1"/>
  <c r="H275" i="4" a="1"/>
  <c r="H275" i="4" s="1"/>
  <c r="L275" i="4" s="1"/>
  <c r="H274" i="4" a="1"/>
  <c r="H274" i="4" s="1"/>
  <c r="L274" i="4" s="1"/>
  <c r="M270" i="4" a="1"/>
  <c r="M270" i="4" s="1"/>
  <c r="O270" i="4" s="1"/>
  <c r="H268" i="4" a="1"/>
  <c r="H268" i="4" s="1"/>
  <c r="L268" i="4" s="1"/>
  <c r="M264" i="4" a="1"/>
  <c r="M264" i="4" s="1"/>
  <c r="O264" i="4" s="1"/>
  <c r="H262" i="4" a="1"/>
  <c r="H262" i="4" s="1"/>
  <c r="L262" i="4" s="1"/>
  <c r="H256" i="4" a="1"/>
  <c r="H256" i="4" s="1"/>
  <c r="L256" i="4" s="1"/>
  <c r="H250" i="4" a="1"/>
  <c r="H250" i="4" s="1"/>
  <c r="L250" i="4" s="1"/>
  <c r="J242" i="4" a="1"/>
  <c r="J242" i="4" s="1"/>
  <c r="M240" i="4" a="1"/>
  <c r="M240" i="4" s="1"/>
  <c r="O240" i="4" s="1"/>
  <c r="J235" i="4" a="1"/>
  <c r="J235" i="4" s="1"/>
  <c r="M233" i="4" a="1"/>
  <c r="M233" i="4" s="1"/>
  <c r="O233" i="4" s="1"/>
  <c r="J230" i="4" a="1"/>
  <c r="J230" i="4" s="1"/>
  <c r="K230" i="4" s="1"/>
  <c r="M228" i="4" a="1"/>
  <c r="M228" i="4" s="1"/>
  <c r="O228" i="4" s="1"/>
  <c r="J223" i="4" a="1"/>
  <c r="J223" i="4" s="1"/>
  <c r="M221" i="4" a="1"/>
  <c r="M221" i="4" s="1"/>
  <c r="O221" i="4" s="1"/>
  <c r="J218" i="4" a="1"/>
  <c r="J218" i="4" s="1"/>
  <c r="K218" i="4" s="1"/>
  <c r="M216" i="4" a="1"/>
  <c r="M216" i="4" s="1"/>
  <c r="O216" i="4" s="1"/>
  <c r="N211" i="4" a="1"/>
  <c r="N211" i="4" s="1"/>
  <c r="J210" i="4" a="1"/>
  <c r="J210" i="4" s="1"/>
  <c r="K210" i="4" s="1"/>
  <c r="N209" i="4" a="1"/>
  <c r="N209" i="4" s="1"/>
  <c r="J208" i="4" a="1"/>
  <c r="J208" i="4" s="1"/>
  <c r="M203" i="4" a="1"/>
  <c r="M203" i="4" s="1"/>
  <c r="O203" i="4" s="1"/>
  <c r="H198" i="4" a="1"/>
  <c r="H198" i="4" s="1"/>
  <c r="L198" i="4" s="1"/>
  <c r="N194" i="4" a="1"/>
  <c r="N194" i="4" s="1"/>
  <c r="J193" i="4" a="1"/>
  <c r="J193" i="4" s="1"/>
  <c r="K193" i="4" s="1"/>
  <c r="M192" i="4" a="1"/>
  <c r="M192" i="4" s="1"/>
  <c r="O192" i="4" s="1"/>
  <c r="H278" i="4" a="1"/>
  <c r="H278" i="4" s="1"/>
  <c r="L278" i="4" s="1"/>
  <c r="M276" i="4" a="1"/>
  <c r="M276" i="4" s="1"/>
  <c r="O276" i="4" s="1"/>
  <c r="H273" i="4" a="1"/>
  <c r="H273" i="4" s="1"/>
  <c r="L273" i="4" s="1"/>
  <c r="N269" i="4" a="1"/>
  <c r="N269" i="4" s="1"/>
  <c r="H267" i="4" a="1"/>
  <c r="H267" i="4" s="1"/>
  <c r="L267" i="4" s="1"/>
  <c r="H266" i="4" a="1"/>
  <c r="H266" i="4" s="1"/>
  <c r="L266" i="4" s="1"/>
  <c r="H261" i="4" a="1"/>
  <c r="H261" i="4" s="1"/>
  <c r="L261" i="4" s="1"/>
  <c r="M257" i="4" a="1"/>
  <c r="M257" i="4" s="1"/>
  <c r="O257" i="4" s="1"/>
  <c r="H255" i="4" a="1"/>
  <c r="H255" i="4" s="1"/>
  <c r="L255" i="4" s="1"/>
  <c r="H254" i="4" a="1"/>
  <c r="H254" i="4" s="1"/>
  <c r="L254" i="4" s="1"/>
  <c r="H249" i="4" a="1"/>
  <c r="H249" i="4" s="1"/>
  <c r="L249" i="4" s="1"/>
  <c r="M245" i="4" a="1"/>
  <c r="M245" i="4" s="1"/>
  <c r="O245" i="4" s="1"/>
  <c r="H237" i="4" a="1"/>
  <c r="H237" i="4" s="1"/>
  <c r="L237" i="4" s="1"/>
  <c r="M226" i="4" a="1"/>
  <c r="M226" i="4" s="1"/>
  <c r="O226" i="4" s="1"/>
  <c r="J222" i="4" a="1"/>
  <c r="J222" i="4" s="1"/>
  <c r="M220" i="4" a="1"/>
  <c r="M220" i="4" s="1"/>
  <c r="O220" i="4" s="1"/>
  <c r="J216" i="4" a="1"/>
  <c r="J216" i="4" s="1"/>
  <c r="M214" i="4" a="1"/>
  <c r="M214" i="4" s="1"/>
  <c r="O214" i="4" s="1"/>
  <c r="J212" i="4" a="1"/>
  <c r="J212" i="4" s="1"/>
  <c r="M207" i="4" a="1"/>
  <c r="M207" i="4" s="1"/>
  <c r="O207" i="4" s="1"/>
  <c r="H202" i="4" a="1"/>
  <c r="H202" i="4" s="1"/>
  <c r="L202" i="4" s="1"/>
  <c r="N198" i="4" a="1"/>
  <c r="N198" i="4" s="1"/>
  <c r="J197" i="4" a="1"/>
  <c r="J197" i="4" s="1"/>
  <c r="M196" i="4" a="1"/>
  <c r="M196" i="4" s="1"/>
  <c r="O196" i="4" s="1"/>
  <c r="M190" i="4" a="1"/>
  <c r="M190" i="4" s="1"/>
  <c r="O190" i="4" s="1"/>
  <c r="N275" i="4" a="1"/>
  <c r="N275" i="4" s="1"/>
  <c r="H272" i="4" a="1"/>
  <c r="H272" i="4" s="1"/>
  <c r="L272" i="4" s="1"/>
  <c r="J271" i="4" a="1"/>
  <c r="J271" i="4" s="1"/>
  <c r="N268" i="4" a="1"/>
  <c r="N268" i="4" s="1"/>
  <c r="H265" i="4" a="1"/>
  <c r="H265" i="4" s="1"/>
  <c r="L265" i="4" s="1"/>
  <c r="H260" i="4" a="1"/>
  <c r="H260" i="4" s="1"/>
  <c r="L260" i="4" s="1"/>
  <c r="N256" i="4" a="1"/>
  <c r="N256" i="4" s="1"/>
  <c r="H253" i="4" a="1"/>
  <c r="H253" i="4" s="1"/>
  <c r="L253" i="4" s="1"/>
  <c r="J252" i="4" a="1"/>
  <c r="J252" i="4" s="1"/>
  <c r="K252" i="4" s="1"/>
  <c r="H248" i="4" a="1"/>
  <c r="H248" i="4" s="1"/>
  <c r="L248" i="4" s="1"/>
  <c r="H243" i="4" a="1"/>
  <c r="H243" i="4" s="1"/>
  <c r="L243" i="4" s="1"/>
  <c r="H242" i="4" a="1"/>
  <c r="H242" i="4" s="1"/>
  <c r="L242" i="4" s="1"/>
  <c r="M238" i="4" a="1"/>
  <c r="M238" i="4" s="1"/>
  <c r="O238" i="4" s="1"/>
  <c r="H236" i="4" a="1"/>
  <c r="H236" i="4" s="1"/>
  <c r="L236" i="4" s="1"/>
  <c r="M232" i="4" a="1"/>
  <c r="M232" i="4" s="1"/>
  <c r="O232" i="4" s="1"/>
  <c r="H230" i="4" a="1"/>
  <c r="H230" i="4" s="1"/>
  <c r="L230" i="4" s="1"/>
  <c r="H224" i="4" a="1"/>
  <c r="H224" i="4" s="1"/>
  <c r="L224" i="4" s="1"/>
  <c r="H218" i="4" a="1"/>
  <c r="H218" i="4" s="1"/>
  <c r="L218" i="4" s="1"/>
  <c r="M211" i="4" a="1"/>
  <c r="M211" i="4" s="1"/>
  <c r="O211" i="4" s="1"/>
  <c r="H206" i="4" a="1"/>
  <c r="H206" i="4" s="1"/>
  <c r="L206" i="4" s="1"/>
  <c r="N202" i="4" a="1"/>
  <c r="N202" i="4" s="1"/>
  <c r="J201" i="4" a="1"/>
  <c r="J201" i="4" s="1"/>
  <c r="M200" i="4" a="1"/>
  <c r="M200" i="4" s="1"/>
  <c r="O200" i="4" s="1"/>
  <c r="M194" i="4" a="1"/>
  <c r="M194" i="4" s="1"/>
  <c r="O194" i="4" s="1"/>
  <c r="H191" i="4" a="1"/>
  <c r="H191" i="4" s="1"/>
  <c r="L191" i="4" s="1"/>
  <c r="N273" i="4" a="1"/>
  <c r="N273" i="4" s="1"/>
  <c r="H271" i="4" a="1"/>
  <c r="H271" i="4" s="1"/>
  <c r="L271" i="4" s="1"/>
  <c r="N267" i="4" a="1"/>
  <c r="N267" i="4" s="1"/>
  <c r="J264" i="4" a="1"/>
  <c r="J264" i="4" s="1"/>
  <c r="K264" i="4" s="1"/>
  <c r="N261" i="4" a="1"/>
  <c r="N261" i="4" s="1"/>
  <c r="H259" i="4" a="1"/>
  <c r="H259" i="4" s="1"/>
  <c r="L259" i="4" s="1"/>
  <c r="J258" i="4" a="1"/>
  <c r="J258" i="4" s="1"/>
  <c r="N255" i="4" a="1"/>
  <c r="N255" i="4" s="1"/>
  <c r="H252" i="4" a="1"/>
  <c r="H252" i="4" s="1"/>
  <c r="L252" i="4" s="1"/>
  <c r="N249" i="4" a="1"/>
  <c r="N249" i="4" s="1"/>
  <c r="H247" i="4" a="1"/>
  <c r="H247" i="4" s="1"/>
  <c r="L247" i="4" s="1"/>
  <c r="H246" i="4" a="1"/>
  <c r="H246" i="4" s="1"/>
  <c r="L246" i="4" s="1"/>
  <c r="M244" i="4" a="1"/>
  <c r="M244" i="4" s="1"/>
  <c r="O244" i="4" s="1"/>
  <c r="H241" i="4" a="1"/>
  <c r="H241" i="4" s="1"/>
  <c r="L241" i="4" s="1"/>
  <c r="N237" i="4" a="1"/>
  <c r="N237" i="4" s="1"/>
  <c r="H235" i="4" a="1"/>
  <c r="H235" i="4" s="1"/>
  <c r="L235" i="4" s="1"/>
  <c r="H234" i="4" a="1"/>
  <c r="H234" i="4" s="1"/>
  <c r="L234" i="4" s="1"/>
  <c r="H229" i="4" a="1"/>
  <c r="H229" i="4" s="1"/>
  <c r="L229" i="4" s="1"/>
  <c r="M225" i="4" a="1"/>
  <c r="M225" i="4" s="1"/>
  <c r="O225" i="4" s="1"/>
  <c r="H223" i="4" a="1"/>
  <c r="H223" i="4" s="1"/>
  <c r="L223" i="4" s="1"/>
  <c r="H222" i="4" a="1"/>
  <c r="H222" i="4" s="1"/>
  <c r="L222" i="4" s="1"/>
  <c r="H217" i="4" a="1"/>
  <c r="H217" i="4" s="1"/>
  <c r="L217" i="4" s="1"/>
  <c r="M213" i="4" a="1"/>
  <c r="M213" i="4" s="1"/>
  <c r="O213" i="4" s="1"/>
  <c r="H210" i="4" a="1"/>
  <c r="H210" i="4" s="1"/>
  <c r="L210" i="4" s="1"/>
  <c r="N206" i="4" a="1"/>
  <c r="N206" i="4" s="1"/>
  <c r="J205" i="4" a="1"/>
  <c r="J205" i="4" s="1"/>
  <c r="K205" i="4" s="1"/>
  <c r="M204" i="4" a="1"/>
  <c r="M204" i="4" s="1"/>
  <c r="O204" i="4" s="1"/>
  <c r="M198" i="4" a="1"/>
  <c r="M198" i="4" s="1"/>
  <c r="O198" i="4" s="1"/>
  <c r="H195" i="4" a="1"/>
  <c r="H195" i="4" s="1"/>
  <c r="L195" i="4" s="1"/>
  <c r="H193" i="4" a="1"/>
  <c r="H193" i="4" s="1"/>
  <c r="L193" i="4" s="1"/>
  <c r="N191" i="4" a="1"/>
  <c r="N191" i="4" s="1"/>
  <c r="J190" i="4" a="1"/>
  <c r="J190" i="4" s="1"/>
  <c r="K190" i="4" s="1"/>
  <c r="J276" i="4" a="1"/>
  <c r="J276" i="4" s="1"/>
  <c r="M274" i="4" a="1"/>
  <c r="M274" i="4" s="1"/>
  <c r="O274" i="4" s="1"/>
  <c r="N272" i="4" a="1"/>
  <c r="N272" i="4" s="1"/>
  <c r="J270" i="4" a="1"/>
  <c r="J270" i="4" s="1"/>
  <c r="N265" i="4" a="1"/>
  <c r="N265" i="4" s="1"/>
  <c r="N260" i="4" a="1"/>
  <c r="N260" i="4" s="1"/>
  <c r="N253" i="4" a="1"/>
  <c r="N253" i="4" s="1"/>
  <c r="J251" i="4" a="1"/>
  <c r="J251" i="4" s="1"/>
  <c r="N248" i="4" a="1"/>
  <c r="N248" i="4" s="1"/>
  <c r="N243" i="4" a="1"/>
  <c r="N243" i="4" s="1"/>
  <c r="H240" i="4" a="1"/>
  <c r="H240" i="4" s="1"/>
  <c r="L240" i="4" s="1"/>
  <c r="J239" i="4" a="1"/>
  <c r="J239" i="4" s="1"/>
  <c r="N236" i="4" a="1"/>
  <c r="N236" i="4" s="1"/>
  <c r="H233" i="4" a="1"/>
  <c r="H233" i="4" s="1"/>
  <c r="L233" i="4" s="1"/>
  <c r="H228" i="4" a="1"/>
  <c r="H228" i="4" s="1"/>
  <c r="L228" i="4" s="1"/>
  <c r="N224" i="4" a="1"/>
  <c r="N224" i="4" s="1"/>
  <c r="H221" i="4" a="1"/>
  <c r="H221" i="4" s="1"/>
  <c r="L221" i="4" s="1"/>
  <c r="J220" i="4" a="1"/>
  <c r="J220" i="4" s="1"/>
  <c r="H216" i="4" a="1"/>
  <c r="H216" i="4" s="1"/>
  <c r="L216" i="4" s="1"/>
  <c r="N210" i="4" a="1"/>
  <c r="N210" i="4" s="1"/>
  <c r="J209" i="4" a="1"/>
  <c r="J209" i="4" s="1"/>
  <c r="K209" i="4" s="1"/>
  <c r="M208" i="4" a="1"/>
  <c r="M208" i="4" s="1"/>
  <c r="O208" i="4" s="1"/>
  <c r="M202" i="4" a="1"/>
  <c r="M202" i="4" s="1"/>
  <c r="O202" i="4" s="1"/>
  <c r="H199" i="4" a="1"/>
  <c r="H199" i="4" s="1"/>
  <c r="L199" i="4" s="1"/>
  <c r="H197" i="4" a="1"/>
  <c r="H197" i="4" s="1"/>
  <c r="L197" i="4" s="1"/>
  <c r="N195" i="4" a="1"/>
  <c r="N195" i="4" s="1"/>
  <c r="J194" i="4" a="1"/>
  <c r="J194" i="4" s="1"/>
  <c r="K194" i="4" s="1"/>
  <c r="N193" i="4" a="1"/>
  <c r="N193" i="4" s="1"/>
  <c r="J192" i="4" a="1"/>
  <c r="J192" i="4" s="1"/>
  <c r="K192" i="4" s="1"/>
  <c r="M57" i="4" a="1"/>
  <c r="M57" i="4" s="1"/>
  <c r="O57" i="4" s="1"/>
  <c r="J59" i="4" a="1"/>
  <c r="J59" i="4" s="1"/>
  <c r="N60" i="4" a="1"/>
  <c r="N60" i="4" s="1"/>
  <c r="M61" i="4" a="1"/>
  <c r="M61" i="4" s="1"/>
  <c r="O61" i="4" s="1"/>
  <c r="J63" i="4" a="1"/>
  <c r="J63" i="4" s="1"/>
  <c r="N64" i="4" a="1"/>
  <c r="N64" i="4" s="1"/>
  <c r="M65" i="4" a="1"/>
  <c r="M65" i="4" s="1"/>
  <c r="O65" i="4" s="1"/>
  <c r="J67" i="4" a="1"/>
  <c r="J67" i="4" s="1"/>
  <c r="N68" i="4" a="1"/>
  <c r="N68" i="4" s="1"/>
  <c r="M69" i="4" a="1"/>
  <c r="M69" i="4" s="1"/>
  <c r="O69" i="4" s="1"/>
  <c r="J71" i="4" a="1"/>
  <c r="J71" i="4" s="1"/>
  <c r="N72" i="4" a="1"/>
  <c r="N72" i="4" s="1"/>
  <c r="M73" i="4" a="1"/>
  <c r="M73" i="4" s="1"/>
  <c r="O73" i="4" s="1"/>
  <c r="J75" i="4" a="1"/>
  <c r="J75" i="4" s="1"/>
  <c r="N76" i="4" a="1"/>
  <c r="N76" i="4" s="1"/>
  <c r="M77" i="4" a="1"/>
  <c r="M77" i="4" s="1"/>
  <c r="O77" i="4" s="1"/>
  <c r="J79" i="4" a="1"/>
  <c r="J79" i="4" s="1"/>
  <c r="N80" i="4" a="1"/>
  <c r="N80" i="4" s="1"/>
  <c r="M81" i="4" a="1"/>
  <c r="M81" i="4" s="1"/>
  <c r="O81" i="4" s="1"/>
  <c r="J83" i="4" a="1"/>
  <c r="J83" i="4" s="1"/>
  <c r="N84" i="4" a="1"/>
  <c r="N84" i="4" s="1"/>
  <c r="M85" i="4" a="1"/>
  <c r="M85" i="4" s="1"/>
  <c r="O85" i="4" s="1"/>
  <c r="J87" i="4" a="1"/>
  <c r="J87" i="4" s="1"/>
  <c r="N88" i="4" a="1"/>
  <c r="N88" i="4" s="1"/>
  <c r="M89" i="4" a="1"/>
  <c r="M89" i="4" s="1"/>
  <c r="O89" i="4" s="1"/>
  <c r="J91" i="4" a="1"/>
  <c r="J91" i="4" s="1"/>
  <c r="N92" i="4" a="1"/>
  <c r="N92" i="4" s="1"/>
  <c r="M93" i="4" a="1"/>
  <c r="M93" i="4" s="1"/>
  <c r="O93" i="4" s="1"/>
  <c r="J95" i="4" a="1"/>
  <c r="J95" i="4" s="1"/>
  <c r="N96" i="4" a="1"/>
  <c r="N96" i="4" s="1"/>
  <c r="M97" i="4" a="1"/>
  <c r="M97" i="4" s="1"/>
  <c r="O97" i="4" s="1"/>
  <c r="J99" i="4" a="1"/>
  <c r="J99" i="4" s="1"/>
  <c r="N100" i="4" a="1"/>
  <c r="N100" i="4" s="1"/>
  <c r="M101" i="4" a="1"/>
  <c r="M101" i="4" s="1"/>
  <c r="O101" i="4" s="1"/>
  <c r="J103" i="4" a="1"/>
  <c r="J103" i="4" s="1"/>
  <c r="N104" i="4" a="1"/>
  <c r="N104" i="4" s="1"/>
  <c r="M105" i="4" a="1"/>
  <c r="M105" i="4" s="1"/>
  <c r="O105" i="4" s="1"/>
  <c r="J107" i="4" a="1"/>
  <c r="J107" i="4" s="1"/>
  <c r="N108" i="4" a="1"/>
  <c r="N108" i="4" s="1"/>
  <c r="M109" i="4" a="1"/>
  <c r="M109" i="4" s="1"/>
  <c r="O109" i="4" s="1"/>
  <c r="J111" i="4" a="1"/>
  <c r="J111" i="4" s="1"/>
  <c r="N112" i="4" a="1"/>
  <c r="N112" i="4" s="1"/>
  <c r="M113" i="4" a="1"/>
  <c r="M113" i="4" s="1"/>
  <c r="O113" i="4" s="1"/>
  <c r="J115" i="4" a="1"/>
  <c r="J115" i="4" s="1"/>
  <c r="N116" i="4" a="1"/>
  <c r="N116" i="4" s="1"/>
  <c r="M117" i="4" a="1"/>
  <c r="M117" i="4" s="1"/>
  <c r="O117" i="4" s="1"/>
  <c r="J119" i="4" a="1"/>
  <c r="J119" i="4" s="1"/>
  <c r="N120" i="4" a="1"/>
  <c r="N120" i="4" s="1"/>
  <c r="M121" i="4" a="1"/>
  <c r="M121" i="4" s="1"/>
  <c r="O121" i="4" s="1"/>
  <c r="J123" i="4" a="1"/>
  <c r="J123" i="4" s="1"/>
  <c r="N124" i="4" a="1"/>
  <c r="N124" i="4" s="1"/>
  <c r="M125" i="4" a="1"/>
  <c r="M125" i="4" s="1"/>
  <c r="O125" i="4" s="1"/>
  <c r="J127" i="4" a="1"/>
  <c r="J127" i="4" s="1"/>
  <c r="N128" i="4" a="1"/>
  <c r="N128" i="4" s="1"/>
  <c r="M129" i="4" a="1"/>
  <c r="M129" i="4" s="1"/>
  <c r="O129" i="4" s="1"/>
  <c r="J131" i="4" a="1"/>
  <c r="J131" i="4" s="1"/>
  <c r="N132" i="4" a="1"/>
  <c r="N132" i="4" s="1"/>
  <c r="M133" i="4" a="1"/>
  <c r="M133" i="4" s="1"/>
  <c r="O133" i="4" s="1"/>
  <c r="J135" i="4" a="1"/>
  <c r="J135" i="4" s="1"/>
  <c r="N136" i="4" a="1"/>
  <c r="N136" i="4" s="1"/>
  <c r="M139" i="4" a="1"/>
  <c r="M139" i="4" s="1"/>
  <c r="O139" i="4" s="1"/>
  <c r="J144" i="4" a="1"/>
  <c r="J144" i="4" s="1"/>
  <c r="K144" i="4" s="1"/>
  <c r="N145" i="4" a="1"/>
  <c r="N145" i="4" s="1"/>
  <c r="J146" i="4" a="1"/>
  <c r="J146" i="4" s="1"/>
  <c r="K146" i="4" s="1"/>
  <c r="N147" i="4" a="1"/>
  <c r="N147" i="4" s="1"/>
  <c r="H149" i="4" a="1"/>
  <c r="H149" i="4" s="1"/>
  <c r="L149" i="4" s="1"/>
  <c r="H151" i="4" a="1"/>
  <c r="H151" i="4" s="1"/>
  <c r="L151" i="4" s="1"/>
  <c r="M154" i="4" a="1"/>
  <c r="M154" i="4" s="1"/>
  <c r="O154" i="4" s="1"/>
  <c r="M160" i="4" a="1"/>
  <c r="M160" i="4" s="1"/>
  <c r="O160" i="4" s="1"/>
  <c r="J161" i="4" a="1"/>
  <c r="J161" i="4" s="1"/>
  <c r="N162" i="4" a="1"/>
  <c r="N162" i="4" s="1"/>
  <c r="H166" i="4" a="1"/>
  <c r="H166" i="4" s="1"/>
  <c r="L166" i="4" s="1"/>
  <c r="M171" i="4" a="1"/>
  <c r="M171" i="4" s="1"/>
  <c r="O171" i="4" s="1"/>
  <c r="J176" i="4" a="1"/>
  <c r="J176" i="4" s="1"/>
  <c r="K176" i="4" s="1"/>
  <c r="N177" i="4" a="1"/>
  <c r="N177" i="4" s="1"/>
  <c r="J178" i="4" a="1"/>
  <c r="J178" i="4" s="1"/>
  <c r="K178" i="4" s="1"/>
  <c r="N179" i="4" a="1"/>
  <c r="N179" i="4" s="1"/>
  <c r="H181" i="4" a="1"/>
  <c r="H181" i="4" s="1"/>
  <c r="L181" i="4" s="1"/>
  <c r="H183" i="4" a="1"/>
  <c r="H183" i="4" s="1"/>
  <c r="L183" i="4" s="1"/>
  <c r="M186" i="4" a="1"/>
  <c r="M186" i="4" s="1"/>
  <c r="O186" i="4" s="1"/>
  <c r="N197" i="4" a="1"/>
  <c r="N197" i="4" s="1"/>
  <c r="H203" i="4" a="1"/>
  <c r="H203" i="4" s="1"/>
  <c r="L203" i="4" s="1"/>
  <c r="K236" i="4"/>
  <c r="J238" i="4" a="1"/>
  <c r="J238" i="4" s="1"/>
  <c r="M260" i="4" a="1"/>
  <c r="M260" i="4" s="1"/>
  <c r="O260" i="4" s="1"/>
  <c r="J262" i="4" a="1"/>
  <c r="J262" i="4" s="1"/>
  <c r="M265" i="4" a="1"/>
  <c r="M265" i="4" s="1"/>
  <c r="O265" i="4" s="1"/>
  <c r="J267" i="4" a="1"/>
  <c r="J267" i="4" s="1"/>
  <c r="K267" i="4" s="1"/>
  <c r="M278" i="4" a="1"/>
  <c r="M278" i="4" s="1"/>
  <c r="O278" i="4" s="1"/>
  <c r="B35" i="15"/>
  <c r="AP13" i="8"/>
  <c r="AG27" i="8"/>
  <c r="X6" i="2" a="1"/>
  <c r="V276" i="4"/>
  <c r="V270" i="4"/>
  <c r="V258" i="4"/>
  <c r="V244" i="4"/>
  <c r="I222" i="4"/>
  <c r="K222" i="4"/>
  <c r="V200" i="4"/>
  <c r="M510" i="2"/>
  <c r="M514" i="2" s="1"/>
  <c r="M515" i="2" s="1"/>
  <c r="I523" i="2"/>
  <c r="K524" i="2"/>
  <c r="M525" i="2"/>
  <c r="I527" i="2"/>
  <c r="K528" i="2"/>
  <c r="H539" i="2"/>
  <c r="L540" i="2"/>
  <c r="H29" i="4" a="1"/>
  <c r="H29" i="4" s="1"/>
  <c r="L29" i="4" s="1"/>
  <c r="H33" i="4" a="1"/>
  <c r="H33" i="4" s="1"/>
  <c r="L33" i="4" s="1"/>
  <c r="H37" i="4" a="1"/>
  <c r="H37" i="4" s="1"/>
  <c r="L37" i="4" s="1"/>
  <c r="H41" i="4" a="1"/>
  <c r="H41" i="4" s="1"/>
  <c r="L41" i="4" s="1"/>
  <c r="H45" i="4" a="1"/>
  <c r="H45" i="4" s="1"/>
  <c r="L45" i="4" s="1"/>
  <c r="H49" i="4" a="1"/>
  <c r="H49" i="4" s="1"/>
  <c r="L49" i="4" s="1"/>
  <c r="H53" i="4" a="1"/>
  <c r="H53" i="4" s="1"/>
  <c r="L53" i="4" s="1"/>
  <c r="H57" i="4" a="1"/>
  <c r="H57" i="4" s="1"/>
  <c r="L57" i="4" s="1"/>
  <c r="H61" i="4" a="1"/>
  <c r="H61" i="4" s="1"/>
  <c r="L61" i="4" s="1"/>
  <c r="H65" i="4" a="1"/>
  <c r="H65" i="4" s="1"/>
  <c r="L65" i="4" s="1"/>
  <c r="H69" i="4" a="1"/>
  <c r="H69" i="4" s="1"/>
  <c r="L69" i="4" s="1"/>
  <c r="H73" i="4" a="1"/>
  <c r="H73" i="4" s="1"/>
  <c r="L73" i="4" s="1"/>
  <c r="H77" i="4" a="1"/>
  <c r="H77" i="4" s="1"/>
  <c r="L77" i="4" s="1"/>
  <c r="H81" i="4" a="1"/>
  <c r="H81" i="4" s="1"/>
  <c r="L81" i="4" s="1"/>
  <c r="H85" i="4" a="1"/>
  <c r="H85" i="4" s="1"/>
  <c r="L85" i="4" s="1"/>
  <c r="H89" i="4" a="1"/>
  <c r="H89" i="4" s="1"/>
  <c r="L89" i="4" s="1"/>
  <c r="H93" i="4" a="1"/>
  <c r="H93" i="4" s="1"/>
  <c r="L93" i="4" s="1"/>
  <c r="H97" i="4" a="1"/>
  <c r="H97" i="4" s="1"/>
  <c r="L97" i="4" s="1"/>
  <c r="H101" i="4" a="1"/>
  <c r="H101" i="4" s="1"/>
  <c r="L101" i="4" s="1"/>
  <c r="H105" i="4" a="1"/>
  <c r="H105" i="4" s="1"/>
  <c r="L105" i="4" s="1"/>
  <c r="H109" i="4" a="1"/>
  <c r="H109" i="4" s="1"/>
  <c r="L109" i="4" s="1"/>
  <c r="H113" i="4" a="1"/>
  <c r="H113" i="4" s="1"/>
  <c r="L113" i="4" s="1"/>
  <c r="H117" i="4" a="1"/>
  <c r="H117" i="4" s="1"/>
  <c r="L117" i="4" s="1"/>
  <c r="H121" i="4" a="1"/>
  <c r="H121" i="4" s="1"/>
  <c r="L121" i="4" s="1"/>
  <c r="H125" i="4" a="1"/>
  <c r="H125" i="4" s="1"/>
  <c r="L125" i="4" s="1"/>
  <c r="H129" i="4" a="1"/>
  <c r="H129" i="4" s="1"/>
  <c r="L129" i="4" s="1"/>
  <c r="H133" i="4" a="1"/>
  <c r="H133" i="4" s="1"/>
  <c r="L133" i="4" s="1"/>
  <c r="J138" i="4" a="1"/>
  <c r="J138" i="4" s="1"/>
  <c r="K138" i="4" s="1"/>
  <c r="J140" i="4" a="1"/>
  <c r="J140" i="4" s="1"/>
  <c r="K140" i="4" s="1"/>
  <c r="N141" i="4" a="1"/>
  <c r="N141" i="4" s="1"/>
  <c r="J142" i="4" a="1"/>
  <c r="J142" i="4" s="1"/>
  <c r="K142" i="4" s="1"/>
  <c r="N143" i="4" a="1"/>
  <c r="N143" i="4" s="1"/>
  <c r="H145" i="4" a="1"/>
  <c r="H145" i="4" s="1"/>
  <c r="L145" i="4" s="1"/>
  <c r="H147" i="4" a="1"/>
  <c r="H147" i="4" s="1"/>
  <c r="L147" i="4" s="1"/>
  <c r="M150" i="4" a="1"/>
  <c r="M150" i="4" s="1"/>
  <c r="O150" i="4" s="1"/>
  <c r="M156" i="4" a="1"/>
  <c r="M156" i="4" s="1"/>
  <c r="O156" i="4" s="1"/>
  <c r="J157" i="4" a="1"/>
  <c r="J157" i="4" s="1"/>
  <c r="N158" i="4" a="1"/>
  <c r="N158" i="4" s="1"/>
  <c r="H162" i="4" a="1"/>
  <c r="H162" i="4" s="1"/>
  <c r="L162" i="4" s="1"/>
  <c r="M167" i="4" a="1"/>
  <c r="M167" i="4" s="1"/>
  <c r="O167" i="4" s="1"/>
  <c r="J172" i="4" a="1"/>
  <c r="J172" i="4" s="1"/>
  <c r="K172" i="4" s="1"/>
  <c r="N173" i="4" a="1"/>
  <c r="N173" i="4" s="1"/>
  <c r="J174" i="4" a="1"/>
  <c r="J174" i="4" s="1"/>
  <c r="K174" i="4" s="1"/>
  <c r="N175" i="4" a="1"/>
  <c r="N175" i="4" s="1"/>
  <c r="H177" i="4" a="1"/>
  <c r="H177" i="4" s="1"/>
  <c r="L177" i="4" s="1"/>
  <c r="H179" i="4" a="1"/>
  <c r="H179" i="4" s="1"/>
  <c r="L179" i="4" s="1"/>
  <c r="M182" i="4" a="1"/>
  <c r="M182" i="4" s="1"/>
  <c r="O182" i="4" s="1"/>
  <c r="M188" i="4" a="1"/>
  <c r="M188" i="4" s="1"/>
  <c r="O188" i="4" s="1"/>
  <c r="J189" i="4" a="1"/>
  <c r="J189" i="4" s="1"/>
  <c r="J196" i="4" a="1"/>
  <c r="J196" i="4" s="1"/>
  <c r="N203" i="4" a="1"/>
  <c r="N203" i="4" s="1"/>
  <c r="M210" i="4" a="1"/>
  <c r="M210" i="4" s="1"/>
  <c r="O210" i="4" s="1"/>
  <c r="N216" i="4" a="1"/>
  <c r="N216" i="4" s="1"/>
  <c r="H227" i="4" a="1"/>
  <c r="H227" i="4" s="1"/>
  <c r="L227" i="4" s="1"/>
  <c r="N233" i="4" a="1"/>
  <c r="N233" i="4" s="1"/>
  <c r="N247" i="4" a="1"/>
  <c r="N247" i="4" s="1"/>
  <c r="AP27" i="8"/>
  <c r="AM36" i="8"/>
  <c r="AM35" i="8"/>
  <c r="AD38" i="8"/>
  <c r="AP38" i="8" s="1"/>
  <c r="K272" i="4"/>
  <c r="I272" i="4"/>
  <c r="I254" i="4"/>
  <c r="K254" i="4"/>
  <c r="I212" i="4"/>
  <c r="K212" i="4"/>
  <c r="V202" i="4"/>
  <c r="J60" i="4" a="1"/>
  <c r="J60" i="4" s="1"/>
  <c r="K60" i="4" s="1"/>
  <c r="N61" i="4" a="1"/>
  <c r="N61" i="4" s="1"/>
  <c r="M62" i="4" a="1"/>
  <c r="M62" i="4" s="1"/>
  <c r="O62" i="4" s="1"/>
  <c r="J64" i="4" a="1"/>
  <c r="J64" i="4" s="1"/>
  <c r="K64" i="4" s="1"/>
  <c r="N65" i="4" a="1"/>
  <c r="N65" i="4" s="1"/>
  <c r="M66" i="4" a="1"/>
  <c r="M66" i="4" s="1"/>
  <c r="O66" i="4" s="1"/>
  <c r="J68" i="4" a="1"/>
  <c r="J68" i="4" s="1"/>
  <c r="K68" i="4" s="1"/>
  <c r="N69" i="4" a="1"/>
  <c r="N69" i="4" s="1"/>
  <c r="M70" i="4" a="1"/>
  <c r="M70" i="4" s="1"/>
  <c r="O70" i="4" s="1"/>
  <c r="J72" i="4" a="1"/>
  <c r="J72" i="4" s="1"/>
  <c r="K72" i="4" s="1"/>
  <c r="N73" i="4" a="1"/>
  <c r="N73" i="4" s="1"/>
  <c r="M74" i="4" a="1"/>
  <c r="M74" i="4" s="1"/>
  <c r="O74" i="4" s="1"/>
  <c r="J76" i="4" a="1"/>
  <c r="J76" i="4" s="1"/>
  <c r="K76" i="4" s="1"/>
  <c r="N77" i="4" a="1"/>
  <c r="N77" i="4" s="1"/>
  <c r="M78" i="4" a="1"/>
  <c r="M78" i="4" s="1"/>
  <c r="O78" i="4" s="1"/>
  <c r="J80" i="4" a="1"/>
  <c r="J80" i="4" s="1"/>
  <c r="K80" i="4" s="1"/>
  <c r="N81" i="4" a="1"/>
  <c r="N81" i="4" s="1"/>
  <c r="M82" i="4" a="1"/>
  <c r="M82" i="4" s="1"/>
  <c r="O82" i="4" s="1"/>
  <c r="J84" i="4" a="1"/>
  <c r="J84" i="4" s="1"/>
  <c r="K84" i="4" s="1"/>
  <c r="N85" i="4" a="1"/>
  <c r="N85" i="4" s="1"/>
  <c r="M86" i="4" a="1"/>
  <c r="M86" i="4" s="1"/>
  <c r="O86" i="4" s="1"/>
  <c r="J88" i="4" a="1"/>
  <c r="J88" i="4" s="1"/>
  <c r="K88" i="4" s="1"/>
  <c r="N89" i="4" a="1"/>
  <c r="N89" i="4" s="1"/>
  <c r="M90" i="4" a="1"/>
  <c r="M90" i="4" s="1"/>
  <c r="O90" i="4" s="1"/>
  <c r="J92" i="4" a="1"/>
  <c r="J92" i="4" s="1"/>
  <c r="K92" i="4" s="1"/>
  <c r="N93" i="4" a="1"/>
  <c r="N93" i="4" s="1"/>
  <c r="M94" i="4" a="1"/>
  <c r="M94" i="4" s="1"/>
  <c r="O94" i="4" s="1"/>
  <c r="J96" i="4" a="1"/>
  <c r="J96" i="4" s="1"/>
  <c r="K96" i="4" s="1"/>
  <c r="N97" i="4" a="1"/>
  <c r="N97" i="4" s="1"/>
  <c r="M98" i="4" a="1"/>
  <c r="M98" i="4" s="1"/>
  <c r="O98" i="4" s="1"/>
  <c r="J100" i="4" a="1"/>
  <c r="J100" i="4" s="1"/>
  <c r="K100" i="4" s="1"/>
  <c r="N101" i="4" a="1"/>
  <c r="N101" i="4" s="1"/>
  <c r="M102" i="4" a="1"/>
  <c r="M102" i="4" s="1"/>
  <c r="O102" i="4" s="1"/>
  <c r="J104" i="4" a="1"/>
  <c r="J104" i="4" s="1"/>
  <c r="K104" i="4" s="1"/>
  <c r="N105" i="4" a="1"/>
  <c r="N105" i="4" s="1"/>
  <c r="M106" i="4" a="1"/>
  <c r="M106" i="4" s="1"/>
  <c r="O106" i="4" s="1"/>
  <c r="J108" i="4" a="1"/>
  <c r="J108" i="4" s="1"/>
  <c r="K108" i="4" s="1"/>
  <c r="N109" i="4" a="1"/>
  <c r="N109" i="4" s="1"/>
  <c r="M110" i="4" a="1"/>
  <c r="M110" i="4" s="1"/>
  <c r="O110" i="4" s="1"/>
  <c r="J112" i="4" a="1"/>
  <c r="J112" i="4" s="1"/>
  <c r="K112" i="4" s="1"/>
  <c r="N113" i="4" a="1"/>
  <c r="N113" i="4" s="1"/>
  <c r="M114" i="4" a="1"/>
  <c r="M114" i="4" s="1"/>
  <c r="O114" i="4" s="1"/>
  <c r="J116" i="4" a="1"/>
  <c r="J116" i="4" s="1"/>
  <c r="K116" i="4" s="1"/>
  <c r="N117" i="4" a="1"/>
  <c r="N117" i="4" s="1"/>
  <c r="M118" i="4" a="1"/>
  <c r="M118" i="4" s="1"/>
  <c r="O118" i="4" s="1"/>
  <c r="J120" i="4" a="1"/>
  <c r="J120" i="4" s="1"/>
  <c r="K120" i="4" s="1"/>
  <c r="N121" i="4" a="1"/>
  <c r="N121" i="4" s="1"/>
  <c r="M122" i="4" a="1"/>
  <c r="M122" i="4" s="1"/>
  <c r="O122" i="4" s="1"/>
  <c r="J124" i="4" a="1"/>
  <c r="J124" i="4" s="1"/>
  <c r="K124" i="4" s="1"/>
  <c r="N125" i="4" a="1"/>
  <c r="N125" i="4" s="1"/>
  <c r="M126" i="4" a="1"/>
  <c r="M126" i="4" s="1"/>
  <c r="O126" i="4" s="1"/>
  <c r="J128" i="4" a="1"/>
  <c r="J128" i="4" s="1"/>
  <c r="K128" i="4" s="1"/>
  <c r="N129" i="4" a="1"/>
  <c r="N129" i="4" s="1"/>
  <c r="M130" i="4" a="1"/>
  <c r="M130" i="4" s="1"/>
  <c r="O130" i="4" s="1"/>
  <c r="J132" i="4" a="1"/>
  <c r="J132" i="4" s="1"/>
  <c r="K132" i="4" s="1"/>
  <c r="N133" i="4" a="1"/>
  <c r="N133" i="4" s="1"/>
  <c r="M134" i="4" a="1"/>
  <c r="M134" i="4" s="1"/>
  <c r="O134" i="4" s="1"/>
  <c r="J136" i="4" a="1"/>
  <c r="J136" i="4" s="1"/>
  <c r="K136" i="4" s="1"/>
  <c r="J137" i="4" a="1"/>
  <c r="J137" i="4" s="1"/>
  <c r="N139" i="4" a="1"/>
  <c r="N139" i="4" s="1"/>
  <c r="H141" i="4" a="1"/>
  <c r="H141" i="4" s="1"/>
  <c r="L141" i="4" s="1"/>
  <c r="H143" i="4" a="1"/>
  <c r="H143" i="4" s="1"/>
  <c r="L143" i="4" s="1"/>
  <c r="M146" i="4" a="1"/>
  <c r="M146" i="4" s="1"/>
  <c r="O146" i="4" s="1"/>
  <c r="M152" i="4" a="1"/>
  <c r="M152" i="4" s="1"/>
  <c r="O152" i="4" s="1"/>
  <c r="J153" i="4" a="1"/>
  <c r="J153" i="4" s="1"/>
  <c r="N154" i="4" a="1"/>
  <c r="N154" i="4" s="1"/>
  <c r="H158" i="4" a="1"/>
  <c r="H158" i="4" s="1"/>
  <c r="L158" i="4" s="1"/>
  <c r="M163" i="4" a="1"/>
  <c r="M163" i="4" s="1"/>
  <c r="O163" i="4" s="1"/>
  <c r="J168" i="4" a="1"/>
  <c r="J168" i="4" s="1"/>
  <c r="K168" i="4" s="1"/>
  <c r="N169" i="4" a="1"/>
  <c r="N169" i="4" s="1"/>
  <c r="J170" i="4" a="1"/>
  <c r="J170" i="4" s="1"/>
  <c r="K170" i="4" s="1"/>
  <c r="N171" i="4" a="1"/>
  <c r="N171" i="4" s="1"/>
  <c r="H173" i="4" a="1"/>
  <c r="H173" i="4" s="1"/>
  <c r="L173" i="4" s="1"/>
  <c r="H175" i="4" a="1"/>
  <c r="H175" i="4" s="1"/>
  <c r="L175" i="4" s="1"/>
  <c r="M178" i="4" a="1"/>
  <c r="M178" i="4" s="1"/>
  <c r="O178" i="4" s="1"/>
  <c r="M184" i="4" a="1"/>
  <c r="M184" i="4" s="1"/>
  <c r="O184" i="4" s="1"/>
  <c r="J185" i="4" a="1"/>
  <c r="J185" i="4" s="1"/>
  <c r="N186" i="4" a="1"/>
  <c r="N186" i="4" s="1"/>
  <c r="J202" i="4" a="1"/>
  <c r="J202" i="4" s="1"/>
  <c r="K224" i="4"/>
  <c r="N241" i="4" a="1"/>
  <c r="N241" i="4" s="1"/>
  <c r="N252" i="4" a="1"/>
  <c r="N252" i="4" s="1"/>
  <c r="M272" i="4" a="1"/>
  <c r="M272" i="4" s="1"/>
  <c r="O272" i="4" s="1"/>
  <c r="J274" i="4" a="1"/>
  <c r="J274" i="4" s="1"/>
  <c r="AD7" i="8"/>
  <c r="AC8" i="8"/>
  <c r="B37" i="15"/>
  <c r="AP15" i="8"/>
  <c r="I278" i="4"/>
  <c r="K278" i="4"/>
  <c r="I266" i="4"/>
  <c r="K266" i="4"/>
  <c r="K260" i="4"/>
  <c r="I260" i="4"/>
  <c r="K248" i="4"/>
  <c r="I248" i="4"/>
  <c r="I242" i="4"/>
  <c r="K242" i="4"/>
  <c r="K216" i="4"/>
  <c r="I216" i="4"/>
  <c r="V198" i="4"/>
  <c r="I511" i="2"/>
  <c r="I517" i="2"/>
  <c r="K523" i="2"/>
  <c r="M524" i="2"/>
  <c r="I526" i="2"/>
  <c r="K527" i="2"/>
  <c r="M528" i="2"/>
  <c r="J539" i="2"/>
  <c r="H30" i="4" a="1"/>
  <c r="H30" i="4" s="1"/>
  <c r="L30" i="4" s="1"/>
  <c r="H34" i="4" a="1"/>
  <c r="H34" i="4" s="1"/>
  <c r="L34" i="4" s="1"/>
  <c r="H38" i="4" a="1"/>
  <c r="H38" i="4" s="1"/>
  <c r="L38" i="4" s="1"/>
  <c r="H42" i="4" a="1"/>
  <c r="H42" i="4" s="1"/>
  <c r="L42" i="4" s="1"/>
  <c r="H46" i="4" a="1"/>
  <c r="H46" i="4" s="1"/>
  <c r="L46" i="4" s="1"/>
  <c r="H50" i="4" a="1"/>
  <c r="H50" i="4" s="1"/>
  <c r="L50" i="4" s="1"/>
  <c r="H54" i="4" a="1"/>
  <c r="H54" i="4" s="1"/>
  <c r="L54" i="4" s="1"/>
  <c r="H58" i="4" a="1"/>
  <c r="H58" i="4" s="1"/>
  <c r="L58" i="4" s="1"/>
  <c r="H62" i="4" a="1"/>
  <c r="H62" i="4" s="1"/>
  <c r="L62" i="4" s="1"/>
  <c r="H66" i="4" a="1"/>
  <c r="H66" i="4" s="1"/>
  <c r="L66" i="4" s="1"/>
  <c r="H70" i="4" a="1"/>
  <c r="H70" i="4" s="1"/>
  <c r="L70" i="4" s="1"/>
  <c r="H74" i="4" a="1"/>
  <c r="H74" i="4" s="1"/>
  <c r="L74" i="4" s="1"/>
  <c r="H78" i="4" a="1"/>
  <c r="H78" i="4" s="1"/>
  <c r="L78" i="4" s="1"/>
  <c r="H82" i="4" a="1"/>
  <c r="H82" i="4" s="1"/>
  <c r="L82" i="4" s="1"/>
  <c r="H86" i="4" a="1"/>
  <c r="H86" i="4" s="1"/>
  <c r="L86" i="4" s="1"/>
  <c r="H90" i="4" a="1"/>
  <c r="H90" i="4" s="1"/>
  <c r="L90" i="4" s="1"/>
  <c r="H94" i="4" a="1"/>
  <c r="H94" i="4" s="1"/>
  <c r="L94" i="4" s="1"/>
  <c r="H98" i="4" a="1"/>
  <c r="H98" i="4" s="1"/>
  <c r="L98" i="4" s="1"/>
  <c r="H102" i="4" a="1"/>
  <c r="H102" i="4" s="1"/>
  <c r="L102" i="4" s="1"/>
  <c r="H106" i="4" a="1"/>
  <c r="H106" i="4" s="1"/>
  <c r="L106" i="4" s="1"/>
  <c r="H110" i="4" a="1"/>
  <c r="H110" i="4" s="1"/>
  <c r="L110" i="4" s="1"/>
  <c r="H114" i="4" a="1"/>
  <c r="H114" i="4" s="1"/>
  <c r="L114" i="4" s="1"/>
  <c r="H118" i="4" a="1"/>
  <c r="H118" i="4" s="1"/>
  <c r="L118" i="4" s="1"/>
  <c r="H122" i="4" a="1"/>
  <c r="H122" i="4" s="1"/>
  <c r="L122" i="4" s="1"/>
  <c r="H126" i="4" a="1"/>
  <c r="H126" i="4" s="1"/>
  <c r="L126" i="4" s="1"/>
  <c r="H130" i="4" a="1"/>
  <c r="H130" i="4" s="1"/>
  <c r="L130" i="4" s="1"/>
  <c r="H134" i="4" a="1"/>
  <c r="H134" i="4" s="1"/>
  <c r="L134" i="4" s="1"/>
  <c r="H139" i="4" a="1"/>
  <c r="H139" i="4" s="1"/>
  <c r="L139" i="4" s="1"/>
  <c r="M142" i="4" a="1"/>
  <c r="M142" i="4" s="1"/>
  <c r="O142" i="4" s="1"/>
  <c r="M148" i="4" a="1"/>
  <c r="M148" i="4" s="1"/>
  <c r="O148" i="4" s="1"/>
  <c r="J149" i="4" a="1"/>
  <c r="J149" i="4" s="1"/>
  <c r="N150" i="4" a="1"/>
  <c r="N150" i="4" s="1"/>
  <c r="H154" i="4" a="1"/>
  <c r="H154" i="4" s="1"/>
  <c r="L154" i="4" s="1"/>
  <c r="M159" i="4" a="1"/>
  <c r="M159" i="4" s="1"/>
  <c r="O159" i="4" s="1"/>
  <c r="J164" i="4" a="1"/>
  <c r="J164" i="4" s="1"/>
  <c r="K164" i="4" s="1"/>
  <c r="N165" i="4" a="1"/>
  <c r="N165" i="4" s="1"/>
  <c r="J166" i="4" a="1"/>
  <c r="J166" i="4" s="1"/>
  <c r="K166" i="4" s="1"/>
  <c r="N167" i="4" a="1"/>
  <c r="N167" i="4" s="1"/>
  <c r="H169" i="4" a="1"/>
  <c r="H169" i="4" s="1"/>
  <c r="L169" i="4" s="1"/>
  <c r="H171" i="4" a="1"/>
  <c r="H171" i="4" s="1"/>
  <c r="L171" i="4" s="1"/>
  <c r="M174" i="4" a="1"/>
  <c r="M174" i="4" s="1"/>
  <c r="O174" i="4" s="1"/>
  <c r="M180" i="4" a="1"/>
  <c r="M180" i="4" s="1"/>
  <c r="O180" i="4" s="1"/>
  <c r="J181" i="4" a="1"/>
  <c r="J181" i="4" s="1"/>
  <c r="N182" i="4" a="1"/>
  <c r="N182" i="4" s="1"/>
  <c r="H186" i="4" a="1"/>
  <c r="H186" i="4" s="1"/>
  <c r="L186" i="4" s="1"/>
  <c r="N199" i="4" a="1"/>
  <c r="N199" i="4" s="1"/>
  <c r="H205" i="4" a="1"/>
  <c r="H205" i="4" s="1"/>
  <c r="L205" i="4" s="1"/>
  <c r="M206" i="4" a="1"/>
  <c r="M206" i="4" s="1"/>
  <c r="O206" i="4" s="1"/>
  <c r="H215" i="4" a="1"/>
  <c r="H215" i="4" s="1"/>
  <c r="L215" i="4" s="1"/>
  <c r="N221" i="4" a="1"/>
  <c r="N221" i="4" s="1"/>
  <c r="J232" i="4" a="1"/>
  <c r="J232" i="4" s="1"/>
  <c r="M254" i="4" a="1"/>
  <c r="M254" i="4" s="1"/>
  <c r="O254" i="4" s="1"/>
  <c r="J256" i="4" a="1"/>
  <c r="J256" i="4" s="1"/>
  <c r="AH21" i="8"/>
  <c r="AH20" i="8"/>
  <c r="C43" i="15"/>
  <c r="AK33" i="8"/>
  <c r="AK32" i="8"/>
  <c r="B60" i="15"/>
  <c r="AG43" i="8"/>
  <c r="AP43" i="8" s="1"/>
  <c r="AG42" i="8"/>
  <c r="B69" i="15"/>
  <c r="B71" i="15"/>
  <c r="AF52" i="8"/>
  <c r="AP52" i="8" s="1"/>
  <c r="AF51" i="8"/>
  <c r="AN7" i="8"/>
  <c r="AC16" i="8"/>
  <c r="AC20" i="8"/>
  <c r="AC19" i="8"/>
  <c r="AP19" i="8" s="1"/>
  <c r="AM19" i="8"/>
  <c r="AM20" i="8"/>
  <c r="B47" i="15"/>
  <c r="AA42" i="8"/>
  <c r="AH44" i="8"/>
  <c r="AH45" i="8"/>
  <c r="AP45" i="8" s="1"/>
  <c r="AP7" i="8"/>
  <c r="AN21" i="8"/>
  <c r="AH22" i="8"/>
  <c r="AD33" i="8"/>
  <c r="AF35" i="8"/>
  <c r="AP35" i="8" s="1"/>
  <c r="AF36" i="8"/>
  <c r="B58" i="15"/>
  <c r="AC37" i="8"/>
  <c r="AP37" i="8" s="1"/>
  <c r="AD41" i="8"/>
  <c r="B27" i="15"/>
  <c r="AP5" i="8"/>
  <c r="Y6" i="8"/>
  <c r="AP6" i="8" s="1"/>
  <c r="AH7" i="8"/>
  <c r="AK8" i="8"/>
  <c r="B48" i="15"/>
  <c r="AI49" i="8"/>
  <c r="AP49" i="8" s="1"/>
  <c r="AI48" i="8"/>
  <c r="AG5" i="8"/>
  <c r="AL6" i="8"/>
  <c r="AG11" i="8"/>
  <c r="AA17" i="8"/>
  <c r="AP17" i="8" s="1"/>
  <c r="AK19" i="8"/>
  <c r="AD21" i="8"/>
  <c r="AP21" i="8" s="1"/>
  <c r="AD20" i="8"/>
  <c r="AP20" i="8" s="1"/>
  <c r="AD29" i="8"/>
  <c r="AP29" i="8" s="1"/>
  <c r="AD28" i="8"/>
  <c r="AL35" i="8"/>
  <c r="AN37" i="8"/>
  <c r="AF39" i="8"/>
  <c r="B61" i="15"/>
  <c r="AN10" i="8"/>
  <c r="AP10" i="8" s="1"/>
  <c r="AF12" i="8"/>
  <c r="B36" i="15"/>
  <c r="AM15" i="8"/>
  <c r="AG16" i="8"/>
  <c r="AL19" i="8"/>
  <c r="AH26" i="8"/>
  <c r="AP26" i="8" s="1"/>
  <c r="AH25" i="8"/>
  <c r="AI28" i="8"/>
  <c r="AI30" i="8"/>
  <c r="Y32" i="8"/>
  <c r="AP32" i="8" s="1"/>
  <c r="Y36" i="8"/>
  <c r="AP36" i="8" s="1"/>
  <c r="AF37" i="8"/>
  <c r="AG39" i="8"/>
  <c r="AK41" i="8"/>
  <c r="AF44" i="8"/>
  <c r="AM8" i="8"/>
  <c r="Y9" i="8"/>
  <c r="Y8" i="8"/>
  <c r="AP8" i="8" s="1"/>
  <c r="Y11" i="8"/>
  <c r="AP11" i="8" s="1"/>
  <c r="AK11" i="8"/>
  <c r="B34" i="15"/>
  <c r="AP12" i="8"/>
  <c r="AG14" i="8"/>
  <c r="AK18" i="8"/>
  <c r="AP18" i="8" s="1"/>
  <c r="AG21" i="8"/>
  <c r="AA22" i="8"/>
  <c r="AF24" i="8"/>
  <c r="B46" i="15"/>
  <c r="AP24" i="8"/>
  <c r="AA25" i="8"/>
  <c r="AP25" i="8" s="1"/>
  <c r="AF31" i="8"/>
  <c r="AL32" i="8"/>
  <c r="AC40" i="8"/>
  <c r="AP40" i="8" s="1"/>
  <c r="AI41" i="8"/>
  <c r="AI40" i="8"/>
  <c r="C64" i="15"/>
  <c r="AM45" i="8"/>
  <c r="AM46" i="8"/>
  <c r="AC46" i="8"/>
  <c r="AP46" i="8" s="1"/>
  <c r="Y47" i="8"/>
  <c r="AP47" i="8" s="1"/>
  <c r="Y48" i="8"/>
  <c r="AK48" i="8"/>
  <c r="AN49" i="8"/>
  <c r="AN53" i="8"/>
  <c r="AD55" i="8"/>
  <c r="AK56" i="8"/>
  <c r="AK59" i="8"/>
  <c r="AK58" i="8"/>
  <c r="AI60" i="8"/>
  <c r="AP60" i="8" s="1"/>
  <c r="AI59" i="8"/>
  <c r="AP59" i="8" s="1"/>
  <c r="AN61" i="8"/>
  <c r="AM62" i="8"/>
  <c r="AK64" i="8"/>
  <c r="Y66" i="8"/>
  <c r="AG67" i="8"/>
  <c r="AL74" i="8"/>
  <c r="AL73" i="8"/>
  <c r="AP73" i="8" s="1"/>
  <c r="Y75" i="8"/>
  <c r="Y74" i="8"/>
  <c r="AK75" i="8"/>
  <c r="AK74" i="8"/>
  <c r="AP74" i="8" s="1"/>
  <c r="AM81" i="8"/>
  <c r="AP81" i="8" s="1"/>
  <c r="AM80" i="8"/>
  <c r="AP80" i="8" s="1"/>
  <c r="AN96" i="8"/>
  <c r="AN95" i="8"/>
  <c r="AP135" i="8"/>
  <c r="AP151" i="8"/>
  <c r="AP175" i="8"/>
  <c r="AH54" i="8"/>
  <c r="AP54" i="8" s="1"/>
  <c r="Y55" i="8"/>
  <c r="AP55" i="8" s="1"/>
  <c r="Y56" i="8"/>
  <c r="AM56" i="8"/>
  <c r="AH57" i="8"/>
  <c r="AF68" i="8"/>
  <c r="AI76" i="8"/>
  <c r="AI75" i="8"/>
  <c r="AN80" i="8"/>
  <c r="AN79" i="8"/>
  <c r="AH101" i="8"/>
  <c r="AH100" i="8"/>
  <c r="AG102" i="8"/>
  <c r="AG101" i="8"/>
  <c r="AF103" i="8"/>
  <c r="AF102" i="8"/>
  <c r="AP110" i="8"/>
  <c r="AP137" i="8"/>
  <c r="AP159" i="8"/>
  <c r="AP185" i="8"/>
  <c r="AP191" i="8"/>
  <c r="AP260" i="8"/>
  <c r="B30" i="15"/>
  <c r="AF9" i="8"/>
  <c r="Y16" i="8"/>
  <c r="AP16" i="8" s="1"/>
  <c r="B45" i="15"/>
  <c r="AP23" i="8"/>
  <c r="AG24" i="8"/>
  <c r="AK28" i="8"/>
  <c r="AN33" i="8"/>
  <c r="AH39" i="8"/>
  <c r="AP39" i="8" s="1"/>
  <c r="AL42" i="8"/>
  <c r="AP42" i="8" s="1"/>
  <c r="AP44" i="8"/>
  <c r="AI45" i="8"/>
  <c r="B77" i="15"/>
  <c r="AF55" i="8"/>
  <c r="AL66" i="8"/>
  <c r="AL65" i="8"/>
  <c r="AP65" i="8" s="1"/>
  <c r="AC72" i="8"/>
  <c r="AP72" i="8" s="1"/>
  <c r="AH77" i="8"/>
  <c r="AH76" i="8"/>
  <c r="AL90" i="8"/>
  <c r="AL89" i="8"/>
  <c r="Y91" i="8"/>
  <c r="Y90" i="8"/>
  <c r="AP90" i="8" s="1"/>
  <c r="AK91" i="8"/>
  <c r="AK90" i="8"/>
  <c r="AH93" i="8"/>
  <c r="AH92" i="8"/>
  <c r="AP92" i="8" s="1"/>
  <c r="C115" i="15"/>
  <c r="AG94" i="8"/>
  <c r="AG93" i="8"/>
  <c r="AP93" i="8" s="1"/>
  <c r="AF95" i="8"/>
  <c r="AP95" i="8" s="1"/>
  <c r="AF94" i="8"/>
  <c r="B117" i="15"/>
  <c r="Y99" i="8"/>
  <c r="Y98" i="8"/>
  <c r="AI100" i="8"/>
  <c r="AI99" i="8"/>
  <c r="AP100" i="8"/>
  <c r="AP108" i="8"/>
  <c r="AP127" i="8"/>
  <c r="AP178" i="8"/>
  <c r="AP194" i="8"/>
  <c r="AP202" i="8"/>
  <c r="AP210" i="8"/>
  <c r="AM42" i="8"/>
  <c r="AD48" i="8"/>
  <c r="C80" i="15"/>
  <c r="AP58" i="8"/>
  <c r="AA63" i="8"/>
  <c r="AK67" i="8"/>
  <c r="AK66" i="8"/>
  <c r="AP66" i="8" s="1"/>
  <c r="AM73" i="8"/>
  <c r="AM72" i="8"/>
  <c r="AF79" i="8"/>
  <c r="AF78" i="8"/>
  <c r="B101" i="15"/>
  <c r="AP79" i="8"/>
  <c r="AP89" i="8"/>
  <c r="AI92" i="8"/>
  <c r="AI91" i="8"/>
  <c r="AP107" i="8"/>
  <c r="AP123" i="8"/>
  <c r="AH53" i="8"/>
  <c r="AP53" i="8" s="1"/>
  <c r="Y58" i="8"/>
  <c r="AN64" i="8"/>
  <c r="AN63" i="8"/>
  <c r="AM65" i="8"/>
  <c r="AM64" i="8"/>
  <c r="AP67" i="8"/>
  <c r="AI68" i="8"/>
  <c r="AI67" i="8"/>
  <c r="AN72" i="8"/>
  <c r="AN71" i="8"/>
  <c r="AG78" i="8"/>
  <c r="AG77" i="8"/>
  <c r="AP77" i="8" s="1"/>
  <c r="AP78" i="8"/>
  <c r="AD87" i="8"/>
  <c r="AA89" i="8"/>
  <c r="AP143" i="8"/>
  <c r="AP161" i="8"/>
  <c r="AP176" i="8"/>
  <c r="AP292" i="8"/>
  <c r="AA14" i="8"/>
  <c r="AP14" i="8" s="1"/>
  <c r="AF17" i="8"/>
  <c r="AP22" i="8"/>
  <c r="Y24" i="8"/>
  <c r="B53" i="15"/>
  <c r="M49" i="15" s="1" a="1"/>
  <c r="M49" i="15" s="1"/>
  <c r="AP31" i="8"/>
  <c r="AG32" i="8"/>
  <c r="AP33" i="8"/>
  <c r="AP34" i="8"/>
  <c r="AK36" i="8"/>
  <c r="AN41" i="8"/>
  <c r="AC54" i="8"/>
  <c r="AL55" i="8"/>
  <c r="AA57" i="8"/>
  <c r="AP57" i="8" s="1"/>
  <c r="B83" i="15"/>
  <c r="AH69" i="8"/>
  <c r="AH68" i="8"/>
  <c r="AL82" i="8"/>
  <c r="AL81" i="8"/>
  <c r="Y83" i="8"/>
  <c r="Y82" i="8"/>
  <c r="AP82" i="8" s="1"/>
  <c r="AK83" i="8"/>
  <c r="AK82" i="8"/>
  <c r="AM89" i="8"/>
  <c r="AM88" i="8"/>
  <c r="AP145" i="8"/>
  <c r="AP177" i="8"/>
  <c r="AP183" i="8"/>
  <c r="AP201" i="8"/>
  <c r="AP209" i="8"/>
  <c r="AN47" i="8"/>
  <c r="AL51" i="8"/>
  <c r="AP51" i="8" s="1"/>
  <c r="AL58" i="8"/>
  <c r="AL57" i="8"/>
  <c r="AF63" i="8"/>
  <c r="AF62" i="8"/>
  <c r="B85" i="15"/>
  <c r="AP63" i="8"/>
  <c r="AF71" i="8"/>
  <c r="AP71" i="8" s="1"/>
  <c r="AF70" i="8"/>
  <c r="B93" i="15"/>
  <c r="G86" i="15" s="1" a="1"/>
  <c r="G86" i="15" s="1"/>
  <c r="K86" i="15" s="1"/>
  <c r="AI84" i="8"/>
  <c r="AP84" i="8" s="1"/>
  <c r="AI83" i="8"/>
  <c r="AH85" i="8"/>
  <c r="AP85" i="8" s="1"/>
  <c r="AH84" i="8"/>
  <c r="AN88" i="8"/>
  <c r="AN87" i="8"/>
  <c r="AP105" i="8"/>
  <c r="AP113" i="8"/>
  <c r="AP121" i="8"/>
  <c r="AP186" i="8"/>
  <c r="AP217" i="8"/>
  <c r="AM49" i="8"/>
  <c r="AH50" i="8"/>
  <c r="AP50" i="8" s="1"/>
  <c r="C72" i="15"/>
  <c r="AG50" i="8"/>
  <c r="AN55" i="8"/>
  <c r="AH61" i="8"/>
  <c r="AH60" i="8"/>
  <c r="AG62" i="8"/>
  <c r="AG61" i="8"/>
  <c r="AP61" i="8" s="1"/>
  <c r="AL63" i="8"/>
  <c r="AG70" i="8"/>
  <c r="AP70" i="8" s="1"/>
  <c r="AG69" i="8"/>
  <c r="AG86" i="8"/>
  <c r="AG85" i="8"/>
  <c r="AF87" i="8"/>
  <c r="AF86" i="8"/>
  <c r="B109" i="15"/>
  <c r="L81" i="15" s="1" a="1"/>
  <c r="L81" i="15" s="1"/>
  <c r="N81" i="15" s="1"/>
  <c r="AP87" i="8"/>
  <c r="AM97" i="8"/>
  <c r="AP97" i="8" s="1"/>
  <c r="AM96" i="8"/>
  <c r="AP140" i="8"/>
  <c r="AP167" i="8"/>
  <c r="AP324" i="8"/>
  <c r="Y64" i="8"/>
  <c r="AP64" i="8" s="1"/>
  <c r="Y96" i="8"/>
  <c r="AP103" i="8"/>
  <c r="Y104" i="8"/>
  <c r="AP111" i="8"/>
  <c r="Y112" i="8"/>
  <c r="AP112" i="8" s="1"/>
  <c r="AP119" i="8"/>
  <c r="Y120" i="8"/>
  <c r="AP120" i="8" s="1"/>
  <c r="Y128" i="8"/>
  <c r="AP128" i="8" s="1"/>
  <c r="Y136" i="8"/>
  <c r="AP136" i="8" s="1"/>
  <c r="Y144" i="8"/>
  <c r="AP144" i="8" s="1"/>
  <c r="Y152" i="8"/>
  <c r="Y160" i="8"/>
  <c r="Y168" i="8"/>
  <c r="AP168" i="8" s="1"/>
  <c r="Y176" i="8"/>
  <c r="Y184" i="8"/>
  <c r="AP184" i="8" s="1"/>
  <c r="Y192" i="8"/>
  <c r="AP192" i="8" s="1"/>
  <c r="Y200" i="8"/>
  <c r="AP200" i="8" s="1"/>
  <c r="Y208" i="8"/>
  <c r="AP208" i="8" s="1"/>
  <c r="Y216" i="8"/>
  <c r="AP216" i="8" s="1"/>
  <c r="AG218" i="8"/>
  <c r="B245" i="15"/>
  <c r="B251" i="15"/>
  <c r="I250" i="15" s="1" a="1"/>
  <c r="I250" i="15" s="1"/>
  <c r="AC230" i="8"/>
  <c r="AP230" i="8" s="1"/>
  <c r="B259" i="15"/>
  <c r="AG251" i="8"/>
  <c r="Y256" i="8"/>
  <c r="AC262" i="8"/>
  <c r="AP265" i="8"/>
  <c r="B291" i="15"/>
  <c r="AP269" i="8"/>
  <c r="AM272" i="8"/>
  <c r="AC272" i="8"/>
  <c r="Y275" i="8"/>
  <c r="AK275" i="8"/>
  <c r="AG277" i="8"/>
  <c r="AF278" i="8"/>
  <c r="AN280" i="8"/>
  <c r="AD280" i="8"/>
  <c r="AH285" i="8"/>
  <c r="B310" i="15"/>
  <c r="AH293" i="8"/>
  <c r="AD296" i="8"/>
  <c r="AF302" i="8"/>
  <c r="AH306" i="8"/>
  <c r="AP306" i="8" s="1"/>
  <c r="AD311" i="8"/>
  <c r="AP311" i="8" s="1"/>
  <c r="AL312" i="8"/>
  <c r="AK313" i="8"/>
  <c r="AM320" i="8"/>
  <c r="AC320" i="8"/>
  <c r="Y323" i="8"/>
  <c r="AK323" i="8"/>
  <c r="AG325" i="8"/>
  <c r="AF326" i="8"/>
  <c r="AD328" i="8"/>
  <c r="AD341" i="8"/>
  <c r="AP341" i="8" s="1"/>
  <c r="AH349" i="8"/>
  <c r="AH348" i="8"/>
  <c r="AG350" i="8"/>
  <c r="AG349" i="8"/>
  <c r="AK352" i="8"/>
  <c r="AK362" i="8"/>
  <c r="B387" i="15"/>
  <c r="AI372" i="8"/>
  <c r="AI371" i="8"/>
  <c r="AP371" i="8" s="1"/>
  <c r="AH378" i="8"/>
  <c r="B403" i="15"/>
  <c r="AN382" i="8"/>
  <c r="AN381" i="8"/>
  <c r="AM391" i="8"/>
  <c r="AM390" i="8"/>
  <c r="AL400" i="8"/>
  <c r="AL399" i="8"/>
  <c r="AL408" i="8"/>
  <c r="AL407" i="8"/>
  <c r="AL416" i="8"/>
  <c r="AL415" i="8"/>
  <c r="AL424" i="8"/>
  <c r="AL423" i="8"/>
  <c r="AP423" i="8" s="1"/>
  <c r="AL432" i="8"/>
  <c r="AP432" i="8" s="1"/>
  <c r="AL431" i="8"/>
  <c r="AL440" i="8"/>
  <c r="AL439" i="8"/>
  <c r="AP88" i="8"/>
  <c r="AP96" i="8"/>
  <c r="AP104" i="8"/>
  <c r="AP152" i="8"/>
  <c r="AP160" i="8"/>
  <c r="AL232" i="8"/>
  <c r="AP232" i="8" s="1"/>
  <c r="AL240" i="8"/>
  <c r="AH242" i="8"/>
  <c r="AP242" i="8" s="1"/>
  <c r="AL248" i="8"/>
  <c r="AF252" i="8"/>
  <c r="AP252" i="8" s="1"/>
  <c r="Y258" i="8"/>
  <c r="B283" i="15"/>
  <c r="M278" i="15" s="1" a="1"/>
  <c r="M278" i="15" s="1"/>
  <c r="AA263" i="8"/>
  <c r="AP263" i="8" s="1"/>
  <c r="AD263" i="8"/>
  <c r="AI276" i="8"/>
  <c r="AN279" i="8"/>
  <c r="B302" i="15"/>
  <c r="AG286" i="8"/>
  <c r="AF287" i="8"/>
  <c r="B309" i="15"/>
  <c r="AG294" i="8"/>
  <c r="B317" i="15"/>
  <c r="AP295" i="8"/>
  <c r="B318" i="15"/>
  <c r="AA297" i="8"/>
  <c r="AP297" i="8" s="1"/>
  <c r="AL297" i="8"/>
  <c r="AC297" i="8"/>
  <c r="AD304" i="8"/>
  <c r="AI313" i="8"/>
  <c r="AI324" i="8"/>
  <c r="AN327" i="8"/>
  <c r="B350" i="15"/>
  <c r="AH333" i="8"/>
  <c r="AH332" i="8"/>
  <c r="AP332" i="8" s="1"/>
  <c r="AG334" i="8"/>
  <c r="AG333" i="8"/>
  <c r="AP333" i="8" s="1"/>
  <c r="AM334" i="8"/>
  <c r="AP334" i="8" s="1"/>
  <c r="AN349" i="8"/>
  <c r="Y352" i="8"/>
  <c r="AP352" i="8" s="1"/>
  <c r="AI353" i="8"/>
  <c r="AK354" i="8"/>
  <c r="AP354" i="8" s="1"/>
  <c r="AH357" i="8"/>
  <c r="AH356" i="8"/>
  <c r="AP356" i="8" s="1"/>
  <c r="AG358" i="8"/>
  <c r="AG357" i="8"/>
  <c r="AM358" i="8"/>
  <c r="AN367" i="8"/>
  <c r="AH373" i="8"/>
  <c r="AH372" i="8"/>
  <c r="AN375" i="8"/>
  <c r="Y378" i="8"/>
  <c r="AP378" i="8" s="1"/>
  <c r="AP380" i="8"/>
  <c r="AD389" i="8"/>
  <c r="AP389" i="8" s="1"/>
  <c r="AI394" i="8"/>
  <c r="AI393" i="8"/>
  <c r="AA399" i="8"/>
  <c r="AH403" i="8"/>
  <c r="AH402" i="8"/>
  <c r="C425" i="15"/>
  <c r="AA407" i="8"/>
  <c r="AH411" i="8"/>
  <c r="AP411" i="8" s="1"/>
  <c r="AH410" i="8"/>
  <c r="C433" i="15"/>
  <c r="AA415" i="8"/>
  <c r="AH419" i="8"/>
  <c r="AH418" i="8"/>
  <c r="AP418" i="8" s="1"/>
  <c r="C441" i="15"/>
  <c r="AP419" i="8"/>
  <c r="AA423" i="8"/>
  <c r="AH427" i="8"/>
  <c r="AH426" i="8"/>
  <c r="C449" i="15"/>
  <c r="AA431" i="8"/>
  <c r="AP431" i="8" s="1"/>
  <c r="AH435" i="8"/>
  <c r="AH434" i="8"/>
  <c r="AP434" i="8" s="1"/>
  <c r="C457" i="15"/>
  <c r="AA439" i="8"/>
  <c r="AH443" i="8"/>
  <c r="AH442" i="8"/>
  <c r="AP442" i="8" s="1"/>
  <c r="C465" i="15"/>
  <c r="Y106" i="8"/>
  <c r="Y114" i="8"/>
  <c r="Y122" i="8"/>
  <c r="AP241" i="8"/>
  <c r="AP249" i="8"/>
  <c r="B275" i="15"/>
  <c r="M272" i="15" s="1" a="1"/>
  <c r="M272" i="15" s="1"/>
  <c r="B294" i="15"/>
  <c r="B301" i="15"/>
  <c r="AP279" i="8"/>
  <c r="B325" i="15"/>
  <c r="AP303" i="8"/>
  <c r="B326" i="15"/>
  <c r="B342" i="15"/>
  <c r="B349" i="15"/>
  <c r="B363" i="15"/>
  <c r="AF343" i="8"/>
  <c r="AF342" i="8"/>
  <c r="B365" i="15"/>
  <c r="AP347" i="8"/>
  <c r="AI348" i="8"/>
  <c r="AI347" i="8"/>
  <c r="AI364" i="8"/>
  <c r="AI363" i="8"/>
  <c r="AH365" i="8"/>
  <c r="AH364" i="8"/>
  <c r="AF367" i="8"/>
  <c r="AF366" i="8"/>
  <c r="AP366" i="8" s="1"/>
  <c r="B389" i="15"/>
  <c r="AP367" i="8"/>
  <c r="AF375" i="8"/>
  <c r="AF374" i="8"/>
  <c r="AP374" i="8" s="1"/>
  <c r="B397" i="15"/>
  <c r="C401" i="15"/>
  <c r="AP379" i="8"/>
  <c r="AK385" i="8"/>
  <c r="AK384" i="8"/>
  <c r="AP384" i="8" s="1"/>
  <c r="AF389" i="8"/>
  <c r="AF388" i="8"/>
  <c r="B411" i="15"/>
  <c r="AN390" i="8"/>
  <c r="AN389" i="8"/>
  <c r="AM399" i="8"/>
  <c r="AM398" i="8"/>
  <c r="AM407" i="8"/>
  <c r="AM406" i="8"/>
  <c r="AM415" i="8"/>
  <c r="AM414" i="8"/>
  <c r="AM423" i="8"/>
  <c r="AM422" i="8"/>
  <c r="AM431" i="8"/>
  <c r="AM430" i="8"/>
  <c r="AM439" i="8"/>
  <c r="AM438" i="8"/>
  <c r="C517" i="10"/>
  <c r="D517" i="10" s="1"/>
  <c r="C513" i="10"/>
  <c r="D513" i="10" s="1"/>
  <c r="C509" i="10"/>
  <c r="D509" i="10" s="1"/>
  <c r="C505" i="10"/>
  <c r="D505" i="10" s="1"/>
  <c r="C501" i="10"/>
  <c r="D501" i="10" s="1"/>
  <c r="C497" i="10"/>
  <c r="D497" i="10" s="1"/>
  <c r="C493" i="10"/>
  <c r="D493" i="10" s="1"/>
  <c r="C489" i="10"/>
  <c r="D489" i="10" s="1"/>
  <c r="C485" i="10"/>
  <c r="D485" i="10" s="1"/>
  <c r="C481" i="10"/>
  <c r="D481" i="10" s="1"/>
  <c r="C477" i="10"/>
  <c r="D477" i="10" s="1"/>
  <c r="C473" i="10"/>
  <c r="D473" i="10" s="1"/>
  <c r="C469" i="10"/>
  <c r="D469" i="10" s="1"/>
  <c r="C465" i="10"/>
  <c r="D465" i="10" s="1"/>
  <c r="C461" i="10"/>
  <c r="D461" i="10" s="1"/>
  <c r="C457" i="10"/>
  <c r="D457" i="10" s="1"/>
  <c r="C453" i="10"/>
  <c r="D453" i="10" s="1"/>
  <c r="C449" i="10"/>
  <c r="D449" i="10" s="1"/>
  <c r="C445" i="10"/>
  <c r="D445" i="10" s="1"/>
  <c r="C441" i="10"/>
  <c r="D441" i="10" s="1"/>
  <c r="C437" i="10"/>
  <c r="D437" i="10" s="1"/>
  <c r="C433" i="10"/>
  <c r="D433" i="10" s="1"/>
  <c r="C429" i="10"/>
  <c r="D429" i="10" s="1"/>
  <c r="C425" i="10"/>
  <c r="D425" i="10" s="1"/>
  <c r="C421" i="10"/>
  <c r="D421" i="10" s="1"/>
  <c r="C417" i="10"/>
  <c r="D417" i="10" s="1"/>
  <c r="C413" i="10"/>
  <c r="D413" i="10" s="1"/>
  <c r="C409" i="10"/>
  <c r="D409" i="10" s="1"/>
  <c r="C405" i="10"/>
  <c r="D405" i="10" s="1"/>
  <c r="C401" i="10"/>
  <c r="D401" i="10" s="1"/>
  <c r="C397" i="10"/>
  <c r="D397" i="10" s="1"/>
  <c r="C393" i="10"/>
  <c r="D393" i="10" s="1"/>
  <c r="C389" i="10"/>
  <c r="D389" i="10" s="1"/>
  <c r="C385" i="10"/>
  <c r="D385" i="10" s="1"/>
  <c r="C381" i="10"/>
  <c r="D381" i="10" s="1"/>
  <c r="C377" i="10"/>
  <c r="D377" i="10" s="1"/>
  <c r="C373" i="10"/>
  <c r="D373" i="10" s="1"/>
  <c r="C369" i="10"/>
  <c r="D369" i="10" s="1"/>
  <c r="C365" i="10"/>
  <c r="D365" i="10" s="1"/>
  <c r="C361" i="10"/>
  <c r="D361" i="10" s="1"/>
  <c r="C357" i="10"/>
  <c r="D357" i="10" s="1"/>
  <c r="C353" i="10"/>
  <c r="D353" i="10" s="1"/>
  <c r="C349" i="10"/>
  <c r="D349" i="10" s="1"/>
  <c r="C345" i="10"/>
  <c r="D345" i="10" s="1"/>
  <c r="C341" i="10"/>
  <c r="D341" i="10" s="1"/>
  <c r="C337" i="10"/>
  <c r="D337" i="10" s="1"/>
  <c r="C333" i="10"/>
  <c r="D333" i="10" s="1"/>
  <c r="C329" i="10"/>
  <c r="D329" i="10" s="1"/>
  <c r="C325" i="10"/>
  <c r="D325" i="10" s="1"/>
  <c r="C321" i="10"/>
  <c r="D321" i="10" s="1"/>
  <c r="C317" i="10"/>
  <c r="D317" i="10" s="1"/>
  <c r="C313" i="10"/>
  <c r="D313" i="10" s="1"/>
  <c r="C309" i="10"/>
  <c r="D309" i="10" s="1"/>
  <c r="C305" i="10"/>
  <c r="D305" i="10" s="1"/>
  <c r="C301" i="10"/>
  <c r="D301" i="10" s="1"/>
  <c r="C297" i="10"/>
  <c r="D297" i="10" s="1"/>
  <c r="C293" i="10"/>
  <c r="D293" i="10" s="1"/>
  <c r="C289" i="10"/>
  <c r="D289" i="10" s="1"/>
  <c r="C285" i="10"/>
  <c r="D285" i="10" s="1"/>
  <c r="C281" i="10"/>
  <c r="D281" i="10" s="1"/>
  <c r="C277" i="10"/>
  <c r="D277" i="10" s="1"/>
  <c r="C273" i="10"/>
  <c r="D273" i="10" s="1"/>
  <c r="C269" i="10"/>
  <c r="D269" i="10" s="1"/>
  <c r="C265" i="10"/>
  <c r="D265" i="10" s="1"/>
  <c r="C261" i="10"/>
  <c r="D261" i="10" s="1"/>
  <c r="C257" i="10"/>
  <c r="D257" i="10" s="1"/>
  <c r="C253" i="10"/>
  <c r="D253" i="10" s="1"/>
  <c r="C249" i="10"/>
  <c r="D249" i="10" s="1"/>
  <c r="C245" i="10"/>
  <c r="D245" i="10" s="1"/>
  <c r="C241" i="10"/>
  <c r="D241" i="10" s="1"/>
  <c r="C520" i="10"/>
  <c r="D520" i="10" s="1"/>
  <c r="C507" i="10"/>
  <c r="D507" i="10" s="1"/>
  <c r="C490" i="10"/>
  <c r="D490" i="10" s="1"/>
  <c r="C488" i="10"/>
  <c r="D488" i="10" s="1"/>
  <c r="C475" i="10"/>
  <c r="D475" i="10" s="1"/>
  <c r="C458" i="10"/>
  <c r="D458" i="10" s="1"/>
  <c r="C456" i="10"/>
  <c r="D456" i="10" s="1"/>
  <c r="C443" i="10"/>
  <c r="D443" i="10" s="1"/>
  <c r="C426" i="10"/>
  <c r="D426" i="10" s="1"/>
  <c r="C424" i="10"/>
  <c r="D424" i="10" s="1"/>
  <c r="C411" i="10"/>
  <c r="D411" i="10" s="1"/>
  <c r="C394" i="10"/>
  <c r="D394" i="10" s="1"/>
  <c r="C392" i="10"/>
  <c r="D392" i="10" s="1"/>
  <c r="C379" i="10"/>
  <c r="D379" i="10" s="1"/>
  <c r="C362" i="10"/>
  <c r="D362" i="10" s="1"/>
  <c r="C360" i="10"/>
  <c r="D360" i="10" s="1"/>
  <c r="C347" i="10"/>
  <c r="D347" i="10" s="1"/>
  <c r="C330" i="10"/>
  <c r="D330" i="10" s="1"/>
  <c r="C328" i="10"/>
  <c r="D328" i="10" s="1"/>
  <c r="C315" i="10"/>
  <c r="D315" i="10" s="1"/>
  <c r="C298" i="10"/>
  <c r="D298" i="10" s="1"/>
  <c r="C296" i="10"/>
  <c r="D296" i="10" s="1"/>
  <c r="C283" i="10"/>
  <c r="D283" i="10" s="1"/>
  <c r="C266" i="10"/>
  <c r="D266" i="10" s="1"/>
  <c r="C264" i="10"/>
  <c r="D264" i="10" s="1"/>
  <c r="C251" i="10"/>
  <c r="D251" i="10" s="1"/>
  <c r="C235" i="10"/>
  <c r="D235" i="10" s="1"/>
  <c r="C231" i="10"/>
  <c r="D231" i="10" s="1"/>
  <c r="C227" i="10"/>
  <c r="D227" i="10" s="1"/>
  <c r="C223" i="10"/>
  <c r="D223" i="10" s="1"/>
  <c r="C219" i="10"/>
  <c r="D219" i="10" s="1"/>
  <c r="C215" i="10"/>
  <c r="D215" i="10" s="1"/>
  <c r="C211" i="10"/>
  <c r="D211" i="10" s="1"/>
  <c r="C207" i="10"/>
  <c r="D207" i="10" s="1"/>
  <c r="C203" i="10"/>
  <c r="D203" i="10" s="1"/>
  <c r="C199" i="10"/>
  <c r="D199" i="10" s="1"/>
  <c r="C195" i="10"/>
  <c r="D195" i="10" s="1"/>
  <c r="C191" i="10"/>
  <c r="D191" i="10" s="1"/>
  <c r="C187" i="10"/>
  <c r="D187" i="10" s="1"/>
  <c r="C183" i="10"/>
  <c r="D183" i="10" s="1"/>
  <c r="C179" i="10"/>
  <c r="D179" i="10" s="1"/>
  <c r="C175" i="10"/>
  <c r="D175" i="10" s="1"/>
  <c r="C171" i="10"/>
  <c r="D171" i="10" s="1"/>
  <c r="C167" i="10"/>
  <c r="D167" i="10" s="1"/>
  <c r="C163" i="10"/>
  <c r="D163" i="10" s="1"/>
  <c r="C159" i="10"/>
  <c r="D159" i="10" s="1"/>
  <c r="C155" i="10"/>
  <c r="D155" i="10" s="1"/>
  <c r="C151" i="10"/>
  <c r="D151" i="10" s="1"/>
  <c r="C147" i="10"/>
  <c r="D147" i="10" s="1"/>
  <c r="C143" i="10"/>
  <c r="D143" i="10" s="1"/>
  <c r="C139" i="10"/>
  <c r="D139" i="10" s="1"/>
  <c r="C135" i="10"/>
  <c r="D135" i="10" s="1"/>
  <c r="C131" i="10"/>
  <c r="D131" i="10" s="1"/>
  <c r="C127" i="10"/>
  <c r="D127" i="10" s="1"/>
  <c r="C123" i="10"/>
  <c r="D123" i="10" s="1"/>
  <c r="C119" i="10"/>
  <c r="D119" i="10" s="1"/>
  <c r="C115" i="10"/>
  <c r="D115" i="10" s="1"/>
  <c r="C111" i="10"/>
  <c r="D111" i="10" s="1"/>
  <c r="C107" i="10"/>
  <c r="D107" i="10" s="1"/>
  <c r="C103" i="10"/>
  <c r="D103" i="10" s="1"/>
  <c r="C99" i="10"/>
  <c r="D99" i="10" s="1"/>
  <c r="C95" i="10"/>
  <c r="D95" i="10" s="1"/>
  <c r="C91" i="10"/>
  <c r="D91" i="10" s="1"/>
  <c r="C87" i="10"/>
  <c r="D87" i="10" s="1"/>
  <c r="C83" i="10"/>
  <c r="D83" i="10" s="1"/>
  <c r="C79" i="10"/>
  <c r="D79" i="10" s="1"/>
  <c r="C75" i="10"/>
  <c r="D75" i="10" s="1"/>
  <c r="C71" i="10"/>
  <c r="D71" i="10" s="1"/>
  <c r="C67" i="10"/>
  <c r="D67" i="10" s="1"/>
  <c r="C63" i="10"/>
  <c r="D63" i="10" s="1"/>
  <c r="C59" i="10"/>
  <c r="D59" i="10" s="1"/>
  <c r="C55" i="10"/>
  <c r="D55" i="10" s="1"/>
  <c r="C51" i="10"/>
  <c r="D51" i="10" s="1"/>
  <c r="C47" i="10"/>
  <c r="D47" i="10" s="1"/>
  <c r="C43" i="10"/>
  <c r="D43" i="10" s="1"/>
  <c r="C39" i="10"/>
  <c r="D39" i="10" s="1"/>
  <c r="C35" i="10"/>
  <c r="D35" i="10" s="1"/>
  <c r="C31" i="10"/>
  <c r="D31" i="10" s="1"/>
  <c r="C27" i="10"/>
  <c r="D27" i="10" s="1"/>
  <c r="C23" i="10"/>
  <c r="D23" i="10" s="1"/>
  <c r="C19" i="10"/>
  <c r="D19" i="10" s="1"/>
  <c r="C518" i="10"/>
  <c r="D518" i="10" s="1"/>
  <c r="C516" i="10"/>
  <c r="D516" i="10" s="1"/>
  <c r="C503" i="10"/>
  <c r="D503" i="10" s="1"/>
  <c r="C486" i="10"/>
  <c r="D486" i="10" s="1"/>
  <c r="C484" i="10"/>
  <c r="D484" i="10" s="1"/>
  <c r="C471" i="10"/>
  <c r="D471" i="10" s="1"/>
  <c r="C454" i="10"/>
  <c r="D454" i="10" s="1"/>
  <c r="C452" i="10"/>
  <c r="D452" i="10" s="1"/>
  <c r="C439" i="10"/>
  <c r="D439" i="10" s="1"/>
  <c r="C422" i="10"/>
  <c r="D422" i="10" s="1"/>
  <c r="C420" i="10"/>
  <c r="D420" i="10" s="1"/>
  <c r="C407" i="10"/>
  <c r="D407" i="10" s="1"/>
  <c r="C390" i="10"/>
  <c r="D390" i="10" s="1"/>
  <c r="C388" i="10"/>
  <c r="D388" i="10" s="1"/>
  <c r="C375" i="10"/>
  <c r="D375" i="10" s="1"/>
  <c r="C358" i="10"/>
  <c r="D358" i="10" s="1"/>
  <c r="C356" i="10"/>
  <c r="D356" i="10" s="1"/>
  <c r="C343" i="10"/>
  <c r="D343" i="10" s="1"/>
  <c r="C326" i="10"/>
  <c r="D326" i="10" s="1"/>
  <c r="C324" i="10"/>
  <c r="D324" i="10" s="1"/>
  <c r="C311" i="10"/>
  <c r="D311" i="10" s="1"/>
  <c r="C294" i="10"/>
  <c r="D294" i="10" s="1"/>
  <c r="C292" i="10"/>
  <c r="D292" i="10" s="1"/>
  <c r="C279" i="10"/>
  <c r="D279" i="10" s="1"/>
  <c r="C262" i="10"/>
  <c r="D262" i="10" s="1"/>
  <c r="C260" i="10"/>
  <c r="D260" i="10" s="1"/>
  <c r="C247" i="10"/>
  <c r="D247" i="10" s="1"/>
  <c r="C514" i="10"/>
  <c r="D514" i="10" s="1"/>
  <c r="C512" i="10"/>
  <c r="D512" i="10" s="1"/>
  <c r="C499" i="10"/>
  <c r="D499" i="10" s="1"/>
  <c r="C482" i="10"/>
  <c r="D482" i="10" s="1"/>
  <c r="C480" i="10"/>
  <c r="D480" i="10" s="1"/>
  <c r="C467" i="10"/>
  <c r="D467" i="10" s="1"/>
  <c r="C450" i="10"/>
  <c r="D450" i="10" s="1"/>
  <c r="C448" i="10"/>
  <c r="D448" i="10" s="1"/>
  <c r="C435" i="10"/>
  <c r="D435" i="10" s="1"/>
  <c r="C418" i="10"/>
  <c r="D418" i="10" s="1"/>
  <c r="C416" i="10"/>
  <c r="D416" i="10" s="1"/>
  <c r="C403" i="10"/>
  <c r="D403" i="10" s="1"/>
  <c r="C386" i="10"/>
  <c r="D386" i="10" s="1"/>
  <c r="C384" i="10"/>
  <c r="D384" i="10" s="1"/>
  <c r="C371" i="10"/>
  <c r="D371" i="10" s="1"/>
  <c r="C354" i="10"/>
  <c r="D354" i="10" s="1"/>
  <c r="C352" i="10"/>
  <c r="D352" i="10" s="1"/>
  <c r="C339" i="10"/>
  <c r="D339" i="10" s="1"/>
  <c r="C322" i="10"/>
  <c r="D322" i="10" s="1"/>
  <c r="C320" i="10"/>
  <c r="D320" i="10" s="1"/>
  <c r="C307" i="10"/>
  <c r="D307" i="10" s="1"/>
  <c r="C290" i="10"/>
  <c r="D290" i="10" s="1"/>
  <c r="C288" i="10"/>
  <c r="D288" i="10" s="1"/>
  <c r="C275" i="10"/>
  <c r="D275" i="10" s="1"/>
  <c r="C258" i="10"/>
  <c r="D258" i="10" s="1"/>
  <c r="C256" i="10"/>
  <c r="D256" i="10" s="1"/>
  <c r="C243" i="10"/>
  <c r="D243" i="10" s="1"/>
  <c r="C236" i="10"/>
  <c r="D236" i="10" s="1"/>
  <c r="C232" i="10"/>
  <c r="D232" i="10" s="1"/>
  <c r="C228" i="10"/>
  <c r="D228" i="10" s="1"/>
  <c r="C224" i="10"/>
  <c r="D224" i="10" s="1"/>
  <c r="C220" i="10"/>
  <c r="D220" i="10" s="1"/>
  <c r="C216" i="10"/>
  <c r="D216" i="10" s="1"/>
  <c r="C212" i="10"/>
  <c r="D212" i="10" s="1"/>
  <c r="C208" i="10"/>
  <c r="D208" i="10" s="1"/>
  <c r="C204" i="10"/>
  <c r="D204" i="10" s="1"/>
  <c r="C200" i="10"/>
  <c r="D200" i="10" s="1"/>
  <c r="C196" i="10"/>
  <c r="D196" i="10" s="1"/>
  <c r="C192" i="10"/>
  <c r="D192" i="10" s="1"/>
  <c r="C188" i="10"/>
  <c r="D188" i="10" s="1"/>
  <c r="C184" i="10"/>
  <c r="D184" i="10" s="1"/>
  <c r="C180" i="10"/>
  <c r="D180" i="10" s="1"/>
  <c r="C176" i="10"/>
  <c r="D176" i="10" s="1"/>
  <c r="C172" i="10"/>
  <c r="D172" i="10" s="1"/>
  <c r="C168" i="10"/>
  <c r="D168" i="10" s="1"/>
  <c r="C164" i="10"/>
  <c r="D164" i="10" s="1"/>
  <c r="C160" i="10"/>
  <c r="D160" i="10" s="1"/>
  <c r="C156" i="10"/>
  <c r="D156" i="10" s="1"/>
  <c r="C152" i="10"/>
  <c r="D152" i="10" s="1"/>
  <c r="C148" i="10"/>
  <c r="D148" i="10" s="1"/>
  <c r="C144" i="10"/>
  <c r="D144" i="10" s="1"/>
  <c r="C140" i="10"/>
  <c r="D140" i="10" s="1"/>
  <c r="C136" i="10"/>
  <c r="D136" i="10" s="1"/>
  <c r="C132" i="10"/>
  <c r="D132" i="10" s="1"/>
  <c r="C128" i="10"/>
  <c r="D128" i="10" s="1"/>
  <c r="C124" i="10"/>
  <c r="D124" i="10" s="1"/>
  <c r="C120" i="10"/>
  <c r="D120" i="10" s="1"/>
  <c r="C116" i="10"/>
  <c r="D116" i="10" s="1"/>
  <c r="C112" i="10"/>
  <c r="D112" i="10" s="1"/>
  <c r="C108" i="10"/>
  <c r="D108" i="10" s="1"/>
  <c r="C104" i="10"/>
  <c r="D104" i="10" s="1"/>
  <c r="C100" i="10"/>
  <c r="D100" i="10" s="1"/>
  <c r="C96" i="10"/>
  <c r="D96" i="10" s="1"/>
  <c r="C92" i="10"/>
  <c r="D92" i="10" s="1"/>
  <c r="C88" i="10"/>
  <c r="D88" i="10" s="1"/>
  <c r="C84" i="10"/>
  <c r="D84" i="10" s="1"/>
  <c r="C80" i="10"/>
  <c r="D80" i="10" s="1"/>
  <c r="C76" i="10"/>
  <c r="D76" i="10" s="1"/>
  <c r="C72" i="10"/>
  <c r="D72" i="10" s="1"/>
  <c r="C68" i="10"/>
  <c r="D68" i="10" s="1"/>
  <c r="C64" i="10"/>
  <c r="D64" i="10" s="1"/>
  <c r="C60" i="10"/>
  <c r="D60" i="10" s="1"/>
  <c r="C56" i="10"/>
  <c r="D56" i="10" s="1"/>
  <c r="C52" i="10"/>
  <c r="D52" i="10" s="1"/>
  <c r="C48" i="10"/>
  <c r="D48" i="10" s="1"/>
  <c r="C44" i="10"/>
  <c r="D44" i="10" s="1"/>
  <c r="C40" i="10"/>
  <c r="D40" i="10" s="1"/>
  <c r="C36" i="10"/>
  <c r="D36" i="10" s="1"/>
  <c r="C32" i="10"/>
  <c r="D32" i="10" s="1"/>
  <c r="C28" i="10"/>
  <c r="D28" i="10" s="1"/>
  <c r="C24" i="10"/>
  <c r="D24" i="10" s="1"/>
  <c r="C20" i="10"/>
  <c r="D20" i="10" s="1"/>
  <c r="C510" i="10"/>
  <c r="D510" i="10" s="1"/>
  <c r="C508" i="10"/>
  <c r="D508" i="10" s="1"/>
  <c r="C495" i="10"/>
  <c r="D495" i="10" s="1"/>
  <c r="C478" i="10"/>
  <c r="D478" i="10" s="1"/>
  <c r="C476" i="10"/>
  <c r="D476" i="10" s="1"/>
  <c r="C463" i="10"/>
  <c r="D463" i="10" s="1"/>
  <c r="C446" i="10"/>
  <c r="D446" i="10" s="1"/>
  <c r="C444" i="10"/>
  <c r="D444" i="10" s="1"/>
  <c r="C431" i="10"/>
  <c r="D431" i="10" s="1"/>
  <c r="C414" i="10"/>
  <c r="D414" i="10" s="1"/>
  <c r="C412" i="10"/>
  <c r="D412" i="10" s="1"/>
  <c r="C399" i="10"/>
  <c r="D399" i="10" s="1"/>
  <c r="C382" i="10"/>
  <c r="D382" i="10" s="1"/>
  <c r="C380" i="10"/>
  <c r="D380" i="10" s="1"/>
  <c r="C367" i="10"/>
  <c r="D367" i="10" s="1"/>
  <c r="C350" i="10"/>
  <c r="D350" i="10" s="1"/>
  <c r="C348" i="10"/>
  <c r="D348" i="10" s="1"/>
  <c r="C335" i="10"/>
  <c r="D335" i="10" s="1"/>
  <c r="C318" i="10"/>
  <c r="D318" i="10" s="1"/>
  <c r="C316" i="10"/>
  <c r="D316" i="10" s="1"/>
  <c r="C303" i="10"/>
  <c r="D303" i="10" s="1"/>
  <c r="C286" i="10"/>
  <c r="D286" i="10" s="1"/>
  <c r="C284" i="10"/>
  <c r="D284" i="10" s="1"/>
  <c r="C271" i="10"/>
  <c r="D271" i="10" s="1"/>
  <c r="C254" i="10"/>
  <c r="D254" i="10" s="1"/>
  <c r="C252" i="10"/>
  <c r="D252" i="10" s="1"/>
  <c r="C239" i="10"/>
  <c r="D239" i="10" s="1"/>
  <c r="C511" i="10"/>
  <c r="D511" i="10" s="1"/>
  <c r="C494" i="10"/>
  <c r="D494" i="10" s="1"/>
  <c r="C492" i="10"/>
  <c r="D492" i="10" s="1"/>
  <c r="C479" i="10"/>
  <c r="D479" i="10" s="1"/>
  <c r="C462" i="10"/>
  <c r="D462" i="10" s="1"/>
  <c r="C460" i="10"/>
  <c r="D460" i="10" s="1"/>
  <c r="C447" i="10"/>
  <c r="D447" i="10" s="1"/>
  <c r="C430" i="10"/>
  <c r="D430" i="10" s="1"/>
  <c r="C428" i="10"/>
  <c r="D428" i="10" s="1"/>
  <c r="C415" i="10"/>
  <c r="D415" i="10" s="1"/>
  <c r="C398" i="10"/>
  <c r="D398" i="10" s="1"/>
  <c r="C396" i="10"/>
  <c r="D396" i="10" s="1"/>
  <c r="C383" i="10"/>
  <c r="D383" i="10" s="1"/>
  <c r="C366" i="10"/>
  <c r="D366" i="10" s="1"/>
  <c r="C364" i="10"/>
  <c r="D364" i="10" s="1"/>
  <c r="C351" i="10"/>
  <c r="D351" i="10" s="1"/>
  <c r="C334" i="10"/>
  <c r="D334" i="10" s="1"/>
  <c r="C332" i="10"/>
  <c r="D332" i="10" s="1"/>
  <c r="C319" i="10"/>
  <c r="D319" i="10" s="1"/>
  <c r="C302" i="10"/>
  <c r="D302" i="10" s="1"/>
  <c r="C300" i="10"/>
  <c r="D300" i="10" s="1"/>
  <c r="C287" i="10"/>
  <c r="D287" i="10" s="1"/>
  <c r="C270" i="10"/>
  <c r="D270" i="10" s="1"/>
  <c r="C268" i="10"/>
  <c r="D268" i="10" s="1"/>
  <c r="C255" i="10"/>
  <c r="D255" i="10" s="1"/>
  <c r="C238" i="10"/>
  <c r="D238" i="10" s="1"/>
  <c r="C487" i="10"/>
  <c r="D487" i="10" s="1"/>
  <c r="C472" i="10"/>
  <c r="D472" i="10" s="1"/>
  <c r="C451" i="10"/>
  <c r="D451" i="10" s="1"/>
  <c r="C436" i="10"/>
  <c r="D436" i="10" s="1"/>
  <c r="C368" i="10"/>
  <c r="D368" i="10" s="1"/>
  <c r="C346" i="10"/>
  <c r="D346" i="10" s="1"/>
  <c r="C310" i="10"/>
  <c r="D310" i="10" s="1"/>
  <c r="C274" i="10"/>
  <c r="D274" i="10" s="1"/>
  <c r="C267" i="10"/>
  <c r="D267" i="10" s="1"/>
  <c r="C230" i="10"/>
  <c r="D230" i="10" s="1"/>
  <c r="C222" i="10"/>
  <c r="D222" i="10" s="1"/>
  <c r="C214" i="10"/>
  <c r="D214" i="10" s="1"/>
  <c r="C206" i="10"/>
  <c r="D206" i="10" s="1"/>
  <c r="C198" i="10"/>
  <c r="D198" i="10" s="1"/>
  <c r="C190" i="10"/>
  <c r="D190" i="10" s="1"/>
  <c r="C182" i="10"/>
  <c r="D182" i="10" s="1"/>
  <c r="C174" i="10"/>
  <c r="D174" i="10" s="1"/>
  <c r="C166" i="10"/>
  <c r="D166" i="10" s="1"/>
  <c r="C158" i="10"/>
  <c r="D158" i="10" s="1"/>
  <c r="C150" i="10"/>
  <c r="D150" i="10" s="1"/>
  <c r="C142" i="10"/>
  <c r="D142" i="10" s="1"/>
  <c r="C137" i="10"/>
  <c r="D137" i="10" s="1"/>
  <c r="C121" i="10"/>
  <c r="D121" i="10" s="1"/>
  <c r="C105" i="10"/>
  <c r="D105" i="10" s="1"/>
  <c r="C89" i="10"/>
  <c r="D89" i="10" s="1"/>
  <c r="C73" i="10"/>
  <c r="D73" i="10" s="1"/>
  <c r="C57" i="10"/>
  <c r="D57" i="10" s="1"/>
  <c r="C41" i="10"/>
  <c r="D41" i="10" s="1"/>
  <c r="C25" i="10"/>
  <c r="D25" i="10" s="1"/>
  <c r="C519" i="10"/>
  <c r="D519" i="10" s="1"/>
  <c r="C504" i="10"/>
  <c r="D504" i="10" s="1"/>
  <c r="C483" i="10"/>
  <c r="D483" i="10" s="1"/>
  <c r="C468" i="10"/>
  <c r="D468" i="10" s="1"/>
  <c r="C400" i="10"/>
  <c r="D400" i="10" s="1"/>
  <c r="C378" i="10"/>
  <c r="D378" i="10" s="1"/>
  <c r="C342" i="10"/>
  <c r="D342" i="10" s="1"/>
  <c r="C306" i="10"/>
  <c r="D306" i="10" s="1"/>
  <c r="C299" i="10"/>
  <c r="D299" i="10" s="1"/>
  <c r="C263" i="10"/>
  <c r="D263" i="10" s="1"/>
  <c r="C248" i="10"/>
  <c r="D248" i="10" s="1"/>
  <c r="C130" i="10"/>
  <c r="D130" i="10" s="1"/>
  <c r="C114" i="10"/>
  <c r="D114" i="10" s="1"/>
  <c r="C98" i="10"/>
  <c r="D98" i="10" s="1"/>
  <c r="C82" i="10"/>
  <c r="D82" i="10" s="1"/>
  <c r="C66" i="10"/>
  <c r="D66" i="10" s="1"/>
  <c r="C50" i="10"/>
  <c r="D50" i="10" s="1"/>
  <c r="C34" i="10"/>
  <c r="D34" i="10" s="1"/>
  <c r="C18" i="10"/>
  <c r="D18" i="10" s="1"/>
  <c r="C515" i="10"/>
  <c r="D515" i="10" s="1"/>
  <c r="C500" i="10"/>
  <c r="D500" i="10" s="1"/>
  <c r="C432" i="10"/>
  <c r="D432" i="10" s="1"/>
  <c r="C410" i="10"/>
  <c r="D410" i="10" s="1"/>
  <c r="C374" i="10"/>
  <c r="D374" i="10" s="1"/>
  <c r="C338" i="10"/>
  <c r="D338" i="10" s="1"/>
  <c r="C331" i="10"/>
  <c r="D331" i="10" s="1"/>
  <c r="C295" i="10"/>
  <c r="D295" i="10" s="1"/>
  <c r="C280" i="10"/>
  <c r="D280" i="10" s="1"/>
  <c r="C259" i="10"/>
  <c r="D259" i="10" s="1"/>
  <c r="C244" i="10"/>
  <c r="D244" i="10" s="1"/>
  <c r="C237" i="10"/>
  <c r="D237" i="10" s="1"/>
  <c r="C229" i="10"/>
  <c r="D229" i="10" s="1"/>
  <c r="C221" i="10"/>
  <c r="D221" i="10" s="1"/>
  <c r="C213" i="10"/>
  <c r="D213" i="10" s="1"/>
  <c r="C205" i="10"/>
  <c r="D205" i="10" s="1"/>
  <c r="C197" i="10"/>
  <c r="D197" i="10" s="1"/>
  <c r="C189" i="10"/>
  <c r="D189" i="10" s="1"/>
  <c r="C181" i="10"/>
  <c r="D181" i="10" s="1"/>
  <c r="C173" i="10"/>
  <c r="D173" i="10" s="1"/>
  <c r="C165" i="10"/>
  <c r="D165" i="10" s="1"/>
  <c r="C157" i="10"/>
  <c r="D157" i="10" s="1"/>
  <c r="C149" i="10"/>
  <c r="D149" i="10" s="1"/>
  <c r="C141" i="10"/>
  <c r="D141" i="10" s="1"/>
  <c r="C125" i="10"/>
  <c r="D125" i="10" s="1"/>
  <c r="C109" i="10"/>
  <c r="D109" i="10" s="1"/>
  <c r="C93" i="10"/>
  <c r="D93" i="10" s="1"/>
  <c r="C77" i="10"/>
  <c r="D77" i="10" s="1"/>
  <c r="C61" i="10"/>
  <c r="D61" i="10" s="1"/>
  <c r="C45" i="10"/>
  <c r="D45" i="10" s="1"/>
  <c r="C29" i="10"/>
  <c r="D29" i="10" s="1"/>
  <c r="C464" i="10"/>
  <c r="D464" i="10" s="1"/>
  <c r="C442" i="10"/>
  <c r="D442" i="10" s="1"/>
  <c r="C406" i="10"/>
  <c r="D406" i="10" s="1"/>
  <c r="C370" i="10"/>
  <c r="D370" i="10" s="1"/>
  <c r="C363" i="10"/>
  <c r="D363" i="10" s="1"/>
  <c r="C327" i="10"/>
  <c r="D327" i="10" s="1"/>
  <c r="C312" i="10"/>
  <c r="D312" i="10" s="1"/>
  <c r="C291" i="10"/>
  <c r="D291" i="10" s="1"/>
  <c r="C276" i="10"/>
  <c r="D276" i="10" s="1"/>
  <c r="C134" i="10"/>
  <c r="D134" i="10" s="1"/>
  <c r="C118" i="10"/>
  <c r="D118" i="10" s="1"/>
  <c r="C102" i="10"/>
  <c r="D102" i="10" s="1"/>
  <c r="C86" i="10"/>
  <c r="D86" i="10" s="1"/>
  <c r="C70" i="10"/>
  <c r="D70" i="10" s="1"/>
  <c r="C54" i="10"/>
  <c r="D54" i="10" s="1"/>
  <c r="C38" i="10"/>
  <c r="D38" i="10" s="1"/>
  <c r="C22" i="10"/>
  <c r="D22" i="10" s="1"/>
  <c r="C496" i="10"/>
  <c r="D496" i="10" s="1"/>
  <c r="C474" i="10"/>
  <c r="D474" i="10" s="1"/>
  <c r="C438" i="10"/>
  <c r="D438" i="10" s="1"/>
  <c r="C402" i="10"/>
  <c r="D402" i="10" s="1"/>
  <c r="C395" i="10"/>
  <c r="D395" i="10" s="1"/>
  <c r="C359" i="10"/>
  <c r="D359" i="10" s="1"/>
  <c r="C344" i="10"/>
  <c r="D344" i="10" s="1"/>
  <c r="C323" i="10"/>
  <c r="D323" i="10" s="1"/>
  <c r="C308" i="10"/>
  <c r="D308" i="10" s="1"/>
  <c r="C240" i="10"/>
  <c r="D240" i="10" s="1"/>
  <c r="C234" i="10"/>
  <c r="D234" i="10" s="1"/>
  <c r="C226" i="10"/>
  <c r="D226" i="10" s="1"/>
  <c r="C218" i="10"/>
  <c r="D218" i="10" s="1"/>
  <c r="C210" i="10"/>
  <c r="D210" i="10" s="1"/>
  <c r="C202" i="10"/>
  <c r="D202" i="10" s="1"/>
  <c r="C194" i="10"/>
  <c r="D194" i="10" s="1"/>
  <c r="C186" i="10"/>
  <c r="D186" i="10" s="1"/>
  <c r="C178" i="10"/>
  <c r="D178" i="10" s="1"/>
  <c r="C170" i="10"/>
  <c r="D170" i="10" s="1"/>
  <c r="C162" i="10"/>
  <c r="D162" i="10" s="1"/>
  <c r="C154" i="10"/>
  <c r="D154" i="10" s="1"/>
  <c r="C146" i="10"/>
  <c r="D146" i="10" s="1"/>
  <c r="C129" i="10"/>
  <c r="D129" i="10" s="1"/>
  <c r="C113" i="10"/>
  <c r="D113" i="10" s="1"/>
  <c r="C97" i="10"/>
  <c r="D97" i="10" s="1"/>
  <c r="C81" i="10"/>
  <c r="D81" i="10" s="1"/>
  <c r="C65" i="10"/>
  <c r="D65" i="10" s="1"/>
  <c r="C49" i="10"/>
  <c r="D49" i="10" s="1"/>
  <c r="C33" i="10"/>
  <c r="D33" i="10" s="1"/>
  <c r="C17" i="10"/>
  <c r="D17" i="10" s="1"/>
  <c r="C506" i="10"/>
  <c r="D506" i="10" s="1"/>
  <c r="C470" i="10"/>
  <c r="D470" i="10" s="1"/>
  <c r="C434" i="10"/>
  <c r="D434" i="10" s="1"/>
  <c r="C427" i="10"/>
  <c r="D427" i="10" s="1"/>
  <c r="C391" i="10"/>
  <c r="D391" i="10" s="1"/>
  <c r="C376" i="10"/>
  <c r="D376" i="10" s="1"/>
  <c r="C355" i="10"/>
  <c r="D355" i="10" s="1"/>
  <c r="C340" i="10"/>
  <c r="D340" i="10" s="1"/>
  <c r="C272" i="10"/>
  <c r="D272" i="10" s="1"/>
  <c r="C250" i="10"/>
  <c r="D250" i="10" s="1"/>
  <c r="C138" i="10"/>
  <c r="D138" i="10" s="1"/>
  <c r="C122" i="10"/>
  <c r="D122" i="10" s="1"/>
  <c r="C106" i="10"/>
  <c r="D106" i="10" s="1"/>
  <c r="C90" i="10"/>
  <c r="D90" i="10" s="1"/>
  <c r="C74" i="10"/>
  <c r="D74" i="10" s="1"/>
  <c r="C58" i="10"/>
  <c r="D58" i="10" s="1"/>
  <c r="C42" i="10"/>
  <c r="D42" i="10" s="1"/>
  <c r="C26" i="10"/>
  <c r="D26" i="10" s="1"/>
  <c r="C502" i="10"/>
  <c r="D502" i="10" s="1"/>
  <c r="C466" i="10"/>
  <c r="D466" i="10" s="1"/>
  <c r="C459" i="10"/>
  <c r="D459" i="10" s="1"/>
  <c r="C423" i="10"/>
  <c r="D423" i="10" s="1"/>
  <c r="C408" i="10"/>
  <c r="D408" i="10" s="1"/>
  <c r="C387" i="10"/>
  <c r="D387" i="10" s="1"/>
  <c r="C372" i="10"/>
  <c r="D372" i="10" s="1"/>
  <c r="C304" i="10"/>
  <c r="D304" i="10" s="1"/>
  <c r="C282" i="10"/>
  <c r="D282" i="10" s="1"/>
  <c r="C246" i="10"/>
  <c r="D246" i="10" s="1"/>
  <c r="C233" i="10"/>
  <c r="D233" i="10" s="1"/>
  <c r="C225" i="10"/>
  <c r="D225" i="10" s="1"/>
  <c r="C217" i="10"/>
  <c r="D217" i="10" s="1"/>
  <c r="C209" i="10"/>
  <c r="D209" i="10" s="1"/>
  <c r="C201" i="10"/>
  <c r="D201" i="10" s="1"/>
  <c r="C193" i="10"/>
  <c r="D193" i="10" s="1"/>
  <c r="C185" i="10"/>
  <c r="D185" i="10" s="1"/>
  <c r="C177" i="10"/>
  <c r="D177" i="10" s="1"/>
  <c r="C169" i="10"/>
  <c r="D169" i="10" s="1"/>
  <c r="C161" i="10"/>
  <c r="D161" i="10" s="1"/>
  <c r="C153" i="10"/>
  <c r="D153" i="10" s="1"/>
  <c r="C145" i="10"/>
  <c r="D145" i="10" s="1"/>
  <c r="C133" i="10"/>
  <c r="D133" i="10" s="1"/>
  <c r="C117" i="10"/>
  <c r="D117" i="10" s="1"/>
  <c r="C101" i="10"/>
  <c r="D101" i="10" s="1"/>
  <c r="C85" i="10"/>
  <c r="D85" i="10" s="1"/>
  <c r="C69" i="10"/>
  <c r="D69" i="10" s="1"/>
  <c r="C53" i="10"/>
  <c r="D53" i="10" s="1"/>
  <c r="C37" i="10"/>
  <c r="D37" i="10" s="1"/>
  <c r="C21" i="10"/>
  <c r="D21" i="10" s="1"/>
  <c r="C498" i="10"/>
  <c r="D498" i="10" s="1"/>
  <c r="C491" i="10"/>
  <c r="D491" i="10" s="1"/>
  <c r="C455" i="10"/>
  <c r="D455" i="10" s="1"/>
  <c r="C440" i="10"/>
  <c r="D440" i="10" s="1"/>
  <c r="C419" i="10"/>
  <c r="D419" i="10" s="1"/>
  <c r="C404" i="10"/>
  <c r="D404" i="10" s="1"/>
  <c r="C336" i="10"/>
  <c r="D336" i="10" s="1"/>
  <c r="C314" i="10"/>
  <c r="D314" i="10" s="1"/>
  <c r="C278" i="10"/>
  <c r="D278" i="10" s="1"/>
  <c r="C242" i="10"/>
  <c r="D242" i="10" s="1"/>
  <c r="C126" i="10"/>
  <c r="D126" i="10" s="1"/>
  <c r="C110" i="10"/>
  <c r="D110" i="10" s="1"/>
  <c r="C94" i="10"/>
  <c r="D94" i="10" s="1"/>
  <c r="C78" i="10"/>
  <c r="D78" i="10" s="1"/>
  <c r="C62" i="10"/>
  <c r="D62" i="10" s="1"/>
  <c r="C46" i="10"/>
  <c r="D46" i="10" s="1"/>
  <c r="C30" i="10"/>
  <c r="D30" i="10" s="1"/>
  <c r="AP98" i="8"/>
  <c r="AP106" i="8"/>
  <c r="AP114" i="8"/>
  <c r="AP122" i="8"/>
  <c r="AI129" i="8"/>
  <c r="AP129" i="8" s="1"/>
  <c r="AH130" i="8"/>
  <c r="AP130" i="8"/>
  <c r="AG131" i="8"/>
  <c r="AP138" i="8"/>
  <c r="AP146" i="8"/>
  <c r="AP162" i="8"/>
  <c r="AP170" i="8"/>
  <c r="AI235" i="8"/>
  <c r="B267" i="15"/>
  <c r="AP245" i="8"/>
  <c r="AA247" i="8"/>
  <c r="AN263" i="8"/>
  <c r="B286" i="15"/>
  <c r="AF271" i="8"/>
  <c r="AP271" i="8" s="1"/>
  <c r="B293" i="15"/>
  <c r="AL271" i="8"/>
  <c r="AN277" i="8"/>
  <c r="AM278" i="8"/>
  <c r="AN301" i="8"/>
  <c r="AM302" i="8"/>
  <c r="AM305" i="8"/>
  <c r="AP305" i="8" s="1"/>
  <c r="AL306" i="8"/>
  <c r="AG310" i="8"/>
  <c r="B333" i="15"/>
  <c r="B334" i="15"/>
  <c r="AP312" i="8"/>
  <c r="AA313" i="8"/>
  <c r="AL313" i="8"/>
  <c r="AP313" i="8" s="1"/>
  <c r="AK314" i="8"/>
  <c r="AF319" i="8"/>
  <c r="B341" i="15"/>
  <c r="AP319" i="8"/>
  <c r="AN325" i="8"/>
  <c r="AM326" i="8"/>
  <c r="Y330" i="8"/>
  <c r="AI332" i="8"/>
  <c r="AI331" i="8"/>
  <c r="AP331" i="8" s="1"/>
  <c r="AF340" i="8"/>
  <c r="AP340" i="8" s="1"/>
  <c r="AI345" i="8"/>
  <c r="AA351" i="8"/>
  <c r="AP351" i="8" s="1"/>
  <c r="AD351" i="8"/>
  <c r="AC352" i="8"/>
  <c r="AA353" i="8"/>
  <c r="AL353" i="8"/>
  <c r="AP353" i="8" s="1"/>
  <c r="AI356" i="8"/>
  <c r="AI355" i="8"/>
  <c r="AP355" i="8" s="1"/>
  <c r="AL367" i="8"/>
  <c r="AH370" i="8"/>
  <c r="AP370" i="8" s="1"/>
  <c r="Y384" i="8"/>
  <c r="AG388" i="8"/>
  <c r="AP388" i="8" s="1"/>
  <c r="AG387" i="8"/>
  <c r="AD397" i="8"/>
  <c r="AI402" i="8"/>
  <c r="AI401" i="8"/>
  <c r="AP401" i="8" s="1"/>
  <c r="AD405" i="8"/>
  <c r="AP405" i="8" s="1"/>
  <c r="AP409" i="8"/>
  <c r="AI410" i="8"/>
  <c r="AI409" i="8"/>
  <c r="AD413" i="8"/>
  <c r="AI418" i="8"/>
  <c r="AI417" i="8"/>
  <c r="AP417" i="8" s="1"/>
  <c r="AD421" i="8"/>
  <c r="AP421" i="8" s="1"/>
  <c r="AI426" i="8"/>
  <c r="AP426" i="8" s="1"/>
  <c r="AI425" i="8"/>
  <c r="AD429" i="8"/>
  <c r="AI434" i="8"/>
  <c r="AI433" i="8"/>
  <c r="AD437" i="8"/>
  <c r="AP437" i="8" s="1"/>
  <c r="AI442" i="8"/>
  <c r="AI441" i="8"/>
  <c r="AP131" i="8"/>
  <c r="AP139" i="8"/>
  <c r="AP147" i="8"/>
  <c r="AP155" i="8"/>
  <c r="AP163" i="8"/>
  <c r="AP171" i="8"/>
  <c r="AP179" i="8"/>
  <c r="AP187" i="8"/>
  <c r="AP195" i="8"/>
  <c r="AP203" i="8"/>
  <c r="AP211" i="8"/>
  <c r="AL218" i="8"/>
  <c r="AC222" i="8"/>
  <c r="AP222" i="8" s="1"/>
  <c r="AI225" i="8"/>
  <c r="AH226" i="8"/>
  <c r="AG230" i="8"/>
  <c r="B253" i="15"/>
  <c r="M252" i="15" s="1" a="1"/>
  <c r="M252" i="15" s="1"/>
  <c r="AP231" i="8"/>
  <c r="B254" i="15"/>
  <c r="L253" i="15" s="1" a="1"/>
  <c r="L253" i="15" s="1"/>
  <c r="N253" i="15" s="1"/>
  <c r="AA233" i="8"/>
  <c r="AP233" i="8" s="1"/>
  <c r="AL233" i="8"/>
  <c r="AP251" i="8"/>
  <c r="AN255" i="8"/>
  <c r="B278" i="15"/>
  <c r="G277" i="15" s="1" a="1"/>
  <c r="G277" i="15" s="1"/>
  <c r="K277" i="15" s="1"/>
  <c r="AF263" i="8"/>
  <c r="B285" i="15"/>
  <c r="AL263" i="8"/>
  <c r="AN269" i="8"/>
  <c r="AM270" i="8"/>
  <c r="AK280" i="8"/>
  <c r="AI283" i="8"/>
  <c r="AD285" i="8"/>
  <c r="AI291" i="8"/>
  <c r="AD301" i="8"/>
  <c r="AP301" i="8" s="1"/>
  <c r="AH308" i="8"/>
  <c r="AP308" i="8" s="1"/>
  <c r="AN309" i="8"/>
  <c r="AM310" i="8"/>
  <c r="AN317" i="8"/>
  <c r="AM318" i="8"/>
  <c r="AP318" i="8" s="1"/>
  <c r="AA335" i="8"/>
  <c r="AP335" i="8" s="1"/>
  <c r="AH341" i="8"/>
  <c r="AH340" i="8"/>
  <c r="AG342" i="8"/>
  <c r="AG341" i="8"/>
  <c r="AM342" i="8"/>
  <c r="AA359" i="8"/>
  <c r="AG366" i="8"/>
  <c r="AG365" i="8"/>
  <c r="AM366" i="8"/>
  <c r="AG374" i="8"/>
  <c r="AG373" i="8"/>
  <c r="AM374" i="8"/>
  <c r="AL384" i="8"/>
  <c r="AL383" i="8"/>
  <c r="AK393" i="8"/>
  <c r="AP393" i="8" s="1"/>
  <c r="AK392" i="8"/>
  <c r="AF397" i="8"/>
  <c r="AF396" i="8"/>
  <c r="B419" i="15"/>
  <c r="AN398" i="8"/>
  <c r="AN397" i="8"/>
  <c r="AN406" i="8"/>
  <c r="AN405" i="8"/>
  <c r="AN414" i="8"/>
  <c r="AN413" i="8"/>
  <c r="AN422" i="8"/>
  <c r="AN421" i="8"/>
  <c r="AN430" i="8"/>
  <c r="AN429" i="8"/>
  <c r="AN438" i="8"/>
  <c r="AP438" i="8" s="1"/>
  <c r="AN437" i="8"/>
  <c r="AP68" i="8"/>
  <c r="AP76" i="8"/>
  <c r="AI107" i="8"/>
  <c r="AH108" i="8"/>
  <c r="AG109" i="8"/>
  <c r="AP109" i="8" s="1"/>
  <c r="AF110" i="8"/>
  <c r="AI115" i="8"/>
  <c r="AP115" i="8" s="1"/>
  <c r="AH116" i="8"/>
  <c r="AP116" i="8" s="1"/>
  <c r="AG117" i="8"/>
  <c r="AF118" i="8"/>
  <c r="AI123" i="8"/>
  <c r="AH124" i="8"/>
  <c r="AP124" i="8" s="1"/>
  <c r="AG125" i="8"/>
  <c r="AF126" i="8"/>
  <c r="AP126" i="8" s="1"/>
  <c r="AP156" i="8"/>
  <c r="AP164" i="8"/>
  <c r="AP172" i="8"/>
  <c r="AP180" i="8"/>
  <c r="AP188" i="8"/>
  <c r="AP196" i="8"/>
  <c r="AP204" i="8"/>
  <c r="AP212" i="8"/>
  <c r="B243" i="15"/>
  <c r="G183" i="15" s="1" a="1"/>
  <c r="G183" i="15" s="1"/>
  <c r="K183" i="15" s="1"/>
  <c r="Y226" i="8"/>
  <c r="AP226" i="8" s="1"/>
  <c r="AG227" i="8"/>
  <c r="AI227" i="8"/>
  <c r="AP227" i="8" s="1"/>
  <c r="AN229" i="8"/>
  <c r="AM230" i="8"/>
  <c r="AF236" i="8"/>
  <c r="AP236" i="8" s="1"/>
  <c r="B261" i="15"/>
  <c r="I260" i="15" s="1" a="1"/>
  <c r="I260" i="15" s="1"/>
  <c r="AP239" i="8"/>
  <c r="B262" i="15"/>
  <c r="G261" i="15" s="1" a="1"/>
  <c r="G261" i="15" s="1"/>
  <c r="K261" i="15" s="1"/>
  <c r="AP240" i="8"/>
  <c r="AP243" i="8"/>
  <c r="B270" i="15"/>
  <c r="AP248" i="8"/>
  <c r="AF255" i="8"/>
  <c r="AP255" i="8" s="1"/>
  <c r="B277" i="15"/>
  <c r="M275" i="15" s="1" a="1"/>
  <c r="M275" i="15" s="1"/>
  <c r="AN261" i="8"/>
  <c r="AP261" i="8" s="1"/>
  <c r="AM262" i="8"/>
  <c r="AK272" i="8"/>
  <c r="AP272" i="8" s="1"/>
  <c r="AG275" i="8"/>
  <c r="AI275" i="8"/>
  <c r="AD277" i="8"/>
  <c r="Y280" i="8"/>
  <c r="AP280" i="8" s="1"/>
  <c r="AH284" i="8"/>
  <c r="AP284" i="8" s="1"/>
  <c r="AC286" i="8"/>
  <c r="AP286" i="8" s="1"/>
  <c r="AP289" i="8"/>
  <c r="AH292" i="8"/>
  <c r="AC294" i="8"/>
  <c r="AP294" i="8" s="1"/>
  <c r="Y296" i="8"/>
  <c r="AK296" i="8"/>
  <c r="AP296" i="8" s="1"/>
  <c r="AP299" i="8"/>
  <c r="AI300" i="8"/>
  <c r="AP300" i="8" s="1"/>
  <c r="B323" i="15"/>
  <c r="AD309" i="8"/>
  <c r="Y315" i="8"/>
  <c r="AK315" i="8"/>
  <c r="AH316" i="8"/>
  <c r="AP316" i="8" s="1"/>
  <c r="AK320" i="8"/>
  <c r="AD325" i="8"/>
  <c r="AP325" i="8" s="1"/>
  <c r="AN341" i="8"/>
  <c r="AA345" i="8"/>
  <c r="AL345" i="8"/>
  <c r="AN365" i="8"/>
  <c r="AN373" i="8"/>
  <c r="AA383" i="8"/>
  <c r="AP383" i="8" s="1"/>
  <c r="AH387" i="8"/>
  <c r="AP387" i="8" s="1"/>
  <c r="AH386" i="8"/>
  <c r="C409" i="15"/>
  <c r="Y392" i="8"/>
  <c r="AG396" i="8"/>
  <c r="AG395" i="8"/>
  <c r="AP396" i="8"/>
  <c r="AF405" i="8"/>
  <c r="AF404" i="8"/>
  <c r="B427" i="15"/>
  <c r="AF413" i="8"/>
  <c r="AP413" i="8" s="1"/>
  <c r="AF412" i="8"/>
  <c r="B435" i="15"/>
  <c r="AF421" i="8"/>
  <c r="AF420" i="8"/>
  <c r="B443" i="15"/>
  <c r="AF429" i="8"/>
  <c r="AP429" i="8" s="1"/>
  <c r="AF428" i="8"/>
  <c r="B451" i="15"/>
  <c r="AF437" i="8"/>
  <c r="AF436" i="8"/>
  <c r="AP436" i="8" s="1"/>
  <c r="B459" i="15"/>
  <c r="AF445" i="8"/>
  <c r="AP445" i="8" s="1"/>
  <c r="AF444" i="8"/>
  <c r="B467" i="15"/>
  <c r="AP69" i="8"/>
  <c r="AP101" i="8"/>
  <c r="AP117" i="8"/>
  <c r="AP125" i="8"/>
  <c r="AP133" i="8"/>
  <c r="AP141" i="8"/>
  <c r="AP149" i="8"/>
  <c r="AP157" i="8"/>
  <c r="AP165" i="8"/>
  <c r="AP173" i="8"/>
  <c r="Y174" i="8"/>
  <c r="AP181" i="8"/>
  <c r="Y182" i="8"/>
  <c r="AP189" i="8"/>
  <c r="Y190" i="8"/>
  <c r="AP190" i="8" s="1"/>
  <c r="AP197" i="8"/>
  <c r="Y198" i="8"/>
  <c r="AP198" i="8" s="1"/>
  <c r="AP205" i="8"/>
  <c r="Y206" i="8"/>
  <c r="AP206" i="8" s="1"/>
  <c r="AP213" i="8"/>
  <c r="Y214" i="8"/>
  <c r="AP219" i="8"/>
  <c r="AI220" i="8"/>
  <c r="AP220" i="8" s="1"/>
  <c r="AG221" i="8"/>
  <c r="AP221" i="8" s="1"/>
  <c r="AF222" i="8"/>
  <c r="AN224" i="8"/>
  <c r="AC225" i="8"/>
  <c r="AP225" i="8" s="1"/>
  <c r="AK226" i="8"/>
  <c r="Y235" i="8"/>
  <c r="AK235" i="8"/>
  <c r="AH236" i="8"/>
  <c r="AN237" i="8"/>
  <c r="AM238" i="8"/>
  <c r="AP238" i="8" s="1"/>
  <c r="AG246" i="8"/>
  <c r="AF247" i="8"/>
  <c r="AP247" i="8" s="1"/>
  <c r="B269" i="15"/>
  <c r="I268" i="15" s="1" a="1"/>
  <c r="I268" i="15" s="1"/>
  <c r="AN253" i="8"/>
  <c r="AP253" i="8" s="1"/>
  <c r="AM254" i="8"/>
  <c r="AP254" i="8" s="1"/>
  <c r="AK264" i="8"/>
  <c r="AP264" i="8" s="1"/>
  <c r="AG267" i="8"/>
  <c r="AP267" i="8" s="1"/>
  <c r="AI267" i="8"/>
  <c r="AD269" i="8"/>
  <c r="Y272" i="8"/>
  <c r="AF276" i="8"/>
  <c r="AP276" i="8" s="1"/>
  <c r="AH276" i="8"/>
  <c r="AC278" i="8"/>
  <c r="AP278" i="8" s="1"/>
  <c r="B307" i="15"/>
  <c r="AA287" i="8"/>
  <c r="AP287" i="8" s="1"/>
  <c r="AD287" i="8"/>
  <c r="AM288" i="8"/>
  <c r="AC288" i="8"/>
  <c r="AP288" i="8" s="1"/>
  <c r="AK290" i="8"/>
  <c r="AP290" i="8" s="1"/>
  <c r="B315" i="15"/>
  <c r="L256" i="15" s="1" a="1"/>
  <c r="L256" i="15" s="1"/>
  <c r="N256" i="15" s="1"/>
  <c r="AP293" i="8"/>
  <c r="AC302" i="8"/>
  <c r="AP302" i="8" s="1"/>
  <c r="Y304" i="8"/>
  <c r="AK304" i="8"/>
  <c r="AP304" i="8" s="1"/>
  <c r="AP307" i="8"/>
  <c r="AI308" i="8"/>
  <c r="B331" i="15"/>
  <c r="AP309" i="8"/>
  <c r="AD317" i="8"/>
  <c r="Y320" i="8"/>
  <c r="AP320" i="8" s="1"/>
  <c r="AC326" i="8"/>
  <c r="AN335" i="8"/>
  <c r="AP337" i="8"/>
  <c r="AI340" i="8"/>
  <c r="AI339" i="8"/>
  <c r="AP339" i="8" s="1"/>
  <c r="B371" i="15"/>
  <c r="AP349" i="8"/>
  <c r="AF351" i="8"/>
  <c r="AF350" i="8"/>
  <c r="AP350" i="8" s="1"/>
  <c r="B373" i="15"/>
  <c r="AN359" i="8"/>
  <c r="AH362" i="8"/>
  <c r="AP362" i="8" s="1"/>
  <c r="AP372" i="8"/>
  <c r="AD373" i="8"/>
  <c r="AP373" i="8" s="1"/>
  <c r="AM383" i="8"/>
  <c r="AM382" i="8"/>
  <c r="AL392" i="8"/>
  <c r="AL391" i="8"/>
  <c r="AK401" i="8"/>
  <c r="AK400" i="8"/>
  <c r="AP400" i="8" s="1"/>
  <c r="AK409" i="8"/>
  <c r="AK408" i="8"/>
  <c r="AP408" i="8" s="1"/>
  <c r="AK417" i="8"/>
  <c r="AK416" i="8"/>
  <c r="AP416" i="8" s="1"/>
  <c r="Y424" i="8"/>
  <c r="AP424" i="8" s="1"/>
  <c r="Y425" i="8"/>
  <c r="AK425" i="8"/>
  <c r="AK424" i="8"/>
  <c r="Y432" i="8"/>
  <c r="Y433" i="8"/>
  <c r="AP433" i="8" s="1"/>
  <c r="AK433" i="8"/>
  <c r="AK432" i="8"/>
  <c r="Y440" i="8"/>
  <c r="Y441" i="8"/>
  <c r="AK441" i="8"/>
  <c r="AK440" i="8"/>
  <c r="AP62" i="8"/>
  <c r="AP86" i="8"/>
  <c r="AP94" i="8"/>
  <c r="AP102" i="8"/>
  <c r="AP118" i="8"/>
  <c r="AP134" i="8"/>
  <c r="AP142" i="8"/>
  <c r="AP150" i="8"/>
  <c r="AP158" i="8"/>
  <c r="AP166" i="8"/>
  <c r="AP174" i="8"/>
  <c r="AP182" i="8"/>
  <c r="AP214" i="8"/>
  <c r="AH221" i="8"/>
  <c r="AN223" i="8"/>
  <c r="AP223" i="8" s="1"/>
  <c r="B246" i="15"/>
  <c r="AP224" i="8"/>
  <c r="AM225" i="8"/>
  <c r="AL226" i="8"/>
  <c r="AF228" i="8"/>
  <c r="AP228" i="8" s="1"/>
  <c r="AH228" i="8"/>
  <c r="AD229" i="8"/>
  <c r="AP229" i="8" s="1"/>
  <c r="AD237" i="8"/>
  <c r="AP237" i="8" s="1"/>
  <c r="AM246" i="8"/>
  <c r="AK256" i="8"/>
  <c r="AP256" i="8" s="1"/>
  <c r="AG259" i="8"/>
  <c r="AI259" i="8"/>
  <c r="AP259" i="8" s="1"/>
  <c r="AD261" i="8"/>
  <c r="Y264" i="8"/>
  <c r="AF268" i="8"/>
  <c r="AH268" i="8"/>
  <c r="AP268" i="8" s="1"/>
  <c r="AC270" i="8"/>
  <c r="AP270" i="8" s="1"/>
  <c r="Y274" i="8"/>
  <c r="AP274" i="8" s="1"/>
  <c r="B299" i="15"/>
  <c r="AP277" i="8"/>
  <c r="AM280" i="8"/>
  <c r="Y283" i="8"/>
  <c r="AK283" i="8"/>
  <c r="AG285" i="8"/>
  <c r="AP285" i="8" s="1"/>
  <c r="AF286" i="8"/>
  <c r="AN288" i="8"/>
  <c r="AL290" i="8"/>
  <c r="Y291" i="8"/>
  <c r="AP291" i="8" s="1"/>
  <c r="AK291" i="8"/>
  <c r="AG293" i="8"/>
  <c r="AF294" i="8"/>
  <c r="AM296" i="8"/>
  <c r="AI297" i="8"/>
  <c r="AH298" i="8"/>
  <c r="AP298" i="8" s="1"/>
  <c r="AH301" i="8"/>
  <c r="AG301" i="8"/>
  <c r="AC310" i="8"/>
  <c r="Y312" i="8"/>
  <c r="AP315" i="8"/>
  <c r="AI316" i="8"/>
  <c r="B339" i="15"/>
  <c r="AP317" i="8"/>
  <c r="AC318" i="8"/>
  <c r="Y322" i="8"/>
  <c r="B347" i="15"/>
  <c r="AA327" i="8"/>
  <c r="AP327" i="8" s="1"/>
  <c r="AM328" i="8"/>
  <c r="AP328" i="8" s="1"/>
  <c r="AC328" i="8"/>
  <c r="AA329" i="8"/>
  <c r="AP329" i="8" s="1"/>
  <c r="AL329" i="8"/>
  <c r="B355" i="15"/>
  <c r="AF335" i="8"/>
  <c r="AF334" i="8"/>
  <c r="B357" i="15"/>
  <c r="AL335" i="8"/>
  <c r="AK336" i="8"/>
  <c r="AA343" i="8"/>
  <c r="AP343" i="8" s="1"/>
  <c r="AF348" i="8"/>
  <c r="AP348" i="8" s="1"/>
  <c r="AL351" i="8"/>
  <c r="B379" i="15"/>
  <c r="AP357" i="8"/>
  <c r="AF359" i="8"/>
  <c r="AP359" i="8" s="1"/>
  <c r="AF358" i="8"/>
  <c r="AP358" i="8" s="1"/>
  <c r="B381" i="15"/>
  <c r="AL359" i="8"/>
  <c r="AP361" i="8"/>
  <c r="Y362" i="8"/>
  <c r="AG363" i="8"/>
  <c r="AP363" i="8" s="1"/>
  <c r="AF364" i="8"/>
  <c r="AP364" i="8" s="1"/>
  <c r="AD365" i="8"/>
  <c r="AP365" i="8" s="1"/>
  <c r="AD367" i="8"/>
  <c r="AM368" i="8"/>
  <c r="AP368" i="8" s="1"/>
  <c r="AC368" i="8"/>
  <c r="B395" i="15"/>
  <c r="AD381" i="8"/>
  <c r="AP381" i="8" s="1"/>
  <c r="AI386" i="8"/>
  <c r="AP386" i="8" s="1"/>
  <c r="AI385" i="8"/>
  <c r="AP385" i="8" s="1"/>
  <c r="AH395" i="8"/>
  <c r="AH394" i="8"/>
  <c r="C417" i="15"/>
  <c r="AG404" i="8"/>
  <c r="AG403" i="8"/>
  <c r="AP403" i="8" s="1"/>
  <c r="AG412" i="8"/>
  <c r="AP412" i="8" s="1"/>
  <c r="AG411" i="8"/>
  <c r="AG420" i="8"/>
  <c r="AG419" i="8"/>
  <c r="AG428" i="8"/>
  <c r="AP428" i="8" s="1"/>
  <c r="AG427" i="8"/>
  <c r="AP427" i="8" s="1"/>
  <c r="AG436" i="8"/>
  <c r="AG435" i="8"/>
  <c r="AP435" i="8" s="1"/>
  <c r="AG444" i="8"/>
  <c r="AG443" i="8"/>
  <c r="AP443" i="8" s="1"/>
  <c r="AP444" i="8"/>
  <c r="AP508" i="8"/>
  <c r="AP336" i="8"/>
  <c r="AP344" i="8"/>
  <c r="AP360" i="8"/>
  <c r="AP376" i="8"/>
  <c r="AP392" i="8"/>
  <c r="AP440" i="8"/>
  <c r="Y449" i="8"/>
  <c r="AP449" i="8" s="1"/>
  <c r="Y457" i="8"/>
  <c r="AP464" i="8"/>
  <c r="Y465" i="8"/>
  <c r="AP472" i="8"/>
  <c r="Y473" i="8"/>
  <c r="AP473" i="8" s="1"/>
  <c r="Y481" i="8"/>
  <c r="AP481" i="8" s="1"/>
  <c r="Y489" i="8"/>
  <c r="Y497" i="8"/>
  <c r="Y505" i="8"/>
  <c r="AP505" i="8" s="1"/>
  <c r="I16" i="14"/>
  <c r="I16" i="13"/>
  <c r="L16" i="13" s="1"/>
  <c r="M16" i="13" s="1"/>
  <c r="I18" i="14"/>
  <c r="I18" i="13"/>
  <c r="I20" i="14"/>
  <c r="I20" i="13"/>
  <c r="I22" i="14"/>
  <c r="I22" i="13"/>
  <c r="I24" i="14"/>
  <c r="I24" i="13"/>
  <c r="L24" i="13" s="1"/>
  <c r="M24" i="13" s="1"/>
  <c r="I26" i="14"/>
  <c r="I26" i="13"/>
  <c r="I28" i="14"/>
  <c r="I28" i="13"/>
  <c r="I30" i="14"/>
  <c r="I30" i="13"/>
  <c r="I32" i="14"/>
  <c r="I32" i="13"/>
  <c r="I34" i="14"/>
  <c r="I34" i="13"/>
  <c r="I36" i="14"/>
  <c r="I36" i="13"/>
  <c r="I38" i="14"/>
  <c r="I38" i="13"/>
  <c r="I40" i="14"/>
  <c r="I40" i="13"/>
  <c r="I42" i="14"/>
  <c r="I42" i="13"/>
  <c r="I44" i="14"/>
  <c r="I44" i="13"/>
  <c r="I46" i="14"/>
  <c r="I46" i="13"/>
  <c r="L46" i="13" s="1"/>
  <c r="M46" i="13" s="1"/>
  <c r="I48" i="14"/>
  <c r="I48" i="13"/>
  <c r="I50" i="14"/>
  <c r="I50" i="13"/>
  <c r="I52" i="14"/>
  <c r="I52" i="13"/>
  <c r="I54" i="14"/>
  <c r="I54" i="13"/>
  <c r="I56" i="14"/>
  <c r="I56" i="13"/>
  <c r="L56" i="13" s="1"/>
  <c r="M56" i="13" s="1"/>
  <c r="I58" i="14"/>
  <c r="I58" i="13"/>
  <c r="I60" i="14"/>
  <c r="I60" i="13"/>
  <c r="I62" i="14"/>
  <c r="I62" i="13"/>
  <c r="L62" i="13" s="1"/>
  <c r="M62" i="13" s="1"/>
  <c r="I64" i="14"/>
  <c r="I64" i="13"/>
  <c r="I66" i="14"/>
  <c r="I66" i="13"/>
  <c r="I68" i="14"/>
  <c r="I68" i="13"/>
  <c r="I70" i="14"/>
  <c r="I70" i="13"/>
  <c r="I72" i="14"/>
  <c r="I72" i="13"/>
  <c r="I74" i="14"/>
  <c r="I74" i="13"/>
  <c r="I76" i="14"/>
  <c r="I76" i="13"/>
  <c r="I78" i="14"/>
  <c r="I78" i="13"/>
  <c r="L78" i="13" s="1"/>
  <c r="M78" i="13" s="1"/>
  <c r="I80" i="14"/>
  <c r="I80" i="13"/>
  <c r="I82" i="14"/>
  <c r="I82" i="13"/>
  <c r="I84" i="14"/>
  <c r="I84" i="13"/>
  <c r="I86" i="14"/>
  <c r="I86" i="13"/>
  <c r="L86" i="13" s="1"/>
  <c r="M86" i="13" s="1"/>
  <c r="I88" i="14"/>
  <c r="I88" i="13"/>
  <c r="I90" i="14"/>
  <c r="I90" i="13"/>
  <c r="I92" i="14"/>
  <c r="I92" i="13"/>
  <c r="I94" i="14"/>
  <c r="I94" i="13"/>
  <c r="L94" i="13" s="1"/>
  <c r="M94" i="13" s="1"/>
  <c r="I96" i="14"/>
  <c r="I96" i="13"/>
  <c r="I98" i="14"/>
  <c r="I98" i="13"/>
  <c r="I100" i="14"/>
  <c r="I100" i="13"/>
  <c r="I102" i="14"/>
  <c r="I102" i="13"/>
  <c r="I104" i="14"/>
  <c r="I104" i="13"/>
  <c r="I106" i="14"/>
  <c r="I106" i="13"/>
  <c r="I108" i="14"/>
  <c r="I108" i="13"/>
  <c r="I110" i="14"/>
  <c r="I110" i="13"/>
  <c r="L110" i="13" s="1"/>
  <c r="M110" i="13" s="1"/>
  <c r="I112" i="14"/>
  <c r="I112" i="13"/>
  <c r="L112" i="13" s="1"/>
  <c r="M112" i="13" s="1"/>
  <c r="I114" i="14"/>
  <c r="I114" i="13"/>
  <c r="I116" i="14"/>
  <c r="I116" i="13"/>
  <c r="I118" i="14"/>
  <c r="I118" i="13"/>
  <c r="L118" i="13" s="1"/>
  <c r="M118" i="13" s="1"/>
  <c r="I120" i="14"/>
  <c r="I120" i="13"/>
  <c r="L120" i="13" s="1"/>
  <c r="M120" i="13" s="1"/>
  <c r="I122" i="14"/>
  <c r="I122" i="13"/>
  <c r="I124" i="14"/>
  <c r="I124" i="13"/>
  <c r="I126" i="14"/>
  <c r="I126" i="13"/>
  <c r="I128" i="14"/>
  <c r="I128" i="13"/>
  <c r="L128" i="13" s="1"/>
  <c r="M128" i="13" s="1"/>
  <c r="I130" i="14"/>
  <c r="I130" i="13"/>
  <c r="I132" i="14"/>
  <c r="I132" i="13"/>
  <c r="I134" i="14"/>
  <c r="I134" i="13"/>
  <c r="I136" i="14"/>
  <c r="I136" i="13"/>
  <c r="L136" i="13" s="1"/>
  <c r="M136" i="13" s="1"/>
  <c r="I138" i="14"/>
  <c r="I138" i="13"/>
  <c r="I140" i="14"/>
  <c r="I140" i="13"/>
  <c r="I142" i="14"/>
  <c r="I142" i="13"/>
  <c r="L142" i="13" s="1"/>
  <c r="M142" i="13" s="1"/>
  <c r="I144" i="14"/>
  <c r="I144" i="13"/>
  <c r="L144" i="13" s="1"/>
  <c r="M144" i="13" s="1"/>
  <c r="I146" i="14"/>
  <c r="I146" i="13"/>
  <c r="I148" i="14"/>
  <c r="I148" i="13"/>
  <c r="I150" i="14"/>
  <c r="I150" i="13"/>
  <c r="L150" i="13" s="1"/>
  <c r="M150" i="13" s="1"/>
  <c r="I152" i="14"/>
  <c r="I152" i="13"/>
  <c r="L152" i="13" s="1"/>
  <c r="M152" i="13" s="1"/>
  <c r="I154" i="14"/>
  <c r="I154" i="13"/>
  <c r="I156" i="14"/>
  <c r="I156" i="13"/>
  <c r="I158" i="14"/>
  <c r="I158" i="13"/>
  <c r="I160" i="14"/>
  <c r="I160" i="13"/>
  <c r="L160" i="13" s="1"/>
  <c r="M160" i="13" s="1"/>
  <c r="I162" i="14"/>
  <c r="I162" i="13"/>
  <c r="I164" i="14"/>
  <c r="I164" i="13"/>
  <c r="I166" i="14"/>
  <c r="I166" i="13"/>
  <c r="I168" i="14"/>
  <c r="I168" i="13"/>
  <c r="I170" i="14"/>
  <c r="I170" i="13"/>
  <c r="I172" i="14"/>
  <c r="I172" i="13"/>
  <c r="I174" i="14"/>
  <c r="I174" i="13"/>
  <c r="L174" i="13" s="1"/>
  <c r="M174" i="13" s="1"/>
  <c r="I176" i="14"/>
  <c r="I176" i="13"/>
  <c r="I178" i="14"/>
  <c r="I178" i="13"/>
  <c r="I180" i="14"/>
  <c r="I180" i="13"/>
  <c r="I182" i="14"/>
  <c r="I182" i="13"/>
  <c r="L182" i="13" s="1"/>
  <c r="M182" i="13" s="1"/>
  <c r="I184" i="14"/>
  <c r="I184" i="13"/>
  <c r="I186" i="14"/>
  <c r="I186" i="13"/>
  <c r="I188" i="14"/>
  <c r="I188" i="13"/>
  <c r="I190" i="14"/>
  <c r="I190" i="13"/>
  <c r="I192" i="14"/>
  <c r="I192" i="13"/>
  <c r="I194" i="14"/>
  <c r="I194" i="13"/>
  <c r="I196" i="14"/>
  <c r="I196" i="13"/>
  <c r="I198" i="13"/>
  <c r="I198" i="14"/>
  <c r="V198" i="14" s="1"/>
  <c r="W198" i="14" s="1"/>
  <c r="I200" i="14"/>
  <c r="I200" i="13"/>
  <c r="I202" i="14"/>
  <c r="I202" i="13"/>
  <c r="I204" i="14"/>
  <c r="I204" i="13"/>
  <c r="I206" i="14"/>
  <c r="I206" i="13"/>
  <c r="I208" i="14"/>
  <c r="I208" i="13"/>
  <c r="L208" i="13" s="1"/>
  <c r="M208" i="13" s="1"/>
  <c r="I210" i="14"/>
  <c r="I210" i="13"/>
  <c r="I212" i="14"/>
  <c r="I212" i="13"/>
  <c r="I214" i="14"/>
  <c r="I214" i="13"/>
  <c r="I216" i="14"/>
  <c r="I216" i="13"/>
  <c r="L216" i="13" s="1"/>
  <c r="M216" i="13" s="1"/>
  <c r="I218" i="14"/>
  <c r="I218" i="13"/>
  <c r="I220" i="14"/>
  <c r="I220" i="13"/>
  <c r="I222" i="14"/>
  <c r="I222" i="13"/>
  <c r="L222" i="13" s="1"/>
  <c r="M222" i="13" s="1"/>
  <c r="I224" i="14"/>
  <c r="I224" i="13"/>
  <c r="I226" i="14"/>
  <c r="I226" i="13"/>
  <c r="I228" i="14"/>
  <c r="I228" i="13"/>
  <c r="I230" i="14"/>
  <c r="I230" i="13"/>
  <c r="I232" i="14"/>
  <c r="I232" i="13"/>
  <c r="I234" i="14"/>
  <c r="I234" i="13"/>
  <c r="I236" i="14"/>
  <c r="I236" i="13"/>
  <c r="I238" i="14"/>
  <c r="I238" i="13"/>
  <c r="I240" i="14"/>
  <c r="I240" i="13"/>
  <c r="L240" i="13" s="1"/>
  <c r="M240" i="13" s="1"/>
  <c r="I242" i="14"/>
  <c r="I242" i="13"/>
  <c r="I244" i="14"/>
  <c r="I244" i="13"/>
  <c r="I246" i="14"/>
  <c r="I246" i="13"/>
  <c r="I248" i="14"/>
  <c r="I248" i="13"/>
  <c r="L248" i="13" s="1"/>
  <c r="M248" i="13" s="1"/>
  <c r="I250" i="14"/>
  <c r="I250" i="13"/>
  <c r="I252" i="14"/>
  <c r="I252" i="13"/>
  <c r="I254" i="14"/>
  <c r="I254" i="13"/>
  <c r="L254" i="13" s="1"/>
  <c r="M254" i="13" s="1"/>
  <c r="I256" i="14"/>
  <c r="I256" i="13"/>
  <c r="I258" i="14"/>
  <c r="I258" i="13"/>
  <c r="I260" i="14"/>
  <c r="I260" i="13"/>
  <c r="I262" i="14"/>
  <c r="I262" i="13"/>
  <c r="I264" i="14"/>
  <c r="I264" i="13"/>
  <c r="I266" i="13"/>
  <c r="I266" i="14"/>
  <c r="I268" i="14"/>
  <c r="I268" i="13"/>
  <c r="I270" i="14"/>
  <c r="I270" i="13"/>
  <c r="I272" i="14"/>
  <c r="I272" i="13"/>
  <c r="L272" i="13" s="1"/>
  <c r="M272" i="13" s="1"/>
  <c r="I274" i="14"/>
  <c r="I274" i="13"/>
  <c r="I276" i="14"/>
  <c r="I276" i="13"/>
  <c r="I278" i="14"/>
  <c r="I278" i="13"/>
  <c r="I280" i="14"/>
  <c r="I280" i="13"/>
  <c r="L280" i="13" s="1"/>
  <c r="M280" i="13" s="1"/>
  <c r="I282" i="14"/>
  <c r="I282" i="13"/>
  <c r="I284" i="14"/>
  <c r="I284" i="13"/>
  <c r="I286" i="14"/>
  <c r="I286" i="13"/>
  <c r="L286" i="13" s="1"/>
  <c r="M286" i="13" s="1"/>
  <c r="I288" i="14"/>
  <c r="I288" i="13"/>
  <c r="I290" i="14"/>
  <c r="I290" i="13"/>
  <c r="I292" i="14"/>
  <c r="I292" i="13"/>
  <c r="I294" i="14"/>
  <c r="I294" i="13"/>
  <c r="I296" i="14"/>
  <c r="I296" i="13"/>
  <c r="I298" i="14"/>
  <c r="I298" i="13"/>
  <c r="I300" i="14"/>
  <c r="I300" i="13"/>
  <c r="I302" i="14"/>
  <c r="I302" i="13"/>
  <c r="I304" i="14"/>
  <c r="I304" i="13"/>
  <c r="L304" i="13" s="1"/>
  <c r="M304" i="13" s="1"/>
  <c r="I306" i="14"/>
  <c r="I306" i="13"/>
  <c r="I308" i="14"/>
  <c r="I308" i="13"/>
  <c r="I310" i="14"/>
  <c r="I310" i="13"/>
  <c r="I312" i="14"/>
  <c r="I312" i="13"/>
  <c r="L312" i="13" s="1"/>
  <c r="M312" i="13" s="1"/>
  <c r="I314" i="14"/>
  <c r="I314" i="13"/>
  <c r="I316" i="14"/>
  <c r="I316" i="13"/>
  <c r="I318" i="14"/>
  <c r="I318" i="13"/>
  <c r="L318" i="13" s="1"/>
  <c r="M318" i="13" s="1"/>
  <c r="I320" i="14"/>
  <c r="I320" i="13"/>
  <c r="I322" i="14"/>
  <c r="I322" i="13"/>
  <c r="I324" i="14"/>
  <c r="I324" i="13"/>
  <c r="I326" i="14"/>
  <c r="I326" i="13"/>
  <c r="I328" i="14"/>
  <c r="I328" i="13"/>
  <c r="I330" i="14"/>
  <c r="I330" i="13"/>
  <c r="I332" i="14"/>
  <c r="I332" i="13"/>
  <c r="I334" i="14"/>
  <c r="I334" i="13"/>
  <c r="I336" i="14"/>
  <c r="I336" i="13"/>
  <c r="L336" i="13" s="1"/>
  <c r="M336" i="13" s="1"/>
  <c r="I338" i="14"/>
  <c r="I338" i="13"/>
  <c r="I340" i="14"/>
  <c r="I340" i="13"/>
  <c r="I342" i="14"/>
  <c r="I342" i="13"/>
  <c r="I344" i="14"/>
  <c r="I344" i="13"/>
  <c r="L344" i="13" s="1"/>
  <c r="M344" i="13" s="1"/>
  <c r="I346" i="14"/>
  <c r="I346" i="13"/>
  <c r="I348" i="14"/>
  <c r="I348" i="13"/>
  <c r="I350" i="14"/>
  <c r="I350" i="13"/>
  <c r="L350" i="13" s="1"/>
  <c r="M350" i="13" s="1"/>
  <c r="I352" i="14"/>
  <c r="I352" i="13"/>
  <c r="I354" i="14"/>
  <c r="I354" i="13"/>
  <c r="I356" i="14"/>
  <c r="I356" i="13"/>
  <c r="I358" i="14"/>
  <c r="I358" i="13"/>
  <c r="I360" i="14"/>
  <c r="I360" i="13"/>
  <c r="L360" i="13" s="1"/>
  <c r="M360" i="13" s="1"/>
  <c r="I362" i="14"/>
  <c r="I362" i="13"/>
  <c r="I364" i="14"/>
  <c r="I364" i="13"/>
  <c r="L364" i="13" s="1"/>
  <c r="M364" i="13" s="1"/>
  <c r="I366" i="14"/>
  <c r="I366" i="13"/>
  <c r="L366" i="13" s="1"/>
  <c r="M366" i="13" s="1"/>
  <c r="I368" i="14"/>
  <c r="I368" i="13"/>
  <c r="L368" i="13" s="1"/>
  <c r="M368" i="13" s="1"/>
  <c r="I370" i="14"/>
  <c r="I370" i="13"/>
  <c r="I372" i="14"/>
  <c r="I372" i="13"/>
  <c r="I374" i="14"/>
  <c r="I374" i="13"/>
  <c r="I376" i="14"/>
  <c r="I376" i="13"/>
  <c r="I378" i="14"/>
  <c r="I378" i="13"/>
  <c r="I380" i="14"/>
  <c r="I380" i="13"/>
  <c r="I382" i="14"/>
  <c r="I382" i="13"/>
  <c r="I384" i="14"/>
  <c r="I384" i="13"/>
  <c r="I386" i="14"/>
  <c r="I386" i="13"/>
  <c r="I388" i="14"/>
  <c r="I388" i="13"/>
  <c r="I390" i="14"/>
  <c r="I390" i="13"/>
  <c r="I392" i="14"/>
  <c r="I392" i="13"/>
  <c r="L392" i="13" s="1"/>
  <c r="M392" i="13" s="1"/>
  <c r="I394" i="14"/>
  <c r="I394" i="13"/>
  <c r="I396" i="14"/>
  <c r="I396" i="13"/>
  <c r="I398" i="14"/>
  <c r="I398" i="13"/>
  <c r="I400" i="14"/>
  <c r="I400" i="13"/>
  <c r="L400" i="13" s="1"/>
  <c r="M400" i="13" s="1"/>
  <c r="I402" i="14"/>
  <c r="I402" i="13"/>
  <c r="I404" i="14"/>
  <c r="I404" i="13"/>
  <c r="I406" i="14"/>
  <c r="I406" i="13"/>
  <c r="I408" i="14"/>
  <c r="I408" i="13"/>
  <c r="I410" i="14"/>
  <c r="I410" i="13"/>
  <c r="I412" i="13"/>
  <c r="I412" i="14"/>
  <c r="I414" i="14"/>
  <c r="I414" i="13"/>
  <c r="I416" i="14"/>
  <c r="I416" i="13"/>
  <c r="I418" i="14"/>
  <c r="I418" i="13"/>
  <c r="I420" i="14"/>
  <c r="I420" i="13"/>
  <c r="I422" i="14"/>
  <c r="I422" i="13"/>
  <c r="I424" i="14"/>
  <c r="I424" i="13"/>
  <c r="L424" i="13" s="1"/>
  <c r="M424" i="13" s="1"/>
  <c r="I426" i="14"/>
  <c r="I426" i="13"/>
  <c r="I428" i="14"/>
  <c r="I428" i="13"/>
  <c r="I430" i="14"/>
  <c r="I430" i="13"/>
  <c r="I432" i="14"/>
  <c r="I432" i="13"/>
  <c r="L432" i="13" s="1"/>
  <c r="M432" i="13" s="1"/>
  <c r="I434" i="14"/>
  <c r="I434" i="13"/>
  <c r="I436" i="14"/>
  <c r="I436" i="13"/>
  <c r="E41" i="11"/>
  <c r="F41" i="11" s="1"/>
  <c r="E73" i="11"/>
  <c r="F73" i="11" s="1"/>
  <c r="E105" i="11"/>
  <c r="F105" i="11" s="1"/>
  <c r="F126" i="11"/>
  <c r="E126" i="11"/>
  <c r="E158" i="11"/>
  <c r="F158" i="11" s="1"/>
  <c r="B15" i="14"/>
  <c r="V15" i="14" s="1"/>
  <c r="W15" i="14" s="1"/>
  <c r="B15" i="13"/>
  <c r="B15" i="12"/>
  <c r="B16" i="10"/>
  <c r="C16" i="10" s="1"/>
  <c r="D16" i="10" s="1"/>
  <c r="B15" i="11"/>
  <c r="J16" i="14"/>
  <c r="J16" i="13"/>
  <c r="J18" i="14"/>
  <c r="J18" i="13"/>
  <c r="J20" i="14"/>
  <c r="J20" i="13"/>
  <c r="J22" i="14"/>
  <c r="J22" i="13"/>
  <c r="J24" i="14"/>
  <c r="J24" i="13"/>
  <c r="J26" i="14"/>
  <c r="J26" i="13"/>
  <c r="J28" i="14"/>
  <c r="J28" i="13"/>
  <c r="J30" i="14"/>
  <c r="J30" i="13"/>
  <c r="J32" i="14"/>
  <c r="J32" i="13"/>
  <c r="J34" i="14"/>
  <c r="J34" i="13"/>
  <c r="J36" i="14"/>
  <c r="J36" i="13"/>
  <c r="J38" i="14"/>
  <c r="J38" i="13"/>
  <c r="J40" i="14"/>
  <c r="J40" i="13"/>
  <c r="J42" i="14"/>
  <c r="J42" i="13"/>
  <c r="J44" i="14"/>
  <c r="J44" i="13"/>
  <c r="J46" i="14"/>
  <c r="J46" i="13"/>
  <c r="J48" i="14"/>
  <c r="J48" i="13"/>
  <c r="J50" i="14"/>
  <c r="J50" i="13"/>
  <c r="J52" i="14"/>
  <c r="J52" i="13"/>
  <c r="J54" i="14"/>
  <c r="J54" i="13"/>
  <c r="J56" i="14"/>
  <c r="J56" i="13"/>
  <c r="J58" i="14"/>
  <c r="J58" i="13"/>
  <c r="J60" i="14"/>
  <c r="J60" i="13"/>
  <c r="J62" i="14"/>
  <c r="J62" i="13"/>
  <c r="J64" i="14"/>
  <c r="J64" i="13"/>
  <c r="J66" i="14"/>
  <c r="J66" i="13"/>
  <c r="J68" i="14"/>
  <c r="J68" i="13"/>
  <c r="J70" i="14"/>
  <c r="J70" i="13"/>
  <c r="J72" i="14"/>
  <c r="J72" i="13"/>
  <c r="J74" i="14"/>
  <c r="J74" i="13"/>
  <c r="J76" i="14"/>
  <c r="J76" i="13"/>
  <c r="J78" i="14"/>
  <c r="J78" i="13"/>
  <c r="J80" i="14"/>
  <c r="J80" i="13"/>
  <c r="J82" i="14"/>
  <c r="J82" i="13"/>
  <c r="J84" i="14"/>
  <c r="J84" i="13"/>
  <c r="J86" i="14"/>
  <c r="J86" i="13"/>
  <c r="J88" i="14"/>
  <c r="J88" i="13"/>
  <c r="J90" i="14"/>
  <c r="J90" i="13"/>
  <c r="J92" i="14"/>
  <c r="J92" i="13"/>
  <c r="J94" i="14"/>
  <c r="J94" i="13"/>
  <c r="J96" i="14"/>
  <c r="J96" i="13"/>
  <c r="J98" i="14"/>
  <c r="J98" i="13"/>
  <c r="J100" i="14"/>
  <c r="J100" i="13"/>
  <c r="J102" i="14"/>
  <c r="J102" i="13"/>
  <c r="J104" i="14"/>
  <c r="J104" i="13"/>
  <c r="J106" i="14"/>
  <c r="J106" i="13"/>
  <c r="J108" i="13"/>
  <c r="J108" i="14"/>
  <c r="J110" i="14"/>
  <c r="J110" i="13"/>
  <c r="J112" i="14"/>
  <c r="J112" i="13"/>
  <c r="J114" i="14"/>
  <c r="J114" i="13"/>
  <c r="J116" i="14"/>
  <c r="J116" i="13"/>
  <c r="J118" i="14"/>
  <c r="J118" i="13"/>
  <c r="J120" i="14"/>
  <c r="J120" i="13"/>
  <c r="J122" i="14"/>
  <c r="J122" i="13"/>
  <c r="J124" i="14"/>
  <c r="J124" i="13"/>
  <c r="J126" i="14"/>
  <c r="J126" i="13"/>
  <c r="J128" i="14"/>
  <c r="J128" i="13"/>
  <c r="J130" i="14"/>
  <c r="J130" i="13"/>
  <c r="J132" i="14"/>
  <c r="J132" i="13"/>
  <c r="J134" i="14"/>
  <c r="J134" i="13"/>
  <c r="J136" i="14"/>
  <c r="J136" i="13"/>
  <c r="J138" i="14"/>
  <c r="J138" i="13"/>
  <c r="J140" i="14"/>
  <c r="J140" i="13"/>
  <c r="J142" i="14"/>
  <c r="J142" i="13"/>
  <c r="J144" i="14"/>
  <c r="J144" i="13"/>
  <c r="J146" i="14"/>
  <c r="J146" i="13"/>
  <c r="J148" i="14"/>
  <c r="J148" i="13"/>
  <c r="J150" i="14"/>
  <c r="J150" i="13"/>
  <c r="J152" i="14"/>
  <c r="J152" i="13"/>
  <c r="J154" i="14"/>
  <c r="J154" i="13"/>
  <c r="J156" i="14"/>
  <c r="J156" i="13"/>
  <c r="J158" i="14"/>
  <c r="J158" i="13"/>
  <c r="J160" i="14"/>
  <c r="J160" i="13"/>
  <c r="J162" i="14"/>
  <c r="J162" i="13"/>
  <c r="J164" i="14"/>
  <c r="J164" i="13"/>
  <c r="J166" i="14"/>
  <c r="J166" i="13"/>
  <c r="J168" i="14"/>
  <c r="J168" i="13"/>
  <c r="J170" i="14"/>
  <c r="J170" i="13"/>
  <c r="J172" i="14"/>
  <c r="J172" i="13"/>
  <c r="J174" i="14"/>
  <c r="J174" i="13"/>
  <c r="J176" i="14"/>
  <c r="J176" i="13"/>
  <c r="J178" i="14"/>
  <c r="J178" i="13"/>
  <c r="J180" i="14"/>
  <c r="J180" i="13"/>
  <c r="J182" i="14"/>
  <c r="J182" i="13"/>
  <c r="J184" i="14"/>
  <c r="J184" i="13"/>
  <c r="J186" i="14"/>
  <c r="J186" i="13"/>
  <c r="J188" i="14"/>
  <c r="J188" i="13"/>
  <c r="J190" i="14"/>
  <c r="J190" i="13"/>
  <c r="J192" i="14"/>
  <c r="J192" i="13"/>
  <c r="J194" i="14"/>
  <c r="J194" i="13"/>
  <c r="J196" i="14"/>
  <c r="J196" i="13"/>
  <c r="J198" i="14"/>
  <c r="J198" i="13"/>
  <c r="J200" i="14"/>
  <c r="J200" i="13"/>
  <c r="J202" i="14"/>
  <c r="J202" i="13"/>
  <c r="J204" i="14"/>
  <c r="J204" i="13"/>
  <c r="J206" i="14"/>
  <c r="J206" i="13"/>
  <c r="J208" i="14"/>
  <c r="J208" i="13"/>
  <c r="J210" i="14"/>
  <c r="J210" i="13"/>
  <c r="J212" i="14"/>
  <c r="J212" i="13"/>
  <c r="J214" i="14"/>
  <c r="J214" i="13"/>
  <c r="J216" i="14"/>
  <c r="J216" i="13"/>
  <c r="J218" i="14"/>
  <c r="J218" i="13"/>
  <c r="J220" i="14"/>
  <c r="J220" i="13"/>
  <c r="J222" i="14"/>
  <c r="J222" i="13"/>
  <c r="J224" i="14"/>
  <c r="J224" i="13"/>
  <c r="J226" i="14"/>
  <c r="J226" i="13"/>
  <c r="J228" i="14"/>
  <c r="J228" i="13"/>
  <c r="J230" i="14"/>
  <c r="J230" i="13"/>
  <c r="J232" i="14"/>
  <c r="J232" i="13"/>
  <c r="J234" i="14"/>
  <c r="J234" i="13"/>
  <c r="J236" i="14"/>
  <c r="J236" i="13"/>
  <c r="J238" i="14"/>
  <c r="J238" i="13"/>
  <c r="J240" i="14"/>
  <c r="J240" i="13"/>
  <c r="J242" i="14"/>
  <c r="J242" i="13"/>
  <c r="J244" i="14"/>
  <c r="J244" i="13"/>
  <c r="J246" i="14"/>
  <c r="J246" i="13"/>
  <c r="J248" i="14"/>
  <c r="J248" i="13"/>
  <c r="J250" i="14"/>
  <c r="J250" i="13"/>
  <c r="J252" i="14"/>
  <c r="J252" i="13"/>
  <c r="J254" i="14"/>
  <c r="J254" i="13"/>
  <c r="J256" i="14"/>
  <c r="J256" i="13"/>
  <c r="J258" i="14"/>
  <c r="J258" i="13"/>
  <c r="J260" i="14"/>
  <c r="J260" i="13"/>
  <c r="J262" i="14"/>
  <c r="J262" i="13"/>
  <c r="J264" i="14"/>
  <c r="J264" i="13"/>
  <c r="J266" i="14"/>
  <c r="J266" i="13"/>
  <c r="J268" i="14"/>
  <c r="J268" i="13"/>
  <c r="J270" i="14"/>
  <c r="J270" i="13"/>
  <c r="J272" i="14"/>
  <c r="J272" i="13"/>
  <c r="J274" i="14"/>
  <c r="J274" i="13"/>
  <c r="J276" i="14"/>
  <c r="J276" i="13"/>
  <c r="J278" i="14"/>
  <c r="J278" i="13"/>
  <c r="J280" i="14"/>
  <c r="J280" i="13"/>
  <c r="J282" i="14"/>
  <c r="J282" i="13"/>
  <c r="J284" i="14"/>
  <c r="J284" i="13"/>
  <c r="J286" i="14"/>
  <c r="J286" i="13"/>
  <c r="J288" i="14"/>
  <c r="J288" i="13"/>
  <c r="J290" i="14"/>
  <c r="J290" i="13"/>
  <c r="J292" i="14"/>
  <c r="J292" i="13"/>
  <c r="J294" i="14"/>
  <c r="J294" i="13"/>
  <c r="J296" i="14"/>
  <c r="J296" i="13"/>
  <c r="J298" i="14"/>
  <c r="J298" i="13"/>
  <c r="J300" i="14"/>
  <c r="J300" i="13"/>
  <c r="J302" i="14"/>
  <c r="J302" i="13"/>
  <c r="J304" i="14"/>
  <c r="J304" i="13"/>
  <c r="J306" i="14"/>
  <c r="J306" i="13"/>
  <c r="J308" i="14"/>
  <c r="J308" i="13"/>
  <c r="J310" i="14"/>
  <c r="J310" i="13"/>
  <c r="J312" i="14"/>
  <c r="J312" i="13"/>
  <c r="J314" i="14"/>
  <c r="J314" i="13"/>
  <c r="J316" i="14"/>
  <c r="J316" i="13"/>
  <c r="J318" i="14"/>
  <c r="J318" i="13"/>
  <c r="J320" i="14"/>
  <c r="J320" i="13"/>
  <c r="J322" i="14"/>
  <c r="J322" i="13"/>
  <c r="J324" i="14"/>
  <c r="J324" i="13"/>
  <c r="J326" i="14"/>
  <c r="J326" i="13"/>
  <c r="J328" i="14"/>
  <c r="J328" i="13"/>
  <c r="J330" i="14"/>
  <c r="J330" i="13"/>
  <c r="J332" i="14"/>
  <c r="J332" i="13"/>
  <c r="J334" i="14"/>
  <c r="J334" i="13"/>
  <c r="J336" i="14"/>
  <c r="J336" i="13"/>
  <c r="J338" i="14"/>
  <c r="J338" i="13"/>
  <c r="J340" i="14"/>
  <c r="J340" i="13"/>
  <c r="J342" i="14"/>
  <c r="J342" i="13"/>
  <c r="J344" i="14"/>
  <c r="J344" i="13"/>
  <c r="J346" i="14"/>
  <c r="J346" i="13"/>
  <c r="J348" i="14"/>
  <c r="J348" i="13"/>
  <c r="J350" i="14"/>
  <c r="J350" i="13"/>
  <c r="J352" i="14"/>
  <c r="J352" i="13"/>
  <c r="J354" i="14"/>
  <c r="J354" i="13"/>
  <c r="J356" i="14"/>
  <c r="J356" i="13"/>
  <c r="J358" i="14"/>
  <c r="J358" i="13"/>
  <c r="J360" i="14"/>
  <c r="J360" i="13"/>
  <c r="J362" i="14"/>
  <c r="J362" i="13"/>
  <c r="J364" i="14"/>
  <c r="J364" i="13"/>
  <c r="J366" i="14"/>
  <c r="J366" i="13"/>
  <c r="J368" i="14"/>
  <c r="J368" i="13"/>
  <c r="J370" i="14"/>
  <c r="J370" i="13"/>
  <c r="J372" i="14"/>
  <c r="J372" i="13"/>
  <c r="J374" i="14"/>
  <c r="J374" i="13"/>
  <c r="J376" i="14"/>
  <c r="J376" i="13"/>
  <c r="J378" i="14"/>
  <c r="J378" i="13"/>
  <c r="J380" i="14"/>
  <c r="J380" i="13"/>
  <c r="J382" i="14"/>
  <c r="J382" i="13"/>
  <c r="J384" i="14"/>
  <c r="J384" i="13"/>
  <c r="J386" i="14"/>
  <c r="J386" i="13"/>
  <c r="J388" i="14"/>
  <c r="J388" i="13"/>
  <c r="J390" i="14"/>
  <c r="J390" i="13"/>
  <c r="J392" i="14"/>
  <c r="J392" i="13"/>
  <c r="J394" i="14"/>
  <c r="J394" i="13"/>
  <c r="J396" i="14"/>
  <c r="J396" i="13"/>
  <c r="J398" i="14"/>
  <c r="J398" i="13"/>
  <c r="J400" i="14"/>
  <c r="J400" i="13"/>
  <c r="J402" i="14"/>
  <c r="J402" i="13"/>
  <c r="J404" i="14"/>
  <c r="J404" i="13"/>
  <c r="J406" i="14"/>
  <c r="J406" i="13"/>
  <c r="J408" i="14"/>
  <c r="J408" i="13"/>
  <c r="J410" i="14"/>
  <c r="J410" i="13"/>
  <c r="J412" i="14"/>
  <c r="J412" i="13"/>
  <c r="J414" i="14"/>
  <c r="J414" i="13"/>
  <c r="J416" i="14"/>
  <c r="J416" i="13"/>
  <c r="J418" i="14"/>
  <c r="J418" i="13"/>
  <c r="J420" i="14"/>
  <c r="J420" i="13"/>
  <c r="J422" i="14"/>
  <c r="J422" i="13"/>
  <c r="J424" i="14"/>
  <c r="J424" i="13"/>
  <c r="J426" i="14"/>
  <c r="J426" i="13"/>
  <c r="J428" i="14"/>
  <c r="J428" i="13"/>
  <c r="J430" i="14"/>
  <c r="J430" i="13"/>
  <c r="J432" i="14"/>
  <c r="J432" i="13"/>
  <c r="J434" i="14"/>
  <c r="J434" i="13"/>
  <c r="J436" i="14"/>
  <c r="J436" i="13"/>
  <c r="J438" i="14"/>
  <c r="J438" i="13"/>
  <c r="E20" i="11"/>
  <c r="F20" i="11" s="1"/>
  <c r="F22" i="11"/>
  <c r="E22" i="11"/>
  <c r="F52" i="11"/>
  <c r="E52" i="11"/>
  <c r="F54" i="11"/>
  <c r="E54" i="11"/>
  <c r="E84" i="11"/>
  <c r="F84" i="11" s="1"/>
  <c r="F86" i="11"/>
  <c r="E86" i="11"/>
  <c r="AP218" i="8"/>
  <c r="AP234" i="8"/>
  <c r="AP250" i="8"/>
  <c r="AP258" i="8"/>
  <c r="AP266" i="8"/>
  <c r="AP282" i="8"/>
  <c r="AP314" i="8"/>
  <c r="AP322" i="8"/>
  <c r="AP330" i="8"/>
  <c r="AP338" i="8"/>
  <c r="AP346" i="8"/>
  <c r="AP394" i="8"/>
  <c r="AP402" i="8"/>
  <c r="AP410" i="8"/>
  <c r="AI449" i="8"/>
  <c r="AH450" i="8"/>
  <c r="AP450" i="8" s="1"/>
  <c r="AG451" i="8"/>
  <c r="AP451" i="8" s="1"/>
  <c r="AF452" i="8"/>
  <c r="AI457" i="8"/>
  <c r="AH458" i="8"/>
  <c r="AP458" i="8" s="1"/>
  <c r="AG459" i="8"/>
  <c r="AF460" i="8"/>
  <c r="AP460" i="8" s="1"/>
  <c r="AI465" i="8"/>
  <c r="AH466" i="8"/>
  <c r="AP466" i="8" s="1"/>
  <c r="AG467" i="8"/>
  <c r="AF468" i="8"/>
  <c r="AI473" i="8"/>
  <c r="AH474" i="8"/>
  <c r="AP474" i="8"/>
  <c r="AG475" i="8"/>
  <c r="AF476" i="8"/>
  <c r="AP476" i="8" s="1"/>
  <c r="AI481" i="8"/>
  <c r="AH482" i="8"/>
  <c r="AP482" i="8" s="1"/>
  <c r="AG483" i="8"/>
  <c r="AF484" i="8"/>
  <c r="AP484" i="8" s="1"/>
  <c r="AI489" i="8"/>
  <c r="AH490" i="8"/>
  <c r="AP490" i="8"/>
  <c r="AG491" i="8"/>
  <c r="AF492" i="8"/>
  <c r="AP492" i="8" s="1"/>
  <c r="AI497" i="8"/>
  <c r="AH498" i="8"/>
  <c r="AP498" i="8"/>
  <c r="AG499" i="8"/>
  <c r="AP499" i="8" s="1"/>
  <c r="AF500" i="8"/>
  <c r="AP500" i="8" s="1"/>
  <c r="AI505" i="8"/>
  <c r="AH506" i="8"/>
  <c r="AP506" i="8"/>
  <c r="AG507" i="8"/>
  <c r="E15" i="14"/>
  <c r="E15" i="13"/>
  <c r="E15" i="12"/>
  <c r="E17" i="14"/>
  <c r="E17" i="13"/>
  <c r="E17" i="12"/>
  <c r="E19" i="14"/>
  <c r="V19" i="14" s="1"/>
  <c r="W19" i="14" s="1"/>
  <c r="E19" i="13"/>
  <c r="E19" i="12"/>
  <c r="E21" i="14"/>
  <c r="E21" i="12"/>
  <c r="G21" i="12" s="1"/>
  <c r="H21" i="12" s="1"/>
  <c r="E21" i="13"/>
  <c r="L21" i="13" s="1"/>
  <c r="M21" i="13" s="1"/>
  <c r="E23" i="14"/>
  <c r="V23" i="14" s="1"/>
  <c r="W23" i="14" s="1"/>
  <c r="E23" i="13"/>
  <c r="E23" i="12"/>
  <c r="G23" i="12" s="1"/>
  <c r="H23" i="12" s="1"/>
  <c r="E25" i="14"/>
  <c r="E25" i="13"/>
  <c r="E25" i="12"/>
  <c r="E27" i="14"/>
  <c r="V27" i="14" s="1"/>
  <c r="W27" i="14" s="1"/>
  <c r="E27" i="13"/>
  <c r="L27" i="13" s="1"/>
  <c r="M27" i="13" s="1"/>
  <c r="E27" i="12"/>
  <c r="G27" i="12" s="1"/>
  <c r="H27" i="12" s="1"/>
  <c r="E29" i="14"/>
  <c r="E29" i="13"/>
  <c r="E29" i="12"/>
  <c r="E31" i="14"/>
  <c r="E31" i="13"/>
  <c r="E31" i="12"/>
  <c r="G31" i="12" s="1"/>
  <c r="H31" i="12" s="1"/>
  <c r="E33" i="14"/>
  <c r="E33" i="13"/>
  <c r="L33" i="13" s="1"/>
  <c r="M33" i="13" s="1"/>
  <c r="E33" i="12"/>
  <c r="E35" i="14"/>
  <c r="E35" i="13"/>
  <c r="E35" i="12"/>
  <c r="G35" i="12" s="1"/>
  <c r="H35" i="12" s="1"/>
  <c r="E37" i="14"/>
  <c r="E37" i="12"/>
  <c r="G37" i="12" s="1"/>
  <c r="H37" i="12" s="1"/>
  <c r="E37" i="13"/>
  <c r="E39" i="14"/>
  <c r="V39" i="14" s="1"/>
  <c r="W39" i="14" s="1"/>
  <c r="E39" i="13"/>
  <c r="E39" i="12"/>
  <c r="E41" i="14"/>
  <c r="E41" i="13"/>
  <c r="E41" i="12"/>
  <c r="G41" i="12" s="1"/>
  <c r="H41" i="12" s="1"/>
  <c r="E43" i="14"/>
  <c r="V43" i="14" s="1"/>
  <c r="W43" i="14" s="1"/>
  <c r="E43" i="13"/>
  <c r="E43" i="12"/>
  <c r="G43" i="12" s="1"/>
  <c r="H43" i="12" s="1"/>
  <c r="E45" i="14"/>
  <c r="E45" i="12"/>
  <c r="E45" i="13"/>
  <c r="E47" i="14"/>
  <c r="E47" i="13"/>
  <c r="L47" i="13" s="1"/>
  <c r="M47" i="13" s="1"/>
  <c r="E47" i="12"/>
  <c r="G47" i="12" s="1"/>
  <c r="H47" i="12" s="1"/>
  <c r="E49" i="14"/>
  <c r="E49" i="13"/>
  <c r="E49" i="12"/>
  <c r="E51" i="14"/>
  <c r="E51" i="13"/>
  <c r="E51" i="12"/>
  <c r="E53" i="14"/>
  <c r="V53" i="14" s="1"/>
  <c r="W53" i="14" s="1"/>
  <c r="E53" i="12"/>
  <c r="E53" i="13"/>
  <c r="E55" i="14"/>
  <c r="V55" i="14" s="1"/>
  <c r="W55" i="14" s="1"/>
  <c r="E55" i="13"/>
  <c r="E55" i="12"/>
  <c r="E57" i="14"/>
  <c r="E57" i="13"/>
  <c r="E57" i="12"/>
  <c r="G57" i="12" s="1"/>
  <c r="H57" i="12" s="1"/>
  <c r="E59" i="14"/>
  <c r="V59" i="14" s="1"/>
  <c r="W59" i="14" s="1"/>
  <c r="E59" i="13"/>
  <c r="L59" i="13" s="1"/>
  <c r="M59" i="13" s="1"/>
  <c r="E59" i="12"/>
  <c r="G59" i="12" s="1"/>
  <c r="H59" i="12" s="1"/>
  <c r="E61" i="14"/>
  <c r="E61" i="13"/>
  <c r="E61" i="12"/>
  <c r="E63" i="14"/>
  <c r="V63" i="14" s="1"/>
  <c r="W63" i="14" s="1"/>
  <c r="E63" i="13"/>
  <c r="E63" i="12"/>
  <c r="E65" i="14"/>
  <c r="E65" i="13"/>
  <c r="L65" i="13" s="1"/>
  <c r="M65" i="13" s="1"/>
  <c r="E65" i="12"/>
  <c r="E67" i="14"/>
  <c r="E67" i="13"/>
  <c r="E67" i="12"/>
  <c r="E69" i="14"/>
  <c r="E69" i="12"/>
  <c r="E69" i="13"/>
  <c r="L69" i="13" s="1"/>
  <c r="M69" i="13" s="1"/>
  <c r="E71" i="14"/>
  <c r="E71" i="13"/>
  <c r="E71" i="12"/>
  <c r="E73" i="14"/>
  <c r="E73" i="13"/>
  <c r="E73" i="12"/>
  <c r="E75" i="14"/>
  <c r="V75" i="14" s="1"/>
  <c r="W75" i="14" s="1"/>
  <c r="E75" i="13"/>
  <c r="E75" i="12"/>
  <c r="G75" i="12" s="1"/>
  <c r="H75" i="12" s="1"/>
  <c r="E77" i="14"/>
  <c r="E77" i="13"/>
  <c r="E77" i="12"/>
  <c r="G77" i="12" s="1"/>
  <c r="H77" i="12" s="1"/>
  <c r="E79" i="14"/>
  <c r="E79" i="13"/>
  <c r="L79" i="13" s="1"/>
  <c r="M79" i="13" s="1"/>
  <c r="E79" i="12"/>
  <c r="G79" i="12" s="1"/>
  <c r="H79" i="12" s="1"/>
  <c r="E81" i="14"/>
  <c r="E81" i="13"/>
  <c r="L81" i="13" s="1"/>
  <c r="M81" i="13" s="1"/>
  <c r="E81" i="12"/>
  <c r="E83" i="14"/>
  <c r="E83" i="13"/>
  <c r="E83" i="12"/>
  <c r="E85" i="14"/>
  <c r="V85" i="14" s="1"/>
  <c r="W85" i="14" s="1"/>
  <c r="E85" i="12"/>
  <c r="G85" i="12" s="1"/>
  <c r="H85" i="12" s="1"/>
  <c r="E85" i="13"/>
  <c r="L85" i="13" s="1"/>
  <c r="M85" i="13" s="1"/>
  <c r="E87" i="14"/>
  <c r="V87" i="14" s="1"/>
  <c r="W87" i="14" s="1"/>
  <c r="E87" i="13"/>
  <c r="E87" i="12"/>
  <c r="G87" i="12" s="1"/>
  <c r="H87" i="12" s="1"/>
  <c r="E89" i="14"/>
  <c r="E89" i="13"/>
  <c r="E89" i="12"/>
  <c r="E91" i="14"/>
  <c r="E91" i="13"/>
  <c r="E91" i="12"/>
  <c r="G91" i="12" s="1"/>
  <c r="H91" i="12" s="1"/>
  <c r="E93" i="14"/>
  <c r="E93" i="12"/>
  <c r="E93" i="13"/>
  <c r="E95" i="14"/>
  <c r="E95" i="13"/>
  <c r="E95" i="12"/>
  <c r="G95" i="12" s="1"/>
  <c r="E97" i="14"/>
  <c r="E97" i="13"/>
  <c r="L97" i="13" s="1"/>
  <c r="M97" i="13" s="1"/>
  <c r="E97" i="12"/>
  <c r="E99" i="14"/>
  <c r="E99" i="13"/>
  <c r="E99" i="12"/>
  <c r="E101" i="14"/>
  <c r="E101" i="12"/>
  <c r="E101" i="13"/>
  <c r="E103" i="14"/>
  <c r="E103" i="13"/>
  <c r="E103" i="12"/>
  <c r="E105" i="14"/>
  <c r="E105" i="13"/>
  <c r="L105" i="13" s="1"/>
  <c r="M105" i="13" s="1"/>
  <c r="E105" i="12"/>
  <c r="G105" i="12" s="1"/>
  <c r="H105" i="12" s="1"/>
  <c r="E107" i="14"/>
  <c r="V107" i="14" s="1"/>
  <c r="W107" i="14" s="1"/>
  <c r="E107" i="13"/>
  <c r="E107" i="12"/>
  <c r="G107" i="12" s="1"/>
  <c r="H107" i="12" s="1"/>
  <c r="E109" i="14"/>
  <c r="E109" i="13"/>
  <c r="E109" i="12"/>
  <c r="E111" i="14"/>
  <c r="E111" i="13"/>
  <c r="E111" i="12"/>
  <c r="G111" i="12" s="1"/>
  <c r="H111" i="12" s="1"/>
  <c r="E113" i="14"/>
  <c r="V113" i="14" s="1"/>
  <c r="W113" i="14" s="1"/>
  <c r="E113" i="13"/>
  <c r="L113" i="13" s="1"/>
  <c r="M113" i="13" s="1"/>
  <c r="E113" i="12"/>
  <c r="E115" i="14"/>
  <c r="E115" i="13"/>
  <c r="E115" i="12"/>
  <c r="E117" i="14"/>
  <c r="V117" i="14" s="1"/>
  <c r="W117" i="14" s="1"/>
  <c r="E117" i="12"/>
  <c r="E117" i="13"/>
  <c r="L117" i="13" s="1"/>
  <c r="M117" i="13" s="1"/>
  <c r="E119" i="14"/>
  <c r="V119" i="14" s="1"/>
  <c r="W119" i="14" s="1"/>
  <c r="E119" i="13"/>
  <c r="E119" i="12"/>
  <c r="E121" i="14"/>
  <c r="E121" i="13"/>
  <c r="E121" i="12"/>
  <c r="G121" i="12" s="1"/>
  <c r="H121" i="12" s="1"/>
  <c r="E123" i="14"/>
  <c r="E123" i="13"/>
  <c r="E123" i="12"/>
  <c r="E125" i="14"/>
  <c r="E125" i="12"/>
  <c r="G125" i="12" s="1"/>
  <c r="H125" i="12" s="1"/>
  <c r="E125" i="13"/>
  <c r="L125" i="13" s="1"/>
  <c r="M125" i="13" s="1"/>
  <c r="E127" i="14"/>
  <c r="E127" i="13"/>
  <c r="L127" i="13" s="1"/>
  <c r="M127" i="13" s="1"/>
  <c r="E127" i="12"/>
  <c r="E129" i="14"/>
  <c r="E129" i="13"/>
  <c r="L129" i="13" s="1"/>
  <c r="M129" i="13" s="1"/>
  <c r="E129" i="12"/>
  <c r="E131" i="14"/>
  <c r="E131" i="13"/>
  <c r="E131" i="12"/>
  <c r="E133" i="14"/>
  <c r="E133" i="12"/>
  <c r="G133" i="12" s="1"/>
  <c r="H133" i="12" s="1"/>
  <c r="E133" i="13"/>
  <c r="L133" i="13" s="1"/>
  <c r="M133" i="13" s="1"/>
  <c r="E135" i="14"/>
  <c r="V135" i="14" s="1"/>
  <c r="W135" i="14" s="1"/>
  <c r="E135" i="13"/>
  <c r="E135" i="12"/>
  <c r="E137" i="14"/>
  <c r="E137" i="13"/>
  <c r="L137" i="13" s="1"/>
  <c r="M137" i="13" s="1"/>
  <c r="E137" i="12"/>
  <c r="G137" i="12" s="1"/>
  <c r="H137" i="12" s="1"/>
  <c r="E139" i="14"/>
  <c r="V139" i="14" s="1"/>
  <c r="W139" i="14" s="1"/>
  <c r="E139" i="13"/>
  <c r="L139" i="13" s="1"/>
  <c r="M139" i="13" s="1"/>
  <c r="E139" i="12"/>
  <c r="G139" i="12" s="1"/>
  <c r="H139" i="12" s="1"/>
  <c r="E141" i="14"/>
  <c r="E141" i="12"/>
  <c r="E141" i="13"/>
  <c r="E143" i="14"/>
  <c r="E143" i="13"/>
  <c r="L143" i="13" s="1"/>
  <c r="M143" i="13" s="1"/>
  <c r="E143" i="12"/>
  <c r="G143" i="12" s="1"/>
  <c r="H143" i="12" s="1"/>
  <c r="E145" i="14"/>
  <c r="E145" i="13"/>
  <c r="L145" i="13" s="1"/>
  <c r="M145" i="13" s="1"/>
  <c r="E145" i="12"/>
  <c r="E147" i="14"/>
  <c r="E147" i="13"/>
  <c r="E147" i="12"/>
  <c r="E149" i="14"/>
  <c r="V149" i="14" s="1"/>
  <c r="W149" i="14" s="1"/>
  <c r="E149" i="12"/>
  <c r="E149" i="13"/>
  <c r="L149" i="13" s="1"/>
  <c r="M149" i="13" s="1"/>
  <c r="E151" i="14"/>
  <c r="V151" i="14" s="1"/>
  <c r="W151" i="14" s="1"/>
  <c r="E151" i="13"/>
  <c r="E151" i="12"/>
  <c r="E153" i="14"/>
  <c r="V153" i="14" s="1"/>
  <c r="W153" i="14" s="1"/>
  <c r="E153" i="12"/>
  <c r="E153" i="13"/>
  <c r="L153" i="13" s="1"/>
  <c r="M153" i="13" s="1"/>
  <c r="E155" i="14"/>
  <c r="E155" i="13"/>
  <c r="E155" i="12"/>
  <c r="G155" i="12" s="1"/>
  <c r="H155" i="12" s="1"/>
  <c r="E157" i="14"/>
  <c r="E157" i="12"/>
  <c r="E157" i="13"/>
  <c r="E159" i="14"/>
  <c r="V159" i="14" s="1"/>
  <c r="W159" i="14" s="1"/>
  <c r="E159" i="13"/>
  <c r="L159" i="13" s="1"/>
  <c r="M159" i="13" s="1"/>
  <c r="E159" i="12"/>
  <c r="G159" i="12" s="1"/>
  <c r="H159" i="12" s="1"/>
  <c r="E161" i="12"/>
  <c r="G161" i="12" s="1"/>
  <c r="H161" i="12" s="1"/>
  <c r="E161" i="13"/>
  <c r="L161" i="13" s="1"/>
  <c r="M161" i="13" s="1"/>
  <c r="E161" i="14"/>
  <c r="E163" i="14"/>
  <c r="E163" i="13"/>
  <c r="E163" i="12"/>
  <c r="E165" i="14"/>
  <c r="E165" i="12"/>
  <c r="G165" i="12" s="1"/>
  <c r="H165" i="12" s="1"/>
  <c r="E165" i="13"/>
  <c r="E167" i="14"/>
  <c r="V167" i="14" s="1"/>
  <c r="W167" i="14" s="1"/>
  <c r="E167" i="13"/>
  <c r="E167" i="12"/>
  <c r="E169" i="14"/>
  <c r="E169" i="12"/>
  <c r="E169" i="13"/>
  <c r="E171" i="14"/>
  <c r="V171" i="14" s="1"/>
  <c r="W171" i="14" s="1"/>
  <c r="E171" i="13"/>
  <c r="E171" i="12"/>
  <c r="G171" i="12" s="1"/>
  <c r="H171" i="12" s="1"/>
  <c r="E173" i="14"/>
  <c r="E173" i="12"/>
  <c r="E173" i="13"/>
  <c r="E175" i="14"/>
  <c r="V175" i="14" s="1"/>
  <c r="W175" i="14" s="1"/>
  <c r="E175" i="13"/>
  <c r="E175" i="12"/>
  <c r="G175" i="12" s="1"/>
  <c r="H175" i="12" s="1"/>
  <c r="E177" i="14"/>
  <c r="E177" i="12"/>
  <c r="G177" i="12" s="1"/>
  <c r="H177" i="12" s="1"/>
  <c r="E177" i="13"/>
  <c r="E179" i="14"/>
  <c r="E179" i="13"/>
  <c r="E179" i="12"/>
  <c r="G179" i="12" s="1"/>
  <c r="H179" i="12" s="1"/>
  <c r="E181" i="14"/>
  <c r="V181" i="14" s="1"/>
  <c r="W181" i="14" s="1"/>
  <c r="E181" i="13"/>
  <c r="L181" i="13" s="1"/>
  <c r="M181" i="13" s="1"/>
  <c r="E181" i="12"/>
  <c r="E183" i="14"/>
  <c r="V183" i="14" s="1"/>
  <c r="W183" i="14" s="1"/>
  <c r="E183" i="13"/>
  <c r="E183" i="12"/>
  <c r="E185" i="14"/>
  <c r="E185" i="12"/>
  <c r="E185" i="13"/>
  <c r="E187" i="14"/>
  <c r="E187" i="13"/>
  <c r="E187" i="12"/>
  <c r="E189" i="14"/>
  <c r="E189" i="13"/>
  <c r="E189" i="12"/>
  <c r="E191" i="14"/>
  <c r="E191" i="13"/>
  <c r="E191" i="12"/>
  <c r="G191" i="12" s="1"/>
  <c r="H191" i="12" s="1"/>
  <c r="E193" i="14"/>
  <c r="E193" i="13"/>
  <c r="L193" i="13" s="1"/>
  <c r="M193" i="13" s="1"/>
  <c r="E193" i="12"/>
  <c r="E195" i="14"/>
  <c r="E195" i="13"/>
  <c r="E195" i="12"/>
  <c r="E197" i="14"/>
  <c r="E197" i="13"/>
  <c r="L197" i="13" s="1"/>
  <c r="M197" i="13" s="1"/>
  <c r="E197" i="12"/>
  <c r="E199" i="14"/>
  <c r="E199" i="13"/>
  <c r="E199" i="12"/>
  <c r="E201" i="14"/>
  <c r="E201" i="13"/>
  <c r="E201" i="12"/>
  <c r="G201" i="12" s="1"/>
  <c r="H201" i="12" s="1"/>
  <c r="E203" i="14"/>
  <c r="E203" i="12"/>
  <c r="E203" i="13"/>
  <c r="L203" i="13" s="1"/>
  <c r="M203" i="13" s="1"/>
  <c r="E205" i="14"/>
  <c r="E205" i="12"/>
  <c r="E205" i="13"/>
  <c r="E207" i="14"/>
  <c r="E207" i="12"/>
  <c r="G207" i="12" s="1"/>
  <c r="H207" i="12" s="1"/>
  <c r="E207" i="13"/>
  <c r="L207" i="13" s="1"/>
  <c r="M207" i="13" s="1"/>
  <c r="E209" i="14"/>
  <c r="V209" i="14" s="1"/>
  <c r="W209" i="14" s="1"/>
  <c r="E209" i="13"/>
  <c r="L209" i="13" s="1"/>
  <c r="M209" i="13" s="1"/>
  <c r="E209" i="12"/>
  <c r="E211" i="14"/>
  <c r="E211" i="13"/>
  <c r="E211" i="12"/>
  <c r="E213" i="14"/>
  <c r="E213" i="13"/>
  <c r="L213" i="13" s="1"/>
  <c r="M213" i="13" s="1"/>
  <c r="E213" i="12"/>
  <c r="E215" i="14"/>
  <c r="E215" i="13"/>
  <c r="E215" i="12"/>
  <c r="G215" i="12" s="1"/>
  <c r="H215" i="12" s="1"/>
  <c r="E217" i="14"/>
  <c r="E217" i="13"/>
  <c r="E217" i="12"/>
  <c r="E219" i="14"/>
  <c r="E219" i="12"/>
  <c r="G219" i="12" s="1"/>
  <c r="H219" i="12" s="1"/>
  <c r="E219" i="13"/>
  <c r="E221" i="14"/>
  <c r="E221" i="13"/>
  <c r="L221" i="13" s="1"/>
  <c r="M221" i="13" s="1"/>
  <c r="E221" i="12"/>
  <c r="E223" i="14"/>
  <c r="E223" i="13"/>
  <c r="E223" i="12"/>
  <c r="E225" i="14"/>
  <c r="E225" i="13"/>
  <c r="L225" i="13" s="1"/>
  <c r="M225" i="13" s="1"/>
  <c r="E225" i="12"/>
  <c r="E227" i="14"/>
  <c r="E227" i="13"/>
  <c r="E227" i="12"/>
  <c r="E229" i="14"/>
  <c r="E229" i="13"/>
  <c r="L229" i="13" s="1"/>
  <c r="M229" i="13" s="1"/>
  <c r="E229" i="12"/>
  <c r="G229" i="12" s="1"/>
  <c r="H229" i="12" s="1"/>
  <c r="E231" i="14"/>
  <c r="V231" i="14" s="1"/>
  <c r="W231" i="14" s="1"/>
  <c r="E231" i="13"/>
  <c r="E231" i="12"/>
  <c r="E233" i="14"/>
  <c r="V233" i="14" s="1"/>
  <c r="W233" i="14" s="1"/>
  <c r="E233" i="13"/>
  <c r="E233" i="12"/>
  <c r="G233" i="12" s="1"/>
  <c r="H233" i="12" s="1"/>
  <c r="E235" i="14"/>
  <c r="V235" i="14" s="1"/>
  <c r="W235" i="14" s="1"/>
  <c r="E235" i="13"/>
  <c r="L235" i="13" s="1"/>
  <c r="E235" i="12"/>
  <c r="G235" i="12" s="1"/>
  <c r="H235" i="12" s="1"/>
  <c r="E237" i="14"/>
  <c r="E237" i="13"/>
  <c r="L237" i="13" s="1"/>
  <c r="M237" i="13" s="1"/>
  <c r="E237" i="12"/>
  <c r="E239" i="14"/>
  <c r="E239" i="13"/>
  <c r="L239" i="13" s="1"/>
  <c r="M239" i="13" s="1"/>
  <c r="E239" i="12"/>
  <c r="G239" i="12" s="1"/>
  <c r="H239" i="12" s="1"/>
  <c r="E241" i="14"/>
  <c r="E241" i="13"/>
  <c r="E241" i="12"/>
  <c r="E243" i="14"/>
  <c r="E243" i="13"/>
  <c r="E243" i="12"/>
  <c r="E245" i="14"/>
  <c r="E245" i="13"/>
  <c r="L245" i="13" s="1"/>
  <c r="M245" i="13" s="1"/>
  <c r="E245" i="12"/>
  <c r="E247" i="14"/>
  <c r="V247" i="14" s="1"/>
  <c r="W247" i="14" s="1"/>
  <c r="E247" i="13"/>
  <c r="E247" i="12"/>
  <c r="G247" i="12" s="1"/>
  <c r="H247" i="12" s="1"/>
  <c r="E249" i="14"/>
  <c r="E249" i="13"/>
  <c r="E249" i="12"/>
  <c r="E251" i="14"/>
  <c r="V251" i="14" s="1"/>
  <c r="W251" i="14" s="1"/>
  <c r="E251" i="13"/>
  <c r="E251" i="12"/>
  <c r="E253" i="14"/>
  <c r="E253" i="13"/>
  <c r="E253" i="12"/>
  <c r="E255" i="14"/>
  <c r="E255" i="13"/>
  <c r="E255" i="12"/>
  <c r="E257" i="14"/>
  <c r="V257" i="14" s="1"/>
  <c r="W257" i="14" s="1"/>
  <c r="E257" i="13"/>
  <c r="E257" i="12"/>
  <c r="E259" i="14"/>
  <c r="E259" i="13"/>
  <c r="E259" i="12"/>
  <c r="E261" i="14"/>
  <c r="E261" i="13"/>
  <c r="L261" i="13" s="1"/>
  <c r="M261" i="13" s="1"/>
  <c r="E261" i="12"/>
  <c r="E263" i="14"/>
  <c r="V263" i="14" s="1"/>
  <c r="W263" i="14" s="1"/>
  <c r="E263" i="13"/>
  <c r="E263" i="12"/>
  <c r="E265" i="14"/>
  <c r="E265" i="13"/>
  <c r="E265" i="12"/>
  <c r="G265" i="12" s="1"/>
  <c r="H265" i="12" s="1"/>
  <c r="E267" i="14"/>
  <c r="E267" i="13"/>
  <c r="L267" i="13" s="1"/>
  <c r="E267" i="12"/>
  <c r="G267" i="12" s="1"/>
  <c r="H267" i="12" s="1"/>
  <c r="E269" i="14"/>
  <c r="E269" i="13"/>
  <c r="L269" i="13" s="1"/>
  <c r="M269" i="13" s="1"/>
  <c r="E269" i="12"/>
  <c r="E271" i="14"/>
  <c r="V271" i="14" s="1"/>
  <c r="W271" i="14" s="1"/>
  <c r="E271" i="13"/>
  <c r="L271" i="13" s="1"/>
  <c r="M271" i="13" s="1"/>
  <c r="E271" i="12"/>
  <c r="G271" i="12" s="1"/>
  <c r="H271" i="12" s="1"/>
  <c r="E273" i="14"/>
  <c r="V273" i="14" s="1"/>
  <c r="W273" i="14" s="1"/>
  <c r="E273" i="13"/>
  <c r="L273" i="13" s="1"/>
  <c r="M273" i="13" s="1"/>
  <c r="E273" i="12"/>
  <c r="E275" i="14"/>
  <c r="V275" i="14" s="1"/>
  <c r="W275" i="14" s="1"/>
  <c r="E275" i="13"/>
  <c r="E275" i="12"/>
  <c r="E277" i="14"/>
  <c r="E277" i="13"/>
  <c r="L277" i="13" s="1"/>
  <c r="M277" i="13" s="1"/>
  <c r="E277" i="12"/>
  <c r="E279" i="14"/>
  <c r="V279" i="14" s="1"/>
  <c r="W279" i="14" s="1"/>
  <c r="E279" i="13"/>
  <c r="E279" i="12"/>
  <c r="E281" i="14"/>
  <c r="E281" i="13"/>
  <c r="E281" i="12"/>
  <c r="G281" i="12" s="1"/>
  <c r="H281" i="12" s="1"/>
  <c r="E283" i="14"/>
  <c r="V283" i="14" s="1"/>
  <c r="W283" i="14" s="1"/>
  <c r="E283" i="13"/>
  <c r="E283" i="12"/>
  <c r="E285" i="14"/>
  <c r="E285" i="13"/>
  <c r="E285" i="12"/>
  <c r="E287" i="14"/>
  <c r="E287" i="13"/>
  <c r="E287" i="12"/>
  <c r="G287" i="12" s="1"/>
  <c r="H287" i="12" s="1"/>
  <c r="E289" i="14"/>
  <c r="E289" i="13"/>
  <c r="L289" i="13" s="1"/>
  <c r="M289" i="13" s="1"/>
  <c r="E289" i="12"/>
  <c r="E291" i="14"/>
  <c r="E291" i="13"/>
  <c r="E291" i="12"/>
  <c r="E293" i="14"/>
  <c r="E293" i="13"/>
  <c r="L293" i="13" s="1"/>
  <c r="M293" i="13" s="1"/>
  <c r="E293" i="12"/>
  <c r="G293" i="12" s="1"/>
  <c r="H293" i="12" s="1"/>
  <c r="E295" i="14"/>
  <c r="E295" i="13"/>
  <c r="E295" i="12"/>
  <c r="E297" i="14"/>
  <c r="E297" i="13"/>
  <c r="E297" i="12"/>
  <c r="G297" i="12" s="1"/>
  <c r="H297" i="12" s="1"/>
  <c r="E299" i="14"/>
  <c r="E299" i="13"/>
  <c r="L299" i="13" s="1"/>
  <c r="M299" i="13" s="1"/>
  <c r="E299" i="12"/>
  <c r="G299" i="12" s="1"/>
  <c r="H299" i="12" s="1"/>
  <c r="E301" i="14"/>
  <c r="E301" i="13"/>
  <c r="L301" i="13" s="1"/>
  <c r="M301" i="13" s="1"/>
  <c r="E301" i="12"/>
  <c r="E303" i="14"/>
  <c r="E303" i="13"/>
  <c r="L303" i="13" s="1"/>
  <c r="M303" i="13" s="1"/>
  <c r="E303" i="12"/>
  <c r="G303" i="12" s="1"/>
  <c r="H303" i="12" s="1"/>
  <c r="E305" i="14"/>
  <c r="V305" i="14" s="1"/>
  <c r="W305" i="14" s="1"/>
  <c r="E305" i="13"/>
  <c r="E305" i="12"/>
  <c r="E307" i="14"/>
  <c r="E307" i="13"/>
  <c r="E307" i="12"/>
  <c r="G307" i="12" s="1"/>
  <c r="H307" i="12" s="1"/>
  <c r="E309" i="14"/>
  <c r="V309" i="14" s="1"/>
  <c r="W309" i="14" s="1"/>
  <c r="E309" i="13"/>
  <c r="L309" i="13" s="1"/>
  <c r="M309" i="13" s="1"/>
  <c r="E309" i="12"/>
  <c r="E311" i="14"/>
  <c r="V311" i="14" s="1"/>
  <c r="W311" i="14" s="1"/>
  <c r="E311" i="13"/>
  <c r="E311" i="12"/>
  <c r="E313" i="14"/>
  <c r="E313" i="13"/>
  <c r="L313" i="13" s="1"/>
  <c r="M313" i="13" s="1"/>
  <c r="E313" i="12"/>
  <c r="E315" i="14"/>
  <c r="E315" i="13"/>
  <c r="E315" i="12"/>
  <c r="G315" i="12" s="1"/>
  <c r="H315" i="12" s="1"/>
  <c r="E317" i="14"/>
  <c r="E317" i="13"/>
  <c r="E317" i="12"/>
  <c r="E319" i="14"/>
  <c r="E319" i="13"/>
  <c r="E319" i="12"/>
  <c r="G319" i="12" s="1"/>
  <c r="H319" i="12" s="1"/>
  <c r="E321" i="14"/>
  <c r="E321" i="13"/>
  <c r="L321" i="13" s="1"/>
  <c r="M321" i="13" s="1"/>
  <c r="E321" i="12"/>
  <c r="E323" i="14"/>
  <c r="E323" i="13"/>
  <c r="E323" i="12"/>
  <c r="E325" i="14"/>
  <c r="V325" i="14" s="1"/>
  <c r="W325" i="14" s="1"/>
  <c r="E325" i="13"/>
  <c r="L325" i="13" s="1"/>
  <c r="M325" i="13" s="1"/>
  <c r="E325" i="12"/>
  <c r="E327" i="14"/>
  <c r="V327" i="14" s="1"/>
  <c r="W327" i="14" s="1"/>
  <c r="E327" i="13"/>
  <c r="E327" i="12"/>
  <c r="E329" i="14"/>
  <c r="E329" i="13"/>
  <c r="E329" i="12"/>
  <c r="E331" i="14"/>
  <c r="E331" i="13"/>
  <c r="L331" i="13" s="1"/>
  <c r="M331" i="13" s="1"/>
  <c r="E331" i="12"/>
  <c r="G331" i="12" s="1"/>
  <c r="H331" i="12" s="1"/>
  <c r="E333" i="14"/>
  <c r="E333" i="13"/>
  <c r="L333" i="13" s="1"/>
  <c r="M333" i="13" s="1"/>
  <c r="E333" i="12"/>
  <c r="E335" i="14"/>
  <c r="E335" i="13"/>
  <c r="L335" i="13" s="1"/>
  <c r="M335" i="13" s="1"/>
  <c r="E335" i="12"/>
  <c r="G335" i="12" s="1"/>
  <c r="H335" i="12" s="1"/>
  <c r="E337" i="14"/>
  <c r="E337" i="13"/>
  <c r="E337" i="12"/>
  <c r="E339" i="14"/>
  <c r="V339" i="14" s="1"/>
  <c r="W339" i="14" s="1"/>
  <c r="E339" i="13"/>
  <c r="E339" i="12"/>
  <c r="E341" i="14"/>
  <c r="E341" i="13"/>
  <c r="L341" i="13" s="1"/>
  <c r="M341" i="13" s="1"/>
  <c r="E341" i="12"/>
  <c r="E343" i="14"/>
  <c r="E343" i="13"/>
  <c r="E343" i="12"/>
  <c r="G343" i="12" s="1"/>
  <c r="H343" i="12" s="1"/>
  <c r="E345" i="14"/>
  <c r="V345" i="14" s="1"/>
  <c r="W345" i="14" s="1"/>
  <c r="E345" i="13"/>
  <c r="E345" i="12"/>
  <c r="G345" i="12" s="1"/>
  <c r="H345" i="12" s="1"/>
  <c r="E347" i="14"/>
  <c r="E347" i="13"/>
  <c r="L347" i="13" s="1"/>
  <c r="M347" i="13" s="1"/>
  <c r="E347" i="12"/>
  <c r="G347" i="12" s="1"/>
  <c r="H347" i="12" s="1"/>
  <c r="E349" i="14"/>
  <c r="E349" i="13"/>
  <c r="E349" i="12"/>
  <c r="E351" i="14"/>
  <c r="E351" i="13"/>
  <c r="E351" i="12"/>
  <c r="E353" i="14"/>
  <c r="E353" i="13"/>
  <c r="L353" i="13" s="1"/>
  <c r="M353" i="13" s="1"/>
  <c r="E353" i="12"/>
  <c r="E355" i="14"/>
  <c r="V355" i="14" s="1"/>
  <c r="W355" i="14" s="1"/>
  <c r="E355" i="13"/>
  <c r="E355" i="12"/>
  <c r="E357" i="14"/>
  <c r="V357" i="14" s="1"/>
  <c r="W357" i="14" s="1"/>
  <c r="E357" i="13"/>
  <c r="L357" i="13" s="1"/>
  <c r="M357" i="13" s="1"/>
  <c r="E357" i="12"/>
  <c r="G357" i="12" s="1"/>
  <c r="H357" i="12" s="1"/>
  <c r="E359" i="14"/>
  <c r="V359" i="14" s="1"/>
  <c r="W359" i="14" s="1"/>
  <c r="E359" i="13"/>
  <c r="E359" i="12"/>
  <c r="E361" i="14"/>
  <c r="E361" i="13"/>
  <c r="E361" i="12"/>
  <c r="E363" i="14"/>
  <c r="E363" i="13"/>
  <c r="E363" i="12"/>
  <c r="G363" i="12" s="1"/>
  <c r="H363" i="12" s="1"/>
  <c r="E365" i="14"/>
  <c r="E365" i="12"/>
  <c r="E365" i="13"/>
  <c r="E367" i="14"/>
  <c r="E367" i="13"/>
  <c r="L367" i="13" s="1"/>
  <c r="M367" i="13" s="1"/>
  <c r="E367" i="12"/>
  <c r="G367" i="12" s="1"/>
  <c r="H367" i="12" s="1"/>
  <c r="E369" i="14"/>
  <c r="V369" i="14" s="1"/>
  <c r="W369" i="14" s="1"/>
  <c r="E369" i="13"/>
  <c r="L369" i="13" s="1"/>
  <c r="M369" i="13" s="1"/>
  <c r="E369" i="12"/>
  <c r="E371" i="14"/>
  <c r="V371" i="14" s="1"/>
  <c r="W371" i="14" s="1"/>
  <c r="E371" i="13"/>
  <c r="E371" i="12"/>
  <c r="E373" i="14"/>
  <c r="V373" i="14" s="1"/>
  <c r="W373" i="14" s="1"/>
  <c r="E373" i="13"/>
  <c r="L373" i="13" s="1"/>
  <c r="M373" i="13" s="1"/>
  <c r="E373" i="12"/>
  <c r="E375" i="14"/>
  <c r="E375" i="13"/>
  <c r="E375" i="12"/>
  <c r="E377" i="14"/>
  <c r="E377" i="13"/>
  <c r="E377" i="12"/>
  <c r="G377" i="12" s="1"/>
  <c r="H377" i="12" s="1"/>
  <c r="E379" i="14"/>
  <c r="E379" i="13"/>
  <c r="E379" i="12"/>
  <c r="E381" i="14"/>
  <c r="E381" i="13"/>
  <c r="E381" i="12"/>
  <c r="E383" i="14"/>
  <c r="V383" i="14" s="1"/>
  <c r="W383" i="14" s="1"/>
  <c r="E383" i="13"/>
  <c r="L383" i="13" s="1"/>
  <c r="M383" i="13" s="1"/>
  <c r="E383" i="12"/>
  <c r="E385" i="14"/>
  <c r="V385" i="14" s="1"/>
  <c r="W385" i="14" s="1"/>
  <c r="E385" i="13"/>
  <c r="L385" i="13" s="1"/>
  <c r="M385" i="13" s="1"/>
  <c r="E385" i="12"/>
  <c r="E387" i="14"/>
  <c r="E387" i="13"/>
  <c r="L387" i="13" s="1"/>
  <c r="M387" i="13" s="1"/>
  <c r="E387" i="12"/>
  <c r="E389" i="14"/>
  <c r="E389" i="13"/>
  <c r="L389" i="13" s="1"/>
  <c r="M389" i="13" s="1"/>
  <c r="E389" i="12"/>
  <c r="E391" i="14"/>
  <c r="V391" i="14" s="1"/>
  <c r="W391" i="14" s="1"/>
  <c r="E391" i="13"/>
  <c r="E391" i="12"/>
  <c r="E393" i="14"/>
  <c r="E393" i="13"/>
  <c r="E393" i="12"/>
  <c r="E395" i="14"/>
  <c r="V395" i="14" s="1"/>
  <c r="W395" i="14" s="1"/>
  <c r="E395" i="13"/>
  <c r="E395" i="12"/>
  <c r="G395" i="12" s="1"/>
  <c r="H395" i="12" s="1"/>
  <c r="E397" i="14"/>
  <c r="E397" i="13"/>
  <c r="L397" i="13" s="1"/>
  <c r="M397" i="13" s="1"/>
  <c r="E397" i="12"/>
  <c r="E399" i="14"/>
  <c r="E399" i="13"/>
  <c r="E399" i="12"/>
  <c r="G399" i="12" s="1"/>
  <c r="H399" i="12" s="1"/>
  <c r="E401" i="14"/>
  <c r="V401" i="14" s="1"/>
  <c r="W401" i="14" s="1"/>
  <c r="E401" i="13"/>
  <c r="L401" i="13" s="1"/>
  <c r="M401" i="13" s="1"/>
  <c r="E401" i="12"/>
  <c r="E403" i="14"/>
  <c r="V403" i="14" s="1"/>
  <c r="W403" i="14" s="1"/>
  <c r="E403" i="13"/>
  <c r="L403" i="13" s="1"/>
  <c r="M403" i="13" s="1"/>
  <c r="E403" i="12"/>
  <c r="E405" i="14"/>
  <c r="V405" i="14" s="1"/>
  <c r="W405" i="14" s="1"/>
  <c r="E405" i="13"/>
  <c r="L405" i="13" s="1"/>
  <c r="M405" i="13" s="1"/>
  <c r="E405" i="12"/>
  <c r="E407" i="14"/>
  <c r="V407" i="14" s="1"/>
  <c r="W407" i="14" s="1"/>
  <c r="E407" i="13"/>
  <c r="E407" i="12"/>
  <c r="E409" i="14"/>
  <c r="V409" i="14" s="1"/>
  <c r="W409" i="14" s="1"/>
  <c r="E409" i="13"/>
  <c r="E409" i="12"/>
  <c r="E411" i="14"/>
  <c r="V411" i="14" s="1"/>
  <c r="W411" i="14" s="1"/>
  <c r="E411" i="13"/>
  <c r="E411" i="12"/>
  <c r="E413" i="14"/>
  <c r="E413" i="13"/>
  <c r="L413" i="13" s="1"/>
  <c r="M413" i="13" s="1"/>
  <c r="E413" i="12"/>
  <c r="E415" i="14"/>
  <c r="E415" i="13"/>
  <c r="L415" i="13" s="1"/>
  <c r="M415" i="13" s="1"/>
  <c r="E415" i="12"/>
  <c r="G415" i="12" s="1"/>
  <c r="H415" i="12" s="1"/>
  <c r="E417" i="14"/>
  <c r="E417" i="13"/>
  <c r="L417" i="13" s="1"/>
  <c r="M417" i="13" s="1"/>
  <c r="E417" i="12"/>
  <c r="E419" i="14"/>
  <c r="V419" i="14" s="1"/>
  <c r="W419" i="14" s="1"/>
  <c r="E419" i="13"/>
  <c r="E419" i="12"/>
  <c r="E421" i="14"/>
  <c r="E421" i="13"/>
  <c r="L421" i="13" s="1"/>
  <c r="M421" i="13" s="1"/>
  <c r="E421" i="12"/>
  <c r="G421" i="12" s="1"/>
  <c r="H421" i="12" s="1"/>
  <c r="E423" i="14"/>
  <c r="V423" i="14" s="1"/>
  <c r="W423" i="14" s="1"/>
  <c r="E423" i="13"/>
  <c r="E423" i="12"/>
  <c r="E425" i="14"/>
  <c r="E425" i="13"/>
  <c r="E425" i="12"/>
  <c r="G425" i="12" s="1"/>
  <c r="H425" i="12" s="1"/>
  <c r="E427" i="14"/>
  <c r="E427" i="13"/>
  <c r="L427" i="13" s="1"/>
  <c r="M427" i="13" s="1"/>
  <c r="E427" i="12"/>
  <c r="G427" i="12" s="1"/>
  <c r="H427" i="12" s="1"/>
  <c r="E429" i="14"/>
  <c r="E429" i="13"/>
  <c r="E429" i="12"/>
  <c r="E431" i="14"/>
  <c r="E431" i="13"/>
  <c r="E431" i="12"/>
  <c r="G431" i="12" s="1"/>
  <c r="H431" i="12" s="1"/>
  <c r="E433" i="14"/>
  <c r="V433" i="14" s="1"/>
  <c r="W433" i="14" s="1"/>
  <c r="E433" i="13"/>
  <c r="L433" i="13" s="1"/>
  <c r="M433" i="13" s="1"/>
  <c r="E433" i="12"/>
  <c r="E435" i="14"/>
  <c r="E435" i="13"/>
  <c r="E435" i="12"/>
  <c r="G435" i="12" s="1"/>
  <c r="H435" i="12" s="1"/>
  <c r="E437" i="14"/>
  <c r="E437" i="13"/>
  <c r="E437" i="12"/>
  <c r="E439" i="14"/>
  <c r="E439" i="13"/>
  <c r="E439" i="12"/>
  <c r="E441" i="14"/>
  <c r="V441" i="14" s="1"/>
  <c r="W441" i="14" s="1"/>
  <c r="E441" i="13"/>
  <c r="E441" i="12"/>
  <c r="E443" i="14"/>
  <c r="E443" i="13"/>
  <c r="L443" i="13" s="1"/>
  <c r="M443" i="13" s="1"/>
  <c r="E443" i="12"/>
  <c r="G443" i="12" s="1"/>
  <c r="H443" i="12" s="1"/>
  <c r="E445" i="14"/>
  <c r="E445" i="13"/>
  <c r="L445" i="13" s="1"/>
  <c r="M445" i="13" s="1"/>
  <c r="E445" i="12"/>
  <c r="E447" i="14"/>
  <c r="E447" i="13"/>
  <c r="L447" i="13" s="1"/>
  <c r="M447" i="13" s="1"/>
  <c r="E447" i="12"/>
  <c r="G447" i="12" s="1"/>
  <c r="H447" i="12" s="1"/>
  <c r="E449" i="14"/>
  <c r="E449" i="13"/>
  <c r="L449" i="13" s="1"/>
  <c r="M449" i="13" s="1"/>
  <c r="E449" i="12"/>
  <c r="E451" i="14"/>
  <c r="V451" i="14" s="1"/>
  <c r="W451" i="14" s="1"/>
  <c r="E451" i="13"/>
  <c r="E451" i="12"/>
  <c r="E453" i="14"/>
  <c r="E453" i="13"/>
  <c r="L453" i="13" s="1"/>
  <c r="M453" i="13" s="1"/>
  <c r="E453" i="12"/>
  <c r="E455" i="14"/>
  <c r="E455" i="13"/>
  <c r="E455" i="12"/>
  <c r="E457" i="14"/>
  <c r="E457" i="13"/>
  <c r="E457" i="12"/>
  <c r="G457" i="12" s="1"/>
  <c r="H457" i="12" s="1"/>
  <c r="E459" i="14"/>
  <c r="V459" i="14" s="1"/>
  <c r="W459" i="14" s="1"/>
  <c r="E459" i="13"/>
  <c r="E459" i="12"/>
  <c r="G459" i="12" s="1"/>
  <c r="H459" i="12" s="1"/>
  <c r="E461" i="14"/>
  <c r="E461" i="13"/>
  <c r="E461" i="12"/>
  <c r="E463" i="14"/>
  <c r="E463" i="13"/>
  <c r="E463" i="12"/>
  <c r="G463" i="12" s="1"/>
  <c r="H463" i="12" s="1"/>
  <c r="E465" i="14"/>
  <c r="V465" i="14" s="1"/>
  <c r="W465" i="14" s="1"/>
  <c r="E465" i="13"/>
  <c r="L465" i="13" s="1"/>
  <c r="M465" i="13" s="1"/>
  <c r="E465" i="12"/>
  <c r="E467" i="14"/>
  <c r="E467" i="13"/>
  <c r="E467" i="12"/>
  <c r="E469" i="14"/>
  <c r="E469" i="13"/>
  <c r="L469" i="13" s="1"/>
  <c r="M469" i="13" s="1"/>
  <c r="E469" i="12"/>
  <c r="E471" i="14"/>
  <c r="V471" i="14" s="1"/>
  <c r="W471" i="14" s="1"/>
  <c r="E471" i="13"/>
  <c r="E471" i="12"/>
  <c r="E473" i="14"/>
  <c r="E473" i="13"/>
  <c r="E473" i="12"/>
  <c r="E475" i="14"/>
  <c r="V475" i="14" s="1"/>
  <c r="W475" i="14" s="1"/>
  <c r="E475" i="13"/>
  <c r="E475" i="12"/>
  <c r="G475" i="12" s="1"/>
  <c r="H475" i="12" s="1"/>
  <c r="E477" i="14"/>
  <c r="E477" i="13"/>
  <c r="L477" i="13" s="1"/>
  <c r="M477" i="13" s="1"/>
  <c r="E477" i="12"/>
  <c r="E479" i="14"/>
  <c r="E479" i="13"/>
  <c r="L479" i="13" s="1"/>
  <c r="M479" i="13" s="1"/>
  <c r="E479" i="12"/>
  <c r="G479" i="12" s="1"/>
  <c r="H479" i="12" s="1"/>
  <c r="E481" i="14"/>
  <c r="V481" i="14" s="1"/>
  <c r="W481" i="14" s="1"/>
  <c r="E481" i="13"/>
  <c r="L481" i="13" s="1"/>
  <c r="M481" i="13" s="1"/>
  <c r="E481" i="12"/>
  <c r="E483" i="14"/>
  <c r="E483" i="13"/>
  <c r="E483" i="12"/>
  <c r="G483" i="12" s="1"/>
  <c r="H483" i="12" s="1"/>
  <c r="E485" i="14"/>
  <c r="E485" i="13"/>
  <c r="L485" i="13" s="1"/>
  <c r="M485" i="13" s="1"/>
  <c r="E485" i="12"/>
  <c r="E487" i="14"/>
  <c r="E487" i="13"/>
  <c r="E487" i="12"/>
  <c r="G487" i="12" s="1"/>
  <c r="H487" i="12" s="1"/>
  <c r="E489" i="14"/>
  <c r="E489" i="13"/>
  <c r="E489" i="12"/>
  <c r="G489" i="12" s="1"/>
  <c r="H489" i="12" s="1"/>
  <c r="E491" i="14"/>
  <c r="V491" i="14" s="1"/>
  <c r="W491" i="14" s="1"/>
  <c r="E491" i="13"/>
  <c r="E491" i="12"/>
  <c r="E493" i="14"/>
  <c r="E493" i="13"/>
  <c r="E493" i="12"/>
  <c r="E495" i="14"/>
  <c r="E495" i="13"/>
  <c r="E495" i="12"/>
  <c r="G495" i="12" s="1"/>
  <c r="H495" i="12" s="1"/>
  <c r="E497" i="14"/>
  <c r="E497" i="13"/>
  <c r="L497" i="13" s="1"/>
  <c r="M497" i="13" s="1"/>
  <c r="E497" i="12"/>
  <c r="E499" i="14"/>
  <c r="V499" i="14" s="1"/>
  <c r="W499" i="14" s="1"/>
  <c r="E499" i="13"/>
  <c r="E499" i="12"/>
  <c r="E501" i="14"/>
  <c r="V501" i="14" s="1"/>
  <c r="W501" i="14" s="1"/>
  <c r="E501" i="13"/>
  <c r="L501" i="13" s="1"/>
  <c r="M501" i="13" s="1"/>
  <c r="E501" i="12"/>
  <c r="E503" i="14"/>
  <c r="V503" i="14" s="1"/>
  <c r="W503" i="14" s="1"/>
  <c r="E503" i="13"/>
  <c r="E503" i="12"/>
  <c r="G503" i="12" s="1"/>
  <c r="H503" i="12" s="1"/>
  <c r="E505" i="14"/>
  <c r="E505" i="13"/>
  <c r="E505" i="12"/>
  <c r="E507" i="14"/>
  <c r="V507" i="14" s="1"/>
  <c r="W507" i="14" s="1"/>
  <c r="E507" i="13"/>
  <c r="E507" i="12"/>
  <c r="E509" i="14"/>
  <c r="E509" i="13"/>
  <c r="L509" i="13" s="1"/>
  <c r="M509" i="13" s="1"/>
  <c r="E509" i="12"/>
  <c r="E511" i="14"/>
  <c r="E511" i="13"/>
  <c r="L511" i="13" s="1"/>
  <c r="M511" i="13" s="1"/>
  <c r="E511" i="12"/>
  <c r="E513" i="14"/>
  <c r="E513" i="13"/>
  <c r="L513" i="13" s="1"/>
  <c r="M513" i="13" s="1"/>
  <c r="E513" i="12"/>
  <c r="E515" i="14"/>
  <c r="E515" i="13"/>
  <c r="E515" i="12"/>
  <c r="E517" i="14"/>
  <c r="E517" i="13"/>
  <c r="L517" i="13" s="1"/>
  <c r="M517" i="13" s="1"/>
  <c r="E517" i="12"/>
  <c r="E519" i="14"/>
  <c r="V519" i="14" s="1"/>
  <c r="W519" i="14" s="1"/>
  <c r="E519" i="13"/>
  <c r="E519" i="12"/>
  <c r="F33" i="11"/>
  <c r="E33" i="11"/>
  <c r="E65" i="11"/>
  <c r="F65" i="11" s="1"/>
  <c r="E97" i="11"/>
  <c r="F97" i="11" s="1"/>
  <c r="E134" i="11"/>
  <c r="F134" i="11" s="1"/>
  <c r="F166" i="11"/>
  <c r="E166" i="11"/>
  <c r="E251" i="11"/>
  <c r="E283" i="11"/>
  <c r="F283" i="11" s="1"/>
  <c r="E315" i="11"/>
  <c r="F315" i="11" s="1"/>
  <c r="E347" i="11"/>
  <c r="G98" i="12"/>
  <c r="H98" i="12" s="1"/>
  <c r="AN445" i="8"/>
  <c r="AM446" i="8"/>
  <c r="AL447" i="8"/>
  <c r="AK448" i="8"/>
  <c r="AP448" i="8" s="1"/>
  <c r="AN453" i="8"/>
  <c r="AM454" i="8"/>
  <c r="AL455" i="8"/>
  <c r="AP455" i="8" s="1"/>
  <c r="AK456" i="8"/>
  <c r="AP456" i="8" s="1"/>
  <c r="AP459" i="8"/>
  <c r="AN461" i="8"/>
  <c r="AM462" i="8"/>
  <c r="AL463" i="8"/>
  <c r="AK464" i="8"/>
  <c r="AN469" i="8"/>
  <c r="AP469" i="8" s="1"/>
  <c r="AM470" i="8"/>
  <c r="AL471" i="8"/>
  <c r="AP471" i="8" s="1"/>
  <c r="AK472" i="8"/>
  <c r="AP475" i="8"/>
  <c r="AN477" i="8"/>
  <c r="AM478" i="8"/>
  <c r="AL479" i="8"/>
  <c r="AK480" i="8"/>
  <c r="AP480" i="8" s="1"/>
  <c r="AN485" i="8"/>
  <c r="AP485" i="8" s="1"/>
  <c r="AM486" i="8"/>
  <c r="AL487" i="8"/>
  <c r="AP487" i="8" s="1"/>
  <c r="AK488" i="8"/>
  <c r="AP488" i="8" s="1"/>
  <c r="AN493" i="8"/>
  <c r="AM494" i="8"/>
  <c r="AL495" i="8"/>
  <c r="AK496" i="8"/>
  <c r="AP496" i="8" s="1"/>
  <c r="AN501" i="8"/>
  <c r="AM502" i="8"/>
  <c r="AL503" i="8"/>
  <c r="AK504" i="8"/>
  <c r="AP504" i="8" s="1"/>
  <c r="AP507" i="8"/>
  <c r="G15" i="14"/>
  <c r="G15" i="13"/>
  <c r="G17" i="14"/>
  <c r="G17" i="13"/>
  <c r="G19" i="14"/>
  <c r="G19" i="13"/>
  <c r="G21" i="14"/>
  <c r="G21" i="13"/>
  <c r="G23" i="14"/>
  <c r="G23" i="13"/>
  <c r="L23" i="13" s="1"/>
  <c r="M23" i="13" s="1"/>
  <c r="G25" i="14"/>
  <c r="G25" i="13"/>
  <c r="L25" i="13" s="1"/>
  <c r="M25" i="13" s="1"/>
  <c r="G27" i="14"/>
  <c r="G27" i="13"/>
  <c r="G29" i="14"/>
  <c r="G29" i="13"/>
  <c r="G31" i="14"/>
  <c r="G31" i="13"/>
  <c r="G33" i="14"/>
  <c r="G33" i="13"/>
  <c r="G35" i="14"/>
  <c r="G35" i="13"/>
  <c r="G37" i="14"/>
  <c r="G37" i="13"/>
  <c r="G39" i="14"/>
  <c r="G39" i="13"/>
  <c r="G41" i="14"/>
  <c r="G41" i="13"/>
  <c r="G43" i="14"/>
  <c r="G43" i="13"/>
  <c r="G45" i="14"/>
  <c r="V45" i="14" s="1"/>
  <c r="W45" i="14" s="1"/>
  <c r="G45" i="13"/>
  <c r="G47" i="14"/>
  <c r="V47" i="14" s="1"/>
  <c r="W47" i="14" s="1"/>
  <c r="G47" i="13"/>
  <c r="G49" i="14"/>
  <c r="G49" i="13"/>
  <c r="G51" i="14"/>
  <c r="G51" i="13"/>
  <c r="G53" i="14"/>
  <c r="G53" i="13"/>
  <c r="L53" i="13" s="1"/>
  <c r="M53" i="13" s="1"/>
  <c r="G55" i="14"/>
  <c r="G55" i="13"/>
  <c r="G57" i="14"/>
  <c r="G57" i="13"/>
  <c r="G59" i="14"/>
  <c r="G59" i="13"/>
  <c r="G61" i="14"/>
  <c r="V61" i="14" s="1"/>
  <c r="W61" i="14" s="1"/>
  <c r="G61" i="13"/>
  <c r="G63" i="14"/>
  <c r="G63" i="13"/>
  <c r="G65" i="14"/>
  <c r="G65" i="13"/>
  <c r="G67" i="14"/>
  <c r="G67" i="13"/>
  <c r="G69" i="14"/>
  <c r="G69" i="13"/>
  <c r="G71" i="14"/>
  <c r="G71" i="13"/>
  <c r="L71" i="13" s="1"/>
  <c r="M71" i="13" s="1"/>
  <c r="G73" i="14"/>
  <c r="G73" i="13"/>
  <c r="L73" i="13" s="1"/>
  <c r="M73" i="13" s="1"/>
  <c r="G75" i="14"/>
  <c r="G75" i="13"/>
  <c r="G77" i="14"/>
  <c r="G77" i="13"/>
  <c r="G79" i="14"/>
  <c r="G79" i="13"/>
  <c r="G81" i="14"/>
  <c r="G81" i="13"/>
  <c r="G83" i="14"/>
  <c r="G83" i="13"/>
  <c r="G85" i="14"/>
  <c r="G85" i="13"/>
  <c r="G87" i="14"/>
  <c r="G87" i="13"/>
  <c r="L87" i="13" s="1"/>
  <c r="M87" i="13" s="1"/>
  <c r="G89" i="14"/>
  <c r="G89" i="13"/>
  <c r="G91" i="14"/>
  <c r="G91" i="13"/>
  <c r="G93" i="14"/>
  <c r="V93" i="14" s="1"/>
  <c r="W93" i="14" s="1"/>
  <c r="G93" i="13"/>
  <c r="L93" i="13" s="1"/>
  <c r="M93" i="13" s="1"/>
  <c r="G95" i="14"/>
  <c r="G95" i="13"/>
  <c r="L95" i="13" s="1"/>
  <c r="M95" i="13" s="1"/>
  <c r="G97" i="14"/>
  <c r="G97" i="13"/>
  <c r="G99" i="14"/>
  <c r="G99" i="13"/>
  <c r="G101" i="14"/>
  <c r="G101" i="13"/>
  <c r="G103" i="14"/>
  <c r="G103" i="13"/>
  <c r="L103" i="13" s="1"/>
  <c r="M103" i="13" s="1"/>
  <c r="G105" i="14"/>
  <c r="G105" i="13"/>
  <c r="G107" i="14"/>
  <c r="G107" i="13"/>
  <c r="G109" i="14"/>
  <c r="G109" i="13"/>
  <c r="G111" i="14"/>
  <c r="V111" i="14" s="1"/>
  <c r="W111" i="14" s="1"/>
  <c r="G111" i="13"/>
  <c r="G113" i="14"/>
  <c r="G113" i="13"/>
  <c r="G115" i="14"/>
  <c r="G115" i="13"/>
  <c r="G117" i="14"/>
  <c r="G117" i="13"/>
  <c r="G119" i="14"/>
  <c r="G119" i="13"/>
  <c r="L119" i="13" s="1"/>
  <c r="M119" i="13" s="1"/>
  <c r="G121" i="14"/>
  <c r="G121" i="13"/>
  <c r="G123" i="14"/>
  <c r="G123" i="13"/>
  <c r="G125" i="14"/>
  <c r="V125" i="14" s="1"/>
  <c r="W125" i="14" s="1"/>
  <c r="G125" i="13"/>
  <c r="G127" i="14"/>
  <c r="G127" i="13"/>
  <c r="G129" i="14"/>
  <c r="G129" i="13"/>
  <c r="G131" i="14"/>
  <c r="G131" i="13"/>
  <c r="G133" i="14"/>
  <c r="G133" i="13"/>
  <c r="G135" i="14"/>
  <c r="G135" i="13"/>
  <c r="L135" i="13" s="1"/>
  <c r="M135" i="13" s="1"/>
  <c r="G137" i="14"/>
  <c r="G137" i="13"/>
  <c r="G139" i="14"/>
  <c r="G139" i="13"/>
  <c r="G141" i="14"/>
  <c r="G141" i="13"/>
  <c r="G143" i="14"/>
  <c r="G143" i="13"/>
  <c r="G145" i="14"/>
  <c r="G145" i="13"/>
  <c r="G147" i="14"/>
  <c r="G147" i="13"/>
  <c r="G149" i="14"/>
  <c r="G149" i="13"/>
  <c r="G151" i="14"/>
  <c r="G151" i="13"/>
  <c r="L151" i="13" s="1"/>
  <c r="M151" i="13" s="1"/>
  <c r="G153" i="14"/>
  <c r="G153" i="13"/>
  <c r="G155" i="14"/>
  <c r="G155" i="13"/>
  <c r="G157" i="14"/>
  <c r="V157" i="14" s="1"/>
  <c r="W157" i="14" s="1"/>
  <c r="G157" i="13"/>
  <c r="L157" i="13" s="1"/>
  <c r="M157" i="13" s="1"/>
  <c r="G159" i="14"/>
  <c r="G159" i="13"/>
  <c r="G161" i="14"/>
  <c r="G161" i="13"/>
  <c r="G163" i="14"/>
  <c r="G163" i="13"/>
  <c r="G165" i="14"/>
  <c r="G165" i="13"/>
  <c r="G167" i="14"/>
  <c r="G167" i="13"/>
  <c r="L167" i="13" s="1"/>
  <c r="M167" i="13" s="1"/>
  <c r="G169" i="14"/>
  <c r="G169" i="13"/>
  <c r="G171" i="14"/>
  <c r="G171" i="13"/>
  <c r="G173" i="14"/>
  <c r="G173" i="13"/>
  <c r="L173" i="13" s="1"/>
  <c r="M173" i="13" s="1"/>
  <c r="G175" i="14"/>
  <c r="G175" i="13"/>
  <c r="L175" i="13" s="1"/>
  <c r="M175" i="13" s="1"/>
  <c r="G177" i="14"/>
  <c r="G177" i="13"/>
  <c r="L177" i="13" s="1"/>
  <c r="M177" i="13" s="1"/>
  <c r="G179" i="14"/>
  <c r="G179" i="13"/>
  <c r="G181" i="14"/>
  <c r="G181" i="13"/>
  <c r="G183" i="14"/>
  <c r="G183" i="13"/>
  <c r="G185" i="14"/>
  <c r="G185" i="13"/>
  <c r="G187" i="14"/>
  <c r="G187" i="13"/>
  <c r="G189" i="14"/>
  <c r="V189" i="14" s="1"/>
  <c r="W189" i="14" s="1"/>
  <c r="G189" i="13"/>
  <c r="G191" i="14"/>
  <c r="V191" i="14" s="1"/>
  <c r="W191" i="14" s="1"/>
  <c r="G191" i="13"/>
  <c r="G193" i="14"/>
  <c r="G193" i="13"/>
  <c r="G195" i="14"/>
  <c r="G195" i="13"/>
  <c r="G197" i="14"/>
  <c r="G197" i="13"/>
  <c r="G199" i="14"/>
  <c r="G199" i="13"/>
  <c r="L199" i="13" s="1"/>
  <c r="M199" i="13" s="1"/>
  <c r="G201" i="14"/>
  <c r="G201" i="13"/>
  <c r="L201" i="13" s="1"/>
  <c r="M201" i="13" s="1"/>
  <c r="G203" i="14"/>
  <c r="G203" i="13"/>
  <c r="G205" i="14"/>
  <c r="G205" i="13"/>
  <c r="L205" i="13" s="1"/>
  <c r="M205" i="13" s="1"/>
  <c r="G207" i="14"/>
  <c r="G207" i="13"/>
  <c r="G209" i="14"/>
  <c r="G209" i="13"/>
  <c r="G211" i="14"/>
  <c r="G211" i="13"/>
  <c r="G213" i="14"/>
  <c r="G213" i="13"/>
  <c r="G215" i="14"/>
  <c r="G215" i="13"/>
  <c r="L215" i="13" s="1"/>
  <c r="M215" i="13" s="1"/>
  <c r="G217" i="14"/>
  <c r="G217" i="13"/>
  <c r="G219" i="14"/>
  <c r="G219" i="13"/>
  <c r="G221" i="14"/>
  <c r="V221" i="14" s="1"/>
  <c r="W221" i="14" s="1"/>
  <c r="G221" i="13"/>
  <c r="G223" i="14"/>
  <c r="V223" i="14" s="1"/>
  <c r="W223" i="14" s="1"/>
  <c r="G223" i="13"/>
  <c r="L223" i="13" s="1"/>
  <c r="M223" i="13" s="1"/>
  <c r="G225" i="14"/>
  <c r="G225" i="13"/>
  <c r="G227" i="14"/>
  <c r="G227" i="13"/>
  <c r="G229" i="14"/>
  <c r="G229" i="13"/>
  <c r="G231" i="14"/>
  <c r="G231" i="13"/>
  <c r="L231" i="13" s="1"/>
  <c r="M231" i="13" s="1"/>
  <c r="G233" i="14"/>
  <c r="G233" i="13"/>
  <c r="L233" i="13" s="1"/>
  <c r="M233" i="13" s="1"/>
  <c r="G235" i="14"/>
  <c r="G235" i="13"/>
  <c r="G237" i="14"/>
  <c r="G237" i="13"/>
  <c r="G239" i="14"/>
  <c r="V239" i="14" s="1"/>
  <c r="W239" i="14" s="1"/>
  <c r="G239" i="13"/>
  <c r="G241" i="14"/>
  <c r="G241" i="13"/>
  <c r="G243" i="14"/>
  <c r="G243" i="13"/>
  <c r="G245" i="14"/>
  <c r="G245" i="13"/>
  <c r="G247" i="14"/>
  <c r="G247" i="13"/>
  <c r="L247" i="13" s="1"/>
  <c r="M247" i="13" s="1"/>
  <c r="G249" i="14"/>
  <c r="G249" i="13"/>
  <c r="G251" i="14"/>
  <c r="G251" i="13"/>
  <c r="G253" i="14"/>
  <c r="G253" i="13"/>
  <c r="L253" i="13" s="1"/>
  <c r="M253" i="13" s="1"/>
  <c r="G255" i="14"/>
  <c r="V255" i="14" s="1"/>
  <c r="W255" i="14" s="1"/>
  <c r="G255" i="13"/>
  <c r="L255" i="13" s="1"/>
  <c r="M255" i="13" s="1"/>
  <c r="G257" i="14"/>
  <c r="G257" i="13"/>
  <c r="G259" i="14"/>
  <c r="G259" i="13"/>
  <c r="G261" i="14"/>
  <c r="G261" i="13"/>
  <c r="G263" i="14"/>
  <c r="G263" i="13"/>
  <c r="L263" i="13" s="1"/>
  <c r="M263" i="13" s="1"/>
  <c r="G265" i="14"/>
  <c r="G265" i="13"/>
  <c r="G267" i="14"/>
  <c r="G267" i="13"/>
  <c r="G269" i="14"/>
  <c r="V269" i="14" s="1"/>
  <c r="W269" i="14" s="1"/>
  <c r="G269" i="13"/>
  <c r="G271" i="14"/>
  <c r="G271" i="13"/>
  <c r="G273" i="14"/>
  <c r="G273" i="13"/>
  <c r="G275" i="14"/>
  <c r="G275" i="13"/>
  <c r="G277" i="14"/>
  <c r="G277" i="13"/>
  <c r="G279" i="14"/>
  <c r="G279" i="13"/>
  <c r="L279" i="13" s="1"/>
  <c r="M279" i="13" s="1"/>
  <c r="G281" i="14"/>
  <c r="G281" i="13"/>
  <c r="G283" i="14"/>
  <c r="G283" i="13"/>
  <c r="G285" i="14"/>
  <c r="G285" i="13"/>
  <c r="L285" i="13" s="1"/>
  <c r="M285" i="13" s="1"/>
  <c r="G287" i="14"/>
  <c r="V287" i="14" s="1"/>
  <c r="W287" i="14" s="1"/>
  <c r="G287" i="13"/>
  <c r="L287" i="13" s="1"/>
  <c r="M287" i="13" s="1"/>
  <c r="G289" i="14"/>
  <c r="G289" i="13"/>
  <c r="G291" i="14"/>
  <c r="G291" i="13"/>
  <c r="G293" i="14"/>
  <c r="G293" i="13"/>
  <c r="G295" i="14"/>
  <c r="G295" i="13"/>
  <c r="L295" i="13" s="1"/>
  <c r="M295" i="13" s="1"/>
  <c r="G297" i="14"/>
  <c r="G297" i="13"/>
  <c r="G299" i="14"/>
  <c r="G299" i="13"/>
  <c r="G301" i="14"/>
  <c r="G301" i="13"/>
  <c r="G303" i="14"/>
  <c r="G303" i="13"/>
  <c r="G305" i="14"/>
  <c r="G305" i="13"/>
  <c r="G307" i="14"/>
  <c r="G307" i="13"/>
  <c r="G309" i="14"/>
  <c r="G309" i="13"/>
  <c r="G311" i="14"/>
  <c r="G311" i="13"/>
  <c r="L311" i="13" s="1"/>
  <c r="M311" i="13" s="1"/>
  <c r="G313" i="14"/>
  <c r="G313" i="13"/>
  <c r="G315" i="14"/>
  <c r="G315" i="13"/>
  <c r="G317" i="14"/>
  <c r="G317" i="13"/>
  <c r="L317" i="13" s="1"/>
  <c r="M317" i="13" s="1"/>
  <c r="G319" i="14"/>
  <c r="G319" i="13"/>
  <c r="L319" i="13" s="1"/>
  <c r="M319" i="13" s="1"/>
  <c r="G321" i="14"/>
  <c r="G321" i="13"/>
  <c r="G323" i="14"/>
  <c r="G323" i="13"/>
  <c r="G325" i="14"/>
  <c r="G325" i="13"/>
  <c r="G327" i="14"/>
  <c r="G327" i="13"/>
  <c r="L327" i="13" s="1"/>
  <c r="M327" i="13" s="1"/>
  <c r="G329" i="14"/>
  <c r="G329" i="13"/>
  <c r="G331" i="14"/>
  <c r="G331" i="13"/>
  <c r="G333" i="14"/>
  <c r="G333" i="13"/>
  <c r="G335" i="14"/>
  <c r="G335" i="13"/>
  <c r="G337" i="14"/>
  <c r="G337" i="13"/>
  <c r="G339" i="14"/>
  <c r="G339" i="13"/>
  <c r="G341" i="14"/>
  <c r="G341" i="13"/>
  <c r="G343" i="14"/>
  <c r="G343" i="13"/>
  <c r="L343" i="13" s="1"/>
  <c r="M343" i="13" s="1"/>
  <c r="G345" i="14"/>
  <c r="G345" i="13"/>
  <c r="G347" i="14"/>
  <c r="G347" i="13"/>
  <c r="G349" i="14"/>
  <c r="V349" i="14" s="1"/>
  <c r="W349" i="14" s="1"/>
  <c r="G349" i="13"/>
  <c r="L349" i="13" s="1"/>
  <c r="M349" i="13" s="1"/>
  <c r="G351" i="14"/>
  <c r="G351" i="13"/>
  <c r="L351" i="13" s="1"/>
  <c r="M351" i="13" s="1"/>
  <c r="G353" i="14"/>
  <c r="G353" i="13"/>
  <c r="G355" i="14"/>
  <c r="G355" i="13"/>
  <c r="G357" i="14"/>
  <c r="G357" i="13"/>
  <c r="G359" i="14"/>
  <c r="G359" i="13"/>
  <c r="L359" i="13" s="1"/>
  <c r="M359" i="13" s="1"/>
  <c r="G361" i="14"/>
  <c r="G361" i="13"/>
  <c r="G363" i="14"/>
  <c r="G363" i="13"/>
  <c r="G365" i="14"/>
  <c r="G365" i="13"/>
  <c r="L365" i="13" s="1"/>
  <c r="M365" i="13" s="1"/>
  <c r="G367" i="14"/>
  <c r="V367" i="14" s="1"/>
  <c r="W367" i="14" s="1"/>
  <c r="G367" i="13"/>
  <c r="G369" i="14"/>
  <c r="G369" i="13"/>
  <c r="G371" i="14"/>
  <c r="G371" i="13"/>
  <c r="G373" i="14"/>
  <c r="G373" i="13"/>
  <c r="G375" i="14"/>
  <c r="G375" i="13"/>
  <c r="L375" i="13" s="1"/>
  <c r="M375" i="13" s="1"/>
  <c r="G377" i="14"/>
  <c r="G377" i="13"/>
  <c r="L377" i="13" s="1"/>
  <c r="M377" i="13" s="1"/>
  <c r="G379" i="14"/>
  <c r="G379" i="13"/>
  <c r="G381" i="14"/>
  <c r="V381" i="14" s="1"/>
  <c r="W381" i="14" s="1"/>
  <c r="G381" i="13"/>
  <c r="G383" i="14"/>
  <c r="G383" i="13"/>
  <c r="G385" i="14"/>
  <c r="G385" i="13"/>
  <c r="G387" i="14"/>
  <c r="G387" i="13"/>
  <c r="G389" i="14"/>
  <c r="G389" i="13"/>
  <c r="G391" i="14"/>
  <c r="G391" i="13"/>
  <c r="L391" i="13" s="1"/>
  <c r="M391" i="13" s="1"/>
  <c r="G393" i="14"/>
  <c r="G393" i="13"/>
  <c r="G395" i="14"/>
  <c r="G395" i="13"/>
  <c r="G397" i="14"/>
  <c r="G397" i="13"/>
  <c r="G399" i="14"/>
  <c r="G399" i="13"/>
  <c r="L399" i="13" s="1"/>
  <c r="M399" i="13" s="1"/>
  <c r="G401" i="14"/>
  <c r="G401" i="13"/>
  <c r="G403" i="14"/>
  <c r="G403" i="13"/>
  <c r="G405" i="14"/>
  <c r="G405" i="13"/>
  <c r="G407" i="14"/>
  <c r="G407" i="13"/>
  <c r="L407" i="13" s="1"/>
  <c r="M407" i="13" s="1"/>
  <c r="G409" i="14"/>
  <c r="G409" i="13"/>
  <c r="L409" i="13" s="1"/>
  <c r="M409" i="13" s="1"/>
  <c r="G411" i="14"/>
  <c r="G411" i="13"/>
  <c r="G413" i="14"/>
  <c r="G413" i="13"/>
  <c r="G415" i="14"/>
  <c r="G415" i="13"/>
  <c r="G417" i="14"/>
  <c r="G417" i="13"/>
  <c r="G419" i="14"/>
  <c r="G419" i="13"/>
  <c r="G421" i="14"/>
  <c r="G421" i="13"/>
  <c r="G423" i="14"/>
  <c r="G423" i="13"/>
  <c r="L423" i="13" s="1"/>
  <c r="M423" i="13" s="1"/>
  <c r="G425" i="14"/>
  <c r="G425" i="13"/>
  <c r="G427" i="14"/>
  <c r="G427" i="13"/>
  <c r="G429" i="14"/>
  <c r="V429" i="14" s="1"/>
  <c r="W429" i="14" s="1"/>
  <c r="G429" i="13"/>
  <c r="L429" i="13" s="1"/>
  <c r="M429" i="13" s="1"/>
  <c r="G431" i="14"/>
  <c r="V431" i="14" s="1"/>
  <c r="W431" i="14" s="1"/>
  <c r="G431" i="13"/>
  <c r="L431" i="13" s="1"/>
  <c r="M431" i="13" s="1"/>
  <c r="G433" i="14"/>
  <c r="G433" i="13"/>
  <c r="G435" i="14"/>
  <c r="G435" i="13"/>
  <c r="G437" i="14"/>
  <c r="G437" i="13"/>
  <c r="F519" i="11"/>
  <c r="F511" i="11"/>
  <c r="F495" i="11"/>
  <c r="F463" i="11"/>
  <c r="F455" i="11"/>
  <c r="F447" i="11"/>
  <c r="F431" i="11"/>
  <c r="F383" i="11"/>
  <c r="F375" i="11"/>
  <c r="E372" i="11"/>
  <c r="F372" i="11" s="1"/>
  <c r="E360" i="11"/>
  <c r="F360" i="11" s="1"/>
  <c r="E352" i="11"/>
  <c r="E340" i="11"/>
  <c r="F340" i="11" s="1"/>
  <c r="E320" i="11"/>
  <c r="F320" i="11" s="1"/>
  <c r="E304" i="11"/>
  <c r="F304" i="11" s="1"/>
  <c r="E288" i="11"/>
  <c r="E284" i="11"/>
  <c r="F284" i="11" s="1"/>
  <c r="E276" i="11"/>
  <c r="F276" i="11" s="1"/>
  <c r="E260" i="11"/>
  <c r="F260" i="11" s="1"/>
  <c r="E248" i="11"/>
  <c r="F248" i="11" s="1"/>
  <c r="E244" i="11"/>
  <c r="F244" i="11" s="1"/>
  <c r="E228" i="11"/>
  <c r="F228" i="11" s="1"/>
  <c r="F501" i="11"/>
  <c r="F437" i="11"/>
  <c r="F429" i="11"/>
  <c r="F421" i="11"/>
  <c r="E329" i="11"/>
  <c r="F329" i="11" s="1"/>
  <c r="E289" i="11"/>
  <c r="E285" i="11"/>
  <c r="F285" i="11" s="1"/>
  <c r="E257" i="11"/>
  <c r="E253" i="11"/>
  <c r="F253" i="11" s="1"/>
  <c r="F504" i="11"/>
  <c r="F464" i="11"/>
  <c r="F456" i="11"/>
  <c r="F440" i="11"/>
  <c r="F424" i="11"/>
  <c r="F489" i="11"/>
  <c r="F470" i="11"/>
  <c r="F406" i="11"/>
  <c r="E359" i="11"/>
  <c r="F359" i="11" s="1"/>
  <c r="F352" i="11"/>
  <c r="F347" i="11"/>
  <c r="E342" i="11"/>
  <c r="E327" i="11"/>
  <c r="E295" i="11"/>
  <c r="F295" i="11" s="1"/>
  <c r="F288" i="11"/>
  <c r="E263" i="11"/>
  <c r="F263" i="11" s="1"/>
  <c r="F251" i="11"/>
  <c r="E246" i="11"/>
  <c r="F246" i="11" s="1"/>
  <c r="E243" i="11"/>
  <c r="F243" i="11" s="1"/>
  <c r="E227" i="11"/>
  <c r="F500" i="11"/>
  <c r="F466" i="11"/>
  <c r="F451" i="11"/>
  <c r="F436" i="11"/>
  <c r="F387" i="11"/>
  <c r="F513" i="11"/>
  <c r="F481" i="11"/>
  <c r="F449" i="11"/>
  <c r="F417" i="11"/>
  <c r="F398" i="11"/>
  <c r="F385" i="11"/>
  <c r="E367" i="11"/>
  <c r="F367" i="11" s="1"/>
  <c r="F365" i="11"/>
  <c r="F355" i="11"/>
  <c r="E350" i="11"/>
  <c r="E335" i="11"/>
  <c r="F335" i="11" s="1"/>
  <c r="F328" i="11"/>
  <c r="F323" i="11"/>
  <c r="E318" i="11"/>
  <c r="E303" i="11"/>
  <c r="F303" i="11" s="1"/>
  <c r="F291" i="11"/>
  <c r="E286" i="11"/>
  <c r="E271" i="11"/>
  <c r="F271" i="11" s="1"/>
  <c r="F269" i="11"/>
  <c r="F264" i="11"/>
  <c r="F241" i="11"/>
  <c r="E234" i="11"/>
  <c r="F234" i="11" s="1"/>
  <c r="F507" i="11"/>
  <c r="F492" i="11"/>
  <c r="F490" i="11"/>
  <c r="F475" i="11"/>
  <c r="F411" i="11"/>
  <c r="F394" i="11"/>
  <c r="E355" i="11"/>
  <c r="E323" i="11"/>
  <c r="F321" i="11"/>
  <c r="F316" i="11"/>
  <c r="F311" i="11"/>
  <c r="E291" i="11"/>
  <c r="F289" i="11"/>
  <c r="E259" i="11"/>
  <c r="F259" i="11" s="1"/>
  <c r="F257" i="11"/>
  <c r="E241" i="11"/>
  <c r="F235" i="11"/>
  <c r="E229" i="11"/>
  <c r="E225" i="11"/>
  <c r="F225" i="11" s="1"/>
  <c r="E358" i="11"/>
  <c r="E343" i="11"/>
  <c r="F343" i="11" s="1"/>
  <c r="E326" i="11"/>
  <c r="E311" i="11"/>
  <c r="E294" i="11"/>
  <c r="E279" i="11"/>
  <c r="F279" i="11" s="1"/>
  <c r="E262" i="11"/>
  <c r="F262" i="11" s="1"/>
  <c r="E247" i="11"/>
  <c r="F247" i="11" s="1"/>
  <c r="E235" i="11"/>
  <c r="E232" i="11"/>
  <c r="E363" i="11"/>
  <c r="F363" i="11" s="1"/>
  <c r="E314" i="11"/>
  <c r="E282" i="11"/>
  <c r="E267" i="11"/>
  <c r="F267" i="11" s="1"/>
  <c r="E250" i="11"/>
  <c r="E366" i="11"/>
  <c r="E351" i="11"/>
  <c r="F351" i="11" s="1"/>
  <c r="E334" i="11"/>
  <c r="F334" i="11" s="1"/>
  <c r="E319" i="11"/>
  <c r="F319" i="11" s="1"/>
  <c r="E302" i="11"/>
  <c r="E287" i="11"/>
  <c r="F287" i="11" s="1"/>
  <c r="E270" i="11"/>
  <c r="F270" i="11" s="1"/>
  <c r="E255" i="11"/>
  <c r="F255" i="11" s="1"/>
  <c r="E242" i="11"/>
  <c r="F242" i="11" s="1"/>
  <c r="E226" i="11"/>
  <c r="F226" i="11" s="1"/>
  <c r="F476" i="11"/>
  <c r="F474" i="11"/>
  <c r="F459" i="11"/>
  <c r="F444" i="11"/>
  <c r="F412" i="11"/>
  <c r="F380" i="11"/>
  <c r="F378" i="11"/>
  <c r="E371" i="11"/>
  <c r="F371" i="11" s="1"/>
  <c r="E354" i="11"/>
  <c r="E339" i="11"/>
  <c r="F339" i="11" s="1"/>
  <c r="F337" i="11"/>
  <c r="F327" i="11"/>
  <c r="E322" i="11"/>
  <c r="E307" i="11"/>
  <c r="F307" i="11" s="1"/>
  <c r="E275" i="11"/>
  <c r="F275" i="11" s="1"/>
  <c r="F268" i="11"/>
  <c r="E258" i="11"/>
  <c r="F258" i="11" s="1"/>
  <c r="E237" i="11"/>
  <c r="F237" i="11" s="1"/>
  <c r="E233" i="11"/>
  <c r="F233" i="11" s="1"/>
  <c r="F227" i="11"/>
  <c r="E44" i="11"/>
  <c r="F44" i="11" s="1"/>
  <c r="E46" i="11"/>
  <c r="F46" i="11" s="1"/>
  <c r="F76" i="11"/>
  <c r="E76" i="11"/>
  <c r="E78" i="11"/>
  <c r="F78" i="11" s="1"/>
  <c r="E108" i="11"/>
  <c r="F108" i="11" s="1"/>
  <c r="E110" i="11"/>
  <c r="F110" i="11" s="1"/>
  <c r="AI379" i="8"/>
  <c r="AH380" i="8"/>
  <c r="AG381" i="8"/>
  <c r="AF382" i="8"/>
  <c r="AI387" i="8"/>
  <c r="AH388" i="8"/>
  <c r="AG389" i="8"/>
  <c r="AF390" i="8"/>
  <c r="AI395" i="8"/>
  <c r="AP395" i="8" s="1"/>
  <c r="AH396" i="8"/>
  <c r="AG397" i="8"/>
  <c r="AP397" i="8" s="1"/>
  <c r="AF398" i="8"/>
  <c r="AP398" i="8" s="1"/>
  <c r="AI403" i="8"/>
  <c r="AH404" i="8"/>
  <c r="AP404" i="8" s="1"/>
  <c r="AG405" i="8"/>
  <c r="AF406" i="8"/>
  <c r="AP406" i="8" s="1"/>
  <c r="AI411" i="8"/>
  <c r="AH412" i="8"/>
  <c r="AG413" i="8"/>
  <c r="AF414" i="8"/>
  <c r="AP414" i="8" s="1"/>
  <c r="AI419" i="8"/>
  <c r="AH420" i="8"/>
  <c r="AP420" i="8" s="1"/>
  <c r="AG421" i="8"/>
  <c r="AF422" i="8"/>
  <c r="AP422" i="8" s="1"/>
  <c r="AI427" i="8"/>
  <c r="AH428" i="8"/>
  <c r="AG429" i="8"/>
  <c r="AF430" i="8"/>
  <c r="AP430" i="8" s="1"/>
  <c r="AI435" i="8"/>
  <c r="AH436" i="8"/>
  <c r="AG437" i="8"/>
  <c r="AF438" i="8"/>
  <c r="AI443" i="8"/>
  <c r="AH444" i="8"/>
  <c r="AG445" i="8"/>
  <c r="AF446" i="8"/>
  <c r="AI451" i="8"/>
  <c r="AH452" i="8"/>
  <c r="AP452" i="8" s="1"/>
  <c r="AG453" i="8"/>
  <c r="AF454" i="8"/>
  <c r="AI459" i="8"/>
  <c r="AH460" i="8"/>
  <c r="AG461" i="8"/>
  <c r="AF462" i="8"/>
  <c r="AP462" i="8" s="1"/>
  <c r="AI467" i="8"/>
  <c r="AP467" i="8" s="1"/>
  <c r="AH468" i="8"/>
  <c r="AP468" i="8" s="1"/>
  <c r="AG469" i="8"/>
  <c r="AF470" i="8"/>
  <c r="AP470" i="8" s="1"/>
  <c r="AI475" i="8"/>
  <c r="AH476" i="8"/>
  <c r="AG477" i="8"/>
  <c r="AF478" i="8"/>
  <c r="AP478" i="8" s="1"/>
  <c r="AI483" i="8"/>
  <c r="AP483" i="8" s="1"/>
  <c r="AH484" i="8"/>
  <c r="AG485" i="8"/>
  <c r="AF486" i="8"/>
  <c r="AP486" i="8" s="1"/>
  <c r="AI491" i="8"/>
  <c r="AP491" i="8" s="1"/>
  <c r="AH492" i="8"/>
  <c r="AG493" i="8"/>
  <c r="AP493" i="8" s="1"/>
  <c r="AF494" i="8"/>
  <c r="AP494" i="8" s="1"/>
  <c r="AI499" i="8"/>
  <c r="AH500" i="8"/>
  <c r="AG501" i="8"/>
  <c r="AF502" i="8"/>
  <c r="AI507" i="8"/>
  <c r="I15" i="14"/>
  <c r="I15" i="13"/>
  <c r="I17" i="14"/>
  <c r="I17" i="13"/>
  <c r="I19" i="14"/>
  <c r="I19" i="13"/>
  <c r="I21" i="14"/>
  <c r="I21" i="13"/>
  <c r="I23" i="14"/>
  <c r="I23" i="13"/>
  <c r="I25" i="14"/>
  <c r="V25" i="14" s="1"/>
  <c r="W25" i="14" s="1"/>
  <c r="I25" i="13"/>
  <c r="I27" i="13"/>
  <c r="I27" i="14"/>
  <c r="I29" i="14"/>
  <c r="I29" i="13"/>
  <c r="I31" i="14"/>
  <c r="I31" i="13"/>
  <c r="I33" i="14"/>
  <c r="V33" i="14" s="1"/>
  <c r="W33" i="14" s="1"/>
  <c r="I33" i="13"/>
  <c r="I35" i="14"/>
  <c r="V35" i="14" s="1"/>
  <c r="W35" i="14" s="1"/>
  <c r="I35" i="13"/>
  <c r="I37" i="14"/>
  <c r="I37" i="13"/>
  <c r="I39" i="14"/>
  <c r="I39" i="13"/>
  <c r="I41" i="14"/>
  <c r="V41" i="14" s="1"/>
  <c r="W41" i="14" s="1"/>
  <c r="I41" i="13"/>
  <c r="I43" i="14"/>
  <c r="I43" i="13"/>
  <c r="I45" i="14"/>
  <c r="I45" i="13"/>
  <c r="I47" i="14"/>
  <c r="I47" i="13"/>
  <c r="I49" i="14"/>
  <c r="V49" i="14" s="1"/>
  <c r="W49" i="14" s="1"/>
  <c r="I49" i="13"/>
  <c r="I51" i="14"/>
  <c r="I51" i="13"/>
  <c r="I53" i="14"/>
  <c r="I53" i="13"/>
  <c r="I55" i="14"/>
  <c r="I55" i="13"/>
  <c r="I57" i="14"/>
  <c r="V57" i="14" s="1"/>
  <c r="W57" i="14" s="1"/>
  <c r="I57" i="13"/>
  <c r="I59" i="14"/>
  <c r="I59" i="13"/>
  <c r="I61" i="13"/>
  <c r="I61" i="14"/>
  <c r="I63" i="14"/>
  <c r="I63" i="13"/>
  <c r="I65" i="14"/>
  <c r="I65" i="13"/>
  <c r="I67" i="14"/>
  <c r="I67" i="13"/>
  <c r="I69" i="14"/>
  <c r="I69" i="13"/>
  <c r="I71" i="14"/>
  <c r="I71" i="13"/>
  <c r="I73" i="14"/>
  <c r="V73" i="14" s="1"/>
  <c r="W73" i="14" s="1"/>
  <c r="I73" i="13"/>
  <c r="I75" i="14"/>
  <c r="I75" i="13"/>
  <c r="I77" i="14"/>
  <c r="I77" i="13"/>
  <c r="I79" i="14"/>
  <c r="I79" i="13"/>
  <c r="I81" i="14"/>
  <c r="I81" i="13"/>
  <c r="I83" i="14"/>
  <c r="V83" i="14" s="1"/>
  <c r="W83" i="14" s="1"/>
  <c r="I83" i="13"/>
  <c r="I85" i="14"/>
  <c r="I85" i="13"/>
  <c r="I87" i="14"/>
  <c r="I87" i="13"/>
  <c r="I89" i="14"/>
  <c r="V89" i="14" s="1"/>
  <c r="W89" i="14" s="1"/>
  <c r="I89" i="13"/>
  <c r="I91" i="14"/>
  <c r="I91" i="13"/>
  <c r="I93" i="14"/>
  <c r="I93" i="13"/>
  <c r="I95" i="14"/>
  <c r="I95" i="13"/>
  <c r="I97" i="14"/>
  <c r="V97" i="14" s="1"/>
  <c r="W97" i="14" s="1"/>
  <c r="I97" i="13"/>
  <c r="I99" i="14"/>
  <c r="I99" i="13"/>
  <c r="I101" i="14"/>
  <c r="I101" i="13"/>
  <c r="I103" i="14"/>
  <c r="I103" i="13"/>
  <c r="I105" i="14"/>
  <c r="V105" i="14" s="1"/>
  <c r="W105" i="14" s="1"/>
  <c r="I105" i="13"/>
  <c r="I107" i="14"/>
  <c r="I107" i="13"/>
  <c r="I109" i="14"/>
  <c r="I109" i="13"/>
  <c r="I111" i="14"/>
  <c r="I111" i="13"/>
  <c r="I113" i="14"/>
  <c r="I113" i="13"/>
  <c r="I115" i="14"/>
  <c r="V115" i="14" s="1"/>
  <c r="W115" i="14" s="1"/>
  <c r="I115" i="13"/>
  <c r="I117" i="14"/>
  <c r="I117" i="13"/>
  <c r="I119" i="14"/>
  <c r="I119" i="13"/>
  <c r="I121" i="14"/>
  <c r="V121" i="14" s="1"/>
  <c r="W121" i="14" s="1"/>
  <c r="I121" i="13"/>
  <c r="I123" i="14"/>
  <c r="I123" i="13"/>
  <c r="I125" i="14"/>
  <c r="I125" i="13"/>
  <c r="I127" i="14"/>
  <c r="I127" i="13"/>
  <c r="I129" i="14"/>
  <c r="V129" i="14" s="1"/>
  <c r="W129" i="14" s="1"/>
  <c r="I129" i="13"/>
  <c r="I131" i="14"/>
  <c r="I131" i="13"/>
  <c r="I133" i="14"/>
  <c r="I133" i="13"/>
  <c r="I135" i="14"/>
  <c r="I135" i="13"/>
  <c r="I137" i="14"/>
  <c r="V137" i="14" s="1"/>
  <c r="W137" i="14" s="1"/>
  <c r="I137" i="13"/>
  <c r="I139" i="14"/>
  <c r="I139" i="13"/>
  <c r="I141" i="14"/>
  <c r="I141" i="13"/>
  <c r="I143" i="14"/>
  <c r="I143" i="13"/>
  <c r="I145" i="14"/>
  <c r="I145" i="13"/>
  <c r="I147" i="14"/>
  <c r="V147" i="14" s="1"/>
  <c r="W147" i="14" s="1"/>
  <c r="I147" i="13"/>
  <c r="I149" i="14"/>
  <c r="I149" i="13"/>
  <c r="I151" i="14"/>
  <c r="I151" i="13"/>
  <c r="I153" i="14"/>
  <c r="I153" i="13"/>
  <c r="I155" i="14"/>
  <c r="I155" i="13"/>
  <c r="I157" i="14"/>
  <c r="I157" i="13"/>
  <c r="I159" i="14"/>
  <c r="I159" i="13"/>
  <c r="I161" i="14"/>
  <c r="I161" i="13"/>
  <c r="I163" i="14"/>
  <c r="I163" i="13"/>
  <c r="I165" i="14"/>
  <c r="I165" i="13"/>
  <c r="I167" i="14"/>
  <c r="I167" i="13"/>
  <c r="I169" i="14"/>
  <c r="V169" i="14" s="1"/>
  <c r="W169" i="14" s="1"/>
  <c r="I169" i="13"/>
  <c r="I171" i="14"/>
  <c r="I171" i="13"/>
  <c r="I173" i="14"/>
  <c r="I173" i="13"/>
  <c r="I175" i="14"/>
  <c r="I175" i="13"/>
  <c r="I177" i="14"/>
  <c r="V177" i="14" s="1"/>
  <c r="W177" i="14" s="1"/>
  <c r="I177" i="13"/>
  <c r="I179" i="14"/>
  <c r="V179" i="14" s="1"/>
  <c r="W179" i="14" s="1"/>
  <c r="I179" i="13"/>
  <c r="I181" i="14"/>
  <c r="I181" i="13"/>
  <c r="I183" i="14"/>
  <c r="I183" i="13"/>
  <c r="I185" i="14"/>
  <c r="I185" i="13"/>
  <c r="I187" i="14"/>
  <c r="I187" i="13"/>
  <c r="I189" i="14"/>
  <c r="I189" i="13"/>
  <c r="I191" i="14"/>
  <c r="I191" i="13"/>
  <c r="I193" i="14"/>
  <c r="I193" i="13"/>
  <c r="I195" i="14"/>
  <c r="I195" i="13"/>
  <c r="I197" i="14"/>
  <c r="I197" i="13"/>
  <c r="I199" i="14"/>
  <c r="I199" i="13"/>
  <c r="I201" i="14"/>
  <c r="I201" i="13"/>
  <c r="I203" i="14"/>
  <c r="I203" i="13"/>
  <c r="I205" i="14"/>
  <c r="I205" i="13"/>
  <c r="I207" i="14"/>
  <c r="I207" i="13"/>
  <c r="I209" i="14"/>
  <c r="I209" i="13"/>
  <c r="I211" i="14"/>
  <c r="V211" i="14" s="1"/>
  <c r="W211" i="14" s="1"/>
  <c r="I211" i="13"/>
  <c r="I213" i="14"/>
  <c r="I213" i="13"/>
  <c r="I215" i="14"/>
  <c r="I215" i="13"/>
  <c r="I217" i="14"/>
  <c r="V217" i="14" s="1"/>
  <c r="W217" i="14" s="1"/>
  <c r="I217" i="13"/>
  <c r="I219" i="14"/>
  <c r="I219" i="13"/>
  <c r="I221" i="14"/>
  <c r="I221" i="13"/>
  <c r="I223" i="14"/>
  <c r="I223" i="13"/>
  <c r="I225" i="14"/>
  <c r="I225" i="13"/>
  <c r="I227" i="14"/>
  <c r="V227" i="14" s="1"/>
  <c r="W227" i="14" s="1"/>
  <c r="I227" i="13"/>
  <c r="I229" i="14"/>
  <c r="I229" i="13"/>
  <c r="I231" i="14"/>
  <c r="I231" i="13"/>
  <c r="I233" i="14"/>
  <c r="I233" i="13"/>
  <c r="I235" i="14"/>
  <c r="I235" i="13"/>
  <c r="I237" i="14"/>
  <c r="I237" i="13"/>
  <c r="I239" i="14"/>
  <c r="I239" i="13"/>
  <c r="I241" i="14"/>
  <c r="I241" i="13"/>
  <c r="I243" i="14"/>
  <c r="V243" i="14" s="1"/>
  <c r="W243" i="14" s="1"/>
  <c r="I243" i="13"/>
  <c r="I245" i="14"/>
  <c r="I245" i="13"/>
  <c r="I247" i="14"/>
  <c r="I247" i="13"/>
  <c r="I249" i="14"/>
  <c r="I249" i="13"/>
  <c r="I251" i="14"/>
  <c r="I251" i="13"/>
  <c r="I253" i="14"/>
  <c r="I253" i="13"/>
  <c r="I255" i="14"/>
  <c r="I255" i="13"/>
  <c r="I257" i="14"/>
  <c r="I257" i="13"/>
  <c r="I259" i="14"/>
  <c r="I259" i="13"/>
  <c r="I261" i="14"/>
  <c r="I261" i="13"/>
  <c r="I263" i="14"/>
  <c r="I263" i="13"/>
  <c r="I265" i="14"/>
  <c r="V265" i="14" s="1"/>
  <c r="W265" i="14" s="1"/>
  <c r="I265" i="13"/>
  <c r="I267" i="14"/>
  <c r="I267" i="13"/>
  <c r="I269" i="14"/>
  <c r="I269" i="13"/>
  <c r="I271" i="14"/>
  <c r="I271" i="13"/>
  <c r="I273" i="14"/>
  <c r="I273" i="13"/>
  <c r="I275" i="14"/>
  <c r="I275" i="13"/>
  <c r="I277" i="14"/>
  <c r="I277" i="13"/>
  <c r="I279" i="14"/>
  <c r="I279" i="13"/>
  <c r="I281" i="14"/>
  <c r="V281" i="14" s="1"/>
  <c r="W281" i="14" s="1"/>
  <c r="I281" i="13"/>
  <c r="I283" i="14"/>
  <c r="I283" i="13"/>
  <c r="I285" i="14"/>
  <c r="I285" i="13"/>
  <c r="I287" i="14"/>
  <c r="I287" i="13"/>
  <c r="I289" i="14"/>
  <c r="I289" i="13"/>
  <c r="I291" i="14"/>
  <c r="I291" i="13"/>
  <c r="I293" i="14"/>
  <c r="I293" i="13"/>
  <c r="I295" i="14"/>
  <c r="I295" i="13"/>
  <c r="I297" i="14"/>
  <c r="V297" i="14" s="1"/>
  <c r="W297" i="14" s="1"/>
  <c r="I297" i="13"/>
  <c r="I299" i="14"/>
  <c r="I299" i="13"/>
  <c r="I301" i="14"/>
  <c r="I301" i="13"/>
  <c r="I303" i="14"/>
  <c r="I303" i="13"/>
  <c r="I305" i="14"/>
  <c r="I305" i="13"/>
  <c r="I307" i="14"/>
  <c r="V307" i="14" s="1"/>
  <c r="W307" i="14" s="1"/>
  <c r="I307" i="13"/>
  <c r="I309" i="14"/>
  <c r="I309" i="13"/>
  <c r="I311" i="14"/>
  <c r="I311" i="13"/>
  <c r="I313" i="14"/>
  <c r="V313" i="14" s="1"/>
  <c r="W313" i="14" s="1"/>
  <c r="I313" i="13"/>
  <c r="I315" i="14"/>
  <c r="I315" i="13"/>
  <c r="I317" i="14"/>
  <c r="I317" i="13"/>
  <c r="I319" i="14"/>
  <c r="I319" i="13"/>
  <c r="I321" i="14"/>
  <c r="I321" i="13"/>
  <c r="I323" i="14"/>
  <c r="V323" i="14" s="1"/>
  <c r="W323" i="14" s="1"/>
  <c r="I323" i="13"/>
  <c r="I325" i="14"/>
  <c r="I325" i="13"/>
  <c r="I327" i="14"/>
  <c r="I327" i="13"/>
  <c r="I329" i="14"/>
  <c r="V329" i="14" s="1"/>
  <c r="W329" i="14" s="1"/>
  <c r="I329" i="13"/>
  <c r="I331" i="14"/>
  <c r="I331" i="13"/>
  <c r="I333" i="14"/>
  <c r="I333" i="13"/>
  <c r="I335" i="14"/>
  <c r="I335" i="13"/>
  <c r="I337" i="14"/>
  <c r="I337" i="13"/>
  <c r="I339" i="14"/>
  <c r="I339" i="13"/>
  <c r="I341" i="14"/>
  <c r="I341" i="13"/>
  <c r="I343" i="14"/>
  <c r="I343" i="13"/>
  <c r="I345" i="14"/>
  <c r="I345" i="13"/>
  <c r="I347" i="14"/>
  <c r="I347" i="13"/>
  <c r="I349" i="14"/>
  <c r="I349" i="13"/>
  <c r="I351" i="14"/>
  <c r="I351" i="13"/>
  <c r="I353" i="14"/>
  <c r="V353" i="14" s="1"/>
  <c r="W353" i="14" s="1"/>
  <c r="I353" i="13"/>
  <c r="I355" i="14"/>
  <c r="I355" i="13"/>
  <c r="I357" i="14"/>
  <c r="I357" i="13"/>
  <c r="I359" i="14"/>
  <c r="I359" i="13"/>
  <c r="I361" i="14"/>
  <c r="V361" i="14" s="1"/>
  <c r="W361" i="14" s="1"/>
  <c r="I361" i="13"/>
  <c r="I363" i="14"/>
  <c r="I363" i="13"/>
  <c r="I365" i="14"/>
  <c r="I365" i="13"/>
  <c r="I367" i="14"/>
  <c r="I367" i="13"/>
  <c r="I369" i="14"/>
  <c r="I369" i="13"/>
  <c r="I371" i="14"/>
  <c r="I371" i="13"/>
  <c r="I373" i="14"/>
  <c r="I373" i="13"/>
  <c r="I375" i="14"/>
  <c r="I375" i="13"/>
  <c r="I377" i="14"/>
  <c r="V377" i="14" s="1"/>
  <c r="W377" i="14" s="1"/>
  <c r="I377" i="13"/>
  <c r="I379" i="14"/>
  <c r="I379" i="13"/>
  <c r="I381" i="14"/>
  <c r="I381" i="13"/>
  <c r="I383" i="14"/>
  <c r="I383" i="13"/>
  <c r="I385" i="14"/>
  <c r="I385" i="13"/>
  <c r="I387" i="14"/>
  <c r="V387" i="14" s="1"/>
  <c r="W387" i="14" s="1"/>
  <c r="I387" i="13"/>
  <c r="I389" i="14"/>
  <c r="I389" i="13"/>
  <c r="I391" i="14"/>
  <c r="I391" i="13"/>
  <c r="I393" i="14"/>
  <c r="V393" i="14" s="1"/>
  <c r="W393" i="14" s="1"/>
  <c r="I393" i="13"/>
  <c r="I395" i="14"/>
  <c r="I395" i="13"/>
  <c r="I397" i="14"/>
  <c r="I397" i="13"/>
  <c r="I399" i="14"/>
  <c r="I399" i="13"/>
  <c r="I401" i="14"/>
  <c r="I401" i="13"/>
  <c r="I403" i="14"/>
  <c r="I403" i="13"/>
  <c r="I405" i="14"/>
  <c r="I405" i="13"/>
  <c r="I407" i="14"/>
  <c r="I407" i="13"/>
  <c r="I409" i="14"/>
  <c r="I409" i="13"/>
  <c r="I411" i="14"/>
  <c r="I411" i="13"/>
  <c r="I413" i="14"/>
  <c r="I413" i="13"/>
  <c r="I415" i="14"/>
  <c r="I415" i="13"/>
  <c r="I417" i="14"/>
  <c r="I417" i="13"/>
  <c r="I419" i="14"/>
  <c r="I419" i="13"/>
  <c r="I421" i="14"/>
  <c r="I421" i="13"/>
  <c r="I423" i="14"/>
  <c r="I423" i="13"/>
  <c r="I425" i="14"/>
  <c r="V425" i="14" s="1"/>
  <c r="W425" i="14" s="1"/>
  <c r="I425" i="13"/>
  <c r="I427" i="14"/>
  <c r="I427" i="13"/>
  <c r="I429" i="14"/>
  <c r="I429" i="13"/>
  <c r="I431" i="14"/>
  <c r="I431" i="13"/>
  <c r="I433" i="14"/>
  <c r="I433" i="13"/>
  <c r="I435" i="14"/>
  <c r="V435" i="14" s="1"/>
  <c r="W435" i="14" s="1"/>
  <c r="I435" i="13"/>
  <c r="I437" i="14"/>
  <c r="I437" i="13"/>
  <c r="I439" i="14"/>
  <c r="I439" i="13"/>
  <c r="I441" i="14"/>
  <c r="I441" i="13"/>
  <c r="I443" i="14"/>
  <c r="I443" i="13"/>
  <c r="I445" i="14"/>
  <c r="V445" i="14" s="1"/>
  <c r="W445" i="14" s="1"/>
  <c r="I445" i="13"/>
  <c r="I447" i="14"/>
  <c r="I447" i="13"/>
  <c r="I449" i="14"/>
  <c r="V449" i="14" s="1"/>
  <c r="W449" i="14" s="1"/>
  <c r="I449" i="13"/>
  <c r="I451" i="14"/>
  <c r="I451" i="13"/>
  <c r="I453" i="14"/>
  <c r="I453" i="13"/>
  <c r="I455" i="14"/>
  <c r="I455" i="13"/>
  <c r="I457" i="14"/>
  <c r="I457" i="13"/>
  <c r="I459" i="14"/>
  <c r="I459" i="13"/>
  <c r="I461" i="14"/>
  <c r="I461" i="13"/>
  <c r="I463" i="14"/>
  <c r="I463" i="13"/>
  <c r="I465" i="14"/>
  <c r="I465" i="13"/>
  <c r="I467" i="14"/>
  <c r="V467" i="14" s="1"/>
  <c r="W467" i="14" s="1"/>
  <c r="I467" i="13"/>
  <c r="I469" i="14"/>
  <c r="I469" i="13"/>
  <c r="I471" i="14"/>
  <c r="I471" i="13"/>
  <c r="I473" i="14"/>
  <c r="I473" i="13"/>
  <c r="I475" i="14"/>
  <c r="I475" i="13"/>
  <c r="F25" i="11"/>
  <c r="E25" i="11"/>
  <c r="E57" i="11"/>
  <c r="F57" i="11" s="1"/>
  <c r="F89" i="11"/>
  <c r="E89" i="11"/>
  <c r="F142" i="11"/>
  <c r="E142" i="11"/>
  <c r="E299" i="11"/>
  <c r="F299" i="11" s="1"/>
  <c r="E331" i="11"/>
  <c r="F331" i="11" s="1"/>
  <c r="G39" i="12"/>
  <c r="G63" i="12"/>
  <c r="G375" i="12"/>
  <c r="H375" i="12" s="1"/>
  <c r="AP453" i="8"/>
  <c r="AP461" i="8"/>
  <c r="AP477" i="8"/>
  <c r="AP501" i="8"/>
  <c r="J15" i="14"/>
  <c r="J15" i="13"/>
  <c r="J17" i="14"/>
  <c r="J17" i="13"/>
  <c r="J19" i="14"/>
  <c r="J19" i="13"/>
  <c r="J21" i="14"/>
  <c r="J21" i="13"/>
  <c r="J23" i="14"/>
  <c r="J23" i="13"/>
  <c r="J25" i="14"/>
  <c r="J25" i="13"/>
  <c r="J27" i="14"/>
  <c r="J27" i="13"/>
  <c r="J29" i="14"/>
  <c r="J29" i="13"/>
  <c r="J31" i="14"/>
  <c r="V31" i="14" s="1"/>
  <c r="W31" i="14" s="1"/>
  <c r="J31" i="13"/>
  <c r="J33" i="14"/>
  <c r="J33" i="13"/>
  <c r="J35" i="14"/>
  <c r="J35" i="13"/>
  <c r="J37" i="14"/>
  <c r="J37" i="13"/>
  <c r="J39" i="14"/>
  <c r="J39" i="13"/>
  <c r="J41" i="14"/>
  <c r="J41" i="13"/>
  <c r="J43" i="14"/>
  <c r="J43" i="13"/>
  <c r="J45" i="14"/>
  <c r="J45" i="13"/>
  <c r="J47" i="14"/>
  <c r="J47" i="13"/>
  <c r="J49" i="14"/>
  <c r="J49" i="13"/>
  <c r="J51" i="14"/>
  <c r="J51" i="13"/>
  <c r="J53" i="14"/>
  <c r="J53" i="13"/>
  <c r="J55" i="14"/>
  <c r="J55" i="13"/>
  <c r="J57" i="14"/>
  <c r="J57" i="13"/>
  <c r="J59" i="14"/>
  <c r="J59" i="13"/>
  <c r="J61" i="14"/>
  <c r="J61" i="13"/>
  <c r="J63" i="14"/>
  <c r="J63" i="13"/>
  <c r="J65" i="14"/>
  <c r="J65" i="13"/>
  <c r="J67" i="14"/>
  <c r="J67" i="13"/>
  <c r="J69" i="14"/>
  <c r="J69" i="13"/>
  <c r="J71" i="14"/>
  <c r="J71" i="13"/>
  <c r="J73" i="14"/>
  <c r="J73" i="13"/>
  <c r="J75" i="14"/>
  <c r="J75" i="13"/>
  <c r="J77" i="14"/>
  <c r="J77" i="13"/>
  <c r="J79" i="14"/>
  <c r="J79" i="13"/>
  <c r="J81" i="14"/>
  <c r="J81" i="13"/>
  <c r="J83" i="14"/>
  <c r="J83" i="13"/>
  <c r="J85" i="14"/>
  <c r="J85" i="13"/>
  <c r="J87" i="14"/>
  <c r="J87" i="13"/>
  <c r="J89" i="14"/>
  <c r="J89" i="13"/>
  <c r="J91" i="14"/>
  <c r="J91" i="13"/>
  <c r="J93" i="14"/>
  <c r="J93" i="13"/>
  <c r="J95" i="14"/>
  <c r="V95" i="14" s="1"/>
  <c r="W95" i="14" s="1"/>
  <c r="J95" i="13"/>
  <c r="J97" i="14"/>
  <c r="J97" i="13"/>
  <c r="J99" i="14"/>
  <c r="J99" i="13"/>
  <c r="J101" i="14"/>
  <c r="J101" i="13"/>
  <c r="J103" i="14"/>
  <c r="J103" i="13"/>
  <c r="J105" i="14"/>
  <c r="J105" i="13"/>
  <c r="J107" i="14"/>
  <c r="J107" i="13"/>
  <c r="J109" i="14"/>
  <c r="J109" i="13"/>
  <c r="J111" i="14"/>
  <c r="J111" i="13"/>
  <c r="J113" i="14"/>
  <c r="J113" i="13"/>
  <c r="J115" i="14"/>
  <c r="J115" i="13"/>
  <c r="J117" i="14"/>
  <c r="J117" i="13"/>
  <c r="J119" i="14"/>
  <c r="J119" i="13"/>
  <c r="J121" i="14"/>
  <c r="J121" i="13"/>
  <c r="J123" i="14"/>
  <c r="J123" i="13"/>
  <c r="J125" i="14"/>
  <c r="J125" i="13"/>
  <c r="J127" i="14"/>
  <c r="V127" i="14" s="1"/>
  <c r="W127" i="14" s="1"/>
  <c r="J127" i="13"/>
  <c r="J129" i="14"/>
  <c r="J129" i="13"/>
  <c r="J131" i="14"/>
  <c r="J131" i="13"/>
  <c r="J133" i="14"/>
  <c r="J133" i="13"/>
  <c r="J135" i="14"/>
  <c r="J135" i="13"/>
  <c r="J137" i="14"/>
  <c r="J137" i="13"/>
  <c r="J139" i="14"/>
  <c r="J139" i="13"/>
  <c r="J141" i="14"/>
  <c r="J141" i="13"/>
  <c r="J143" i="14"/>
  <c r="V143" i="14" s="1"/>
  <c r="W143" i="14" s="1"/>
  <c r="J143" i="13"/>
  <c r="J145" i="14"/>
  <c r="J145" i="13"/>
  <c r="J147" i="14"/>
  <c r="J147" i="13"/>
  <c r="J149" i="14"/>
  <c r="J149" i="13"/>
  <c r="J151" i="14"/>
  <c r="J151" i="13"/>
  <c r="J153" i="14"/>
  <c r="J153" i="13"/>
  <c r="J155" i="14"/>
  <c r="J155" i="13"/>
  <c r="J157" i="14"/>
  <c r="J157" i="13"/>
  <c r="J159" i="14"/>
  <c r="J159" i="13"/>
  <c r="J161" i="14"/>
  <c r="J161" i="13"/>
  <c r="J163" i="14"/>
  <c r="J163" i="13"/>
  <c r="J165" i="14"/>
  <c r="J165" i="13"/>
  <c r="J167" i="14"/>
  <c r="J167" i="13"/>
  <c r="J169" i="14"/>
  <c r="J169" i="13"/>
  <c r="J171" i="14"/>
  <c r="J171" i="13"/>
  <c r="J173" i="14"/>
  <c r="J173" i="13"/>
  <c r="J175" i="14"/>
  <c r="J175" i="13"/>
  <c r="J177" i="14"/>
  <c r="J177" i="13"/>
  <c r="J179" i="14"/>
  <c r="J179" i="13"/>
  <c r="J181" i="14"/>
  <c r="J181" i="13"/>
  <c r="J183" i="14"/>
  <c r="J183" i="13"/>
  <c r="J185" i="14"/>
  <c r="J185" i="13"/>
  <c r="J187" i="14"/>
  <c r="J187" i="13"/>
  <c r="J189" i="14"/>
  <c r="J189" i="13"/>
  <c r="J191" i="14"/>
  <c r="J191" i="13"/>
  <c r="J193" i="14"/>
  <c r="J193" i="13"/>
  <c r="J195" i="14"/>
  <c r="J195" i="13"/>
  <c r="J197" i="14"/>
  <c r="J197" i="13"/>
  <c r="J199" i="14"/>
  <c r="J199" i="13"/>
  <c r="J201" i="14"/>
  <c r="J201" i="13"/>
  <c r="J203" i="14"/>
  <c r="J203" i="13"/>
  <c r="J205" i="14"/>
  <c r="J205" i="13"/>
  <c r="J207" i="14"/>
  <c r="J207" i="13"/>
  <c r="J209" i="14"/>
  <c r="J209" i="13"/>
  <c r="J211" i="14"/>
  <c r="J211" i="13"/>
  <c r="J213" i="14"/>
  <c r="J213" i="13"/>
  <c r="J215" i="14"/>
  <c r="J215" i="13"/>
  <c r="J217" i="14"/>
  <c r="J217" i="13"/>
  <c r="J219" i="14"/>
  <c r="J219" i="13"/>
  <c r="J221" i="14"/>
  <c r="J221" i="13"/>
  <c r="J223" i="14"/>
  <c r="J223" i="13"/>
  <c r="J225" i="14"/>
  <c r="J225" i="13"/>
  <c r="J227" i="14"/>
  <c r="J227" i="13"/>
  <c r="J229" i="14"/>
  <c r="J229" i="13"/>
  <c r="J231" i="14"/>
  <c r="J231" i="13"/>
  <c r="J233" i="14"/>
  <c r="J233" i="13"/>
  <c r="J235" i="14"/>
  <c r="J235" i="13"/>
  <c r="J237" i="14"/>
  <c r="J237" i="13"/>
  <c r="J239" i="14"/>
  <c r="J239" i="13"/>
  <c r="J241" i="14"/>
  <c r="J241" i="13"/>
  <c r="J243" i="14"/>
  <c r="J243" i="13"/>
  <c r="J245" i="14"/>
  <c r="J245" i="13"/>
  <c r="J247" i="14"/>
  <c r="J247" i="13"/>
  <c r="J249" i="14"/>
  <c r="J249" i="13"/>
  <c r="J251" i="14"/>
  <c r="J251" i="13"/>
  <c r="J253" i="14"/>
  <c r="J253" i="13"/>
  <c r="J255" i="14"/>
  <c r="J255" i="13"/>
  <c r="J257" i="14"/>
  <c r="J257" i="13"/>
  <c r="J259" i="14"/>
  <c r="J259" i="13"/>
  <c r="J261" i="14"/>
  <c r="J261" i="13"/>
  <c r="J263" i="14"/>
  <c r="J263" i="13"/>
  <c r="J265" i="14"/>
  <c r="J265" i="13"/>
  <c r="J267" i="14"/>
  <c r="J267" i="13"/>
  <c r="J269" i="14"/>
  <c r="J269" i="13"/>
  <c r="J271" i="14"/>
  <c r="J271" i="13"/>
  <c r="J273" i="14"/>
  <c r="J273" i="13"/>
  <c r="J275" i="14"/>
  <c r="J275" i="13"/>
  <c r="J277" i="14"/>
  <c r="J277" i="13"/>
  <c r="J279" i="14"/>
  <c r="J279" i="13"/>
  <c r="J281" i="14"/>
  <c r="J281" i="13"/>
  <c r="J283" i="14"/>
  <c r="J283" i="13"/>
  <c r="J285" i="14"/>
  <c r="J285" i="13"/>
  <c r="J287" i="14"/>
  <c r="J287" i="13"/>
  <c r="J289" i="14"/>
  <c r="J289" i="13"/>
  <c r="J291" i="14"/>
  <c r="J291" i="13"/>
  <c r="J293" i="14"/>
  <c r="J293" i="13"/>
  <c r="J295" i="14"/>
  <c r="J295" i="13"/>
  <c r="J297" i="14"/>
  <c r="J297" i="13"/>
  <c r="J299" i="14"/>
  <c r="J299" i="13"/>
  <c r="J301" i="14"/>
  <c r="J301" i="13"/>
  <c r="J303" i="14"/>
  <c r="V303" i="14" s="1"/>
  <c r="W303" i="14" s="1"/>
  <c r="J303" i="13"/>
  <c r="J305" i="14"/>
  <c r="J305" i="13"/>
  <c r="J307" i="14"/>
  <c r="J307" i="13"/>
  <c r="J309" i="14"/>
  <c r="J309" i="13"/>
  <c r="J311" i="14"/>
  <c r="J311" i="13"/>
  <c r="J313" i="14"/>
  <c r="J313" i="13"/>
  <c r="J315" i="14"/>
  <c r="J315" i="13"/>
  <c r="J317" i="14"/>
  <c r="J317" i="13"/>
  <c r="J319" i="14"/>
  <c r="V319" i="14" s="1"/>
  <c r="W319" i="14" s="1"/>
  <c r="J319" i="13"/>
  <c r="J321" i="14"/>
  <c r="J321" i="13"/>
  <c r="J323" i="14"/>
  <c r="J323" i="13"/>
  <c r="J325" i="14"/>
  <c r="J325" i="13"/>
  <c r="J327" i="14"/>
  <c r="J327" i="13"/>
  <c r="J329" i="14"/>
  <c r="J329" i="13"/>
  <c r="J331" i="14"/>
  <c r="J331" i="13"/>
  <c r="J333" i="14"/>
  <c r="J333" i="13"/>
  <c r="J335" i="14"/>
  <c r="V335" i="14" s="1"/>
  <c r="W335" i="14" s="1"/>
  <c r="J335" i="13"/>
  <c r="J337" i="14"/>
  <c r="J337" i="13"/>
  <c r="J339" i="14"/>
  <c r="J339" i="13"/>
  <c r="J341" i="14"/>
  <c r="J341" i="13"/>
  <c r="J343" i="14"/>
  <c r="J343" i="13"/>
  <c r="J345" i="14"/>
  <c r="J345" i="13"/>
  <c r="J347" i="14"/>
  <c r="J347" i="13"/>
  <c r="J349" i="14"/>
  <c r="J349" i="13"/>
  <c r="J351" i="14"/>
  <c r="V351" i="14" s="1"/>
  <c r="W351" i="14" s="1"/>
  <c r="J351" i="13"/>
  <c r="J353" i="14"/>
  <c r="J353" i="13"/>
  <c r="J355" i="14"/>
  <c r="J355" i="13"/>
  <c r="J357" i="14"/>
  <c r="J357" i="13"/>
  <c r="J359" i="14"/>
  <c r="J359" i="13"/>
  <c r="J361" i="14"/>
  <c r="J361" i="13"/>
  <c r="J363" i="14"/>
  <c r="J363" i="13"/>
  <c r="J365" i="14"/>
  <c r="J365" i="13"/>
  <c r="J367" i="14"/>
  <c r="J367" i="13"/>
  <c r="J369" i="14"/>
  <c r="J369" i="13"/>
  <c r="J371" i="14"/>
  <c r="J371" i="13"/>
  <c r="J373" i="14"/>
  <c r="J373" i="13"/>
  <c r="J375" i="14"/>
  <c r="J375" i="13"/>
  <c r="J377" i="14"/>
  <c r="J377" i="13"/>
  <c r="J379" i="14"/>
  <c r="J379" i="13"/>
  <c r="J381" i="14"/>
  <c r="J381" i="13"/>
  <c r="J383" i="14"/>
  <c r="J383" i="13"/>
  <c r="J385" i="14"/>
  <c r="J385" i="13"/>
  <c r="J387" i="14"/>
  <c r="J387" i="13"/>
  <c r="J389" i="14"/>
  <c r="J389" i="13"/>
  <c r="J391" i="14"/>
  <c r="J391" i="13"/>
  <c r="J393" i="14"/>
  <c r="J393" i="13"/>
  <c r="J395" i="14"/>
  <c r="J395" i="13"/>
  <c r="J397" i="14"/>
  <c r="J397" i="13"/>
  <c r="J399" i="14"/>
  <c r="J399" i="13"/>
  <c r="J401" i="14"/>
  <c r="J401" i="13"/>
  <c r="J403" i="14"/>
  <c r="J403" i="13"/>
  <c r="J405" i="14"/>
  <c r="J405" i="13"/>
  <c r="J407" i="14"/>
  <c r="J407" i="13"/>
  <c r="J409" i="14"/>
  <c r="J409" i="13"/>
  <c r="J411" i="14"/>
  <c r="J411" i="13"/>
  <c r="J413" i="14"/>
  <c r="J413" i="13"/>
  <c r="J415" i="14"/>
  <c r="V415" i="14" s="1"/>
  <c r="W415" i="14" s="1"/>
  <c r="J415" i="13"/>
  <c r="J417" i="14"/>
  <c r="J417" i="13"/>
  <c r="J419" i="14"/>
  <c r="J419" i="13"/>
  <c r="J421" i="14"/>
  <c r="J421" i="13"/>
  <c r="J423" i="14"/>
  <c r="J423" i="13"/>
  <c r="J425" i="14"/>
  <c r="J425" i="13"/>
  <c r="J427" i="14"/>
  <c r="J427" i="13"/>
  <c r="J429" i="14"/>
  <c r="J429" i="13"/>
  <c r="J431" i="14"/>
  <c r="J431" i="13"/>
  <c r="J433" i="14"/>
  <c r="J433" i="13"/>
  <c r="J435" i="14"/>
  <c r="J435" i="13"/>
  <c r="J437" i="14"/>
  <c r="J437" i="13"/>
  <c r="J439" i="14"/>
  <c r="J439" i="13"/>
  <c r="J441" i="14"/>
  <c r="J441" i="13"/>
  <c r="J443" i="14"/>
  <c r="J443" i="13"/>
  <c r="J445" i="14"/>
  <c r="J445" i="13"/>
  <c r="J447" i="14"/>
  <c r="J447" i="13"/>
  <c r="J449" i="14"/>
  <c r="J449" i="13"/>
  <c r="J451" i="14"/>
  <c r="J451" i="13"/>
  <c r="J453" i="14"/>
  <c r="J453" i="13"/>
  <c r="J455" i="14"/>
  <c r="J455" i="13"/>
  <c r="J457" i="14"/>
  <c r="J457" i="13"/>
  <c r="J459" i="14"/>
  <c r="J459" i="13"/>
  <c r="J461" i="14"/>
  <c r="J461" i="13"/>
  <c r="J463" i="14"/>
  <c r="V463" i="14" s="1"/>
  <c r="W463" i="14" s="1"/>
  <c r="J463" i="13"/>
  <c r="J465" i="14"/>
  <c r="J465" i="13"/>
  <c r="J467" i="14"/>
  <c r="J467" i="13"/>
  <c r="J469" i="14"/>
  <c r="J469" i="13"/>
  <c r="J471" i="14"/>
  <c r="J471" i="13"/>
  <c r="J473" i="14"/>
  <c r="J473" i="13"/>
  <c r="J475" i="14"/>
  <c r="J475" i="13"/>
  <c r="J477" i="14"/>
  <c r="J477" i="13"/>
  <c r="J479" i="14"/>
  <c r="V479" i="14" s="1"/>
  <c r="W479" i="14" s="1"/>
  <c r="J479" i="13"/>
  <c r="J481" i="14"/>
  <c r="J481" i="13"/>
  <c r="J483" i="14"/>
  <c r="J483" i="13"/>
  <c r="J485" i="14"/>
  <c r="J485" i="13"/>
  <c r="J487" i="14"/>
  <c r="J487" i="13"/>
  <c r="J489" i="14"/>
  <c r="J489" i="13"/>
  <c r="J491" i="14"/>
  <c r="J491" i="13"/>
  <c r="J493" i="14"/>
  <c r="J493" i="13"/>
  <c r="J495" i="14"/>
  <c r="V495" i="14" s="1"/>
  <c r="W495" i="14" s="1"/>
  <c r="J495" i="13"/>
  <c r="J497" i="14"/>
  <c r="V497" i="14" s="1"/>
  <c r="W497" i="14" s="1"/>
  <c r="J497" i="13"/>
  <c r="J499" i="14"/>
  <c r="J499" i="13"/>
  <c r="J501" i="14"/>
  <c r="J501" i="13"/>
  <c r="J503" i="14"/>
  <c r="J503" i="13"/>
  <c r="J505" i="14"/>
  <c r="J505" i="13"/>
  <c r="J507" i="14"/>
  <c r="J507" i="13"/>
  <c r="J509" i="14"/>
  <c r="J509" i="13"/>
  <c r="J511" i="14"/>
  <c r="J511" i="13"/>
  <c r="J513" i="14"/>
  <c r="J513" i="13"/>
  <c r="J515" i="14"/>
  <c r="J515" i="13"/>
  <c r="J517" i="14"/>
  <c r="J517" i="13"/>
  <c r="J519" i="14"/>
  <c r="J519" i="13"/>
  <c r="F36" i="11"/>
  <c r="E36" i="11"/>
  <c r="F38" i="11"/>
  <c r="E38" i="11"/>
  <c r="E68" i="11"/>
  <c r="F68" i="11" s="1"/>
  <c r="F70" i="11"/>
  <c r="E70" i="11"/>
  <c r="F100" i="11"/>
  <c r="E100" i="11"/>
  <c r="F102" i="11"/>
  <c r="E102" i="11"/>
  <c r="AP246" i="8"/>
  <c r="AP262" i="8"/>
  <c r="AP310" i="8"/>
  <c r="AP326" i="8"/>
  <c r="AP342" i="8"/>
  <c r="Y375" i="8"/>
  <c r="AP375" i="8" s="1"/>
  <c r="AP382" i="8"/>
  <c r="AP390" i="8"/>
  <c r="AP446" i="8"/>
  <c r="AP454" i="8"/>
  <c r="AP502" i="8"/>
  <c r="E16" i="14"/>
  <c r="V16" i="14" s="1"/>
  <c r="W16" i="14" s="1"/>
  <c r="E16" i="13"/>
  <c r="E16" i="12"/>
  <c r="G16" i="12" s="1"/>
  <c r="H16" i="12" s="1"/>
  <c r="E18" i="14"/>
  <c r="E18" i="13"/>
  <c r="E18" i="12"/>
  <c r="G18" i="12" s="1"/>
  <c r="H18" i="12" s="1"/>
  <c r="E20" i="14"/>
  <c r="E20" i="13"/>
  <c r="L20" i="13" s="1"/>
  <c r="M20" i="13" s="1"/>
  <c r="E20" i="12"/>
  <c r="E22" i="14"/>
  <c r="E22" i="13"/>
  <c r="L22" i="13" s="1"/>
  <c r="M22" i="13" s="1"/>
  <c r="E22" i="12"/>
  <c r="E24" i="14"/>
  <c r="E24" i="13"/>
  <c r="E24" i="12"/>
  <c r="E26" i="14"/>
  <c r="E26" i="13"/>
  <c r="L26" i="13" s="1"/>
  <c r="M26" i="13" s="1"/>
  <c r="E26" i="12"/>
  <c r="G26" i="12" s="1"/>
  <c r="H26" i="12" s="1"/>
  <c r="E28" i="14"/>
  <c r="E28" i="13"/>
  <c r="E28" i="12"/>
  <c r="E30" i="14"/>
  <c r="E30" i="12"/>
  <c r="E30" i="13"/>
  <c r="L30" i="13" s="1"/>
  <c r="M30" i="13" s="1"/>
  <c r="E32" i="14"/>
  <c r="V32" i="14" s="1"/>
  <c r="W32" i="14" s="1"/>
  <c r="E32" i="13"/>
  <c r="L32" i="13" s="1"/>
  <c r="M32" i="13" s="1"/>
  <c r="E32" i="12"/>
  <c r="G32" i="12" s="1"/>
  <c r="H32" i="12" s="1"/>
  <c r="E34" i="14"/>
  <c r="E34" i="13"/>
  <c r="E34" i="12"/>
  <c r="E36" i="14"/>
  <c r="E36" i="13"/>
  <c r="L36" i="13" s="1"/>
  <c r="M36" i="13" s="1"/>
  <c r="E36" i="12"/>
  <c r="G36" i="12" s="1"/>
  <c r="H36" i="12" s="1"/>
  <c r="E38" i="14"/>
  <c r="E38" i="13"/>
  <c r="L38" i="13" s="1"/>
  <c r="M38" i="13" s="1"/>
  <c r="E38" i="12"/>
  <c r="E40" i="14"/>
  <c r="V40" i="14" s="1"/>
  <c r="W40" i="14" s="1"/>
  <c r="E40" i="13"/>
  <c r="E40" i="12"/>
  <c r="E42" i="14"/>
  <c r="V42" i="14" s="1"/>
  <c r="W42" i="14" s="1"/>
  <c r="E42" i="13"/>
  <c r="L42" i="13" s="1"/>
  <c r="M42" i="13" s="1"/>
  <c r="E42" i="12"/>
  <c r="E44" i="14"/>
  <c r="V44" i="14" s="1"/>
  <c r="W44" i="14" s="1"/>
  <c r="E44" i="13"/>
  <c r="E44" i="12"/>
  <c r="E46" i="14"/>
  <c r="E46" i="12"/>
  <c r="E46" i="13"/>
  <c r="E48" i="14"/>
  <c r="V48" i="14" s="1"/>
  <c r="W48" i="14" s="1"/>
  <c r="E48" i="13"/>
  <c r="L48" i="13" s="1"/>
  <c r="M48" i="13" s="1"/>
  <c r="E48" i="12"/>
  <c r="G48" i="12" s="1"/>
  <c r="H48" i="12" s="1"/>
  <c r="E50" i="14"/>
  <c r="E50" i="13"/>
  <c r="L50" i="13" s="1"/>
  <c r="M50" i="13" s="1"/>
  <c r="E50" i="12"/>
  <c r="E52" i="14"/>
  <c r="E52" i="13"/>
  <c r="E52" i="12"/>
  <c r="E54" i="14"/>
  <c r="E54" i="13"/>
  <c r="L54" i="13" s="1"/>
  <c r="M54" i="13" s="1"/>
  <c r="E54" i="12"/>
  <c r="E56" i="14"/>
  <c r="E56" i="13"/>
  <c r="E56" i="12"/>
  <c r="E58" i="14"/>
  <c r="E58" i="13"/>
  <c r="L58" i="13" s="1"/>
  <c r="M58" i="13" s="1"/>
  <c r="E58" i="12"/>
  <c r="G58" i="12" s="1"/>
  <c r="H58" i="12" s="1"/>
  <c r="E60" i="14"/>
  <c r="V60" i="14" s="1"/>
  <c r="W60" i="14" s="1"/>
  <c r="E60" i="13"/>
  <c r="E60" i="12"/>
  <c r="E62" i="14"/>
  <c r="V62" i="14" s="1"/>
  <c r="W62" i="14" s="1"/>
  <c r="E62" i="13"/>
  <c r="E62" i="12"/>
  <c r="G62" i="12" s="1"/>
  <c r="H62" i="12" s="1"/>
  <c r="E64" i="14"/>
  <c r="E64" i="13"/>
  <c r="E64" i="12"/>
  <c r="G64" i="12" s="1"/>
  <c r="H64" i="12" s="1"/>
  <c r="E66" i="14"/>
  <c r="E66" i="13"/>
  <c r="E66" i="12"/>
  <c r="G66" i="12" s="1"/>
  <c r="H66" i="12" s="1"/>
  <c r="E68" i="14"/>
  <c r="V68" i="14" s="1"/>
  <c r="W68" i="14" s="1"/>
  <c r="E68" i="13"/>
  <c r="E68" i="12"/>
  <c r="G68" i="12" s="1"/>
  <c r="H68" i="12" s="1"/>
  <c r="E70" i="14"/>
  <c r="E70" i="13"/>
  <c r="L70" i="13" s="1"/>
  <c r="M70" i="13" s="1"/>
  <c r="E70" i="12"/>
  <c r="E72" i="14"/>
  <c r="E72" i="13"/>
  <c r="E72" i="12"/>
  <c r="E74" i="14"/>
  <c r="E74" i="13"/>
  <c r="L74" i="13" s="1"/>
  <c r="M74" i="13" s="1"/>
  <c r="E74" i="12"/>
  <c r="G74" i="12" s="1"/>
  <c r="H74" i="12" s="1"/>
  <c r="E76" i="14"/>
  <c r="V76" i="14" s="1"/>
  <c r="W76" i="14" s="1"/>
  <c r="E76" i="13"/>
  <c r="E76" i="12"/>
  <c r="E78" i="14"/>
  <c r="E78" i="13"/>
  <c r="E78" i="12"/>
  <c r="E80" i="14"/>
  <c r="V80" i="14" s="1"/>
  <c r="W80" i="14" s="1"/>
  <c r="E80" i="13"/>
  <c r="L80" i="13" s="1"/>
  <c r="M80" i="13" s="1"/>
  <c r="E80" i="12"/>
  <c r="G80" i="12" s="1"/>
  <c r="H80" i="12" s="1"/>
  <c r="E82" i="14"/>
  <c r="E82" i="13"/>
  <c r="E82" i="12"/>
  <c r="E84" i="14"/>
  <c r="E84" i="13"/>
  <c r="L84" i="13" s="1"/>
  <c r="M84" i="13" s="1"/>
  <c r="E84" i="12"/>
  <c r="G84" i="12" s="1"/>
  <c r="H84" i="12" s="1"/>
  <c r="E86" i="14"/>
  <c r="V86" i="14" s="1"/>
  <c r="W86" i="14" s="1"/>
  <c r="E86" i="12"/>
  <c r="E86" i="13"/>
  <c r="E88" i="14"/>
  <c r="E88" i="13"/>
  <c r="L88" i="13" s="1"/>
  <c r="M88" i="13" s="1"/>
  <c r="E88" i="12"/>
  <c r="E90" i="14"/>
  <c r="E90" i="13"/>
  <c r="L90" i="13" s="1"/>
  <c r="M90" i="13" s="1"/>
  <c r="E90" i="12"/>
  <c r="E92" i="14"/>
  <c r="V92" i="14" s="1"/>
  <c r="W92" i="14" s="1"/>
  <c r="E92" i="13"/>
  <c r="E92" i="12"/>
  <c r="G92" i="12" s="1"/>
  <c r="H92" i="12" s="1"/>
  <c r="E94" i="14"/>
  <c r="V94" i="14" s="1"/>
  <c r="W94" i="14" s="1"/>
  <c r="E94" i="13"/>
  <c r="E94" i="12"/>
  <c r="E96" i="14"/>
  <c r="V96" i="14" s="1"/>
  <c r="W96" i="14" s="1"/>
  <c r="E96" i="13"/>
  <c r="L96" i="13" s="1"/>
  <c r="M96" i="13" s="1"/>
  <c r="E96" i="12"/>
  <c r="G96" i="12" s="1"/>
  <c r="H96" i="12" s="1"/>
  <c r="E98" i="14"/>
  <c r="E98" i="13"/>
  <c r="L98" i="13" s="1"/>
  <c r="M98" i="13" s="1"/>
  <c r="E98" i="12"/>
  <c r="E100" i="14"/>
  <c r="V100" i="14" s="1"/>
  <c r="W100" i="14" s="1"/>
  <c r="E100" i="13"/>
  <c r="E100" i="12"/>
  <c r="E102" i="14"/>
  <c r="E102" i="13"/>
  <c r="L102" i="13" s="1"/>
  <c r="M102" i="13" s="1"/>
  <c r="E102" i="12"/>
  <c r="E104" i="14"/>
  <c r="E104" i="13"/>
  <c r="L104" i="13" s="1"/>
  <c r="M104" i="13" s="1"/>
  <c r="E104" i="12"/>
  <c r="E106" i="14"/>
  <c r="E106" i="13"/>
  <c r="L106" i="13" s="1"/>
  <c r="M106" i="13" s="1"/>
  <c r="E106" i="12"/>
  <c r="E108" i="14"/>
  <c r="V108" i="14" s="1"/>
  <c r="W108" i="14" s="1"/>
  <c r="E108" i="13"/>
  <c r="E108" i="12"/>
  <c r="G108" i="12" s="1"/>
  <c r="H108" i="12" s="1"/>
  <c r="E110" i="14"/>
  <c r="E110" i="13"/>
  <c r="E110" i="12"/>
  <c r="G110" i="12" s="1"/>
  <c r="H110" i="12" s="1"/>
  <c r="E112" i="14"/>
  <c r="V112" i="14" s="1"/>
  <c r="E112" i="13"/>
  <c r="E112" i="12"/>
  <c r="G112" i="12" s="1"/>
  <c r="H112" i="12" s="1"/>
  <c r="E114" i="14"/>
  <c r="E114" i="13"/>
  <c r="E114" i="12"/>
  <c r="E116" i="14"/>
  <c r="E116" i="13"/>
  <c r="L116" i="13" s="1"/>
  <c r="M116" i="13" s="1"/>
  <c r="E116" i="12"/>
  <c r="E118" i="14"/>
  <c r="V118" i="14" s="1"/>
  <c r="W118" i="14" s="1"/>
  <c r="E118" i="12"/>
  <c r="E118" i="13"/>
  <c r="E120" i="14"/>
  <c r="E120" i="13"/>
  <c r="E120" i="12"/>
  <c r="E122" i="14"/>
  <c r="E122" i="12"/>
  <c r="G122" i="12" s="1"/>
  <c r="H122" i="12" s="1"/>
  <c r="E122" i="13"/>
  <c r="E124" i="14"/>
  <c r="V124" i="14" s="1"/>
  <c r="W124" i="14" s="1"/>
  <c r="E124" i="13"/>
  <c r="E124" i="12"/>
  <c r="E126" i="14"/>
  <c r="V126" i="14" s="1"/>
  <c r="W126" i="14" s="1"/>
  <c r="E126" i="12"/>
  <c r="E126" i="13"/>
  <c r="L126" i="13" s="1"/>
  <c r="M126" i="13" s="1"/>
  <c r="E128" i="14"/>
  <c r="V128" i="14" s="1"/>
  <c r="W128" i="14" s="1"/>
  <c r="E128" i="13"/>
  <c r="E128" i="12"/>
  <c r="G128" i="12" s="1"/>
  <c r="H128" i="12" s="1"/>
  <c r="E130" i="14"/>
  <c r="E130" i="12"/>
  <c r="E130" i="13"/>
  <c r="E132" i="14"/>
  <c r="V132" i="14" s="1"/>
  <c r="W132" i="14" s="1"/>
  <c r="E132" i="13"/>
  <c r="L132" i="13" s="1"/>
  <c r="M132" i="13" s="1"/>
  <c r="E132" i="12"/>
  <c r="G132" i="12" s="1"/>
  <c r="H132" i="12" s="1"/>
  <c r="E134" i="14"/>
  <c r="E134" i="12"/>
  <c r="E134" i="13"/>
  <c r="E136" i="14"/>
  <c r="V136" i="14" s="1"/>
  <c r="W136" i="14" s="1"/>
  <c r="E136" i="13"/>
  <c r="E136" i="12"/>
  <c r="E138" i="14"/>
  <c r="E138" i="12"/>
  <c r="G138" i="12" s="1"/>
  <c r="H138" i="12" s="1"/>
  <c r="E138" i="13"/>
  <c r="E140" i="14"/>
  <c r="V140" i="14" s="1"/>
  <c r="W140" i="14" s="1"/>
  <c r="E140" i="13"/>
  <c r="E140" i="12"/>
  <c r="G140" i="12" s="1"/>
  <c r="H140" i="12" s="1"/>
  <c r="E142" i="14"/>
  <c r="E142" i="12"/>
  <c r="E142" i="13"/>
  <c r="E144" i="14"/>
  <c r="V144" i="14" s="1"/>
  <c r="W144" i="14" s="1"/>
  <c r="E144" i="13"/>
  <c r="E144" i="12"/>
  <c r="G144" i="12" s="1"/>
  <c r="H144" i="12" s="1"/>
  <c r="E146" i="14"/>
  <c r="E146" i="12"/>
  <c r="E146" i="13"/>
  <c r="E148" i="14"/>
  <c r="E148" i="13"/>
  <c r="E148" i="12"/>
  <c r="G148" i="12" s="1"/>
  <c r="H148" i="12" s="1"/>
  <c r="E150" i="14"/>
  <c r="V150" i="14" s="1"/>
  <c r="W150" i="14" s="1"/>
  <c r="E150" i="12"/>
  <c r="E150" i="13"/>
  <c r="E152" i="14"/>
  <c r="E152" i="13"/>
  <c r="E152" i="12"/>
  <c r="E154" i="14"/>
  <c r="V154" i="14" s="1"/>
  <c r="W154" i="14" s="1"/>
  <c r="E154" i="13"/>
  <c r="L154" i="13" s="1"/>
  <c r="M154" i="13" s="1"/>
  <c r="E154" i="12"/>
  <c r="G154" i="12" s="1"/>
  <c r="H154" i="12" s="1"/>
  <c r="E156" i="14"/>
  <c r="V156" i="14" s="1"/>
  <c r="W156" i="14" s="1"/>
  <c r="E156" i="13"/>
  <c r="E156" i="12"/>
  <c r="E158" i="14"/>
  <c r="V158" i="14" s="1"/>
  <c r="W158" i="14" s="1"/>
  <c r="E158" i="12"/>
  <c r="E158" i="13"/>
  <c r="L158" i="13" s="1"/>
  <c r="M158" i="13" s="1"/>
  <c r="E160" i="14"/>
  <c r="V160" i="14" s="1"/>
  <c r="W160" i="14" s="1"/>
  <c r="E160" i="13"/>
  <c r="E160" i="12"/>
  <c r="E162" i="14"/>
  <c r="E162" i="13"/>
  <c r="E162" i="12"/>
  <c r="G162" i="12" s="1"/>
  <c r="H162" i="12" s="1"/>
  <c r="E164" i="14"/>
  <c r="V164" i="14" s="1"/>
  <c r="W164" i="14" s="1"/>
  <c r="E164" i="13"/>
  <c r="E164" i="12"/>
  <c r="G164" i="12" s="1"/>
  <c r="H164" i="12" s="1"/>
  <c r="E166" i="14"/>
  <c r="E166" i="13"/>
  <c r="L166" i="13" s="1"/>
  <c r="M166" i="13" s="1"/>
  <c r="E166" i="12"/>
  <c r="E168" i="14"/>
  <c r="V168" i="14" s="1"/>
  <c r="W168" i="14" s="1"/>
  <c r="E168" i="13"/>
  <c r="E168" i="12"/>
  <c r="E170" i="14"/>
  <c r="E170" i="13"/>
  <c r="E170" i="12"/>
  <c r="E172" i="14"/>
  <c r="V172" i="14" s="1"/>
  <c r="W172" i="14" s="1"/>
  <c r="E172" i="13"/>
  <c r="E172" i="12"/>
  <c r="E174" i="14"/>
  <c r="E174" i="12"/>
  <c r="E174" i="13"/>
  <c r="E176" i="14"/>
  <c r="V176" i="14" s="1"/>
  <c r="W176" i="14" s="1"/>
  <c r="E176" i="13"/>
  <c r="L176" i="13" s="1"/>
  <c r="M176" i="13" s="1"/>
  <c r="E176" i="12"/>
  <c r="E178" i="14"/>
  <c r="E178" i="13"/>
  <c r="L178" i="13" s="1"/>
  <c r="M178" i="13" s="1"/>
  <c r="E178" i="12"/>
  <c r="E180" i="14"/>
  <c r="E180" i="13"/>
  <c r="E180" i="12"/>
  <c r="G180" i="12" s="1"/>
  <c r="H180" i="12" s="1"/>
  <c r="E182" i="14"/>
  <c r="V182" i="14" s="1"/>
  <c r="W182" i="14" s="1"/>
  <c r="E182" i="12"/>
  <c r="G182" i="12" s="1"/>
  <c r="H182" i="12" s="1"/>
  <c r="E182" i="13"/>
  <c r="E184" i="14"/>
  <c r="E184" i="13"/>
  <c r="E184" i="12"/>
  <c r="G184" i="12" s="1"/>
  <c r="H184" i="12" s="1"/>
  <c r="E186" i="14"/>
  <c r="V186" i="14" s="1"/>
  <c r="W186" i="14" s="1"/>
  <c r="E186" i="13"/>
  <c r="L186" i="13" s="1"/>
  <c r="M186" i="13" s="1"/>
  <c r="E186" i="12"/>
  <c r="E188" i="14"/>
  <c r="V188" i="14" s="1"/>
  <c r="W188" i="14" s="1"/>
  <c r="E188" i="13"/>
  <c r="E188" i="12"/>
  <c r="E190" i="14"/>
  <c r="V190" i="14" s="1"/>
  <c r="W190" i="14" s="1"/>
  <c r="E190" i="12"/>
  <c r="E190" i="13"/>
  <c r="E192" i="14"/>
  <c r="V192" i="14" s="1"/>
  <c r="W192" i="14" s="1"/>
  <c r="E192" i="13"/>
  <c r="E192" i="12"/>
  <c r="E194" i="14"/>
  <c r="E194" i="13"/>
  <c r="E194" i="12"/>
  <c r="E196" i="14"/>
  <c r="V196" i="14" s="1"/>
  <c r="W196" i="14" s="1"/>
  <c r="E196" i="13"/>
  <c r="L196" i="13" s="1"/>
  <c r="M196" i="13" s="1"/>
  <c r="E196" i="12"/>
  <c r="G196" i="12" s="1"/>
  <c r="H196" i="12" s="1"/>
  <c r="E198" i="14"/>
  <c r="E198" i="12"/>
  <c r="G198" i="12" s="1"/>
  <c r="H198" i="12" s="1"/>
  <c r="E198" i="13"/>
  <c r="E200" i="14"/>
  <c r="E200" i="13"/>
  <c r="E200" i="12"/>
  <c r="E202" i="14"/>
  <c r="E202" i="13"/>
  <c r="L202" i="13" s="1"/>
  <c r="M202" i="13" s="1"/>
  <c r="E202" i="12"/>
  <c r="E204" i="14"/>
  <c r="V204" i="14" s="1"/>
  <c r="W204" i="14" s="1"/>
  <c r="E204" i="13"/>
  <c r="E204" i="12"/>
  <c r="E206" i="14"/>
  <c r="E206" i="12"/>
  <c r="E206" i="13"/>
  <c r="L206" i="13" s="1"/>
  <c r="M206" i="13" s="1"/>
  <c r="E208" i="14"/>
  <c r="V208" i="14" s="1"/>
  <c r="W208" i="14" s="1"/>
  <c r="E208" i="13"/>
  <c r="E208" i="12"/>
  <c r="E210" i="14"/>
  <c r="E210" i="13"/>
  <c r="L210" i="13" s="1"/>
  <c r="M210" i="13" s="1"/>
  <c r="E210" i="12"/>
  <c r="G210" i="12" s="1"/>
  <c r="H210" i="12" s="1"/>
  <c r="E212" i="14"/>
  <c r="E212" i="12"/>
  <c r="G212" i="12" s="1"/>
  <c r="H212" i="12" s="1"/>
  <c r="E212" i="13"/>
  <c r="E214" i="14"/>
  <c r="E214" i="12"/>
  <c r="G214" i="12" s="1"/>
  <c r="H214" i="12" s="1"/>
  <c r="E214" i="13"/>
  <c r="E216" i="14"/>
  <c r="E216" i="13"/>
  <c r="E216" i="12"/>
  <c r="E218" i="14"/>
  <c r="E218" i="13"/>
  <c r="E218" i="12"/>
  <c r="E220" i="14"/>
  <c r="E220" i="13"/>
  <c r="E220" i="12"/>
  <c r="G220" i="12" s="1"/>
  <c r="H220" i="12" s="1"/>
  <c r="E222" i="14"/>
  <c r="E222" i="12"/>
  <c r="E222" i="13"/>
  <c r="E224" i="14"/>
  <c r="V224" i="14" s="1"/>
  <c r="W224" i="14" s="1"/>
  <c r="E224" i="13"/>
  <c r="L224" i="13" s="1"/>
  <c r="M224" i="13" s="1"/>
  <c r="E224" i="12"/>
  <c r="G224" i="12" s="1"/>
  <c r="H224" i="12" s="1"/>
  <c r="E226" i="14"/>
  <c r="E226" i="13"/>
  <c r="E226" i="12"/>
  <c r="G226" i="12" s="1"/>
  <c r="H226" i="12" s="1"/>
  <c r="E228" i="14"/>
  <c r="E228" i="13"/>
  <c r="E228" i="12"/>
  <c r="G228" i="12" s="1"/>
  <c r="H228" i="12" s="1"/>
  <c r="E230" i="14"/>
  <c r="E230" i="13"/>
  <c r="E230" i="12"/>
  <c r="E232" i="14"/>
  <c r="V232" i="14" s="1"/>
  <c r="W232" i="14" s="1"/>
  <c r="E232" i="13"/>
  <c r="L232" i="13" s="1"/>
  <c r="M232" i="13" s="1"/>
  <c r="E232" i="12"/>
  <c r="E234" i="14"/>
  <c r="E234" i="13"/>
  <c r="L234" i="13" s="1"/>
  <c r="E234" i="12"/>
  <c r="E236" i="14"/>
  <c r="V236" i="14" s="1"/>
  <c r="W236" i="14" s="1"/>
  <c r="E236" i="13"/>
  <c r="E236" i="12"/>
  <c r="E238" i="14"/>
  <c r="E238" i="13"/>
  <c r="E238" i="12"/>
  <c r="G238" i="12" s="1"/>
  <c r="H238" i="12" s="1"/>
  <c r="E240" i="14"/>
  <c r="V240" i="14" s="1"/>
  <c r="W240" i="14" s="1"/>
  <c r="E240" i="13"/>
  <c r="E240" i="12"/>
  <c r="G240" i="12" s="1"/>
  <c r="H240" i="12" s="1"/>
  <c r="E242" i="14"/>
  <c r="E242" i="13"/>
  <c r="L242" i="13" s="1"/>
  <c r="M242" i="13" s="1"/>
  <c r="E242" i="12"/>
  <c r="E244" i="14"/>
  <c r="E244" i="12"/>
  <c r="E244" i="13"/>
  <c r="E246" i="14"/>
  <c r="E246" i="13"/>
  <c r="L246" i="13" s="1"/>
  <c r="M246" i="13" s="1"/>
  <c r="E246" i="12"/>
  <c r="E248" i="14"/>
  <c r="E248" i="13"/>
  <c r="E248" i="12"/>
  <c r="E250" i="14"/>
  <c r="V250" i="14" s="1"/>
  <c r="W250" i="14" s="1"/>
  <c r="E250" i="13"/>
  <c r="L250" i="13" s="1"/>
  <c r="M250" i="13" s="1"/>
  <c r="E250" i="12"/>
  <c r="E252" i="14"/>
  <c r="E252" i="13"/>
  <c r="E252" i="12"/>
  <c r="G252" i="12" s="1"/>
  <c r="H252" i="12" s="1"/>
  <c r="E254" i="14"/>
  <c r="E254" i="13"/>
  <c r="E254" i="12"/>
  <c r="G254" i="12" s="1"/>
  <c r="H254" i="12" s="1"/>
  <c r="E256" i="14"/>
  <c r="V256" i="14" s="1"/>
  <c r="W256" i="14" s="1"/>
  <c r="E256" i="13"/>
  <c r="L256" i="13" s="1"/>
  <c r="M256" i="13" s="1"/>
  <c r="E256" i="12"/>
  <c r="E258" i="14"/>
  <c r="E258" i="13"/>
  <c r="E258" i="12"/>
  <c r="E260" i="14"/>
  <c r="E260" i="13"/>
  <c r="E260" i="12"/>
  <c r="G260" i="12" s="1"/>
  <c r="H260" i="12" s="1"/>
  <c r="E262" i="14"/>
  <c r="E262" i="13"/>
  <c r="E262" i="12"/>
  <c r="E264" i="14"/>
  <c r="V264" i="14" s="1"/>
  <c r="W264" i="14" s="1"/>
  <c r="E264" i="13"/>
  <c r="L264" i="13" s="1"/>
  <c r="M264" i="13" s="1"/>
  <c r="E264" i="12"/>
  <c r="E266" i="14"/>
  <c r="E266" i="13"/>
  <c r="L266" i="13" s="1"/>
  <c r="M266" i="13" s="1"/>
  <c r="E266" i="12"/>
  <c r="G266" i="12" s="1"/>
  <c r="H266" i="12" s="1"/>
  <c r="E268" i="14"/>
  <c r="V268" i="14" s="1"/>
  <c r="W268" i="14" s="1"/>
  <c r="E268" i="13"/>
  <c r="E268" i="12"/>
  <c r="E270" i="14"/>
  <c r="E270" i="13"/>
  <c r="E270" i="12"/>
  <c r="E272" i="14"/>
  <c r="V272" i="14" s="1"/>
  <c r="W272" i="14" s="1"/>
  <c r="E272" i="13"/>
  <c r="E272" i="12"/>
  <c r="E274" i="14"/>
  <c r="E274" i="13"/>
  <c r="E274" i="12"/>
  <c r="E276" i="14"/>
  <c r="E276" i="13"/>
  <c r="E276" i="12"/>
  <c r="G276" i="12" s="1"/>
  <c r="H276" i="12" s="1"/>
  <c r="E278" i="14"/>
  <c r="E278" i="13"/>
  <c r="L278" i="13" s="1"/>
  <c r="M278" i="13" s="1"/>
  <c r="E278" i="12"/>
  <c r="E280" i="14"/>
  <c r="E280" i="13"/>
  <c r="E280" i="12"/>
  <c r="G280" i="12" s="1"/>
  <c r="H280" i="12" s="1"/>
  <c r="E282" i="14"/>
  <c r="E282" i="13"/>
  <c r="L282" i="13" s="1"/>
  <c r="M282" i="13" s="1"/>
  <c r="E282" i="12"/>
  <c r="G282" i="12" s="1"/>
  <c r="H282" i="12" s="1"/>
  <c r="E284" i="14"/>
  <c r="E284" i="13"/>
  <c r="E284" i="12"/>
  <c r="G284" i="12" s="1"/>
  <c r="H284" i="12" s="1"/>
  <c r="E286" i="14"/>
  <c r="E286" i="13"/>
  <c r="E286" i="12"/>
  <c r="G286" i="12" s="1"/>
  <c r="H286" i="12" s="1"/>
  <c r="E288" i="14"/>
  <c r="V288" i="14" s="1"/>
  <c r="W288" i="14" s="1"/>
  <c r="E288" i="13"/>
  <c r="L288" i="13" s="1"/>
  <c r="M288" i="13" s="1"/>
  <c r="E288" i="12"/>
  <c r="G288" i="12" s="1"/>
  <c r="H288" i="12" s="1"/>
  <c r="E290" i="14"/>
  <c r="E290" i="13"/>
  <c r="L290" i="13" s="1"/>
  <c r="M290" i="13" s="1"/>
  <c r="E290" i="12"/>
  <c r="E292" i="14"/>
  <c r="E292" i="13"/>
  <c r="E292" i="12"/>
  <c r="G292" i="12" s="1"/>
  <c r="H292" i="12" s="1"/>
  <c r="E294" i="14"/>
  <c r="E294" i="13"/>
  <c r="E294" i="12"/>
  <c r="E296" i="14"/>
  <c r="V296" i="14" s="1"/>
  <c r="W296" i="14" s="1"/>
  <c r="E296" i="13"/>
  <c r="L296" i="13" s="1"/>
  <c r="M296" i="13" s="1"/>
  <c r="E296" i="12"/>
  <c r="E298" i="14"/>
  <c r="E298" i="13"/>
  <c r="L298" i="13" s="1"/>
  <c r="M298" i="13" s="1"/>
  <c r="E298" i="12"/>
  <c r="E300" i="14"/>
  <c r="V300" i="14" s="1"/>
  <c r="W300" i="14" s="1"/>
  <c r="E300" i="13"/>
  <c r="E300" i="12"/>
  <c r="E302" i="14"/>
  <c r="E302" i="13"/>
  <c r="E302" i="12"/>
  <c r="E304" i="14"/>
  <c r="V304" i="14" s="1"/>
  <c r="W304" i="14" s="1"/>
  <c r="E304" i="13"/>
  <c r="E304" i="12"/>
  <c r="G304" i="12" s="1"/>
  <c r="H304" i="12" s="1"/>
  <c r="E306" i="14"/>
  <c r="E306" i="13"/>
  <c r="E306" i="12"/>
  <c r="E308" i="14"/>
  <c r="E308" i="13"/>
  <c r="E308" i="12"/>
  <c r="G308" i="12" s="1"/>
  <c r="H308" i="12" s="1"/>
  <c r="E310" i="14"/>
  <c r="V310" i="14" s="1"/>
  <c r="W310" i="14" s="1"/>
  <c r="E310" i="13"/>
  <c r="L310" i="13" s="1"/>
  <c r="M310" i="13" s="1"/>
  <c r="E310" i="12"/>
  <c r="E312" i="14"/>
  <c r="E312" i="13"/>
  <c r="E312" i="12"/>
  <c r="E314" i="14"/>
  <c r="E314" i="13"/>
  <c r="E314" i="12"/>
  <c r="G314" i="12" s="1"/>
  <c r="H314" i="12" s="1"/>
  <c r="E316" i="14"/>
  <c r="V316" i="14" s="1"/>
  <c r="W316" i="14" s="1"/>
  <c r="E316" i="13"/>
  <c r="E316" i="12"/>
  <c r="G316" i="12" s="1"/>
  <c r="H316" i="12" s="1"/>
  <c r="E318" i="14"/>
  <c r="E318" i="13"/>
  <c r="E318" i="12"/>
  <c r="E320" i="14"/>
  <c r="V320" i="14" s="1"/>
  <c r="W320" i="14" s="1"/>
  <c r="E320" i="13"/>
  <c r="L320" i="13" s="1"/>
  <c r="M320" i="13" s="1"/>
  <c r="E320" i="12"/>
  <c r="E322" i="14"/>
  <c r="E322" i="13"/>
  <c r="E322" i="12"/>
  <c r="E324" i="14"/>
  <c r="E324" i="13"/>
  <c r="E324" i="12"/>
  <c r="G324" i="12" s="1"/>
  <c r="H324" i="12" s="1"/>
  <c r="E326" i="14"/>
  <c r="V326" i="14" s="1"/>
  <c r="W326" i="14" s="1"/>
  <c r="E326" i="13"/>
  <c r="E326" i="12"/>
  <c r="E328" i="14"/>
  <c r="E328" i="13"/>
  <c r="L328" i="13" s="1"/>
  <c r="M328" i="13" s="1"/>
  <c r="E328" i="12"/>
  <c r="E330" i="14"/>
  <c r="V330" i="14" s="1"/>
  <c r="W330" i="14" s="1"/>
  <c r="E330" i="13"/>
  <c r="L330" i="13" s="1"/>
  <c r="M330" i="13" s="1"/>
  <c r="E330" i="12"/>
  <c r="E332" i="14"/>
  <c r="V332" i="14" s="1"/>
  <c r="W332" i="14" s="1"/>
  <c r="E332" i="13"/>
  <c r="E332" i="12"/>
  <c r="E334" i="14"/>
  <c r="E334" i="13"/>
  <c r="E334" i="12"/>
  <c r="E336" i="14"/>
  <c r="V336" i="14" s="1"/>
  <c r="W336" i="14" s="1"/>
  <c r="E336" i="13"/>
  <c r="E336" i="12"/>
  <c r="E338" i="14"/>
  <c r="E338" i="13"/>
  <c r="E338" i="12"/>
  <c r="G338" i="12" s="1"/>
  <c r="H338" i="12" s="1"/>
  <c r="E340" i="14"/>
  <c r="E340" i="13"/>
  <c r="E340" i="12"/>
  <c r="G340" i="12" s="1"/>
  <c r="H340" i="12" s="1"/>
  <c r="E342" i="14"/>
  <c r="E342" i="13"/>
  <c r="L342" i="13" s="1"/>
  <c r="M342" i="13" s="1"/>
  <c r="E342" i="12"/>
  <c r="E344" i="14"/>
  <c r="V344" i="14" s="1"/>
  <c r="W344" i="14" s="1"/>
  <c r="E344" i="13"/>
  <c r="E344" i="12"/>
  <c r="E346" i="14"/>
  <c r="V346" i="14" s="1"/>
  <c r="W346" i="14" s="1"/>
  <c r="E346" i="13"/>
  <c r="E346" i="12"/>
  <c r="E348" i="14"/>
  <c r="V348" i="14" s="1"/>
  <c r="W348" i="14" s="1"/>
  <c r="E348" i="13"/>
  <c r="E348" i="12"/>
  <c r="E350" i="14"/>
  <c r="E350" i="13"/>
  <c r="E350" i="12"/>
  <c r="E352" i="14"/>
  <c r="V352" i="14" s="1"/>
  <c r="W352" i="14" s="1"/>
  <c r="E352" i="13"/>
  <c r="L352" i="13" s="1"/>
  <c r="M352" i="13" s="1"/>
  <c r="E352" i="12"/>
  <c r="G352" i="12" s="1"/>
  <c r="H352" i="12" s="1"/>
  <c r="E354" i="14"/>
  <c r="E354" i="13"/>
  <c r="L354" i="13" s="1"/>
  <c r="M354" i="13" s="1"/>
  <c r="E354" i="12"/>
  <c r="G354" i="12" s="1"/>
  <c r="H354" i="12" s="1"/>
  <c r="E356" i="14"/>
  <c r="E356" i="13"/>
  <c r="E356" i="12"/>
  <c r="G356" i="12" s="1"/>
  <c r="H356" i="12" s="1"/>
  <c r="E358" i="14"/>
  <c r="E358" i="13"/>
  <c r="L358" i="13" s="1"/>
  <c r="M358" i="13" s="1"/>
  <c r="E358" i="12"/>
  <c r="E360" i="14"/>
  <c r="E360" i="13"/>
  <c r="E360" i="12"/>
  <c r="E362" i="14"/>
  <c r="E362" i="13"/>
  <c r="L362" i="13" s="1"/>
  <c r="M362" i="13" s="1"/>
  <c r="E362" i="12"/>
  <c r="E364" i="14"/>
  <c r="E364" i="13"/>
  <c r="E364" i="12"/>
  <c r="G364" i="12" s="1"/>
  <c r="H364" i="12" s="1"/>
  <c r="E366" i="14"/>
  <c r="E366" i="13"/>
  <c r="E366" i="12"/>
  <c r="G366" i="12" s="1"/>
  <c r="H366" i="12" s="1"/>
  <c r="E368" i="14"/>
  <c r="V368" i="14" s="1"/>
  <c r="W368" i="14" s="1"/>
  <c r="E368" i="13"/>
  <c r="E368" i="12"/>
  <c r="G368" i="12" s="1"/>
  <c r="H368" i="12" s="1"/>
  <c r="E370" i="14"/>
  <c r="E370" i="13"/>
  <c r="E370" i="12"/>
  <c r="E372" i="14"/>
  <c r="E372" i="13"/>
  <c r="E372" i="12"/>
  <c r="G372" i="12" s="1"/>
  <c r="H372" i="12" s="1"/>
  <c r="E374" i="14"/>
  <c r="V374" i="14" s="1"/>
  <c r="W374" i="14" s="1"/>
  <c r="E374" i="13"/>
  <c r="E374" i="12"/>
  <c r="E376" i="14"/>
  <c r="V376" i="14" s="1"/>
  <c r="W376" i="14" s="1"/>
  <c r="E376" i="13"/>
  <c r="E376" i="12"/>
  <c r="E378" i="14"/>
  <c r="E378" i="13"/>
  <c r="L378" i="13" s="1"/>
  <c r="M378" i="13" s="1"/>
  <c r="E378" i="12"/>
  <c r="E380" i="14"/>
  <c r="V380" i="14" s="1"/>
  <c r="W380" i="14" s="1"/>
  <c r="E380" i="13"/>
  <c r="E380" i="12"/>
  <c r="E382" i="14"/>
  <c r="E382" i="13"/>
  <c r="E382" i="12"/>
  <c r="G382" i="12" s="1"/>
  <c r="H382" i="12" s="1"/>
  <c r="E384" i="14"/>
  <c r="E384" i="13"/>
  <c r="L384" i="13" s="1"/>
  <c r="M384" i="13" s="1"/>
  <c r="E384" i="12"/>
  <c r="E386" i="14"/>
  <c r="E386" i="13"/>
  <c r="L386" i="13" s="1"/>
  <c r="M386" i="13" s="1"/>
  <c r="E386" i="12"/>
  <c r="E388" i="14"/>
  <c r="E388" i="13"/>
  <c r="L388" i="13" s="1"/>
  <c r="M388" i="13" s="1"/>
  <c r="E388" i="12"/>
  <c r="G388" i="12" s="1"/>
  <c r="H388" i="12" s="1"/>
  <c r="E390" i="14"/>
  <c r="E390" i="13"/>
  <c r="L390" i="13" s="1"/>
  <c r="M390" i="13" s="1"/>
  <c r="E390" i="12"/>
  <c r="E392" i="14"/>
  <c r="V392" i="14" s="1"/>
  <c r="W392" i="14" s="1"/>
  <c r="E392" i="13"/>
  <c r="E392" i="12"/>
  <c r="E394" i="14"/>
  <c r="E394" i="13"/>
  <c r="L394" i="13" s="1"/>
  <c r="M394" i="13" s="1"/>
  <c r="E394" i="12"/>
  <c r="G394" i="12" s="1"/>
  <c r="H394" i="12" s="1"/>
  <c r="E396" i="14"/>
  <c r="V396" i="14" s="1"/>
  <c r="W396" i="14" s="1"/>
  <c r="E396" i="13"/>
  <c r="E396" i="12"/>
  <c r="G396" i="12" s="1"/>
  <c r="H396" i="12" s="1"/>
  <c r="E398" i="14"/>
  <c r="E398" i="13"/>
  <c r="E398" i="12"/>
  <c r="E400" i="14"/>
  <c r="V400" i="14" s="1"/>
  <c r="W400" i="14" s="1"/>
  <c r="E400" i="13"/>
  <c r="E400" i="12"/>
  <c r="E402" i="14"/>
  <c r="E402" i="13"/>
  <c r="L402" i="13" s="1"/>
  <c r="M402" i="13" s="1"/>
  <c r="E402" i="12"/>
  <c r="E404" i="14"/>
  <c r="E404" i="13"/>
  <c r="E404" i="12"/>
  <c r="G404" i="12" s="1"/>
  <c r="H404" i="12" s="1"/>
  <c r="E406" i="14"/>
  <c r="E406" i="13"/>
  <c r="E406" i="12"/>
  <c r="E408" i="14"/>
  <c r="E408" i="13"/>
  <c r="E408" i="12"/>
  <c r="E410" i="14"/>
  <c r="E410" i="13"/>
  <c r="E410" i="12"/>
  <c r="G410" i="12" s="1"/>
  <c r="H410" i="12" s="1"/>
  <c r="E412" i="14"/>
  <c r="V412" i="14" s="1"/>
  <c r="W412" i="14" s="1"/>
  <c r="E412" i="13"/>
  <c r="E412" i="12"/>
  <c r="G412" i="12" s="1"/>
  <c r="H412" i="12" s="1"/>
  <c r="E414" i="14"/>
  <c r="E414" i="13"/>
  <c r="E414" i="12"/>
  <c r="G414" i="12" s="1"/>
  <c r="H414" i="12" s="1"/>
  <c r="E416" i="14"/>
  <c r="V416" i="14" s="1"/>
  <c r="W416" i="14" s="1"/>
  <c r="E416" i="13"/>
  <c r="L416" i="13" s="1"/>
  <c r="M416" i="13" s="1"/>
  <c r="E416" i="12"/>
  <c r="G416" i="12" s="1"/>
  <c r="H416" i="12" s="1"/>
  <c r="E418" i="14"/>
  <c r="E418" i="13"/>
  <c r="L418" i="13" s="1"/>
  <c r="M418" i="13" s="1"/>
  <c r="E418" i="12"/>
  <c r="E420" i="14"/>
  <c r="V420" i="14" s="1"/>
  <c r="W420" i="14" s="1"/>
  <c r="E420" i="13"/>
  <c r="E420" i="12"/>
  <c r="G420" i="12" s="1"/>
  <c r="H420" i="12" s="1"/>
  <c r="E422" i="14"/>
  <c r="E422" i="13"/>
  <c r="L422" i="13" s="1"/>
  <c r="M422" i="13" s="1"/>
  <c r="E422" i="12"/>
  <c r="E424" i="14"/>
  <c r="E424" i="13"/>
  <c r="E424" i="12"/>
  <c r="E426" i="14"/>
  <c r="E426" i="13"/>
  <c r="L426" i="13" s="1"/>
  <c r="M426" i="13" s="1"/>
  <c r="E426" i="12"/>
  <c r="E428" i="14"/>
  <c r="V428" i="14" s="1"/>
  <c r="W428" i="14" s="1"/>
  <c r="E428" i="13"/>
  <c r="E428" i="12"/>
  <c r="G428" i="12" s="1"/>
  <c r="H428" i="12" s="1"/>
  <c r="E430" i="14"/>
  <c r="E430" i="13"/>
  <c r="E430" i="12"/>
  <c r="E432" i="14"/>
  <c r="V432" i="14" s="1"/>
  <c r="W432" i="14" s="1"/>
  <c r="E432" i="13"/>
  <c r="E432" i="12"/>
  <c r="G432" i="12" s="1"/>
  <c r="H432" i="12" s="1"/>
  <c r="E434" i="14"/>
  <c r="E434" i="13"/>
  <c r="E434" i="12"/>
  <c r="E436" i="14"/>
  <c r="E436" i="13"/>
  <c r="E436" i="12"/>
  <c r="G436" i="12" s="1"/>
  <c r="H436" i="12" s="1"/>
  <c r="E438" i="14"/>
  <c r="V438" i="14" s="1"/>
  <c r="W438" i="14" s="1"/>
  <c r="E438" i="13"/>
  <c r="E438" i="12"/>
  <c r="E440" i="14"/>
  <c r="E440" i="13"/>
  <c r="E440" i="12"/>
  <c r="G440" i="12" s="1"/>
  <c r="H440" i="12" s="1"/>
  <c r="E442" i="14"/>
  <c r="V442" i="14" s="1"/>
  <c r="W442" i="14" s="1"/>
  <c r="E442" i="13"/>
  <c r="L442" i="13" s="1"/>
  <c r="M442" i="13" s="1"/>
  <c r="E442" i="12"/>
  <c r="G442" i="12" s="1"/>
  <c r="H442" i="12" s="1"/>
  <c r="E444" i="14"/>
  <c r="V444" i="14" s="1"/>
  <c r="W444" i="14" s="1"/>
  <c r="E444" i="13"/>
  <c r="E444" i="12"/>
  <c r="E446" i="14"/>
  <c r="E446" i="13"/>
  <c r="E446" i="12"/>
  <c r="E448" i="14"/>
  <c r="V448" i="14" s="1"/>
  <c r="W448" i="14" s="1"/>
  <c r="E448" i="13"/>
  <c r="L448" i="13" s="1"/>
  <c r="M448" i="13" s="1"/>
  <c r="E448" i="12"/>
  <c r="E450" i="14"/>
  <c r="E450" i="13"/>
  <c r="E450" i="12"/>
  <c r="E452" i="14"/>
  <c r="E452" i="13"/>
  <c r="E452" i="12"/>
  <c r="G452" i="12" s="1"/>
  <c r="H452" i="12" s="1"/>
  <c r="E454" i="14"/>
  <c r="V454" i="14" s="1"/>
  <c r="W454" i="14" s="1"/>
  <c r="E454" i="13"/>
  <c r="L454" i="13" s="1"/>
  <c r="M454" i="13" s="1"/>
  <c r="E454" i="12"/>
  <c r="E456" i="14"/>
  <c r="E456" i="13"/>
  <c r="E456" i="12"/>
  <c r="E458" i="14"/>
  <c r="E458" i="13"/>
  <c r="L458" i="13" s="1"/>
  <c r="M458" i="13" s="1"/>
  <c r="E458" i="12"/>
  <c r="E460" i="14"/>
  <c r="E460" i="13"/>
  <c r="E460" i="12"/>
  <c r="G460" i="12" s="1"/>
  <c r="H460" i="12" s="1"/>
  <c r="E462" i="14"/>
  <c r="E462" i="13"/>
  <c r="E462" i="12"/>
  <c r="E464" i="14"/>
  <c r="V464" i="14" s="1"/>
  <c r="W464" i="14" s="1"/>
  <c r="E464" i="13"/>
  <c r="E464" i="12"/>
  <c r="E466" i="14"/>
  <c r="E466" i="13"/>
  <c r="E466" i="12"/>
  <c r="G466" i="12" s="1"/>
  <c r="H466" i="12" s="1"/>
  <c r="E468" i="14"/>
  <c r="E468" i="13"/>
  <c r="L468" i="13" s="1"/>
  <c r="M468" i="13" s="1"/>
  <c r="E468" i="12"/>
  <c r="G468" i="12" s="1"/>
  <c r="H468" i="12" s="1"/>
  <c r="E470" i="14"/>
  <c r="E470" i="13"/>
  <c r="L470" i="13" s="1"/>
  <c r="M470" i="13" s="1"/>
  <c r="E470" i="12"/>
  <c r="E472" i="14"/>
  <c r="V472" i="14" s="1"/>
  <c r="W472" i="14" s="1"/>
  <c r="E472" i="13"/>
  <c r="E472" i="12"/>
  <c r="E474" i="14"/>
  <c r="V474" i="14" s="1"/>
  <c r="W474" i="14" s="1"/>
  <c r="E474" i="13"/>
  <c r="E474" i="12"/>
  <c r="E476" i="14"/>
  <c r="E476" i="13"/>
  <c r="E476" i="12"/>
  <c r="E478" i="14"/>
  <c r="E478" i="13"/>
  <c r="L478" i="13" s="1"/>
  <c r="M478" i="13" s="1"/>
  <c r="E478" i="12"/>
  <c r="E480" i="14"/>
  <c r="V480" i="14" s="1"/>
  <c r="W480" i="14" s="1"/>
  <c r="E480" i="13"/>
  <c r="L480" i="13" s="1"/>
  <c r="M480" i="13" s="1"/>
  <c r="E480" i="12"/>
  <c r="E482" i="14"/>
  <c r="E482" i="13"/>
  <c r="E482" i="12"/>
  <c r="E484" i="14"/>
  <c r="E484" i="13"/>
  <c r="E484" i="12"/>
  <c r="G484" i="12" s="1"/>
  <c r="H484" i="12" s="1"/>
  <c r="E486" i="14"/>
  <c r="E486" i="13"/>
  <c r="E486" i="12"/>
  <c r="E488" i="14"/>
  <c r="E488" i="13"/>
  <c r="E488" i="12"/>
  <c r="E490" i="14"/>
  <c r="E490" i="13"/>
  <c r="L490" i="13" s="1"/>
  <c r="M490" i="13" s="1"/>
  <c r="E490" i="12"/>
  <c r="E492" i="14"/>
  <c r="V492" i="14" s="1"/>
  <c r="W492" i="14" s="1"/>
  <c r="E492" i="13"/>
  <c r="E492" i="12"/>
  <c r="E494" i="14"/>
  <c r="E494" i="13"/>
  <c r="E494" i="12"/>
  <c r="E496" i="14"/>
  <c r="V496" i="14" s="1"/>
  <c r="W496" i="14" s="1"/>
  <c r="E496" i="13"/>
  <c r="E496" i="12"/>
  <c r="G496" i="12" s="1"/>
  <c r="H496" i="12" s="1"/>
  <c r="E498" i="14"/>
  <c r="E498" i="13"/>
  <c r="E498" i="12"/>
  <c r="E500" i="14"/>
  <c r="E500" i="13"/>
  <c r="E500" i="12"/>
  <c r="G500" i="12" s="1"/>
  <c r="H500" i="12" s="1"/>
  <c r="E502" i="14"/>
  <c r="E502" i="13"/>
  <c r="E502" i="12"/>
  <c r="E504" i="14"/>
  <c r="V504" i="14" s="1"/>
  <c r="W504" i="14" s="1"/>
  <c r="E504" i="13"/>
  <c r="E504" i="12"/>
  <c r="E506" i="14"/>
  <c r="E506" i="13"/>
  <c r="L506" i="13" s="1"/>
  <c r="M506" i="13" s="1"/>
  <c r="E506" i="12"/>
  <c r="E508" i="14"/>
  <c r="V508" i="14" s="1"/>
  <c r="W508" i="14" s="1"/>
  <c r="E508" i="13"/>
  <c r="E508" i="12"/>
  <c r="E510" i="14"/>
  <c r="E510" i="13"/>
  <c r="E510" i="12"/>
  <c r="G510" i="12" s="1"/>
  <c r="H510" i="12" s="1"/>
  <c r="E512" i="14"/>
  <c r="V512" i="14" s="1"/>
  <c r="W512" i="14" s="1"/>
  <c r="E512" i="13"/>
  <c r="E512" i="12"/>
  <c r="E514" i="14"/>
  <c r="E514" i="13"/>
  <c r="L514" i="13" s="1"/>
  <c r="M514" i="13" s="1"/>
  <c r="E514" i="12"/>
  <c r="E516" i="14"/>
  <c r="E516" i="13"/>
  <c r="E516" i="12"/>
  <c r="G516" i="12" s="1"/>
  <c r="H516" i="12" s="1"/>
  <c r="E518" i="14"/>
  <c r="V518" i="14" s="1"/>
  <c r="W518" i="14" s="1"/>
  <c r="E518" i="13"/>
  <c r="L518" i="13" s="1"/>
  <c r="M518" i="13" s="1"/>
  <c r="E518" i="12"/>
  <c r="F17" i="11"/>
  <c r="E17" i="11"/>
  <c r="E49" i="11"/>
  <c r="F49" i="11" s="1"/>
  <c r="F81" i="11"/>
  <c r="E81" i="11"/>
  <c r="F113" i="11"/>
  <c r="E113" i="11"/>
  <c r="F118" i="11"/>
  <c r="E118" i="11"/>
  <c r="E150" i="11"/>
  <c r="F150" i="11" s="1"/>
  <c r="G55" i="12"/>
  <c r="H55" i="12" s="1"/>
  <c r="G123" i="12"/>
  <c r="H123" i="12" s="1"/>
  <c r="AP391" i="8"/>
  <c r="AP399" i="8"/>
  <c r="AP407" i="8"/>
  <c r="AP415" i="8"/>
  <c r="AP439" i="8"/>
  <c r="AP447" i="8"/>
  <c r="AP463" i="8"/>
  <c r="AP479" i="8"/>
  <c r="AP495" i="8"/>
  <c r="AP503" i="8"/>
  <c r="G16" i="14"/>
  <c r="G16" i="13"/>
  <c r="G18" i="14"/>
  <c r="V18" i="14" s="1"/>
  <c r="W18" i="14" s="1"/>
  <c r="G18" i="13"/>
  <c r="G20" i="14"/>
  <c r="V20" i="14" s="1"/>
  <c r="W20" i="14" s="1"/>
  <c r="G20" i="13"/>
  <c r="G22" i="14"/>
  <c r="G22" i="13"/>
  <c r="G24" i="14"/>
  <c r="G24" i="13"/>
  <c r="G26" i="14"/>
  <c r="V26" i="14" s="1"/>
  <c r="W26" i="14" s="1"/>
  <c r="G26" i="13"/>
  <c r="G28" i="14"/>
  <c r="G28" i="13"/>
  <c r="G30" i="14"/>
  <c r="G30" i="13"/>
  <c r="G32" i="14"/>
  <c r="G32" i="13"/>
  <c r="G34" i="14"/>
  <c r="V34" i="14" s="1"/>
  <c r="W34" i="14" s="1"/>
  <c r="G34" i="13"/>
  <c r="G36" i="14"/>
  <c r="G36" i="13"/>
  <c r="G38" i="14"/>
  <c r="G38" i="13"/>
  <c r="G40" i="14"/>
  <c r="G40" i="13"/>
  <c r="L40" i="13" s="1"/>
  <c r="M40" i="13" s="1"/>
  <c r="G42" i="14"/>
  <c r="G42" i="13"/>
  <c r="G44" i="14"/>
  <c r="G44" i="13"/>
  <c r="G46" i="14"/>
  <c r="G46" i="13"/>
  <c r="G48" i="14"/>
  <c r="G48" i="13"/>
  <c r="G50" i="14"/>
  <c r="G50" i="13"/>
  <c r="G52" i="14"/>
  <c r="V52" i="14" s="1"/>
  <c r="W52" i="14" s="1"/>
  <c r="G52" i="13"/>
  <c r="G54" i="14"/>
  <c r="G54" i="13"/>
  <c r="G56" i="14"/>
  <c r="G56" i="13"/>
  <c r="G58" i="14"/>
  <c r="G58" i="13"/>
  <c r="G60" i="14"/>
  <c r="G60" i="13"/>
  <c r="G62" i="14"/>
  <c r="G62" i="13"/>
  <c r="G64" i="14"/>
  <c r="G64" i="13"/>
  <c r="G66" i="14"/>
  <c r="V66" i="14" s="1"/>
  <c r="W66" i="14" s="1"/>
  <c r="G66" i="13"/>
  <c r="G68" i="14"/>
  <c r="G68" i="13"/>
  <c r="G70" i="14"/>
  <c r="G70" i="13"/>
  <c r="G72" i="14"/>
  <c r="G72" i="13"/>
  <c r="G74" i="14"/>
  <c r="V74" i="14" s="1"/>
  <c r="W74" i="14" s="1"/>
  <c r="G74" i="13"/>
  <c r="G76" i="14"/>
  <c r="G76" i="13"/>
  <c r="G78" i="14"/>
  <c r="G78" i="13"/>
  <c r="G80" i="14"/>
  <c r="G80" i="13"/>
  <c r="G82" i="14"/>
  <c r="G82" i="13"/>
  <c r="G84" i="14"/>
  <c r="V84" i="14" s="1"/>
  <c r="W84" i="14" s="1"/>
  <c r="G84" i="13"/>
  <c r="G86" i="14"/>
  <c r="G86" i="13"/>
  <c r="G88" i="14"/>
  <c r="G88" i="13"/>
  <c r="G90" i="14"/>
  <c r="V90" i="14" s="1"/>
  <c r="W90" i="14" s="1"/>
  <c r="G90" i="13"/>
  <c r="G92" i="14"/>
  <c r="G92" i="13"/>
  <c r="G94" i="14"/>
  <c r="G94" i="13"/>
  <c r="G96" i="14"/>
  <c r="G96" i="13"/>
  <c r="G98" i="14"/>
  <c r="V98" i="14" s="1"/>
  <c r="W98" i="14" s="1"/>
  <c r="G98" i="13"/>
  <c r="G100" i="14"/>
  <c r="G100" i="13"/>
  <c r="G102" i="14"/>
  <c r="G102" i="13"/>
  <c r="G104" i="14"/>
  <c r="G104" i="13"/>
  <c r="G106" i="14"/>
  <c r="V106" i="14" s="1"/>
  <c r="W106" i="14" s="1"/>
  <c r="G106" i="13"/>
  <c r="G108" i="14"/>
  <c r="G108" i="13"/>
  <c r="G110" i="14"/>
  <c r="G110" i="13"/>
  <c r="G112" i="14"/>
  <c r="G112" i="13"/>
  <c r="G114" i="14"/>
  <c r="V114" i="14" s="1"/>
  <c r="W114" i="14" s="1"/>
  <c r="G114" i="13"/>
  <c r="G116" i="14"/>
  <c r="V116" i="14" s="1"/>
  <c r="W116" i="14" s="1"/>
  <c r="G116" i="13"/>
  <c r="G118" i="14"/>
  <c r="G118" i="13"/>
  <c r="G120" i="14"/>
  <c r="G120" i="13"/>
  <c r="G122" i="14"/>
  <c r="V122" i="14" s="1"/>
  <c r="W122" i="14" s="1"/>
  <c r="G122" i="13"/>
  <c r="G124" i="14"/>
  <c r="G124" i="13"/>
  <c r="G126" i="14"/>
  <c r="G126" i="13"/>
  <c r="G128" i="14"/>
  <c r="G128" i="13"/>
  <c r="G130" i="14"/>
  <c r="V130" i="14" s="1"/>
  <c r="W130" i="14" s="1"/>
  <c r="G130" i="13"/>
  <c r="G132" i="14"/>
  <c r="G132" i="13"/>
  <c r="G134" i="14"/>
  <c r="G134" i="13"/>
  <c r="L134" i="13" s="1"/>
  <c r="M134" i="13" s="1"/>
  <c r="G136" i="14"/>
  <c r="G136" i="13"/>
  <c r="G138" i="14"/>
  <c r="G138" i="13"/>
  <c r="G140" i="14"/>
  <c r="G140" i="13"/>
  <c r="G142" i="14"/>
  <c r="G142" i="13"/>
  <c r="G144" i="14"/>
  <c r="G144" i="13"/>
  <c r="G146" i="14"/>
  <c r="G146" i="13"/>
  <c r="G148" i="14"/>
  <c r="V148" i="14" s="1"/>
  <c r="W148" i="14" s="1"/>
  <c r="G148" i="13"/>
  <c r="G150" i="14"/>
  <c r="G150" i="13"/>
  <c r="G152" i="14"/>
  <c r="G152" i="13"/>
  <c r="G154" i="14"/>
  <c r="G154" i="13"/>
  <c r="G156" i="14"/>
  <c r="G156" i="13"/>
  <c r="G158" i="14"/>
  <c r="G158" i="13"/>
  <c r="G160" i="14"/>
  <c r="G160" i="13"/>
  <c r="G162" i="14"/>
  <c r="V162" i="14" s="1"/>
  <c r="W162" i="14" s="1"/>
  <c r="G162" i="13"/>
  <c r="G164" i="14"/>
  <c r="G164" i="13"/>
  <c r="G166" i="14"/>
  <c r="G166" i="13"/>
  <c r="G168" i="14"/>
  <c r="G168" i="13"/>
  <c r="L168" i="13" s="1"/>
  <c r="M168" i="13" s="1"/>
  <c r="G170" i="14"/>
  <c r="G170" i="13"/>
  <c r="G172" i="14"/>
  <c r="G172" i="13"/>
  <c r="G174" i="14"/>
  <c r="G174" i="13"/>
  <c r="G176" i="14"/>
  <c r="G176" i="13"/>
  <c r="G178" i="14"/>
  <c r="G178" i="13"/>
  <c r="G180" i="14"/>
  <c r="V180" i="14" s="1"/>
  <c r="W180" i="14" s="1"/>
  <c r="G180" i="13"/>
  <c r="G182" i="14"/>
  <c r="G182" i="13"/>
  <c r="G184" i="14"/>
  <c r="G184" i="13"/>
  <c r="G186" i="14"/>
  <c r="G186" i="13"/>
  <c r="G188" i="14"/>
  <c r="G188" i="13"/>
  <c r="G190" i="14"/>
  <c r="G190" i="13"/>
  <c r="G192" i="14"/>
  <c r="G192" i="13"/>
  <c r="G194" i="14"/>
  <c r="V194" i="14" s="1"/>
  <c r="W194" i="14" s="1"/>
  <c r="G194" i="13"/>
  <c r="G196" i="14"/>
  <c r="G196" i="13"/>
  <c r="G198" i="14"/>
  <c r="G198" i="13"/>
  <c r="G200" i="14"/>
  <c r="G200" i="13"/>
  <c r="L200" i="13" s="1"/>
  <c r="M200" i="13" s="1"/>
  <c r="G202" i="14"/>
  <c r="G202" i="13"/>
  <c r="G204" i="14"/>
  <c r="G204" i="13"/>
  <c r="G206" i="14"/>
  <c r="V206" i="14" s="1"/>
  <c r="W206" i="14" s="1"/>
  <c r="G206" i="13"/>
  <c r="G208" i="14"/>
  <c r="G208" i="13"/>
  <c r="G210" i="14"/>
  <c r="V210" i="14" s="1"/>
  <c r="W210" i="14" s="1"/>
  <c r="G210" i="13"/>
  <c r="G212" i="14"/>
  <c r="V212" i="14" s="1"/>
  <c r="W212" i="14" s="1"/>
  <c r="G212" i="13"/>
  <c r="G214" i="14"/>
  <c r="G214" i="13"/>
  <c r="G216" i="14"/>
  <c r="G216" i="13"/>
  <c r="G218" i="14"/>
  <c r="V218" i="14" s="1"/>
  <c r="W218" i="14" s="1"/>
  <c r="G218" i="13"/>
  <c r="G220" i="14"/>
  <c r="G220" i="13"/>
  <c r="G222" i="14"/>
  <c r="V222" i="14" s="1"/>
  <c r="W222" i="14" s="1"/>
  <c r="G222" i="13"/>
  <c r="G224" i="14"/>
  <c r="G224" i="13"/>
  <c r="G226" i="14"/>
  <c r="V226" i="14" s="1"/>
  <c r="W226" i="14" s="1"/>
  <c r="G226" i="13"/>
  <c r="G228" i="14"/>
  <c r="V228" i="14" s="1"/>
  <c r="W228" i="14" s="1"/>
  <c r="G228" i="13"/>
  <c r="G230" i="14"/>
  <c r="G230" i="13"/>
  <c r="G232" i="14"/>
  <c r="G232" i="13"/>
  <c r="G234" i="14"/>
  <c r="V234" i="14" s="1"/>
  <c r="W234" i="14" s="1"/>
  <c r="G234" i="13"/>
  <c r="G236" i="14"/>
  <c r="G236" i="13"/>
  <c r="G238" i="14"/>
  <c r="G238" i="13"/>
  <c r="G240" i="14"/>
  <c r="G240" i="13"/>
  <c r="G242" i="14"/>
  <c r="V242" i="14" s="1"/>
  <c r="W242" i="14" s="1"/>
  <c r="G242" i="13"/>
  <c r="G244" i="14"/>
  <c r="G244" i="13"/>
  <c r="G246" i="14"/>
  <c r="G246" i="13"/>
  <c r="G248" i="14"/>
  <c r="G248" i="13"/>
  <c r="G250" i="14"/>
  <c r="G250" i="13"/>
  <c r="G252" i="14"/>
  <c r="G252" i="13"/>
  <c r="G254" i="14"/>
  <c r="V254" i="14" s="1"/>
  <c r="W254" i="14" s="1"/>
  <c r="G254" i="13"/>
  <c r="G256" i="14"/>
  <c r="G256" i="13"/>
  <c r="G258" i="14"/>
  <c r="V258" i="14" s="1"/>
  <c r="W258" i="14" s="1"/>
  <c r="G258" i="13"/>
  <c r="G260" i="14"/>
  <c r="V260" i="14" s="1"/>
  <c r="W260" i="14" s="1"/>
  <c r="G260" i="13"/>
  <c r="G262" i="14"/>
  <c r="G262" i="13"/>
  <c r="G264" i="14"/>
  <c r="G264" i="13"/>
  <c r="G266" i="14"/>
  <c r="G266" i="13"/>
  <c r="G268" i="14"/>
  <c r="G268" i="13"/>
  <c r="G270" i="14"/>
  <c r="G270" i="13"/>
  <c r="G272" i="14"/>
  <c r="G272" i="13"/>
  <c r="G274" i="14"/>
  <c r="G274" i="13"/>
  <c r="G276" i="13"/>
  <c r="G276" i="14"/>
  <c r="G278" i="14"/>
  <c r="G278" i="13"/>
  <c r="G280" i="14"/>
  <c r="G280" i="13"/>
  <c r="G282" i="14"/>
  <c r="V282" i="14" s="1"/>
  <c r="W282" i="14" s="1"/>
  <c r="G282" i="13"/>
  <c r="G284" i="14"/>
  <c r="G284" i="13"/>
  <c r="G286" i="14"/>
  <c r="G286" i="13"/>
  <c r="G288" i="14"/>
  <c r="G288" i="13"/>
  <c r="G290" i="14"/>
  <c r="V290" i="14" s="1"/>
  <c r="W290" i="14" s="1"/>
  <c r="G290" i="13"/>
  <c r="G292" i="14"/>
  <c r="V292" i="14" s="1"/>
  <c r="W292" i="14" s="1"/>
  <c r="G292" i="13"/>
  <c r="G294" i="14"/>
  <c r="G294" i="13"/>
  <c r="G296" i="14"/>
  <c r="G296" i="13"/>
  <c r="G298" i="14"/>
  <c r="V298" i="14" s="1"/>
  <c r="W298" i="14" s="1"/>
  <c r="G298" i="13"/>
  <c r="G300" i="14"/>
  <c r="G300" i="13"/>
  <c r="G302" i="14"/>
  <c r="G302" i="13"/>
  <c r="G304" i="14"/>
  <c r="G304" i="13"/>
  <c r="G306" i="14"/>
  <c r="V306" i="14" s="1"/>
  <c r="W306" i="14" s="1"/>
  <c r="G306" i="13"/>
  <c r="G308" i="14"/>
  <c r="V308" i="14" s="1"/>
  <c r="W308" i="14" s="1"/>
  <c r="G308" i="13"/>
  <c r="G310" i="14"/>
  <c r="G310" i="13"/>
  <c r="G312" i="14"/>
  <c r="G312" i="13"/>
  <c r="G314" i="14"/>
  <c r="G314" i="13"/>
  <c r="G316" i="14"/>
  <c r="G316" i="13"/>
  <c r="G318" i="14"/>
  <c r="V318" i="14" s="1"/>
  <c r="W318" i="14" s="1"/>
  <c r="G318" i="13"/>
  <c r="G320" i="14"/>
  <c r="G320" i="13"/>
  <c r="G322" i="14"/>
  <c r="V322" i="14" s="1"/>
  <c r="W322" i="14" s="1"/>
  <c r="G322" i="13"/>
  <c r="G324" i="14"/>
  <c r="V324" i="14" s="1"/>
  <c r="W324" i="14" s="1"/>
  <c r="G324" i="13"/>
  <c r="G326" i="14"/>
  <c r="G326" i="13"/>
  <c r="G328" i="14"/>
  <c r="G328" i="13"/>
  <c r="G330" i="14"/>
  <c r="G330" i="13"/>
  <c r="G332" i="14"/>
  <c r="G332" i="13"/>
  <c r="G334" i="14"/>
  <c r="G334" i="13"/>
  <c r="G336" i="14"/>
  <c r="G336" i="13"/>
  <c r="G338" i="14"/>
  <c r="V338" i="14" s="1"/>
  <c r="W338" i="14" s="1"/>
  <c r="G338" i="13"/>
  <c r="G340" i="14"/>
  <c r="V340" i="14" s="1"/>
  <c r="W340" i="14" s="1"/>
  <c r="G340" i="13"/>
  <c r="G342" i="14"/>
  <c r="G342" i="13"/>
  <c r="G344" i="14"/>
  <c r="G344" i="13"/>
  <c r="G346" i="14"/>
  <c r="G346" i="13"/>
  <c r="G348" i="14"/>
  <c r="G348" i="13"/>
  <c r="G350" i="14"/>
  <c r="G350" i="13"/>
  <c r="G352" i="14"/>
  <c r="G352" i="13"/>
  <c r="G354" i="14"/>
  <c r="V354" i="14" s="1"/>
  <c r="W354" i="14" s="1"/>
  <c r="G354" i="13"/>
  <c r="G356" i="14"/>
  <c r="V356" i="14" s="1"/>
  <c r="W356" i="14" s="1"/>
  <c r="G356" i="13"/>
  <c r="G358" i="14"/>
  <c r="G358" i="13"/>
  <c r="G360" i="14"/>
  <c r="G360" i="13"/>
  <c r="G362" i="14"/>
  <c r="V362" i="14" s="1"/>
  <c r="W362" i="14" s="1"/>
  <c r="G362" i="13"/>
  <c r="G364" i="14"/>
  <c r="G364" i="13"/>
  <c r="G366" i="14"/>
  <c r="V366" i="14" s="1"/>
  <c r="W366" i="14" s="1"/>
  <c r="G366" i="13"/>
  <c r="G368" i="14"/>
  <c r="G368" i="13"/>
  <c r="G370" i="14"/>
  <c r="V370" i="14" s="1"/>
  <c r="W370" i="14" s="1"/>
  <c r="G370" i="13"/>
  <c r="G372" i="14"/>
  <c r="G372" i="13"/>
  <c r="G374" i="14"/>
  <c r="G374" i="13"/>
  <c r="G376" i="14"/>
  <c r="G376" i="13"/>
  <c r="L376" i="13" s="1"/>
  <c r="M376" i="13" s="1"/>
  <c r="G378" i="14"/>
  <c r="V378" i="14" s="1"/>
  <c r="W378" i="14" s="1"/>
  <c r="G378" i="13"/>
  <c r="G380" i="14"/>
  <c r="G380" i="13"/>
  <c r="G382" i="14"/>
  <c r="G382" i="13"/>
  <c r="L382" i="13" s="1"/>
  <c r="M382" i="13" s="1"/>
  <c r="G384" i="14"/>
  <c r="G384" i="13"/>
  <c r="G386" i="14"/>
  <c r="V386" i="14" s="1"/>
  <c r="W386" i="14" s="1"/>
  <c r="G386" i="13"/>
  <c r="G388" i="14"/>
  <c r="G388" i="13"/>
  <c r="G390" i="14"/>
  <c r="G390" i="13"/>
  <c r="G392" i="14"/>
  <c r="G392" i="13"/>
  <c r="G394" i="14"/>
  <c r="V394" i="14" s="1"/>
  <c r="W394" i="14" s="1"/>
  <c r="G394" i="13"/>
  <c r="G396" i="14"/>
  <c r="G396" i="13"/>
  <c r="G398" i="14"/>
  <c r="V398" i="14" s="1"/>
  <c r="W398" i="14" s="1"/>
  <c r="G398" i="13"/>
  <c r="G400" i="14"/>
  <c r="G400" i="13"/>
  <c r="G402" i="14"/>
  <c r="G402" i="13"/>
  <c r="G404" i="14"/>
  <c r="V404" i="14" s="1"/>
  <c r="W404" i="14" s="1"/>
  <c r="G404" i="13"/>
  <c r="G406" i="14"/>
  <c r="G406" i="13"/>
  <c r="G408" i="14"/>
  <c r="G408" i="13"/>
  <c r="L408" i="13" s="1"/>
  <c r="M408" i="13" s="1"/>
  <c r="G410" i="14"/>
  <c r="G410" i="13"/>
  <c r="G412" i="14"/>
  <c r="G412" i="13"/>
  <c r="G414" i="14"/>
  <c r="G414" i="13"/>
  <c r="L414" i="13" s="1"/>
  <c r="M414" i="13" s="1"/>
  <c r="G416" i="14"/>
  <c r="G416" i="13"/>
  <c r="G418" i="14"/>
  <c r="G418" i="13"/>
  <c r="G420" i="14"/>
  <c r="G420" i="13"/>
  <c r="G422" i="14"/>
  <c r="G422" i="13"/>
  <c r="G424" i="14"/>
  <c r="G424" i="13"/>
  <c r="G426" i="14"/>
  <c r="G426" i="13"/>
  <c r="G428" i="14"/>
  <c r="G428" i="13"/>
  <c r="G430" i="14"/>
  <c r="V430" i="14" s="1"/>
  <c r="W430" i="14" s="1"/>
  <c r="G430" i="13"/>
  <c r="G432" i="14"/>
  <c r="G432" i="13"/>
  <c r="G434" i="14"/>
  <c r="V434" i="14" s="1"/>
  <c r="W434" i="14" s="1"/>
  <c r="G434" i="13"/>
  <c r="G436" i="14"/>
  <c r="V436" i="14" s="1"/>
  <c r="W436" i="14" s="1"/>
  <c r="G436" i="13"/>
  <c r="G438" i="14"/>
  <c r="G438" i="13"/>
  <c r="G440" i="14"/>
  <c r="G440" i="13"/>
  <c r="L440" i="13" s="1"/>
  <c r="M440" i="13" s="1"/>
  <c r="G442" i="14"/>
  <c r="G442" i="13"/>
  <c r="G444" i="14"/>
  <c r="G444" i="13"/>
  <c r="G446" i="14"/>
  <c r="G446" i="13"/>
  <c r="G448" i="14"/>
  <c r="G448" i="13"/>
  <c r="G450" i="14"/>
  <c r="V450" i="14" s="1"/>
  <c r="W450" i="14" s="1"/>
  <c r="G450" i="13"/>
  <c r="G452" i="14"/>
  <c r="V452" i="14" s="1"/>
  <c r="W452" i="14" s="1"/>
  <c r="G452" i="13"/>
  <c r="G454" i="14"/>
  <c r="G454" i="13"/>
  <c r="G456" i="14"/>
  <c r="G456" i="13"/>
  <c r="G458" i="14"/>
  <c r="V458" i="14" s="1"/>
  <c r="W458" i="14" s="1"/>
  <c r="G458" i="13"/>
  <c r="G460" i="14"/>
  <c r="G460" i="13"/>
  <c r="G462" i="14"/>
  <c r="G462" i="13"/>
  <c r="G464" i="14"/>
  <c r="G464" i="13"/>
  <c r="G466" i="14"/>
  <c r="G466" i="13"/>
  <c r="G468" i="14"/>
  <c r="V468" i="14" s="1"/>
  <c r="W468" i="14" s="1"/>
  <c r="G468" i="13"/>
  <c r="G470" i="14"/>
  <c r="G470" i="13"/>
  <c r="G472" i="14"/>
  <c r="G472" i="13"/>
  <c r="L472" i="13" s="1"/>
  <c r="M472" i="13" s="1"/>
  <c r="G474" i="14"/>
  <c r="G474" i="13"/>
  <c r="G476" i="14"/>
  <c r="G476" i="13"/>
  <c r="G478" i="14"/>
  <c r="G478" i="13"/>
  <c r="G480" i="14"/>
  <c r="G480" i="13"/>
  <c r="G482" i="14"/>
  <c r="V482" i="14" s="1"/>
  <c r="W482" i="14" s="1"/>
  <c r="G482" i="13"/>
  <c r="G484" i="14"/>
  <c r="V484" i="14" s="1"/>
  <c r="W484" i="14" s="1"/>
  <c r="G484" i="13"/>
  <c r="G486" i="14"/>
  <c r="G486" i="13"/>
  <c r="G488" i="14"/>
  <c r="G488" i="13"/>
  <c r="G490" i="14"/>
  <c r="G490" i="13"/>
  <c r="G492" i="14"/>
  <c r="G492" i="13"/>
  <c r="G494" i="14"/>
  <c r="V494" i="14" s="1"/>
  <c r="W494" i="14" s="1"/>
  <c r="G494" i="13"/>
  <c r="G496" i="14"/>
  <c r="G496" i="13"/>
  <c r="G498" i="14"/>
  <c r="G498" i="13"/>
  <c r="G500" i="14"/>
  <c r="G500" i="13"/>
  <c r="G502" i="14"/>
  <c r="G502" i="13"/>
  <c r="G504" i="14"/>
  <c r="G504" i="13"/>
  <c r="L504" i="13" s="1"/>
  <c r="M504" i="13" s="1"/>
  <c r="G506" i="14"/>
  <c r="G506" i="13"/>
  <c r="G508" i="14"/>
  <c r="G508" i="13"/>
  <c r="G510" i="14"/>
  <c r="G510" i="13"/>
  <c r="G512" i="14"/>
  <c r="G512" i="13"/>
  <c r="G514" i="14"/>
  <c r="V514" i="14" s="1"/>
  <c r="W514" i="14" s="1"/>
  <c r="G514" i="13"/>
  <c r="G516" i="14"/>
  <c r="G516" i="13"/>
  <c r="G518" i="14"/>
  <c r="G518" i="13"/>
  <c r="E28" i="11"/>
  <c r="F28" i="11" s="1"/>
  <c r="F30" i="11"/>
  <c r="E30" i="11"/>
  <c r="F60" i="11"/>
  <c r="E60" i="11"/>
  <c r="F62" i="11"/>
  <c r="E62" i="11"/>
  <c r="E92" i="11"/>
  <c r="F92" i="11" s="1"/>
  <c r="F94" i="11"/>
  <c r="E94" i="11"/>
  <c r="E290" i="11"/>
  <c r="I477" i="14"/>
  <c r="I477" i="13"/>
  <c r="I479" i="14"/>
  <c r="I479" i="13"/>
  <c r="I481" i="14"/>
  <c r="I481" i="13"/>
  <c r="I483" i="14"/>
  <c r="I483" i="13"/>
  <c r="I485" i="14"/>
  <c r="I485" i="13"/>
  <c r="I487" i="14"/>
  <c r="I487" i="13"/>
  <c r="I489" i="14"/>
  <c r="I489" i="13"/>
  <c r="I491" i="14"/>
  <c r="I491" i="13"/>
  <c r="I493" i="14"/>
  <c r="I493" i="13"/>
  <c r="I495" i="14"/>
  <c r="I495" i="13"/>
  <c r="I497" i="14"/>
  <c r="I497" i="13"/>
  <c r="I499" i="14"/>
  <c r="I499" i="13"/>
  <c r="I501" i="14"/>
  <c r="I501" i="13"/>
  <c r="I503" i="14"/>
  <c r="I503" i="13"/>
  <c r="I505" i="14"/>
  <c r="I505" i="13"/>
  <c r="I507" i="14"/>
  <c r="I507" i="13"/>
  <c r="I509" i="14"/>
  <c r="I509" i="13"/>
  <c r="I511" i="14"/>
  <c r="I511" i="13"/>
  <c r="I515" i="14"/>
  <c r="I515" i="13"/>
  <c r="I517" i="14"/>
  <c r="I517" i="13"/>
  <c r="I519" i="14"/>
  <c r="I519" i="13"/>
  <c r="F23" i="11"/>
  <c r="E23" i="11"/>
  <c r="E31" i="11"/>
  <c r="F31" i="11" s="1"/>
  <c r="E39" i="11"/>
  <c r="F39" i="11" s="1"/>
  <c r="E47" i="11"/>
  <c r="F47" i="11" s="1"/>
  <c r="F55" i="11"/>
  <c r="E55" i="11"/>
  <c r="E63" i="11"/>
  <c r="F63" i="11" s="1"/>
  <c r="E71" i="11"/>
  <c r="F71" i="11" s="1"/>
  <c r="E79" i="11"/>
  <c r="F79" i="11" s="1"/>
  <c r="F87" i="11"/>
  <c r="E87" i="11"/>
  <c r="E95" i="11"/>
  <c r="F95" i="11" s="1"/>
  <c r="E103" i="11"/>
  <c r="F103" i="11" s="1"/>
  <c r="E111" i="11"/>
  <c r="F111" i="11" s="1"/>
  <c r="F119" i="11"/>
  <c r="E119" i="11"/>
  <c r="E127" i="11"/>
  <c r="F127" i="11" s="1"/>
  <c r="E135" i="11"/>
  <c r="F135" i="11" s="1"/>
  <c r="E143" i="11"/>
  <c r="F143" i="11" s="1"/>
  <c r="F151" i="11"/>
  <c r="E151" i="11"/>
  <c r="E159" i="11"/>
  <c r="F159" i="11" s="1"/>
  <c r="E167" i="11"/>
  <c r="F167" i="11" s="1"/>
  <c r="E175" i="11"/>
  <c r="F175" i="11" s="1"/>
  <c r="F183" i="11"/>
  <c r="E183" i="11"/>
  <c r="E191" i="11"/>
  <c r="F191" i="11" s="1"/>
  <c r="E199" i="11"/>
  <c r="F199" i="11" s="1"/>
  <c r="E207" i="11"/>
  <c r="F207" i="11" s="1"/>
  <c r="F215" i="11"/>
  <c r="E215" i="11"/>
  <c r="E223" i="11"/>
  <c r="F223" i="11" s="1"/>
  <c r="F232" i="11"/>
  <c r="F239" i="11"/>
  <c r="E239" i="11"/>
  <c r="E245" i="11"/>
  <c r="F245" i="11" s="1"/>
  <c r="E272" i="11"/>
  <c r="F272" i="11" s="1"/>
  <c r="E277" i="11"/>
  <c r="F277" i="11" s="1"/>
  <c r="F294" i="11"/>
  <c r="E309" i="11"/>
  <c r="F309" i="11" s="1"/>
  <c r="F326" i="11"/>
  <c r="E336" i="11"/>
  <c r="F336" i="11" s="1"/>
  <c r="E341" i="11"/>
  <c r="F341" i="11" s="1"/>
  <c r="F358" i="11"/>
  <c r="E368" i="11"/>
  <c r="F368" i="11" s="1"/>
  <c r="E373" i="11"/>
  <c r="F373" i="11"/>
  <c r="E377" i="11"/>
  <c r="F377" i="11" s="1"/>
  <c r="E405" i="11"/>
  <c r="F405" i="11" s="1"/>
  <c r="E409" i="11"/>
  <c r="F409" i="11" s="1"/>
  <c r="E437" i="11"/>
  <c r="E441" i="11"/>
  <c r="F441" i="11" s="1"/>
  <c r="E469" i="11"/>
  <c r="F469" i="11" s="1"/>
  <c r="E473" i="11"/>
  <c r="F473" i="11" s="1"/>
  <c r="E501" i="11"/>
  <c r="E505" i="11"/>
  <c r="F505" i="11" s="1"/>
  <c r="G185" i="12"/>
  <c r="H185" i="12" s="1"/>
  <c r="G231" i="12"/>
  <c r="H231" i="12" s="1"/>
  <c r="G441" i="12"/>
  <c r="H441" i="12" s="1"/>
  <c r="G512" i="12"/>
  <c r="H512" i="12" s="1"/>
  <c r="L123" i="13"/>
  <c r="M123" i="13" s="1"/>
  <c r="L148" i="13"/>
  <c r="L165" i="13"/>
  <c r="M165" i="13" s="1"/>
  <c r="E116" i="11"/>
  <c r="F116" i="11" s="1"/>
  <c r="F124" i="11"/>
  <c r="E124" i="11"/>
  <c r="E132" i="11"/>
  <c r="F132" i="11" s="1"/>
  <c r="E140" i="11"/>
  <c r="F140" i="11" s="1"/>
  <c r="E148" i="11"/>
  <c r="F148" i="11" s="1"/>
  <c r="F156" i="11"/>
  <c r="E156" i="11"/>
  <c r="E164" i="11"/>
  <c r="F164" i="11" s="1"/>
  <c r="E172" i="11"/>
  <c r="F172" i="11" s="1"/>
  <c r="E180" i="11"/>
  <c r="F180" i="11" s="1"/>
  <c r="F188" i="11"/>
  <c r="E188" i="11"/>
  <c r="E196" i="11"/>
  <c r="F196" i="11" s="1"/>
  <c r="E204" i="11"/>
  <c r="F204" i="11" s="1"/>
  <c r="E212" i="11"/>
  <c r="F212" i="11" s="1"/>
  <c r="F220" i="11"/>
  <c r="E220" i="11"/>
  <c r="F229" i="11"/>
  <c r="E252" i="11"/>
  <c r="F252" i="11" s="1"/>
  <c r="F306" i="11"/>
  <c r="E316" i="11"/>
  <c r="E321" i="11"/>
  <c r="F338" i="11"/>
  <c r="E348" i="11"/>
  <c r="F348" i="11" s="1"/>
  <c r="E353" i="11"/>
  <c r="F353" i="11" s="1"/>
  <c r="F370" i="11"/>
  <c r="E379" i="11"/>
  <c r="E392" i="11"/>
  <c r="F392" i="11" s="1"/>
  <c r="E394" i="11"/>
  <c r="E411" i="11"/>
  <c r="E424" i="11"/>
  <c r="E426" i="11"/>
  <c r="F426" i="11" s="1"/>
  <c r="E443" i="11"/>
  <c r="F443" i="11" s="1"/>
  <c r="E456" i="11"/>
  <c r="E458" i="11"/>
  <c r="F458" i="11" s="1"/>
  <c r="E475" i="11"/>
  <c r="E488" i="11"/>
  <c r="F488" i="11" s="1"/>
  <c r="E490" i="11"/>
  <c r="E507" i="11"/>
  <c r="G67" i="12"/>
  <c r="H67" i="12" s="1"/>
  <c r="G86" i="12"/>
  <c r="L101" i="13"/>
  <c r="M101" i="13" s="1"/>
  <c r="L172" i="13"/>
  <c r="M172" i="13" s="1"/>
  <c r="F121" i="11"/>
  <c r="E121" i="11"/>
  <c r="F129" i="11"/>
  <c r="E129" i="11"/>
  <c r="E137" i="11"/>
  <c r="F137" i="11" s="1"/>
  <c r="F145" i="11"/>
  <c r="E145" i="11"/>
  <c r="F153" i="11"/>
  <c r="E153" i="11"/>
  <c r="F161" i="11"/>
  <c r="E161" i="11"/>
  <c r="E169" i="11"/>
  <c r="F169" i="11" s="1"/>
  <c r="F177" i="11"/>
  <c r="E177" i="11"/>
  <c r="F185" i="11"/>
  <c r="E185" i="11"/>
  <c r="F193" i="11"/>
  <c r="E193" i="11"/>
  <c r="E201" i="11"/>
  <c r="F201" i="11" s="1"/>
  <c r="F209" i="11"/>
  <c r="E209" i="11"/>
  <c r="F217" i="11"/>
  <c r="E217" i="11"/>
  <c r="E264" i="11"/>
  <c r="E269" i="11"/>
  <c r="F286" i="11"/>
  <c r="E296" i="11"/>
  <c r="F296" i="11" s="1"/>
  <c r="E301" i="11"/>
  <c r="F301" i="11" s="1"/>
  <c r="F318" i="11"/>
  <c r="E328" i="11"/>
  <c r="E333" i="11"/>
  <c r="F333" i="11" s="1"/>
  <c r="F350" i="11"/>
  <c r="E365" i="11"/>
  <c r="E381" i="11"/>
  <c r="F381" i="11"/>
  <c r="E385" i="11"/>
  <c r="E413" i="11"/>
  <c r="F413" i="11" s="1"/>
  <c r="E417" i="11"/>
  <c r="E445" i="11"/>
  <c r="F445" i="11" s="1"/>
  <c r="E449" i="11"/>
  <c r="E477" i="11"/>
  <c r="F477" i="11" s="1"/>
  <c r="E481" i="11"/>
  <c r="E509" i="11"/>
  <c r="F509" i="11" s="1"/>
  <c r="E513" i="11"/>
  <c r="G46" i="12"/>
  <c r="H46" i="12" s="1"/>
  <c r="G152" i="12"/>
  <c r="H152" i="12" s="1"/>
  <c r="L91" i="13"/>
  <c r="M91" i="13" s="1"/>
  <c r="L122" i="13"/>
  <c r="M122" i="13" s="1"/>
  <c r="E174" i="11"/>
  <c r="F174" i="11" s="1"/>
  <c r="F182" i="11"/>
  <c r="E182" i="11"/>
  <c r="F190" i="11"/>
  <c r="E190" i="11"/>
  <c r="F198" i="11"/>
  <c r="E198" i="11"/>
  <c r="E206" i="11"/>
  <c r="F206" i="11" s="1"/>
  <c r="F214" i="11"/>
  <c r="E214" i="11"/>
  <c r="F222" i="11"/>
  <c r="E222" i="11"/>
  <c r="E238" i="11"/>
  <c r="F238" i="11" s="1"/>
  <c r="E249" i="11"/>
  <c r="F249" i="11" s="1"/>
  <c r="E281" i="11"/>
  <c r="F281" i="11" s="1"/>
  <c r="F298" i="11"/>
  <c r="E308" i="11"/>
  <c r="F308" i="11" s="1"/>
  <c r="E313" i="11"/>
  <c r="F313" i="11" s="1"/>
  <c r="E345" i="11"/>
  <c r="F345" i="11" s="1"/>
  <c r="E387" i="11"/>
  <c r="E400" i="11"/>
  <c r="F400" i="11"/>
  <c r="E402" i="11"/>
  <c r="F402" i="11" s="1"/>
  <c r="E419" i="11"/>
  <c r="F419" i="11" s="1"/>
  <c r="E432" i="11"/>
  <c r="F432" i="11" s="1"/>
  <c r="E434" i="11"/>
  <c r="F434" i="11" s="1"/>
  <c r="E451" i="11"/>
  <c r="E464" i="11"/>
  <c r="E466" i="11"/>
  <c r="E483" i="11"/>
  <c r="F483" i="11" s="1"/>
  <c r="E496" i="11"/>
  <c r="F496" i="11" s="1"/>
  <c r="E498" i="11"/>
  <c r="F498" i="11" s="1"/>
  <c r="E515" i="11"/>
  <c r="F515" i="11" s="1"/>
  <c r="G501" i="12"/>
  <c r="H501" i="12" s="1"/>
  <c r="G493" i="12"/>
  <c r="H493" i="12" s="1"/>
  <c r="G469" i="12"/>
  <c r="H469" i="12" s="1"/>
  <c r="G461" i="12"/>
  <c r="H461" i="12" s="1"/>
  <c r="H402" i="12"/>
  <c r="H274" i="12"/>
  <c r="G511" i="12"/>
  <c r="H511" i="12" s="1"/>
  <c r="G458" i="12"/>
  <c r="H458" i="12" s="1"/>
  <c r="G426" i="12"/>
  <c r="H426" i="12" s="1"/>
  <c r="G411" i="12"/>
  <c r="H411" i="12" s="1"/>
  <c r="G379" i="12"/>
  <c r="H379" i="12" s="1"/>
  <c r="G330" i="12"/>
  <c r="H330" i="12" s="1"/>
  <c r="G298" i="12"/>
  <c r="H298" i="12" s="1"/>
  <c r="G283" i="12"/>
  <c r="H283" i="12" s="1"/>
  <c r="G251" i="12"/>
  <c r="H251" i="12" s="1"/>
  <c r="H236" i="12"/>
  <c r="G100" i="12"/>
  <c r="H100" i="12" s="1"/>
  <c r="G88" i="12"/>
  <c r="H88" i="12" s="1"/>
  <c r="G60" i="12"/>
  <c r="H60" i="12" s="1"/>
  <c r="G52" i="12"/>
  <c r="H52" i="12" s="1"/>
  <c r="G28" i="12"/>
  <c r="H28" i="12" s="1"/>
  <c r="G20" i="12"/>
  <c r="H20" i="12" s="1"/>
  <c r="G430" i="12"/>
  <c r="H430" i="12" s="1"/>
  <c r="G398" i="12"/>
  <c r="H398" i="12" s="1"/>
  <c r="G383" i="12"/>
  <c r="H383" i="12" s="1"/>
  <c r="G351" i="12"/>
  <c r="H351" i="12" s="1"/>
  <c r="G302" i="12"/>
  <c r="H302" i="12" s="1"/>
  <c r="G270" i="12"/>
  <c r="H270" i="12" s="1"/>
  <c r="G255" i="12"/>
  <c r="H255" i="12" s="1"/>
  <c r="G223" i="12"/>
  <c r="H223" i="12" s="1"/>
  <c r="H95" i="12"/>
  <c r="H63" i="12"/>
  <c r="H39" i="12"/>
  <c r="G507" i="12"/>
  <c r="H507" i="12" s="1"/>
  <c r="G491" i="12"/>
  <c r="H491" i="12" s="1"/>
  <c r="G451" i="12"/>
  <c r="H451" i="12" s="1"/>
  <c r="G402" i="12"/>
  <c r="G370" i="12"/>
  <c r="H370" i="12" s="1"/>
  <c r="G355" i="12"/>
  <c r="H355" i="12" s="1"/>
  <c r="G323" i="12"/>
  <c r="H323" i="12" s="1"/>
  <c r="G274" i="12"/>
  <c r="G242" i="12"/>
  <c r="H242" i="12" s="1"/>
  <c r="G227" i="12"/>
  <c r="H227" i="12" s="1"/>
  <c r="G195" i="12"/>
  <c r="H195" i="12" s="1"/>
  <c r="H169" i="12"/>
  <c r="G150" i="12"/>
  <c r="H150" i="12" s="1"/>
  <c r="G146" i="12"/>
  <c r="H146" i="12" s="1"/>
  <c r="G134" i="12"/>
  <c r="H134" i="12" s="1"/>
  <c r="G130" i="12"/>
  <c r="H130" i="12" s="1"/>
  <c r="G118" i="12"/>
  <c r="H118" i="12" s="1"/>
  <c r="G486" i="12"/>
  <c r="H486" i="12" s="1"/>
  <c r="G470" i="12"/>
  <c r="H470" i="12" s="1"/>
  <c r="G25" i="12"/>
  <c r="H25" i="12" s="1"/>
  <c r="G17" i="12"/>
  <c r="H17" i="12" s="1"/>
  <c r="G127" i="12"/>
  <c r="H127" i="12" s="1"/>
  <c r="G300" i="12"/>
  <c r="H300" i="12" s="1"/>
  <c r="G514" i="12"/>
  <c r="H514" i="12" s="1"/>
  <c r="L68" i="13"/>
  <c r="J514" i="13"/>
  <c r="I438" i="14"/>
  <c r="I438" i="13"/>
  <c r="I440" i="14"/>
  <c r="I440" i="13"/>
  <c r="I442" i="14"/>
  <c r="I442" i="13"/>
  <c r="I444" i="14"/>
  <c r="I444" i="13"/>
  <c r="L444" i="13" s="1"/>
  <c r="M444" i="13" s="1"/>
  <c r="I446" i="14"/>
  <c r="I446" i="13"/>
  <c r="I448" i="14"/>
  <c r="I448" i="13"/>
  <c r="I450" i="14"/>
  <c r="I450" i="13"/>
  <c r="L450" i="13" s="1"/>
  <c r="M450" i="13" s="1"/>
  <c r="I452" i="14"/>
  <c r="I452" i="13"/>
  <c r="I454" i="14"/>
  <c r="I454" i="13"/>
  <c r="I456" i="14"/>
  <c r="I456" i="13"/>
  <c r="I458" i="14"/>
  <c r="I458" i="13"/>
  <c r="I460" i="14"/>
  <c r="I460" i="13"/>
  <c r="L460" i="13" s="1"/>
  <c r="M460" i="13" s="1"/>
  <c r="I462" i="14"/>
  <c r="I462" i="13"/>
  <c r="L462" i="13" s="1"/>
  <c r="M462" i="13" s="1"/>
  <c r="I464" i="14"/>
  <c r="I464" i="13"/>
  <c r="I466" i="14"/>
  <c r="I466" i="13"/>
  <c r="I468" i="14"/>
  <c r="I468" i="13"/>
  <c r="I470" i="14"/>
  <c r="I470" i="13"/>
  <c r="I472" i="14"/>
  <c r="I472" i="13"/>
  <c r="I474" i="14"/>
  <c r="I474" i="13"/>
  <c r="I476" i="14"/>
  <c r="I476" i="13"/>
  <c r="L476" i="13" s="1"/>
  <c r="M476" i="13" s="1"/>
  <c r="I478" i="14"/>
  <c r="I478" i="13"/>
  <c r="I480" i="14"/>
  <c r="I480" i="13"/>
  <c r="I482" i="14"/>
  <c r="I482" i="13"/>
  <c r="I484" i="14"/>
  <c r="I484" i="13"/>
  <c r="I486" i="14"/>
  <c r="I486" i="13"/>
  <c r="I488" i="14"/>
  <c r="I488" i="13"/>
  <c r="I490" i="14"/>
  <c r="I490" i="13"/>
  <c r="I492" i="14"/>
  <c r="I492" i="13"/>
  <c r="L492" i="13" s="1"/>
  <c r="M492" i="13" s="1"/>
  <c r="I494" i="14"/>
  <c r="I494" i="13"/>
  <c r="I496" i="14"/>
  <c r="I496" i="13"/>
  <c r="I498" i="14"/>
  <c r="I498" i="13"/>
  <c r="L498" i="13" s="1"/>
  <c r="M498" i="13" s="1"/>
  <c r="I500" i="14"/>
  <c r="I500" i="13"/>
  <c r="L500" i="13" s="1"/>
  <c r="M500" i="13" s="1"/>
  <c r="I502" i="14"/>
  <c r="I502" i="13"/>
  <c r="I504" i="14"/>
  <c r="I504" i="13"/>
  <c r="I506" i="14"/>
  <c r="I506" i="13"/>
  <c r="I508" i="14"/>
  <c r="I508" i="13"/>
  <c r="L508" i="13" s="1"/>
  <c r="M508" i="13" s="1"/>
  <c r="I510" i="14"/>
  <c r="I510" i="13"/>
  <c r="I512" i="14"/>
  <c r="I512" i="13"/>
  <c r="I514" i="14"/>
  <c r="I514" i="13"/>
  <c r="I516" i="14"/>
  <c r="I516" i="13"/>
  <c r="I518" i="14"/>
  <c r="I518" i="13"/>
  <c r="F19" i="11"/>
  <c r="E19" i="11"/>
  <c r="E27" i="11"/>
  <c r="F27" i="11" s="1"/>
  <c r="E35" i="11"/>
  <c r="F35" i="11" s="1"/>
  <c r="E43" i="11"/>
  <c r="F43" i="11" s="1"/>
  <c r="F51" i="11"/>
  <c r="E51" i="11"/>
  <c r="E59" i="11"/>
  <c r="F59" i="11" s="1"/>
  <c r="E67" i="11"/>
  <c r="F67" i="11" s="1"/>
  <c r="E75" i="11"/>
  <c r="F75" i="11" s="1"/>
  <c r="F83" i="11"/>
  <c r="E83" i="11"/>
  <c r="E91" i="11"/>
  <c r="F91" i="11" s="1"/>
  <c r="E99" i="11"/>
  <c r="F99" i="11" s="1"/>
  <c r="E107" i="11"/>
  <c r="F107" i="11" s="1"/>
  <c r="F115" i="11"/>
  <c r="E115" i="11"/>
  <c r="E123" i="11"/>
  <c r="F123" i="11" s="1"/>
  <c r="E131" i="11"/>
  <c r="F131" i="11" s="1"/>
  <c r="E139" i="11"/>
  <c r="F139" i="11" s="1"/>
  <c r="F147" i="11"/>
  <c r="E147" i="11"/>
  <c r="E155" i="11"/>
  <c r="F155" i="11" s="1"/>
  <c r="E163" i="11"/>
  <c r="F163" i="11" s="1"/>
  <c r="E171" i="11"/>
  <c r="F171" i="11" s="1"/>
  <c r="F179" i="11"/>
  <c r="E179" i="11"/>
  <c r="E187" i="11"/>
  <c r="F187" i="11" s="1"/>
  <c r="E195" i="11"/>
  <c r="F195" i="11" s="1"/>
  <c r="E203" i="11"/>
  <c r="F203" i="11" s="1"/>
  <c r="F211" i="11"/>
  <c r="E211" i="11"/>
  <c r="E219" i="11"/>
  <c r="F219" i="11" s="1"/>
  <c r="F224" i="11"/>
  <c r="F231" i="11"/>
  <c r="E231" i="11"/>
  <c r="E256" i="11"/>
  <c r="F256" i="11" s="1"/>
  <c r="E261" i="11"/>
  <c r="F261" i="11" s="1"/>
  <c r="E274" i="11"/>
  <c r="F274" i="11" s="1"/>
  <c r="F278" i="11"/>
  <c r="E293" i="11"/>
  <c r="F293" i="11" s="1"/>
  <c r="E306" i="11"/>
  <c r="E325" i="11"/>
  <c r="F325" i="11" s="1"/>
  <c r="E338" i="11"/>
  <c r="F342" i="11"/>
  <c r="E357" i="11"/>
  <c r="F357" i="11" s="1"/>
  <c r="E370" i="11"/>
  <c r="F379" i="11"/>
  <c r="E389" i="11"/>
  <c r="F389" i="11"/>
  <c r="E393" i="11"/>
  <c r="F393" i="11" s="1"/>
  <c r="E421" i="11"/>
  <c r="E425" i="11"/>
  <c r="F425" i="11" s="1"/>
  <c r="E453" i="11"/>
  <c r="F453" i="11" s="1"/>
  <c r="E457" i="11"/>
  <c r="F457" i="11" s="1"/>
  <c r="E485" i="11"/>
  <c r="F485" i="11" s="1"/>
  <c r="E489" i="11"/>
  <c r="E517" i="11"/>
  <c r="F517" i="11" s="1"/>
  <c r="G117" i="12"/>
  <c r="H117" i="12" s="1"/>
  <c r="G149" i="12"/>
  <c r="H149" i="12" s="1"/>
  <c r="G344" i="12"/>
  <c r="H344" i="12" s="1"/>
  <c r="G380" i="12"/>
  <c r="H380" i="12" s="1"/>
  <c r="I513" i="13"/>
  <c r="J440" i="14"/>
  <c r="J440" i="13"/>
  <c r="J442" i="14"/>
  <c r="J442" i="13"/>
  <c r="J444" i="14"/>
  <c r="J444" i="13"/>
  <c r="J446" i="14"/>
  <c r="J446" i="13"/>
  <c r="L446" i="13" s="1"/>
  <c r="M446" i="13" s="1"/>
  <c r="J448" i="14"/>
  <c r="J448" i="13"/>
  <c r="J450" i="14"/>
  <c r="J450" i="13"/>
  <c r="J452" i="14"/>
  <c r="J452" i="13"/>
  <c r="J454" i="14"/>
  <c r="J454" i="13"/>
  <c r="J456" i="14"/>
  <c r="J456" i="13"/>
  <c r="L456" i="13" s="1"/>
  <c r="M456" i="13" s="1"/>
  <c r="J458" i="14"/>
  <c r="J458" i="13"/>
  <c r="J460" i="14"/>
  <c r="J460" i="13"/>
  <c r="J462" i="14"/>
  <c r="J462" i="13"/>
  <c r="J464" i="14"/>
  <c r="J464" i="13"/>
  <c r="L464" i="13" s="1"/>
  <c r="M464" i="13" s="1"/>
  <c r="J466" i="14"/>
  <c r="J466" i="13"/>
  <c r="J468" i="14"/>
  <c r="J468" i="13"/>
  <c r="J470" i="14"/>
  <c r="J470" i="13"/>
  <c r="J472" i="14"/>
  <c r="J472" i="13"/>
  <c r="J474" i="14"/>
  <c r="J474" i="13"/>
  <c r="J476" i="14"/>
  <c r="J476" i="13"/>
  <c r="J478" i="14"/>
  <c r="J478" i="13"/>
  <c r="J480" i="14"/>
  <c r="J480" i="13"/>
  <c r="J482" i="14"/>
  <c r="J482" i="13"/>
  <c r="J484" i="14"/>
  <c r="J484" i="13"/>
  <c r="J486" i="14"/>
  <c r="J486" i="13"/>
  <c r="J488" i="14"/>
  <c r="J488" i="13"/>
  <c r="L488" i="13" s="1"/>
  <c r="M488" i="13" s="1"/>
  <c r="J490" i="14"/>
  <c r="J490" i="13"/>
  <c r="J492" i="14"/>
  <c r="J492" i="13"/>
  <c r="J494" i="14"/>
  <c r="J494" i="13"/>
  <c r="L494" i="13" s="1"/>
  <c r="M494" i="13" s="1"/>
  <c r="J496" i="14"/>
  <c r="J496" i="13"/>
  <c r="L496" i="13" s="1"/>
  <c r="M496" i="13" s="1"/>
  <c r="J498" i="14"/>
  <c r="J498" i="13"/>
  <c r="J500" i="14"/>
  <c r="J500" i="13"/>
  <c r="J502" i="14"/>
  <c r="J502" i="13"/>
  <c r="J504" i="14"/>
  <c r="J504" i="13"/>
  <c r="J506" i="14"/>
  <c r="J506" i="13"/>
  <c r="J508" i="14"/>
  <c r="J508" i="13"/>
  <c r="J510" i="14"/>
  <c r="J510" i="13"/>
  <c r="L510" i="13" s="1"/>
  <c r="M510" i="13" s="1"/>
  <c r="J512" i="14"/>
  <c r="J512" i="13"/>
  <c r="L512" i="13" s="1"/>
  <c r="M512" i="13" s="1"/>
  <c r="J516" i="14"/>
  <c r="J516" i="13"/>
  <c r="J518" i="14"/>
  <c r="J518" i="13"/>
  <c r="E16" i="11"/>
  <c r="F16" i="11" s="1"/>
  <c r="E24" i="11"/>
  <c r="F24" i="11" s="1"/>
  <c r="E32" i="11"/>
  <c r="F32" i="11" s="1"/>
  <c r="F40" i="11"/>
  <c r="E40" i="11"/>
  <c r="E48" i="11"/>
  <c r="F48" i="11" s="1"/>
  <c r="E56" i="11"/>
  <c r="F56" i="11" s="1"/>
  <c r="E64" i="11"/>
  <c r="F64" i="11" s="1"/>
  <c r="F72" i="11"/>
  <c r="E72" i="11"/>
  <c r="E80" i="11"/>
  <c r="F80" i="11" s="1"/>
  <c r="E88" i="11"/>
  <c r="F88" i="11" s="1"/>
  <c r="E96" i="11"/>
  <c r="F96" i="11" s="1"/>
  <c r="F104" i="11"/>
  <c r="E104" i="11"/>
  <c r="E112" i="11"/>
  <c r="F112" i="11" s="1"/>
  <c r="E120" i="11"/>
  <c r="F120" i="11" s="1"/>
  <c r="E128" i="11"/>
  <c r="F128" i="11" s="1"/>
  <c r="F136" i="11"/>
  <c r="E136" i="11"/>
  <c r="E144" i="11"/>
  <c r="F144" i="11" s="1"/>
  <c r="E152" i="11"/>
  <c r="F152" i="11" s="1"/>
  <c r="E160" i="11"/>
  <c r="F160" i="11" s="1"/>
  <c r="F168" i="11"/>
  <c r="E168" i="11"/>
  <c r="E176" i="11"/>
  <c r="F176" i="11" s="1"/>
  <c r="E184" i="11"/>
  <c r="F184" i="11" s="1"/>
  <c r="E192" i="11"/>
  <c r="F192" i="11" s="1"/>
  <c r="F200" i="11"/>
  <c r="E200" i="11"/>
  <c r="E208" i="11"/>
  <c r="F208" i="11" s="1"/>
  <c r="E216" i="11"/>
  <c r="F216" i="11" s="1"/>
  <c r="E254" i="11"/>
  <c r="F254" i="11" s="1"/>
  <c r="E268" i="11"/>
  <c r="E273" i="11"/>
  <c r="F273" i="11" s="1"/>
  <c r="F290" i="11"/>
  <c r="E300" i="11"/>
  <c r="F300" i="11" s="1"/>
  <c r="E305" i="11"/>
  <c r="F305" i="11" s="1"/>
  <c r="F322" i="11"/>
  <c r="E332" i="11"/>
  <c r="F332" i="11" s="1"/>
  <c r="E337" i="11"/>
  <c r="F354" i="11"/>
  <c r="E364" i="11"/>
  <c r="F364" i="11" s="1"/>
  <c r="E369" i="11"/>
  <c r="F369" i="11" s="1"/>
  <c r="E376" i="11"/>
  <c r="F376" i="11"/>
  <c r="E378" i="11"/>
  <c r="E395" i="11"/>
  <c r="F395" i="11" s="1"/>
  <c r="E408" i="11"/>
  <c r="F408" i="11" s="1"/>
  <c r="E410" i="11"/>
  <c r="F410" i="11" s="1"/>
  <c r="E427" i="11"/>
  <c r="F427" i="11" s="1"/>
  <c r="E440" i="11"/>
  <c r="E442" i="11"/>
  <c r="F442" i="11" s="1"/>
  <c r="E459" i="11"/>
  <c r="E472" i="11"/>
  <c r="F472" i="11" s="1"/>
  <c r="E474" i="11"/>
  <c r="E491" i="11"/>
  <c r="F491" i="11" s="1"/>
  <c r="E504" i="11"/>
  <c r="E506" i="11"/>
  <c r="F506" i="11" s="1"/>
  <c r="G135" i="12"/>
  <c r="H135" i="12" s="1"/>
  <c r="G151" i="12"/>
  <c r="H151" i="12" s="1"/>
  <c r="L19" i="13"/>
  <c r="M19" i="13" s="1"/>
  <c r="F21" i="11"/>
  <c r="E21" i="11"/>
  <c r="F29" i="11"/>
  <c r="E29" i="11"/>
  <c r="E37" i="11"/>
  <c r="F37" i="11" s="1"/>
  <c r="F45" i="11"/>
  <c r="E45" i="11"/>
  <c r="F53" i="11"/>
  <c r="E53" i="11"/>
  <c r="F61" i="11"/>
  <c r="E61" i="11"/>
  <c r="E69" i="11"/>
  <c r="F69" i="11" s="1"/>
  <c r="F77" i="11"/>
  <c r="E77" i="11"/>
  <c r="F85" i="11"/>
  <c r="E85" i="11"/>
  <c r="F93" i="11"/>
  <c r="E93" i="11"/>
  <c r="E101" i="11"/>
  <c r="F101" i="11" s="1"/>
  <c r="F109" i="11"/>
  <c r="E109" i="11"/>
  <c r="F117" i="11"/>
  <c r="E117" i="11"/>
  <c r="F125" i="11"/>
  <c r="E125" i="11"/>
  <c r="E133" i="11"/>
  <c r="F133" i="11" s="1"/>
  <c r="F141" i="11"/>
  <c r="E141" i="11"/>
  <c r="F149" i="11"/>
  <c r="E149" i="11"/>
  <c r="F157" i="11"/>
  <c r="E157" i="11"/>
  <c r="E165" i="11"/>
  <c r="F165" i="11" s="1"/>
  <c r="F173" i="11"/>
  <c r="E173" i="11"/>
  <c r="F181" i="11"/>
  <c r="E181" i="11"/>
  <c r="F189" i="11"/>
  <c r="E189" i="11"/>
  <c r="E197" i="11"/>
  <c r="F197" i="11" s="1"/>
  <c r="F205" i="11"/>
  <c r="E205" i="11"/>
  <c r="F213" i="11"/>
  <c r="E213" i="11"/>
  <c r="F221" i="11"/>
  <c r="E221" i="11"/>
  <c r="E266" i="11"/>
  <c r="F266" i="11" s="1"/>
  <c r="E280" i="11"/>
  <c r="F280" i="11" s="1"/>
  <c r="E298" i="11"/>
  <c r="F302" i="11"/>
  <c r="E312" i="11"/>
  <c r="F312" i="11" s="1"/>
  <c r="E317" i="11"/>
  <c r="F317" i="11" s="1"/>
  <c r="E330" i="11"/>
  <c r="F330" i="11" s="1"/>
  <c r="E344" i="11"/>
  <c r="F344" i="11" s="1"/>
  <c r="E349" i="11"/>
  <c r="F349" i="11" s="1"/>
  <c r="E362" i="11"/>
  <c r="F362" i="11" s="1"/>
  <c r="F366" i="11"/>
  <c r="E397" i="11"/>
  <c r="F397" i="11"/>
  <c r="E401" i="11"/>
  <c r="F401" i="11" s="1"/>
  <c r="E429" i="11"/>
  <c r="E433" i="11"/>
  <c r="F433" i="11" s="1"/>
  <c r="E461" i="11"/>
  <c r="F461" i="11" s="1"/>
  <c r="E465" i="11"/>
  <c r="F465" i="11" s="1"/>
  <c r="E493" i="11"/>
  <c r="F493" i="11" s="1"/>
  <c r="E497" i="11"/>
  <c r="F497" i="11" s="1"/>
  <c r="G269" i="12"/>
  <c r="H269" i="12" s="1"/>
  <c r="L28" i="13"/>
  <c r="M89" i="13"/>
  <c r="L195" i="13"/>
  <c r="G439" i="14"/>
  <c r="G439" i="13"/>
  <c r="L439" i="13" s="1"/>
  <c r="M439" i="13" s="1"/>
  <c r="G441" i="14"/>
  <c r="G441" i="13"/>
  <c r="L441" i="13" s="1"/>
  <c r="M441" i="13" s="1"/>
  <c r="G443" i="14"/>
  <c r="G443" i="13"/>
  <c r="G445" i="14"/>
  <c r="G445" i="13"/>
  <c r="G447" i="14"/>
  <c r="G447" i="13"/>
  <c r="G449" i="14"/>
  <c r="G449" i="13"/>
  <c r="G451" i="14"/>
  <c r="G451" i="13"/>
  <c r="L451" i="13" s="1"/>
  <c r="M451" i="13" s="1"/>
  <c r="G453" i="14"/>
  <c r="G453" i="13"/>
  <c r="G455" i="14"/>
  <c r="G455" i="13"/>
  <c r="L455" i="13" s="1"/>
  <c r="M455" i="13" s="1"/>
  <c r="G457" i="14"/>
  <c r="V457" i="14" s="1"/>
  <c r="W457" i="14" s="1"/>
  <c r="G457" i="13"/>
  <c r="L457" i="13" s="1"/>
  <c r="M457" i="13" s="1"/>
  <c r="G459" i="14"/>
  <c r="G459" i="13"/>
  <c r="G461" i="14"/>
  <c r="G461" i="13"/>
  <c r="G463" i="14"/>
  <c r="G463" i="13"/>
  <c r="L463" i="13" s="1"/>
  <c r="M463" i="13" s="1"/>
  <c r="G465" i="14"/>
  <c r="G465" i="13"/>
  <c r="G467" i="14"/>
  <c r="G467" i="13"/>
  <c r="G469" i="14"/>
  <c r="G469" i="13"/>
  <c r="G471" i="14"/>
  <c r="G471" i="13"/>
  <c r="L471" i="13" s="1"/>
  <c r="M471" i="13" s="1"/>
  <c r="G473" i="14"/>
  <c r="G473" i="13"/>
  <c r="L473" i="13" s="1"/>
  <c r="M473" i="13" s="1"/>
  <c r="G475" i="14"/>
  <c r="G475" i="13"/>
  <c r="G477" i="14"/>
  <c r="G477" i="13"/>
  <c r="G479" i="14"/>
  <c r="G479" i="13"/>
  <c r="G481" i="14"/>
  <c r="G481" i="13"/>
  <c r="G483" i="14"/>
  <c r="G483" i="13"/>
  <c r="L483" i="13" s="1"/>
  <c r="M483" i="13" s="1"/>
  <c r="G485" i="14"/>
  <c r="G485" i="13"/>
  <c r="G487" i="14"/>
  <c r="G487" i="13"/>
  <c r="L487" i="13" s="1"/>
  <c r="M487" i="13" s="1"/>
  <c r="G489" i="14"/>
  <c r="V489" i="14" s="1"/>
  <c r="W489" i="14" s="1"/>
  <c r="G489" i="13"/>
  <c r="L489" i="13" s="1"/>
  <c r="M489" i="13" s="1"/>
  <c r="G491" i="14"/>
  <c r="G491" i="13"/>
  <c r="G493" i="14"/>
  <c r="G493" i="13"/>
  <c r="G495" i="14"/>
  <c r="G495" i="13"/>
  <c r="L495" i="13" s="1"/>
  <c r="M495" i="13" s="1"/>
  <c r="G497" i="14"/>
  <c r="G497" i="13"/>
  <c r="G499" i="14"/>
  <c r="G499" i="13"/>
  <c r="L499" i="13" s="1"/>
  <c r="M499" i="13" s="1"/>
  <c r="G501" i="14"/>
  <c r="G501" i="13"/>
  <c r="G503" i="14"/>
  <c r="G503" i="13"/>
  <c r="L503" i="13" s="1"/>
  <c r="M503" i="13" s="1"/>
  <c r="G505" i="14"/>
  <c r="G505" i="13"/>
  <c r="L505" i="13" s="1"/>
  <c r="M505" i="13" s="1"/>
  <c r="G507" i="14"/>
  <c r="G507" i="13"/>
  <c r="G509" i="14"/>
  <c r="G509" i="13"/>
  <c r="G511" i="14"/>
  <c r="G511" i="13"/>
  <c r="G513" i="14"/>
  <c r="G513" i="13"/>
  <c r="G515" i="14"/>
  <c r="G515" i="13"/>
  <c r="G517" i="14"/>
  <c r="G517" i="13"/>
  <c r="G519" i="14"/>
  <c r="G519" i="13"/>
  <c r="L519" i="13" s="1"/>
  <c r="M519" i="13" s="1"/>
  <c r="E18" i="11"/>
  <c r="F18" i="11" s="1"/>
  <c r="E26" i="11"/>
  <c r="F26" i="11" s="1"/>
  <c r="F34" i="11"/>
  <c r="E34" i="11"/>
  <c r="E42" i="11"/>
  <c r="F42" i="11" s="1"/>
  <c r="E50" i="11"/>
  <c r="F50" i="11" s="1"/>
  <c r="E58" i="11"/>
  <c r="F58" i="11" s="1"/>
  <c r="F66" i="11"/>
  <c r="E66" i="11"/>
  <c r="E74" i="11"/>
  <c r="F74" i="11" s="1"/>
  <c r="E82" i="11"/>
  <c r="F82" i="11" s="1"/>
  <c r="E90" i="11"/>
  <c r="F90" i="11" s="1"/>
  <c r="F98" i="11"/>
  <c r="E98" i="11"/>
  <c r="E106" i="11"/>
  <c r="F106" i="11" s="1"/>
  <c r="E114" i="11"/>
  <c r="F114" i="11" s="1"/>
  <c r="E122" i="11"/>
  <c r="F122" i="11" s="1"/>
  <c r="F130" i="11"/>
  <c r="E130" i="11"/>
  <c r="E138" i="11"/>
  <c r="F138" i="11" s="1"/>
  <c r="E146" i="11"/>
  <c r="F146" i="11" s="1"/>
  <c r="E154" i="11"/>
  <c r="F154" i="11" s="1"/>
  <c r="F162" i="11"/>
  <c r="E162" i="11"/>
  <c r="E170" i="11"/>
  <c r="F170" i="11" s="1"/>
  <c r="E178" i="11"/>
  <c r="F178" i="11" s="1"/>
  <c r="E186" i="11"/>
  <c r="F186" i="11" s="1"/>
  <c r="F194" i="11"/>
  <c r="E194" i="11"/>
  <c r="E202" i="11"/>
  <c r="F202" i="11" s="1"/>
  <c r="E210" i="11"/>
  <c r="F210" i="11" s="1"/>
  <c r="E218" i="11"/>
  <c r="F218" i="11" s="1"/>
  <c r="E224" i="11"/>
  <c r="E230" i="11"/>
  <c r="F230" i="11" s="1"/>
  <c r="E236" i="11"/>
  <c r="F236" i="11" s="1"/>
  <c r="E240" i="11"/>
  <c r="F240" i="11" s="1"/>
  <c r="F250" i="11"/>
  <c r="E265" i="11"/>
  <c r="F265" i="11" s="1"/>
  <c r="E278" i="11"/>
  <c r="F282" i="11"/>
  <c r="E292" i="11"/>
  <c r="F292" i="11" s="1"/>
  <c r="E297" i="11"/>
  <c r="F297" i="11" s="1"/>
  <c r="E310" i="11"/>
  <c r="F310" i="11" s="1"/>
  <c r="F314" i="11"/>
  <c r="E324" i="11"/>
  <c r="F324" i="11" s="1"/>
  <c r="F346" i="11"/>
  <c r="E356" i="11"/>
  <c r="F356" i="11" s="1"/>
  <c r="E361" i="11"/>
  <c r="F361" i="11" s="1"/>
  <c r="E384" i="11"/>
  <c r="F384" i="11" s="1"/>
  <c r="E386" i="11"/>
  <c r="F386" i="11" s="1"/>
  <c r="E403" i="11"/>
  <c r="F403" i="11" s="1"/>
  <c r="E416" i="11"/>
  <c r="F416" i="11" s="1"/>
  <c r="E418" i="11"/>
  <c r="F418" i="11" s="1"/>
  <c r="E435" i="11"/>
  <c r="F435" i="11" s="1"/>
  <c r="E448" i="11"/>
  <c r="F448" i="11" s="1"/>
  <c r="E450" i="11"/>
  <c r="F450" i="11" s="1"/>
  <c r="E467" i="11"/>
  <c r="F467" i="11" s="1"/>
  <c r="E480" i="11"/>
  <c r="F480" i="11" s="1"/>
  <c r="E482" i="11"/>
  <c r="F482" i="11" s="1"/>
  <c r="E499" i="11"/>
  <c r="F499" i="11" s="1"/>
  <c r="E512" i="11"/>
  <c r="F512" i="11" s="1"/>
  <c r="E514" i="11"/>
  <c r="F514" i="11" s="1"/>
  <c r="H86" i="12"/>
  <c r="G116" i="12"/>
  <c r="H116" i="12" s="1"/>
  <c r="G188" i="12"/>
  <c r="H188" i="12" s="1"/>
  <c r="G205" i="12"/>
  <c r="H205" i="12" s="1"/>
  <c r="G456" i="12"/>
  <c r="H456" i="12" s="1"/>
  <c r="G53" i="12"/>
  <c r="H53" i="12" s="1"/>
  <c r="G69" i="12"/>
  <c r="H69" i="12" s="1"/>
  <c r="G101" i="12"/>
  <c r="H101" i="12" s="1"/>
  <c r="G187" i="12"/>
  <c r="H187" i="12" s="1"/>
  <c r="G332" i="12"/>
  <c r="H332" i="12" s="1"/>
  <c r="G360" i="12"/>
  <c r="H360" i="12" s="1"/>
  <c r="L502" i="13"/>
  <c r="M502" i="13" s="1"/>
  <c r="L486" i="13"/>
  <c r="L438" i="13"/>
  <c r="M438" i="13" s="1"/>
  <c r="L430" i="13"/>
  <c r="M430" i="13" s="1"/>
  <c r="L406" i="13"/>
  <c r="M406" i="13" s="1"/>
  <c r="L398" i="13"/>
  <c r="M398" i="13" s="1"/>
  <c r="L374" i="13"/>
  <c r="M374" i="13" s="1"/>
  <c r="M425" i="13"/>
  <c r="M393" i="13"/>
  <c r="M361" i="13"/>
  <c r="L425" i="13"/>
  <c r="L393" i="13"/>
  <c r="L361" i="13"/>
  <c r="L493" i="13"/>
  <c r="M486" i="13"/>
  <c r="L461" i="13"/>
  <c r="M412" i="13"/>
  <c r="M380" i="13"/>
  <c r="L348" i="13"/>
  <c r="L340" i="13"/>
  <c r="M340" i="13" s="1"/>
  <c r="L332" i="13"/>
  <c r="M332" i="13" s="1"/>
  <c r="L324" i="13"/>
  <c r="M324" i="13" s="1"/>
  <c r="L316" i="13"/>
  <c r="L308" i="13"/>
  <c r="M308" i="13" s="1"/>
  <c r="L300" i="13"/>
  <c r="M300" i="13" s="1"/>
  <c r="L292" i="13"/>
  <c r="M292" i="13" s="1"/>
  <c r="L284" i="13"/>
  <c r="L276" i="13"/>
  <c r="M276" i="13" s="1"/>
  <c r="L268" i="13"/>
  <c r="M268" i="13" s="1"/>
  <c r="L260" i="13"/>
  <c r="M260" i="13" s="1"/>
  <c r="L252" i="13"/>
  <c r="L244" i="13"/>
  <c r="L236" i="13"/>
  <c r="M236" i="13" s="1"/>
  <c r="L228" i="13"/>
  <c r="M228" i="13" s="1"/>
  <c r="L220" i="13"/>
  <c r="M220" i="13" s="1"/>
  <c r="L212" i="13"/>
  <c r="M212" i="13" s="1"/>
  <c r="L507" i="13"/>
  <c r="M507" i="13" s="1"/>
  <c r="L475" i="13"/>
  <c r="L412" i="13"/>
  <c r="L411" i="13"/>
  <c r="M411" i="13" s="1"/>
  <c r="L380" i="13"/>
  <c r="L379" i="13"/>
  <c r="M379" i="13" s="1"/>
  <c r="L355" i="13"/>
  <c r="L372" i="13"/>
  <c r="M372" i="13" s="1"/>
  <c r="L334" i="13"/>
  <c r="M334" i="13" s="1"/>
  <c r="L326" i="13"/>
  <c r="M326" i="13" s="1"/>
  <c r="L302" i="13"/>
  <c r="M302" i="13" s="1"/>
  <c r="L294" i="13"/>
  <c r="M294" i="13" s="1"/>
  <c r="L270" i="13"/>
  <c r="M270" i="13" s="1"/>
  <c r="L262" i="13"/>
  <c r="M262" i="13" s="1"/>
  <c r="L238" i="13"/>
  <c r="M238" i="13" s="1"/>
  <c r="L230" i="13"/>
  <c r="M230" i="13" s="1"/>
  <c r="L467" i="13"/>
  <c r="L436" i="13"/>
  <c r="M436" i="13" s="1"/>
  <c r="L435" i="13"/>
  <c r="L404" i="13"/>
  <c r="M404" i="13" s="1"/>
  <c r="M493" i="13"/>
  <c r="M461" i="13"/>
  <c r="M428" i="13"/>
  <c r="L371" i="13"/>
  <c r="L356" i="13"/>
  <c r="M356" i="13" s="1"/>
  <c r="M265" i="13"/>
  <c r="L491" i="13"/>
  <c r="M491" i="13" s="1"/>
  <c r="L459" i="13"/>
  <c r="L428" i="13"/>
  <c r="L396" i="13"/>
  <c r="M396" i="13" s="1"/>
  <c r="L395" i="13"/>
  <c r="M395" i="13" s="1"/>
  <c r="L346" i="13"/>
  <c r="M346" i="13" s="1"/>
  <c r="L338" i="13"/>
  <c r="M338" i="13" s="1"/>
  <c r="L322" i="13"/>
  <c r="M322" i="13" s="1"/>
  <c r="L314" i="13"/>
  <c r="M314" i="13" s="1"/>
  <c r="L306" i="13"/>
  <c r="L516" i="13"/>
  <c r="M516" i="13" s="1"/>
  <c r="L419" i="13"/>
  <c r="M419" i="13" s="1"/>
  <c r="L363" i="13"/>
  <c r="M363" i="13" s="1"/>
  <c r="L291" i="13"/>
  <c r="M291" i="13" s="1"/>
  <c r="L259" i="13"/>
  <c r="M259" i="13" s="1"/>
  <c r="L258" i="13"/>
  <c r="L227" i="13"/>
  <c r="M227" i="13" s="1"/>
  <c r="L226" i="13"/>
  <c r="L219" i="13"/>
  <c r="M219" i="13" s="1"/>
  <c r="L192" i="13"/>
  <c r="M192" i="13" s="1"/>
  <c r="L188" i="13"/>
  <c r="M188" i="13" s="1"/>
  <c r="M185" i="13"/>
  <c r="L420" i="13"/>
  <c r="M420" i="13" s="1"/>
  <c r="M348" i="13"/>
  <c r="M284" i="13"/>
  <c r="M252" i="13"/>
  <c r="M204" i="13"/>
  <c r="M189" i="13"/>
  <c r="L170" i="13"/>
  <c r="L339" i="13"/>
  <c r="M339" i="13" s="1"/>
  <c r="L283" i="13"/>
  <c r="M283" i="13" s="1"/>
  <c r="L251" i="13"/>
  <c r="M251" i="13" s="1"/>
  <c r="L189" i="13"/>
  <c r="L163" i="13"/>
  <c r="M163" i="13" s="1"/>
  <c r="L484" i="13"/>
  <c r="M484" i="13" s="1"/>
  <c r="M244" i="13"/>
  <c r="L218" i="13"/>
  <c r="M218" i="13" s="1"/>
  <c r="M179" i="13"/>
  <c r="L171" i="13"/>
  <c r="M171" i="13" s="1"/>
  <c r="M146" i="13"/>
  <c r="L121" i="13"/>
  <c r="M114" i="13"/>
  <c r="L89" i="13"/>
  <c r="L323" i="13"/>
  <c r="M323" i="13" s="1"/>
  <c r="L275" i="13"/>
  <c r="M275" i="13" s="1"/>
  <c r="L274" i="13"/>
  <c r="L243" i="13"/>
  <c r="M243" i="13" s="1"/>
  <c r="L211" i="13"/>
  <c r="M211" i="13" s="1"/>
  <c r="M316" i="13"/>
  <c r="L315" i="13"/>
  <c r="M315" i="13" s="1"/>
  <c r="M267" i="13"/>
  <c r="M235" i="13"/>
  <c r="M195" i="13"/>
  <c r="L190" i="13"/>
  <c r="M190" i="13" s="1"/>
  <c r="L187" i="13"/>
  <c r="M187" i="13" s="1"/>
  <c r="L164" i="13"/>
  <c r="M164" i="13" s="1"/>
  <c r="M68" i="13"/>
  <c r="M28" i="13"/>
  <c r="L52" i="13"/>
  <c r="M52" i="13" s="1"/>
  <c r="L156" i="13"/>
  <c r="M156" i="13" s="1"/>
  <c r="M258" i="13"/>
  <c r="E375" i="11"/>
  <c r="E383" i="11"/>
  <c r="E391" i="11"/>
  <c r="E399" i="11"/>
  <c r="E407" i="11"/>
  <c r="F407" i="11" s="1"/>
  <c r="E415" i="11"/>
  <c r="F415" i="11" s="1"/>
  <c r="E423" i="11"/>
  <c r="F423" i="11" s="1"/>
  <c r="E431" i="11"/>
  <c r="E439" i="11"/>
  <c r="F439" i="11" s="1"/>
  <c r="E447" i="11"/>
  <c r="E455" i="11"/>
  <c r="E463" i="11"/>
  <c r="E471" i="11"/>
  <c r="F471" i="11" s="1"/>
  <c r="E479" i="11"/>
  <c r="F479" i="11" s="1"/>
  <c r="E487" i="11"/>
  <c r="F487" i="11" s="1"/>
  <c r="E495" i="11"/>
  <c r="E503" i="11"/>
  <c r="F503" i="11" s="1"/>
  <c r="E511" i="11"/>
  <c r="E519" i="11"/>
  <c r="G156" i="12"/>
  <c r="H156" i="12" s="1"/>
  <c r="G217" i="12"/>
  <c r="H217" i="12" s="1"/>
  <c r="G365" i="12"/>
  <c r="H365" i="12" s="1"/>
  <c r="G480" i="12"/>
  <c r="H480" i="12" s="1"/>
  <c r="L100" i="13"/>
  <c r="M100" i="13" s="1"/>
  <c r="M121" i="13"/>
  <c r="L155" i="13"/>
  <c r="M155" i="13" s="1"/>
  <c r="E380" i="11"/>
  <c r="E388" i="11"/>
  <c r="F388" i="11" s="1"/>
  <c r="E396" i="11"/>
  <c r="F396" i="11" s="1"/>
  <c r="E404" i="11"/>
  <c r="F404" i="11" s="1"/>
  <c r="E412" i="11"/>
  <c r="E420" i="11"/>
  <c r="F420" i="11" s="1"/>
  <c r="E428" i="11"/>
  <c r="F428" i="11" s="1"/>
  <c r="E436" i="11"/>
  <c r="E444" i="11"/>
  <c r="E452" i="11"/>
  <c r="F452" i="11" s="1"/>
  <c r="E460" i="11"/>
  <c r="F460" i="11" s="1"/>
  <c r="E468" i="11"/>
  <c r="F468" i="11" s="1"/>
  <c r="E476" i="11"/>
  <c r="E484" i="11"/>
  <c r="F484" i="11" s="1"/>
  <c r="E492" i="11"/>
  <c r="E500" i="11"/>
  <c r="E508" i="11"/>
  <c r="F508" i="11" s="1"/>
  <c r="E516" i="11"/>
  <c r="F516" i="11" s="1"/>
  <c r="F12" i="12"/>
  <c r="G129" i="12" s="1"/>
  <c r="H129" i="12" s="1"/>
  <c r="G33" i="12"/>
  <c r="H33" i="12" s="1"/>
  <c r="G73" i="12"/>
  <c r="H73" i="12" s="1"/>
  <c r="G81" i="12"/>
  <c r="H81" i="12" s="1"/>
  <c r="G89" i="12"/>
  <c r="H89" i="12" s="1"/>
  <c r="G97" i="12"/>
  <c r="H97" i="12" s="1"/>
  <c r="G268" i="12"/>
  <c r="H268" i="12" s="1"/>
  <c r="G285" i="12"/>
  <c r="H285" i="12" s="1"/>
  <c r="G296" i="12"/>
  <c r="H296" i="12" s="1"/>
  <c r="G393" i="12"/>
  <c r="H393" i="12" s="1"/>
  <c r="G413" i="12"/>
  <c r="H413" i="12" s="1"/>
  <c r="L45" i="13"/>
  <c r="M45" i="13" s="1"/>
  <c r="L57" i="13"/>
  <c r="L92" i="13"/>
  <c r="M92" i="13" s="1"/>
  <c r="E374" i="11"/>
  <c r="F374" i="11" s="1"/>
  <c r="E382" i="11"/>
  <c r="F382" i="11" s="1"/>
  <c r="E390" i="11"/>
  <c r="F390" i="11" s="1"/>
  <c r="F391" i="11"/>
  <c r="E398" i="11"/>
  <c r="F399" i="11"/>
  <c r="E406" i="11"/>
  <c r="E414" i="11"/>
  <c r="F414" i="11" s="1"/>
  <c r="E422" i="11"/>
  <c r="F422" i="11" s="1"/>
  <c r="E430" i="11"/>
  <c r="F430" i="11" s="1"/>
  <c r="E438" i="11"/>
  <c r="F438" i="11" s="1"/>
  <c r="E446" i="11"/>
  <c r="F446" i="11" s="1"/>
  <c r="E454" i="11"/>
  <c r="F454" i="11" s="1"/>
  <c r="E462" i="11"/>
  <c r="F462" i="11" s="1"/>
  <c r="E470" i="11"/>
  <c r="E478" i="11"/>
  <c r="F478" i="11" s="1"/>
  <c r="E486" i="11"/>
  <c r="F486" i="11" s="1"/>
  <c r="E494" i="11"/>
  <c r="F494" i="11" s="1"/>
  <c r="E502" i="11"/>
  <c r="F502" i="11" s="1"/>
  <c r="E510" i="11"/>
  <c r="F510" i="11" s="1"/>
  <c r="E518" i="11"/>
  <c r="F518" i="11" s="1"/>
  <c r="G236" i="12"/>
  <c r="G253" i="12"/>
  <c r="H253" i="12" s="1"/>
  <c r="G264" i="12"/>
  <c r="H264" i="12" s="1"/>
  <c r="G361" i="12"/>
  <c r="H361" i="12" s="1"/>
  <c r="G381" i="12"/>
  <c r="H381" i="12" s="1"/>
  <c r="L17" i="13"/>
  <c r="M17" i="13" s="1"/>
  <c r="L35" i="13"/>
  <c r="M35" i="13" s="1"/>
  <c r="L61" i="13"/>
  <c r="M61" i="13" s="1"/>
  <c r="L124" i="13"/>
  <c r="M124" i="13" s="1"/>
  <c r="L180" i="13"/>
  <c r="M180" i="13" s="1"/>
  <c r="G192" i="12"/>
  <c r="H192" i="12" s="1"/>
  <c r="G193" i="12"/>
  <c r="H193" i="12" s="1"/>
  <c r="G208" i="12"/>
  <c r="H208" i="12" s="1"/>
  <c r="G241" i="12"/>
  <c r="H241" i="12" s="1"/>
  <c r="G256" i="12"/>
  <c r="H256" i="12" s="1"/>
  <c r="G257" i="12"/>
  <c r="H257" i="12" s="1"/>
  <c r="G272" i="12"/>
  <c r="H272" i="12" s="1"/>
  <c r="G305" i="12"/>
  <c r="H305" i="12" s="1"/>
  <c r="G320" i="12"/>
  <c r="H320" i="12" s="1"/>
  <c r="G321" i="12"/>
  <c r="H321" i="12" s="1"/>
  <c r="G336" i="12"/>
  <c r="H336" i="12" s="1"/>
  <c r="G369" i="12"/>
  <c r="H369" i="12" s="1"/>
  <c r="G384" i="12"/>
  <c r="H384" i="12" s="1"/>
  <c r="G385" i="12"/>
  <c r="H385" i="12" s="1"/>
  <c r="G400" i="12"/>
  <c r="H400" i="12" s="1"/>
  <c r="G433" i="12"/>
  <c r="H433" i="12" s="1"/>
  <c r="G448" i="12"/>
  <c r="H448" i="12" s="1"/>
  <c r="G449" i="12"/>
  <c r="H449" i="12" s="1"/>
  <c r="G464" i="12"/>
  <c r="H464" i="12" s="1"/>
  <c r="L34" i="13"/>
  <c r="M34" i="13" s="1"/>
  <c r="L51" i="13"/>
  <c r="M51" i="13" s="1"/>
  <c r="M57" i="13"/>
  <c r="L64" i="13"/>
  <c r="M64" i="13" s="1"/>
  <c r="M226" i="13"/>
  <c r="L281" i="13"/>
  <c r="M281" i="13" s="1"/>
  <c r="L329" i="13"/>
  <c r="M329" i="13" s="1"/>
  <c r="L41" i="13"/>
  <c r="M41" i="13" s="1"/>
  <c r="L72" i="13"/>
  <c r="M72" i="13" s="1"/>
  <c r="L99" i="13"/>
  <c r="M99" i="13" s="1"/>
  <c r="L130" i="13"/>
  <c r="M130" i="13" s="1"/>
  <c r="L131" i="13"/>
  <c r="M131" i="13" s="1"/>
  <c r="L66" i="13"/>
  <c r="M66" i="13" s="1"/>
  <c r="G476" i="12"/>
  <c r="H476" i="12" s="1"/>
  <c r="G492" i="12"/>
  <c r="H492" i="12" s="1"/>
  <c r="G508" i="12"/>
  <c r="H508" i="12" s="1"/>
  <c r="L43" i="13"/>
  <c r="M43" i="13" s="1"/>
  <c r="M49" i="13"/>
  <c r="L75" i="13"/>
  <c r="M75" i="13" s="1"/>
  <c r="L107" i="13"/>
  <c r="M107" i="13" s="1"/>
  <c r="L138" i="13"/>
  <c r="M138" i="13" s="1"/>
  <c r="L179" i="13"/>
  <c r="G181" i="12"/>
  <c r="H181" i="12" s="1"/>
  <c r="G197" i="12"/>
  <c r="H197" i="12" s="1"/>
  <c r="G213" i="12"/>
  <c r="H213" i="12" s="1"/>
  <c r="G244" i="12"/>
  <c r="H244" i="12" s="1"/>
  <c r="G245" i="12"/>
  <c r="H245" i="12" s="1"/>
  <c r="G261" i="12"/>
  <c r="H261" i="12" s="1"/>
  <c r="G277" i="12"/>
  <c r="H277" i="12" s="1"/>
  <c r="G309" i="12"/>
  <c r="H309" i="12" s="1"/>
  <c r="G325" i="12"/>
  <c r="H325" i="12" s="1"/>
  <c r="G341" i="12"/>
  <c r="H341" i="12" s="1"/>
  <c r="G373" i="12"/>
  <c r="H373" i="12" s="1"/>
  <c r="G389" i="12"/>
  <c r="H389" i="12" s="1"/>
  <c r="G405" i="12"/>
  <c r="H405" i="12" s="1"/>
  <c r="G437" i="12"/>
  <c r="H437" i="12" s="1"/>
  <c r="L49" i="13"/>
  <c r="L67" i="13"/>
  <c r="M67" i="13" s="1"/>
  <c r="M148" i="13"/>
  <c r="L204" i="13"/>
  <c r="L249" i="13"/>
  <c r="M249" i="13" s="1"/>
  <c r="G157" i="12"/>
  <c r="H157" i="12" s="1"/>
  <c r="G160" i="12"/>
  <c r="H160" i="12" s="1"/>
  <c r="G169" i="12"/>
  <c r="G172" i="12"/>
  <c r="H172" i="12" s="1"/>
  <c r="G173" i="12"/>
  <c r="H173" i="12" s="1"/>
  <c r="G176" i="12"/>
  <c r="H176" i="12" s="1"/>
  <c r="L82" i="13"/>
  <c r="M82" i="13" s="1"/>
  <c r="L83" i="13"/>
  <c r="M83" i="13" s="1"/>
  <c r="L111" i="13"/>
  <c r="M111" i="13" s="1"/>
  <c r="L114" i="13"/>
  <c r="L115" i="13"/>
  <c r="M115" i="13" s="1"/>
  <c r="L146" i="13"/>
  <c r="L147" i="13"/>
  <c r="M147" i="13" s="1"/>
  <c r="L194" i="13"/>
  <c r="M194" i="13" s="1"/>
  <c r="L257" i="13"/>
  <c r="M257" i="13" s="1"/>
  <c r="L337" i="13"/>
  <c r="M337" i="13" s="1"/>
  <c r="M475" i="13"/>
  <c r="L217" i="13"/>
  <c r="M217" i="13" s="1"/>
  <c r="M234" i="13"/>
  <c r="L345" i="13"/>
  <c r="M345" i="13" s="1"/>
  <c r="L265" i="13"/>
  <c r="M170" i="13"/>
  <c r="L185" i="13"/>
  <c r="M274" i="13"/>
  <c r="L297" i="13"/>
  <c r="M297" i="13" s="1"/>
  <c r="M306" i="13"/>
  <c r="L381" i="13"/>
  <c r="M381" i="13" s="1"/>
  <c r="L241" i="13"/>
  <c r="M241" i="13" s="1"/>
  <c r="L305" i="13"/>
  <c r="M305" i="13" s="1"/>
  <c r="L162" i="13"/>
  <c r="M162" i="13" s="1"/>
  <c r="L169" i="13"/>
  <c r="M169" i="13" s="1"/>
  <c r="L410" i="13"/>
  <c r="M410" i="13" s="1"/>
  <c r="L474" i="13"/>
  <c r="M474" i="13" s="1"/>
  <c r="V502" i="14"/>
  <c r="V513" i="14"/>
  <c r="W513" i="14" s="1"/>
  <c r="W502" i="14"/>
  <c r="V466" i="14"/>
  <c r="W466" i="14" s="1"/>
  <c r="V424" i="14"/>
  <c r="W424" i="14" s="1"/>
  <c r="V414" i="14"/>
  <c r="V406" i="14"/>
  <c r="V390" i="14"/>
  <c r="W389" i="14"/>
  <c r="V382" i="14"/>
  <c r="V358" i="14"/>
  <c r="W358" i="14" s="1"/>
  <c r="V505" i="14"/>
  <c r="W505" i="14" s="1"/>
  <c r="V506" i="14"/>
  <c r="W506" i="14" s="1"/>
  <c r="V483" i="14"/>
  <c r="W483" i="14" s="1"/>
  <c r="W493" i="14"/>
  <c r="V470" i="14"/>
  <c r="W470" i="14" s="1"/>
  <c r="V456" i="14"/>
  <c r="W456" i="14" s="1"/>
  <c r="V439" i="14"/>
  <c r="W439" i="14" s="1"/>
  <c r="V410" i="14"/>
  <c r="W390" i="14"/>
  <c r="V388" i="14"/>
  <c r="V375" i="14"/>
  <c r="W375" i="14" s="1"/>
  <c r="V328" i="14"/>
  <c r="V462" i="14"/>
  <c r="W462" i="14" s="1"/>
  <c r="W461" i="14"/>
  <c r="V515" i="14"/>
  <c r="W515" i="14" s="1"/>
  <c r="V490" i="14"/>
  <c r="W490" i="14" s="1"/>
  <c r="V488" i="14"/>
  <c r="W488" i="14" s="1"/>
  <c r="W443" i="14"/>
  <c r="V379" i="14"/>
  <c r="W379" i="14" s="1"/>
  <c r="V500" i="14"/>
  <c r="V478" i="14"/>
  <c r="W478" i="14" s="1"/>
  <c r="V426" i="14"/>
  <c r="W426" i="14" s="1"/>
  <c r="W410" i="14"/>
  <c r="V384" i="14"/>
  <c r="W384" i="14" s="1"/>
  <c r="V364" i="14"/>
  <c r="W364" i="14" s="1"/>
  <c r="V476" i="14"/>
  <c r="W476" i="14" s="1"/>
  <c r="V455" i="14"/>
  <c r="W455" i="14" s="1"/>
  <c r="W414" i="14"/>
  <c r="V402" i="14"/>
  <c r="W402" i="14" s="1"/>
  <c r="V372" i="14"/>
  <c r="V498" i="14"/>
  <c r="W498" i="14" s="1"/>
  <c r="W469" i="14"/>
  <c r="V422" i="14"/>
  <c r="W422" i="14" s="1"/>
  <c r="V418" i="14"/>
  <c r="W418" i="14" s="1"/>
  <c r="V408" i="14"/>
  <c r="W408" i="14" s="1"/>
  <c r="V360" i="14"/>
  <c r="W360" i="14" s="1"/>
  <c r="V342" i="14"/>
  <c r="W342" i="14" s="1"/>
  <c r="V446" i="14"/>
  <c r="W446" i="14" s="1"/>
  <c r="V510" i="14"/>
  <c r="W510" i="14" s="1"/>
  <c r="V487" i="14"/>
  <c r="W487" i="14" s="1"/>
  <c r="V486" i="14"/>
  <c r="W486" i="14" s="1"/>
  <c r="V399" i="14"/>
  <c r="W399" i="14" s="1"/>
  <c r="V347" i="14"/>
  <c r="W347" i="14" s="1"/>
  <c r="V315" i="14"/>
  <c r="W315" i="14" s="1"/>
  <c r="V284" i="14"/>
  <c r="W284" i="14" s="1"/>
  <c r="V276" i="14"/>
  <c r="W276" i="14" s="1"/>
  <c r="V252" i="14"/>
  <c r="W252" i="14" s="1"/>
  <c r="V244" i="14"/>
  <c r="W244" i="14" s="1"/>
  <c r="V473" i="14"/>
  <c r="W473" i="14" s="1"/>
  <c r="V417" i="14"/>
  <c r="W417" i="14" s="1"/>
  <c r="V337" i="14"/>
  <c r="W337" i="14" s="1"/>
  <c r="V302" i="14"/>
  <c r="W302" i="14" s="1"/>
  <c r="V299" i="14"/>
  <c r="W299" i="14" s="1"/>
  <c r="V291" i="14"/>
  <c r="W291" i="14" s="1"/>
  <c r="V267" i="14"/>
  <c r="W267" i="14" s="1"/>
  <c r="V259" i="14"/>
  <c r="W259" i="14" s="1"/>
  <c r="W477" i="14"/>
  <c r="V274" i="14"/>
  <c r="W274" i="14" s="1"/>
  <c r="V511" i="14"/>
  <c r="W511" i="14" s="1"/>
  <c r="W328" i="14"/>
  <c r="W280" i="14"/>
  <c r="V249" i="14"/>
  <c r="V241" i="14"/>
  <c r="W241" i="14" s="1"/>
  <c r="V447" i="14"/>
  <c r="W447" i="14" s="1"/>
  <c r="V363" i="14"/>
  <c r="W363" i="14" s="1"/>
  <c r="V331" i="14"/>
  <c r="W331" i="14" s="1"/>
  <c r="V280" i="14"/>
  <c r="V248" i="14"/>
  <c r="W248" i="14" s="1"/>
  <c r="V427" i="14"/>
  <c r="W427" i="14" s="1"/>
  <c r="W406" i="14"/>
  <c r="V278" i="14"/>
  <c r="W278" i="14" s="1"/>
  <c r="V277" i="14"/>
  <c r="W277" i="14" s="1"/>
  <c r="W312" i="14"/>
  <c r="W294" i="14"/>
  <c r="V253" i="14"/>
  <c r="W253" i="14" s="1"/>
  <c r="W230" i="14"/>
  <c r="V443" i="14"/>
  <c r="V294" i="14"/>
  <c r="V293" i="14"/>
  <c r="W293" i="14" s="1"/>
  <c r="V230" i="14"/>
  <c r="W229" i="14"/>
  <c r="V216" i="14"/>
  <c r="V295" i="14"/>
  <c r="W295" i="14" s="1"/>
  <c r="V270" i="14"/>
  <c r="W270" i="14" s="1"/>
  <c r="V229" i="14"/>
  <c r="V215" i="14"/>
  <c r="W215" i="14" s="1"/>
  <c r="V207" i="14"/>
  <c r="W207" i="14" s="1"/>
  <c r="V334" i="14"/>
  <c r="W334" i="14" s="1"/>
  <c r="V321" i="14"/>
  <c r="W321" i="14" s="1"/>
  <c r="V440" i="14"/>
  <c r="W440" i="14" s="1"/>
  <c r="V350" i="14"/>
  <c r="W350" i="14" s="1"/>
  <c r="V343" i="14"/>
  <c r="W343" i="14" s="1"/>
  <c r="V286" i="14"/>
  <c r="W286" i="14" s="1"/>
  <c r="V285" i="14"/>
  <c r="W285" i="14" s="1"/>
  <c r="W261" i="14"/>
  <c r="V213" i="14"/>
  <c r="W213" i="14" s="1"/>
  <c r="V205" i="14"/>
  <c r="W205" i="14" s="1"/>
  <c r="V314" i="14"/>
  <c r="W314" i="14" s="1"/>
  <c r="V238" i="14"/>
  <c r="W238" i="14" s="1"/>
  <c r="V237" i="14"/>
  <c r="W237" i="14" s="1"/>
  <c r="V219" i="14"/>
  <c r="W219" i="14" s="1"/>
  <c r="W197" i="14"/>
  <c r="V174" i="14"/>
  <c r="W173" i="14"/>
  <c r="V166" i="14"/>
  <c r="W166" i="14" s="1"/>
  <c r="W165" i="14"/>
  <c r="V142" i="14"/>
  <c r="W141" i="14"/>
  <c r="V134" i="14"/>
  <c r="W133" i="14"/>
  <c r="V110" i="14"/>
  <c r="W109" i="14"/>
  <c r="V102" i="14"/>
  <c r="W101" i="14"/>
  <c r="V78" i="14"/>
  <c r="W78" i="14" s="1"/>
  <c r="W77" i="14"/>
  <c r="V70" i="14"/>
  <c r="W69" i="14"/>
  <c r="V262" i="14"/>
  <c r="W262" i="14" s="1"/>
  <c r="W202" i="14"/>
  <c r="V197" i="14"/>
  <c r="V173" i="14"/>
  <c r="V165" i="14"/>
  <c r="V141" i="14"/>
  <c r="V133" i="14"/>
  <c r="V109" i="14"/>
  <c r="V101" i="14"/>
  <c r="V77" i="14"/>
  <c r="V69" i="14"/>
  <c r="V220" i="14"/>
  <c r="W220" i="14" s="1"/>
  <c r="V214" i="14"/>
  <c r="W214" i="14" s="1"/>
  <c r="V202" i="14"/>
  <c r="V195" i="14"/>
  <c r="W195" i="14" s="1"/>
  <c r="V187" i="14"/>
  <c r="W187" i="14" s="1"/>
  <c r="V163" i="14"/>
  <c r="W163" i="14" s="1"/>
  <c r="V155" i="14"/>
  <c r="W155" i="14" s="1"/>
  <c r="V131" i="14"/>
  <c r="W131" i="14" s="1"/>
  <c r="V123" i="14"/>
  <c r="W123" i="14" s="1"/>
  <c r="V99" i="14"/>
  <c r="W99" i="14" s="1"/>
  <c r="V91" i="14"/>
  <c r="W91" i="14" s="1"/>
  <c r="W382" i="14"/>
  <c r="V261" i="14"/>
  <c r="V246" i="14"/>
  <c r="W246" i="14" s="1"/>
  <c r="V178" i="14"/>
  <c r="W178" i="14" s="1"/>
  <c r="V170" i="14"/>
  <c r="W170" i="14" s="1"/>
  <c r="V146" i="14"/>
  <c r="W146" i="14" s="1"/>
  <c r="V138" i="14"/>
  <c r="W138" i="14" s="1"/>
  <c r="V245" i="14"/>
  <c r="W245" i="14" s="1"/>
  <c r="V104" i="14"/>
  <c r="V72" i="14"/>
  <c r="W72" i="14" s="1"/>
  <c r="V65" i="14"/>
  <c r="V145" i="14"/>
  <c r="W145" i="14" s="1"/>
  <c r="V81" i="14"/>
  <c r="W81" i="14" s="1"/>
  <c r="V56" i="14"/>
  <c r="W56" i="14" s="1"/>
  <c r="V51" i="14"/>
  <c r="W51" i="14" s="1"/>
  <c r="W120" i="14"/>
  <c r="V67" i="14"/>
  <c r="W67" i="14" s="1"/>
  <c r="V54" i="14"/>
  <c r="W54" i="14" s="1"/>
  <c r="V24" i="14"/>
  <c r="W24" i="14" s="1"/>
  <c r="V184" i="14"/>
  <c r="W184" i="14" s="1"/>
  <c r="V152" i="14"/>
  <c r="W152" i="14" s="1"/>
  <c r="V120" i="14"/>
  <c r="V88" i="14"/>
  <c r="W88" i="14" s="1"/>
  <c r="V185" i="14"/>
  <c r="W185" i="14" s="1"/>
  <c r="W104" i="14"/>
  <c r="V36" i="14"/>
  <c r="W36" i="14" s="1"/>
  <c r="V28" i="14"/>
  <c r="W28" i="14" s="1"/>
  <c r="V203" i="14"/>
  <c r="W203" i="14" s="1"/>
  <c r="W112" i="14"/>
  <c r="L370" i="13"/>
  <c r="M370" i="13" s="1"/>
  <c r="L482" i="13"/>
  <c r="M482" i="13" s="1"/>
  <c r="V64" i="14"/>
  <c r="W64" i="14" s="1"/>
  <c r="M459" i="13"/>
  <c r="M371" i="13"/>
  <c r="V79" i="14"/>
  <c r="W79" i="14" s="1"/>
  <c r="M435" i="13"/>
  <c r="L437" i="13"/>
  <c r="M437" i="13" s="1"/>
  <c r="M467" i="13"/>
  <c r="M355" i="13"/>
  <c r="L434" i="13"/>
  <c r="M434" i="13" s="1"/>
  <c r="L466" i="13"/>
  <c r="M466" i="13" s="1"/>
  <c r="V17" i="14"/>
  <c r="W17" i="14" s="1"/>
  <c r="V71" i="14"/>
  <c r="W71" i="14" s="1"/>
  <c r="V103" i="14"/>
  <c r="W103" i="14" s="1"/>
  <c r="V199" i="14"/>
  <c r="W199" i="14" s="1"/>
  <c r="W70" i="14"/>
  <c r="W65" i="14"/>
  <c r="W102" i="14"/>
  <c r="W134" i="14"/>
  <c r="V200" i="14"/>
  <c r="V58" i="14"/>
  <c r="W58" i="14" s="1"/>
  <c r="W110" i="14"/>
  <c r="W142" i="14"/>
  <c r="W174" i="14"/>
  <c r="W216" i="14"/>
  <c r="V50" i="14"/>
  <c r="W50" i="14" s="1"/>
  <c r="V82" i="14"/>
  <c r="W82" i="14" s="1"/>
  <c r="V201" i="14"/>
  <c r="W201" i="14" s="1"/>
  <c r="W200" i="14"/>
  <c r="W249" i="14"/>
  <c r="V225" i="14"/>
  <c r="W225" i="14" s="1"/>
  <c r="V266" i="14"/>
  <c r="W266" i="14" s="1"/>
  <c r="V333" i="14"/>
  <c r="W333" i="14" s="1"/>
  <c r="V437" i="14"/>
  <c r="W437" i="14" s="1"/>
  <c r="V365" i="14"/>
  <c r="W365" i="14" s="1"/>
  <c r="V289" i="14"/>
  <c r="W289" i="14" s="1"/>
  <c r="V341" i="14"/>
  <c r="W341" i="14" s="1"/>
  <c r="V397" i="14"/>
  <c r="W397" i="14" s="1"/>
  <c r="V301" i="14"/>
  <c r="W301" i="14" s="1"/>
  <c r="V460" i="14"/>
  <c r="W460" i="14" s="1"/>
  <c r="V477" i="14"/>
  <c r="V312" i="14"/>
  <c r="V317" i="14"/>
  <c r="W317" i="14" s="1"/>
  <c r="V389" i="14"/>
  <c r="V469" i="14"/>
  <c r="W388" i="14"/>
  <c r="W372" i="14"/>
  <c r="V413" i="14"/>
  <c r="W413" i="14" s="1"/>
  <c r="V453" i="14"/>
  <c r="W453" i="14" s="1"/>
  <c r="V461" i="14"/>
  <c r="V516" i="14"/>
  <c r="W516" i="14" s="1"/>
  <c r="W500" i="14"/>
  <c r="V509" i="14"/>
  <c r="W509" i="14" s="1"/>
  <c r="V517" i="14"/>
  <c r="W517" i="14" s="1"/>
  <c r="V421" i="14"/>
  <c r="W421" i="14" s="1"/>
  <c r="V485" i="14"/>
  <c r="W485" i="14" s="1"/>
  <c r="V493" i="14"/>
  <c r="M83" i="15" a="1"/>
  <c r="M83" i="15" s="1"/>
  <c r="G96" i="15" a="1"/>
  <c r="G96" i="15" s="1"/>
  <c r="K96" i="15" s="1"/>
  <c r="I274" i="15" a="1"/>
  <c r="I274" i="15" s="1"/>
  <c r="L276" i="15" a="1"/>
  <c r="L276" i="15" s="1"/>
  <c r="N276" i="15" s="1"/>
  <c r="L271" i="15" a="1"/>
  <c r="L271" i="15" s="1"/>
  <c r="N271" i="15" s="1"/>
  <c r="I269" i="15" a="1"/>
  <c r="I269" i="15" s="1"/>
  <c r="I263" i="15" a="1"/>
  <c r="I263" i="15" s="1"/>
  <c r="I261" i="15" a="1"/>
  <c r="I261" i="15" s="1"/>
  <c r="L277" i="15" a="1"/>
  <c r="L277" i="15" s="1"/>
  <c r="N277" i="15" s="1"/>
  <c r="L273" i="15" a="1"/>
  <c r="L273" i="15" s="1"/>
  <c r="N273" i="15" s="1"/>
  <c r="L266" i="15" a="1"/>
  <c r="L266" i="15" s="1"/>
  <c r="N266" i="15" s="1"/>
  <c r="L264" i="15" a="1"/>
  <c r="L264" i="15" s="1"/>
  <c r="N264" i="15" s="1"/>
  <c r="L274" i="15" a="1"/>
  <c r="L274" i="15" s="1"/>
  <c r="N274" i="15" s="1"/>
  <c r="G264" i="15" a="1"/>
  <c r="G264" i="15" s="1"/>
  <c r="K264" i="15" s="1"/>
  <c r="I253" i="15" a="1"/>
  <c r="I253" i="15" s="1"/>
  <c r="I251" i="15" a="1"/>
  <c r="I251" i="15" s="1"/>
  <c r="I245" i="15" a="1"/>
  <c r="I245" i="15" s="1"/>
  <c r="I243" i="15" a="1"/>
  <c r="I243" i="15" s="1"/>
  <c r="M267" i="15" a="1"/>
  <c r="M267" i="15" s="1"/>
  <c r="G257" i="15" a="1"/>
  <c r="G257" i="15" s="1"/>
  <c r="K257" i="15" s="1"/>
  <c r="I277" i="15" a="1"/>
  <c r="I277" i="15" s="1"/>
  <c r="G269" i="15" a="1"/>
  <c r="G269" i="15" s="1"/>
  <c r="K269" i="15" s="1"/>
  <c r="G253" i="15" a="1"/>
  <c r="G253" i="15" s="1"/>
  <c r="K253" i="15" s="1"/>
  <c r="G251" i="15" a="1"/>
  <c r="G251" i="15" s="1"/>
  <c r="K251" i="15" s="1"/>
  <c r="G245" i="15" a="1"/>
  <c r="G245" i="15" s="1"/>
  <c r="K245" i="15" s="1"/>
  <c r="G243" i="15" a="1"/>
  <c r="G243" i="15" s="1"/>
  <c r="K243" i="15" s="1"/>
  <c r="G260" i="15" a="1"/>
  <c r="G260" i="15" s="1"/>
  <c r="K260" i="15" s="1"/>
  <c r="M256" i="15" a="1"/>
  <c r="M256" i="15" s="1"/>
  <c r="L251" i="15" a="1"/>
  <c r="L251" i="15" s="1"/>
  <c r="N251" i="15" s="1"/>
  <c r="L249" i="15" a="1"/>
  <c r="L249" i="15" s="1"/>
  <c r="N249" i="15" s="1"/>
  <c r="L243" i="15" a="1"/>
  <c r="L243" i="15" s="1"/>
  <c r="N243" i="15" s="1"/>
  <c r="L241" i="15" a="1"/>
  <c r="L241" i="15" s="1"/>
  <c r="N241" i="15" s="1"/>
  <c r="I257" i="15" a="1"/>
  <c r="I257" i="15" s="1"/>
  <c r="G267" i="15" a="1"/>
  <c r="G267" i="15" s="1"/>
  <c r="K267" i="15" s="1"/>
  <c r="L239" i="15" a="1"/>
  <c r="L239" i="15" s="1"/>
  <c r="N239" i="15" s="1"/>
  <c r="I258" i="15" a="1"/>
  <c r="I258" i="15" s="1"/>
  <c r="G235" i="15" a="1"/>
  <c r="G235" i="15" s="1"/>
  <c r="K235" i="15" s="1"/>
  <c r="G233" i="15" a="1"/>
  <c r="G233" i="15" s="1"/>
  <c r="K233" i="15" s="1"/>
  <c r="G227" i="15" a="1"/>
  <c r="G227" i="15" s="1"/>
  <c r="K227" i="15" s="1"/>
  <c r="L237" i="15" a="1"/>
  <c r="L237" i="15" s="1"/>
  <c r="N237" i="15" s="1"/>
  <c r="L231" i="15" a="1"/>
  <c r="L231" i="15" s="1"/>
  <c r="N231" i="15" s="1"/>
  <c r="L229" i="15" a="1"/>
  <c r="L229" i="15" s="1"/>
  <c r="N229" i="15" s="1"/>
  <c r="M250" i="15" a="1"/>
  <c r="M250" i="15" s="1"/>
  <c r="M244" i="15" a="1"/>
  <c r="M244" i="15" s="1"/>
  <c r="G266" i="15" a="1"/>
  <c r="G266" i="15" s="1"/>
  <c r="K266" i="15" s="1"/>
  <c r="M249" i="15" a="1"/>
  <c r="M249" i="15" s="1"/>
  <c r="M243" i="15" a="1"/>
  <c r="M243" i="15" s="1"/>
  <c r="I225" i="15" a="1"/>
  <c r="I225" i="15" s="1"/>
  <c r="L223" i="15" a="1"/>
  <c r="L223" i="15" s="1"/>
  <c r="N223" i="15" s="1"/>
  <c r="L218" i="15" a="1"/>
  <c r="L218" i="15" s="1"/>
  <c r="N218" i="15" s="1"/>
  <c r="L216" i="15" a="1"/>
  <c r="L216" i="15" s="1"/>
  <c r="N216" i="15" s="1"/>
  <c r="L214" i="15" a="1"/>
  <c r="L214" i="15" s="1"/>
  <c r="N214" i="15" s="1"/>
  <c r="L211" i="15" a="1"/>
  <c r="L211" i="15" s="1"/>
  <c r="N211" i="15" s="1"/>
  <c r="L210" i="15" a="1"/>
  <c r="L210" i="15" s="1"/>
  <c r="N210" i="15" s="1"/>
  <c r="L208" i="15" a="1"/>
  <c r="L208" i="15" s="1"/>
  <c r="N208" i="15" s="1"/>
  <c r="L206" i="15" a="1"/>
  <c r="L206" i="15" s="1"/>
  <c r="N206" i="15" s="1"/>
  <c r="I234" i="15" a="1"/>
  <c r="I234" i="15" s="1"/>
  <c r="I232" i="15" a="1"/>
  <c r="I232" i="15" s="1"/>
  <c r="I230" i="15" a="1"/>
  <c r="I230" i="15" s="1"/>
  <c r="I228" i="15" a="1"/>
  <c r="I228" i="15" s="1"/>
  <c r="G221" i="15" a="1"/>
  <c r="G221" i="15" s="1"/>
  <c r="K221" i="15" s="1"/>
  <c r="L222" i="15" a="1"/>
  <c r="L222" i="15" s="1"/>
  <c r="N222" i="15" s="1"/>
  <c r="M221" i="15" a="1"/>
  <c r="M221" i="15" s="1"/>
  <c r="M237" i="15" a="1"/>
  <c r="M237" i="15" s="1"/>
  <c r="M233" i="15" a="1"/>
  <c r="M233" i="15" s="1"/>
  <c r="M229" i="15" a="1"/>
  <c r="M229" i="15" s="1"/>
  <c r="G224" i="15" a="1"/>
  <c r="G224" i="15" s="1"/>
  <c r="K224" i="15" s="1"/>
  <c r="G220" i="15" a="1"/>
  <c r="G220" i="15" s="1"/>
  <c r="K220" i="15" s="1"/>
  <c r="G241" i="15" a="1"/>
  <c r="G241" i="15" s="1"/>
  <c r="K241" i="15" s="1"/>
  <c r="L238" i="15" a="1"/>
  <c r="L238" i="15" s="1"/>
  <c r="N238" i="15" s="1"/>
  <c r="G226" i="15" a="1"/>
  <c r="G226" i="15" s="1"/>
  <c r="K226" i="15" s="1"/>
  <c r="L221" i="15" a="1"/>
  <c r="L221" i="15" s="1"/>
  <c r="N221" i="15" s="1"/>
  <c r="M220" i="15" a="1"/>
  <c r="M220" i="15" s="1"/>
  <c r="I219" i="15" a="1"/>
  <c r="I219" i="15" s="1"/>
  <c r="I218" i="15" a="1"/>
  <c r="I218" i="15" s="1"/>
  <c r="I216" i="15" a="1"/>
  <c r="I216" i="15" s="1"/>
  <c r="I214" i="15" a="1"/>
  <c r="I214" i="15" s="1"/>
  <c r="I213" i="15" a="1"/>
  <c r="I213" i="15" s="1"/>
  <c r="I212" i="15" a="1"/>
  <c r="I212" i="15" s="1"/>
  <c r="I211" i="15" a="1"/>
  <c r="I211" i="15" s="1"/>
  <c r="I210" i="15" a="1"/>
  <c r="I210" i="15" s="1"/>
  <c r="I235" i="15" a="1"/>
  <c r="I235" i="15" s="1"/>
  <c r="M232" i="15" a="1"/>
  <c r="M232" i="15" s="1"/>
  <c r="M230" i="15" a="1"/>
  <c r="M230" i="15" s="1"/>
  <c r="M228" i="15" a="1"/>
  <c r="M228" i="15" s="1"/>
  <c r="M226" i="15" a="1"/>
  <c r="M226" i="15" s="1"/>
  <c r="G222" i="15" a="1"/>
  <c r="G222" i="15" s="1"/>
  <c r="K222" i="15" s="1"/>
  <c r="G218" i="15" a="1"/>
  <c r="G218" i="15" s="1"/>
  <c r="K218" i="15" s="1"/>
  <c r="G216" i="15" a="1"/>
  <c r="G216" i="15" s="1"/>
  <c r="K216" i="15" s="1"/>
  <c r="G215" i="15" a="1"/>
  <c r="G215" i="15" s="1"/>
  <c r="K215" i="15" s="1"/>
  <c r="G214" i="15" a="1"/>
  <c r="G214" i="15" s="1"/>
  <c r="K214" i="15" s="1"/>
  <c r="G213" i="15" a="1"/>
  <c r="G213" i="15" s="1"/>
  <c r="K213" i="15" s="1"/>
  <c r="G212" i="15" a="1"/>
  <c r="G212" i="15" s="1"/>
  <c r="K212" i="15" s="1"/>
  <c r="G210" i="15" a="1"/>
  <c r="G210" i="15" s="1"/>
  <c r="K210" i="15" s="1"/>
  <c r="G208" i="15" a="1"/>
  <c r="G208" i="15" s="1"/>
  <c r="K208" i="15" s="1"/>
  <c r="M239" i="15" a="1"/>
  <c r="M239" i="15" s="1"/>
  <c r="I208" i="15" a="1"/>
  <c r="I208" i="15" s="1"/>
  <c r="M207" i="15" a="1"/>
  <c r="M207" i="15" s="1"/>
  <c r="M205" i="15" a="1"/>
  <c r="M205" i="15" s="1"/>
  <c r="I236" i="15" a="1"/>
  <c r="I236" i="15" s="1"/>
  <c r="M218" i="15" a="1"/>
  <c r="M218" i="15" s="1"/>
  <c r="M214" i="15" a="1"/>
  <c r="M214" i="15" s="1"/>
  <c r="M210" i="15" a="1"/>
  <c r="M210" i="15" s="1"/>
  <c r="G206" i="15" a="1"/>
  <c r="G206" i="15" s="1"/>
  <c r="K206" i="15" s="1"/>
  <c r="L204" i="15" a="1"/>
  <c r="L204" i="15" s="1"/>
  <c r="N204" i="15" s="1"/>
  <c r="I207" i="15" a="1"/>
  <c r="I207" i="15" s="1"/>
  <c r="M235" i="15" a="1"/>
  <c r="M235" i="15" s="1"/>
  <c r="I233" i="15" a="1"/>
  <c r="I233" i="15" s="1"/>
  <c r="I231" i="15" a="1"/>
  <c r="I231" i="15" s="1"/>
  <c r="I229" i="15" a="1"/>
  <c r="I229" i="15" s="1"/>
  <c r="I227" i="15" a="1"/>
  <c r="I227" i="15" s="1"/>
  <c r="M219" i="15" a="1"/>
  <c r="M219" i="15" s="1"/>
  <c r="M211" i="15" a="1"/>
  <c r="M211" i="15" s="1"/>
  <c r="I203" i="15" a="1"/>
  <c r="I203" i="15" s="1"/>
  <c r="I202" i="15" a="1"/>
  <c r="I202" i="15" s="1"/>
  <c r="I201" i="15" a="1"/>
  <c r="I201" i="15" s="1"/>
  <c r="I200" i="15" a="1"/>
  <c r="I200" i="15" s="1"/>
  <c r="I198" i="15" a="1"/>
  <c r="I198" i="15" s="1"/>
  <c r="I196" i="15" a="1"/>
  <c r="I196" i="15" s="1"/>
  <c r="I195" i="15" a="1"/>
  <c r="I195" i="15" s="1"/>
  <c r="I194" i="15" a="1"/>
  <c r="I194" i="15" s="1"/>
  <c r="I193" i="15" a="1"/>
  <c r="I193" i="15" s="1"/>
  <c r="I192" i="15" a="1"/>
  <c r="I192" i="15" s="1"/>
  <c r="I190" i="15" a="1"/>
  <c r="I190" i="15" s="1"/>
  <c r="I188" i="15" a="1"/>
  <c r="I188" i="15" s="1"/>
  <c r="I187" i="15" a="1"/>
  <c r="I187" i="15" s="1"/>
  <c r="I186" i="15" a="1"/>
  <c r="I186" i="15" s="1"/>
  <c r="I185" i="15" a="1"/>
  <c r="I185" i="15" s="1"/>
  <c r="I184" i="15" a="1"/>
  <c r="I184" i="15" s="1"/>
  <c r="I182" i="15" a="1"/>
  <c r="I182" i="15" s="1"/>
  <c r="I180" i="15" a="1"/>
  <c r="I180" i="15" s="1"/>
  <c r="I179" i="15" a="1"/>
  <c r="I179" i="15" s="1"/>
  <c r="I178" i="15" a="1"/>
  <c r="I178" i="15" s="1"/>
  <c r="I177" i="15" a="1"/>
  <c r="I177" i="15" s="1"/>
  <c r="I176" i="15" a="1"/>
  <c r="I176" i="15" s="1"/>
  <c r="I204" i="15" a="1"/>
  <c r="I204" i="15" s="1"/>
  <c r="M217" i="15" a="1"/>
  <c r="M217" i="15" s="1"/>
  <c r="M213" i="15" a="1"/>
  <c r="M213" i="15" s="1"/>
  <c r="M209" i="15" a="1"/>
  <c r="M209" i="15" s="1"/>
  <c r="M208" i="15" a="1"/>
  <c r="M208" i="15" s="1"/>
  <c r="M204" i="15" a="1"/>
  <c r="M204" i="15" s="1"/>
  <c r="L203" i="15" a="1"/>
  <c r="L203" i="15" s="1"/>
  <c r="N203" i="15" s="1"/>
  <c r="L202" i="15" a="1"/>
  <c r="L202" i="15" s="1"/>
  <c r="N202" i="15" s="1"/>
  <c r="L201" i="15" a="1"/>
  <c r="L201" i="15" s="1"/>
  <c r="N201" i="15" s="1"/>
  <c r="L200" i="15" a="1"/>
  <c r="L200" i="15" s="1"/>
  <c r="N200" i="15" s="1"/>
  <c r="L199" i="15" a="1"/>
  <c r="L199" i="15" s="1"/>
  <c r="N199" i="15" s="1"/>
  <c r="L198" i="15" a="1"/>
  <c r="L198" i="15" s="1"/>
  <c r="N198" i="15" s="1"/>
  <c r="L197" i="15" a="1"/>
  <c r="L197" i="15" s="1"/>
  <c r="N197" i="15" s="1"/>
  <c r="L195" i="15" a="1"/>
  <c r="L195" i="15" s="1"/>
  <c r="N195" i="15" s="1"/>
  <c r="L194" i="15" a="1"/>
  <c r="L194" i="15" s="1"/>
  <c r="N194" i="15" s="1"/>
  <c r="L193" i="15" a="1"/>
  <c r="L193" i="15" s="1"/>
  <c r="N193" i="15" s="1"/>
  <c r="L192" i="15" a="1"/>
  <c r="L192" i="15" s="1"/>
  <c r="N192" i="15" s="1"/>
  <c r="L191" i="15" a="1"/>
  <c r="L191" i="15" s="1"/>
  <c r="N191" i="15" s="1"/>
  <c r="L190" i="15" a="1"/>
  <c r="L190" i="15" s="1"/>
  <c r="N190" i="15" s="1"/>
  <c r="L189" i="15" a="1"/>
  <c r="L189" i="15" s="1"/>
  <c r="N189" i="15" s="1"/>
  <c r="L187" i="15" a="1"/>
  <c r="L187" i="15" s="1"/>
  <c r="N187" i="15" s="1"/>
  <c r="L186" i="15" a="1"/>
  <c r="L186" i="15" s="1"/>
  <c r="N186" i="15" s="1"/>
  <c r="L185" i="15" a="1"/>
  <c r="L185" i="15" s="1"/>
  <c r="N185" i="15" s="1"/>
  <c r="L184" i="15" a="1"/>
  <c r="L184" i="15" s="1"/>
  <c r="N184" i="15" s="1"/>
  <c r="L183" i="15" a="1"/>
  <c r="L183" i="15" s="1"/>
  <c r="N183" i="15" s="1"/>
  <c r="L182" i="15" a="1"/>
  <c r="L182" i="15" s="1"/>
  <c r="N182" i="15" s="1"/>
  <c r="L181" i="15" a="1"/>
  <c r="L181" i="15" s="1"/>
  <c r="N181" i="15" s="1"/>
  <c r="L179" i="15" a="1"/>
  <c r="L179" i="15" s="1"/>
  <c r="N179" i="15" s="1"/>
  <c r="L178" i="15" a="1"/>
  <c r="L178" i="15" s="1"/>
  <c r="N178" i="15" s="1"/>
  <c r="L177" i="15" a="1"/>
  <c r="L177" i="15" s="1"/>
  <c r="N177" i="15" s="1"/>
  <c r="L176" i="15" a="1"/>
  <c r="L176" i="15" s="1"/>
  <c r="N176" i="15" s="1"/>
  <c r="L175" i="15" a="1"/>
  <c r="L175" i="15" s="1"/>
  <c r="N175" i="15" s="1"/>
  <c r="L174" i="15" a="1"/>
  <c r="L174" i="15" s="1"/>
  <c r="N174" i="15" s="1"/>
  <c r="L173" i="15" a="1"/>
  <c r="L173" i="15" s="1"/>
  <c r="N173" i="15" s="1"/>
  <c r="M201" i="15" a="1"/>
  <c r="M201" i="15" s="1"/>
  <c r="M197" i="15" a="1"/>
  <c r="M197" i="15" s="1"/>
  <c r="M193" i="15" a="1"/>
  <c r="M193" i="15" s="1"/>
  <c r="M189" i="15" a="1"/>
  <c r="M189" i="15" s="1"/>
  <c r="M185" i="15" a="1"/>
  <c r="M185" i="15" s="1"/>
  <c r="M181" i="15" a="1"/>
  <c r="M181" i="15" s="1"/>
  <c r="M177" i="15" a="1"/>
  <c r="M177" i="15" s="1"/>
  <c r="I173" i="15" a="1"/>
  <c r="I173" i="15" s="1"/>
  <c r="L170" i="15" a="1"/>
  <c r="L170" i="15" s="1"/>
  <c r="N170" i="15" s="1"/>
  <c r="L168" i="15" a="1"/>
  <c r="L168" i="15" s="1"/>
  <c r="N168" i="15" s="1"/>
  <c r="L166" i="15" a="1"/>
  <c r="L166" i="15" s="1"/>
  <c r="N166" i="15" s="1"/>
  <c r="L164" i="15" a="1"/>
  <c r="L164" i="15" s="1"/>
  <c r="N164" i="15" s="1"/>
  <c r="L162" i="15" a="1"/>
  <c r="L162" i="15" s="1"/>
  <c r="N162" i="15" s="1"/>
  <c r="L160" i="15" a="1"/>
  <c r="L160" i="15" s="1"/>
  <c r="N160" i="15" s="1"/>
  <c r="G158" i="15" a="1"/>
  <c r="G158" i="15" s="1"/>
  <c r="K158" i="15" s="1"/>
  <c r="I156" i="15" a="1"/>
  <c r="I156" i="15" s="1"/>
  <c r="L154" i="15" a="1"/>
  <c r="L154" i="15" s="1"/>
  <c r="N154" i="15" s="1"/>
  <c r="L153" i="15" a="1"/>
  <c r="L153" i="15" s="1"/>
  <c r="N153" i="15" s="1"/>
  <c r="L152" i="15" a="1"/>
  <c r="L152" i="15" s="1"/>
  <c r="N152" i="15" s="1"/>
  <c r="L151" i="15" a="1"/>
  <c r="L151" i="15" s="1"/>
  <c r="N151" i="15" s="1"/>
  <c r="L150" i="15" a="1"/>
  <c r="L150" i="15" s="1"/>
  <c r="N150" i="15" s="1"/>
  <c r="L148" i="15" a="1"/>
  <c r="L148" i="15" s="1"/>
  <c r="N148" i="15" s="1"/>
  <c r="L147" i="15" a="1"/>
  <c r="L147" i="15" s="1"/>
  <c r="N147" i="15" s="1"/>
  <c r="L146" i="15" a="1"/>
  <c r="L146" i="15" s="1"/>
  <c r="N146" i="15" s="1"/>
  <c r="L145" i="15" a="1"/>
  <c r="L145" i="15" s="1"/>
  <c r="N145" i="15" s="1"/>
  <c r="L144" i="15" a="1"/>
  <c r="L144" i="15" s="1"/>
  <c r="N144" i="15" s="1"/>
  <c r="L143" i="15" a="1"/>
  <c r="L143" i="15" s="1"/>
  <c r="N143" i="15" s="1"/>
  <c r="L142" i="15" a="1"/>
  <c r="L142" i="15" s="1"/>
  <c r="N142" i="15" s="1"/>
  <c r="L140" i="15" a="1"/>
  <c r="L140" i="15" s="1"/>
  <c r="N140" i="15" s="1"/>
  <c r="L139" i="15" a="1"/>
  <c r="L139" i="15" s="1"/>
  <c r="N139" i="15" s="1"/>
  <c r="L138" i="15" a="1"/>
  <c r="L138" i="15" s="1"/>
  <c r="N138" i="15" s="1"/>
  <c r="L137" i="15" a="1"/>
  <c r="L137" i="15" s="1"/>
  <c r="N137" i="15" s="1"/>
  <c r="L136" i="15" a="1"/>
  <c r="L136" i="15" s="1"/>
  <c r="N136" i="15" s="1"/>
  <c r="L135" i="15" a="1"/>
  <c r="L135" i="15" s="1"/>
  <c r="N135" i="15" s="1"/>
  <c r="L134" i="15" a="1"/>
  <c r="L134" i="15" s="1"/>
  <c r="N134" i="15" s="1"/>
  <c r="L132" i="15" a="1"/>
  <c r="L132" i="15" s="1"/>
  <c r="N132" i="15" s="1"/>
  <c r="L131" i="15" a="1"/>
  <c r="L131" i="15" s="1"/>
  <c r="N131" i="15" s="1"/>
  <c r="L130" i="15" a="1"/>
  <c r="L130" i="15" s="1"/>
  <c r="N130" i="15" s="1"/>
  <c r="L129" i="15" a="1"/>
  <c r="L129" i="15" s="1"/>
  <c r="N129" i="15" s="1"/>
  <c r="L128" i="15" a="1"/>
  <c r="L128" i="15" s="1"/>
  <c r="N128" i="15" s="1"/>
  <c r="L127" i="15" a="1"/>
  <c r="L127" i="15" s="1"/>
  <c r="N127" i="15" s="1"/>
  <c r="L126" i="15" a="1"/>
  <c r="L126" i="15" s="1"/>
  <c r="N126" i="15" s="1"/>
  <c r="L124" i="15" a="1"/>
  <c r="L124" i="15" s="1"/>
  <c r="N124" i="15" s="1"/>
  <c r="L123" i="15" a="1"/>
  <c r="L123" i="15" s="1"/>
  <c r="N123" i="15" s="1"/>
  <c r="L122" i="15" a="1"/>
  <c r="L122" i="15" s="1"/>
  <c r="N122" i="15" s="1"/>
  <c r="L121" i="15" a="1"/>
  <c r="L121" i="15" s="1"/>
  <c r="N121" i="15" s="1"/>
  <c r="G200" i="15" a="1"/>
  <c r="G200" i="15" s="1"/>
  <c r="K200" i="15" s="1"/>
  <c r="G196" i="15" a="1"/>
  <c r="G196" i="15" s="1"/>
  <c r="K196" i="15" s="1"/>
  <c r="G192" i="15" a="1"/>
  <c r="G192" i="15" s="1"/>
  <c r="K192" i="15" s="1"/>
  <c r="G184" i="15" a="1"/>
  <c r="G184" i="15" s="1"/>
  <c r="K184" i="15" s="1"/>
  <c r="G180" i="15" a="1"/>
  <c r="G180" i="15" s="1"/>
  <c r="K180" i="15" s="1"/>
  <c r="G176" i="15" a="1"/>
  <c r="G176" i="15" s="1"/>
  <c r="K176" i="15" s="1"/>
  <c r="G174" i="15" a="1"/>
  <c r="G174" i="15" s="1"/>
  <c r="K174" i="15" s="1"/>
  <c r="I172" i="15" a="1"/>
  <c r="I172" i="15" s="1"/>
  <c r="I170" i="15" a="1"/>
  <c r="I170" i="15" s="1"/>
  <c r="I168" i="15" a="1"/>
  <c r="I168" i="15" s="1"/>
  <c r="I164" i="15" a="1"/>
  <c r="I164" i="15" s="1"/>
  <c r="I162" i="15" a="1"/>
  <c r="I162" i="15" s="1"/>
  <c r="G161" i="15" a="1"/>
  <c r="G161" i="15" s="1"/>
  <c r="K161" i="15" s="1"/>
  <c r="I159" i="15" a="1"/>
  <c r="I159" i="15" s="1"/>
  <c r="L155" i="15" a="1"/>
  <c r="L155" i="15" s="1"/>
  <c r="N155" i="15" s="1"/>
  <c r="M202" i="15" a="1"/>
  <c r="M202" i="15" s="1"/>
  <c r="M198" i="15" a="1"/>
  <c r="M198" i="15" s="1"/>
  <c r="M190" i="15" a="1"/>
  <c r="M190" i="15" s="1"/>
  <c r="M186" i="15" a="1"/>
  <c r="M186" i="15" s="1"/>
  <c r="M182" i="15" a="1"/>
  <c r="M182" i="15" s="1"/>
  <c r="M178" i="15" a="1"/>
  <c r="M178" i="15" s="1"/>
  <c r="G173" i="15" a="1"/>
  <c r="G173" i="15" s="1"/>
  <c r="K173" i="15" s="1"/>
  <c r="M171" i="15" a="1"/>
  <c r="M171" i="15" s="1"/>
  <c r="M169" i="15" a="1"/>
  <c r="M169" i="15" s="1"/>
  <c r="M165" i="15" a="1"/>
  <c r="M165" i="15" s="1"/>
  <c r="M163" i="15" a="1"/>
  <c r="M163" i="15" s="1"/>
  <c r="M161" i="15" a="1"/>
  <c r="M161" i="15" s="1"/>
  <c r="L158" i="15" a="1"/>
  <c r="L158" i="15" s="1"/>
  <c r="N158" i="15" s="1"/>
  <c r="M156" i="15" a="1"/>
  <c r="M156" i="15" s="1"/>
  <c r="G156" i="15" a="1"/>
  <c r="G156" i="15" s="1"/>
  <c r="K156" i="15" s="1"/>
  <c r="G207" i="15" a="1"/>
  <c r="G207" i="15" s="1"/>
  <c r="K207" i="15" s="1"/>
  <c r="G201" i="15" a="1"/>
  <c r="G201" i="15" s="1"/>
  <c r="K201" i="15" s="1"/>
  <c r="G197" i="15" a="1"/>
  <c r="G197" i="15" s="1"/>
  <c r="K197" i="15" s="1"/>
  <c r="G193" i="15" a="1"/>
  <c r="G193" i="15" s="1"/>
  <c r="K193" i="15" s="1"/>
  <c r="G189" i="15" a="1"/>
  <c r="G189" i="15" s="1"/>
  <c r="K189" i="15" s="1"/>
  <c r="G185" i="15" a="1"/>
  <c r="G185" i="15" s="1"/>
  <c r="K185" i="15" s="1"/>
  <c r="G181" i="15" a="1"/>
  <c r="G181" i="15" s="1"/>
  <c r="K181" i="15" s="1"/>
  <c r="G177" i="15" a="1"/>
  <c r="G177" i="15" s="1"/>
  <c r="K177" i="15" s="1"/>
  <c r="G170" i="15" a="1"/>
  <c r="G170" i="15" s="1"/>
  <c r="K170" i="15" s="1"/>
  <c r="G168" i="15" a="1"/>
  <c r="G168" i="15" s="1"/>
  <c r="K168" i="15" s="1"/>
  <c r="G166" i="15" a="1"/>
  <c r="G166" i="15" s="1"/>
  <c r="K166" i="15" s="1"/>
  <c r="G164" i="15" a="1"/>
  <c r="G164" i="15" s="1"/>
  <c r="K164" i="15" s="1"/>
  <c r="G162" i="15" a="1"/>
  <c r="G162" i="15" s="1"/>
  <c r="K162" i="15" s="1"/>
  <c r="M159" i="15" a="1"/>
  <c r="M159" i="15" s="1"/>
  <c r="G159" i="15" a="1"/>
  <c r="G159" i="15" s="1"/>
  <c r="K159" i="15" s="1"/>
  <c r="M203" i="15" a="1"/>
  <c r="M203" i="15" s="1"/>
  <c r="M199" i="15" a="1"/>
  <c r="M199" i="15" s="1"/>
  <c r="M195" i="15" a="1"/>
  <c r="M195" i="15" s="1"/>
  <c r="M191" i="15" a="1"/>
  <c r="M191" i="15" s="1"/>
  <c r="M187" i="15" a="1"/>
  <c r="M187" i="15" s="1"/>
  <c r="M183" i="15" a="1"/>
  <c r="M183" i="15" s="1"/>
  <c r="M179" i="15" a="1"/>
  <c r="M179" i="15" s="1"/>
  <c r="M175" i="15" a="1"/>
  <c r="M175" i="15" s="1"/>
  <c r="L171" i="15" a="1"/>
  <c r="L171" i="15" s="1"/>
  <c r="N171" i="15" s="1"/>
  <c r="L169" i="15" a="1"/>
  <c r="L169" i="15" s="1"/>
  <c r="N169" i="15" s="1"/>
  <c r="L167" i="15" a="1"/>
  <c r="L167" i="15" s="1"/>
  <c r="N167" i="15" s="1"/>
  <c r="L165" i="15" a="1"/>
  <c r="L165" i="15" s="1"/>
  <c r="N165" i="15" s="1"/>
  <c r="L163" i="15" a="1"/>
  <c r="L163" i="15" s="1"/>
  <c r="N163" i="15" s="1"/>
  <c r="L161" i="15" a="1"/>
  <c r="L161" i="15" s="1"/>
  <c r="N161" i="15" s="1"/>
  <c r="I160" i="15" a="1"/>
  <c r="I160" i="15" s="1"/>
  <c r="L156" i="15" a="1"/>
  <c r="L156" i="15" s="1"/>
  <c r="N156" i="15" s="1"/>
  <c r="I154" i="15" a="1"/>
  <c r="I154" i="15" s="1"/>
  <c r="I153" i="15" a="1"/>
  <c r="I153" i="15" s="1"/>
  <c r="I152" i="15" a="1"/>
  <c r="I152" i="15" s="1"/>
  <c r="I151" i="15" a="1"/>
  <c r="I151" i="15" s="1"/>
  <c r="I150" i="15" a="1"/>
  <c r="I150" i="15" s="1"/>
  <c r="I149" i="15" a="1"/>
  <c r="I149" i="15" s="1"/>
  <c r="I148" i="15" a="1"/>
  <c r="I148" i="15" s="1"/>
  <c r="I147" i="15" a="1"/>
  <c r="I147" i="15" s="1"/>
  <c r="I146" i="15" a="1"/>
  <c r="I146" i="15" s="1"/>
  <c r="I145" i="15" a="1"/>
  <c r="I145" i="15" s="1"/>
  <c r="I144" i="15" a="1"/>
  <c r="I144" i="15" s="1"/>
  <c r="I143" i="15" a="1"/>
  <c r="I143" i="15" s="1"/>
  <c r="I142" i="15" a="1"/>
  <c r="I142" i="15" s="1"/>
  <c r="I141" i="15" a="1"/>
  <c r="I141" i="15" s="1"/>
  <c r="I140" i="15" a="1"/>
  <c r="I140" i="15" s="1"/>
  <c r="I139" i="15" a="1"/>
  <c r="I139" i="15" s="1"/>
  <c r="I138" i="15" a="1"/>
  <c r="I138" i="15" s="1"/>
  <c r="I137" i="15" a="1"/>
  <c r="I137" i="15" s="1"/>
  <c r="I136" i="15" a="1"/>
  <c r="I136" i="15" s="1"/>
  <c r="I135" i="15" a="1"/>
  <c r="I135" i="15" s="1"/>
  <c r="I134" i="15" a="1"/>
  <c r="I134" i="15" s="1"/>
  <c r="I133" i="15" a="1"/>
  <c r="I133" i="15" s="1"/>
  <c r="I132" i="15" a="1"/>
  <c r="I132" i="15" s="1"/>
  <c r="I131" i="15" a="1"/>
  <c r="I131" i="15" s="1"/>
  <c r="I130" i="15" a="1"/>
  <c r="I130" i="15" s="1"/>
  <c r="I129" i="15" a="1"/>
  <c r="I129" i="15" s="1"/>
  <c r="I128" i="15" a="1"/>
  <c r="I128" i="15" s="1"/>
  <c r="I127" i="15" a="1"/>
  <c r="I127" i="15" s="1"/>
  <c r="I126" i="15" a="1"/>
  <c r="I126" i="15" s="1"/>
  <c r="I125" i="15" a="1"/>
  <c r="I125" i="15" s="1"/>
  <c r="I124" i="15" a="1"/>
  <c r="I124" i="15" s="1"/>
  <c r="I123" i="15" a="1"/>
  <c r="I123" i="15" s="1"/>
  <c r="I122" i="15" a="1"/>
  <c r="I122" i="15" s="1"/>
  <c r="G198" i="15" a="1"/>
  <c r="G198" i="15" s="1"/>
  <c r="K198" i="15" s="1"/>
  <c r="G190" i="15" a="1"/>
  <c r="G190" i="15" s="1"/>
  <c r="K190" i="15" s="1"/>
  <c r="G182" i="15" a="1"/>
  <c r="G182" i="15" s="1"/>
  <c r="K182" i="15" s="1"/>
  <c r="M174" i="15" a="1"/>
  <c r="M174" i="15" s="1"/>
  <c r="G171" i="15" a="1"/>
  <c r="G171" i="15" s="1"/>
  <c r="K171" i="15" s="1"/>
  <c r="I169" i="15" a="1"/>
  <c r="I169" i="15" s="1"/>
  <c r="G163" i="15" a="1"/>
  <c r="G163" i="15" s="1"/>
  <c r="K163" i="15" s="1"/>
  <c r="L159" i="15" a="1"/>
  <c r="L159" i="15" s="1"/>
  <c r="N159" i="15" s="1"/>
  <c r="M157" i="15" a="1"/>
  <c r="M157" i="15" s="1"/>
  <c r="G153" i="15" a="1"/>
  <c r="G153" i="15" s="1"/>
  <c r="K153" i="15" s="1"/>
  <c r="M149" i="15" a="1"/>
  <c r="M149" i="15" s="1"/>
  <c r="G145" i="15" a="1"/>
  <c r="G145" i="15" s="1"/>
  <c r="K145" i="15" s="1"/>
  <c r="M141" i="15" a="1"/>
  <c r="M141" i="15" s="1"/>
  <c r="G137" i="15" a="1"/>
  <c r="G137" i="15" s="1"/>
  <c r="K137" i="15" s="1"/>
  <c r="M133" i="15" a="1"/>
  <c r="M133" i="15" s="1"/>
  <c r="G129" i="15" a="1"/>
  <c r="G129" i="15" s="1"/>
  <c r="K129" i="15" s="1"/>
  <c r="M125" i="15" a="1"/>
  <c r="M125" i="15" s="1"/>
  <c r="I121" i="15" a="1"/>
  <c r="I121" i="15" s="1"/>
  <c r="G120" i="15" a="1"/>
  <c r="G120" i="15" s="1"/>
  <c r="K120" i="15" s="1"/>
  <c r="L118" i="15" a="1"/>
  <c r="L118" i="15" s="1"/>
  <c r="N118" i="15" s="1"/>
  <c r="L117" i="15" a="1"/>
  <c r="L117" i="15" s="1"/>
  <c r="N117" i="15" s="1"/>
  <c r="L116" i="15" a="1"/>
  <c r="L116" i="15" s="1"/>
  <c r="N116" i="15" s="1"/>
  <c r="L115" i="15" a="1"/>
  <c r="L115" i="15" s="1"/>
  <c r="N115" i="15" s="1"/>
  <c r="L114" i="15" a="1"/>
  <c r="L114" i="15" s="1"/>
  <c r="N114" i="15" s="1"/>
  <c r="L113" i="15" a="1"/>
  <c r="L113" i="15" s="1"/>
  <c r="N113" i="15" s="1"/>
  <c r="L112" i="15" a="1"/>
  <c r="L112" i="15" s="1"/>
  <c r="N112" i="15" s="1"/>
  <c r="L111" i="15" a="1"/>
  <c r="L111" i="15" s="1"/>
  <c r="N111" i="15" s="1"/>
  <c r="L110" i="15" a="1"/>
  <c r="L110" i="15" s="1"/>
  <c r="N110" i="15" s="1"/>
  <c r="L109" i="15" a="1"/>
  <c r="L109" i="15" s="1"/>
  <c r="N109" i="15" s="1"/>
  <c r="L108" i="15" a="1"/>
  <c r="L108" i="15" s="1"/>
  <c r="N108" i="15" s="1"/>
  <c r="L107" i="15" a="1"/>
  <c r="L107" i="15" s="1"/>
  <c r="N107" i="15" s="1"/>
  <c r="L106" i="15" a="1"/>
  <c r="L106" i="15" s="1"/>
  <c r="N106" i="15" s="1"/>
  <c r="L105" i="15" a="1"/>
  <c r="L105" i="15" s="1"/>
  <c r="N105" i="15" s="1"/>
  <c r="L104" i="15" a="1"/>
  <c r="L104" i="15" s="1"/>
  <c r="N104" i="15" s="1"/>
  <c r="L103" i="15" a="1"/>
  <c r="L103" i="15" s="1"/>
  <c r="N103" i="15" s="1"/>
  <c r="L102" i="15" a="1"/>
  <c r="L102" i="15" s="1"/>
  <c r="N102" i="15" s="1"/>
  <c r="L101" i="15" a="1"/>
  <c r="L101" i="15" s="1"/>
  <c r="N101" i="15" s="1"/>
  <c r="L100" i="15" a="1"/>
  <c r="L100" i="15" s="1"/>
  <c r="N100" i="15" s="1"/>
  <c r="L99" i="15" a="1"/>
  <c r="L99" i="15" s="1"/>
  <c r="N99" i="15" s="1"/>
  <c r="L98" i="15" a="1"/>
  <c r="L98" i="15" s="1"/>
  <c r="N98" i="15" s="1"/>
  <c r="L97" i="15" a="1"/>
  <c r="L97" i="15" s="1"/>
  <c r="N97" i="15" s="1"/>
  <c r="L96" i="15" a="1"/>
  <c r="L96" i="15" s="1"/>
  <c r="N96" i="15" s="1"/>
  <c r="L95" i="15" a="1"/>
  <c r="L95" i="15" s="1"/>
  <c r="N95" i="15" s="1"/>
  <c r="L94" i="15" a="1"/>
  <c r="L94" i="15" s="1"/>
  <c r="N94" i="15" s="1"/>
  <c r="L93" i="15" a="1"/>
  <c r="L93" i="15" s="1"/>
  <c r="N93" i="15" s="1"/>
  <c r="L92" i="15" a="1"/>
  <c r="L92" i="15" s="1"/>
  <c r="N92" i="15" s="1"/>
  <c r="L91" i="15" a="1"/>
  <c r="L91" i="15" s="1"/>
  <c r="N91" i="15" s="1"/>
  <c r="L90" i="15" a="1"/>
  <c r="L90" i="15" s="1"/>
  <c r="N90" i="15" s="1"/>
  <c r="L89" i="15" a="1"/>
  <c r="L89" i="15" s="1"/>
  <c r="N89" i="15" s="1"/>
  <c r="L88" i="15" a="1"/>
  <c r="L88" i="15" s="1"/>
  <c r="N88" i="15" s="1"/>
  <c r="L87" i="15" a="1"/>
  <c r="L87" i="15" s="1"/>
  <c r="N87" i="15" s="1"/>
  <c r="L86" i="15" a="1"/>
  <c r="L86" i="15" s="1"/>
  <c r="N86" i="15" s="1"/>
  <c r="L85" i="15" a="1"/>
  <c r="L85" i="15" s="1"/>
  <c r="N85" i="15" s="1"/>
  <c r="L84" i="15" a="1"/>
  <c r="L84" i="15" s="1"/>
  <c r="N84" i="15" s="1"/>
  <c r="M216" i="15" a="1"/>
  <c r="M216" i="15" s="1"/>
  <c r="M200" i="15" a="1"/>
  <c r="M200" i="15" s="1"/>
  <c r="M192" i="15" a="1"/>
  <c r="M192" i="15" s="1"/>
  <c r="M184" i="15" a="1"/>
  <c r="M184" i="15" s="1"/>
  <c r="M176" i="15" a="1"/>
  <c r="M176" i="15" s="1"/>
  <c r="M164" i="15" a="1"/>
  <c r="M164" i="15" s="1"/>
  <c r="G152" i="15" a="1"/>
  <c r="G152" i="15" s="1"/>
  <c r="K152" i="15" s="1"/>
  <c r="M148" i="15" a="1"/>
  <c r="M148" i="15" s="1"/>
  <c r="G144" i="15" a="1"/>
  <c r="G144" i="15" s="1"/>
  <c r="K144" i="15" s="1"/>
  <c r="M140" i="15" a="1"/>
  <c r="M140" i="15" s="1"/>
  <c r="G136" i="15" a="1"/>
  <c r="G136" i="15" s="1"/>
  <c r="K136" i="15" s="1"/>
  <c r="M132" i="15" a="1"/>
  <c r="M132" i="15" s="1"/>
  <c r="G128" i="15" a="1"/>
  <c r="G128" i="15" s="1"/>
  <c r="K128" i="15" s="1"/>
  <c r="M124" i="15" a="1"/>
  <c r="M124" i="15" s="1"/>
  <c r="M119" i="15" a="1"/>
  <c r="M119" i="15" s="1"/>
  <c r="I206" i="15" a="1"/>
  <c r="I206" i="15" s="1"/>
  <c r="G203" i="15" a="1"/>
  <c r="G203" i="15" s="1"/>
  <c r="K203" i="15" s="1"/>
  <c r="G195" i="15" a="1"/>
  <c r="G195" i="15" s="1"/>
  <c r="K195" i="15" s="1"/>
  <c r="G187" i="15" a="1"/>
  <c r="G187" i="15" s="1"/>
  <c r="K187" i="15" s="1"/>
  <c r="G179" i="15" a="1"/>
  <c r="G179" i="15" s="1"/>
  <c r="K179" i="15" s="1"/>
  <c r="I174" i="15" a="1"/>
  <c r="I174" i="15" s="1"/>
  <c r="M172" i="15" a="1"/>
  <c r="M172" i="15" s="1"/>
  <c r="G169" i="15" a="1"/>
  <c r="G169" i="15" s="1"/>
  <c r="K169" i="15" s="1"/>
  <c r="I167" i="15" a="1"/>
  <c r="I167" i="15" s="1"/>
  <c r="I161" i="15" a="1"/>
  <c r="I161" i="15" s="1"/>
  <c r="G160" i="15" a="1"/>
  <c r="G160" i="15" s="1"/>
  <c r="K160" i="15" s="1"/>
  <c r="L157" i="15" a="1"/>
  <c r="L157" i="15" s="1"/>
  <c r="N157" i="15" s="1"/>
  <c r="G151" i="15" a="1"/>
  <c r="G151" i="15" s="1"/>
  <c r="K151" i="15" s="1"/>
  <c r="M147" i="15" a="1"/>
  <c r="M147" i="15" s="1"/>
  <c r="G143" i="15" a="1"/>
  <c r="G143" i="15" s="1"/>
  <c r="K143" i="15" s="1"/>
  <c r="M139" i="15" a="1"/>
  <c r="M139" i="15" s="1"/>
  <c r="G135" i="15" a="1"/>
  <c r="G135" i="15" s="1"/>
  <c r="K135" i="15" s="1"/>
  <c r="M131" i="15" a="1"/>
  <c r="M131" i="15" s="1"/>
  <c r="G127" i="15" a="1"/>
  <c r="G127" i="15" s="1"/>
  <c r="K127" i="15" s="1"/>
  <c r="M123" i="15" a="1"/>
  <c r="M123" i="15" s="1"/>
  <c r="M120" i="15" a="1"/>
  <c r="M120" i="15" s="1"/>
  <c r="L220" i="15" a="1"/>
  <c r="L220" i="15" s="1"/>
  <c r="N220" i="15" s="1"/>
  <c r="M170" i="15" a="1"/>
  <c r="M170" i="15" s="1"/>
  <c r="M162" i="15" a="1"/>
  <c r="M162" i="15" s="1"/>
  <c r="I158" i="15" a="1"/>
  <c r="I158" i="15" s="1"/>
  <c r="G157" i="15" a="1"/>
  <c r="G157" i="15" s="1"/>
  <c r="K157" i="15" s="1"/>
  <c r="M155" i="15" a="1"/>
  <c r="M155" i="15" s="1"/>
  <c r="M154" i="15" a="1"/>
  <c r="M154" i="15" s="1"/>
  <c r="G150" i="15" a="1"/>
  <c r="G150" i="15" s="1"/>
  <c r="K150" i="15" s="1"/>
  <c r="M146" i="15" a="1"/>
  <c r="M146" i="15" s="1"/>
  <c r="G142" i="15" a="1"/>
  <c r="G142" i="15" s="1"/>
  <c r="K142" i="15" s="1"/>
  <c r="M138" i="15" a="1"/>
  <c r="M138" i="15" s="1"/>
  <c r="G134" i="15" a="1"/>
  <c r="G134" i="15" s="1"/>
  <c r="K134" i="15" s="1"/>
  <c r="M130" i="15" a="1"/>
  <c r="M130" i="15" s="1"/>
  <c r="G126" i="15" a="1"/>
  <c r="G126" i="15" s="1"/>
  <c r="K126" i="15" s="1"/>
  <c r="M122" i="15" a="1"/>
  <c r="M122" i="15" s="1"/>
  <c r="G121" i="15" a="1"/>
  <c r="G121" i="15" s="1"/>
  <c r="K121" i="15" s="1"/>
  <c r="L119" i="15" a="1"/>
  <c r="L119" i="15" s="1"/>
  <c r="N119" i="15" s="1"/>
  <c r="G202" i="15" a="1"/>
  <c r="G202" i="15" s="1"/>
  <c r="K202" i="15" s="1"/>
  <c r="G194" i="15" a="1"/>
  <c r="G194" i="15" s="1"/>
  <c r="K194" i="15" s="1"/>
  <c r="G186" i="15" a="1"/>
  <c r="G186" i="15" s="1"/>
  <c r="K186" i="15" s="1"/>
  <c r="G178" i="15" a="1"/>
  <c r="G178" i="15" s="1"/>
  <c r="K178" i="15" s="1"/>
  <c r="G167" i="15" a="1"/>
  <c r="G167" i="15" s="1"/>
  <c r="K167" i="15" s="1"/>
  <c r="I165" i="15" a="1"/>
  <c r="I165" i="15" s="1"/>
  <c r="I155" i="15" a="1"/>
  <c r="I155" i="15" s="1"/>
  <c r="M153" i="15" a="1"/>
  <c r="M153" i="15" s="1"/>
  <c r="G149" i="15" a="1"/>
  <c r="G149" i="15" s="1"/>
  <c r="K149" i="15" s="1"/>
  <c r="M145" i="15" a="1"/>
  <c r="M145" i="15" s="1"/>
  <c r="G141" i="15" a="1"/>
  <c r="G141" i="15" s="1"/>
  <c r="K141" i="15" s="1"/>
  <c r="M137" i="15" a="1"/>
  <c r="M137" i="15" s="1"/>
  <c r="G133" i="15" a="1"/>
  <c r="G133" i="15" s="1"/>
  <c r="K133" i="15" s="1"/>
  <c r="M129" i="15" a="1"/>
  <c r="M129" i="15" s="1"/>
  <c r="G125" i="15" a="1"/>
  <c r="G125" i="15" s="1"/>
  <c r="K125" i="15" s="1"/>
  <c r="L120" i="15" a="1"/>
  <c r="L120" i="15" s="1"/>
  <c r="N120" i="15" s="1"/>
  <c r="I119" i="15" a="1"/>
  <c r="I119" i="15" s="1"/>
  <c r="I118" i="15" a="1"/>
  <c r="I118" i="15" s="1"/>
  <c r="I117" i="15" a="1"/>
  <c r="I117" i="15" s="1"/>
  <c r="I116" i="15" a="1"/>
  <c r="I116" i="15" s="1"/>
  <c r="I115" i="15" a="1"/>
  <c r="I115" i="15" s="1"/>
  <c r="I114" i="15" a="1"/>
  <c r="I114" i="15" s="1"/>
  <c r="I113" i="15" a="1"/>
  <c r="I113" i="15" s="1"/>
  <c r="I112" i="15" a="1"/>
  <c r="I112" i="15" s="1"/>
  <c r="I111" i="15" a="1"/>
  <c r="I111" i="15" s="1"/>
  <c r="I110" i="15" a="1"/>
  <c r="I110" i="15" s="1"/>
  <c r="I109" i="15" a="1"/>
  <c r="I109" i="15" s="1"/>
  <c r="I108" i="15" a="1"/>
  <c r="I108" i="15" s="1"/>
  <c r="I107" i="15" a="1"/>
  <c r="I107" i="15" s="1"/>
  <c r="I106" i="15" a="1"/>
  <c r="I106" i="15" s="1"/>
  <c r="I105" i="15" a="1"/>
  <c r="I105" i="15" s="1"/>
  <c r="I104" i="15" a="1"/>
  <c r="I104" i="15" s="1"/>
  <c r="I103" i="15" a="1"/>
  <c r="I103" i="15" s="1"/>
  <c r="I102" i="15" a="1"/>
  <c r="I102" i="15" s="1"/>
  <c r="I101" i="15" a="1"/>
  <c r="I101" i="15" s="1"/>
  <c r="I100" i="15" a="1"/>
  <c r="I100" i="15" s="1"/>
  <c r="I99" i="15" a="1"/>
  <c r="I99" i="15" s="1"/>
  <c r="I98" i="15" a="1"/>
  <c r="I98" i="15" s="1"/>
  <c r="I97" i="15" a="1"/>
  <c r="I97" i="15" s="1"/>
  <c r="I96" i="15" a="1"/>
  <c r="I96" i="15" s="1"/>
  <c r="I95" i="15" a="1"/>
  <c r="I95" i="15" s="1"/>
  <c r="I94" i="15" a="1"/>
  <c r="I94" i="15" s="1"/>
  <c r="I93" i="15" a="1"/>
  <c r="I93" i="15" s="1"/>
  <c r="I92" i="15" a="1"/>
  <c r="I92" i="15" s="1"/>
  <c r="I163" i="15" a="1"/>
  <c r="I163" i="15" s="1"/>
  <c r="M160" i="15" a="1"/>
  <c r="M160" i="15" s="1"/>
  <c r="G154" i="15" a="1"/>
  <c r="G154" i="15" s="1"/>
  <c r="K154" i="15" s="1"/>
  <c r="M150" i="15" a="1"/>
  <c r="M150" i="15" s="1"/>
  <c r="G146" i="15" a="1"/>
  <c r="G146" i="15" s="1"/>
  <c r="K146" i="15" s="1"/>
  <c r="M142" i="15" a="1"/>
  <c r="M142" i="15" s="1"/>
  <c r="G138" i="15" a="1"/>
  <c r="G138" i="15" s="1"/>
  <c r="K138" i="15" s="1"/>
  <c r="M134" i="15" a="1"/>
  <c r="M134" i="15" s="1"/>
  <c r="G130" i="15" a="1"/>
  <c r="G130" i="15" s="1"/>
  <c r="K130" i="15" s="1"/>
  <c r="M126" i="15" a="1"/>
  <c r="M126" i="15" s="1"/>
  <c r="G122" i="15" a="1"/>
  <c r="G122" i="15" s="1"/>
  <c r="K122" i="15" s="1"/>
  <c r="I120" i="15" a="1"/>
  <c r="I120" i="15" s="1"/>
  <c r="M116" i="15" a="1"/>
  <c r="M116" i="15" s="1"/>
  <c r="G112" i="15" a="1"/>
  <c r="G112" i="15" s="1"/>
  <c r="K112" i="15" s="1"/>
  <c r="M108" i="15" a="1"/>
  <c r="M108" i="15" s="1"/>
  <c r="G104" i="15" a="1"/>
  <c r="G104" i="15" s="1"/>
  <c r="K104" i="15" s="1"/>
  <c r="G101" i="15" a="1"/>
  <c r="G101" i="15" s="1"/>
  <c r="K101" i="15" s="1"/>
  <c r="G97" i="15" a="1"/>
  <c r="G97" i="15" s="1"/>
  <c r="K97" i="15" s="1"/>
  <c r="M95" i="15" a="1"/>
  <c r="M95" i="15" s="1"/>
  <c r="M90" i="15" a="1"/>
  <c r="M90" i="15" s="1"/>
  <c r="I88" i="15" a="1"/>
  <c r="I88" i="15" s="1"/>
  <c r="M86" i="15" a="1"/>
  <c r="M86" i="15" s="1"/>
  <c r="I84" i="15" a="1"/>
  <c r="I84" i="15" s="1"/>
  <c r="L83" i="15" a="1"/>
  <c r="L83" i="15" s="1"/>
  <c r="N83" i="15" s="1"/>
  <c r="M196" i="15" a="1"/>
  <c r="M196" i="15" s="1"/>
  <c r="M166" i="15" a="1"/>
  <c r="M166" i="15" s="1"/>
  <c r="G119" i="15" a="1"/>
  <c r="G119" i="15" s="1"/>
  <c r="K119" i="15" s="1"/>
  <c r="M115" i="15" a="1"/>
  <c r="M115" i="15" s="1"/>
  <c r="G111" i="15" a="1"/>
  <c r="G111" i="15" s="1"/>
  <c r="K111" i="15" s="1"/>
  <c r="M107" i="15" a="1"/>
  <c r="M107" i="15" s="1"/>
  <c r="G103" i="15" a="1"/>
  <c r="G103" i="15" s="1"/>
  <c r="K103" i="15" s="1"/>
  <c r="G98" i="15" a="1"/>
  <c r="G98" i="15" s="1"/>
  <c r="K98" i="15" s="1"/>
  <c r="M96" i="15" a="1"/>
  <c r="M96" i="15" s="1"/>
  <c r="G89" i="15" a="1"/>
  <c r="G89" i="15" s="1"/>
  <c r="K89" i="15" s="1"/>
  <c r="G85" i="15" a="1"/>
  <c r="G85" i="15" s="1"/>
  <c r="K85" i="15" s="1"/>
  <c r="M212" i="15" a="1"/>
  <c r="M212" i="15" s="1"/>
  <c r="G191" i="15" a="1"/>
  <c r="G191" i="15" s="1"/>
  <c r="K191" i="15" s="1"/>
  <c r="G118" i="15" a="1"/>
  <c r="G118" i="15" s="1"/>
  <c r="K118" i="15" s="1"/>
  <c r="M114" i="15" a="1"/>
  <c r="M114" i="15" s="1"/>
  <c r="G110" i="15" a="1"/>
  <c r="G110" i="15" s="1"/>
  <c r="K110" i="15" s="1"/>
  <c r="M106" i="15" a="1"/>
  <c r="M106" i="15" s="1"/>
  <c r="G99" i="15" a="1"/>
  <c r="G99" i="15" s="1"/>
  <c r="K99" i="15" s="1"/>
  <c r="M97" i="15" a="1"/>
  <c r="M97" i="15" s="1"/>
  <c r="I91" i="15" a="1"/>
  <c r="I91" i="15" s="1"/>
  <c r="M89" i="15" a="1"/>
  <c r="M89" i="15" s="1"/>
  <c r="I87" i="15" a="1"/>
  <c r="I87" i="15" s="1"/>
  <c r="M85" i="15" a="1"/>
  <c r="M85" i="15" s="1"/>
  <c r="I82" i="15" a="1"/>
  <c r="I82" i="15" s="1"/>
  <c r="I81" i="15" a="1"/>
  <c r="I81" i="15" s="1"/>
  <c r="I80" i="15" a="1"/>
  <c r="I80" i="15" s="1"/>
  <c r="I79" i="15" a="1"/>
  <c r="I79" i="15" s="1"/>
  <c r="I78" i="15" a="1"/>
  <c r="I78" i="15" s="1"/>
  <c r="I77" i="15" a="1"/>
  <c r="I77" i="15" s="1"/>
  <c r="I76" i="15" a="1"/>
  <c r="I76" i="15" s="1"/>
  <c r="I75" i="15" a="1"/>
  <c r="I75" i="15" s="1"/>
  <c r="I74" i="15" a="1"/>
  <c r="I74" i="15" s="1"/>
  <c r="I73" i="15" a="1"/>
  <c r="I73" i="15" s="1"/>
  <c r="I72" i="15" a="1"/>
  <c r="I72" i="15" s="1"/>
  <c r="I71" i="15" a="1"/>
  <c r="I71" i="15" s="1"/>
  <c r="I70" i="15" a="1"/>
  <c r="I70" i="15" s="1"/>
  <c r="I69" i="15" a="1"/>
  <c r="I69" i="15" s="1"/>
  <c r="I68" i="15" a="1"/>
  <c r="I68" i="15" s="1"/>
  <c r="I67" i="15" a="1"/>
  <c r="I67" i="15" s="1"/>
  <c r="I66" i="15" a="1"/>
  <c r="I66" i="15" s="1"/>
  <c r="I65" i="15" a="1"/>
  <c r="I65" i="15" s="1"/>
  <c r="I64" i="15" a="1"/>
  <c r="I64" i="15" s="1"/>
  <c r="I63" i="15" a="1"/>
  <c r="I63" i="15" s="1"/>
  <c r="I62" i="15" a="1"/>
  <c r="I62" i="15" s="1"/>
  <c r="I61" i="15" a="1"/>
  <c r="I61" i="15" s="1"/>
  <c r="I60" i="15" a="1"/>
  <c r="I60" i="15" s="1"/>
  <c r="M180" i="15" a="1"/>
  <c r="M180" i="15" s="1"/>
  <c r="I175" i="15" a="1"/>
  <c r="I175" i="15" s="1"/>
  <c r="M168" i="15" a="1"/>
  <c r="M168" i="15" s="1"/>
  <c r="G155" i="15" a="1"/>
  <c r="G155" i="15" s="1"/>
  <c r="K155" i="15" s="1"/>
  <c r="M151" i="15" a="1"/>
  <c r="M151" i="15" s="1"/>
  <c r="G147" i="15" a="1"/>
  <c r="G147" i="15" s="1"/>
  <c r="K147" i="15" s="1"/>
  <c r="M143" i="15" a="1"/>
  <c r="M143" i="15" s="1"/>
  <c r="G139" i="15" a="1"/>
  <c r="G139" i="15" s="1"/>
  <c r="K139" i="15" s="1"/>
  <c r="M135" i="15" a="1"/>
  <c r="M135" i="15" s="1"/>
  <c r="G131" i="15" a="1"/>
  <c r="G131" i="15" s="1"/>
  <c r="K131" i="15" s="1"/>
  <c r="M127" i="15" a="1"/>
  <c r="M127" i="15" s="1"/>
  <c r="G123" i="15" a="1"/>
  <c r="G123" i="15" s="1"/>
  <c r="K123" i="15" s="1"/>
  <c r="M121" i="15" a="1"/>
  <c r="M121" i="15" s="1"/>
  <c r="G117" i="15" a="1"/>
  <c r="G117" i="15" s="1"/>
  <c r="K117" i="15" s="1"/>
  <c r="M113" i="15" a="1"/>
  <c r="M113" i="15" s="1"/>
  <c r="G109" i="15" a="1"/>
  <c r="G109" i="15" s="1"/>
  <c r="K109" i="15" s="1"/>
  <c r="M105" i="15" a="1"/>
  <c r="M105" i="15" s="1"/>
  <c r="M101" i="15" a="1"/>
  <c r="M101" i="15" s="1"/>
  <c r="M98" i="15" a="1"/>
  <c r="M98" i="15" s="1"/>
  <c r="G92" i="15" a="1"/>
  <c r="G92" i="15" s="1"/>
  <c r="K92" i="15" s="1"/>
  <c r="G88" i="15" a="1"/>
  <c r="G88" i="15" s="1"/>
  <c r="K88" i="15" s="1"/>
  <c r="G84" i="15" a="1"/>
  <c r="G84" i="15" s="1"/>
  <c r="K84" i="15" s="1"/>
  <c r="I83" i="15" a="1"/>
  <c r="I83" i="15" s="1"/>
  <c r="I171" i="15" a="1"/>
  <c r="I171" i="15" s="1"/>
  <c r="G165" i="15" a="1"/>
  <c r="G165" i="15" s="1"/>
  <c r="K165" i="15" s="1"/>
  <c r="G116" i="15" a="1"/>
  <c r="G116" i="15" s="1"/>
  <c r="K116" i="15" s="1"/>
  <c r="M112" i="15" a="1"/>
  <c r="M112" i="15" s="1"/>
  <c r="G108" i="15" a="1"/>
  <c r="G108" i="15" s="1"/>
  <c r="K108" i="15" s="1"/>
  <c r="M104" i="15" a="1"/>
  <c r="M104" i="15" s="1"/>
  <c r="G102" i="15" a="1"/>
  <c r="G102" i="15" s="1"/>
  <c r="K102" i="15" s="1"/>
  <c r="G100" i="15" a="1"/>
  <c r="G100" i="15" s="1"/>
  <c r="K100" i="15" s="1"/>
  <c r="M99" i="15" a="1"/>
  <c r="M99" i="15" s="1"/>
  <c r="G93" i="15" a="1"/>
  <c r="G93" i="15" s="1"/>
  <c r="K93" i="15" s="1"/>
  <c r="I90" i="15" a="1"/>
  <c r="I90" i="15" s="1"/>
  <c r="M88" i="15" a="1"/>
  <c r="M88" i="15" s="1"/>
  <c r="I86" i="15" a="1"/>
  <c r="I86" i="15" s="1"/>
  <c r="M84" i="15" a="1"/>
  <c r="M84" i="15" s="1"/>
  <c r="M82" i="15" a="1"/>
  <c r="M82" i="15" s="1"/>
  <c r="M81" i="15" a="1"/>
  <c r="M81" i="15" s="1"/>
  <c r="M80" i="15" a="1"/>
  <c r="M80" i="15" s="1"/>
  <c r="M79" i="15" a="1"/>
  <c r="M79" i="15" s="1"/>
  <c r="M78" i="15" a="1"/>
  <c r="M78" i="15" s="1"/>
  <c r="M77" i="15" a="1"/>
  <c r="M77" i="15" s="1"/>
  <c r="M76" i="15" a="1"/>
  <c r="M76" i="15" s="1"/>
  <c r="M75" i="15" a="1"/>
  <c r="M75" i="15" s="1"/>
  <c r="M74" i="15" a="1"/>
  <c r="M74" i="15" s="1"/>
  <c r="M73" i="15" a="1"/>
  <c r="M73" i="15" s="1"/>
  <c r="M72" i="15" a="1"/>
  <c r="M72" i="15" s="1"/>
  <c r="M71" i="15" a="1"/>
  <c r="M71" i="15" s="1"/>
  <c r="M70" i="15" a="1"/>
  <c r="M70" i="15" s="1"/>
  <c r="M69" i="15" a="1"/>
  <c r="M69" i="15" s="1"/>
  <c r="M68" i="15" a="1"/>
  <c r="M68" i="15" s="1"/>
  <c r="M67" i="15" a="1"/>
  <c r="M67" i="15" s="1"/>
  <c r="M66" i="15" a="1"/>
  <c r="M66" i="15" s="1"/>
  <c r="M65" i="15" a="1"/>
  <c r="M65" i="15" s="1"/>
  <c r="M64" i="15" a="1"/>
  <c r="M64" i="15" s="1"/>
  <c r="M63" i="15" a="1"/>
  <c r="M63" i="15" s="1"/>
  <c r="M62" i="15" a="1"/>
  <c r="M62" i="15" s="1"/>
  <c r="M61" i="15" a="1"/>
  <c r="M61" i="15" s="1"/>
  <c r="M60" i="15" a="1"/>
  <c r="M60" i="15" s="1"/>
  <c r="M59" i="15" a="1"/>
  <c r="M59" i="15" s="1"/>
  <c r="M58" i="15" a="1"/>
  <c r="M58" i="15" s="1"/>
  <c r="I237" i="15" a="1"/>
  <c r="I237" i="15" s="1"/>
  <c r="M223" i="15" a="1"/>
  <c r="M223" i="15" s="1"/>
  <c r="G199" i="15" a="1"/>
  <c r="G199" i="15" s="1"/>
  <c r="K199" i="15" s="1"/>
  <c r="G115" i="15" a="1"/>
  <c r="G115" i="15" s="1"/>
  <c r="K115" i="15" s="1"/>
  <c r="M111" i="15" a="1"/>
  <c r="M111" i="15" s="1"/>
  <c r="G107" i="15" a="1"/>
  <c r="G107" i="15" s="1"/>
  <c r="K107" i="15" s="1"/>
  <c r="M103" i="15" a="1"/>
  <c r="M103" i="15" s="1"/>
  <c r="G94" i="15" a="1"/>
  <c r="G94" i="15" s="1"/>
  <c r="K94" i="15" s="1"/>
  <c r="M92" i="15" a="1"/>
  <c r="M92" i="15" s="1"/>
  <c r="G91" i="15" a="1"/>
  <c r="G91" i="15" s="1"/>
  <c r="K91" i="15" s="1"/>
  <c r="G87" i="15" a="1"/>
  <c r="G87" i="15" s="1"/>
  <c r="K87" i="15" s="1"/>
  <c r="G82" i="15" a="1"/>
  <c r="G82" i="15" s="1"/>
  <c r="K82" i="15" s="1"/>
  <c r="G81" i="15" a="1"/>
  <c r="G81" i="15" s="1"/>
  <c r="K81" i="15" s="1"/>
  <c r="G80" i="15" a="1"/>
  <c r="G80" i="15" s="1"/>
  <c r="K80" i="15" s="1"/>
  <c r="I56" i="15" a="1"/>
  <c r="I56" i="15" s="1"/>
  <c r="G57" i="15" a="1"/>
  <c r="G57" i="15" s="1"/>
  <c r="K57" i="15" s="1"/>
  <c r="G61" i="15" a="1"/>
  <c r="G61" i="15" s="1"/>
  <c r="K61" i="15" s="1"/>
  <c r="L63" i="15" a="1"/>
  <c r="L63" i="15" s="1"/>
  <c r="N63" i="15" s="1"/>
  <c r="G64" i="15" a="1"/>
  <c r="G64" i="15" s="1"/>
  <c r="K64" i="15" s="1"/>
  <c r="L67" i="15" a="1"/>
  <c r="L67" i="15" s="1"/>
  <c r="N67" i="15" s="1"/>
  <c r="G68" i="15" a="1"/>
  <c r="G68" i="15" s="1"/>
  <c r="K68" i="15" s="1"/>
  <c r="L71" i="15" a="1"/>
  <c r="L71" i="15" s="1"/>
  <c r="N71" i="15" s="1"/>
  <c r="G72" i="15" a="1"/>
  <c r="G72" i="15" s="1"/>
  <c r="K72" i="15" s="1"/>
  <c r="L75" i="15" a="1"/>
  <c r="L75" i="15" s="1"/>
  <c r="N75" i="15" s="1"/>
  <c r="G76" i="15" a="1"/>
  <c r="G76" i="15" s="1"/>
  <c r="K76" i="15" s="1"/>
  <c r="L79" i="15" a="1"/>
  <c r="L79" i="15" s="1"/>
  <c r="N79" i="15" s="1"/>
  <c r="L80" i="15" a="1"/>
  <c r="L80" i="15" s="1"/>
  <c r="N80" i="15" s="1"/>
  <c r="G54" i="15" a="1"/>
  <c r="G54" i="15" s="1"/>
  <c r="K54" i="15" s="1"/>
  <c r="M54" i="15" a="1"/>
  <c r="M54" i="15" s="1"/>
  <c r="L55" i="15" a="1"/>
  <c r="L55" i="15" s="1"/>
  <c r="N55" i="15" s="1"/>
  <c r="M93" i="15" a="1"/>
  <c r="M93" i="15" s="1"/>
  <c r="G95" i="15" a="1"/>
  <c r="G95" i="15" s="1"/>
  <c r="K95" i="15" s="1"/>
  <c r="G36" i="15" a="1"/>
  <c r="G36" i="15" s="1"/>
  <c r="K36" i="15" s="1"/>
  <c r="G37" i="15" a="1"/>
  <c r="G37" i="15" s="1"/>
  <c r="K37" i="15" s="1"/>
  <c r="G38" i="15" a="1"/>
  <c r="G38" i="15" s="1"/>
  <c r="K38" i="15" s="1"/>
  <c r="G39" i="15" a="1"/>
  <c r="G39" i="15" s="1"/>
  <c r="K39" i="15" s="1"/>
  <c r="G40" i="15" a="1"/>
  <c r="G40" i="15" s="1"/>
  <c r="K40" i="15" s="1"/>
  <c r="G41" i="15" a="1"/>
  <c r="G41" i="15" s="1"/>
  <c r="K41" i="15" s="1"/>
  <c r="G42" i="15" a="1"/>
  <c r="G42" i="15" s="1"/>
  <c r="K42" i="15" s="1"/>
  <c r="G43" i="15" a="1"/>
  <c r="G43" i="15" s="1"/>
  <c r="K43" i="15" s="1"/>
  <c r="G44" i="15" a="1"/>
  <c r="G44" i="15" s="1"/>
  <c r="K44" i="15" s="1"/>
  <c r="G45" i="15" a="1"/>
  <c r="G45" i="15" s="1"/>
  <c r="K45" i="15" s="1"/>
  <c r="G46" i="15" a="1"/>
  <c r="G46" i="15" s="1"/>
  <c r="K46" i="15" s="1"/>
  <c r="G47" i="15" a="1"/>
  <c r="G47" i="15" s="1"/>
  <c r="K47" i="15" s="1"/>
  <c r="G48" i="15" a="1"/>
  <c r="G48" i="15" s="1"/>
  <c r="K48" i="15" s="1"/>
  <c r="G49" i="15" a="1"/>
  <c r="G49" i="15" s="1"/>
  <c r="K49" i="15" s="1"/>
  <c r="G50" i="15" a="1"/>
  <c r="G50" i="15" s="1"/>
  <c r="K50" i="15" s="1"/>
  <c r="G51" i="15" a="1"/>
  <c r="G51" i="15" s="1"/>
  <c r="K51" i="15" s="1"/>
  <c r="G52" i="15" a="1"/>
  <c r="G52" i="15" s="1"/>
  <c r="K52" i="15" s="1"/>
  <c r="G53" i="15" a="1"/>
  <c r="G53" i="15" s="1"/>
  <c r="K53" i="15" s="1"/>
  <c r="M53" i="15" a="1"/>
  <c r="M53" i="15" s="1"/>
  <c r="G55" i="15" a="1"/>
  <c r="G55" i="15" s="1"/>
  <c r="K55" i="15" s="1"/>
  <c r="I58" i="15" a="1"/>
  <c r="I58" i="15" s="1"/>
  <c r="I59" i="15" a="1"/>
  <c r="I59" i="15" s="1"/>
  <c r="G62" i="15" a="1"/>
  <c r="G62" i="15" s="1"/>
  <c r="K62" i="15" s="1"/>
  <c r="L65" i="15" a="1"/>
  <c r="L65" i="15" s="1"/>
  <c r="N65" i="15" s="1"/>
  <c r="G66" i="15" a="1"/>
  <c r="G66" i="15" s="1"/>
  <c r="K66" i="15" s="1"/>
  <c r="L69" i="15" a="1"/>
  <c r="L69" i="15" s="1"/>
  <c r="N69" i="15" s="1"/>
  <c r="G70" i="15" a="1"/>
  <c r="G70" i="15" s="1"/>
  <c r="K70" i="15" s="1"/>
  <c r="L73" i="15" a="1"/>
  <c r="L73" i="15" s="1"/>
  <c r="N73" i="15" s="1"/>
  <c r="G74" i="15" a="1"/>
  <c r="G74" i="15" s="1"/>
  <c r="K74" i="15" s="1"/>
  <c r="L77" i="15" a="1"/>
  <c r="L77" i="15" s="1"/>
  <c r="N77" i="15" s="1"/>
  <c r="G78" i="15" a="1"/>
  <c r="G78" i="15" s="1"/>
  <c r="K78" i="15" s="1"/>
  <c r="M128" i="15" a="1"/>
  <c r="M128" i="15" s="1"/>
  <c r="M136" i="15" a="1"/>
  <c r="M136" i="15" s="1"/>
  <c r="M144" i="15" a="1"/>
  <c r="M144" i="15" s="1"/>
  <c r="M152" i="15" a="1"/>
  <c r="M152" i="15" s="1"/>
  <c r="X145" i="14" l="1"/>
  <c r="S157" i="15" s="1"/>
  <c r="X334" i="14"/>
  <c r="X244" i="14"/>
  <c r="S256" i="15" s="1"/>
  <c r="N345" i="13"/>
  <c r="G439" i="11"/>
  <c r="N230" i="13"/>
  <c r="R242" i="15" s="1"/>
  <c r="N430" i="13"/>
  <c r="G427" i="11"/>
  <c r="G485" i="11"/>
  <c r="N462" i="13"/>
  <c r="G405" i="11"/>
  <c r="X366" i="14"/>
  <c r="X222" i="14"/>
  <c r="S234" i="15" s="1"/>
  <c r="I500" i="12"/>
  <c r="I484" i="12"/>
  <c r="N458" i="13"/>
  <c r="X432" i="14"/>
  <c r="I404" i="12"/>
  <c r="N378" i="13"/>
  <c r="X352" i="14"/>
  <c r="X320" i="14"/>
  <c r="X288" i="14"/>
  <c r="N266" i="13"/>
  <c r="R278" i="15" s="1"/>
  <c r="X240" i="14"/>
  <c r="S252" i="15" s="1"/>
  <c r="N202" i="13"/>
  <c r="R214" i="15" s="1"/>
  <c r="I180" i="12"/>
  <c r="Q192" i="15" s="1"/>
  <c r="X144" i="14"/>
  <c r="S156" i="15" s="1"/>
  <c r="X96" i="14"/>
  <c r="S108" i="15" s="1"/>
  <c r="N58" i="13"/>
  <c r="R70" i="15" s="1"/>
  <c r="X32" i="14"/>
  <c r="S44" i="15" s="1"/>
  <c r="X479" i="14"/>
  <c r="X335" i="14"/>
  <c r="X127" i="14"/>
  <c r="S139" i="15" s="1"/>
  <c r="X507" i="14"/>
  <c r="X475" i="14"/>
  <c r="I463" i="12"/>
  <c r="I431" i="12"/>
  <c r="N405" i="13"/>
  <c r="N373" i="13"/>
  <c r="N325" i="13"/>
  <c r="X283" i="14"/>
  <c r="N261" i="13"/>
  <c r="R273" i="15" s="1"/>
  <c r="I239" i="12"/>
  <c r="Q251" i="15" s="1"/>
  <c r="N213" i="13"/>
  <c r="R225" i="15" s="1"/>
  <c r="I175" i="12"/>
  <c r="Q187" i="15" s="1"/>
  <c r="X139" i="14"/>
  <c r="S151" i="15" s="1"/>
  <c r="X75" i="14"/>
  <c r="S87" i="15" s="1"/>
  <c r="X27" i="14"/>
  <c r="S39" i="15" s="1"/>
  <c r="X24" i="14"/>
  <c r="S36" i="15" s="1"/>
  <c r="X262" i="14"/>
  <c r="S274" i="15" s="1"/>
  <c r="X278" i="14"/>
  <c r="X510" i="14"/>
  <c r="X513" i="14"/>
  <c r="I272" i="12"/>
  <c r="N218" i="13"/>
  <c r="R230" i="15" s="1"/>
  <c r="N363" i="13"/>
  <c r="G90" i="11"/>
  <c r="P102" i="15" s="1"/>
  <c r="N451" i="13"/>
  <c r="G176" i="11"/>
  <c r="P188" i="15" s="1"/>
  <c r="N494" i="13"/>
  <c r="G107" i="11"/>
  <c r="P119" i="15" s="1"/>
  <c r="I470" i="12"/>
  <c r="I461" i="12"/>
  <c r="G137" i="11"/>
  <c r="P149" i="15" s="1"/>
  <c r="G348" i="11"/>
  <c r="G116" i="11"/>
  <c r="P128" i="15" s="1"/>
  <c r="I510" i="12"/>
  <c r="X442" i="14"/>
  <c r="I382" i="12"/>
  <c r="X330" i="14"/>
  <c r="I254" i="12"/>
  <c r="Q266" i="15" s="1"/>
  <c r="I212" i="12"/>
  <c r="Q224" i="15" s="1"/>
  <c r="X154" i="14"/>
  <c r="S166" i="15" s="1"/>
  <c r="I110" i="12"/>
  <c r="Q122" i="15" s="1"/>
  <c r="N30" i="13"/>
  <c r="R42" i="15" s="1"/>
  <c r="G108" i="11"/>
  <c r="P120" i="15" s="1"/>
  <c r="N233" i="13"/>
  <c r="R245" i="15" s="1"/>
  <c r="N177" i="13"/>
  <c r="R189" i="15" s="1"/>
  <c r="N511" i="13"/>
  <c r="I489" i="12"/>
  <c r="I425" i="12"/>
  <c r="X357" i="14"/>
  <c r="X309" i="14"/>
  <c r="N271" i="13"/>
  <c r="X181" i="14"/>
  <c r="S193" i="15" s="1"/>
  <c r="N143" i="13"/>
  <c r="R155" i="15" s="1"/>
  <c r="I121" i="12"/>
  <c r="Q133" i="15" s="1"/>
  <c r="N79" i="13"/>
  <c r="R91" i="15" s="1"/>
  <c r="I41" i="12"/>
  <c r="Q53" i="15" s="1"/>
  <c r="X516" i="14"/>
  <c r="N466" i="13"/>
  <c r="X286" i="14"/>
  <c r="X342" i="14"/>
  <c r="X470" i="14"/>
  <c r="I157" i="12"/>
  <c r="Q169" i="15" s="1"/>
  <c r="I384" i="12"/>
  <c r="I365" i="12"/>
  <c r="N270" i="13"/>
  <c r="X453" i="14"/>
  <c r="N482" i="13"/>
  <c r="X51" i="14"/>
  <c r="S63" i="15" s="1"/>
  <c r="X99" i="14"/>
  <c r="S111" i="15" s="1"/>
  <c r="X78" i="14"/>
  <c r="S90" i="15" s="1"/>
  <c r="X350" i="14"/>
  <c r="X253" i="14"/>
  <c r="S265" i="15" s="1"/>
  <c r="X337" i="14"/>
  <c r="X408" i="14"/>
  <c r="X455" i="14"/>
  <c r="X375" i="14"/>
  <c r="N257" i="13"/>
  <c r="R269" i="15" s="1"/>
  <c r="N41" i="13"/>
  <c r="R53" i="15" s="1"/>
  <c r="I336" i="12"/>
  <c r="X485" i="14"/>
  <c r="X413" i="14"/>
  <c r="X460" i="14"/>
  <c r="X266" i="14"/>
  <c r="S278" i="15" s="1"/>
  <c r="N370" i="13"/>
  <c r="X56" i="14"/>
  <c r="S68" i="15" s="1"/>
  <c r="X146" i="14"/>
  <c r="S158" i="15" s="1"/>
  <c r="X123" i="14"/>
  <c r="S135" i="15" s="1"/>
  <c r="X220" i="14"/>
  <c r="S232" i="15" s="1"/>
  <c r="X314" i="14"/>
  <c r="X440" i="14"/>
  <c r="X331" i="14"/>
  <c r="X274" i="14"/>
  <c r="X417" i="14"/>
  <c r="X399" i="14"/>
  <c r="X418" i="14"/>
  <c r="X476" i="14"/>
  <c r="X506" i="14"/>
  <c r="X424" i="14"/>
  <c r="N162" i="13"/>
  <c r="R174" i="15" s="1"/>
  <c r="N194" i="13"/>
  <c r="R206" i="15" s="1"/>
  <c r="N329" i="13"/>
  <c r="I361" i="12"/>
  <c r="G486" i="11"/>
  <c r="G374" i="11"/>
  <c r="I268" i="12"/>
  <c r="G508" i="11"/>
  <c r="N211" i="13"/>
  <c r="R223" i="15" s="1"/>
  <c r="N251" i="13"/>
  <c r="R263" i="15" s="1"/>
  <c r="N322" i="13"/>
  <c r="N436" i="13"/>
  <c r="N326" i="13"/>
  <c r="N324" i="13"/>
  <c r="N398" i="13"/>
  <c r="I187" i="12"/>
  <c r="Q199" i="15" s="1"/>
  <c r="G448" i="11"/>
  <c r="G210" i="11"/>
  <c r="P222" i="15" s="1"/>
  <c r="G106" i="11"/>
  <c r="P118" i="15" s="1"/>
  <c r="G58" i="11"/>
  <c r="P70" i="15" s="1"/>
  <c r="G461" i="11"/>
  <c r="G266" i="11"/>
  <c r="P278" i="15" s="1"/>
  <c r="I151" i="12"/>
  <c r="Q163" i="15" s="1"/>
  <c r="G442" i="11"/>
  <c r="G300" i="11"/>
  <c r="G144" i="11"/>
  <c r="P156" i="15" s="1"/>
  <c r="G96" i="11"/>
  <c r="P108" i="15" s="1"/>
  <c r="G517" i="11"/>
  <c r="G123" i="11"/>
  <c r="P135" i="15" s="1"/>
  <c r="G75" i="11"/>
  <c r="P87" i="15" s="1"/>
  <c r="I127" i="12"/>
  <c r="Q139" i="15" s="1"/>
  <c r="I430" i="12"/>
  <c r="I251" i="12"/>
  <c r="Q263" i="15" s="1"/>
  <c r="I511" i="12"/>
  <c r="G498" i="11"/>
  <c r="G419" i="11"/>
  <c r="G206" i="11"/>
  <c r="P218" i="15" s="1"/>
  <c r="N122" i="13"/>
  <c r="R134" i="15" s="1"/>
  <c r="N172" i="13"/>
  <c r="R184" i="15" s="1"/>
  <c r="G458" i="11"/>
  <c r="G252" i="11"/>
  <c r="P264" i="15" s="1"/>
  <c r="G132" i="11"/>
  <c r="P144" i="15" s="1"/>
  <c r="I441" i="12"/>
  <c r="G191" i="11"/>
  <c r="P203" i="15" s="1"/>
  <c r="G143" i="11"/>
  <c r="P155" i="15" s="1"/>
  <c r="G39" i="11"/>
  <c r="P51" i="15" s="1"/>
  <c r="G28" i="11"/>
  <c r="P40" i="15" s="1"/>
  <c r="N518" i="13"/>
  <c r="X508" i="14"/>
  <c r="I496" i="12"/>
  <c r="X492" i="14"/>
  <c r="N470" i="13"/>
  <c r="N454" i="13"/>
  <c r="X444" i="14"/>
  <c r="I432" i="12"/>
  <c r="X428" i="14"/>
  <c r="N422" i="13"/>
  <c r="I416" i="12"/>
  <c r="X412" i="14"/>
  <c r="X396" i="14"/>
  <c r="N390" i="13"/>
  <c r="X380" i="14"/>
  <c r="I368" i="12"/>
  <c r="N358" i="13"/>
  <c r="X421" i="14"/>
  <c r="X301" i="14"/>
  <c r="X225" i="14"/>
  <c r="S237" i="15" s="1"/>
  <c r="X199" i="14"/>
  <c r="S211" i="15" s="1"/>
  <c r="N437" i="13"/>
  <c r="X152" i="14"/>
  <c r="S164" i="15" s="1"/>
  <c r="X81" i="14"/>
  <c r="S93" i="15" s="1"/>
  <c r="X170" i="14"/>
  <c r="S182" i="15" s="1"/>
  <c r="X131" i="14"/>
  <c r="S143" i="15" s="1"/>
  <c r="X166" i="14"/>
  <c r="S178" i="15" s="1"/>
  <c r="X205" i="14"/>
  <c r="S217" i="15" s="1"/>
  <c r="X321" i="14"/>
  <c r="X363" i="14"/>
  <c r="X473" i="14"/>
  <c r="X486" i="14"/>
  <c r="X422" i="14"/>
  <c r="X364" i="14"/>
  <c r="X488" i="14"/>
  <c r="X505" i="14"/>
  <c r="X466" i="14"/>
  <c r="N305" i="13"/>
  <c r="I173" i="12"/>
  <c r="Q185" i="15" s="1"/>
  <c r="N281" i="13"/>
  <c r="I448" i="12"/>
  <c r="I320" i="12"/>
  <c r="I192" i="12"/>
  <c r="Q204" i="15" s="1"/>
  <c r="N92" i="13"/>
  <c r="R104" i="15" s="1"/>
  <c r="N155" i="13"/>
  <c r="R167" i="15" s="1"/>
  <c r="N243" i="13"/>
  <c r="R255" i="15" s="1"/>
  <c r="N171" i="13"/>
  <c r="R183" i="15" s="1"/>
  <c r="N283" i="13"/>
  <c r="N420" i="13"/>
  <c r="N338" i="13"/>
  <c r="N356" i="13"/>
  <c r="N334" i="13"/>
  <c r="N507" i="13"/>
  <c r="N268" i="13"/>
  <c r="N332" i="13"/>
  <c r="N406" i="13"/>
  <c r="G202" i="11"/>
  <c r="P214" i="15" s="1"/>
  <c r="G154" i="11"/>
  <c r="P166" i="15" s="1"/>
  <c r="G50" i="11"/>
  <c r="P62" i="15" s="1"/>
  <c r="I135" i="12"/>
  <c r="Q147" i="15" s="1"/>
  <c r="G369" i="11"/>
  <c r="G192" i="11"/>
  <c r="P204" i="15" s="1"/>
  <c r="G88" i="11"/>
  <c r="P100" i="15" s="1"/>
  <c r="N512" i="13"/>
  <c r="N496" i="13"/>
  <c r="N488" i="13"/>
  <c r="N464" i="13"/>
  <c r="N456" i="13"/>
  <c r="G293" i="11"/>
  <c r="G219" i="11"/>
  <c r="P231" i="15" s="1"/>
  <c r="G171" i="11"/>
  <c r="P183" i="15" s="1"/>
  <c r="G67" i="11"/>
  <c r="P79" i="15" s="1"/>
  <c r="I370" i="12"/>
  <c r="I223" i="12"/>
  <c r="Q235" i="15" s="1"/>
  <c r="I283" i="12"/>
  <c r="G496" i="11"/>
  <c r="G402" i="11"/>
  <c r="G445" i="11"/>
  <c r="G333" i="11"/>
  <c r="G180" i="11"/>
  <c r="P192" i="15" s="1"/>
  <c r="G135" i="11"/>
  <c r="P147" i="15" s="1"/>
  <c r="G31" i="11"/>
  <c r="P43" i="15" s="1"/>
  <c r="G92" i="11"/>
  <c r="P104" i="15" s="1"/>
  <c r="N414" i="13"/>
  <c r="N382" i="13"/>
  <c r="N134" i="13"/>
  <c r="R146" i="15" s="1"/>
  <c r="X518" i="14"/>
  <c r="N480" i="13"/>
  <c r="X454" i="14"/>
  <c r="N448" i="13"/>
  <c r="I442" i="12"/>
  <c r="X438" i="14"/>
  <c r="N416" i="13"/>
  <c r="I410" i="12"/>
  <c r="I394" i="12"/>
  <c r="N384" i="13"/>
  <c r="X374" i="14"/>
  <c r="N352" i="13"/>
  <c r="X326" i="14"/>
  <c r="N320" i="13"/>
  <c r="I314" i="12"/>
  <c r="X310" i="14"/>
  <c r="N288" i="13"/>
  <c r="I282" i="12"/>
  <c r="I266" i="12"/>
  <c r="Q278" i="15" s="1"/>
  <c r="N256" i="13"/>
  <c r="R268" i="15" s="1"/>
  <c r="N224" i="13"/>
  <c r="R236" i="15" s="1"/>
  <c r="X182" i="14"/>
  <c r="S194" i="15" s="1"/>
  <c r="N176" i="13"/>
  <c r="R188" i="15" s="1"/>
  <c r="I154" i="12"/>
  <c r="Q166" i="15" s="1"/>
  <c r="X150" i="14"/>
  <c r="S162" i="15" s="1"/>
  <c r="X118" i="14"/>
  <c r="S130" i="15" s="1"/>
  <c r="N96" i="13"/>
  <c r="R108" i="15" s="1"/>
  <c r="X86" i="14"/>
  <c r="S98" i="15" s="1"/>
  <c r="N80" i="13"/>
  <c r="R92" i="15" s="1"/>
  <c r="I74" i="12"/>
  <c r="Q86" i="15" s="1"/>
  <c r="I58" i="12"/>
  <c r="Q70" i="15" s="1"/>
  <c r="N48" i="13"/>
  <c r="R60" i="15" s="1"/>
  <c r="N32" i="13"/>
  <c r="R44" i="15" s="1"/>
  <c r="I26" i="12"/>
  <c r="Q38" i="15" s="1"/>
  <c r="G320" i="11"/>
  <c r="G134" i="11"/>
  <c r="P146" i="15" s="1"/>
  <c r="X481" i="14"/>
  <c r="X465" i="14"/>
  <c r="N443" i="13"/>
  <c r="X433" i="14"/>
  <c r="N427" i="13"/>
  <c r="I421" i="12"/>
  <c r="X401" i="14"/>
  <c r="X385" i="14"/>
  <c r="X369" i="14"/>
  <c r="I357" i="12"/>
  <c r="N347" i="13"/>
  <c r="N331" i="13"/>
  <c r="X305" i="14"/>
  <c r="N299" i="13"/>
  <c r="I293" i="12"/>
  <c r="X273" i="14"/>
  <c r="X257" i="14"/>
  <c r="S269" i="15" s="1"/>
  <c r="I229" i="12"/>
  <c r="Q241" i="15" s="1"/>
  <c r="I219" i="12"/>
  <c r="Q231" i="15" s="1"/>
  <c r="X209" i="14"/>
  <c r="S221" i="15" s="1"/>
  <c r="I161" i="12"/>
  <c r="Q173" i="15" s="1"/>
  <c r="N149" i="13"/>
  <c r="R161" i="15" s="1"/>
  <c r="N139" i="13"/>
  <c r="R151" i="15" s="1"/>
  <c r="N133" i="13"/>
  <c r="R145" i="15" s="1"/>
  <c r="N117" i="13"/>
  <c r="R129" i="15" s="1"/>
  <c r="X113" i="14"/>
  <c r="S125" i="15" s="1"/>
  <c r="N85" i="13"/>
  <c r="R97" i="15" s="1"/>
  <c r="N69" i="13"/>
  <c r="R81" i="15" s="1"/>
  <c r="N59" i="13"/>
  <c r="R71" i="15" s="1"/>
  <c r="N27" i="13"/>
  <c r="R39" i="15" s="1"/>
  <c r="N21" i="13"/>
  <c r="R33" i="15" s="1"/>
  <c r="E16" i="10"/>
  <c r="O27" i="15" s="1"/>
  <c r="G73" i="11"/>
  <c r="P85" i="15" s="1"/>
  <c r="N366" i="13"/>
  <c r="N350" i="13"/>
  <c r="N318" i="13"/>
  <c r="N286" i="13"/>
  <c r="N254" i="13"/>
  <c r="R266" i="15" s="1"/>
  <c r="N222" i="13"/>
  <c r="R234" i="15" s="1"/>
  <c r="X198" i="14"/>
  <c r="S210" i="15" s="1"/>
  <c r="N182" i="13"/>
  <c r="R194" i="15" s="1"/>
  <c r="N174" i="13"/>
  <c r="R186" i="15" s="1"/>
  <c r="N150" i="13"/>
  <c r="R162" i="15" s="1"/>
  <c r="N142" i="13"/>
  <c r="R154" i="15" s="1"/>
  <c r="N118" i="13"/>
  <c r="R130" i="15" s="1"/>
  <c r="N110" i="13"/>
  <c r="R122" i="15" s="1"/>
  <c r="N94" i="13"/>
  <c r="R106" i="15" s="1"/>
  <c r="N86" i="13"/>
  <c r="R98" i="15" s="1"/>
  <c r="N78" i="13"/>
  <c r="R90" i="15" s="1"/>
  <c r="N62" i="13"/>
  <c r="R74" i="15" s="1"/>
  <c r="N46" i="13"/>
  <c r="R58" i="15" s="1"/>
  <c r="X517" i="14"/>
  <c r="X203" i="14"/>
  <c r="S215" i="15" s="1"/>
  <c r="X213" i="14"/>
  <c r="S225" i="15" s="1"/>
  <c r="X259" i="14"/>
  <c r="S271" i="15" s="1"/>
  <c r="X358" i="14"/>
  <c r="G428" i="11"/>
  <c r="N346" i="13"/>
  <c r="N276" i="13"/>
  <c r="G42" i="11"/>
  <c r="P54" i="15" s="1"/>
  <c r="G364" i="11"/>
  <c r="G80" i="11"/>
  <c r="P92" i="15" s="1"/>
  <c r="G59" i="11"/>
  <c r="P71" i="15" s="1"/>
  <c r="G483" i="11"/>
  <c r="G443" i="11"/>
  <c r="G79" i="11"/>
  <c r="P91" i="15" s="1"/>
  <c r="X430" i="14"/>
  <c r="X318" i="14"/>
  <c r="X512" i="14"/>
  <c r="N490" i="13"/>
  <c r="I468" i="12"/>
  <c r="I452" i="12"/>
  <c r="I436" i="12"/>
  <c r="I420" i="12"/>
  <c r="N394" i="13"/>
  <c r="I372" i="12"/>
  <c r="I356" i="12"/>
  <c r="N330" i="13"/>
  <c r="I308" i="12"/>
  <c r="I292" i="12"/>
  <c r="I276" i="12"/>
  <c r="N250" i="13"/>
  <c r="R262" i="15" s="1"/>
  <c r="X208" i="14"/>
  <c r="S220" i="15" s="1"/>
  <c r="N186" i="13"/>
  <c r="R198" i="15" s="1"/>
  <c r="X160" i="14"/>
  <c r="S172" i="15" s="1"/>
  <c r="I138" i="12"/>
  <c r="Q150" i="15" s="1"/>
  <c r="I122" i="12"/>
  <c r="Q134" i="15" s="1"/>
  <c r="I84" i="12"/>
  <c r="Q96" i="15" s="1"/>
  <c r="X48" i="14"/>
  <c r="S60" i="15" s="1"/>
  <c r="X16" i="14"/>
  <c r="S28" i="15" s="1"/>
  <c r="X351" i="14"/>
  <c r="X303" i="14"/>
  <c r="X95" i="14"/>
  <c r="S107" i="15" s="1"/>
  <c r="G110" i="11"/>
  <c r="P122" i="15" s="1"/>
  <c r="I98" i="12"/>
  <c r="Q110" i="15" s="1"/>
  <c r="N501" i="13"/>
  <c r="I479" i="12"/>
  <c r="N453" i="13"/>
  <c r="X411" i="14"/>
  <c r="N389" i="13"/>
  <c r="N341" i="13"/>
  <c r="I303" i="12"/>
  <c r="I287" i="12"/>
  <c r="X251" i="14"/>
  <c r="S263" i="15" s="1"/>
  <c r="N229" i="13"/>
  <c r="R241" i="15" s="1"/>
  <c r="N181" i="13"/>
  <c r="R193" i="15" s="1"/>
  <c r="I159" i="12"/>
  <c r="Q171" i="15" s="1"/>
  <c r="X107" i="14"/>
  <c r="S119" i="15" s="1"/>
  <c r="I79" i="12"/>
  <c r="Q91" i="15" s="1"/>
  <c r="I47" i="12"/>
  <c r="Q59" i="15" s="1"/>
  <c r="I31" i="12"/>
  <c r="Q43" i="15" s="1"/>
  <c r="X58" i="14"/>
  <c r="S70" i="15" s="1"/>
  <c r="X163" i="14"/>
  <c r="S175" i="15" s="1"/>
  <c r="X207" i="14"/>
  <c r="S219" i="15" s="1"/>
  <c r="X267" i="14"/>
  <c r="X439" i="14"/>
  <c r="N124" i="13"/>
  <c r="R136" i="15" s="1"/>
  <c r="N275" i="13"/>
  <c r="N438" i="13"/>
  <c r="G240" i="11"/>
  <c r="P252" i="15" s="1"/>
  <c r="N483" i="13"/>
  <c r="G69" i="11"/>
  <c r="P81" i="15" s="1"/>
  <c r="G128" i="11"/>
  <c r="P140" i="15" s="1"/>
  <c r="N446" i="13"/>
  <c r="G274" i="11"/>
  <c r="I330" i="12"/>
  <c r="G413" i="11"/>
  <c r="G426" i="11"/>
  <c r="G175" i="11"/>
  <c r="P187" i="15" s="1"/>
  <c r="X289" i="14"/>
  <c r="X201" i="14"/>
  <c r="S213" i="15" s="1"/>
  <c r="X17" i="14"/>
  <c r="S29" i="15" s="1"/>
  <c r="X36" i="14"/>
  <c r="S48" i="15" s="1"/>
  <c r="X54" i="14"/>
  <c r="S66" i="15" s="1"/>
  <c r="X72" i="14"/>
  <c r="S84" i="15" s="1"/>
  <c r="X187" i="14"/>
  <c r="S199" i="15" s="1"/>
  <c r="X285" i="14"/>
  <c r="X215" i="14"/>
  <c r="S227" i="15" s="1"/>
  <c r="X291" i="14"/>
  <c r="X276" i="14"/>
  <c r="X446" i="14"/>
  <c r="X426" i="14"/>
  <c r="X456" i="14"/>
  <c r="N217" i="13"/>
  <c r="R229" i="15" s="1"/>
  <c r="N130" i="13"/>
  <c r="R142" i="15" s="1"/>
  <c r="G518" i="11"/>
  <c r="I413" i="12"/>
  <c r="I480" i="12"/>
  <c r="G487" i="11"/>
  <c r="G423" i="11"/>
  <c r="N156" i="13"/>
  <c r="R168" i="15" s="1"/>
  <c r="N323" i="13"/>
  <c r="N419" i="13"/>
  <c r="N396" i="13"/>
  <c r="N262" i="13"/>
  <c r="R274" i="15" s="1"/>
  <c r="N379" i="13"/>
  <c r="N292" i="13"/>
  <c r="G310" i="11"/>
  <c r="G186" i="11"/>
  <c r="P198" i="15" s="1"/>
  <c r="G82" i="11"/>
  <c r="P94" i="15" s="1"/>
  <c r="I269" i="12"/>
  <c r="G101" i="11"/>
  <c r="P113" i="15" s="1"/>
  <c r="G491" i="11"/>
  <c r="G408" i="11"/>
  <c r="G254" i="11"/>
  <c r="P266" i="15" s="1"/>
  <c r="G120" i="11"/>
  <c r="P132" i="15" s="1"/>
  <c r="G16" i="11"/>
  <c r="P28" i="15" s="1"/>
  <c r="I380" i="12"/>
  <c r="G453" i="11"/>
  <c r="G357" i="11"/>
  <c r="G261" i="11"/>
  <c r="P273" i="15" s="1"/>
  <c r="G203" i="11"/>
  <c r="P215" i="15" s="1"/>
  <c r="G99" i="11"/>
  <c r="P111" i="15" s="1"/>
  <c r="N508" i="13"/>
  <c r="N500" i="13"/>
  <c r="N492" i="13"/>
  <c r="N476" i="13"/>
  <c r="N460" i="13"/>
  <c r="N444" i="13"/>
  <c r="I486" i="12"/>
  <c r="I491" i="12"/>
  <c r="I302" i="12"/>
  <c r="I379" i="12"/>
  <c r="G301" i="11"/>
  <c r="G169" i="11"/>
  <c r="P181" i="15" s="1"/>
  <c r="G212" i="11"/>
  <c r="P224" i="15" s="1"/>
  <c r="G167" i="11"/>
  <c r="P179" i="15" s="1"/>
  <c r="G63" i="11"/>
  <c r="P75" i="15" s="1"/>
  <c r="X484" i="14"/>
  <c r="X468" i="14"/>
  <c r="X452" i="14"/>
  <c r="X436" i="14"/>
  <c r="X404" i="14"/>
  <c r="X356" i="14"/>
  <c r="X340" i="14"/>
  <c r="X324" i="14"/>
  <c r="X308" i="14"/>
  <c r="X292" i="14"/>
  <c r="X260" i="14"/>
  <c r="S272" i="15" s="1"/>
  <c r="X228" i="14"/>
  <c r="S240" i="15" s="1"/>
  <c r="X212" i="14"/>
  <c r="S224" i="15" s="1"/>
  <c r="X180" i="14"/>
  <c r="S192" i="15" s="1"/>
  <c r="X148" i="14"/>
  <c r="S160" i="15" s="1"/>
  <c r="X116" i="14"/>
  <c r="S128" i="15" s="1"/>
  <c r="X84" i="14"/>
  <c r="S96" i="15" s="1"/>
  <c r="X52" i="14"/>
  <c r="S64" i="15" s="1"/>
  <c r="X20" i="14"/>
  <c r="S32" i="15" s="1"/>
  <c r="I55" i="12"/>
  <c r="Q67" i="15" s="1"/>
  <c r="G49" i="11"/>
  <c r="P61" i="15" s="1"/>
  <c r="N478" i="13"/>
  <c r="I440" i="12"/>
  <c r="X420" i="14"/>
  <c r="I280" i="12"/>
  <c r="X196" i="14"/>
  <c r="S208" i="15" s="1"/>
  <c r="I184" i="12"/>
  <c r="Q196" i="15" s="1"/>
  <c r="X164" i="14"/>
  <c r="S176" i="15" s="1"/>
  <c r="X132" i="14"/>
  <c r="S144" i="15" s="1"/>
  <c r="X100" i="14"/>
  <c r="S112" i="15" s="1"/>
  <c r="X68" i="14"/>
  <c r="S80" i="15" s="1"/>
  <c r="G68" i="11"/>
  <c r="P80" i="15" s="1"/>
  <c r="X467" i="14"/>
  <c r="X435" i="14"/>
  <c r="X387" i="14"/>
  <c r="X323" i="14"/>
  <c r="X307" i="14"/>
  <c r="X243" i="14"/>
  <c r="S255" i="15" s="1"/>
  <c r="X227" i="14"/>
  <c r="S239" i="15" s="1"/>
  <c r="X211" i="14"/>
  <c r="S223" i="15" s="1"/>
  <c r="X179" i="14"/>
  <c r="S191" i="15" s="1"/>
  <c r="X147" i="14"/>
  <c r="S159" i="15" s="1"/>
  <c r="X115" i="14"/>
  <c r="S127" i="15" s="1"/>
  <c r="X83" i="14"/>
  <c r="S95" i="15" s="1"/>
  <c r="X35" i="14"/>
  <c r="S47" i="15" s="1"/>
  <c r="G78" i="11"/>
  <c r="P90" i="15" s="1"/>
  <c r="G258" i="11"/>
  <c r="P270" i="15" s="1"/>
  <c r="G334" i="11"/>
  <c r="G343" i="11"/>
  <c r="G360" i="11"/>
  <c r="G315" i="11"/>
  <c r="I483" i="12"/>
  <c r="I435" i="12"/>
  <c r="X383" i="14"/>
  <c r="N313" i="13"/>
  <c r="I307" i="12"/>
  <c r="X271" i="14"/>
  <c r="I179" i="12"/>
  <c r="Q191" i="15" s="1"/>
  <c r="X175" i="14"/>
  <c r="S187" i="15" s="1"/>
  <c r="X159" i="14"/>
  <c r="S171" i="15" s="1"/>
  <c r="N137" i="13"/>
  <c r="R149" i="15" s="1"/>
  <c r="N105" i="13"/>
  <c r="R117" i="15" s="1"/>
  <c r="X63" i="14"/>
  <c r="S75" i="15" s="1"/>
  <c r="I35" i="12"/>
  <c r="Q47" i="15" s="1"/>
  <c r="X15" i="14"/>
  <c r="S27" i="15" s="1"/>
  <c r="X103" i="14"/>
  <c r="S115" i="15" s="1"/>
  <c r="X155" i="14"/>
  <c r="S167" i="15" s="1"/>
  <c r="X447" i="14"/>
  <c r="X384" i="14"/>
  <c r="N241" i="13"/>
  <c r="R253" i="15" s="1"/>
  <c r="I253" i="12"/>
  <c r="Q265" i="15" s="1"/>
  <c r="N339" i="13"/>
  <c r="N340" i="13"/>
  <c r="G146" i="11"/>
  <c r="P158" i="15" s="1"/>
  <c r="G330" i="11"/>
  <c r="G506" i="11"/>
  <c r="G184" i="11"/>
  <c r="P196" i="15" s="1"/>
  <c r="G163" i="11"/>
  <c r="P175" i="15" s="1"/>
  <c r="I298" i="12"/>
  <c r="G172" i="11"/>
  <c r="P184" i="15" s="1"/>
  <c r="G127" i="11"/>
  <c r="P139" i="15" s="1"/>
  <c r="X398" i="14"/>
  <c r="X206" i="14"/>
  <c r="S218" i="15" s="1"/>
  <c r="N506" i="13"/>
  <c r="X480" i="14"/>
  <c r="X448" i="14"/>
  <c r="N426" i="13"/>
  <c r="X400" i="14"/>
  <c r="X368" i="14"/>
  <c r="X336" i="14"/>
  <c r="X304" i="14"/>
  <c r="N282" i="13"/>
  <c r="X256" i="14"/>
  <c r="S268" i="15" s="1"/>
  <c r="I228" i="12"/>
  <c r="Q240" i="15" s="1"/>
  <c r="X192" i="14"/>
  <c r="S204" i="15" s="1"/>
  <c r="I164" i="12"/>
  <c r="Q176" i="15" s="1"/>
  <c r="I148" i="12"/>
  <c r="Q160" i="15" s="1"/>
  <c r="X128" i="14"/>
  <c r="S140" i="15" s="1"/>
  <c r="N90" i="13"/>
  <c r="R102" i="15" s="1"/>
  <c r="I68" i="12"/>
  <c r="Q80" i="15" s="1"/>
  <c r="I36" i="12"/>
  <c r="Q48" i="15" s="1"/>
  <c r="N26" i="13"/>
  <c r="R38" i="15" s="1"/>
  <c r="X463" i="14"/>
  <c r="X319" i="14"/>
  <c r="X445" i="14"/>
  <c r="G295" i="11"/>
  <c r="G97" i="11"/>
  <c r="P109" i="15" s="1"/>
  <c r="X491" i="14"/>
  <c r="X459" i="14"/>
  <c r="N421" i="13"/>
  <c r="X395" i="14"/>
  <c r="N357" i="13"/>
  <c r="I319" i="12"/>
  <c r="N293" i="13"/>
  <c r="I271" i="12"/>
  <c r="N245" i="13"/>
  <c r="R257" i="15" s="1"/>
  <c r="N207" i="13"/>
  <c r="R219" i="15" s="1"/>
  <c r="I191" i="12"/>
  <c r="Q203" i="15" s="1"/>
  <c r="I165" i="12"/>
  <c r="Q177" i="15" s="1"/>
  <c r="I133" i="12"/>
  <c r="Q145" i="15" s="1"/>
  <c r="I85" i="12"/>
  <c r="Q97" i="15" s="1"/>
  <c r="X43" i="14"/>
  <c r="S55" i="15" s="1"/>
  <c r="I21" i="12"/>
  <c r="Q33" i="15" s="1"/>
  <c r="G41" i="11"/>
  <c r="P53" i="15" s="1"/>
  <c r="X341" i="14"/>
  <c r="X246" i="14"/>
  <c r="S258" i="15" s="1"/>
  <c r="X293" i="14"/>
  <c r="X252" i="14"/>
  <c r="S264" i="15" s="1"/>
  <c r="X515" i="14"/>
  <c r="I400" i="12"/>
  <c r="N100" i="13"/>
  <c r="R112" i="15" s="1"/>
  <c r="N395" i="13"/>
  <c r="G138" i="11"/>
  <c r="P150" i="15" s="1"/>
  <c r="N499" i="13"/>
  <c r="G410" i="11"/>
  <c r="N510" i="13"/>
  <c r="G457" i="11"/>
  <c r="G155" i="11"/>
  <c r="P167" i="15" s="1"/>
  <c r="I270" i="12"/>
  <c r="I46" i="12"/>
  <c r="Q58" i="15" s="1"/>
  <c r="I67" i="12"/>
  <c r="Q79" i="15" s="1"/>
  <c r="G164" i="11"/>
  <c r="P176" i="15" s="1"/>
  <c r="G223" i="11"/>
  <c r="P235" i="15" s="1"/>
  <c r="I123" i="12"/>
  <c r="Q135" i="15" s="1"/>
  <c r="N468" i="13"/>
  <c r="N388" i="13"/>
  <c r="I366" i="12"/>
  <c r="X250" i="14"/>
  <c r="S262" i="15" s="1"/>
  <c r="N206" i="13"/>
  <c r="R218" i="15" s="1"/>
  <c r="N132" i="13"/>
  <c r="R144" i="15" s="1"/>
  <c r="N84" i="13"/>
  <c r="R96" i="15" s="1"/>
  <c r="N36" i="13"/>
  <c r="R48" i="15" s="1"/>
  <c r="N409" i="13"/>
  <c r="N201" i="13"/>
  <c r="R213" i="15" s="1"/>
  <c r="N479" i="13"/>
  <c r="X405" i="14"/>
  <c r="I377" i="12"/>
  <c r="I345" i="12"/>
  <c r="N303" i="13"/>
  <c r="I265" i="12"/>
  <c r="Q277" i="15" s="1"/>
  <c r="I233" i="12"/>
  <c r="Q245" i="15" s="1"/>
  <c r="N159" i="13"/>
  <c r="R171" i="15" s="1"/>
  <c r="N127" i="13"/>
  <c r="R139" i="15" s="1"/>
  <c r="X85" i="14"/>
  <c r="S97" i="15" s="1"/>
  <c r="N47" i="13"/>
  <c r="R59" i="15" s="1"/>
  <c r="X317" i="14"/>
  <c r="X67" i="14"/>
  <c r="S79" i="15" s="1"/>
  <c r="X299" i="14"/>
  <c r="X478" i="14"/>
  <c r="N111" i="13"/>
  <c r="R123" i="15" s="1"/>
  <c r="I393" i="12"/>
  <c r="G479" i="11"/>
  <c r="N484" i="13"/>
  <c r="N502" i="13"/>
  <c r="G480" i="11"/>
  <c r="G74" i="11"/>
  <c r="P86" i="15" s="1"/>
  <c r="N489" i="13"/>
  <c r="N441" i="13"/>
  <c r="G395" i="11"/>
  <c r="G112" i="11"/>
  <c r="P124" i="15" s="1"/>
  <c r="G425" i="11"/>
  <c r="G91" i="11"/>
  <c r="P103" i="15" s="1"/>
  <c r="I507" i="12"/>
  <c r="I411" i="12"/>
  <c r="G296" i="11"/>
  <c r="G473" i="11"/>
  <c r="G159" i="11"/>
  <c r="P171" i="15" s="1"/>
  <c r="G150" i="11"/>
  <c r="P162" i="15" s="1"/>
  <c r="I354" i="12"/>
  <c r="I338" i="12"/>
  <c r="N264" i="13"/>
  <c r="R276" i="15" s="1"/>
  <c r="I226" i="12"/>
  <c r="Q238" i="15" s="1"/>
  <c r="X190" i="14"/>
  <c r="S202" i="15" s="1"/>
  <c r="X158" i="14"/>
  <c r="S170" i="15" s="1"/>
  <c r="X94" i="14"/>
  <c r="S106" i="15" s="1"/>
  <c r="X62" i="14"/>
  <c r="S74" i="15" s="1"/>
  <c r="N431" i="13"/>
  <c r="N407" i="13"/>
  <c r="N391" i="13"/>
  <c r="N359" i="13"/>
  <c r="N351" i="13"/>
  <c r="N327" i="13"/>
  <c r="N311" i="13"/>
  <c r="N287" i="13"/>
  <c r="N263" i="13"/>
  <c r="R275" i="15" s="1"/>
  <c r="N255" i="13"/>
  <c r="R267" i="15" s="1"/>
  <c r="N247" i="13"/>
  <c r="R259" i="15" s="1"/>
  <c r="N231" i="13"/>
  <c r="R243" i="15" s="1"/>
  <c r="N223" i="13"/>
  <c r="R235" i="15" s="1"/>
  <c r="N215" i="13"/>
  <c r="R227" i="15" s="1"/>
  <c r="N199" i="13"/>
  <c r="R211" i="15" s="1"/>
  <c r="N175" i="13"/>
  <c r="R187" i="15" s="1"/>
  <c r="N167" i="13"/>
  <c r="R179" i="15" s="1"/>
  <c r="N151" i="13"/>
  <c r="R163" i="15" s="1"/>
  <c r="N135" i="13"/>
  <c r="R147" i="15" s="1"/>
  <c r="N119" i="13"/>
  <c r="R131" i="15" s="1"/>
  <c r="N103" i="13"/>
  <c r="R115" i="15" s="1"/>
  <c r="N95" i="13"/>
  <c r="R107" i="15" s="1"/>
  <c r="N87" i="13"/>
  <c r="R99" i="15" s="1"/>
  <c r="N71" i="13"/>
  <c r="R83" i="15" s="1"/>
  <c r="N23" i="13"/>
  <c r="R35" i="15" s="1"/>
  <c r="G283" i="11"/>
  <c r="X441" i="14"/>
  <c r="X409" i="14"/>
  <c r="N403" i="13"/>
  <c r="N387" i="13"/>
  <c r="X345" i="14"/>
  <c r="X233" i="14"/>
  <c r="S245" i="15" s="1"/>
  <c r="X153" i="14"/>
  <c r="S165" i="15" s="1"/>
  <c r="N125" i="13"/>
  <c r="R137" i="15" s="1"/>
  <c r="I77" i="12"/>
  <c r="Q89" i="15" s="1"/>
  <c r="G158" i="11"/>
  <c r="P170" i="15" s="1"/>
  <c r="X184" i="14"/>
  <c r="S196" i="15" s="1"/>
  <c r="X490" i="14"/>
  <c r="N372" i="13"/>
  <c r="I185" i="12"/>
  <c r="Q197" i="15" s="1"/>
  <c r="N196" i="13"/>
  <c r="R208" i="15" s="1"/>
  <c r="N158" i="13"/>
  <c r="R170" i="15" s="1"/>
  <c r="N126" i="13"/>
  <c r="R138" i="15" s="1"/>
  <c r="X42" i="14"/>
  <c r="S54" i="15" s="1"/>
  <c r="G259" i="11"/>
  <c r="P271" i="15" s="1"/>
  <c r="N25" i="13"/>
  <c r="R37" i="15" s="1"/>
  <c r="X501" i="14"/>
  <c r="N447" i="13"/>
  <c r="N383" i="13"/>
  <c r="N367" i="13"/>
  <c r="N335" i="13"/>
  <c r="I281" i="12"/>
  <c r="I207" i="12"/>
  <c r="Q219" i="15" s="1"/>
  <c r="X149" i="14"/>
  <c r="S161" i="15" s="1"/>
  <c r="I137" i="12"/>
  <c r="Q149" i="15" s="1"/>
  <c r="I105" i="12"/>
  <c r="Q117" i="15" s="1"/>
  <c r="I57" i="12"/>
  <c r="Q69" i="15" s="1"/>
  <c r="X365" i="14"/>
  <c r="X195" i="14"/>
  <c r="S207" i="15" s="1"/>
  <c r="X427" i="14"/>
  <c r="X402" i="14"/>
  <c r="N474" i="13"/>
  <c r="I244" i="12"/>
  <c r="Q256" i="15" s="1"/>
  <c r="G468" i="11"/>
  <c r="G415" i="11"/>
  <c r="N516" i="13"/>
  <c r="N236" i="13"/>
  <c r="R248" i="15" s="1"/>
  <c r="I205" i="12"/>
  <c r="Q217" i="15" s="1"/>
  <c r="G178" i="11"/>
  <c r="P190" i="15" s="1"/>
  <c r="G26" i="11"/>
  <c r="P38" i="15" s="1"/>
  <c r="N473" i="13"/>
  <c r="N457" i="13"/>
  <c r="G133" i="11"/>
  <c r="P145" i="15" s="1"/>
  <c r="G332" i="11"/>
  <c r="G216" i="11"/>
  <c r="P228" i="15" s="1"/>
  <c r="G64" i="11"/>
  <c r="P76" i="15" s="1"/>
  <c r="G256" i="11"/>
  <c r="P268" i="15" s="1"/>
  <c r="G195" i="11"/>
  <c r="P207" i="15" s="1"/>
  <c r="G43" i="11"/>
  <c r="P55" i="15" s="1"/>
  <c r="I242" i="12"/>
  <c r="Q254" i="15" s="1"/>
  <c r="I351" i="12"/>
  <c r="G509" i="11"/>
  <c r="G201" i="11"/>
  <c r="P213" i="15" s="1"/>
  <c r="G204" i="11"/>
  <c r="P216" i="15" s="1"/>
  <c r="G111" i="11"/>
  <c r="P123" i="15" s="1"/>
  <c r="I466" i="12"/>
  <c r="N328" i="13"/>
  <c r="N296" i="13"/>
  <c r="N232" i="13"/>
  <c r="R244" i="15" s="1"/>
  <c r="I210" i="12"/>
  <c r="Q222" i="15" s="1"/>
  <c r="I162" i="12"/>
  <c r="Q174" i="15" s="1"/>
  <c r="X126" i="14"/>
  <c r="S138" i="15" s="1"/>
  <c r="N104" i="13"/>
  <c r="R116" i="15" s="1"/>
  <c r="N88" i="13"/>
  <c r="R100" i="15" s="1"/>
  <c r="I66" i="12"/>
  <c r="Q78" i="15" s="1"/>
  <c r="I18" i="12"/>
  <c r="Q30" i="15" s="1"/>
  <c r="G243" i="11"/>
  <c r="P255" i="15" s="1"/>
  <c r="N423" i="13"/>
  <c r="N399" i="13"/>
  <c r="N375" i="13"/>
  <c r="N343" i="13"/>
  <c r="N319" i="13"/>
  <c r="N295" i="13"/>
  <c r="N279" i="13"/>
  <c r="X437" i="14"/>
  <c r="N434" i="13"/>
  <c r="X185" i="14"/>
  <c r="S197" i="15" s="1"/>
  <c r="X245" i="14"/>
  <c r="S257" i="15" s="1"/>
  <c r="X91" i="14"/>
  <c r="S103" i="15" s="1"/>
  <c r="X237" i="14"/>
  <c r="S249" i="15" s="1"/>
  <c r="X343" i="14"/>
  <c r="X270" i="14"/>
  <c r="X248" i="14"/>
  <c r="S260" i="15" s="1"/>
  <c r="X302" i="14"/>
  <c r="X315" i="14"/>
  <c r="X360" i="14"/>
  <c r="N410" i="13"/>
  <c r="N337" i="13"/>
  <c r="N249" i="13"/>
  <c r="R261" i="15" s="1"/>
  <c r="N17" i="13"/>
  <c r="R29" i="15" s="1"/>
  <c r="G502" i="11"/>
  <c r="G438" i="11"/>
  <c r="I129" i="12"/>
  <c r="Q141" i="15" s="1"/>
  <c r="G460" i="11"/>
  <c r="G396" i="11"/>
  <c r="I217" i="12"/>
  <c r="Q229" i="15" s="1"/>
  <c r="G471" i="11"/>
  <c r="G407" i="11"/>
  <c r="N315" i="13"/>
  <c r="N163" i="13"/>
  <c r="R175" i="15" s="1"/>
  <c r="N404" i="13"/>
  <c r="N294" i="13"/>
  <c r="N411" i="13"/>
  <c r="G384" i="11"/>
  <c r="G170" i="11"/>
  <c r="P182" i="15" s="1"/>
  <c r="G122" i="11"/>
  <c r="P134" i="15" s="1"/>
  <c r="G18" i="11"/>
  <c r="P30" i="15" s="1"/>
  <c r="X489" i="14"/>
  <c r="X457" i="14"/>
  <c r="G493" i="11"/>
  <c r="G165" i="11"/>
  <c r="P177" i="15" s="1"/>
  <c r="G472" i="11"/>
  <c r="G208" i="11"/>
  <c r="P220" i="15" s="1"/>
  <c r="G160" i="11"/>
  <c r="P172" i="15" s="1"/>
  <c r="G56" i="11"/>
  <c r="P68" i="15" s="1"/>
  <c r="I149" i="12"/>
  <c r="Q161" i="15" s="1"/>
  <c r="G187" i="11"/>
  <c r="P199" i="15" s="1"/>
  <c r="G139" i="11"/>
  <c r="P151" i="15" s="1"/>
  <c r="G35" i="11"/>
  <c r="P47" i="15" s="1"/>
  <c r="N498" i="13"/>
  <c r="N450" i="13"/>
  <c r="I514" i="12"/>
  <c r="I383" i="12"/>
  <c r="I426" i="12"/>
  <c r="G434" i="11"/>
  <c r="G488" i="11"/>
  <c r="G196" i="11"/>
  <c r="P208" i="15" s="1"/>
  <c r="G148" i="11"/>
  <c r="P160" i="15" s="1"/>
  <c r="G469" i="11"/>
  <c r="G207" i="11"/>
  <c r="P219" i="15" s="1"/>
  <c r="G103" i="11"/>
  <c r="P115" i="15" s="1"/>
  <c r="X514" i="14"/>
  <c r="X482" i="14"/>
  <c r="X458" i="14"/>
  <c r="X450" i="14"/>
  <c r="X434" i="14"/>
  <c r="X394" i="14"/>
  <c r="X386" i="14"/>
  <c r="X378" i="14"/>
  <c r="X370" i="14"/>
  <c r="X362" i="14"/>
  <c r="X354" i="14"/>
  <c r="X338" i="14"/>
  <c r="X322" i="14"/>
  <c r="X306" i="14"/>
  <c r="X298" i="14"/>
  <c r="X290" i="14"/>
  <c r="X282" i="14"/>
  <c r="X258" i="14"/>
  <c r="S270" i="15" s="1"/>
  <c r="X242" i="14"/>
  <c r="S254" i="15" s="1"/>
  <c r="X234" i="14"/>
  <c r="S246" i="15" s="1"/>
  <c r="X226" i="14"/>
  <c r="S238" i="15" s="1"/>
  <c r="X218" i="14"/>
  <c r="S230" i="15" s="1"/>
  <c r="X210" i="14"/>
  <c r="S222" i="15" s="1"/>
  <c r="X194" i="14"/>
  <c r="S206" i="15" s="1"/>
  <c r="X162" i="14"/>
  <c r="S174" i="15" s="1"/>
  <c r="X130" i="14"/>
  <c r="S142" i="15" s="1"/>
  <c r="X122" i="14"/>
  <c r="S134" i="15" s="1"/>
  <c r="X114" i="14"/>
  <c r="S126" i="15" s="1"/>
  <c r="X106" i="14"/>
  <c r="S118" i="15" s="1"/>
  <c r="X98" i="14"/>
  <c r="S110" i="15" s="1"/>
  <c r="X90" i="14"/>
  <c r="S102" i="15" s="1"/>
  <c r="X74" i="14"/>
  <c r="S86" i="15" s="1"/>
  <c r="X66" i="14"/>
  <c r="S78" i="15" s="1"/>
  <c r="X34" i="14"/>
  <c r="S46" i="15" s="1"/>
  <c r="X26" i="14"/>
  <c r="S38" i="15" s="1"/>
  <c r="X18" i="14"/>
  <c r="S30" i="15" s="1"/>
  <c r="N514" i="13"/>
  <c r="X504" i="14"/>
  <c r="X472" i="14"/>
  <c r="I460" i="12"/>
  <c r="I428" i="12"/>
  <c r="N418" i="13"/>
  <c r="I412" i="12"/>
  <c r="N402" i="13"/>
  <c r="I396" i="12"/>
  <c r="X392" i="14"/>
  <c r="N386" i="13"/>
  <c r="X376" i="14"/>
  <c r="I364" i="12"/>
  <c r="N354" i="13"/>
  <c r="X344" i="14"/>
  <c r="I316" i="12"/>
  <c r="X296" i="14"/>
  <c r="N290" i="13"/>
  <c r="I284" i="12"/>
  <c r="X264" i="14"/>
  <c r="S276" i="15" s="1"/>
  <c r="I252" i="12"/>
  <c r="Q264" i="15" s="1"/>
  <c r="N242" i="13"/>
  <c r="R254" i="15" s="1"/>
  <c r="X232" i="14"/>
  <c r="S244" i="15" s="1"/>
  <c r="I220" i="12"/>
  <c r="Q232" i="15" s="1"/>
  <c r="N210" i="13"/>
  <c r="R222" i="15" s="1"/>
  <c r="N178" i="13"/>
  <c r="R190" i="15" s="1"/>
  <c r="X168" i="14"/>
  <c r="S180" i="15" s="1"/>
  <c r="I140" i="12"/>
  <c r="Q152" i="15" s="1"/>
  <c r="X136" i="14"/>
  <c r="S148" i="15" s="1"/>
  <c r="I108" i="12"/>
  <c r="Q120" i="15" s="1"/>
  <c r="N98" i="13"/>
  <c r="R110" i="15" s="1"/>
  <c r="I92" i="12"/>
  <c r="Q104" i="15" s="1"/>
  <c r="N50" i="13"/>
  <c r="R62" i="15" s="1"/>
  <c r="X40" i="14"/>
  <c r="S52" i="15" s="1"/>
  <c r="X449" i="14"/>
  <c r="X425" i="14"/>
  <c r="X393" i="14"/>
  <c r="X377" i="14"/>
  <c r="X361" i="14"/>
  <c r="X353" i="14"/>
  <c r="X329" i="14"/>
  <c r="X313" i="14"/>
  <c r="X297" i="14"/>
  <c r="X281" i="14"/>
  <c r="X265" i="14"/>
  <c r="S277" i="15" s="1"/>
  <c r="X217" i="14"/>
  <c r="S229" i="15" s="1"/>
  <c r="X177" i="14"/>
  <c r="S189" i="15" s="1"/>
  <c r="X169" i="14"/>
  <c r="S181" i="15" s="1"/>
  <c r="X137" i="14"/>
  <c r="S149" i="15" s="1"/>
  <c r="X129" i="14"/>
  <c r="S141" i="15" s="1"/>
  <c r="X121" i="14"/>
  <c r="S133" i="15" s="1"/>
  <c r="X105" i="14"/>
  <c r="S117" i="15" s="1"/>
  <c r="X97" i="14"/>
  <c r="S109" i="15" s="1"/>
  <c r="X89" i="14"/>
  <c r="S101" i="15" s="1"/>
  <c r="X73" i="14"/>
  <c r="S85" i="15" s="1"/>
  <c r="X57" i="14"/>
  <c r="S69" i="15" s="1"/>
  <c r="X49" i="14"/>
  <c r="S61" i="15" s="1"/>
  <c r="X41" i="14"/>
  <c r="S53" i="15" s="1"/>
  <c r="X33" i="14"/>
  <c r="S45" i="15" s="1"/>
  <c r="X25" i="14"/>
  <c r="S37" i="15" s="1"/>
  <c r="G247" i="11"/>
  <c r="P259" i="15" s="1"/>
  <c r="G225" i="11"/>
  <c r="P237" i="15" s="1"/>
  <c r="G246" i="11"/>
  <c r="P258" i="15" s="1"/>
  <c r="G284" i="11"/>
  <c r="X431" i="14"/>
  <c r="X367" i="14"/>
  <c r="X287" i="14"/>
  <c r="X255" i="14"/>
  <c r="S267" i="15" s="1"/>
  <c r="X239" i="14"/>
  <c r="S251" i="15" s="1"/>
  <c r="X223" i="14"/>
  <c r="S235" i="15" s="1"/>
  <c r="X191" i="14"/>
  <c r="S203" i="15" s="1"/>
  <c r="X111" i="14"/>
  <c r="S123" i="15" s="1"/>
  <c r="X47" i="14"/>
  <c r="S59" i="15" s="1"/>
  <c r="N509" i="13"/>
  <c r="I503" i="12"/>
  <c r="X499" i="14"/>
  <c r="I487" i="12"/>
  <c r="N477" i="13"/>
  <c r="X451" i="14"/>
  <c r="N445" i="13"/>
  <c r="X419" i="14"/>
  <c r="N413" i="13"/>
  <c r="X403" i="14"/>
  <c r="N397" i="13"/>
  <c r="X371" i="14"/>
  <c r="X355" i="14"/>
  <c r="I343" i="12"/>
  <c r="X339" i="14"/>
  <c r="N333" i="13"/>
  <c r="N301" i="13"/>
  <c r="X275" i="14"/>
  <c r="N269" i="13"/>
  <c r="I247" i="12"/>
  <c r="Q259" i="15" s="1"/>
  <c r="N237" i="13"/>
  <c r="R249" i="15" s="1"/>
  <c r="N221" i="13"/>
  <c r="R233" i="15" s="1"/>
  <c r="I215" i="12"/>
  <c r="Q227" i="15" s="1"/>
  <c r="I125" i="12"/>
  <c r="Q137" i="15" s="1"/>
  <c r="I87" i="12"/>
  <c r="Q99" i="15" s="1"/>
  <c r="I23" i="12"/>
  <c r="Q35" i="15" s="1"/>
  <c r="X19" i="14"/>
  <c r="S31" i="15" s="1"/>
  <c r="X397" i="14"/>
  <c r="X178" i="14"/>
  <c r="S190" i="15" s="1"/>
  <c r="X277" i="14"/>
  <c r="X487" i="14"/>
  <c r="N138" i="13"/>
  <c r="R150" i="15" s="1"/>
  <c r="G503" i="11"/>
  <c r="N291" i="13"/>
  <c r="N212" i="13"/>
  <c r="R224" i="15" s="1"/>
  <c r="G512" i="11"/>
  <c r="G37" i="11"/>
  <c r="P49" i="15" s="1"/>
  <c r="G273" i="11"/>
  <c r="G32" i="11"/>
  <c r="P44" i="15" s="1"/>
  <c r="I255" i="12"/>
  <c r="Q267" i="15" s="1"/>
  <c r="G353" i="11"/>
  <c r="X494" i="14"/>
  <c r="X254" i="14"/>
  <c r="S266" i="15" s="1"/>
  <c r="I516" i="12"/>
  <c r="X496" i="14"/>
  <c r="X464" i="14"/>
  <c r="N442" i="13"/>
  <c r="X416" i="14"/>
  <c r="I388" i="12"/>
  <c r="N362" i="13"/>
  <c r="I340" i="12"/>
  <c r="I324" i="12"/>
  <c r="N298" i="13"/>
  <c r="X272" i="14"/>
  <c r="I260" i="12"/>
  <c r="Q272" i="15" s="1"/>
  <c r="X224" i="14"/>
  <c r="S236" i="15" s="1"/>
  <c r="I196" i="12"/>
  <c r="Q208" i="15" s="1"/>
  <c r="X176" i="14"/>
  <c r="S188" i="15" s="1"/>
  <c r="N154" i="13"/>
  <c r="R166" i="15" s="1"/>
  <c r="I132" i="12"/>
  <c r="Q144" i="15" s="1"/>
  <c r="N106" i="13"/>
  <c r="R118" i="15" s="1"/>
  <c r="N74" i="13"/>
  <c r="R86" i="15" s="1"/>
  <c r="N42" i="13"/>
  <c r="R54" i="15" s="1"/>
  <c r="X495" i="14"/>
  <c r="X415" i="14"/>
  <c r="X143" i="14"/>
  <c r="S155" i="15" s="1"/>
  <c r="X31" i="14"/>
  <c r="S43" i="15" s="1"/>
  <c r="N517" i="13"/>
  <c r="I495" i="12"/>
  <c r="N485" i="13"/>
  <c r="N469" i="13"/>
  <c r="I447" i="12"/>
  <c r="I415" i="12"/>
  <c r="I399" i="12"/>
  <c r="I367" i="12"/>
  <c r="I335" i="12"/>
  <c r="N309" i="13"/>
  <c r="N277" i="13"/>
  <c r="X235" i="14"/>
  <c r="S247" i="15" s="1"/>
  <c r="N197" i="13"/>
  <c r="R209" i="15" s="1"/>
  <c r="X171" i="14"/>
  <c r="S183" i="15" s="1"/>
  <c r="I143" i="12"/>
  <c r="Q155" i="15" s="1"/>
  <c r="I111" i="12"/>
  <c r="Q123" i="15" s="1"/>
  <c r="X59" i="14"/>
  <c r="S71" i="15" s="1"/>
  <c r="I37" i="12"/>
  <c r="Q49" i="15" s="1"/>
  <c r="X509" i="14"/>
  <c r="X79" i="14"/>
  <c r="S91" i="15" s="1"/>
  <c r="X241" i="14"/>
  <c r="S253" i="15" s="1"/>
  <c r="X498" i="14"/>
  <c r="N381" i="13"/>
  <c r="G462" i="11"/>
  <c r="N238" i="13"/>
  <c r="R250" i="15" s="1"/>
  <c r="G416" i="11"/>
  <c r="G24" i="11"/>
  <c r="P36" i="15" s="1"/>
  <c r="G505" i="11"/>
  <c r="G71" i="11"/>
  <c r="P83" i="15" s="1"/>
  <c r="X474" i="14"/>
  <c r="I414" i="12"/>
  <c r="X346" i="14"/>
  <c r="I286" i="12"/>
  <c r="I238" i="12"/>
  <c r="Q250" i="15" s="1"/>
  <c r="X186" i="14"/>
  <c r="S198" i="15" s="1"/>
  <c r="N116" i="13"/>
  <c r="R128" i="15" s="1"/>
  <c r="I62" i="12"/>
  <c r="Q74" i="15" s="1"/>
  <c r="N20" i="13"/>
  <c r="R32" i="15" s="1"/>
  <c r="G237" i="11"/>
  <c r="P249" i="15" s="1"/>
  <c r="N377" i="13"/>
  <c r="N73" i="13"/>
  <c r="R85" i="15" s="1"/>
  <c r="G65" i="11"/>
  <c r="P77" i="15" s="1"/>
  <c r="I457" i="12"/>
  <c r="N415" i="13"/>
  <c r="X373" i="14"/>
  <c r="X325" i="14"/>
  <c r="I297" i="12"/>
  <c r="N239" i="13"/>
  <c r="R251" i="15" s="1"/>
  <c r="I201" i="12"/>
  <c r="Q213" i="15" s="1"/>
  <c r="N153" i="13"/>
  <c r="R165" i="15" s="1"/>
  <c r="X117" i="14"/>
  <c r="S129" i="15" s="1"/>
  <c r="X53" i="14"/>
  <c r="S65" i="15" s="1"/>
  <c r="N364" i="13"/>
  <c r="X82" i="14"/>
  <c r="S94" i="15" s="1"/>
  <c r="X219" i="14"/>
  <c r="S231" i="15" s="1"/>
  <c r="X284" i="14"/>
  <c r="X462" i="14"/>
  <c r="N297" i="13"/>
  <c r="I256" i="12"/>
  <c r="Q268" i="15" s="1"/>
  <c r="G404" i="11"/>
  <c r="N52" i="13"/>
  <c r="R64" i="15" s="1"/>
  <c r="N505" i="13"/>
  <c r="X333" i="14"/>
  <c r="X88" i="14"/>
  <c r="S100" i="15" s="1"/>
  <c r="X138" i="14"/>
  <c r="S150" i="15" s="1"/>
  <c r="X214" i="14"/>
  <c r="S226" i="15" s="1"/>
  <c r="X238" i="14"/>
  <c r="S250" i="15" s="1"/>
  <c r="X295" i="14"/>
  <c r="X511" i="14"/>
  <c r="X347" i="14"/>
  <c r="X379" i="14"/>
  <c r="X483" i="14"/>
  <c r="N82" i="13"/>
  <c r="R94" i="15" s="1"/>
  <c r="I464" i="12"/>
  <c r="I208" i="12"/>
  <c r="Q220" i="15" s="1"/>
  <c r="I381" i="12"/>
  <c r="G494" i="11"/>
  <c r="G430" i="11"/>
  <c r="I285" i="12"/>
  <c r="N314" i="13"/>
  <c r="N491" i="13"/>
  <c r="N302" i="13"/>
  <c r="N374" i="13"/>
  <c r="I332" i="12"/>
  <c r="G218" i="11"/>
  <c r="P230" i="15" s="1"/>
  <c r="G114" i="11"/>
  <c r="P126" i="15" s="1"/>
  <c r="N519" i="13"/>
  <c r="N503" i="13"/>
  <c r="N495" i="13"/>
  <c r="N487" i="13"/>
  <c r="N471" i="13"/>
  <c r="N463" i="13"/>
  <c r="N455" i="13"/>
  <c r="N439" i="13"/>
  <c r="G362" i="11"/>
  <c r="G197" i="11"/>
  <c r="P209" i="15" s="1"/>
  <c r="G305" i="11"/>
  <c r="G152" i="11"/>
  <c r="P164" i="15" s="1"/>
  <c r="G48" i="11"/>
  <c r="P60" i="15" s="1"/>
  <c r="I117" i="12"/>
  <c r="Q129" i="15" s="1"/>
  <c r="G393" i="11"/>
  <c r="G325" i="11"/>
  <c r="G131" i="11"/>
  <c r="P143" i="15" s="1"/>
  <c r="G27" i="11"/>
  <c r="P39" i="15" s="1"/>
  <c r="I300" i="12"/>
  <c r="I398" i="12"/>
  <c r="I458" i="12"/>
  <c r="G515" i="11"/>
  <c r="G432" i="11"/>
  <c r="G174" i="11"/>
  <c r="P186" i="15" s="1"/>
  <c r="G477" i="11"/>
  <c r="G392" i="11"/>
  <c r="G140" i="11"/>
  <c r="P152" i="15" s="1"/>
  <c r="I512" i="12"/>
  <c r="G199" i="11"/>
  <c r="P211" i="15" s="1"/>
  <c r="G95" i="11"/>
  <c r="P107" i="15" s="1"/>
  <c r="G47" i="11"/>
  <c r="P59" i="15" s="1"/>
  <c r="N504" i="13"/>
  <c r="N472" i="13"/>
  <c r="N440" i="13"/>
  <c r="N408" i="13"/>
  <c r="N376" i="13"/>
  <c r="N200" i="13"/>
  <c r="R212" i="15" s="1"/>
  <c r="N168" i="13"/>
  <c r="R180" i="15" s="1"/>
  <c r="N40" i="13"/>
  <c r="R52" i="15" s="1"/>
  <c r="G46" i="11"/>
  <c r="P58" i="15" s="1"/>
  <c r="G262" i="11"/>
  <c r="P274" i="15" s="1"/>
  <c r="G359" i="11"/>
  <c r="N429" i="13"/>
  <c r="N365" i="13"/>
  <c r="N349" i="13"/>
  <c r="N317" i="13"/>
  <c r="N285" i="13"/>
  <c r="N253" i="13"/>
  <c r="R265" i="15" s="1"/>
  <c r="N205" i="13"/>
  <c r="R217" i="15" s="1"/>
  <c r="N173" i="13"/>
  <c r="R185" i="15" s="1"/>
  <c r="N157" i="13"/>
  <c r="R169" i="15" s="1"/>
  <c r="N93" i="13"/>
  <c r="R105" i="15" s="1"/>
  <c r="N53" i="13"/>
  <c r="R65" i="15" s="1"/>
  <c r="G20" i="11"/>
  <c r="P32" i="15" s="1"/>
  <c r="N432" i="13"/>
  <c r="N424" i="13"/>
  <c r="N400" i="13"/>
  <c r="N392" i="13"/>
  <c r="N368" i="13"/>
  <c r="N360" i="13"/>
  <c r="N344" i="13"/>
  <c r="N336" i="13"/>
  <c r="N312" i="13"/>
  <c r="N304" i="13"/>
  <c r="N280" i="13"/>
  <c r="N272" i="13"/>
  <c r="N248" i="13"/>
  <c r="R260" i="15" s="1"/>
  <c r="N240" i="13"/>
  <c r="R252" i="15" s="1"/>
  <c r="N216" i="13"/>
  <c r="R228" i="15" s="1"/>
  <c r="N208" i="13"/>
  <c r="R220" i="15" s="1"/>
  <c r="N160" i="13"/>
  <c r="R172" i="15" s="1"/>
  <c r="N152" i="13"/>
  <c r="R164" i="15" s="1"/>
  <c r="N144" i="13"/>
  <c r="R156" i="15" s="1"/>
  <c r="N136" i="13"/>
  <c r="R148" i="15" s="1"/>
  <c r="N128" i="13"/>
  <c r="R140" i="15" s="1"/>
  <c r="N120" i="13"/>
  <c r="R132" i="15" s="1"/>
  <c r="N112" i="13"/>
  <c r="R124" i="15" s="1"/>
  <c r="N56" i="13"/>
  <c r="R68" i="15" s="1"/>
  <c r="N24" i="13"/>
  <c r="R36" i="15" s="1"/>
  <c r="N16" i="13"/>
  <c r="R28" i="15" s="1"/>
  <c r="I352" i="12"/>
  <c r="X348" i="14"/>
  <c r="N342" i="13"/>
  <c r="X332" i="14"/>
  <c r="X316" i="14"/>
  <c r="N310" i="13"/>
  <c r="I304" i="12"/>
  <c r="X300" i="14"/>
  <c r="I288" i="12"/>
  <c r="N278" i="13"/>
  <c r="X268" i="14"/>
  <c r="N246" i="13"/>
  <c r="R258" i="15" s="1"/>
  <c r="I240" i="12"/>
  <c r="Q252" i="15" s="1"/>
  <c r="X236" i="14"/>
  <c r="S248" i="15" s="1"/>
  <c r="I224" i="12"/>
  <c r="Q236" i="15" s="1"/>
  <c r="I214" i="12"/>
  <c r="Q226" i="15" s="1"/>
  <c r="X204" i="14"/>
  <c r="S216" i="15" s="1"/>
  <c r="I198" i="12"/>
  <c r="Q210" i="15" s="1"/>
  <c r="X188" i="14"/>
  <c r="S200" i="15" s="1"/>
  <c r="I182" i="12"/>
  <c r="Q194" i="15" s="1"/>
  <c r="X172" i="14"/>
  <c r="S184" i="15" s="1"/>
  <c r="N166" i="13"/>
  <c r="R178" i="15" s="1"/>
  <c r="X156" i="14"/>
  <c r="S168" i="15" s="1"/>
  <c r="I144" i="12"/>
  <c r="Q156" i="15" s="1"/>
  <c r="X140" i="14"/>
  <c r="S152" i="15" s="1"/>
  <c r="I128" i="12"/>
  <c r="Q140" i="15" s="1"/>
  <c r="X124" i="14"/>
  <c r="S136" i="15" s="1"/>
  <c r="I112" i="12"/>
  <c r="Q124" i="15" s="1"/>
  <c r="X108" i="14"/>
  <c r="S120" i="15" s="1"/>
  <c r="N102" i="13"/>
  <c r="R114" i="15" s="1"/>
  <c r="I96" i="12"/>
  <c r="Q108" i="15" s="1"/>
  <c r="X92" i="14"/>
  <c r="S104" i="15" s="1"/>
  <c r="I80" i="12"/>
  <c r="Q92" i="15" s="1"/>
  <c r="X76" i="14"/>
  <c r="S88" i="15" s="1"/>
  <c r="N70" i="13"/>
  <c r="R82" i="15" s="1"/>
  <c r="I64" i="12"/>
  <c r="Q76" i="15" s="1"/>
  <c r="X60" i="14"/>
  <c r="S72" i="15" s="1"/>
  <c r="N54" i="13"/>
  <c r="R66" i="15" s="1"/>
  <c r="I48" i="12"/>
  <c r="Q60" i="15" s="1"/>
  <c r="X44" i="14"/>
  <c r="S56" i="15" s="1"/>
  <c r="N38" i="13"/>
  <c r="R50" i="15" s="1"/>
  <c r="I32" i="12"/>
  <c r="Q44" i="15" s="1"/>
  <c r="N22" i="13"/>
  <c r="R34" i="15" s="1"/>
  <c r="I16" i="12"/>
  <c r="Q28" i="15" s="1"/>
  <c r="X497" i="14"/>
  <c r="G57" i="11"/>
  <c r="P69" i="15" s="1"/>
  <c r="G44" i="11"/>
  <c r="P56" i="15" s="1"/>
  <c r="G270" i="11"/>
  <c r="G279" i="11"/>
  <c r="G263" i="11"/>
  <c r="P275" i="15" s="1"/>
  <c r="X429" i="14"/>
  <c r="X381" i="14"/>
  <c r="X349" i="14"/>
  <c r="X269" i="14"/>
  <c r="X221" i="14"/>
  <c r="S233" i="15" s="1"/>
  <c r="X189" i="14"/>
  <c r="S201" i="15" s="1"/>
  <c r="X157" i="14"/>
  <c r="S169" i="15" s="1"/>
  <c r="X125" i="14"/>
  <c r="S137" i="15" s="1"/>
  <c r="X93" i="14"/>
  <c r="S105" i="15" s="1"/>
  <c r="X61" i="14"/>
  <c r="S73" i="15" s="1"/>
  <c r="X45" i="14"/>
  <c r="S57" i="15" s="1"/>
  <c r="X519" i="14"/>
  <c r="N513" i="13"/>
  <c r="X503" i="14"/>
  <c r="N497" i="13"/>
  <c r="N481" i="13"/>
  <c r="I475" i="12"/>
  <c r="X471" i="14"/>
  <c r="N465" i="13"/>
  <c r="I459" i="12"/>
  <c r="N449" i="13"/>
  <c r="I443" i="12"/>
  <c r="N433" i="13"/>
  <c r="I427" i="12"/>
  <c r="X423" i="14"/>
  <c r="N417" i="13"/>
  <c r="X407" i="14"/>
  <c r="N401" i="13"/>
  <c r="I395" i="12"/>
  <c r="X391" i="14"/>
  <c r="N385" i="13"/>
  <c r="N369" i="13"/>
  <c r="I363" i="12"/>
  <c r="X359" i="14"/>
  <c r="N353" i="13"/>
  <c r="I347" i="12"/>
  <c r="I331" i="12"/>
  <c r="X327" i="14"/>
  <c r="N321" i="13"/>
  <c r="I315" i="12"/>
  <c r="X311" i="14"/>
  <c r="I299" i="12"/>
  <c r="N289" i="13"/>
  <c r="X279" i="14"/>
  <c r="N273" i="13"/>
  <c r="I267" i="12"/>
  <c r="X263" i="14"/>
  <c r="S275" i="15" s="1"/>
  <c r="X247" i="14"/>
  <c r="S259" i="15" s="1"/>
  <c r="I235" i="12"/>
  <c r="Q247" i="15" s="1"/>
  <c r="X231" i="14"/>
  <c r="S243" i="15" s="1"/>
  <c r="N225" i="13"/>
  <c r="R237" i="15" s="1"/>
  <c r="N209" i="13"/>
  <c r="R221" i="15" s="1"/>
  <c r="N203" i="13"/>
  <c r="R215" i="15" s="1"/>
  <c r="N193" i="13"/>
  <c r="R205" i="15" s="1"/>
  <c r="X183" i="14"/>
  <c r="S195" i="15" s="1"/>
  <c r="I177" i="12"/>
  <c r="Q189" i="15" s="1"/>
  <c r="I171" i="12"/>
  <c r="Q183" i="15" s="1"/>
  <c r="X167" i="14"/>
  <c r="S179" i="15" s="1"/>
  <c r="N161" i="13"/>
  <c r="R173" i="15" s="1"/>
  <c r="I155" i="12"/>
  <c r="Q167" i="15" s="1"/>
  <c r="X151" i="14"/>
  <c r="S163" i="15" s="1"/>
  <c r="N145" i="13"/>
  <c r="R157" i="15" s="1"/>
  <c r="I139" i="12"/>
  <c r="Q151" i="15" s="1"/>
  <c r="X135" i="14"/>
  <c r="S147" i="15" s="1"/>
  <c r="N129" i="13"/>
  <c r="R141" i="15" s="1"/>
  <c r="X119" i="14"/>
  <c r="S131" i="15" s="1"/>
  <c r="N113" i="13"/>
  <c r="R125" i="15" s="1"/>
  <c r="I107" i="12"/>
  <c r="Q119" i="15" s="1"/>
  <c r="N97" i="13"/>
  <c r="R109" i="15" s="1"/>
  <c r="I91" i="12"/>
  <c r="Q103" i="15" s="1"/>
  <c r="X87" i="14"/>
  <c r="S99" i="15" s="1"/>
  <c r="N81" i="13"/>
  <c r="R93" i="15" s="1"/>
  <c r="I75" i="12"/>
  <c r="Q87" i="15" s="1"/>
  <c r="N65" i="13"/>
  <c r="R77" i="15" s="1"/>
  <c r="I59" i="12"/>
  <c r="Q71" i="15" s="1"/>
  <c r="X55" i="14"/>
  <c r="S67" i="15" s="1"/>
  <c r="I43" i="12"/>
  <c r="Q55" i="15" s="1"/>
  <c r="X39" i="14"/>
  <c r="S51" i="15" s="1"/>
  <c r="N33" i="13"/>
  <c r="R45" i="15" s="1"/>
  <c r="I27" i="12"/>
  <c r="Q39" i="15" s="1"/>
  <c r="X23" i="14"/>
  <c r="S35" i="15" s="1"/>
  <c r="G84" i="11"/>
  <c r="P96" i="15" s="1"/>
  <c r="G105" i="11"/>
  <c r="P117" i="15" s="1"/>
  <c r="X500" i="14"/>
  <c r="X372" i="14"/>
  <c r="X200" i="14"/>
  <c r="S212" i="15" s="1"/>
  <c r="X142" i="14"/>
  <c r="S154" i="15" s="1"/>
  <c r="X102" i="14"/>
  <c r="S114" i="15" s="1"/>
  <c r="N355" i="13"/>
  <c r="N467" i="13"/>
  <c r="N371" i="13"/>
  <c r="X28" i="14"/>
  <c r="S40" i="15" s="1"/>
  <c r="X120" i="14"/>
  <c r="S132" i="15" s="1"/>
  <c r="X69" i="14"/>
  <c r="S81" i="15" s="1"/>
  <c r="X101" i="14"/>
  <c r="S113" i="15" s="1"/>
  <c r="X133" i="14"/>
  <c r="S145" i="15" s="1"/>
  <c r="X165" i="14"/>
  <c r="S177" i="15" s="1"/>
  <c r="X197" i="14"/>
  <c r="S209" i="15" s="1"/>
  <c r="X261" i="14"/>
  <c r="S273" i="15" s="1"/>
  <c r="X294" i="14"/>
  <c r="X406" i="14"/>
  <c r="X280" i="14"/>
  <c r="X477" i="14"/>
  <c r="X469" i="14"/>
  <c r="X410" i="14"/>
  <c r="X461" i="14"/>
  <c r="X502" i="14"/>
  <c r="N170" i="13"/>
  <c r="R182" i="15" s="1"/>
  <c r="I176" i="12"/>
  <c r="Q188" i="15" s="1"/>
  <c r="I160" i="12"/>
  <c r="Q172" i="15" s="1"/>
  <c r="N148" i="13"/>
  <c r="R160" i="15" s="1"/>
  <c r="I389" i="12"/>
  <c r="I325" i="12"/>
  <c r="I261" i="12"/>
  <c r="Q273" i="15" s="1"/>
  <c r="I197" i="12"/>
  <c r="Q209" i="15" s="1"/>
  <c r="I492" i="12"/>
  <c r="N66" i="13"/>
  <c r="R78" i="15" s="1"/>
  <c r="N64" i="13"/>
  <c r="R76" i="15" s="1"/>
  <c r="N61" i="13"/>
  <c r="R73" i="15" s="1"/>
  <c r="G391" i="11"/>
  <c r="I97" i="12"/>
  <c r="Q109" i="15" s="1"/>
  <c r="I33" i="12"/>
  <c r="Q45" i="15" s="1"/>
  <c r="N258" i="13"/>
  <c r="R270" i="15" s="1"/>
  <c r="N267" i="13"/>
  <c r="N348" i="13"/>
  <c r="N185" i="13"/>
  <c r="R197" i="15" s="1"/>
  <c r="N219" i="13"/>
  <c r="R231" i="15" s="1"/>
  <c r="N265" i="13"/>
  <c r="R277" i="15" s="1"/>
  <c r="N493" i="13"/>
  <c r="N300" i="13"/>
  <c r="N380" i="13"/>
  <c r="N486" i="13"/>
  <c r="I360" i="12"/>
  <c r="I69" i="12"/>
  <c r="Q81" i="15" s="1"/>
  <c r="I116" i="12"/>
  <c r="Q128" i="15" s="1"/>
  <c r="G418" i="11"/>
  <c r="G346" i="11"/>
  <c r="G265" i="11"/>
  <c r="P277" i="15" s="1"/>
  <c r="N89" i="13"/>
  <c r="R101" i="15" s="1"/>
  <c r="G366" i="11"/>
  <c r="G302" i="11"/>
  <c r="G213" i="11"/>
  <c r="P225" i="15" s="1"/>
  <c r="G181" i="11"/>
  <c r="P193" i="15" s="1"/>
  <c r="G149" i="11"/>
  <c r="P161" i="15" s="1"/>
  <c r="G117" i="11"/>
  <c r="P129" i="15" s="1"/>
  <c r="G85" i="11"/>
  <c r="P97" i="15" s="1"/>
  <c r="G53" i="11"/>
  <c r="P65" i="15" s="1"/>
  <c r="G21" i="11"/>
  <c r="P33" i="15" s="1"/>
  <c r="G376" i="11"/>
  <c r="G379" i="11"/>
  <c r="G231" i="11"/>
  <c r="P243" i="15" s="1"/>
  <c r="I17" i="12"/>
  <c r="Q29" i="15" s="1"/>
  <c r="I130" i="12"/>
  <c r="Q142" i="15" s="1"/>
  <c r="I146" i="12"/>
  <c r="Q158" i="15" s="1"/>
  <c r="I227" i="12"/>
  <c r="Q239" i="15" s="1"/>
  <c r="I355" i="12"/>
  <c r="I63" i="12"/>
  <c r="Q75" i="15" s="1"/>
  <c r="I95" i="12"/>
  <c r="Q107" i="15" s="1"/>
  <c r="I20" i="12"/>
  <c r="Q32" i="15" s="1"/>
  <c r="I52" i="12"/>
  <c r="Q64" i="15" s="1"/>
  <c r="I88" i="12"/>
  <c r="Q100" i="15" s="1"/>
  <c r="I236" i="12"/>
  <c r="Q248" i="15" s="1"/>
  <c r="I493" i="12"/>
  <c r="G313" i="11"/>
  <c r="G222" i="11"/>
  <c r="P234" i="15" s="1"/>
  <c r="G190" i="11"/>
  <c r="P202" i="15" s="1"/>
  <c r="N91" i="13"/>
  <c r="R103" i="15" s="1"/>
  <c r="G318" i="11"/>
  <c r="G217" i="11"/>
  <c r="P229" i="15" s="1"/>
  <c r="G185" i="11"/>
  <c r="P197" i="15" s="1"/>
  <c r="G153" i="11"/>
  <c r="P165" i="15" s="1"/>
  <c r="G121" i="11"/>
  <c r="P133" i="15" s="1"/>
  <c r="G306" i="11"/>
  <c r="N165" i="13"/>
  <c r="R177" i="15" s="1"/>
  <c r="I231" i="12"/>
  <c r="Q243" i="15" s="1"/>
  <c r="G326" i="11"/>
  <c r="G239" i="11"/>
  <c r="P251" i="15" s="1"/>
  <c r="G60" i="11"/>
  <c r="P72" i="15" s="1"/>
  <c r="G113" i="11"/>
  <c r="P125" i="15" s="1"/>
  <c r="G100" i="11"/>
  <c r="P112" i="15" s="1"/>
  <c r="G36" i="11"/>
  <c r="P48" i="15" s="1"/>
  <c r="G142" i="11"/>
  <c r="P154" i="15" s="1"/>
  <c r="G268" i="11"/>
  <c r="G327" i="11"/>
  <c r="G371" i="11"/>
  <c r="G444" i="11"/>
  <c r="G242" i="11"/>
  <c r="P254" i="15" s="1"/>
  <c r="G311" i="11"/>
  <c r="G394" i="11"/>
  <c r="G475" i="11"/>
  <c r="G264" i="11"/>
  <c r="P276" i="15" s="1"/>
  <c r="G365" i="11"/>
  <c r="G481" i="11"/>
  <c r="G436" i="11"/>
  <c r="G288" i="11"/>
  <c r="G347" i="11"/>
  <c r="G440" i="11"/>
  <c r="G504" i="11"/>
  <c r="G421" i="11"/>
  <c r="G260" i="11"/>
  <c r="P272" i="15" s="1"/>
  <c r="G447" i="11"/>
  <c r="G511" i="11"/>
  <c r="G52" i="11"/>
  <c r="P64" i="15" s="1"/>
  <c r="L15" i="13"/>
  <c r="M15" i="13" s="1"/>
  <c r="G71" i="15" a="1"/>
  <c r="G71" i="15" s="1"/>
  <c r="K71" i="15" s="1"/>
  <c r="L78" i="15" a="1"/>
  <c r="L78" i="15" s="1"/>
  <c r="N78" i="15" s="1"/>
  <c r="M117" i="15" a="1"/>
  <c r="M117" i="15" s="1"/>
  <c r="M91" i="15" a="1"/>
  <c r="M91" i="15" s="1"/>
  <c r="E78" i="10"/>
  <c r="O89" i="15" s="1"/>
  <c r="E404" i="10"/>
  <c r="E53" i="10"/>
  <c r="O64" i="15" s="1"/>
  <c r="E161" i="10"/>
  <c r="O172" i="15" s="1"/>
  <c r="E225" i="10"/>
  <c r="O236" i="15" s="1"/>
  <c r="E423" i="10"/>
  <c r="E90" i="10"/>
  <c r="O101" i="15" s="1"/>
  <c r="E376" i="10"/>
  <c r="E49" i="10"/>
  <c r="O60" i="15" s="1"/>
  <c r="E162" i="10"/>
  <c r="O173" i="15" s="1"/>
  <c r="E226" i="10"/>
  <c r="O237" i="15" s="1"/>
  <c r="E402" i="10"/>
  <c r="E86" i="10"/>
  <c r="O97" i="15" s="1"/>
  <c r="E363" i="10"/>
  <c r="E77" i="10"/>
  <c r="O88" i="15" s="1"/>
  <c r="E173" i="10"/>
  <c r="O184" i="15" s="1"/>
  <c r="E237" i="10"/>
  <c r="O248" i="15" s="1"/>
  <c r="E410" i="10"/>
  <c r="E82" i="10"/>
  <c r="O93" i="15" s="1"/>
  <c r="E342" i="10"/>
  <c r="E41" i="10"/>
  <c r="O52" i="15" s="1"/>
  <c r="E150" i="10"/>
  <c r="O161" i="15" s="1"/>
  <c r="T161" i="15" s="1"/>
  <c r="E214" i="10"/>
  <c r="O225" i="15" s="1"/>
  <c r="E436" i="10"/>
  <c r="E287" i="10"/>
  <c r="E366" i="10"/>
  <c r="E460" i="10"/>
  <c r="E254" i="10"/>
  <c r="O265" i="15" s="1"/>
  <c r="E348" i="10"/>
  <c r="E431" i="10"/>
  <c r="E510" i="10"/>
  <c r="E44" i="10"/>
  <c r="O55" i="15" s="1"/>
  <c r="E76" i="10"/>
  <c r="O87" i="15" s="1"/>
  <c r="E108" i="10"/>
  <c r="O119" i="15" s="1"/>
  <c r="E140" i="10"/>
  <c r="O151" i="15" s="1"/>
  <c r="E172" i="10"/>
  <c r="O183" i="15" s="1"/>
  <c r="E204" i="10"/>
  <c r="O215" i="15" s="1"/>
  <c r="E236" i="10"/>
  <c r="O247" i="15" s="1"/>
  <c r="E320" i="10"/>
  <c r="E403" i="10"/>
  <c r="E482" i="10"/>
  <c r="E292" i="10"/>
  <c r="E375" i="10"/>
  <c r="E454" i="10"/>
  <c r="E23" i="10"/>
  <c r="O34" i="15" s="1"/>
  <c r="E55" i="10"/>
  <c r="O66" i="15" s="1"/>
  <c r="E87" i="10"/>
  <c r="O98" i="15" s="1"/>
  <c r="E119" i="10"/>
  <c r="O130" i="15" s="1"/>
  <c r="E151" i="10"/>
  <c r="O162" i="15" s="1"/>
  <c r="E183" i="10"/>
  <c r="O194" i="15" s="1"/>
  <c r="E215" i="10"/>
  <c r="O226" i="15" s="1"/>
  <c r="E266" i="10"/>
  <c r="O277" i="15" s="1"/>
  <c r="E360" i="10"/>
  <c r="E443" i="10"/>
  <c r="E241" i="10"/>
  <c r="O252" i="15" s="1"/>
  <c r="E273" i="10"/>
  <c r="E305" i="10"/>
  <c r="E337" i="10"/>
  <c r="E369" i="10"/>
  <c r="E401" i="10"/>
  <c r="E433" i="10"/>
  <c r="E465" i="10"/>
  <c r="E497" i="10"/>
  <c r="L48" i="15" a="1"/>
  <c r="L48" i="15" s="1"/>
  <c r="N48" i="15" s="1"/>
  <c r="G32" i="15" a="1"/>
  <c r="G32" i="15" s="1"/>
  <c r="K32" i="15" s="1"/>
  <c r="G73" i="15" a="1"/>
  <c r="G73" i="15" s="1"/>
  <c r="K73" i="15" s="1"/>
  <c r="L54" i="15" a="1"/>
  <c r="L54" i="15" s="1"/>
  <c r="N54" i="15" s="1"/>
  <c r="G30" i="15" a="1"/>
  <c r="G30" i="15" s="1"/>
  <c r="K30" i="15" s="1"/>
  <c r="I31" i="15" a="1"/>
  <c r="I31" i="15" s="1"/>
  <c r="G58" i="15" a="1"/>
  <c r="G58" i="15" s="1"/>
  <c r="K58" i="15" s="1"/>
  <c r="M57" i="15" a="1"/>
  <c r="M57" i="15" s="1"/>
  <c r="I57" i="15" a="1"/>
  <c r="I57" i="15" s="1"/>
  <c r="L49" i="15" a="1"/>
  <c r="L49" i="15" s="1"/>
  <c r="N49" i="15" s="1"/>
  <c r="L70" i="15" a="1"/>
  <c r="L70" i="15" s="1"/>
  <c r="N70" i="15" s="1"/>
  <c r="L59" i="15" a="1"/>
  <c r="L59" i="15" s="1"/>
  <c r="N59" i="15" s="1"/>
  <c r="G59" i="15" a="1"/>
  <c r="G59" i="15" s="1"/>
  <c r="K59" i="15" s="1"/>
  <c r="I244" i="4"/>
  <c r="K244" i="4"/>
  <c r="I34" i="15" a="1"/>
  <c r="I34" i="15" s="1"/>
  <c r="M34" i="15" a="1"/>
  <c r="M34" i="15" s="1"/>
  <c r="G34" i="15" a="1"/>
  <c r="G34" i="15" s="1"/>
  <c r="K34" i="15" s="1"/>
  <c r="L34" i="15" a="1"/>
  <c r="L34" i="15" s="1"/>
  <c r="N34" i="15" s="1"/>
  <c r="K207" i="4"/>
  <c r="I207" i="4"/>
  <c r="K229" i="4"/>
  <c r="I229" i="4"/>
  <c r="I251" i="4"/>
  <c r="K251" i="4"/>
  <c r="I214" i="4"/>
  <c r="K214" i="4"/>
  <c r="I274" i="4"/>
  <c r="K274" i="4"/>
  <c r="I263" i="4"/>
  <c r="K263" i="4"/>
  <c r="H536" i="2"/>
  <c r="L534" i="2"/>
  <c r="J533" i="2"/>
  <c r="H532" i="2"/>
  <c r="M535" i="2"/>
  <c r="K534" i="2"/>
  <c r="I533" i="2"/>
  <c r="M531" i="2"/>
  <c r="L535" i="2"/>
  <c r="J534" i="2"/>
  <c r="H533" i="2"/>
  <c r="L531" i="2"/>
  <c r="M536" i="2"/>
  <c r="K535" i="2"/>
  <c r="I534" i="2"/>
  <c r="M532" i="2"/>
  <c r="K531" i="2"/>
  <c r="L536" i="2"/>
  <c r="J535" i="2"/>
  <c r="H534" i="2"/>
  <c r="L532" i="2"/>
  <c r="J531" i="2"/>
  <c r="K536" i="2"/>
  <c r="I535" i="2"/>
  <c r="M533" i="2"/>
  <c r="K532" i="2"/>
  <c r="I531" i="2"/>
  <c r="J536" i="2"/>
  <c r="H535" i="2"/>
  <c r="L533" i="2"/>
  <c r="J532" i="2"/>
  <c r="I536" i="2"/>
  <c r="M534" i="2"/>
  <c r="K533" i="2"/>
  <c r="I532" i="2"/>
  <c r="H531" i="2"/>
  <c r="I240" i="4"/>
  <c r="M176" i="4" a="1"/>
  <c r="M176" i="4" s="1"/>
  <c r="O176" i="4" s="1"/>
  <c r="M155" i="4" a="1"/>
  <c r="M155" i="4" s="1"/>
  <c r="O155" i="4" s="1"/>
  <c r="M111" i="4" a="1"/>
  <c r="M111" i="4" s="1"/>
  <c r="O111" i="4" s="1"/>
  <c r="M79" i="4" a="1"/>
  <c r="M79" i="4" s="1"/>
  <c r="O79" i="4" s="1"/>
  <c r="M50" i="4" a="1"/>
  <c r="M50" i="4" s="1"/>
  <c r="O50" i="4" s="1"/>
  <c r="M58" i="4" a="1"/>
  <c r="M58" i="4" s="1"/>
  <c r="O58" i="4" s="1"/>
  <c r="I175" i="4"/>
  <c r="K175" i="4"/>
  <c r="I160" i="4"/>
  <c r="I29" i="4"/>
  <c r="K29" i="4"/>
  <c r="I45" i="4"/>
  <c r="K45" i="4"/>
  <c r="I61" i="4"/>
  <c r="K61" i="4"/>
  <c r="I77" i="4"/>
  <c r="K77" i="4"/>
  <c r="I93" i="4"/>
  <c r="K93" i="4"/>
  <c r="I109" i="4"/>
  <c r="K109" i="4"/>
  <c r="I125" i="4"/>
  <c r="K125" i="4"/>
  <c r="I141" i="4"/>
  <c r="K141" i="4"/>
  <c r="K171" i="4"/>
  <c r="I171" i="4"/>
  <c r="I215" i="4"/>
  <c r="I124" i="4"/>
  <c r="I166" i="4"/>
  <c r="I192" i="4"/>
  <c r="M29" i="4" a="1"/>
  <c r="M29" i="4" s="1"/>
  <c r="O29" i="4" s="1"/>
  <c r="M49" i="4" a="1"/>
  <c r="M49" i="4" s="1"/>
  <c r="O49" i="4" s="1"/>
  <c r="M55" i="4" a="1"/>
  <c r="M55" i="4" s="1"/>
  <c r="O55" i="4" s="1"/>
  <c r="I152" i="4"/>
  <c r="I140" i="4"/>
  <c r="K36" i="4"/>
  <c r="I36" i="4"/>
  <c r="L209" i="15" a="1"/>
  <c r="L209" i="15" s="1"/>
  <c r="N209" i="15" s="1"/>
  <c r="L217" i="15" a="1"/>
  <c r="L217" i="15" s="1"/>
  <c r="N217" i="15" s="1"/>
  <c r="G239" i="15" a="1"/>
  <c r="G239" i="15" s="1"/>
  <c r="K239" i="15" s="1"/>
  <c r="M263" i="15" a="1"/>
  <c r="M263" i="15" s="1"/>
  <c r="M246" i="15" a="1"/>
  <c r="M246" i="15" s="1"/>
  <c r="L230" i="15" a="1"/>
  <c r="L230" i="15" s="1"/>
  <c r="N230" i="15" s="1"/>
  <c r="M251" i="15" a="1"/>
  <c r="M251" i="15" s="1"/>
  <c r="G234" i="15" a="1"/>
  <c r="G234" i="15" s="1"/>
  <c r="K234" i="15" s="1"/>
  <c r="I238" i="15" a="1"/>
  <c r="I238" i="15" s="1"/>
  <c r="M270" i="15" a="1"/>
  <c r="M270" i="15" s="1"/>
  <c r="L242" i="15" a="1"/>
  <c r="L242" i="15" s="1"/>
  <c r="N242" i="15" s="1"/>
  <c r="L250" i="15" a="1"/>
  <c r="L250" i="15" s="1"/>
  <c r="N250" i="15" s="1"/>
  <c r="L257" i="15" a="1"/>
  <c r="L257" i="15" s="1"/>
  <c r="N257" i="15" s="1"/>
  <c r="G244" i="15" a="1"/>
  <c r="G244" i="15" s="1"/>
  <c r="K244" i="15" s="1"/>
  <c r="G252" i="15" a="1"/>
  <c r="G252" i="15" s="1"/>
  <c r="K252" i="15" s="1"/>
  <c r="I275" i="15" a="1"/>
  <c r="I275" i="15" s="1"/>
  <c r="G263" i="15" a="1"/>
  <c r="G263" i="15" s="1"/>
  <c r="K263" i="15" s="1"/>
  <c r="I244" i="15" a="1"/>
  <c r="I244" i="15" s="1"/>
  <c r="I252" i="15" a="1"/>
  <c r="I252" i="15" s="1"/>
  <c r="M268" i="15" a="1"/>
  <c r="M268" i="15" s="1"/>
  <c r="L265" i="15" a="1"/>
  <c r="L265" i="15" s="1"/>
  <c r="N265" i="15" s="1"/>
  <c r="M276" i="15" a="1"/>
  <c r="M276" i="15" s="1"/>
  <c r="I262" i="15" a="1"/>
  <c r="I262" i="15" s="1"/>
  <c r="I270" i="15" a="1"/>
  <c r="I270" i="15" s="1"/>
  <c r="G271" i="15" a="1"/>
  <c r="G271" i="15" s="1"/>
  <c r="K271" i="15" s="1"/>
  <c r="M94" i="15" a="1"/>
  <c r="M94" i="15" s="1"/>
  <c r="X70" i="14"/>
  <c r="S82" i="15" s="1"/>
  <c r="N459" i="13"/>
  <c r="N306" i="13"/>
  <c r="N83" i="13"/>
  <c r="R95" i="15" s="1"/>
  <c r="N57" i="13"/>
  <c r="R69" i="15" s="1"/>
  <c r="I449" i="12"/>
  <c r="I385" i="12"/>
  <c r="I321" i="12"/>
  <c r="I257" i="12"/>
  <c r="Q269" i="15" s="1"/>
  <c r="I193" i="12"/>
  <c r="Q205" i="15" s="1"/>
  <c r="N35" i="13"/>
  <c r="R47" i="15" s="1"/>
  <c r="I264" i="12"/>
  <c r="Q276" i="15" s="1"/>
  <c r="G390" i="11"/>
  <c r="I296" i="12"/>
  <c r="I89" i="12"/>
  <c r="Q101" i="15" s="1"/>
  <c r="N121" i="13"/>
  <c r="R133" i="15" s="1"/>
  <c r="G376" i="12"/>
  <c r="H376" i="12" s="1"/>
  <c r="G203" i="12"/>
  <c r="H203" i="12" s="1"/>
  <c r="N187" i="13"/>
  <c r="R199" i="15" s="1"/>
  <c r="N188" i="13"/>
  <c r="R200" i="15" s="1"/>
  <c r="G349" i="12"/>
  <c r="H349" i="12" s="1"/>
  <c r="G109" i="12"/>
  <c r="H109" i="12" s="1"/>
  <c r="G61" i="12"/>
  <c r="H61" i="12" s="1"/>
  <c r="G200" i="12"/>
  <c r="H200" i="12" s="1"/>
  <c r="G102" i="12"/>
  <c r="H102" i="12" s="1"/>
  <c r="G499" i="11"/>
  <c r="G324" i="11"/>
  <c r="G250" i="11"/>
  <c r="P262" i="15" s="1"/>
  <c r="G465" i="11"/>
  <c r="G359" i="12"/>
  <c r="H359" i="12" s="1"/>
  <c r="G278" i="11"/>
  <c r="G224" i="11"/>
  <c r="P236" i="15" s="1"/>
  <c r="G249" i="12"/>
  <c r="H249" i="12" s="1"/>
  <c r="G115" i="12"/>
  <c r="H115" i="12" s="1"/>
  <c r="G478" i="12"/>
  <c r="H478" i="12" s="1"/>
  <c r="G166" i="12"/>
  <c r="H166" i="12" s="1"/>
  <c r="G194" i="12"/>
  <c r="H194" i="12" s="1"/>
  <c r="G275" i="12"/>
  <c r="H275" i="12" s="1"/>
  <c r="G322" i="12"/>
  <c r="H322" i="12" s="1"/>
  <c r="G403" i="12"/>
  <c r="H403" i="12" s="1"/>
  <c r="G450" i="12"/>
  <c r="H450" i="12" s="1"/>
  <c r="G499" i="12"/>
  <c r="H499" i="12" s="1"/>
  <c r="G222" i="12"/>
  <c r="H222" i="12" s="1"/>
  <c r="G350" i="12"/>
  <c r="H350" i="12" s="1"/>
  <c r="G24" i="12"/>
  <c r="H24" i="12" s="1"/>
  <c r="G56" i="12"/>
  <c r="H56" i="12" s="1"/>
  <c r="G250" i="12"/>
  <c r="H250" i="12" s="1"/>
  <c r="G378" i="12"/>
  <c r="H378" i="12" s="1"/>
  <c r="G519" i="12"/>
  <c r="H519" i="12" s="1"/>
  <c r="G465" i="12"/>
  <c r="H465" i="12" s="1"/>
  <c r="G497" i="12"/>
  <c r="H497" i="12" s="1"/>
  <c r="G308" i="11"/>
  <c r="G397" i="12"/>
  <c r="H397" i="12" s="1"/>
  <c r="G482" i="12"/>
  <c r="H482" i="12" s="1"/>
  <c r="G216" i="12"/>
  <c r="H216" i="12" s="1"/>
  <c r="G377" i="11"/>
  <c r="G309" i="11"/>
  <c r="G232" i="11"/>
  <c r="P244" i="15" s="1"/>
  <c r="G490" i="12"/>
  <c r="H490" i="12" s="1"/>
  <c r="G474" i="12"/>
  <c r="H474" i="12" s="1"/>
  <c r="G234" i="12"/>
  <c r="H234" i="12" s="1"/>
  <c r="G218" i="12"/>
  <c r="H218" i="12" s="1"/>
  <c r="G202" i="12"/>
  <c r="H202" i="12" s="1"/>
  <c r="G186" i="12"/>
  <c r="H186" i="12" s="1"/>
  <c r="G106" i="12"/>
  <c r="H106" i="12" s="1"/>
  <c r="G90" i="12"/>
  <c r="H90" i="12" s="1"/>
  <c r="G42" i="12"/>
  <c r="H42" i="12" s="1"/>
  <c r="V38" i="14"/>
  <c r="W38" i="14" s="1"/>
  <c r="V22" i="14"/>
  <c r="W22" i="14" s="1"/>
  <c r="G378" i="11"/>
  <c r="G459" i="11"/>
  <c r="G255" i="11"/>
  <c r="P267" i="15" s="1"/>
  <c r="G316" i="11"/>
  <c r="G490" i="11"/>
  <c r="G269" i="11"/>
  <c r="G323" i="11"/>
  <c r="G367" i="11"/>
  <c r="G451" i="11"/>
  <c r="G352" i="11"/>
  <c r="G429" i="11"/>
  <c r="G276" i="11"/>
  <c r="G372" i="11"/>
  <c r="G455" i="11"/>
  <c r="G519" i="11"/>
  <c r="V193" i="14"/>
  <c r="W193" i="14" s="1"/>
  <c r="L37" i="13"/>
  <c r="M37" i="13" s="1"/>
  <c r="G63" i="15" a="1"/>
  <c r="G63" i="15" s="1"/>
  <c r="K63" i="15" s="1"/>
  <c r="M118" i="15" a="1"/>
  <c r="M118" i="15" s="1"/>
  <c r="M109" i="15" a="1"/>
  <c r="M109" i="15" s="1"/>
  <c r="E94" i="10"/>
  <c r="O105" i="15" s="1"/>
  <c r="E419" i="10"/>
  <c r="E69" i="10"/>
  <c r="O80" i="15" s="1"/>
  <c r="T80" i="15" s="1"/>
  <c r="E169" i="10"/>
  <c r="O180" i="15" s="1"/>
  <c r="E233" i="10"/>
  <c r="O244" i="15" s="1"/>
  <c r="E459" i="10"/>
  <c r="E106" i="10"/>
  <c r="O117" i="15" s="1"/>
  <c r="E391" i="10"/>
  <c r="E65" i="10"/>
  <c r="O76" i="15" s="1"/>
  <c r="E170" i="10"/>
  <c r="O181" i="15" s="1"/>
  <c r="E234" i="10"/>
  <c r="O245" i="15" s="1"/>
  <c r="E438" i="10"/>
  <c r="E102" i="10"/>
  <c r="O113" i="15" s="1"/>
  <c r="E370" i="10"/>
  <c r="E93" i="10"/>
  <c r="O104" i="15" s="1"/>
  <c r="T104" i="15" s="1"/>
  <c r="E181" i="10"/>
  <c r="O192" i="15" s="1"/>
  <c r="E244" i="10"/>
  <c r="O255" i="15" s="1"/>
  <c r="E432" i="10"/>
  <c r="E98" i="10"/>
  <c r="O109" i="15" s="1"/>
  <c r="T109" i="15" s="1"/>
  <c r="E378" i="10"/>
  <c r="E57" i="10"/>
  <c r="O68" i="15" s="1"/>
  <c r="E158" i="10"/>
  <c r="O169" i="15" s="1"/>
  <c r="E222" i="10"/>
  <c r="O233" i="15" s="1"/>
  <c r="E451" i="10"/>
  <c r="E300" i="10"/>
  <c r="E383" i="10"/>
  <c r="E462" i="10"/>
  <c r="E271" i="10"/>
  <c r="E350" i="10"/>
  <c r="E444" i="10"/>
  <c r="E48" i="10"/>
  <c r="O59" i="15" s="1"/>
  <c r="T59" i="15" s="1"/>
  <c r="E80" i="10"/>
  <c r="O91" i="15" s="1"/>
  <c r="T91" i="15" s="1"/>
  <c r="E112" i="10"/>
  <c r="O123" i="15" s="1"/>
  <c r="T123" i="15" s="1"/>
  <c r="E144" i="10"/>
  <c r="O155" i="15" s="1"/>
  <c r="T155" i="15" s="1"/>
  <c r="E176" i="10"/>
  <c r="O187" i="15" s="1"/>
  <c r="T187" i="15" s="1"/>
  <c r="E208" i="10"/>
  <c r="O219" i="15" s="1"/>
  <c r="E243" i="10"/>
  <c r="O254" i="15" s="1"/>
  <c r="E322" i="10"/>
  <c r="E416" i="10"/>
  <c r="E499" i="10"/>
  <c r="E294" i="10"/>
  <c r="E388" i="10"/>
  <c r="E471" i="10"/>
  <c r="E27" i="10"/>
  <c r="O38" i="15" s="1"/>
  <c r="T38" i="15" s="1"/>
  <c r="E59" i="10"/>
  <c r="O70" i="15" s="1"/>
  <c r="T70" i="15" s="1"/>
  <c r="E91" i="10"/>
  <c r="O102" i="15" s="1"/>
  <c r="E123" i="10"/>
  <c r="O134" i="15" s="1"/>
  <c r="E155" i="10"/>
  <c r="O166" i="15" s="1"/>
  <c r="E187" i="10"/>
  <c r="O198" i="15" s="1"/>
  <c r="E219" i="10"/>
  <c r="O230" i="15" s="1"/>
  <c r="E283" i="10"/>
  <c r="E362" i="10"/>
  <c r="E456" i="10"/>
  <c r="E245" i="10"/>
  <c r="O256" i="15" s="1"/>
  <c r="E277" i="10"/>
  <c r="E309" i="10"/>
  <c r="E341" i="10"/>
  <c r="E373" i="10"/>
  <c r="E405" i="10"/>
  <c r="E437" i="10"/>
  <c r="E469" i="10"/>
  <c r="E501" i="10"/>
  <c r="M48" i="15" a="1"/>
  <c r="M48" i="15" s="1"/>
  <c r="L27" i="15" a="1"/>
  <c r="L27" i="15" s="1"/>
  <c r="N27" i="15" s="1"/>
  <c r="L82" i="15" a="1"/>
  <c r="L82" i="15" s="1"/>
  <c r="N82" i="15" s="1"/>
  <c r="I43" i="15" a="1"/>
  <c r="I43" i="15" s="1"/>
  <c r="L44" i="15" a="1"/>
  <c r="L44" i="15" s="1"/>
  <c r="N44" i="15" s="1"/>
  <c r="I44" i="15" a="1"/>
  <c r="I44" i="15" s="1"/>
  <c r="M44" i="15" a="1"/>
  <c r="M44" i="15" s="1"/>
  <c r="I30" i="15" a="1"/>
  <c r="I30" i="15" s="1"/>
  <c r="G65" i="15" a="1"/>
  <c r="G65" i="15" s="1"/>
  <c r="K65" i="15" s="1"/>
  <c r="M45" i="15" a="1"/>
  <c r="M45" i="15" s="1"/>
  <c r="I45" i="15" a="1"/>
  <c r="I45" i="15" s="1"/>
  <c r="L45" i="15" a="1"/>
  <c r="L45" i="15" s="1"/>
  <c r="N45" i="15" s="1"/>
  <c r="L33" i="15" a="1"/>
  <c r="L33" i="15" s="1"/>
  <c r="N33" i="15" s="1"/>
  <c r="G33" i="15" a="1"/>
  <c r="G33" i="15" s="1"/>
  <c r="K33" i="15" s="1"/>
  <c r="I33" i="15" a="1"/>
  <c r="I33" i="15" s="1"/>
  <c r="M33" i="15" a="1"/>
  <c r="M33" i="15" s="1"/>
  <c r="L58" i="15" a="1"/>
  <c r="L58" i="15" s="1"/>
  <c r="N58" i="15" s="1"/>
  <c r="I28" i="15" a="1"/>
  <c r="I28" i="15" s="1"/>
  <c r="K202" i="4"/>
  <c r="I202" i="4"/>
  <c r="I258" i="4"/>
  <c r="K258" i="4"/>
  <c r="K211" i="4"/>
  <c r="I211" i="4"/>
  <c r="I231" i="4"/>
  <c r="K231" i="4"/>
  <c r="K259" i="4"/>
  <c r="I259" i="4"/>
  <c r="K220" i="4"/>
  <c r="I271" i="4"/>
  <c r="K271" i="4"/>
  <c r="M137" i="4" a="1"/>
  <c r="M137" i="4" s="1"/>
  <c r="O137" i="4" s="1"/>
  <c r="H107" i="4" a="1"/>
  <c r="H107" i="4" s="1"/>
  <c r="L107" i="4" s="1"/>
  <c r="H75" i="4" a="1"/>
  <c r="H75" i="4" s="1"/>
  <c r="L75" i="4" s="1"/>
  <c r="H43" i="4" a="1"/>
  <c r="H43" i="4" s="1"/>
  <c r="L43" i="4" s="1"/>
  <c r="H201" i="4" a="1"/>
  <c r="H201" i="4" s="1"/>
  <c r="L201" i="4" s="1"/>
  <c r="M170" i="4" a="1"/>
  <c r="M170" i="4" s="1"/>
  <c r="O170" i="4" s="1"/>
  <c r="H150" i="4" a="1"/>
  <c r="H150" i="4" s="1"/>
  <c r="M131" i="4" a="1"/>
  <c r="M131" i="4" s="1"/>
  <c r="O131" i="4" s="1"/>
  <c r="M99" i="4" a="1"/>
  <c r="M99" i="4" s="1"/>
  <c r="O99" i="4" s="1"/>
  <c r="M67" i="4" a="1"/>
  <c r="M67" i="4" s="1"/>
  <c r="O67" i="4" s="1"/>
  <c r="I196" i="4"/>
  <c r="K196" i="4"/>
  <c r="M30" i="4" a="1"/>
  <c r="M30" i="4" s="1"/>
  <c r="O30" i="4" s="1"/>
  <c r="M38" i="4" a="1"/>
  <c r="M38" i="4" s="1"/>
  <c r="O38" i="4" s="1"/>
  <c r="M52" i="4" a="1"/>
  <c r="M52" i="4" s="1"/>
  <c r="O52" i="4" s="1"/>
  <c r="I145" i="4"/>
  <c r="K145" i="4"/>
  <c r="K179" i="4"/>
  <c r="I179" i="4"/>
  <c r="I209" i="4"/>
  <c r="I126" i="4"/>
  <c r="I170" i="4"/>
  <c r="K31" i="4"/>
  <c r="K47" i="4"/>
  <c r="I47" i="4"/>
  <c r="K63" i="4"/>
  <c r="K79" i="4"/>
  <c r="I79" i="4"/>
  <c r="K95" i="4"/>
  <c r="K111" i="4"/>
  <c r="I111" i="4"/>
  <c r="K127" i="4"/>
  <c r="I143" i="4"/>
  <c r="K143" i="4"/>
  <c r="I173" i="4"/>
  <c r="K173" i="4"/>
  <c r="M35" i="4" a="1"/>
  <c r="M35" i="4" s="1"/>
  <c r="O35" i="4" s="1"/>
  <c r="I162" i="4"/>
  <c r="I38" i="4"/>
  <c r="I46" i="4"/>
  <c r="I54" i="4"/>
  <c r="I62" i="4"/>
  <c r="I70" i="4"/>
  <c r="I78" i="4"/>
  <c r="I86" i="4"/>
  <c r="I94" i="4"/>
  <c r="I104" i="4"/>
  <c r="I112" i="4"/>
  <c r="I128" i="4"/>
  <c r="X388" i="14"/>
  <c r="X249" i="14"/>
  <c r="S261" i="15" s="1"/>
  <c r="X50" i="14"/>
  <c r="S62" i="15" s="1"/>
  <c r="X110" i="14"/>
  <c r="S122" i="15" s="1"/>
  <c r="X65" i="14"/>
  <c r="S77" i="15" s="1"/>
  <c r="X71" i="14"/>
  <c r="S83" i="15" s="1"/>
  <c r="X64" i="14"/>
  <c r="S76" i="15" s="1"/>
  <c r="X112" i="14"/>
  <c r="S124" i="15" s="1"/>
  <c r="X382" i="14"/>
  <c r="X202" i="14"/>
  <c r="S214" i="15" s="1"/>
  <c r="X77" i="14"/>
  <c r="S89" i="15" s="1"/>
  <c r="X109" i="14"/>
  <c r="S121" i="15" s="1"/>
  <c r="X141" i="14"/>
  <c r="S153" i="15" s="1"/>
  <c r="X173" i="14"/>
  <c r="S185" i="15" s="1"/>
  <c r="X229" i="14"/>
  <c r="S241" i="15" s="1"/>
  <c r="X230" i="14"/>
  <c r="S242" i="15" s="1"/>
  <c r="X312" i="14"/>
  <c r="X414" i="14"/>
  <c r="X443" i="14"/>
  <c r="X493" i="14"/>
  <c r="X389" i="14"/>
  <c r="N169" i="13"/>
  <c r="R181" i="15" s="1"/>
  <c r="N234" i="13"/>
  <c r="R246" i="15" s="1"/>
  <c r="N147" i="13"/>
  <c r="R159" i="15" s="1"/>
  <c r="I172" i="12"/>
  <c r="Q184" i="15" s="1"/>
  <c r="I437" i="12"/>
  <c r="I373" i="12"/>
  <c r="I309" i="12"/>
  <c r="I245" i="12"/>
  <c r="Q257" i="15" s="1"/>
  <c r="I181" i="12"/>
  <c r="Q193" i="15" s="1"/>
  <c r="N107" i="13"/>
  <c r="R119" i="15" s="1"/>
  <c r="N49" i="13"/>
  <c r="R61" i="15" s="1"/>
  <c r="I476" i="12"/>
  <c r="N131" i="13"/>
  <c r="R143" i="15" s="1"/>
  <c r="N72" i="13"/>
  <c r="R84" i="15" s="1"/>
  <c r="N226" i="13"/>
  <c r="R238" i="15" s="1"/>
  <c r="N51" i="13"/>
  <c r="R63" i="15" s="1"/>
  <c r="G422" i="11"/>
  <c r="G382" i="11"/>
  <c r="N45" i="13"/>
  <c r="R57" i="15" s="1"/>
  <c r="I81" i="12"/>
  <c r="Q93" i="15" s="1"/>
  <c r="G516" i="11"/>
  <c r="G452" i="11"/>
  <c r="G388" i="11"/>
  <c r="I156" i="12"/>
  <c r="Q168" i="15" s="1"/>
  <c r="N190" i="13"/>
  <c r="R202" i="15" s="1"/>
  <c r="N114" i="13"/>
  <c r="R126" i="15" s="1"/>
  <c r="N146" i="13"/>
  <c r="R158" i="15" s="1"/>
  <c r="N179" i="13"/>
  <c r="R191" i="15" s="1"/>
  <c r="N244" i="13"/>
  <c r="R256" i="15" s="1"/>
  <c r="N189" i="13"/>
  <c r="R201" i="15" s="1"/>
  <c r="N192" i="13"/>
  <c r="R204" i="15" s="1"/>
  <c r="N227" i="13"/>
  <c r="R239" i="15" s="1"/>
  <c r="N308" i="13"/>
  <c r="N412" i="13"/>
  <c r="N361" i="13"/>
  <c r="N393" i="13"/>
  <c r="N425" i="13"/>
  <c r="I101" i="12"/>
  <c r="Q113" i="15" s="1"/>
  <c r="I53" i="12"/>
  <c r="Q65" i="15" s="1"/>
  <c r="I456" i="12"/>
  <c r="I188" i="12"/>
  <c r="Q200" i="15" s="1"/>
  <c r="I86" i="12"/>
  <c r="Q98" i="15" s="1"/>
  <c r="G482" i="11"/>
  <c r="G403" i="11"/>
  <c r="G314" i="11"/>
  <c r="G349" i="11"/>
  <c r="G280" i="11"/>
  <c r="G205" i="11"/>
  <c r="P217" i="15" s="1"/>
  <c r="G173" i="11"/>
  <c r="P185" i="15" s="1"/>
  <c r="G141" i="11"/>
  <c r="P153" i="15" s="1"/>
  <c r="G109" i="11"/>
  <c r="P121" i="15" s="1"/>
  <c r="G77" i="11"/>
  <c r="P89" i="15" s="1"/>
  <c r="G45" i="11"/>
  <c r="P57" i="15" s="1"/>
  <c r="N19" i="13"/>
  <c r="R31" i="15" s="1"/>
  <c r="G290" i="11"/>
  <c r="I344" i="12"/>
  <c r="I25" i="12"/>
  <c r="Q37" i="15" s="1"/>
  <c r="I118" i="12"/>
  <c r="Q130" i="15" s="1"/>
  <c r="I134" i="12"/>
  <c r="Q146" i="15" s="1"/>
  <c r="I150" i="12"/>
  <c r="Q162" i="15" s="1"/>
  <c r="I169" i="12"/>
  <c r="Q181" i="15" s="1"/>
  <c r="I195" i="12"/>
  <c r="Q207" i="15" s="1"/>
  <c r="I323" i="12"/>
  <c r="I451" i="12"/>
  <c r="I39" i="12"/>
  <c r="Q51" i="15" s="1"/>
  <c r="I28" i="12"/>
  <c r="Q40" i="15" s="1"/>
  <c r="I60" i="12"/>
  <c r="Q72" i="15" s="1"/>
  <c r="I100" i="12"/>
  <c r="Q112" i="15" s="1"/>
  <c r="I274" i="12"/>
  <c r="I402" i="12"/>
  <c r="I469" i="12"/>
  <c r="I501" i="12"/>
  <c r="G400" i="11"/>
  <c r="G298" i="11"/>
  <c r="G214" i="11"/>
  <c r="P226" i="15" s="1"/>
  <c r="G182" i="11"/>
  <c r="P194" i="15" s="1"/>
  <c r="I152" i="12"/>
  <c r="Q164" i="15" s="1"/>
  <c r="G381" i="11"/>
  <c r="G209" i="11"/>
  <c r="P221" i="15" s="1"/>
  <c r="G177" i="11"/>
  <c r="P189" i="15" s="1"/>
  <c r="G145" i="11"/>
  <c r="P157" i="15" s="1"/>
  <c r="N101" i="13"/>
  <c r="R113" i="15" s="1"/>
  <c r="G370" i="11"/>
  <c r="G373" i="11"/>
  <c r="G294" i="11"/>
  <c r="G94" i="11"/>
  <c r="P106" i="15" s="1"/>
  <c r="G30" i="11"/>
  <c r="P42" i="15" s="1"/>
  <c r="G81" i="11"/>
  <c r="P93" i="15" s="1"/>
  <c r="X80" i="14"/>
  <c r="S92" i="15" s="1"/>
  <c r="G70" i="11"/>
  <c r="P82" i="15" s="1"/>
  <c r="I375" i="12"/>
  <c r="G89" i="11"/>
  <c r="P101" i="15" s="1"/>
  <c r="G227" i="11"/>
  <c r="P239" i="15" s="1"/>
  <c r="G275" i="11"/>
  <c r="G337" i="11"/>
  <c r="G380" i="11"/>
  <c r="G474" i="11"/>
  <c r="G267" i="11"/>
  <c r="G257" i="11"/>
  <c r="P269" i="15" s="1"/>
  <c r="G321" i="11"/>
  <c r="G411" i="11"/>
  <c r="G492" i="11"/>
  <c r="G271" i="11"/>
  <c r="G328" i="11"/>
  <c r="G385" i="11"/>
  <c r="G513" i="11"/>
  <c r="G466" i="11"/>
  <c r="G470" i="11"/>
  <c r="G456" i="11"/>
  <c r="G253" i="11"/>
  <c r="P265" i="15" s="1"/>
  <c r="G437" i="11"/>
  <c r="G501" i="11"/>
  <c r="G375" i="11"/>
  <c r="G463" i="11"/>
  <c r="G86" i="11"/>
  <c r="P98" i="15" s="1"/>
  <c r="G22" i="11"/>
  <c r="P34" i="15" s="1"/>
  <c r="M110" i="15" a="1"/>
  <c r="M110" i="15" s="1"/>
  <c r="G83" i="15" a="1"/>
  <c r="G83" i="15" s="1"/>
  <c r="K83" i="15" s="1"/>
  <c r="E110" i="10"/>
  <c r="O121" i="15" s="1"/>
  <c r="E440" i="10"/>
  <c r="E85" i="10"/>
  <c r="O96" i="15" s="1"/>
  <c r="T96" i="15" s="1"/>
  <c r="E177" i="10"/>
  <c r="O188" i="15" s="1"/>
  <c r="T188" i="15" s="1"/>
  <c r="E246" i="10"/>
  <c r="O257" i="15" s="1"/>
  <c r="E466" i="10"/>
  <c r="E122" i="10"/>
  <c r="O133" i="15" s="1"/>
  <c r="T133" i="15" s="1"/>
  <c r="E427" i="10"/>
  <c r="E81" i="10"/>
  <c r="O92" i="15" s="1"/>
  <c r="E178" i="10"/>
  <c r="O189" i="15" s="1"/>
  <c r="E240" i="10"/>
  <c r="O251" i="15" s="1"/>
  <c r="T251" i="15" s="1"/>
  <c r="E474" i="10"/>
  <c r="E118" i="10"/>
  <c r="O129" i="15" s="1"/>
  <c r="T129" i="15" s="1"/>
  <c r="E406" i="10"/>
  <c r="E109" i="10"/>
  <c r="O120" i="15" s="1"/>
  <c r="E189" i="10"/>
  <c r="O200" i="15" s="1"/>
  <c r="E259" i="10"/>
  <c r="O270" i="15" s="1"/>
  <c r="E500" i="10"/>
  <c r="E114" i="10"/>
  <c r="O125" i="15" s="1"/>
  <c r="E400" i="10"/>
  <c r="E73" i="10"/>
  <c r="O84" i="15" s="1"/>
  <c r="E166" i="10"/>
  <c r="O177" i="15" s="1"/>
  <c r="T177" i="15" s="1"/>
  <c r="E230" i="10"/>
  <c r="O241" i="15" s="1"/>
  <c r="E472" i="10"/>
  <c r="E302" i="10"/>
  <c r="E396" i="10"/>
  <c r="E479" i="10"/>
  <c r="E284" i="10"/>
  <c r="E367" i="10"/>
  <c r="E446" i="10"/>
  <c r="E20" i="10"/>
  <c r="O31" i="15" s="1"/>
  <c r="E52" i="10"/>
  <c r="O63" i="15" s="1"/>
  <c r="E84" i="10"/>
  <c r="O95" i="15" s="1"/>
  <c r="E116" i="10"/>
  <c r="O127" i="15" s="1"/>
  <c r="E148" i="10"/>
  <c r="O159" i="15" s="1"/>
  <c r="E180" i="10"/>
  <c r="O191" i="15" s="1"/>
  <c r="E212" i="10"/>
  <c r="O223" i="15" s="1"/>
  <c r="E256" i="10"/>
  <c r="O267" i="15" s="1"/>
  <c r="T267" i="15" s="1"/>
  <c r="E339" i="10"/>
  <c r="E418" i="10"/>
  <c r="E512" i="10"/>
  <c r="E311" i="10"/>
  <c r="E390" i="10"/>
  <c r="E484" i="10"/>
  <c r="E31" i="10"/>
  <c r="O42" i="15" s="1"/>
  <c r="E63" i="10"/>
  <c r="O74" i="15" s="1"/>
  <c r="E95" i="10"/>
  <c r="O106" i="15" s="1"/>
  <c r="E127" i="10"/>
  <c r="O138" i="15" s="1"/>
  <c r="E159" i="10"/>
  <c r="O170" i="15" s="1"/>
  <c r="E191" i="10"/>
  <c r="O202" i="15" s="1"/>
  <c r="E223" i="10"/>
  <c r="O234" i="15" s="1"/>
  <c r="E296" i="10"/>
  <c r="E379" i="10"/>
  <c r="E458" i="10"/>
  <c r="E249" i="10"/>
  <c r="O260" i="15" s="1"/>
  <c r="E281" i="10"/>
  <c r="E313" i="10"/>
  <c r="E345" i="10"/>
  <c r="E377" i="10"/>
  <c r="E409" i="10"/>
  <c r="E441" i="10"/>
  <c r="E473" i="10"/>
  <c r="E505" i="10"/>
  <c r="G113" i="15" a="1"/>
  <c r="G113" i="15" s="1"/>
  <c r="K113" i="15" s="1"/>
  <c r="I40" i="15" a="1"/>
  <c r="I40" i="15" s="1"/>
  <c r="I27" i="15" a="1"/>
  <c r="I27" i="15" s="1"/>
  <c r="L62" i="15" a="1"/>
  <c r="L62" i="15" s="1"/>
  <c r="N62" i="15" s="1"/>
  <c r="I38" i="15" a="1"/>
  <c r="I38" i="15" s="1"/>
  <c r="M43" i="15" a="1"/>
  <c r="M43" i="15" s="1"/>
  <c r="L42" i="15" a="1"/>
  <c r="L42" i="15" s="1"/>
  <c r="N42" i="15" s="1"/>
  <c r="L74" i="15" a="1"/>
  <c r="L74" i="15" s="1"/>
  <c r="N74" i="15" s="1"/>
  <c r="G69" i="15" a="1"/>
  <c r="G69" i="15" s="1"/>
  <c r="K69" i="15" s="1"/>
  <c r="AP9" i="8"/>
  <c r="AS6" i="8" s="1"/>
  <c r="L60" i="15" a="1"/>
  <c r="L60" i="15" s="1"/>
  <c r="N60" i="15" s="1"/>
  <c r="G60" i="15" a="1"/>
  <c r="G60" i="15" s="1"/>
  <c r="K60" i="15" s="1"/>
  <c r="L28" i="15" a="1"/>
  <c r="L28" i="15" s="1"/>
  <c r="N28" i="15" s="1"/>
  <c r="I53" i="15" a="1"/>
  <c r="I53" i="15" s="1"/>
  <c r="L68" i="15" a="1"/>
  <c r="L68" i="15" s="1"/>
  <c r="N68" i="15" s="1"/>
  <c r="I36" i="15" a="1"/>
  <c r="I36" i="15" s="1"/>
  <c r="M36" i="15" a="1"/>
  <c r="M36" i="15" s="1"/>
  <c r="L36" i="15" a="1"/>
  <c r="L36" i="15" s="1"/>
  <c r="N36" i="15" s="1"/>
  <c r="I270" i="4"/>
  <c r="K270" i="4"/>
  <c r="L520" i="2"/>
  <c r="L521" i="2" s="1"/>
  <c r="L518" i="2"/>
  <c r="L519" i="2" s="1"/>
  <c r="G28" i="3"/>
  <c r="I213" i="4"/>
  <c r="K213" i="4"/>
  <c r="I233" i="4"/>
  <c r="K233" i="4"/>
  <c r="I265" i="4"/>
  <c r="K265" i="4"/>
  <c r="I226" i="4"/>
  <c r="K226" i="4"/>
  <c r="M32" i="4" a="1"/>
  <c r="M32" i="4" s="1"/>
  <c r="O32" i="4" s="1"/>
  <c r="I275" i="4"/>
  <c r="K275" i="4"/>
  <c r="H135" i="4" a="1"/>
  <c r="H135" i="4" s="1"/>
  <c r="L135" i="4" s="1"/>
  <c r="H103" i="4" a="1"/>
  <c r="H103" i="4" s="1"/>
  <c r="L103" i="4" s="1"/>
  <c r="H71" i="4" a="1"/>
  <c r="H71" i="4" s="1"/>
  <c r="L71" i="4" s="1"/>
  <c r="H39" i="4" a="1"/>
  <c r="H39" i="4" s="1"/>
  <c r="L39" i="4" s="1"/>
  <c r="H167" i="4" a="1"/>
  <c r="H167" i="4" s="1"/>
  <c r="L167" i="4" s="1"/>
  <c r="M119" i="4" a="1"/>
  <c r="M119" i="4" s="1"/>
  <c r="O119" i="4" s="1"/>
  <c r="M87" i="4" a="1"/>
  <c r="M87" i="4" s="1"/>
  <c r="O87" i="4" s="1"/>
  <c r="I208" i="4"/>
  <c r="K208" i="4"/>
  <c r="M46" i="4" a="1"/>
  <c r="M46" i="4" s="1"/>
  <c r="O46" i="4" s="1"/>
  <c r="K151" i="4"/>
  <c r="I151" i="4"/>
  <c r="I181" i="4"/>
  <c r="K181" i="4"/>
  <c r="I33" i="4"/>
  <c r="K33" i="4"/>
  <c r="I49" i="4"/>
  <c r="K49" i="4"/>
  <c r="I65" i="4"/>
  <c r="K65" i="4"/>
  <c r="I81" i="4"/>
  <c r="K81" i="4"/>
  <c r="I97" i="4"/>
  <c r="K97" i="4"/>
  <c r="I113" i="4"/>
  <c r="K113" i="4"/>
  <c r="I129" i="4"/>
  <c r="K129" i="4"/>
  <c r="K147" i="4"/>
  <c r="I147" i="4"/>
  <c r="I177" i="4"/>
  <c r="K177" i="4"/>
  <c r="I138" i="4"/>
  <c r="I178" i="4"/>
  <c r="I268" i="4"/>
  <c r="M31" i="4" a="1"/>
  <c r="M31" i="4" s="1"/>
  <c r="O31" i="4" s="1"/>
  <c r="M45" i="4" a="1"/>
  <c r="M45" i="4" s="1"/>
  <c r="O45" i="4" s="1"/>
  <c r="M51" i="4" a="1"/>
  <c r="M51" i="4" s="1"/>
  <c r="O51" i="4" s="1"/>
  <c r="I156" i="4"/>
  <c r="I264" i="4"/>
  <c r="I172" i="4"/>
  <c r="L219" i="15" a="1"/>
  <c r="L219" i="15" s="1"/>
  <c r="N219" i="15" s="1"/>
  <c r="M245" i="15" a="1"/>
  <c r="M245" i="15" s="1"/>
  <c r="G238" i="15" a="1"/>
  <c r="G238" i="15" s="1"/>
  <c r="K238" i="15" s="1"/>
  <c r="I259" i="15" a="1"/>
  <c r="I259" i="15" s="1"/>
  <c r="L232" i="15" a="1"/>
  <c r="L232" i="15" s="1"/>
  <c r="N232" i="15" s="1"/>
  <c r="G228" i="15" a="1"/>
  <c r="G228" i="15" s="1"/>
  <c r="K228" i="15" s="1"/>
  <c r="G236" i="15" a="1"/>
  <c r="G236" i="15" s="1"/>
  <c r="K236" i="15" s="1"/>
  <c r="M241" i="15" a="1"/>
  <c r="M241" i="15" s="1"/>
  <c r="G258" i="15" a="1"/>
  <c r="G258" i="15" s="1"/>
  <c r="K258" i="15" s="1"/>
  <c r="L244" i="15" a="1"/>
  <c r="L244" i="15" s="1"/>
  <c r="N244" i="15" s="1"/>
  <c r="L252" i="15" a="1"/>
  <c r="L252" i="15" s="1"/>
  <c r="N252" i="15" s="1"/>
  <c r="M264" i="15" a="1"/>
  <c r="M264" i="15" s="1"/>
  <c r="G246" i="15" a="1"/>
  <c r="G246" i="15" s="1"/>
  <c r="K246" i="15" s="1"/>
  <c r="G254" i="15" a="1"/>
  <c r="G254" i="15" s="1"/>
  <c r="K254" i="15" s="1"/>
  <c r="G262" i="15" a="1"/>
  <c r="G262" i="15" s="1"/>
  <c r="K262" i="15" s="1"/>
  <c r="I271" i="15" a="1"/>
  <c r="I271" i="15" s="1"/>
  <c r="I246" i="15" a="1"/>
  <c r="I246" i="15" s="1"/>
  <c r="I254" i="15" a="1"/>
  <c r="I254" i="15" s="1"/>
  <c r="L259" i="15" a="1"/>
  <c r="L259" i="15" s="1"/>
  <c r="N259" i="15" s="1"/>
  <c r="L267" i="15" a="1"/>
  <c r="L267" i="15" s="1"/>
  <c r="N267" i="15" s="1"/>
  <c r="I272" i="15" a="1"/>
  <c r="I272" i="15" s="1"/>
  <c r="I264" i="15" a="1"/>
  <c r="I264" i="15" s="1"/>
  <c r="M274" i="15" a="1"/>
  <c r="M274" i="15" s="1"/>
  <c r="G275" i="15" a="1"/>
  <c r="G275" i="15" s="1"/>
  <c r="K275" i="15" s="1"/>
  <c r="L57" i="15" a="1"/>
  <c r="L57" i="15" s="1"/>
  <c r="N57" i="15" s="1"/>
  <c r="X216" i="14"/>
  <c r="S228" i="15" s="1"/>
  <c r="N435" i="13"/>
  <c r="X104" i="14"/>
  <c r="S116" i="15" s="1"/>
  <c r="X390" i="14"/>
  <c r="N274" i="13"/>
  <c r="N43" i="13"/>
  <c r="R55" i="15" s="1"/>
  <c r="N34" i="13"/>
  <c r="R46" i="15" s="1"/>
  <c r="I433" i="12"/>
  <c r="I369" i="12"/>
  <c r="I305" i="12"/>
  <c r="I241" i="12"/>
  <c r="Q253" i="15" s="1"/>
  <c r="N180" i="13"/>
  <c r="R192" i="15" s="1"/>
  <c r="G478" i="11"/>
  <c r="G414" i="11"/>
  <c r="I73" i="12"/>
  <c r="Q85" i="15" s="1"/>
  <c r="G348" i="12"/>
  <c r="H348" i="12" s="1"/>
  <c r="G153" i="12"/>
  <c r="H153" i="12" s="1"/>
  <c r="N68" i="13"/>
  <c r="R80" i="15" s="1"/>
  <c r="N164" i="13"/>
  <c r="R176" i="15" s="1"/>
  <c r="N195" i="13"/>
  <c r="R207" i="15" s="1"/>
  <c r="N316" i="13"/>
  <c r="N428" i="13"/>
  <c r="G329" i="12"/>
  <c r="H329" i="12" s="1"/>
  <c r="G93" i="12"/>
  <c r="H93" i="12" s="1"/>
  <c r="G45" i="12"/>
  <c r="H45" i="12" s="1"/>
  <c r="G444" i="12"/>
  <c r="H444" i="12" s="1"/>
  <c r="G167" i="12"/>
  <c r="H167" i="12" s="1"/>
  <c r="G83" i="12"/>
  <c r="H83" i="12" s="1"/>
  <c r="G386" i="11"/>
  <c r="G236" i="11"/>
  <c r="P248" i="15" s="1"/>
  <c r="G78" i="12"/>
  <c r="H78" i="12" s="1"/>
  <c r="G433" i="11"/>
  <c r="G344" i="11"/>
  <c r="G506" i="12"/>
  <c r="H506" i="12" s="1"/>
  <c r="G119" i="12"/>
  <c r="H119" i="12" s="1"/>
  <c r="G313" i="12"/>
  <c r="H313" i="12" s="1"/>
  <c r="G94" i="12"/>
  <c r="H94" i="12" s="1"/>
  <c r="G342" i="11"/>
  <c r="G429" i="12"/>
  <c r="H429" i="12" s="1"/>
  <c r="G70" i="12"/>
  <c r="H70" i="12" s="1"/>
  <c r="G29" i="12"/>
  <c r="H29" i="12" s="1"/>
  <c r="G494" i="12"/>
  <c r="H494" i="12" s="1"/>
  <c r="G170" i="12"/>
  <c r="H170" i="12" s="1"/>
  <c r="G243" i="12"/>
  <c r="H243" i="12" s="1"/>
  <c r="G290" i="12"/>
  <c r="H290" i="12" s="1"/>
  <c r="G371" i="12"/>
  <c r="H371" i="12" s="1"/>
  <c r="G418" i="12"/>
  <c r="H418" i="12" s="1"/>
  <c r="G515" i="12"/>
  <c r="H515" i="12" s="1"/>
  <c r="G190" i="12"/>
  <c r="H190" i="12" s="1"/>
  <c r="G318" i="12"/>
  <c r="H318" i="12" s="1"/>
  <c r="G446" i="12"/>
  <c r="H446" i="12" s="1"/>
  <c r="G104" i="12"/>
  <c r="H104" i="12" s="1"/>
  <c r="G346" i="12"/>
  <c r="H346" i="12" s="1"/>
  <c r="G471" i="12"/>
  <c r="H471" i="12" s="1"/>
  <c r="G473" i="12"/>
  <c r="H473" i="12" s="1"/>
  <c r="G505" i="12"/>
  <c r="H505" i="12" s="1"/>
  <c r="G281" i="11"/>
  <c r="G136" i="12"/>
  <c r="H136" i="12" s="1"/>
  <c r="G286" i="11"/>
  <c r="G472" i="12"/>
  <c r="H472" i="12" s="1"/>
  <c r="G22" i="12"/>
  <c r="H22" i="12" s="1"/>
  <c r="G229" i="11"/>
  <c r="P241" i="15" s="1"/>
  <c r="N123" i="13"/>
  <c r="R135" i="15" s="1"/>
  <c r="G409" i="12"/>
  <c r="H409" i="12" s="1"/>
  <c r="G277" i="11"/>
  <c r="L452" i="13"/>
  <c r="M452" i="13" s="1"/>
  <c r="G311" i="12"/>
  <c r="H311" i="12" s="1"/>
  <c r="G233" i="11"/>
  <c r="P245" i="15" s="1"/>
  <c r="G339" i="11"/>
  <c r="G476" i="11"/>
  <c r="G287" i="11"/>
  <c r="G507" i="11"/>
  <c r="G398" i="11"/>
  <c r="G387" i="11"/>
  <c r="G251" i="11"/>
  <c r="P263" i="15" s="1"/>
  <c r="G489" i="11"/>
  <c r="G464" i="11"/>
  <c r="G383" i="11"/>
  <c r="L191" i="13"/>
  <c r="M191" i="13" s="1"/>
  <c r="L63" i="13"/>
  <c r="M63" i="13" s="1"/>
  <c r="V37" i="14"/>
  <c r="W37" i="14" s="1"/>
  <c r="L31" i="13"/>
  <c r="M31" i="13" s="1"/>
  <c r="V21" i="14"/>
  <c r="W21" i="14" s="1"/>
  <c r="M173" i="15" a="1"/>
  <c r="M173" i="15" s="1"/>
  <c r="G148" i="15" a="1"/>
  <c r="G148" i="15" s="1"/>
  <c r="K148" i="15" s="1"/>
  <c r="G75" i="15" a="1"/>
  <c r="G75" i="15" s="1"/>
  <c r="K75" i="15" s="1"/>
  <c r="E126" i="10"/>
  <c r="O137" i="15" s="1"/>
  <c r="E455" i="10"/>
  <c r="E101" i="10"/>
  <c r="O112" i="15" s="1"/>
  <c r="T112" i="15" s="1"/>
  <c r="E185" i="10"/>
  <c r="O196" i="15" s="1"/>
  <c r="E282" i="10"/>
  <c r="E502" i="10"/>
  <c r="E138" i="10"/>
  <c r="O149" i="15" s="1"/>
  <c r="T149" i="15" s="1"/>
  <c r="E434" i="10"/>
  <c r="E97" i="10"/>
  <c r="O108" i="15" s="1"/>
  <c r="T108" i="15" s="1"/>
  <c r="E186" i="10"/>
  <c r="O197" i="15" s="1"/>
  <c r="T197" i="15" s="1"/>
  <c r="E308" i="10"/>
  <c r="E496" i="10"/>
  <c r="E134" i="10"/>
  <c r="O145" i="15" s="1"/>
  <c r="T145" i="15" s="1"/>
  <c r="E442" i="10"/>
  <c r="E125" i="10"/>
  <c r="O136" i="15" s="1"/>
  <c r="E197" i="10"/>
  <c r="O208" i="15" s="1"/>
  <c r="T208" i="15" s="1"/>
  <c r="E280" i="10"/>
  <c r="E515" i="10"/>
  <c r="E130" i="10"/>
  <c r="O141" i="15" s="1"/>
  <c r="E468" i="10"/>
  <c r="E89" i="10"/>
  <c r="O100" i="15" s="1"/>
  <c r="T100" i="15" s="1"/>
  <c r="E174" i="10"/>
  <c r="O185" i="15" s="1"/>
  <c r="E267" i="10"/>
  <c r="O278" i="15" s="1"/>
  <c r="T278" i="15" s="1"/>
  <c r="E487" i="10"/>
  <c r="E319" i="10"/>
  <c r="E398" i="10"/>
  <c r="E492" i="10"/>
  <c r="E286" i="10"/>
  <c r="E380" i="10"/>
  <c r="E463" i="10"/>
  <c r="E24" i="10"/>
  <c r="O35" i="15" s="1"/>
  <c r="E56" i="10"/>
  <c r="O67" i="15" s="1"/>
  <c r="E88" i="10"/>
  <c r="O99" i="15" s="1"/>
  <c r="E120" i="10"/>
  <c r="O131" i="15" s="1"/>
  <c r="E152" i="10"/>
  <c r="O163" i="15" s="1"/>
  <c r="E184" i="10"/>
  <c r="O195" i="15" s="1"/>
  <c r="E216" i="10"/>
  <c r="O227" i="15" s="1"/>
  <c r="E258" i="10"/>
  <c r="O269" i="15" s="1"/>
  <c r="T269" i="15" s="1"/>
  <c r="E352" i="10"/>
  <c r="E435" i="10"/>
  <c r="E514" i="10"/>
  <c r="E324" i="10"/>
  <c r="E407" i="10"/>
  <c r="E486" i="10"/>
  <c r="E35" i="10"/>
  <c r="O46" i="15" s="1"/>
  <c r="E67" i="10"/>
  <c r="O78" i="15" s="1"/>
  <c r="E99" i="10"/>
  <c r="O110" i="15" s="1"/>
  <c r="E131" i="10"/>
  <c r="O142" i="15" s="1"/>
  <c r="E163" i="10"/>
  <c r="O174" i="15" s="1"/>
  <c r="E195" i="10"/>
  <c r="O206" i="15" s="1"/>
  <c r="E227" i="10"/>
  <c r="O238" i="15" s="1"/>
  <c r="E298" i="10"/>
  <c r="E392" i="10"/>
  <c r="E475" i="10"/>
  <c r="E253" i="10"/>
  <c r="O264" i="15" s="1"/>
  <c r="E285" i="10"/>
  <c r="E317" i="10"/>
  <c r="E349" i="10"/>
  <c r="E381" i="10"/>
  <c r="E413" i="10"/>
  <c r="E445" i="10"/>
  <c r="E477" i="10"/>
  <c r="E509" i="10"/>
  <c r="AP323" i="8"/>
  <c r="L72" i="15" a="1"/>
  <c r="L72" i="15" s="1"/>
  <c r="N72" i="15" s="1"/>
  <c r="L40" i="15" a="1"/>
  <c r="L40" i="15" s="1"/>
  <c r="N40" i="15" s="1"/>
  <c r="G27" i="15" a="1"/>
  <c r="G27" i="15" s="1"/>
  <c r="K27" i="15" s="1"/>
  <c r="AP83" i="8"/>
  <c r="M52" i="15" a="1"/>
  <c r="M52" i="15" s="1"/>
  <c r="L52" i="15" a="1"/>
  <c r="L52" i="15" s="1"/>
  <c r="N52" i="15" s="1"/>
  <c r="I52" i="15" a="1"/>
  <c r="I52" i="15" s="1"/>
  <c r="M38" i="15" a="1"/>
  <c r="M38" i="15" s="1"/>
  <c r="M100" i="15" a="1"/>
  <c r="M100" i="15" s="1"/>
  <c r="L43" i="15" a="1"/>
  <c r="L43" i="15" s="1"/>
  <c r="N43" i="15" s="1"/>
  <c r="AP91" i="8"/>
  <c r="M55" i="15" a="1"/>
  <c r="M55" i="15" s="1"/>
  <c r="M42" i="15" a="1"/>
  <c r="M42" i="15" s="1"/>
  <c r="M28" i="15" a="1"/>
  <c r="M28" i="15" s="1"/>
  <c r="L53" i="15" a="1"/>
  <c r="L53" i="15" s="1"/>
  <c r="N53" i="15" s="1"/>
  <c r="L61" i="15" a="1"/>
  <c r="L61" i="15" s="1"/>
  <c r="N61" i="15" s="1"/>
  <c r="D28" i="3"/>
  <c r="I518" i="2"/>
  <c r="I519" i="2" s="1"/>
  <c r="I520" i="2"/>
  <c r="I521" i="2" s="1"/>
  <c r="K276" i="4"/>
  <c r="I276" i="4"/>
  <c r="K217" i="4"/>
  <c r="I217" i="4"/>
  <c r="K235" i="4"/>
  <c r="I235" i="4"/>
  <c r="K269" i="4"/>
  <c r="I269" i="4"/>
  <c r="I228" i="4"/>
  <c r="K227" i="4"/>
  <c r="I227" i="4"/>
  <c r="H220" i="4" a="1"/>
  <c r="H220" i="4" s="1"/>
  <c r="L220" i="4" s="1"/>
  <c r="H131" i="4" a="1"/>
  <c r="H131" i="4" s="1"/>
  <c r="L131" i="4" s="1"/>
  <c r="H99" i="4" a="1"/>
  <c r="H99" i="4" s="1"/>
  <c r="L99" i="4" s="1"/>
  <c r="H67" i="4" a="1"/>
  <c r="H67" i="4" s="1"/>
  <c r="L67" i="4" s="1"/>
  <c r="H35" i="4" a="1"/>
  <c r="H35" i="4" s="1"/>
  <c r="L35" i="4" s="1"/>
  <c r="I252" i="4"/>
  <c r="M195" i="4" a="1"/>
  <c r="M195" i="4" s="1"/>
  <c r="O195" i="4" s="1"/>
  <c r="H165" i="4" a="1"/>
  <c r="H165" i="4" s="1"/>
  <c r="L165" i="4" s="1"/>
  <c r="M107" i="4" a="1"/>
  <c r="M107" i="4" s="1"/>
  <c r="O107" i="4" s="1"/>
  <c r="M75" i="4" a="1"/>
  <c r="M75" i="4" s="1"/>
  <c r="O75" i="4" s="1"/>
  <c r="I224" i="4"/>
  <c r="M48" i="4" a="1"/>
  <c r="M48" i="4" s="1"/>
  <c r="O48" i="4" s="1"/>
  <c r="K153" i="4"/>
  <c r="I153" i="4"/>
  <c r="K187" i="4"/>
  <c r="I187" i="4"/>
  <c r="I134" i="4"/>
  <c r="K35" i="4"/>
  <c r="K51" i="4"/>
  <c r="K67" i="4"/>
  <c r="I67" i="4"/>
  <c r="K83" i="4"/>
  <c r="K99" i="4"/>
  <c r="I99" i="4"/>
  <c r="K115" i="4"/>
  <c r="K131" i="4"/>
  <c r="I149" i="4"/>
  <c r="K149" i="4"/>
  <c r="K183" i="4"/>
  <c r="I183" i="4"/>
  <c r="I255" i="4"/>
  <c r="M27" i="4" a="1"/>
  <c r="M27" i="4" s="1"/>
  <c r="O27" i="4" s="1"/>
  <c r="M41" i="4" a="1"/>
  <c r="M41" i="4" s="1"/>
  <c r="O41" i="4" s="1"/>
  <c r="I122" i="4"/>
  <c r="I174" i="4"/>
  <c r="I100" i="4"/>
  <c r="I40" i="4"/>
  <c r="I48" i="4"/>
  <c r="I56" i="4"/>
  <c r="I64" i="4"/>
  <c r="I72" i="4"/>
  <c r="I80" i="4"/>
  <c r="I88" i="4"/>
  <c r="I96" i="4"/>
  <c r="I106" i="4"/>
  <c r="I114" i="4"/>
  <c r="I136" i="4"/>
  <c r="I222" i="15" a="1"/>
  <c r="I222" i="15" s="1"/>
  <c r="G225" i="15" a="1"/>
  <c r="G225" i="15" s="1"/>
  <c r="K225" i="15" s="1"/>
  <c r="I223" i="15" a="1"/>
  <c r="I223" i="15" s="1"/>
  <c r="I240" i="15" a="1"/>
  <c r="I240" i="15" s="1"/>
  <c r="L212" i="15" a="1"/>
  <c r="L212" i="15" s="1"/>
  <c r="N212" i="15" s="1"/>
  <c r="I220" i="15" a="1"/>
  <c r="I220" i="15" s="1"/>
  <c r="M247" i="15" a="1"/>
  <c r="M247" i="15" s="1"/>
  <c r="M238" i="15" a="1"/>
  <c r="M238" i="15" s="1"/>
  <c r="L225" i="15" a="1"/>
  <c r="L225" i="15" s="1"/>
  <c r="N225" i="15" s="1"/>
  <c r="L233" i="15" a="1"/>
  <c r="L233" i="15" s="1"/>
  <c r="N233" i="15" s="1"/>
  <c r="G229" i="15" a="1"/>
  <c r="G229" i="15" s="1"/>
  <c r="K229" i="15" s="1"/>
  <c r="G237" i="15" a="1"/>
  <c r="G237" i="15" s="1"/>
  <c r="K237" i="15" s="1"/>
  <c r="M253" i="15" a="1"/>
  <c r="M253" i="15" s="1"/>
  <c r="M261" i="15" a="1"/>
  <c r="M261" i="15" s="1"/>
  <c r="L245" i="15" a="1"/>
  <c r="L245" i="15" s="1"/>
  <c r="N245" i="15" s="1"/>
  <c r="G268" i="15" a="1"/>
  <c r="G268" i="15" s="1"/>
  <c r="K268" i="15" s="1"/>
  <c r="G247" i="15" a="1"/>
  <c r="G247" i="15" s="1"/>
  <c r="K247" i="15" s="1"/>
  <c r="G255" i="15" a="1"/>
  <c r="G255" i="15" s="1"/>
  <c r="K255" i="15" s="1"/>
  <c r="M266" i="15" a="1"/>
  <c r="M266" i="15" s="1"/>
  <c r="I273" i="15" a="1"/>
  <c r="I273" i="15" s="1"/>
  <c r="I247" i="15" a="1"/>
  <c r="I247" i="15" s="1"/>
  <c r="I255" i="15" a="1"/>
  <c r="I255" i="15" s="1"/>
  <c r="L260" i="15" a="1"/>
  <c r="L260" i="15" s="1"/>
  <c r="N260" i="15" s="1"/>
  <c r="L268" i="15" a="1"/>
  <c r="L268" i="15" s="1"/>
  <c r="N268" i="15" s="1"/>
  <c r="G273" i="15" a="1"/>
  <c r="G273" i="15" s="1"/>
  <c r="K273" i="15" s="1"/>
  <c r="I265" i="15" a="1"/>
  <c r="I265" i="15" s="1"/>
  <c r="L275" i="15" a="1"/>
  <c r="L275" i="15" s="1"/>
  <c r="N275" i="15" s="1"/>
  <c r="I278" i="15" a="1"/>
  <c r="I278" i="15" s="1"/>
  <c r="M56" i="15" a="1"/>
  <c r="M56" i="15" s="1"/>
  <c r="G168" i="12"/>
  <c r="H168" i="12" s="1"/>
  <c r="G504" i="12"/>
  <c r="H504" i="12" s="1"/>
  <c r="G488" i="12"/>
  <c r="H488" i="12" s="1"/>
  <c r="G65" i="12"/>
  <c r="H65" i="12" s="1"/>
  <c r="N252" i="13"/>
  <c r="R264" i="15" s="1"/>
  <c r="N259" i="13"/>
  <c r="R271" i="15" s="1"/>
  <c r="N220" i="13"/>
  <c r="R232" i="15" s="1"/>
  <c r="G232" i="12"/>
  <c r="H232" i="12" s="1"/>
  <c r="G30" i="12"/>
  <c r="H30" i="12" s="1"/>
  <c r="G467" i="11"/>
  <c r="G297" i="11"/>
  <c r="G230" i="11"/>
  <c r="P242" i="15" s="1"/>
  <c r="G354" i="11"/>
  <c r="G408" i="12"/>
  <c r="H408" i="12" s="1"/>
  <c r="G147" i="12"/>
  <c r="H147" i="12" s="1"/>
  <c r="G502" i="12"/>
  <c r="H502" i="12" s="1"/>
  <c r="G291" i="12"/>
  <c r="H291" i="12" s="1"/>
  <c r="G419" i="12"/>
  <c r="H419" i="12" s="1"/>
  <c r="G477" i="12"/>
  <c r="H477" i="12" s="1"/>
  <c r="G509" i="12"/>
  <c r="H509" i="12" s="1"/>
  <c r="G120" i="12"/>
  <c r="H120" i="12" s="1"/>
  <c r="G441" i="11"/>
  <c r="G368" i="11"/>
  <c r="G272" i="11"/>
  <c r="G291" i="11"/>
  <c r="G335" i="11"/>
  <c r="G417" i="11"/>
  <c r="G285" i="11"/>
  <c r="G304" i="11"/>
  <c r="G163" i="12"/>
  <c r="H163" i="12" s="1"/>
  <c r="AP497" i="8"/>
  <c r="AP465" i="8"/>
  <c r="AP283" i="8"/>
  <c r="AP441" i="8"/>
  <c r="AP425" i="8"/>
  <c r="AP235" i="8"/>
  <c r="M102" i="15" a="1"/>
  <c r="M102" i="15" s="1"/>
  <c r="I85" i="15" a="1"/>
  <c r="I85" i="15" s="1"/>
  <c r="G140" i="15" a="1"/>
  <c r="G140" i="15" s="1"/>
  <c r="K140" i="15" s="1"/>
  <c r="G67" i="15" a="1"/>
  <c r="G67" i="15" s="1"/>
  <c r="K67" i="15" s="1"/>
  <c r="E242" i="10"/>
  <c r="O253" i="15" s="1"/>
  <c r="E491" i="10"/>
  <c r="E117" i="10"/>
  <c r="O128" i="15" s="1"/>
  <c r="T128" i="15" s="1"/>
  <c r="E193" i="10"/>
  <c r="O204" i="15" s="1"/>
  <c r="T204" i="15" s="1"/>
  <c r="E304" i="10"/>
  <c r="E26" i="10"/>
  <c r="O37" i="15" s="1"/>
  <c r="E250" i="10"/>
  <c r="O261" i="15" s="1"/>
  <c r="E470" i="10"/>
  <c r="E113" i="10"/>
  <c r="O124" i="15" s="1"/>
  <c r="T124" i="15" s="1"/>
  <c r="E194" i="10"/>
  <c r="O205" i="15" s="1"/>
  <c r="E323" i="10"/>
  <c r="E22" i="10"/>
  <c r="O33" i="15" s="1"/>
  <c r="E276" i="10"/>
  <c r="E464" i="10"/>
  <c r="E141" i="10"/>
  <c r="O152" i="15" s="1"/>
  <c r="E205" i="10"/>
  <c r="O216" i="15" s="1"/>
  <c r="E295" i="10"/>
  <c r="E18" i="10"/>
  <c r="O29" i="15" s="1"/>
  <c r="E248" i="10"/>
  <c r="O259" i="15" s="1"/>
  <c r="T259" i="15" s="1"/>
  <c r="E483" i="10"/>
  <c r="E105" i="10"/>
  <c r="O116" i="15" s="1"/>
  <c r="E182" i="10"/>
  <c r="O193" i="15" s="1"/>
  <c r="E274" i="10"/>
  <c r="E238" i="10"/>
  <c r="O249" i="15" s="1"/>
  <c r="E332" i="10"/>
  <c r="E415" i="10"/>
  <c r="E494" i="10"/>
  <c r="E303" i="10"/>
  <c r="E382" i="10"/>
  <c r="E476" i="10"/>
  <c r="E28" i="10"/>
  <c r="O39" i="15" s="1"/>
  <c r="T39" i="15" s="1"/>
  <c r="E60" i="10"/>
  <c r="O71" i="15" s="1"/>
  <c r="T71" i="15" s="1"/>
  <c r="E92" i="10"/>
  <c r="O103" i="15" s="1"/>
  <c r="T103" i="15" s="1"/>
  <c r="E124" i="10"/>
  <c r="O135" i="15" s="1"/>
  <c r="E156" i="10"/>
  <c r="O167" i="15" s="1"/>
  <c r="T167" i="15" s="1"/>
  <c r="E188" i="10"/>
  <c r="O199" i="15" s="1"/>
  <c r="T199" i="15" s="1"/>
  <c r="E220" i="10"/>
  <c r="O231" i="15" s="1"/>
  <c r="T231" i="15" s="1"/>
  <c r="E275" i="10"/>
  <c r="E354" i="10"/>
  <c r="E448" i="10"/>
  <c r="E247" i="10"/>
  <c r="O258" i="15" s="1"/>
  <c r="E326" i="10"/>
  <c r="E420" i="10"/>
  <c r="E503" i="10"/>
  <c r="E39" i="10"/>
  <c r="O50" i="15" s="1"/>
  <c r="E71" i="10"/>
  <c r="O82" i="15" s="1"/>
  <c r="E103" i="10"/>
  <c r="O114" i="15" s="1"/>
  <c r="E135" i="10"/>
  <c r="O146" i="15" s="1"/>
  <c r="E167" i="10"/>
  <c r="O178" i="15" s="1"/>
  <c r="E199" i="10"/>
  <c r="O210" i="15" s="1"/>
  <c r="E231" i="10"/>
  <c r="O242" i="15" s="1"/>
  <c r="E315" i="10"/>
  <c r="E394" i="10"/>
  <c r="E488" i="10"/>
  <c r="E257" i="10"/>
  <c r="O268" i="15" s="1"/>
  <c r="T268" i="15" s="1"/>
  <c r="E289" i="10"/>
  <c r="E321" i="10"/>
  <c r="E353" i="10"/>
  <c r="E385" i="10"/>
  <c r="E417" i="10"/>
  <c r="E449" i="10"/>
  <c r="E481" i="10"/>
  <c r="E513" i="10"/>
  <c r="G114" i="15" a="1"/>
  <c r="G114" i="15" s="1"/>
  <c r="K114" i="15" s="1"/>
  <c r="G105" i="15" a="1"/>
  <c r="G105" i="15" s="1"/>
  <c r="K105" i="15" s="1"/>
  <c r="L64" i="15" a="1"/>
  <c r="L64" i="15" s="1"/>
  <c r="N64" i="15" s="1"/>
  <c r="M40" i="15" a="1"/>
  <c r="M40" i="15" s="1"/>
  <c r="M27" i="15" a="1"/>
  <c r="M27" i="15" s="1"/>
  <c r="L50" i="15" a="1"/>
  <c r="L50" i="15" s="1"/>
  <c r="N50" i="15" s="1"/>
  <c r="L38" i="15" a="1"/>
  <c r="L38" i="15" s="1"/>
  <c r="N38" i="15" s="1"/>
  <c r="I41" i="15" a="1"/>
  <c r="I41" i="15" s="1"/>
  <c r="I55" i="15" a="1"/>
  <c r="I55" i="15" s="1"/>
  <c r="I42" i="15" a="1"/>
  <c r="I42" i="15" s="1"/>
  <c r="G29" i="15" a="1"/>
  <c r="G29" i="15" s="1"/>
  <c r="K29" i="15" s="1"/>
  <c r="M29" i="15" a="1"/>
  <c r="M29" i="15" s="1"/>
  <c r="L29" i="15" a="1"/>
  <c r="L29" i="15" s="1"/>
  <c r="N29" i="15" s="1"/>
  <c r="I29" i="15" a="1"/>
  <c r="I29" i="15" s="1"/>
  <c r="L37" i="15" a="1"/>
  <c r="L37" i="15" s="1"/>
  <c r="N37" i="15" s="1"/>
  <c r="I51" i="15" a="1"/>
  <c r="I51" i="15" s="1"/>
  <c r="I39" i="15" a="1"/>
  <c r="I39" i="15" s="1"/>
  <c r="G28" i="15" a="1"/>
  <c r="G28" i="15" s="1"/>
  <c r="K28" i="15" s="1"/>
  <c r="K198" i="4"/>
  <c r="I198" i="4"/>
  <c r="X7" i="2"/>
  <c r="X6" i="2"/>
  <c r="X8" i="2"/>
  <c r="X11" i="2"/>
  <c r="X10" i="2"/>
  <c r="X9" i="2"/>
  <c r="K197" i="4"/>
  <c r="I197" i="4"/>
  <c r="I219" i="4"/>
  <c r="K219" i="4"/>
  <c r="I237" i="4"/>
  <c r="K237" i="4"/>
  <c r="I277" i="4"/>
  <c r="K277" i="4"/>
  <c r="AP28" i="8"/>
  <c r="M92" i="4" a="1"/>
  <c r="M92" i="4" s="1"/>
  <c r="O92" i="4" s="1"/>
  <c r="M60" i="4" a="1"/>
  <c r="M60" i="4" s="1"/>
  <c r="O60" i="4" s="1"/>
  <c r="K241" i="4"/>
  <c r="I241" i="4"/>
  <c r="I218" i="4"/>
  <c r="M212" i="4" a="1"/>
  <c r="M212" i="4" s="1"/>
  <c r="O212" i="4" s="1"/>
  <c r="M172" i="4" a="1"/>
  <c r="M172" i="4" s="1"/>
  <c r="O172" i="4" s="1"/>
  <c r="M151" i="4" a="1"/>
  <c r="M151" i="4" s="1"/>
  <c r="O151" i="4" s="1"/>
  <c r="H127" i="4" a="1"/>
  <c r="H127" i="4" s="1"/>
  <c r="L127" i="4" s="1"/>
  <c r="H95" i="4" a="1"/>
  <c r="H95" i="4" s="1"/>
  <c r="L95" i="4" s="1"/>
  <c r="H63" i="4" a="1"/>
  <c r="H63" i="4" s="1"/>
  <c r="L63" i="4" s="1"/>
  <c r="H31" i="4" a="1"/>
  <c r="H31" i="4" s="1"/>
  <c r="L31" i="4" s="1"/>
  <c r="M187" i="4" a="1"/>
  <c r="M187" i="4" s="1"/>
  <c r="O187" i="4" s="1"/>
  <c r="M144" i="4" a="1"/>
  <c r="M144" i="4" s="1"/>
  <c r="O144" i="4" s="1"/>
  <c r="M127" i="4" a="1"/>
  <c r="M127" i="4" s="1"/>
  <c r="O127" i="4" s="1"/>
  <c r="M95" i="4" a="1"/>
  <c r="M95" i="4" s="1"/>
  <c r="O95" i="4" s="1"/>
  <c r="M63" i="4" a="1"/>
  <c r="M63" i="4" s="1"/>
  <c r="O63" i="4" s="1"/>
  <c r="J520" i="2"/>
  <c r="J521" i="2" s="1"/>
  <c r="J518" i="2"/>
  <c r="J519" i="2" s="1"/>
  <c r="E28" i="3"/>
  <c r="I238" i="4"/>
  <c r="K238" i="4"/>
  <c r="M42" i="4" a="1"/>
  <c r="M42" i="4" s="1"/>
  <c r="O42" i="4" s="1"/>
  <c r="K159" i="4"/>
  <c r="I159" i="4"/>
  <c r="K189" i="4"/>
  <c r="I189" i="4"/>
  <c r="I249" i="4"/>
  <c r="I184" i="4"/>
  <c r="K37" i="4"/>
  <c r="I37" i="4"/>
  <c r="I53" i="4"/>
  <c r="K53" i="4"/>
  <c r="I69" i="4"/>
  <c r="K69" i="4"/>
  <c r="I85" i="4"/>
  <c r="K85" i="4"/>
  <c r="I101" i="4"/>
  <c r="K101" i="4"/>
  <c r="I117" i="4"/>
  <c r="K117" i="4"/>
  <c r="I133" i="4"/>
  <c r="K133" i="4"/>
  <c r="K155" i="4"/>
  <c r="I155" i="4"/>
  <c r="K185" i="4"/>
  <c r="I185" i="4"/>
  <c r="I267" i="4"/>
  <c r="I186" i="4"/>
  <c r="I168" i="4"/>
  <c r="M47" i="4" a="1"/>
  <c r="M47" i="4" s="1"/>
  <c r="O47" i="4" s="1"/>
  <c r="I164" i="4"/>
  <c r="K28" i="4"/>
  <c r="I28" i="4"/>
  <c r="G223" i="15" a="1"/>
  <c r="G223" i="15" s="1"/>
  <c r="K223" i="15" s="1"/>
  <c r="I181" i="15" a="1"/>
  <c r="I181" i="15" s="1"/>
  <c r="I189" i="15" a="1"/>
  <c r="I189" i="15" s="1"/>
  <c r="I197" i="15" a="1"/>
  <c r="I197" i="15" s="1"/>
  <c r="M215" i="15" a="1"/>
  <c r="M215" i="15" s="1"/>
  <c r="I205" i="15" a="1"/>
  <c r="I205" i="15" s="1"/>
  <c r="L224" i="15" a="1"/>
  <c r="L224" i="15" s="1"/>
  <c r="N224" i="15" s="1"/>
  <c r="G209" i="15" a="1"/>
  <c r="G209" i="15" s="1"/>
  <c r="K209" i="15" s="1"/>
  <c r="G217" i="15" a="1"/>
  <c r="G217" i="15" s="1"/>
  <c r="K217" i="15" s="1"/>
  <c r="M234" i="15" a="1"/>
  <c r="M234" i="15" s="1"/>
  <c r="I215" i="15" a="1"/>
  <c r="I215" i="15" s="1"/>
  <c r="M224" i="15" a="1"/>
  <c r="M224" i="15" s="1"/>
  <c r="M227" i="15" a="1"/>
  <c r="M227" i="15" s="1"/>
  <c r="M255" i="15" a="1"/>
  <c r="M255" i="15" s="1"/>
  <c r="L205" i="15" a="1"/>
  <c r="L205" i="15" s="1"/>
  <c r="N205" i="15" s="1"/>
  <c r="L213" i="15" a="1"/>
  <c r="L213" i="15" s="1"/>
  <c r="N213" i="15" s="1"/>
  <c r="M222" i="15" a="1"/>
  <c r="M222" i="15" s="1"/>
  <c r="M254" i="15" a="1"/>
  <c r="M254" i="15" s="1"/>
  <c r="I239" i="15" a="1"/>
  <c r="I239" i="15" s="1"/>
  <c r="L226" i="15" a="1"/>
  <c r="L226" i="15" s="1"/>
  <c r="N226" i="15" s="1"/>
  <c r="L234" i="15" a="1"/>
  <c r="L234" i="15" s="1"/>
  <c r="N234" i="15" s="1"/>
  <c r="G230" i="15" a="1"/>
  <c r="G230" i="15" s="1"/>
  <c r="K230" i="15" s="1"/>
  <c r="G240" i="15" a="1"/>
  <c r="G240" i="15" s="1"/>
  <c r="K240" i="15" s="1"/>
  <c r="I256" i="15" a="1"/>
  <c r="I256" i="15" s="1"/>
  <c r="G265" i="15" a="1"/>
  <c r="G265" i="15" s="1"/>
  <c r="K265" i="15" s="1"/>
  <c r="L246" i="15" a="1"/>
  <c r="L246" i="15" s="1"/>
  <c r="N246" i="15" s="1"/>
  <c r="L254" i="15" a="1"/>
  <c r="L254" i="15" s="1"/>
  <c r="N254" i="15" s="1"/>
  <c r="G276" i="15" a="1"/>
  <c r="G276" i="15" s="1"/>
  <c r="K276" i="15" s="1"/>
  <c r="G248" i="15" a="1"/>
  <c r="G248" i="15" s="1"/>
  <c r="K248" i="15" s="1"/>
  <c r="M259" i="15" a="1"/>
  <c r="M259" i="15" s="1"/>
  <c r="G270" i="15" a="1"/>
  <c r="G270" i="15" s="1"/>
  <c r="K270" i="15" s="1"/>
  <c r="M277" i="15" a="1"/>
  <c r="M277" i="15" s="1"/>
  <c r="I248" i="15" a="1"/>
  <c r="I248" i="15" s="1"/>
  <c r="M258" i="15" a="1"/>
  <c r="M258" i="15" s="1"/>
  <c r="L261" i="15" a="1"/>
  <c r="L261" i="15" s="1"/>
  <c r="N261" i="15" s="1"/>
  <c r="L269" i="15" a="1"/>
  <c r="L269" i="15" s="1"/>
  <c r="N269" i="15" s="1"/>
  <c r="I276" i="15" a="1"/>
  <c r="I276" i="15" s="1"/>
  <c r="I266" i="15" a="1"/>
  <c r="I266" i="15" s="1"/>
  <c r="M271" i="15" a="1"/>
  <c r="M271" i="15" s="1"/>
  <c r="L278" i="15" a="1"/>
  <c r="L278" i="15" s="1"/>
  <c r="N278" i="15" s="1"/>
  <c r="M188" i="15" a="1"/>
  <c r="M188" i="15" s="1"/>
  <c r="N115" i="13"/>
  <c r="R127" i="15" s="1"/>
  <c r="G417" i="12"/>
  <c r="H417" i="12" s="1"/>
  <c r="G353" i="12"/>
  <c r="H353" i="12" s="1"/>
  <c r="G289" i="12"/>
  <c r="H289" i="12" s="1"/>
  <c r="G225" i="12"/>
  <c r="H225" i="12" s="1"/>
  <c r="G392" i="12"/>
  <c r="H392" i="12" s="1"/>
  <c r="G424" i="12"/>
  <c r="H424" i="12" s="1"/>
  <c r="G113" i="12"/>
  <c r="H113" i="12" s="1"/>
  <c r="G248" i="12"/>
  <c r="H248" i="12" s="1"/>
  <c r="G221" i="12"/>
  <c r="H221" i="12" s="1"/>
  <c r="G450" i="11"/>
  <c r="G292" i="11"/>
  <c r="G194" i="11"/>
  <c r="P206" i="15" s="1"/>
  <c r="G162" i="11"/>
  <c r="P174" i="15" s="1"/>
  <c r="G130" i="11"/>
  <c r="P142" i="15" s="1"/>
  <c r="G98" i="11"/>
  <c r="P110" i="15" s="1"/>
  <c r="G66" i="11"/>
  <c r="P78" i="15" s="1"/>
  <c r="G34" i="11"/>
  <c r="P46" i="15" s="1"/>
  <c r="G401" i="11"/>
  <c r="G99" i="12"/>
  <c r="H99" i="12" s="1"/>
  <c r="G200" i="11"/>
  <c r="P212" i="15" s="1"/>
  <c r="G168" i="11"/>
  <c r="P180" i="15" s="1"/>
  <c r="G136" i="11"/>
  <c r="P148" i="15" s="1"/>
  <c r="G104" i="11"/>
  <c r="P116" i="15" s="1"/>
  <c r="G72" i="11"/>
  <c r="P84" i="15" s="1"/>
  <c r="G40" i="11"/>
  <c r="P52" i="15" s="1"/>
  <c r="G211" i="11"/>
  <c r="P223" i="15" s="1"/>
  <c r="G179" i="11"/>
  <c r="P191" i="15" s="1"/>
  <c r="G147" i="11"/>
  <c r="P159" i="15" s="1"/>
  <c r="G115" i="11"/>
  <c r="P127" i="15" s="1"/>
  <c r="G83" i="11"/>
  <c r="P95" i="15" s="1"/>
  <c r="G51" i="11"/>
  <c r="P63" i="15" s="1"/>
  <c r="G19" i="11"/>
  <c r="P31" i="15" s="1"/>
  <c r="G333" i="12"/>
  <c r="H333" i="12" s="1"/>
  <c r="G145" i="12"/>
  <c r="H145" i="12" s="1"/>
  <c r="G51" i="12"/>
  <c r="H51" i="12" s="1"/>
  <c r="G174" i="12"/>
  <c r="H174" i="12" s="1"/>
  <c r="G211" i="12"/>
  <c r="H211" i="12" s="1"/>
  <c r="G258" i="12"/>
  <c r="H258" i="12" s="1"/>
  <c r="G339" i="12"/>
  <c r="H339" i="12" s="1"/>
  <c r="G386" i="12"/>
  <c r="H386" i="12" s="1"/>
  <c r="G467" i="12"/>
  <c r="H467" i="12" s="1"/>
  <c r="G40" i="12"/>
  <c r="H40" i="12" s="1"/>
  <c r="G72" i="12"/>
  <c r="H72" i="12" s="1"/>
  <c r="G481" i="12"/>
  <c r="H481" i="12" s="1"/>
  <c r="G513" i="12"/>
  <c r="H513" i="12" s="1"/>
  <c r="G249" i="11"/>
  <c r="P261" i="15" s="1"/>
  <c r="G350" i="11"/>
  <c r="G338" i="11"/>
  <c r="G220" i="11"/>
  <c r="P232" i="15" s="1"/>
  <c r="G188" i="11"/>
  <c r="P200" i="15" s="1"/>
  <c r="G156" i="11"/>
  <c r="P168" i="15" s="1"/>
  <c r="G124" i="11"/>
  <c r="P136" i="15" s="1"/>
  <c r="G317" i="12"/>
  <c r="H317" i="12" s="1"/>
  <c r="G358" i="11"/>
  <c r="G215" i="11"/>
  <c r="P227" i="15" s="1"/>
  <c r="G183" i="11"/>
  <c r="P195" i="15" s="1"/>
  <c r="G151" i="11"/>
  <c r="P163" i="15" s="1"/>
  <c r="G119" i="11"/>
  <c r="P131" i="15" s="1"/>
  <c r="G87" i="11"/>
  <c r="P99" i="15" s="1"/>
  <c r="G55" i="11"/>
  <c r="P67" i="15" s="1"/>
  <c r="G23" i="11"/>
  <c r="P35" i="15" s="1"/>
  <c r="G498" i="12"/>
  <c r="H498" i="12" s="1"/>
  <c r="L184" i="13"/>
  <c r="M184" i="13" s="1"/>
  <c r="G114" i="12"/>
  <c r="H114" i="12" s="1"/>
  <c r="G82" i="12"/>
  <c r="H82" i="12" s="1"/>
  <c r="G50" i="12"/>
  <c r="H50" i="12" s="1"/>
  <c r="V46" i="14"/>
  <c r="W46" i="14" s="1"/>
  <c r="G34" i="12"/>
  <c r="H34" i="12" s="1"/>
  <c r="V30" i="14"/>
  <c r="W30" i="14" s="1"/>
  <c r="G331" i="11"/>
  <c r="G76" i="11"/>
  <c r="P88" i="15" s="1"/>
  <c r="G412" i="11"/>
  <c r="G319" i="11"/>
  <c r="G363" i="11"/>
  <c r="G234" i="11"/>
  <c r="P246" i="15" s="1"/>
  <c r="G228" i="11"/>
  <c r="P240" i="15" s="1"/>
  <c r="G166" i="11"/>
  <c r="P178" i="15" s="1"/>
  <c r="G33" i="11"/>
  <c r="P45" i="15" s="1"/>
  <c r="L515" i="13"/>
  <c r="M515" i="13" s="1"/>
  <c r="L307" i="13"/>
  <c r="M307" i="13" s="1"/>
  <c r="L141" i="13"/>
  <c r="M141" i="13" s="1"/>
  <c r="F15" i="11"/>
  <c r="E15" i="11"/>
  <c r="G126" i="11"/>
  <c r="P138" i="15" s="1"/>
  <c r="M87" i="15" a="1"/>
  <c r="M87" i="15" s="1"/>
  <c r="G132" i="15" a="1"/>
  <c r="G132" i="15" s="1"/>
  <c r="K132" i="15" s="1"/>
  <c r="E30" i="10"/>
  <c r="O41" i="15" s="1"/>
  <c r="E278" i="10"/>
  <c r="E498" i="10"/>
  <c r="E133" i="10"/>
  <c r="O144" i="15" s="1"/>
  <c r="T144" i="15" s="1"/>
  <c r="E201" i="10"/>
  <c r="O212" i="15" s="1"/>
  <c r="E372" i="10"/>
  <c r="E42" i="10"/>
  <c r="O53" i="15" s="1"/>
  <c r="T53" i="15" s="1"/>
  <c r="E272" i="10"/>
  <c r="E506" i="10"/>
  <c r="E129" i="10"/>
  <c r="O140" i="15" s="1"/>
  <c r="T140" i="15" s="1"/>
  <c r="E202" i="10"/>
  <c r="O213" i="15" s="1"/>
  <c r="T213" i="15" s="1"/>
  <c r="E344" i="10"/>
  <c r="E38" i="10"/>
  <c r="O49" i="15" s="1"/>
  <c r="E291" i="10"/>
  <c r="E29" i="10"/>
  <c r="O40" i="15" s="1"/>
  <c r="E149" i="10"/>
  <c r="O160" i="15" s="1"/>
  <c r="T160" i="15" s="1"/>
  <c r="E213" i="10"/>
  <c r="O224" i="15" s="1"/>
  <c r="T224" i="15" s="1"/>
  <c r="E331" i="10"/>
  <c r="E34" i="10"/>
  <c r="O45" i="15" s="1"/>
  <c r="T45" i="15" s="1"/>
  <c r="E263" i="10"/>
  <c r="O274" i="15" s="1"/>
  <c r="E504" i="10"/>
  <c r="E121" i="10"/>
  <c r="O132" i="15" s="1"/>
  <c r="E190" i="10"/>
  <c r="O201" i="15" s="1"/>
  <c r="E310" i="10"/>
  <c r="E255" i="10"/>
  <c r="O266" i="15" s="1"/>
  <c r="T266" i="15" s="1"/>
  <c r="E334" i="10"/>
  <c r="E428" i="10"/>
  <c r="E511" i="10"/>
  <c r="E316" i="10"/>
  <c r="E399" i="10"/>
  <c r="E478" i="10"/>
  <c r="E32" i="10"/>
  <c r="O43" i="15" s="1"/>
  <c r="E64" i="10"/>
  <c r="O75" i="15" s="1"/>
  <c r="E96" i="10"/>
  <c r="O107" i="15" s="1"/>
  <c r="T107" i="15" s="1"/>
  <c r="E128" i="10"/>
  <c r="O139" i="15" s="1"/>
  <c r="T139" i="15" s="1"/>
  <c r="E160" i="10"/>
  <c r="O171" i="15" s="1"/>
  <c r="T171" i="15" s="1"/>
  <c r="E192" i="10"/>
  <c r="O203" i="15" s="1"/>
  <c r="E224" i="10"/>
  <c r="O235" i="15" s="1"/>
  <c r="T235" i="15" s="1"/>
  <c r="E288" i="10"/>
  <c r="E371" i="10"/>
  <c r="E450" i="10"/>
  <c r="E260" i="10"/>
  <c r="O271" i="15" s="1"/>
  <c r="E343" i="10"/>
  <c r="E422" i="10"/>
  <c r="E516" i="10"/>
  <c r="E43" i="10"/>
  <c r="O54" i="15" s="1"/>
  <c r="E75" i="10"/>
  <c r="O86" i="15" s="1"/>
  <c r="T86" i="15" s="1"/>
  <c r="E107" i="10"/>
  <c r="O118" i="15" s="1"/>
  <c r="E139" i="10"/>
  <c r="O150" i="15" s="1"/>
  <c r="T150" i="15" s="1"/>
  <c r="E171" i="10"/>
  <c r="O182" i="15" s="1"/>
  <c r="E203" i="10"/>
  <c r="O214" i="15" s="1"/>
  <c r="E235" i="10"/>
  <c r="O246" i="15" s="1"/>
  <c r="E328" i="10"/>
  <c r="E411" i="10"/>
  <c r="E490" i="10"/>
  <c r="E261" i="10"/>
  <c r="O272" i="15" s="1"/>
  <c r="E293" i="10"/>
  <c r="E325" i="10"/>
  <c r="E357" i="10"/>
  <c r="E389" i="10"/>
  <c r="E421" i="10"/>
  <c r="E453" i="10"/>
  <c r="E485" i="10"/>
  <c r="E517" i="10"/>
  <c r="G106" i="15" a="1"/>
  <c r="G106" i="15" s="1"/>
  <c r="K106" i="15" s="1"/>
  <c r="I89" i="15" a="1"/>
  <c r="I89" i="15" s="1"/>
  <c r="AP275" i="8"/>
  <c r="L56" i="15" a="1"/>
  <c r="L56" i="15" s="1"/>
  <c r="N56" i="15" s="1"/>
  <c r="I32" i="15" a="1"/>
  <c r="I32" i="15" s="1"/>
  <c r="L66" i="15" a="1"/>
  <c r="L66" i="15" s="1"/>
  <c r="N66" i="15" s="1"/>
  <c r="M50" i="15" a="1"/>
  <c r="M50" i="15" s="1"/>
  <c r="L41" i="15" a="1"/>
  <c r="L41" i="15" s="1"/>
  <c r="N41" i="15" s="1"/>
  <c r="AP99" i="8"/>
  <c r="L76" i="15" a="1"/>
  <c r="L76" i="15" s="1"/>
  <c r="N76" i="15" s="1"/>
  <c r="AP75" i="8"/>
  <c r="M31" i="15" a="1"/>
  <c r="M31" i="15" s="1"/>
  <c r="I37" i="15" a="1"/>
  <c r="I37" i="15" s="1"/>
  <c r="AP41" i="8"/>
  <c r="M51" i="15" a="1"/>
  <c r="M51" i="15" s="1"/>
  <c r="L39" i="15" a="1"/>
  <c r="L39" i="15" s="1"/>
  <c r="N39" i="15" s="1"/>
  <c r="L46" i="15" a="1"/>
  <c r="L46" i="15" s="1"/>
  <c r="N46" i="15" s="1"/>
  <c r="I46" i="15" a="1"/>
  <c r="I46" i="15" s="1"/>
  <c r="M46" i="15" a="1"/>
  <c r="M46" i="15" s="1"/>
  <c r="I200" i="4"/>
  <c r="K200" i="4"/>
  <c r="I232" i="4"/>
  <c r="K232" i="4"/>
  <c r="K199" i="4"/>
  <c r="I199" i="4"/>
  <c r="K221" i="4"/>
  <c r="I221" i="4"/>
  <c r="I239" i="4"/>
  <c r="K239" i="4"/>
  <c r="E7" i="3"/>
  <c r="C6" i="3"/>
  <c r="G4" i="3"/>
  <c r="E3" i="3"/>
  <c r="C2" i="3"/>
  <c r="C7" i="3"/>
  <c r="G5" i="3"/>
  <c r="E4" i="3"/>
  <c r="C3" i="3"/>
  <c r="B2" i="3"/>
  <c r="B7" i="3"/>
  <c r="F5" i="3"/>
  <c r="D4" i="3"/>
  <c r="B3" i="3"/>
  <c r="G6" i="3"/>
  <c r="E5" i="3"/>
  <c r="C4" i="3"/>
  <c r="G2" i="3"/>
  <c r="F6" i="3"/>
  <c r="D5" i="3"/>
  <c r="B4" i="3"/>
  <c r="F2" i="3"/>
  <c r="D7" i="3"/>
  <c r="B6" i="3"/>
  <c r="F4" i="3"/>
  <c r="D3" i="3"/>
  <c r="G7" i="3"/>
  <c r="E6" i="3"/>
  <c r="C5" i="3"/>
  <c r="G3" i="3"/>
  <c r="E2" i="3"/>
  <c r="F7" i="3"/>
  <c r="D6" i="3"/>
  <c r="B5" i="3"/>
  <c r="F3" i="3"/>
  <c r="D2" i="3"/>
  <c r="I236" i="4"/>
  <c r="I245" i="4"/>
  <c r="K245" i="4"/>
  <c r="AP30" i="8"/>
  <c r="M266" i="4" a="1"/>
  <c r="M266" i="4" s="1"/>
  <c r="O266" i="4" s="1"/>
  <c r="M166" i="4" a="1"/>
  <c r="M166" i="4" s="1"/>
  <c r="O166" i="4" s="1"/>
  <c r="H146" i="4" a="1"/>
  <c r="H146" i="4" s="1"/>
  <c r="H123" i="4" a="1"/>
  <c r="H123" i="4" s="1"/>
  <c r="L123" i="4" s="1"/>
  <c r="H91" i="4" a="1"/>
  <c r="H91" i="4" s="1"/>
  <c r="L91" i="4" s="1"/>
  <c r="H59" i="4" a="1"/>
  <c r="H59" i="4" s="1"/>
  <c r="L59" i="4" s="1"/>
  <c r="H27" i="4" a="1"/>
  <c r="H27" i="4" s="1"/>
  <c r="L27" i="4" s="1"/>
  <c r="H182" i="4" a="1"/>
  <c r="H182" i="4" s="1"/>
  <c r="M138" i="4" a="1"/>
  <c r="M138" i="4" s="1"/>
  <c r="O138" i="4" s="1"/>
  <c r="M115" i="4" a="1"/>
  <c r="M115" i="4" s="1"/>
  <c r="O115" i="4" s="1"/>
  <c r="M83" i="4" a="1"/>
  <c r="M83" i="4" s="1"/>
  <c r="O83" i="4" s="1"/>
  <c r="M44" i="4" a="1"/>
  <c r="M44" i="4" s="1"/>
  <c r="O44" i="4" s="1"/>
  <c r="M54" i="4" a="1"/>
  <c r="M54" i="4" s="1"/>
  <c r="O54" i="4" s="1"/>
  <c r="K161" i="4"/>
  <c r="I193" i="4"/>
  <c r="I194" i="4"/>
  <c r="K39" i="4"/>
  <c r="I39" i="4"/>
  <c r="K55" i="4"/>
  <c r="K71" i="4"/>
  <c r="I71" i="4"/>
  <c r="K87" i="4"/>
  <c r="K103" i="4"/>
  <c r="I103" i="4"/>
  <c r="K119" i="4"/>
  <c r="K135" i="4"/>
  <c r="I135" i="4"/>
  <c r="K157" i="4"/>
  <c r="I157" i="4"/>
  <c r="K191" i="4"/>
  <c r="I191" i="4"/>
  <c r="I144" i="4"/>
  <c r="I142" i="4"/>
  <c r="I132" i="4"/>
  <c r="K30" i="4"/>
  <c r="I30" i="4"/>
  <c r="I42" i="4"/>
  <c r="I50" i="4"/>
  <c r="I58" i="4"/>
  <c r="I66" i="4"/>
  <c r="I74" i="4"/>
  <c r="I82" i="4"/>
  <c r="I90" i="4"/>
  <c r="I98" i="4"/>
  <c r="I108" i="4"/>
  <c r="I116" i="4"/>
  <c r="I210" i="4"/>
  <c r="L240" i="15" a="1"/>
  <c r="L240" i="15" s="1"/>
  <c r="N240" i="15" s="1"/>
  <c r="L227" i="15" a="1"/>
  <c r="L227" i="15" s="1"/>
  <c r="N227" i="15" s="1"/>
  <c r="L235" i="15" a="1"/>
  <c r="L235" i="15" s="1"/>
  <c r="N235" i="15" s="1"/>
  <c r="G231" i="15" a="1"/>
  <c r="G231" i="15" s="1"/>
  <c r="K231" i="15" s="1"/>
  <c r="M240" i="15" a="1"/>
  <c r="M240" i="15" s="1"/>
  <c r="L258" i="15" a="1"/>
  <c r="L258" i="15" s="1"/>
  <c r="N258" i="15" s="1"/>
  <c r="M269" i="15" a="1"/>
  <c r="M269" i="15" s="1"/>
  <c r="L247" i="15" a="1"/>
  <c r="L247" i="15" s="1"/>
  <c r="N247" i="15" s="1"/>
  <c r="L255" i="15" a="1"/>
  <c r="L255" i="15" s="1"/>
  <c r="N255" i="15" s="1"/>
  <c r="G278" i="15" a="1"/>
  <c r="G278" i="15" s="1"/>
  <c r="K278" i="15" s="1"/>
  <c r="G249" i="15" a="1"/>
  <c r="G249" i="15" s="1"/>
  <c r="K249" i="15" s="1"/>
  <c r="G272" i="15" a="1"/>
  <c r="G272" i="15" s="1"/>
  <c r="K272" i="15" s="1"/>
  <c r="I241" i="15" a="1"/>
  <c r="I241" i="15" s="1"/>
  <c r="I249" i="15" a="1"/>
  <c r="I249" i="15" s="1"/>
  <c r="G259" i="15" a="1"/>
  <c r="G259" i="15" s="1"/>
  <c r="K259" i="15" s="1"/>
  <c r="L262" i="15" a="1"/>
  <c r="L262" i="15" s="1"/>
  <c r="N262" i="15" s="1"/>
  <c r="L270" i="15" a="1"/>
  <c r="L270" i="15" s="1"/>
  <c r="N270" i="15" s="1"/>
  <c r="I267" i="15" a="1"/>
  <c r="I267" i="15" s="1"/>
  <c r="L272" i="15" a="1"/>
  <c r="L272" i="15" s="1"/>
  <c r="N272" i="15" s="1"/>
  <c r="X174" i="14"/>
  <c r="S186" i="15" s="1"/>
  <c r="X134" i="14"/>
  <c r="S146" i="15" s="1"/>
  <c r="X328" i="14"/>
  <c r="N475" i="13"/>
  <c r="N67" i="13"/>
  <c r="R79" i="15" s="1"/>
  <c r="I405" i="12"/>
  <c r="I341" i="12"/>
  <c r="I277" i="12"/>
  <c r="I213" i="12"/>
  <c r="Q225" i="15" s="1"/>
  <c r="N75" i="13"/>
  <c r="R87" i="15" s="1"/>
  <c r="I508" i="12"/>
  <c r="N99" i="13"/>
  <c r="R111" i="15" s="1"/>
  <c r="G454" i="11"/>
  <c r="G399" i="11"/>
  <c r="G49" i="12"/>
  <c r="H49" i="12" s="1"/>
  <c r="G484" i="11"/>
  <c r="G420" i="11"/>
  <c r="G237" i="12"/>
  <c r="H237" i="12" s="1"/>
  <c r="G124" i="12"/>
  <c r="H124" i="12" s="1"/>
  <c r="N28" i="13"/>
  <c r="R40" i="15" s="1"/>
  <c r="N235" i="13"/>
  <c r="R247" i="15" s="1"/>
  <c r="N204" i="13"/>
  <c r="R216" i="15" s="1"/>
  <c r="N284" i="13"/>
  <c r="N461" i="13"/>
  <c r="N228" i="13"/>
  <c r="R240" i="15" s="1"/>
  <c r="N260" i="13"/>
  <c r="R272" i="15" s="1"/>
  <c r="G204" i="12"/>
  <c r="H204" i="12" s="1"/>
  <c r="G301" i="12"/>
  <c r="H301" i="12" s="1"/>
  <c r="G19" i="12"/>
  <c r="H19" i="12" s="1"/>
  <c r="G361" i="11"/>
  <c r="G282" i="11"/>
  <c r="G397" i="11"/>
  <c r="G317" i="11"/>
  <c r="G221" i="11"/>
  <c r="P233" i="15" s="1"/>
  <c r="G189" i="11"/>
  <c r="P201" i="15" s="1"/>
  <c r="G157" i="11"/>
  <c r="P169" i="15" s="1"/>
  <c r="G125" i="11"/>
  <c r="P137" i="15" s="1"/>
  <c r="G93" i="11"/>
  <c r="P105" i="15" s="1"/>
  <c r="G61" i="11"/>
  <c r="P73" i="15" s="1"/>
  <c r="G29" i="11"/>
  <c r="P41" i="15" s="1"/>
  <c r="G54" i="12"/>
  <c r="H54" i="12" s="1"/>
  <c r="G445" i="12"/>
  <c r="H445" i="12" s="1"/>
  <c r="G189" i="12"/>
  <c r="H189" i="12" s="1"/>
  <c r="G389" i="11"/>
  <c r="G328" i="12"/>
  <c r="H328" i="12" s="1"/>
  <c r="G131" i="12"/>
  <c r="H131" i="12" s="1"/>
  <c r="G518" i="12"/>
  <c r="H518" i="12" s="1"/>
  <c r="G126" i="12"/>
  <c r="H126" i="12" s="1"/>
  <c r="G142" i="12"/>
  <c r="H142" i="12" s="1"/>
  <c r="G158" i="12"/>
  <c r="H158" i="12" s="1"/>
  <c r="G178" i="12"/>
  <c r="H178" i="12" s="1"/>
  <c r="G259" i="12"/>
  <c r="H259" i="12" s="1"/>
  <c r="G306" i="12"/>
  <c r="H306" i="12" s="1"/>
  <c r="G387" i="12"/>
  <c r="H387" i="12" s="1"/>
  <c r="G434" i="12"/>
  <c r="H434" i="12" s="1"/>
  <c r="G206" i="12"/>
  <c r="H206" i="12" s="1"/>
  <c r="G334" i="12"/>
  <c r="H334" i="12" s="1"/>
  <c r="G462" i="12"/>
  <c r="H462" i="12" s="1"/>
  <c r="G44" i="12"/>
  <c r="H44" i="12" s="1"/>
  <c r="G76" i="12"/>
  <c r="H76" i="12" s="1"/>
  <c r="G362" i="12"/>
  <c r="H362" i="12" s="1"/>
  <c r="G453" i="12"/>
  <c r="H453" i="12" s="1"/>
  <c r="G485" i="12"/>
  <c r="H485" i="12" s="1"/>
  <c r="G517" i="12"/>
  <c r="H517" i="12" s="1"/>
  <c r="G345" i="11"/>
  <c r="G238" i="11"/>
  <c r="P250" i="15" s="1"/>
  <c r="G198" i="11"/>
  <c r="P210" i="15" s="1"/>
  <c r="G193" i="11"/>
  <c r="P205" i="15" s="1"/>
  <c r="G161" i="11"/>
  <c r="P173" i="15" s="1"/>
  <c r="G129" i="11"/>
  <c r="P141" i="15" s="1"/>
  <c r="G141" i="12"/>
  <c r="H141" i="12" s="1"/>
  <c r="G312" i="12"/>
  <c r="H312" i="12" s="1"/>
  <c r="G409" i="11"/>
  <c r="G341" i="11"/>
  <c r="G245" i="11"/>
  <c r="P257" i="15" s="1"/>
  <c r="G62" i="11"/>
  <c r="P74" i="15" s="1"/>
  <c r="G118" i="11"/>
  <c r="P130" i="15" s="1"/>
  <c r="G17" i="11"/>
  <c r="P29" i="15" s="1"/>
  <c r="L18" i="13"/>
  <c r="M18" i="13" s="1"/>
  <c r="G102" i="11"/>
  <c r="P114" i="15" s="1"/>
  <c r="G38" i="11"/>
  <c r="P50" i="15" s="1"/>
  <c r="G103" i="12"/>
  <c r="H103" i="12" s="1"/>
  <c r="G299" i="11"/>
  <c r="G25" i="11"/>
  <c r="P37" i="15" s="1"/>
  <c r="G307" i="11"/>
  <c r="G235" i="11"/>
  <c r="P247" i="15" s="1"/>
  <c r="G289" i="11"/>
  <c r="G241" i="11"/>
  <c r="P253" i="15" s="1"/>
  <c r="G355" i="11"/>
  <c r="G449" i="11"/>
  <c r="G500" i="11"/>
  <c r="G406" i="11"/>
  <c r="G424" i="11"/>
  <c r="G329" i="11"/>
  <c r="G244" i="11"/>
  <c r="P256" i="15" s="1"/>
  <c r="G340" i="11"/>
  <c r="G431" i="11"/>
  <c r="G495" i="11"/>
  <c r="G455" i="12"/>
  <c r="H455" i="12" s="1"/>
  <c r="G439" i="12"/>
  <c r="H439" i="12" s="1"/>
  <c r="G423" i="12"/>
  <c r="H423" i="12" s="1"/>
  <c r="G407" i="12"/>
  <c r="H407" i="12" s="1"/>
  <c r="G391" i="12"/>
  <c r="H391" i="12" s="1"/>
  <c r="G327" i="12"/>
  <c r="H327" i="12" s="1"/>
  <c r="G295" i="12"/>
  <c r="H295" i="12" s="1"/>
  <c r="G279" i="12"/>
  <c r="H279" i="12" s="1"/>
  <c r="G263" i="12"/>
  <c r="H263" i="12" s="1"/>
  <c r="G199" i="12"/>
  <c r="H199" i="12" s="1"/>
  <c r="G183" i="12"/>
  <c r="H183" i="12" s="1"/>
  <c r="L109" i="13"/>
  <c r="M109" i="13" s="1"/>
  <c r="L77" i="13"/>
  <c r="M77" i="13" s="1"/>
  <c r="G71" i="12"/>
  <c r="H71" i="12" s="1"/>
  <c r="L29" i="13"/>
  <c r="M29" i="13" s="1"/>
  <c r="G54" i="11"/>
  <c r="P66" i="15" s="1"/>
  <c r="AP489" i="8"/>
  <c r="AP457" i="8"/>
  <c r="G77" i="15" a="1"/>
  <c r="G77" i="15" s="1"/>
  <c r="K77" i="15" s="1"/>
  <c r="G124" i="15" a="1"/>
  <c r="G124" i="15" s="1"/>
  <c r="K124" i="15" s="1"/>
  <c r="E46" i="10"/>
  <c r="O57" i="15" s="1"/>
  <c r="E314" i="10"/>
  <c r="E21" i="10"/>
  <c r="O32" i="15" s="1"/>
  <c r="T32" i="15" s="1"/>
  <c r="E145" i="10"/>
  <c r="O156" i="15" s="1"/>
  <c r="T156" i="15" s="1"/>
  <c r="E209" i="10"/>
  <c r="O220" i="15" s="1"/>
  <c r="T220" i="15" s="1"/>
  <c r="E387" i="10"/>
  <c r="E58" i="10"/>
  <c r="O69" i="15" s="1"/>
  <c r="T69" i="15" s="1"/>
  <c r="E340" i="10"/>
  <c r="E17" i="10"/>
  <c r="O28" i="15" s="1"/>
  <c r="T28" i="15" s="1"/>
  <c r="E146" i="10"/>
  <c r="O157" i="15" s="1"/>
  <c r="E210" i="10"/>
  <c r="O221" i="15" s="1"/>
  <c r="E359" i="10"/>
  <c r="E54" i="10"/>
  <c r="O65" i="15" s="1"/>
  <c r="T65" i="15" s="1"/>
  <c r="E312" i="10"/>
  <c r="E45" i="10"/>
  <c r="O56" i="15" s="1"/>
  <c r="E157" i="10"/>
  <c r="O168" i="15" s="1"/>
  <c r="T168" i="15" s="1"/>
  <c r="E221" i="10"/>
  <c r="O232" i="15" s="1"/>
  <c r="E338" i="10"/>
  <c r="E50" i="10"/>
  <c r="O61" i="15" s="1"/>
  <c r="E299" i="10"/>
  <c r="E519" i="10"/>
  <c r="E137" i="10"/>
  <c r="O148" i="15" s="1"/>
  <c r="E198" i="10"/>
  <c r="O209" i="15" s="1"/>
  <c r="T209" i="15" s="1"/>
  <c r="E346" i="10"/>
  <c r="E268" i="10"/>
  <c r="E351" i="10"/>
  <c r="E430" i="10"/>
  <c r="E239" i="10"/>
  <c r="O250" i="15" s="1"/>
  <c r="T250" i="15" s="1"/>
  <c r="E318" i="10"/>
  <c r="E412" i="10"/>
  <c r="E495" i="10"/>
  <c r="E36" i="10"/>
  <c r="O47" i="15" s="1"/>
  <c r="T47" i="15" s="1"/>
  <c r="E68" i="10"/>
  <c r="O79" i="15" s="1"/>
  <c r="E100" i="10"/>
  <c r="O111" i="15" s="1"/>
  <c r="E132" i="10"/>
  <c r="O143" i="15" s="1"/>
  <c r="E164" i="10"/>
  <c r="O175" i="15" s="1"/>
  <c r="E196" i="10"/>
  <c r="O207" i="15" s="1"/>
  <c r="T207" i="15" s="1"/>
  <c r="E228" i="10"/>
  <c r="O239" i="15" s="1"/>
  <c r="T239" i="15" s="1"/>
  <c r="E290" i="10"/>
  <c r="E384" i="10"/>
  <c r="E467" i="10"/>
  <c r="E262" i="10"/>
  <c r="O273" i="15" s="1"/>
  <c r="T273" i="15" s="1"/>
  <c r="E356" i="10"/>
  <c r="E439" i="10"/>
  <c r="E518" i="10"/>
  <c r="E47" i="10"/>
  <c r="O58" i="15" s="1"/>
  <c r="E79" i="10"/>
  <c r="O90" i="15" s="1"/>
  <c r="E111" i="10"/>
  <c r="O122" i="15" s="1"/>
  <c r="T122" i="15" s="1"/>
  <c r="E143" i="10"/>
  <c r="O154" i="15" s="1"/>
  <c r="E175" i="10"/>
  <c r="O186" i="15" s="1"/>
  <c r="E207" i="10"/>
  <c r="O218" i="15" s="1"/>
  <c r="E251" i="10"/>
  <c r="O262" i="15" s="1"/>
  <c r="E330" i="10"/>
  <c r="E424" i="10"/>
  <c r="E507" i="10"/>
  <c r="E265" i="10"/>
  <c r="O276" i="15" s="1"/>
  <c r="T276" i="15" s="1"/>
  <c r="E297" i="10"/>
  <c r="E329" i="10"/>
  <c r="E361" i="10"/>
  <c r="E393" i="10"/>
  <c r="E425" i="10"/>
  <c r="E457" i="10"/>
  <c r="E489" i="10"/>
  <c r="G90" i="15" a="1"/>
  <c r="G90" i="15" s="1"/>
  <c r="K90" i="15" s="1"/>
  <c r="G56" i="15" a="1"/>
  <c r="G56" i="15" s="1"/>
  <c r="K56" i="15" s="1"/>
  <c r="M32" i="15" a="1"/>
  <c r="M32" i="15" s="1"/>
  <c r="I50" i="15" a="1"/>
  <c r="I50" i="15" s="1"/>
  <c r="M41" i="15" a="1"/>
  <c r="M41" i="15" s="1"/>
  <c r="L30" i="15" a="1"/>
  <c r="L30" i="15" s="1"/>
  <c r="N30" i="15" s="1"/>
  <c r="L31" i="15" a="1"/>
  <c r="L31" i="15" s="1"/>
  <c r="N31" i="15" s="1"/>
  <c r="G35" i="15" a="1"/>
  <c r="G35" i="15" s="1"/>
  <c r="K35" i="15" s="1"/>
  <c r="L35" i="15" a="1"/>
  <c r="L35" i="15" s="1"/>
  <c r="N35" i="15" s="1"/>
  <c r="M35" i="15" a="1"/>
  <c r="M35" i="15" s="1"/>
  <c r="I35" i="15" a="1"/>
  <c r="I35" i="15" s="1"/>
  <c r="M37" i="15" a="1"/>
  <c r="M37" i="15" s="1"/>
  <c r="M47" i="15" a="1"/>
  <c r="M47" i="15" s="1"/>
  <c r="L47" i="15" a="1"/>
  <c r="L47" i="15" s="1"/>
  <c r="N47" i="15" s="1"/>
  <c r="I47" i="15" a="1"/>
  <c r="I47" i="15" s="1"/>
  <c r="L51" i="15" a="1"/>
  <c r="L51" i="15" s="1"/>
  <c r="N51" i="15" s="1"/>
  <c r="M39" i="15" a="1"/>
  <c r="M39" i="15" s="1"/>
  <c r="M520" i="2"/>
  <c r="M521" i="2" s="1"/>
  <c r="H28" i="3"/>
  <c r="M518" i="2"/>
  <c r="M519" i="2" s="1"/>
  <c r="K201" i="4"/>
  <c r="I201" i="4"/>
  <c r="K223" i="4"/>
  <c r="I223" i="4"/>
  <c r="I243" i="4"/>
  <c r="K243" i="4"/>
  <c r="I250" i="4"/>
  <c r="K250" i="4"/>
  <c r="K253" i="4"/>
  <c r="I253" i="4"/>
  <c r="H163" i="4" a="1"/>
  <c r="H163" i="4" s="1"/>
  <c r="L163" i="4" s="1"/>
  <c r="H119" i="4" a="1"/>
  <c r="H119" i="4" s="1"/>
  <c r="L119" i="4" s="1"/>
  <c r="H87" i="4" a="1"/>
  <c r="H87" i="4" s="1"/>
  <c r="L87" i="4" s="1"/>
  <c r="H55" i="4" a="1"/>
  <c r="H55" i="4" s="1"/>
  <c r="L55" i="4" s="1"/>
  <c r="F28" i="3"/>
  <c r="K518" i="2"/>
  <c r="K519" i="2" s="1"/>
  <c r="K520" i="2"/>
  <c r="K521" i="2" s="1"/>
  <c r="M135" i="4" a="1"/>
  <c r="M135" i="4" s="1"/>
  <c r="O135" i="4" s="1"/>
  <c r="M103" i="4" a="1"/>
  <c r="M103" i="4" s="1"/>
  <c r="O103" i="4" s="1"/>
  <c r="M71" i="4" a="1"/>
  <c r="M71" i="4" s="1"/>
  <c r="O71" i="4" s="1"/>
  <c r="I246" i="4"/>
  <c r="M34" i="4" a="1"/>
  <c r="M34" i="4" s="1"/>
  <c r="O34" i="4" s="1"/>
  <c r="K165" i="4"/>
  <c r="I261" i="4"/>
  <c r="I41" i="4"/>
  <c r="K41" i="4"/>
  <c r="I57" i="4"/>
  <c r="K57" i="4"/>
  <c r="I73" i="4"/>
  <c r="K73" i="4"/>
  <c r="I89" i="4"/>
  <c r="K89" i="4"/>
  <c r="I105" i="4"/>
  <c r="K105" i="4"/>
  <c r="I121" i="4"/>
  <c r="K121" i="4"/>
  <c r="K137" i="4"/>
  <c r="I137" i="4"/>
  <c r="K163" i="4"/>
  <c r="I163" i="4"/>
  <c r="I195" i="4"/>
  <c r="I118" i="4"/>
  <c r="I154" i="4"/>
  <c r="I176" i="4"/>
  <c r="M37" i="4" a="1"/>
  <c r="M37" i="4" s="1"/>
  <c r="O37" i="4" s="1"/>
  <c r="M43" i="4" a="1"/>
  <c r="M43" i="4" s="1"/>
  <c r="O43" i="4" s="1"/>
  <c r="M53" i="4" a="1"/>
  <c r="M53" i="4" s="1"/>
  <c r="O53" i="4" s="1"/>
  <c r="I188" i="4"/>
  <c r="I180" i="4"/>
  <c r="K32" i="4"/>
  <c r="I32" i="4"/>
  <c r="I148" i="4"/>
  <c r="I157" i="15" a="1"/>
  <c r="I157" i="15" s="1"/>
  <c r="G172" i="15" a="1"/>
  <c r="G172" i="15" s="1"/>
  <c r="K172" i="15" s="1"/>
  <c r="G205" i="15" a="1"/>
  <c r="G205" i="15" s="1"/>
  <c r="K205" i="15" s="1"/>
  <c r="M167" i="15" a="1"/>
  <c r="M167" i="15" s="1"/>
  <c r="M194" i="15" a="1"/>
  <c r="M194" i="15" s="1"/>
  <c r="I166" i="15" a="1"/>
  <c r="I166" i="15" s="1"/>
  <c r="G188" i="15" a="1"/>
  <c r="G188" i="15" s="1"/>
  <c r="K188" i="15" s="1"/>
  <c r="L125" i="15" a="1"/>
  <c r="L125" i="15" s="1"/>
  <c r="N125" i="15" s="1"/>
  <c r="L133" i="15" a="1"/>
  <c r="L133" i="15" s="1"/>
  <c r="N133" i="15" s="1"/>
  <c r="L141" i="15" a="1"/>
  <c r="L141" i="15" s="1"/>
  <c r="N141" i="15" s="1"/>
  <c r="L149" i="15" a="1"/>
  <c r="L149" i="15" s="1"/>
  <c r="N149" i="15" s="1"/>
  <c r="M158" i="15" a="1"/>
  <c r="M158" i="15" s="1"/>
  <c r="G175" i="15" a="1"/>
  <c r="G175" i="15" s="1"/>
  <c r="K175" i="15" s="1"/>
  <c r="L172" i="15" a="1"/>
  <c r="L172" i="15" s="1"/>
  <c r="N172" i="15" s="1"/>
  <c r="L180" i="15" a="1"/>
  <c r="L180" i="15" s="1"/>
  <c r="N180" i="15" s="1"/>
  <c r="L188" i="15" a="1"/>
  <c r="L188" i="15" s="1"/>
  <c r="N188" i="15" s="1"/>
  <c r="L196" i="15" a="1"/>
  <c r="L196" i="15" s="1"/>
  <c r="N196" i="15" s="1"/>
  <c r="G204" i="15" a="1"/>
  <c r="G204" i="15" s="1"/>
  <c r="K204" i="15" s="1"/>
  <c r="M206" i="15" a="1"/>
  <c r="M206" i="15" s="1"/>
  <c r="I183" i="15" a="1"/>
  <c r="I183" i="15" s="1"/>
  <c r="I191" i="15" a="1"/>
  <c r="I191" i="15" s="1"/>
  <c r="I199" i="15" a="1"/>
  <c r="I199" i="15" s="1"/>
  <c r="M225" i="15" a="1"/>
  <c r="M225" i="15" s="1"/>
  <c r="I221" i="15" a="1"/>
  <c r="I221" i="15" s="1"/>
  <c r="M248" i="15" a="1"/>
  <c r="M248" i="15" s="1"/>
  <c r="G211" i="15" a="1"/>
  <c r="G211" i="15" s="1"/>
  <c r="K211" i="15" s="1"/>
  <c r="G219" i="15" a="1"/>
  <c r="G219" i="15" s="1"/>
  <c r="K219" i="15" s="1"/>
  <c r="I209" i="15" a="1"/>
  <c r="I209" i="15" s="1"/>
  <c r="I217" i="15" a="1"/>
  <c r="I217" i="15" s="1"/>
  <c r="M236" i="15" a="1"/>
  <c r="M236" i="15" s="1"/>
  <c r="M231" i="15" a="1"/>
  <c r="M231" i="15" s="1"/>
  <c r="I226" i="15" a="1"/>
  <c r="I226" i="15" s="1"/>
  <c r="L207" i="15" a="1"/>
  <c r="L207" i="15" s="1"/>
  <c r="N207" i="15" s="1"/>
  <c r="L215" i="15" a="1"/>
  <c r="L215" i="15" s="1"/>
  <c r="N215" i="15" s="1"/>
  <c r="I224" i="15" a="1"/>
  <c r="I224" i="15" s="1"/>
  <c r="M257" i="15" a="1"/>
  <c r="M257" i="15" s="1"/>
  <c r="M242" i="15" a="1"/>
  <c r="M242" i="15" s="1"/>
  <c r="L228" i="15" a="1"/>
  <c r="L228" i="15" s="1"/>
  <c r="N228" i="15" s="1"/>
  <c r="L236" i="15" a="1"/>
  <c r="L236" i="15" s="1"/>
  <c r="N236" i="15" s="1"/>
  <c r="G232" i="15" a="1"/>
  <c r="G232" i="15" s="1"/>
  <c r="K232" i="15" s="1"/>
  <c r="M262" i="15" a="1"/>
  <c r="M262" i="15" s="1"/>
  <c r="M273" i="15" a="1"/>
  <c r="M273" i="15" s="1"/>
  <c r="L248" i="15" a="1"/>
  <c r="L248" i="15" s="1"/>
  <c r="N248" i="15" s="1"/>
  <c r="G256" i="15" a="1"/>
  <c r="G256" i="15" s="1"/>
  <c r="K256" i="15" s="1"/>
  <c r="G242" i="15" a="1"/>
  <c r="G242" i="15" s="1"/>
  <c r="K242" i="15" s="1"/>
  <c r="G250" i="15" a="1"/>
  <c r="G250" i="15" s="1"/>
  <c r="K250" i="15" s="1"/>
  <c r="M265" i="15" a="1"/>
  <c r="M265" i="15" s="1"/>
  <c r="G274" i="15" a="1"/>
  <c r="G274" i="15" s="1"/>
  <c r="K274" i="15" s="1"/>
  <c r="I242" i="15" a="1"/>
  <c r="I242" i="15" s="1"/>
  <c r="M260" i="15" a="1"/>
  <c r="M260" i="15" s="1"/>
  <c r="L263" i="15" a="1"/>
  <c r="L263" i="15" s="1"/>
  <c r="N263" i="15" s="1"/>
  <c r="G401" i="12"/>
  <c r="H401" i="12" s="1"/>
  <c r="G337" i="12"/>
  <c r="H337" i="12" s="1"/>
  <c r="G273" i="12"/>
  <c r="H273" i="12" s="1"/>
  <c r="G209" i="12"/>
  <c r="H209" i="12" s="1"/>
  <c r="G510" i="11"/>
  <c r="G446" i="11"/>
  <c r="G514" i="11"/>
  <c r="G435" i="11"/>
  <c r="G356" i="11"/>
  <c r="G497" i="11"/>
  <c r="G312" i="11"/>
  <c r="G38" i="12"/>
  <c r="H38" i="12" s="1"/>
  <c r="G322" i="11"/>
  <c r="G336" i="11"/>
  <c r="G454" i="12"/>
  <c r="H454" i="12" s="1"/>
  <c r="G438" i="12"/>
  <c r="H438" i="12" s="1"/>
  <c r="G422" i="12"/>
  <c r="H422" i="12" s="1"/>
  <c r="G406" i="12"/>
  <c r="H406" i="12" s="1"/>
  <c r="G390" i="12"/>
  <c r="H390" i="12" s="1"/>
  <c r="G374" i="12"/>
  <c r="H374" i="12" s="1"/>
  <c r="G358" i="12"/>
  <c r="H358" i="12" s="1"/>
  <c r="G342" i="12"/>
  <c r="H342" i="12" s="1"/>
  <c r="G326" i="12"/>
  <c r="H326" i="12" s="1"/>
  <c r="G310" i="12"/>
  <c r="H310" i="12" s="1"/>
  <c r="G294" i="12"/>
  <c r="H294" i="12" s="1"/>
  <c r="G278" i="12"/>
  <c r="H278" i="12" s="1"/>
  <c r="G262" i="12"/>
  <c r="H262" i="12" s="1"/>
  <c r="G246" i="12"/>
  <c r="H246" i="12" s="1"/>
  <c r="G230" i="12"/>
  <c r="H230" i="12" s="1"/>
  <c r="L214" i="13"/>
  <c r="M214" i="13" s="1"/>
  <c r="L198" i="13"/>
  <c r="M198" i="13" s="1"/>
  <c r="L140" i="13"/>
  <c r="M140" i="13" s="1"/>
  <c r="L108" i="13"/>
  <c r="M108" i="13" s="1"/>
  <c r="L76" i="13"/>
  <c r="M76" i="13" s="1"/>
  <c r="L60" i="13"/>
  <c r="M60" i="13" s="1"/>
  <c r="L44" i="13"/>
  <c r="M44" i="13" s="1"/>
  <c r="G226" i="11"/>
  <c r="P238" i="15" s="1"/>
  <c r="G351" i="11"/>
  <c r="G303" i="11"/>
  <c r="G248" i="11"/>
  <c r="P260" i="15" s="1"/>
  <c r="L183" i="13"/>
  <c r="M183" i="13" s="1"/>
  <c r="V161" i="14"/>
  <c r="W161" i="14" s="1"/>
  <c r="L55" i="13"/>
  <c r="M55" i="13" s="1"/>
  <c r="L39" i="13"/>
  <c r="M39" i="13" s="1"/>
  <c r="V29" i="14"/>
  <c r="W29" i="14" s="1"/>
  <c r="G15" i="12"/>
  <c r="H15" i="12" s="1"/>
  <c r="G79" i="15" a="1"/>
  <c r="G79" i="15" s="1"/>
  <c r="K79" i="15" s="1"/>
  <c r="AP345" i="8"/>
  <c r="E62" i="10"/>
  <c r="O73" i="15" s="1"/>
  <c r="E336" i="10"/>
  <c r="E37" i="10"/>
  <c r="O48" i="15" s="1"/>
  <c r="T48" i="15" s="1"/>
  <c r="E153" i="10"/>
  <c r="O164" i="15" s="1"/>
  <c r="T164" i="15" s="1"/>
  <c r="E217" i="10"/>
  <c r="O228" i="15" s="1"/>
  <c r="E408" i="10"/>
  <c r="E74" i="10"/>
  <c r="O85" i="15" s="1"/>
  <c r="T85" i="15" s="1"/>
  <c r="E355" i="10"/>
  <c r="E33" i="10"/>
  <c r="O44" i="15" s="1"/>
  <c r="T44" i="15" s="1"/>
  <c r="E154" i="10"/>
  <c r="O165" i="15" s="1"/>
  <c r="E218" i="10"/>
  <c r="O229" i="15" s="1"/>
  <c r="T229" i="15" s="1"/>
  <c r="E395" i="10"/>
  <c r="E70" i="10"/>
  <c r="O81" i="15" s="1"/>
  <c r="T81" i="15" s="1"/>
  <c r="E327" i="10"/>
  <c r="E61" i="10"/>
  <c r="O72" i="15" s="1"/>
  <c r="E165" i="10"/>
  <c r="O176" i="15" s="1"/>
  <c r="T176" i="15" s="1"/>
  <c r="E229" i="10"/>
  <c r="O240" i="15" s="1"/>
  <c r="T240" i="15" s="1"/>
  <c r="E374" i="10"/>
  <c r="E66" i="10"/>
  <c r="O77" i="15" s="1"/>
  <c r="E306" i="10"/>
  <c r="E25" i="10"/>
  <c r="O36" i="15" s="1"/>
  <c r="E142" i="10"/>
  <c r="O153" i="15" s="1"/>
  <c r="E206" i="10"/>
  <c r="O217" i="15" s="1"/>
  <c r="T217" i="15" s="1"/>
  <c r="E368" i="10"/>
  <c r="E270" i="10"/>
  <c r="E364" i="10"/>
  <c r="E447" i="10"/>
  <c r="E252" i="10"/>
  <c r="O263" i="15" s="1"/>
  <c r="T263" i="15" s="1"/>
  <c r="E335" i="10"/>
  <c r="E414" i="10"/>
  <c r="E508" i="10"/>
  <c r="E40" i="10"/>
  <c r="O51" i="15" s="1"/>
  <c r="E72" i="10"/>
  <c r="O83" i="15" s="1"/>
  <c r="E104" i="10"/>
  <c r="O115" i="15" s="1"/>
  <c r="E136" i="10"/>
  <c r="O147" i="15" s="1"/>
  <c r="T147" i="15" s="1"/>
  <c r="E168" i="10"/>
  <c r="O179" i="15" s="1"/>
  <c r="E200" i="10"/>
  <c r="O211" i="15" s="1"/>
  <c r="E232" i="10"/>
  <c r="O243" i="15" s="1"/>
  <c r="T243" i="15" s="1"/>
  <c r="E307" i="10"/>
  <c r="E386" i="10"/>
  <c r="E480" i="10"/>
  <c r="E279" i="10"/>
  <c r="E358" i="10"/>
  <c r="E452" i="10"/>
  <c r="E19" i="10"/>
  <c r="O30" i="15" s="1"/>
  <c r="E51" i="10"/>
  <c r="O62" i="15" s="1"/>
  <c r="E83" i="10"/>
  <c r="O94" i="15" s="1"/>
  <c r="E115" i="10"/>
  <c r="O126" i="15" s="1"/>
  <c r="E147" i="10"/>
  <c r="O158" i="15" s="1"/>
  <c r="T158" i="15" s="1"/>
  <c r="E179" i="10"/>
  <c r="O190" i="15" s="1"/>
  <c r="E211" i="10"/>
  <c r="O222" i="15" s="1"/>
  <c r="T222" i="15" s="1"/>
  <c r="E264" i="10"/>
  <c r="O275" i="15" s="1"/>
  <c r="E347" i="10"/>
  <c r="E426" i="10"/>
  <c r="E520" i="10"/>
  <c r="E269" i="10"/>
  <c r="E301" i="10"/>
  <c r="E333" i="10"/>
  <c r="E365" i="10"/>
  <c r="E397" i="10"/>
  <c r="E429" i="10"/>
  <c r="E461" i="10"/>
  <c r="E493" i="10"/>
  <c r="I48" i="15" a="1"/>
  <c r="I48" i="15" s="1"/>
  <c r="L32" i="15" a="1"/>
  <c r="L32" i="15" s="1"/>
  <c r="N32" i="15" s="1"/>
  <c r="I54" i="15" a="1"/>
  <c r="I54" i="15" s="1"/>
  <c r="M30" i="15" a="1"/>
  <c r="M30" i="15" s="1"/>
  <c r="AP56" i="8"/>
  <c r="AP48" i="8"/>
  <c r="G31" i="15" a="1"/>
  <c r="G31" i="15" s="1"/>
  <c r="K31" i="15" s="1"/>
  <c r="I49" i="15" a="1"/>
  <c r="I49" i="15" s="1"/>
  <c r="I234" i="4"/>
  <c r="K203" i="4"/>
  <c r="I203" i="4"/>
  <c r="I225" i="4"/>
  <c r="K225" i="4"/>
  <c r="K247" i="4"/>
  <c r="I247" i="4"/>
  <c r="I204" i="4"/>
  <c r="K204" i="4"/>
  <c r="I262" i="4"/>
  <c r="K262" i="4"/>
  <c r="M88" i="4" a="1"/>
  <c r="M88" i="4" s="1"/>
  <c r="O88" i="4" s="1"/>
  <c r="M56" i="4" a="1"/>
  <c r="M56" i="4" s="1"/>
  <c r="O56" i="4" s="1"/>
  <c r="K257" i="4"/>
  <c r="I257" i="4"/>
  <c r="M261" i="4" a="1"/>
  <c r="M261" i="4" s="1"/>
  <c r="O261" i="4" s="1"/>
  <c r="H161" i="4" a="1"/>
  <c r="H161" i="4" s="1"/>
  <c r="L161" i="4" s="1"/>
  <c r="H115" i="4" a="1"/>
  <c r="H115" i="4" s="1"/>
  <c r="L115" i="4" s="1"/>
  <c r="H83" i="4" a="1"/>
  <c r="H83" i="4" s="1"/>
  <c r="L83" i="4" s="1"/>
  <c r="H51" i="4" a="1"/>
  <c r="H51" i="4" s="1"/>
  <c r="L51" i="4" s="1"/>
  <c r="I514" i="2"/>
  <c r="I515" i="2" s="1"/>
  <c r="I230" i="4"/>
  <c r="M123" i="4" a="1"/>
  <c r="M123" i="4" s="1"/>
  <c r="O123" i="4" s="1"/>
  <c r="M91" i="4" a="1"/>
  <c r="M91" i="4" s="1"/>
  <c r="O91" i="4" s="1"/>
  <c r="M59" i="4" a="1"/>
  <c r="M59" i="4" s="1"/>
  <c r="O59" i="4" s="1"/>
  <c r="I256" i="4"/>
  <c r="K256" i="4"/>
  <c r="K169" i="4"/>
  <c r="I169" i="4"/>
  <c r="I205" i="4"/>
  <c r="I273" i="4"/>
  <c r="K27" i="4"/>
  <c r="I27" i="4"/>
  <c r="K43" i="4"/>
  <c r="I43" i="4"/>
  <c r="K59" i="4"/>
  <c r="I59" i="4"/>
  <c r="K75" i="4"/>
  <c r="I75" i="4"/>
  <c r="K91" i="4"/>
  <c r="I91" i="4"/>
  <c r="K107" i="4"/>
  <c r="I107" i="4"/>
  <c r="K123" i="4"/>
  <c r="K139" i="4"/>
  <c r="I139" i="4"/>
  <c r="K167" i="4"/>
  <c r="I167" i="4"/>
  <c r="I130" i="4"/>
  <c r="M33" i="4" a="1"/>
  <c r="M33" i="4" s="1"/>
  <c r="O33" i="4" s="1"/>
  <c r="I206" i="4"/>
  <c r="I190" i="4"/>
  <c r="K34" i="4"/>
  <c r="I34" i="4"/>
  <c r="I44" i="4"/>
  <c r="I52" i="4"/>
  <c r="I60" i="4"/>
  <c r="I68" i="4"/>
  <c r="I76" i="4"/>
  <c r="I84" i="4"/>
  <c r="I92" i="4"/>
  <c r="I102" i="4"/>
  <c r="I110" i="4"/>
  <c r="I120" i="4"/>
  <c r="I158" i="4"/>
  <c r="J158" i="15" l="1"/>
  <c r="H158" i="15"/>
  <c r="J44" i="15"/>
  <c r="H44" i="15"/>
  <c r="N183" i="13"/>
  <c r="R195" i="15" s="1"/>
  <c r="I230" i="12"/>
  <c r="Q242" i="15" s="1"/>
  <c r="I358" i="12"/>
  <c r="N307" i="13"/>
  <c r="I82" i="12"/>
  <c r="Q94" i="15" s="1"/>
  <c r="I386" i="12"/>
  <c r="I424" i="12"/>
  <c r="J424" i="12"/>
  <c r="K424" i="12" s="1"/>
  <c r="T146" i="15"/>
  <c r="J204" i="15"/>
  <c r="H204" i="15"/>
  <c r="I502" i="12"/>
  <c r="I346" i="12"/>
  <c r="I290" i="12"/>
  <c r="I444" i="12"/>
  <c r="J444" i="12"/>
  <c r="K444" i="12" s="1"/>
  <c r="T200" i="15"/>
  <c r="J188" i="15"/>
  <c r="H188" i="15"/>
  <c r="J187" i="15"/>
  <c r="H187" i="15"/>
  <c r="H59" i="15"/>
  <c r="J59" i="15"/>
  <c r="J104" i="15"/>
  <c r="H104" i="15"/>
  <c r="J80" i="15"/>
  <c r="H80" i="15"/>
  <c r="N37" i="13"/>
  <c r="R49" i="15" s="1"/>
  <c r="X22" i="14"/>
  <c r="S34" i="15" s="1"/>
  <c r="I234" i="12"/>
  <c r="Q246" i="15" s="1"/>
  <c r="I519" i="12"/>
  <c r="I450" i="12"/>
  <c r="I249" i="12"/>
  <c r="Q261" i="15" s="1"/>
  <c r="T261" i="15" s="1"/>
  <c r="I61" i="12"/>
  <c r="Q73" i="15" s="1"/>
  <c r="I376" i="12"/>
  <c r="T247" i="15"/>
  <c r="T119" i="15"/>
  <c r="N60" i="13"/>
  <c r="R72" i="15" s="1"/>
  <c r="T72" i="15" s="1"/>
  <c r="I262" i="12"/>
  <c r="Q274" i="15" s="1"/>
  <c r="I390" i="12"/>
  <c r="I209" i="12"/>
  <c r="Q221" i="15" s="1"/>
  <c r="T94" i="15"/>
  <c r="J217" i="15"/>
  <c r="H217" i="15"/>
  <c r="J229" i="15"/>
  <c r="H229" i="15"/>
  <c r="J85" i="15"/>
  <c r="H85" i="15"/>
  <c r="I15" i="12"/>
  <c r="Q27" i="15" s="1"/>
  <c r="J15" i="12"/>
  <c r="K15" i="12" s="1"/>
  <c r="N76" i="13"/>
  <c r="R88" i="15" s="1"/>
  <c r="I278" i="12"/>
  <c r="I406" i="12"/>
  <c r="I38" i="12"/>
  <c r="Q50" i="15" s="1"/>
  <c r="T50" i="15" s="1"/>
  <c r="I273" i="12"/>
  <c r="J32" i="15"/>
  <c r="H32" i="15"/>
  <c r="I199" i="12"/>
  <c r="Q211" i="15" s="1"/>
  <c r="T211" i="15" s="1"/>
  <c r="J199" i="12"/>
  <c r="K199" i="12" s="1"/>
  <c r="I439" i="12"/>
  <c r="I462" i="12"/>
  <c r="I158" i="12"/>
  <c r="Q170" i="15" s="1"/>
  <c r="I189" i="12"/>
  <c r="Q201" i="15" s="1"/>
  <c r="T201" i="15" s="1"/>
  <c r="I49" i="12"/>
  <c r="Q61" i="15" s="1"/>
  <c r="L146" i="4"/>
  <c r="I146" i="4"/>
  <c r="T272" i="15"/>
  <c r="T274" i="15"/>
  <c r="J160" i="15"/>
  <c r="H160" i="15"/>
  <c r="N515" i="13"/>
  <c r="I114" i="12"/>
  <c r="Q126" i="15" s="1"/>
  <c r="I339" i="12"/>
  <c r="I392" i="12"/>
  <c r="J199" i="15"/>
  <c r="H199" i="15"/>
  <c r="J71" i="15"/>
  <c r="H71" i="15"/>
  <c r="I147" i="12"/>
  <c r="Q159" i="15" s="1"/>
  <c r="I131" i="4"/>
  <c r="AS5" i="8"/>
  <c r="AS8" i="8" s="1"/>
  <c r="T264" i="15"/>
  <c r="T110" i="15"/>
  <c r="J278" i="15"/>
  <c r="H278" i="15"/>
  <c r="T141" i="15"/>
  <c r="J149" i="15"/>
  <c r="H149" i="15"/>
  <c r="J409" i="12"/>
  <c r="K409" i="12" s="1"/>
  <c r="I409" i="12"/>
  <c r="I104" i="12"/>
  <c r="Q116" i="15" s="1"/>
  <c r="I243" i="12"/>
  <c r="Q255" i="15" s="1"/>
  <c r="I94" i="12"/>
  <c r="Q106" i="15" s="1"/>
  <c r="T106" i="15" s="1"/>
  <c r="J78" i="12"/>
  <c r="K78" i="12" s="1"/>
  <c r="I78" i="12"/>
  <c r="Q90" i="15" s="1"/>
  <c r="I45" i="12"/>
  <c r="Q57" i="15" s="1"/>
  <c r="T191" i="15"/>
  <c r="I95" i="4"/>
  <c r="I31" i="4"/>
  <c r="E17" i="6" s="1"/>
  <c r="F17" i="6" s="1"/>
  <c r="T256" i="15"/>
  <c r="T169" i="15"/>
  <c r="T181" i="15"/>
  <c r="X193" i="14"/>
  <c r="S205" i="15" s="1"/>
  <c r="X38" i="14"/>
  <c r="S50" i="15" s="1"/>
  <c r="J474" i="12"/>
  <c r="K474" i="12" s="1"/>
  <c r="I474" i="12"/>
  <c r="I216" i="12"/>
  <c r="Q228" i="15" s="1"/>
  <c r="I378" i="12"/>
  <c r="I403" i="12"/>
  <c r="J403" i="12"/>
  <c r="K403" i="12" s="1"/>
  <c r="J109" i="12"/>
  <c r="K109" i="12" s="1"/>
  <c r="I109" i="12"/>
  <c r="Q121" i="15" s="1"/>
  <c r="T162" i="15"/>
  <c r="T248" i="15"/>
  <c r="T97" i="15"/>
  <c r="T236" i="15"/>
  <c r="T89" i="15"/>
  <c r="J273" i="15"/>
  <c r="H273" i="15"/>
  <c r="I263" i="12"/>
  <c r="Q275" i="15" s="1"/>
  <c r="T275" i="15" s="1"/>
  <c r="I455" i="12"/>
  <c r="I334" i="12"/>
  <c r="J142" i="12"/>
  <c r="K142" i="12" s="1"/>
  <c r="I142" i="12"/>
  <c r="Q154" i="15" s="1"/>
  <c r="I445" i="12"/>
  <c r="I19" i="12"/>
  <c r="Q31" i="15" s="1"/>
  <c r="E29" i="3" a="1"/>
  <c r="E29" i="3" s="1"/>
  <c r="E30" i="3" s="1"/>
  <c r="H29" i="3" a="1"/>
  <c r="H29" i="3" s="1"/>
  <c r="H30" i="3" s="1"/>
  <c r="D29" i="3" a="1"/>
  <c r="D29" i="3" s="1"/>
  <c r="D30" i="3" s="1"/>
  <c r="G29" i="3" a="1"/>
  <c r="G29" i="3" s="1"/>
  <c r="G30" i="3" s="1"/>
  <c r="C29" i="3" a="1"/>
  <c r="C29" i="3" s="1"/>
  <c r="C30" i="3" s="1"/>
  <c r="F29" i="3" a="1"/>
  <c r="F29" i="3" s="1"/>
  <c r="F30" i="3" s="1"/>
  <c r="D10" i="3" a="1"/>
  <c r="D10" i="3" s="1"/>
  <c r="D11" i="3" s="1"/>
  <c r="T246" i="15"/>
  <c r="J171" i="15"/>
  <c r="H171" i="15"/>
  <c r="T43" i="15"/>
  <c r="J144" i="15"/>
  <c r="H144" i="15"/>
  <c r="N184" i="13"/>
  <c r="R196" i="15" s="1"/>
  <c r="I258" i="12"/>
  <c r="Q270" i="15" s="1"/>
  <c r="I99" i="12"/>
  <c r="Q111" i="15" s="1"/>
  <c r="J99" i="12"/>
  <c r="K99" i="12" s="1"/>
  <c r="J225" i="12"/>
  <c r="K225" i="12" s="1"/>
  <c r="I225" i="12"/>
  <c r="Q237" i="15" s="1"/>
  <c r="J268" i="15"/>
  <c r="H268" i="15"/>
  <c r="T242" i="15"/>
  <c r="H259" i="15"/>
  <c r="J259" i="15"/>
  <c r="I163" i="12"/>
  <c r="Q175" i="15" s="1"/>
  <c r="I408" i="12"/>
  <c r="T238" i="15"/>
  <c r="T163" i="15"/>
  <c r="T35" i="15"/>
  <c r="J112" i="15"/>
  <c r="H112" i="15"/>
  <c r="X21" i="14"/>
  <c r="S33" i="15" s="1"/>
  <c r="T33" i="15" s="1"/>
  <c r="I136" i="12"/>
  <c r="Q148" i="15" s="1"/>
  <c r="T148" i="15" s="1"/>
  <c r="J136" i="12"/>
  <c r="K136" i="12" s="1"/>
  <c r="J446" i="12"/>
  <c r="K446" i="12" s="1"/>
  <c r="I446" i="12"/>
  <c r="I170" i="12"/>
  <c r="Q182" i="15" s="1"/>
  <c r="I313" i="12"/>
  <c r="I93" i="12"/>
  <c r="Q105" i="15" s="1"/>
  <c r="T105" i="15" s="1"/>
  <c r="T241" i="15"/>
  <c r="J251" i="15"/>
  <c r="H251" i="15"/>
  <c r="J133" i="15"/>
  <c r="H133" i="15"/>
  <c r="L150" i="4"/>
  <c r="I150" i="4"/>
  <c r="J155" i="15"/>
  <c r="H155" i="15"/>
  <c r="I42" i="12"/>
  <c r="Q54" i="15" s="1"/>
  <c r="T54" i="15" s="1"/>
  <c r="J490" i="12"/>
  <c r="K490" i="12" s="1"/>
  <c r="I490" i="12"/>
  <c r="I482" i="12"/>
  <c r="I250" i="12"/>
  <c r="Q262" i="15" s="1"/>
  <c r="J322" i="12"/>
  <c r="K322" i="12" s="1"/>
  <c r="I322" i="12"/>
  <c r="J349" i="12"/>
  <c r="K349" i="12" s="1"/>
  <c r="I349" i="12"/>
  <c r="T87" i="15"/>
  <c r="T60" i="15"/>
  <c r="T90" i="15"/>
  <c r="J209" i="15"/>
  <c r="H209" i="15"/>
  <c r="T61" i="15"/>
  <c r="T221" i="15"/>
  <c r="J69" i="15"/>
  <c r="H69" i="15"/>
  <c r="I183" i="12"/>
  <c r="Q195" i="15" s="1"/>
  <c r="T195" i="15" s="1"/>
  <c r="J183" i="12"/>
  <c r="K183" i="12" s="1"/>
  <c r="I423" i="12"/>
  <c r="J423" i="12"/>
  <c r="K423" i="12" s="1"/>
  <c r="N18" i="13"/>
  <c r="R30" i="15" s="1"/>
  <c r="I44" i="12"/>
  <c r="Q56" i="15" s="1"/>
  <c r="T56" i="15" s="1"/>
  <c r="I178" i="12"/>
  <c r="Q190" i="15" s="1"/>
  <c r="T190" i="15" s="1"/>
  <c r="E18" i="6"/>
  <c r="F18" i="6" s="1"/>
  <c r="N39" i="13"/>
  <c r="R51" i="15" s="1"/>
  <c r="T51" i="15" s="1"/>
  <c r="O140" i="13"/>
  <c r="P140" i="13" s="1"/>
  <c r="N140" i="13"/>
  <c r="R152" i="15" s="1"/>
  <c r="T152" i="15" s="1"/>
  <c r="J310" i="12"/>
  <c r="K310" i="12" s="1"/>
  <c r="I310" i="12"/>
  <c r="I438" i="12"/>
  <c r="I401" i="12"/>
  <c r="J239" i="15"/>
  <c r="H239" i="15"/>
  <c r="T111" i="15"/>
  <c r="I279" i="12"/>
  <c r="I103" i="12"/>
  <c r="Q115" i="15" s="1"/>
  <c r="J517" i="12"/>
  <c r="K517" i="12" s="1"/>
  <c r="I517" i="12"/>
  <c r="J206" i="12"/>
  <c r="K206" i="12" s="1"/>
  <c r="I206" i="12"/>
  <c r="Q218" i="15" s="1"/>
  <c r="I126" i="12"/>
  <c r="Q138" i="15" s="1"/>
  <c r="T138" i="15" s="1"/>
  <c r="I54" i="12"/>
  <c r="Q66" i="15" s="1"/>
  <c r="J301" i="12"/>
  <c r="K301" i="12" s="1"/>
  <c r="I301" i="12"/>
  <c r="I124" i="12"/>
  <c r="Q136" i="15" s="1"/>
  <c r="T136" i="15" s="1"/>
  <c r="I87" i="4"/>
  <c r="J86" i="15"/>
  <c r="H86" i="15"/>
  <c r="J45" i="15"/>
  <c r="H45" i="15"/>
  <c r="J213" i="15"/>
  <c r="H213" i="15"/>
  <c r="H53" i="15"/>
  <c r="J53" i="15"/>
  <c r="I498" i="12"/>
  <c r="J513" i="12"/>
  <c r="K513" i="12" s="1"/>
  <c r="I513" i="12"/>
  <c r="I211" i="12"/>
  <c r="Q223" i="15" s="1"/>
  <c r="T223" i="15" s="1"/>
  <c r="I289" i="12"/>
  <c r="J167" i="15"/>
  <c r="H167" i="15"/>
  <c r="J39" i="15"/>
  <c r="H39" i="15"/>
  <c r="J128" i="15"/>
  <c r="H128" i="15"/>
  <c r="I120" i="12"/>
  <c r="Q132" i="15" s="1"/>
  <c r="I30" i="12"/>
  <c r="Q42" i="15" s="1"/>
  <c r="J65" i="12"/>
  <c r="K65" i="12" s="1"/>
  <c r="I65" i="12"/>
  <c r="Q77" i="15" s="1"/>
  <c r="T77" i="15" s="1"/>
  <c r="I115" i="4"/>
  <c r="I51" i="4"/>
  <c r="T78" i="15"/>
  <c r="J269" i="15"/>
  <c r="H269" i="15"/>
  <c r="T185" i="15"/>
  <c r="J197" i="15"/>
  <c r="H197" i="15"/>
  <c r="O31" i="13"/>
  <c r="P31" i="13" s="1"/>
  <c r="N31" i="13"/>
  <c r="R43" i="15" s="1"/>
  <c r="I318" i="12"/>
  <c r="I494" i="12"/>
  <c r="I119" i="12"/>
  <c r="Q131" i="15" s="1"/>
  <c r="T131" i="15" s="1"/>
  <c r="J119" i="12"/>
  <c r="K119" i="12" s="1"/>
  <c r="J329" i="12"/>
  <c r="K329" i="12" s="1"/>
  <c r="I329" i="12"/>
  <c r="T159" i="15"/>
  <c r="T31" i="15"/>
  <c r="J96" i="15"/>
  <c r="H96" i="15"/>
  <c r="J70" i="15"/>
  <c r="H70" i="15"/>
  <c r="T255" i="15"/>
  <c r="T113" i="15"/>
  <c r="I90" i="12"/>
  <c r="Q102" i="15" s="1"/>
  <c r="T102" i="15" s="1"/>
  <c r="J397" i="12"/>
  <c r="K397" i="12" s="1"/>
  <c r="I397" i="12"/>
  <c r="I56" i="12"/>
  <c r="Q68" i="15" s="1"/>
  <c r="I275" i="12"/>
  <c r="T277" i="15"/>
  <c r="T130" i="15"/>
  <c r="T265" i="15"/>
  <c r="T184" i="15"/>
  <c r="T172" i="15"/>
  <c r="J243" i="15"/>
  <c r="H243" i="15"/>
  <c r="T115" i="15"/>
  <c r="N55" i="13"/>
  <c r="R67" i="15" s="1"/>
  <c r="T67" i="15" s="1"/>
  <c r="O55" i="13"/>
  <c r="P55" i="13" s="1"/>
  <c r="O198" i="13"/>
  <c r="P198" i="13" s="1"/>
  <c r="N198" i="13"/>
  <c r="R210" i="15" s="1"/>
  <c r="T210" i="15" s="1"/>
  <c r="I326" i="12"/>
  <c r="I454" i="12"/>
  <c r="I165" i="4"/>
  <c r="T154" i="15"/>
  <c r="T232" i="15"/>
  <c r="J65" i="15"/>
  <c r="H65" i="15"/>
  <c r="H220" i="15"/>
  <c r="J220" i="15"/>
  <c r="T57" i="15"/>
  <c r="N29" i="13"/>
  <c r="R41" i="15" s="1"/>
  <c r="O29" i="13"/>
  <c r="P29" i="13" s="1"/>
  <c r="I295" i="12"/>
  <c r="J295" i="12"/>
  <c r="K295" i="12" s="1"/>
  <c r="I485" i="12"/>
  <c r="I434" i="12"/>
  <c r="J518" i="12"/>
  <c r="K518" i="12" s="1"/>
  <c r="I518" i="12"/>
  <c r="I204" i="12"/>
  <c r="Q216" i="15" s="1"/>
  <c r="T216" i="15" s="1"/>
  <c r="J204" i="12"/>
  <c r="K204" i="12" s="1"/>
  <c r="I237" i="12"/>
  <c r="Q249" i="15" s="1"/>
  <c r="T249" i="15" s="1"/>
  <c r="L182" i="4"/>
  <c r="I182" i="4"/>
  <c r="J139" i="15"/>
  <c r="H139" i="15"/>
  <c r="T40" i="15"/>
  <c r="X30" i="14"/>
  <c r="S42" i="15" s="1"/>
  <c r="I317" i="12"/>
  <c r="J481" i="12"/>
  <c r="K481" i="12" s="1"/>
  <c r="I481" i="12"/>
  <c r="J174" i="12"/>
  <c r="K174" i="12" s="1"/>
  <c r="I174" i="12"/>
  <c r="Q186" i="15" s="1"/>
  <c r="T186" i="15" s="1"/>
  <c r="I353" i="12"/>
  <c r="T193" i="15"/>
  <c r="T29" i="15"/>
  <c r="T205" i="15"/>
  <c r="T37" i="15"/>
  <c r="I509" i="12"/>
  <c r="I232" i="12"/>
  <c r="Q244" i="15" s="1"/>
  <c r="T244" i="15" s="1"/>
  <c r="J232" i="12"/>
  <c r="K232" i="12" s="1"/>
  <c r="I488" i="12"/>
  <c r="J488" i="12"/>
  <c r="K488" i="12" s="1"/>
  <c r="T206" i="15"/>
  <c r="Y37" i="14"/>
  <c r="Z37" i="14" s="1"/>
  <c r="X37" i="14"/>
  <c r="S49" i="15" s="1"/>
  <c r="I190" i="12"/>
  <c r="Q202" i="15" s="1"/>
  <c r="T202" i="15" s="1"/>
  <c r="J29" i="12"/>
  <c r="K29" i="12" s="1"/>
  <c r="I29" i="12"/>
  <c r="Q41" i="15" s="1"/>
  <c r="T41" i="15" s="1"/>
  <c r="J506" i="12"/>
  <c r="K506" i="12" s="1"/>
  <c r="I506" i="12"/>
  <c r="T74" i="15"/>
  <c r="J267" i="15"/>
  <c r="H267" i="15"/>
  <c r="J177" i="15"/>
  <c r="H177" i="15"/>
  <c r="T189" i="15"/>
  <c r="I220" i="4"/>
  <c r="T254" i="15"/>
  <c r="J123" i="15"/>
  <c r="H123" i="15"/>
  <c r="T68" i="15"/>
  <c r="T76" i="15"/>
  <c r="J106" i="12"/>
  <c r="K106" i="12" s="1"/>
  <c r="I106" i="12"/>
  <c r="Q118" i="15" s="1"/>
  <c r="T118" i="15" s="1"/>
  <c r="I24" i="12"/>
  <c r="Q36" i="15" s="1"/>
  <c r="T36" i="15" s="1"/>
  <c r="J24" i="12"/>
  <c r="K24" i="12" s="1"/>
  <c r="I194" i="12"/>
  <c r="Q206" i="15" s="1"/>
  <c r="T183" i="15"/>
  <c r="T55" i="15"/>
  <c r="T218" i="15"/>
  <c r="J222" i="15"/>
  <c r="H222" i="15"/>
  <c r="J147" i="15"/>
  <c r="H147" i="15"/>
  <c r="J48" i="15"/>
  <c r="H48" i="15"/>
  <c r="Y29" i="14"/>
  <c r="Z29" i="14" s="1"/>
  <c r="X29" i="14"/>
  <c r="S41" i="15" s="1"/>
  <c r="O108" i="13"/>
  <c r="P108" i="13" s="1"/>
  <c r="N108" i="13"/>
  <c r="R120" i="15" s="1"/>
  <c r="T120" i="15" s="1"/>
  <c r="J294" i="12"/>
  <c r="K294" i="12" s="1"/>
  <c r="I294" i="12"/>
  <c r="J422" i="12"/>
  <c r="K422" i="12" s="1"/>
  <c r="I422" i="12"/>
  <c r="J337" i="12"/>
  <c r="K337" i="12" s="1"/>
  <c r="I337" i="12"/>
  <c r="I123" i="4"/>
  <c r="T30" i="15"/>
  <c r="J240" i="15"/>
  <c r="H240" i="15"/>
  <c r="J81" i="15"/>
  <c r="H81" i="15"/>
  <c r="T228" i="15"/>
  <c r="T73" i="15"/>
  <c r="Y161" i="14"/>
  <c r="Z161" i="14" s="1"/>
  <c r="X161" i="14"/>
  <c r="S173" i="15" s="1"/>
  <c r="N214" i="13"/>
  <c r="R226" i="15" s="1"/>
  <c r="O214" i="13"/>
  <c r="P214" i="13" s="1"/>
  <c r="J342" i="12"/>
  <c r="K342" i="12" s="1"/>
  <c r="I342" i="12"/>
  <c r="J207" i="15"/>
  <c r="H207" i="15"/>
  <c r="T79" i="15"/>
  <c r="J28" i="15"/>
  <c r="H28" i="15"/>
  <c r="I71" i="12"/>
  <c r="Q83" i="15" s="1"/>
  <c r="T83" i="15" s="1"/>
  <c r="J71" i="12"/>
  <c r="K71" i="12" s="1"/>
  <c r="I327" i="12"/>
  <c r="J327" i="12"/>
  <c r="K327" i="12" s="1"/>
  <c r="I312" i="12"/>
  <c r="J312" i="12"/>
  <c r="K312" i="12" s="1"/>
  <c r="J453" i="12"/>
  <c r="K453" i="12" s="1"/>
  <c r="I453" i="12"/>
  <c r="I387" i="12"/>
  <c r="J387" i="12"/>
  <c r="K387" i="12" s="1"/>
  <c r="I131" i="12"/>
  <c r="Q143" i="15" s="1"/>
  <c r="T143" i="15" s="1"/>
  <c r="J131" i="12"/>
  <c r="K131" i="12" s="1"/>
  <c r="I161" i="4"/>
  <c r="J34" i="12"/>
  <c r="K34" i="12" s="1"/>
  <c r="I34" i="12"/>
  <c r="Q46" i="15" s="1"/>
  <c r="I72" i="12"/>
  <c r="Q84" i="15" s="1"/>
  <c r="J72" i="12"/>
  <c r="K72" i="12" s="1"/>
  <c r="I51" i="12"/>
  <c r="Q63" i="15" s="1"/>
  <c r="T63" i="15" s="1"/>
  <c r="J51" i="12"/>
  <c r="K51" i="12" s="1"/>
  <c r="J221" i="12"/>
  <c r="K221" i="12" s="1"/>
  <c r="I221" i="12"/>
  <c r="Q233" i="15" s="1"/>
  <c r="J417" i="12"/>
  <c r="K417" i="12" s="1"/>
  <c r="I417" i="12"/>
  <c r="T135" i="15"/>
  <c r="J477" i="12"/>
  <c r="K477" i="12" s="1"/>
  <c r="I477" i="12"/>
  <c r="I504" i="12"/>
  <c r="J504" i="12"/>
  <c r="K504" i="12" s="1"/>
  <c r="I35" i="4"/>
  <c r="T46" i="15"/>
  <c r="J145" i="15"/>
  <c r="H145" i="15"/>
  <c r="T137" i="15"/>
  <c r="O63" i="13"/>
  <c r="P63" i="13" s="1"/>
  <c r="N63" i="13"/>
  <c r="R75" i="15" s="1"/>
  <c r="T75" i="15" s="1"/>
  <c r="I311" i="12"/>
  <c r="J311" i="12"/>
  <c r="K311" i="12" s="1"/>
  <c r="J505" i="12"/>
  <c r="K505" i="12" s="1"/>
  <c r="I505" i="12"/>
  <c r="I515" i="12"/>
  <c r="J515" i="12"/>
  <c r="K515" i="12" s="1"/>
  <c r="J70" i="12"/>
  <c r="K70" i="12" s="1"/>
  <c r="I70" i="12"/>
  <c r="Q82" i="15" s="1"/>
  <c r="T82" i="15" s="1"/>
  <c r="I127" i="4"/>
  <c r="I63" i="4"/>
  <c r="J38" i="15"/>
  <c r="H38" i="15"/>
  <c r="T192" i="15"/>
  <c r="T180" i="15"/>
  <c r="I186" i="12"/>
  <c r="Q198" i="15" s="1"/>
  <c r="T198" i="15" s="1"/>
  <c r="J186" i="12"/>
  <c r="K186" i="12" s="1"/>
  <c r="J350" i="12"/>
  <c r="K350" i="12" s="1"/>
  <c r="I350" i="12"/>
  <c r="J166" i="12"/>
  <c r="K166" i="12" s="1"/>
  <c r="I166" i="12"/>
  <c r="Q178" i="15" s="1"/>
  <c r="I359" i="12"/>
  <c r="J359" i="12"/>
  <c r="K359" i="12" s="1"/>
  <c r="T252" i="15"/>
  <c r="T226" i="15"/>
  <c r="T98" i="15"/>
  <c r="T225" i="15"/>
  <c r="T93" i="15"/>
  <c r="T237" i="15"/>
  <c r="T101" i="15"/>
  <c r="J276" i="15"/>
  <c r="H276" i="15"/>
  <c r="T262" i="15"/>
  <c r="J122" i="15"/>
  <c r="H122" i="15"/>
  <c r="J250" i="15"/>
  <c r="H250" i="15"/>
  <c r="J168" i="15"/>
  <c r="H168" i="15"/>
  <c r="H156" i="15"/>
  <c r="J156" i="15"/>
  <c r="O77" i="13"/>
  <c r="P77" i="13" s="1"/>
  <c r="N77" i="13"/>
  <c r="R89" i="15" s="1"/>
  <c r="I391" i="12"/>
  <c r="J391" i="12"/>
  <c r="K391" i="12" s="1"/>
  <c r="J141" i="12"/>
  <c r="K141" i="12" s="1"/>
  <c r="I141" i="12"/>
  <c r="Q153" i="15" s="1"/>
  <c r="T153" i="15" s="1"/>
  <c r="I362" i="12"/>
  <c r="J362" i="12"/>
  <c r="K362" i="12" s="1"/>
  <c r="J306" i="12"/>
  <c r="K306" i="12" s="1"/>
  <c r="I306" i="12"/>
  <c r="I328" i="12"/>
  <c r="J328" i="12"/>
  <c r="K328" i="12" s="1"/>
  <c r="T182" i="15"/>
  <c r="T271" i="15"/>
  <c r="H235" i="15"/>
  <c r="J235" i="15"/>
  <c r="J107" i="15"/>
  <c r="H107" i="15"/>
  <c r="T132" i="15"/>
  <c r="J140" i="15"/>
  <c r="H140" i="15"/>
  <c r="H15" i="11"/>
  <c r="I15" i="11" s="1"/>
  <c r="G15" i="11"/>
  <c r="P27" i="15" s="1"/>
  <c r="T27" i="15" s="1"/>
  <c r="Y46" i="14"/>
  <c r="Z46" i="14" s="1"/>
  <c r="X46" i="14"/>
  <c r="S58" i="15" s="1"/>
  <c r="T58" i="15" s="1"/>
  <c r="I40" i="12"/>
  <c r="Q52" i="15" s="1"/>
  <c r="T52" i="15" s="1"/>
  <c r="J40" i="12"/>
  <c r="K40" i="12" s="1"/>
  <c r="J145" i="12"/>
  <c r="K145" i="12" s="1"/>
  <c r="I145" i="12"/>
  <c r="Q157" i="15" s="1"/>
  <c r="T157" i="15" s="1"/>
  <c r="I248" i="12"/>
  <c r="Q260" i="15" s="1"/>
  <c r="T260" i="15" s="1"/>
  <c r="J248" i="12"/>
  <c r="K248" i="12" s="1"/>
  <c r="T178" i="15"/>
  <c r="T253" i="15"/>
  <c r="I419" i="12"/>
  <c r="J419" i="12"/>
  <c r="K419" i="12" s="1"/>
  <c r="I168" i="12"/>
  <c r="Q180" i="15" s="1"/>
  <c r="J168" i="12"/>
  <c r="K168" i="12" s="1"/>
  <c r="T174" i="15"/>
  <c r="T227" i="15"/>
  <c r="T99" i="15"/>
  <c r="J100" i="15"/>
  <c r="H100" i="15"/>
  <c r="J108" i="15"/>
  <c r="H108" i="15"/>
  <c r="O191" i="13"/>
  <c r="P191" i="13" s="1"/>
  <c r="N191" i="13"/>
  <c r="R203" i="15" s="1"/>
  <c r="T203" i="15" s="1"/>
  <c r="O452" i="13"/>
  <c r="P452" i="13" s="1"/>
  <c r="N452" i="13"/>
  <c r="J22" i="12"/>
  <c r="K22" i="12" s="1"/>
  <c r="I22" i="12"/>
  <c r="Q34" i="15" s="1"/>
  <c r="T34" i="15" s="1"/>
  <c r="J473" i="12"/>
  <c r="K473" i="12" s="1"/>
  <c r="I473" i="12"/>
  <c r="J418" i="12"/>
  <c r="K418" i="12" s="1"/>
  <c r="I418" i="12"/>
  <c r="J429" i="12"/>
  <c r="K429" i="12" s="1"/>
  <c r="I429" i="12"/>
  <c r="I83" i="12"/>
  <c r="Q95" i="15" s="1"/>
  <c r="J83" i="12"/>
  <c r="K83" i="12" s="1"/>
  <c r="J153" i="12"/>
  <c r="K153" i="12" s="1"/>
  <c r="I153" i="12"/>
  <c r="Q165" i="15" s="1"/>
  <c r="T165" i="15" s="1"/>
  <c r="T170" i="15"/>
  <c r="T42" i="15"/>
  <c r="T270" i="15"/>
  <c r="J129" i="15"/>
  <c r="H129" i="15"/>
  <c r="T257" i="15"/>
  <c r="T166" i="15"/>
  <c r="T219" i="15"/>
  <c r="J91" i="15"/>
  <c r="H91" i="15"/>
  <c r="I202" i="12"/>
  <c r="Q214" i="15" s="1"/>
  <c r="T214" i="15" s="1"/>
  <c r="J202" i="12"/>
  <c r="K202" i="12" s="1"/>
  <c r="J497" i="12"/>
  <c r="K497" i="12" s="1"/>
  <c r="I497" i="12"/>
  <c r="J222" i="12"/>
  <c r="K222" i="12" s="1"/>
  <c r="I222" i="12"/>
  <c r="Q234" i="15" s="1"/>
  <c r="T234" i="15" s="1"/>
  <c r="J478" i="12"/>
  <c r="K478" i="12" s="1"/>
  <c r="I478" i="12"/>
  <c r="J102" i="12"/>
  <c r="K102" i="12" s="1"/>
  <c r="I102" i="12"/>
  <c r="Q114" i="15" s="1"/>
  <c r="T114" i="15" s="1"/>
  <c r="T151" i="15"/>
  <c r="T88" i="15"/>
  <c r="T64" i="15"/>
  <c r="T126" i="15"/>
  <c r="H263" i="15"/>
  <c r="J263" i="15"/>
  <c r="J176" i="15"/>
  <c r="H176" i="15"/>
  <c r="J164" i="15"/>
  <c r="H164" i="15"/>
  <c r="O44" i="13"/>
  <c r="P44" i="13" s="1"/>
  <c r="N44" i="13"/>
  <c r="R56" i="15" s="1"/>
  <c r="J246" i="12"/>
  <c r="K246" i="12" s="1"/>
  <c r="I246" i="12"/>
  <c r="Q258" i="15" s="1"/>
  <c r="T258" i="15" s="1"/>
  <c r="J374" i="12"/>
  <c r="K374" i="12" s="1"/>
  <c r="I374" i="12"/>
  <c r="T175" i="15"/>
  <c r="J47" i="15"/>
  <c r="H47" i="15"/>
  <c r="O109" i="13"/>
  <c r="P109" i="13" s="1"/>
  <c r="N109" i="13"/>
  <c r="R121" i="15" s="1"/>
  <c r="T121" i="15" s="1"/>
  <c r="I407" i="12"/>
  <c r="J407" i="12"/>
  <c r="K407" i="12" s="1"/>
  <c r="I76" i="12"/>
  <c r="Q88" i="15" s="1"/>
  <c r="J76" i="12"/>
  <c r="K76" i="12" s="1"/>
  <c r="I259" i="12"/>
  <c r="Q271" i="15" s="1"/>
  <c r="J259" i="12"/>
  <c r="K259" i="12" s="1"/>
  <c r="I119" i="4"/>
  <c r="I55" i="4"/>
  <c r="J150" i="15"/>
  <c r="H150" i="15"/>
  <c r="J266" i="15"/>
  <c r="H266" i="15"/>
  <c r="H224" i="15"/>
  <c r="J224" i="15"/>
  <c r="T49" i="15"/>
  <c r="T212" i="15"/>
  <c r="O141" i="13"/>
  <c r="P141" i="13" s="1"/>
  <c r="N141" i="13"/>
  <c r="R153" i="15" s="1"/>
  <c r="J50" i="12"/>
  <c r="K50" i="12" s="1"/>
  <c r="I50" i="12"/>
  <c r="Q62" i="15" s="1"/>
  <c r="T62" i="15" s="1"/>
  <c r="I467" i="12"/>
  <c r="J467" i="12"/>
  <c r="K467" i="12" s="1"/>
  <c r="J333" i="12"/>
  <c r="K333" i="12" s="1"/>
  <c r="I333" i="12"/>
  <c r="J113" i="12"/>
  <c r="K113" i="12" s="1"/>
  <c r="I113" i="12"/>
  <c r="Q125" i="15" s="1"/>
  <c r="T125" i="15" s="1"/>
  <c r="J231" i="15"/>
  <c r="H231" i="15"/>
  <c r="J103" i="15"/>
  <c r="H103" i="15"/>
  <c r="T116" i="15"/>
  <c r="J124" i="15"/>
  <c r="H124" i="15"/>
  <c r="I291" i="12"/>
  <c r="J291" i="12"/>
  <c r="K291" i="12" s="1"/>
  <c r="I83" i="4"/>
  <c r="T142" i="15"/>
  <c r="J208" i="15"/>
  <c r="H208" i="15"/>
  <c r="T196" i="15"/>
  <c r="I472" i="12"/>
  <c r="J472" i="12"/>
  <c r="K472" i="12" s="1"/>
  <c r="I471" i="12"/>
  <c r="J471" i="12"/>
  <c r="K471" i="12" s="1"/>
  <c r="I371" i="12"/>
  <c r="J371" i="12"/>
  <c r="K371" i="12" s="1"/>
  <c r="I167" i="12"/>
  <c r="Q179" i="15" s="1"/>
  <c r="T179" i="15" s="1"/>
  <c r="J167" i="12"/>
  <c r="K167" i="12" s="1"/>
  <c r="I348" i="12"/>
  <c r="J348" i="12"/>
  <c r="K348" i="12" s="1"/>
  <c r="T95" i="15"/>
  <c r="T84" i="15"/>
  <c r="T92" i="15"/>
  <c r="T134" i="15"/>
  <c r="T233" i="15"/>
  <c r="J109" i="15"/>
  <c r="H109" i="15"/>
  <c r="T245" i="15"/>
  <c r="T117" i="15"/>
  <c r="I218" i="12"/>
  <c r="Q230" i="15" s="1"/>
  <c r="T230" i="15" s="1"/>
  <c r="J218" i="12"/>
  <c r="K218" i="12" s="1"/>
  <c r="J465" i="12"/>
  <c r="K465" i="12" s="1"/>
  <c r="I465" i="12"/>
  <c r="I499" i="12"/>
  <c r="J499" i="12"/>
  <c r="K499" i="12" s="1"/>
  <c r="I115" i="12"/>
  <c r="Q127" i="15" s="1"/>
  <c r="T127" i="15" s="1"/>
  <c r="J115" i="12"/>
  <c r="K115" i="12" s="1"/>
  <c r="I200" i="12"/>
  <c r="Q212" i="15" s="1"/>
  <c r="J200" i="12"/>
  <c r="K200" i="12" s="1"/>
  <c r="I203" i="12"/>
  <c r="Q215" i="15" s="1"/>
  <c r="T215" i="15" s="1"/>
  <c r="J203" i="12"/>
  <c r="K203" i="12" s="1"/>
  <c r="T194" i="15"/>
  <c r="T66" i="15"/>
  <c r="H161" i="15"/>
  <c r="J161" i="15"/>
  <c r="T173" i="15"/>
  <c r="O15" i="13"/>
  <c r="P15" i="13" s="1"/>
  <c r="N15" i="13"/>
  <c r="R27" i="15" s="1"/>
  <c r="J179" i="15" l="1"/>
  <c r="H179" i="15"/>
  <c r="J34" i="15"/>
  <c r="H34" i="15"/>
  <c r="J52" i="15"/>
  <c r="H52" i="15"/>
  <c r="J202" i="15"/>
  <c r="H202" i="15"/>
  <c r="J62" i="15"/>
  <c r="H62" i="15"/>
  <c r="J152" i="15"/>
  <c r="H152" i="15"/>
  <c r="J114" i="15"/>
  <c r="H114" i="15"/>
  <c r="J131" i="15"/>
  <c r="H131" i="15"/>
  <c r="J127" i="15"/>
  <c r="H127" i="15"/>
  <c r="J125" i="15"/>
  <c r="H125" i="15"/>
  <c r="J214" i="15"/>
  <c r="H214" i="15"/>
  <c r="J27" i="15"/>
  <c r="H27" i="15"/>
  <c r="J198" i="15"/>
  <c r="H198" i="15"/>
  <c r="J63" i="15"/>
  <c r="H63" i="15"/>
  <c r="J216" i="15"/>
  <c r="H216" i="15"/>
  <c r="J138" i="15"/>
  <c r="H138" i="15"/>
  <c r="J51" i="15"/>
  <c r="H51" i="15"/>
  <c r="J195" i="15"/>
  <c r="H195" i="15"/>
  <c r="J261" i="15"/>
  <c r="H261" i="15"/>
  <c r="J230" i="15"/>
  <c r="H230" i="15"/>
  <c r="J249" i="15"/>
  <c r="H249" i="15"/>
  <c r="J143" i="15"/>
  <c r="H143" i="15"/>
  <c r="J258" i="15"/>
  <c r="H258" i="15"/>
  <c r="J203" i="15"/>
  <c r="H203" i="15"/>
  <c r="J260" i="15"/>
  <c r="H260" i="15"/>
  <c r="J153" i="15"/>
  <c r="H153" i="15"/>
  <c r="J83" i="15"/>
  <c r="H83" i="15"/>
  <c r="H275" i="15"/>
  <c r="J275" i="15"/>
  <c r="J58" i="15"/>
  <c r="H58" i="15"/>
  <c r="J75" i="15"/>
  <c r="H75" i="15"/>
  <c r="J211" i="15"/>
  <c r="H211" i="15"/>
  <c r="J121" i="15"/>
  <c r="H121" i="15"/>
  <c r="J157" i="15"/>
  <c r="H157" i="15"/>
  <c r="J36" i="15"/>
  <c r="H36" i="15"/>
  <c r="J190" i="15"/>
  <c r="H190" i="15"/>
  <c r="J54" i="15"/>
  <c r="H54" i="15"/>
  <c r="J148" i="15"/>
  <c r="H148" i="15"/>
  <c r="J201" i="15"/>
  <c r="H201" i="15"/>
  <c r="J67" i="15"/>
  <c r="H67" i="15"/>
  <c r="J82" i="15"/>
  <c r="H82" i="15"/>
  <c r="J234" i="15"/>
  <c r="H234" i="15"/>
  <c r="J165" i="15"/>
  <c r="H165" i="15"/>
  <c r="J120" i="15"/>
  <c r="H120" i="15"/>
  <c r="J118" i="15"/>
  <c r="H118" i="15"/>
  <c r="J41" i="15"/>
  <c r="H41" i="15"/>
  <c r="J186" i="15"/>
  <c r="H186" i="15"/>
  <c r="J210" i="15"/>
  <c r="H210" i="15"/>
  <c r="J102" i="15"/>
  <c r="H102" i="15"/>
  <c r="J56" i="15"/>
  <c r="H56" i="15"/>
  <c r="J33" i="15"/>
  <c r="H33" i="15"/>
  <c r="J50" i="15"/>
  <c r="H50" i="15"/>
  <c r="J72" i="15"/>
  <c r="H72" i="15"/>
  <c r="J223" i="15"/>
  <c r="H223" i="15"/>
  <c r="J215" i="15"/>
  <c r="H215" i="15"/>
  <c r="J244" i="15"/>
  <c r="H244" i="15"/>
  <c r="J77" i="15"/>
  <c r="H77" i="15"/>
  <c r="J136" i="15"/>
  <c r="H136" i="15"/>
  <c r="J105" i="15"/>
  <c r="H105" i="15"/>
  <c r="J106" i="15"/>
  <c r="H106" i="15"/>
  <c r="J212" i="15"/>
  <c r="H212" i="15"/>
  <c r="J174" i="15"/>
  <c r="H174" i="15"/>
  <c r="J228" i="15"/>
  <c r="H228" i="15"/>
  <c r="J218" i="15"/>
  <c r="H218" i="15"/>
  <c r="J189" i="15"/>
  <c r="H189" i="15"/>
  <c r="J206" i="15"/>
  <c r="H206" i="15"/>
  <c r="J205" i="15"/>
  <c r="H205" i="15"/>
  <c r="J232" i="15"/>
  <c r="H232" i="15"/>
  <c r="J184" i="15"/>
  <c r="H184" i="15"/>
  <c r="J111" i="15"/>
  <c r="H111" i="15"/>
  <c r="J35" i="15"/>
  <c r="H35" i="15"/>
  <c r="J256" i="15"/>
  <c r="H256" i="15"/>
  <c r="Y145" i="14"/>
  <c r="Z145" i="14" s="1"/>
  <c r="H439" i="11"/>
  <c r="I439" i="11" s="1"/>
  <c r="H485" i="11"/>
  <c r="I485" i="11" s="1"/>
  <c r="Y222" i="14"/>
  <c r="Z222" i="14" s="1"/>
  <c r="Y432" i="14"/>
  <c r="Z432" i="14" s="1"/>
  <c r="O202" i="13"/>
  <c r="P202" i="13" s="1"/>
  <c r="Y127" i="14"/>
  <c r="Z127" i="14" s="1"/>
  <c r="Y283" i="14"/>
  <c r="Z283" i="14" s="1"/>
  <c r="Y24" i="14"/>
  <c r="Z24" i="14" s="1"/>
  <c r="Y513" i="14"/>
  <c r="Z513" i="14" s="1"/>
  <c r="H90" i="11"/>
  <c r="I90" i="11" s="1"/>
  <c r="H107" i="11"/>
  <c r="I107" i="11" s="1"/>
  <c r="H348" i="11"/>
  <c r="I348" i="11" s="1"/>
  <c r="J382" i="12"/>
  <c r="K382" i="12" s="1"/>
  <c r="Y154" i="14"/>
  <c r="Z154" i="14" s="1"/>
  <c r="O233" i="13"/>
  <c r="P233" i="13" s="1"/>
  <c r="J425" i="12"/>
  <c r="K425" i="12" s="1"/>
  <c r="J41" i="12"/>
  <c r="K41" i="12" s="1"/>
  <c r="J365" i="12"/>
  <c r="K365" i="12" s="1"/>
  <c r="Y253" i="14"/>
  <c r="Z253" i="14" s="1"/>
  <c r="Y375" i="14"/>
  <c r="Z375" i="14" s="1"/>
  <c r="Y220" i="14"/>
  <c r="Z220" i="14" s="1"/>
  <c r="Y476" i="14"/>
  <c r="Z476" i="14" s="1"/>
  <c r="O194" i="13"/>
  <c r="P194" i="13" s="1"/>
  <c r="H374" i="11"/>
  <c r="I374" i="11" s="1"/>
  <c r="O251" i="13"/>
  <c r="P251" i="13" s="1"/>
  <c r="O324" i="13"/>
  <c r="P324" i="13" s="1"/>
  <c r="H210" i="11"/>
  <c r="I210" i="11" s="1"/>
  <c r="H266" i="11"/>
  <c r="I266" i="11" s="1"/>
  <c r="H144" i="11"/>
  <c r="I144" i="11" s="1"/>
  <c r="H75" i="11"/>
  <c r="I75" i="11" s="1"/>
  <c r="O122" i="13"/>
  <c r="P122" i="13" s="1"/>
  <c r="H132" i="11"/>
  <c r="I132" i="11" s="1"/>
  <c r="H39" i="11"/>
  <c r="I39" i="11" s="1"/>
  <c r="Y444" i="14"/>
  <c r="Z444" i="14" s="1"/>
  <c r="Y301" i="14"/>
  <c r="Z301" i="14" s="1"/>
  <c r="Y152" i="14"/>
  <c r="Z152" i="14" s="1"/>
  <c r="Y166" i="14"/>
  <c r="Z166" i="14" s="1"/>
  <c r="Y488" i="14"/>
  <c r="Z488" i="14" s="1"/>
  <c r="J173" i="12"/>
  <c r="K173" i="12" s="1"/>
  <c r="O332" i="13"/>
  <c r="P332" i="13" s="1"/>
  <c r="H50" i="11"/>
  <c r="I50" i="11" s="1"/>
  <c r="H88" i="11"/>
  <c r="I88" i="11" s="1"/>
  <c r="H171" i="11"/>
  <c r="I171" i="11" s="1"/>
  <c r="H333" i="11"/>
  <c r="I333" i="11" s="1"/>
  <c r="H92" i="11"/>
  <c r="I92" i="11" s="1"/>
  <c r="Y518" i="14"/>
  <c r="Z518" i="14" s="1"/>
  <c r="O288" i="13"/>
  <c r="P288" i="13" s="1"/>
  <c r="O224" i="13"/>
  <c r="P224" i="13" s="1"/>
  <c r="Y150" i="14"/>
  <c r="Z150" i="14" s="1"/>
  <c r="Y481" i="14"/>
  <c r="Z481" i="14" s="1"/>
  <c r="O427" i="13"/>
  <c r="P427" i="13" s="1"/>
  <c r="Y305" i="14"/>
  <c r="Z305" i="14" s="1"/>
  <c r="Y257" i="14"/>
  <c r="Z257" i="14" s="1"/>
  <c r="J161" i="12"/>
  <c r="K161" i="12" s="1"/>
  <c r="O117" i="13"/>
  <c r="P117" i="13" s="1"/>
  <c r="O59" i="13"/>
  <c r="P59" i="13" s="1"/>
  <c r="H73" i="11"/>
  <c r="I73" i="11" s="1"/>
  <c r="O182" i="13"/>
  <c r="P182" i="13" s="1"/>
  <c r="O118" i="13"/>
  <c r="P118" i="13" s="1"/>
  <c r="O78" i="13"/>
  <c r="P78" i="13" s="1"/>
  <c r="Y203" i="14"/>
  <c r="Z203" i="14" s="1"/>
  <c r="H428" i="11"/>
  <c r="I428" i="11" s="1"/>
  <c r="H364" i="11"/>
  <c r="I364" i="11" s="1"/>
  <c r="H443" i="11"/>
  <c r="I443" i="11" s="1"/>
  <c r="Y160" i="14"/>
  <c r="Z160" i="14" s="1"/>
  <c r="Y48" i="14"/>
  <c r="Z48" i="14" s="1"/>
  <c r="Y95" i="14"/>
  <c r="Z95" i="14" s="1"/>
  <c r="O341" i="13"/>
  <c r="P341" i="13" s="1"/>
  <c r="O229" i="13"/>
  <c r="P229" i="13" s="1"/>
  <c r="Y163" i="14"/>
  <c r="Z163" i="14" s="1"/>
  <c r="O124" i="13"/>
  <c r="P124" i="13" s="1"/>
  <c r="O483" i="13"/>
  <c r="P483" i="13" s="1"/>
  <c r="H274" i="11"/>
  <c r="I274" i="11" s="1"/>
  <c r="H175" i="11"/>
  <c r="I175" i="11" s="1"/>
  <c r="Y36" i="14"/>
  <c r="Z36" i="14" s="1"/>
  <c r="Y285" i="14"/>
  <c r="Z285" i="14" s="1"/>
  <c r="O130" i="13"/>
  <c r="P130" i="13" s="1"/>
  <c r="H487" i="11"/>
  <c r="I487" i="11" s="1"/>
  <c r="O419" i="13"/>
  <c r="P419" i="13" s="1"/>
  <c r="O292" i="13"/>
  <c r="P292" i="13" s="1"/>
  <c r="J269" i="12"/>
  <c r="K269" i="12" s="1"/>
  <c r="H254" i="11"/>
  <c r="I254" i="11" s="1"/>
  <c r="H453" i="11"/>
  <c r="I453" i="11" s="1"/>
  <c r="H99" i="11"/>
  <c r="I99" i="11" s="1"/>
  <c r="O476" i="13"/>
  <c r="P476" i="13" s="1"/>
  <c r="H169" i="11"/>
  <c r="I169" i="11" s="1"/>
  <c r="Y484" i="14"/>
  <c r="Z484" i="14" s="1"/>
  <c r="Y308" i="14"/>
  <c r="Z308" i="14" s="1"/>
  <c r="Y212" i="14"/>
  <c r="Z212" i="14" s="1"/>
  <c r="H49" i="11"/>
  <c r="I49" i="11" s="1"/>
  <c r="Y179" i="14"/>
  <c r="Z179" i="14" s="1"/>
  <c r="H343" i="11"/>
  <c r="I343" i="11" s="1"/>
  <c r="Y271" i="14"/>
  <c r="Z271" i="14" s="1"/>
  <c r="O137" i="13"/>
  <c r="P137" i="13" s="1"/>
  <c r="Y15" i="14"/>
  <c r="Z15" i="14" s="1"/>
  <c r="Y384" i="14"/>
  <c r="Z384" i="14" s="1"/>
  <c r="O340" i="13"/>
  <c r="P340" i="13" s="1"/>
  <c r="H184" i="11"/>
  <c r="I184" i="11" s="1"/>
  <c r="H127" i="11"/>
  <c r="I127" i="11" s="1"/>
  <c r="Y480" i="14"/>
  <c r="Z480" i="14" s="1"/>
  <c r="Y256" i="14"/>
  <c r="Z256" i="14" s="1"/>
  <c r="Y445" i="14"/>
  <c r="Z445" i="14" s="1"/>
  <c r="O207" i="13"/>
  <c r="P207" i="13" s="1"/>
  <c r="J85" i="12"/>
  <c r="K85" i="12" s="1"/>
  <c r="Y341" i="14"/>
  <c r="Z341" i="14" s="1"/>
  <c r="H138" i="11"/>
  <c r="I138" i="11" s="1"/>
  <c r="H457" i="11"/>
  <c r="I457" i="11" s="1"/>
  <c r="O468" i="13"/>
  <c r="P468" i="13" s="1"/>
  <c r="O206" i="13"/>
  <c r="P206" i="13" s="1"/>
  <c r="O409" i="13"/>
  <c r="P409" i="13" s="1"/>
  <c r="J377" i="12"/>
  <c r="K377" i="12" s="1"/>
  <c r="J233" i="12"/>
  <c r="K233" i="12" s="1"/>
  <c r="O484" i="13"/>
  <c r="P484" i="13" s="1"/>
  <c r="O489" i="13"/>
  <c r="P489" i="13" s="1"/>
  <c r="H425" i="11"/>
  <c r="I425" i="11" s="1"/>
  <c r="H296" i="11"/>
  <c r="I296" i="11" s="1"/>
  <c r="J354" i="12"/>
  <c r="K354" i="12" s="1"/>
  <c r="Y190" i="14"/>
  <c r="Z190" i="14" s="1"/>
  <c r="O351" i="13"/>
  <c r="P351" i="13" s="1"/>
  <c r="O263" i="13"/>
  <c r="P263" i="13" s="1"/>
  <c r="O223" i="13"/>
  <c r="P223" i="13" s="1"/>
  <c r="O167" i="13"/>
  <c r="P167" i="13" s="1"/>
  <c r="O103" i="13"/>
  <c r="P103" i="13" s="1"/>
  <c r="O23" i="13"/>
  <c r="P23" i="13" s="1"/>
  <c r="O403" i="13"/>
  <c r="P403" i="13" s="1"/>
  <c r="Y153" i="14"/>
  <c r="Z153" i="14" s="1"/>
  <c r="Y184" i="14"/>
  <c r="Z184" i="14" s="1"/>
  <c r="O196" i="13"/>
  <c r="P196" i="13" s="1"/>
  <c r="H259" i="11"/>
  <c r="I259" i="11" s="1"/>
  <c r="J57" i="12"/>
  <c r="K57" i="12" s="1"/>
  <c r="Y402" i="14"/>
  <c r="Z402" i="14" s="1"/>
  <c r="H415" i="11"/>
  <c r="I415" i="11" s="1"/>
  <c r="H178" i="11"/>
  <c r="I178" i="11" s="1"/>
  <c r="H133" i="11"/>
  <c r="I133" i="11" s="1"/>
  <c r="H256" i="11"/>
  <c r="I256" i="11" s="1"/>
  <c r="H111" i="11"/>
  <c r="I111" i="11" s="1"/>
  <c r="O232" i="13"/>
  <c r="P232" i="13" s="1"/>
  <c r="H243" i="11"/>
  <c r="I243" i="11" s="1"/>
  <c r="O343" i="13"/>
  <c r="P343" i="13" s="1"/>
  <c r="Y437" i="14"/>
  <c r="Z437" i="14" s="1"/>
  <c r="Y91" i="14"/>
  <c r="Z91" i="14" s="1"/>
  <c r="Y248" i="14"/>
  <c r="Z248" i="14" s="1"/>
  <c r="O410" i="13"/>
  <c r="P410" i="13" s="1"/>
  <c r="H502" i="11"/>
  <c r="I502" i="11" s="1"/>
  <c r="H396" i="11"/>
  <c r="I396" i="11" s="1"/>
  <c r="O315" i="13"/>
  <c r="P315" i="13" s="1"/>
  <c r="O411" i="13"/>
  <c r="P411" i="13" s="1"/>
  <c r="H18" i="11"/>
  <c r="I18" i="11" s="1"/>
  <c r="H165" i="11"/>
  <c r="I165" i="11" s="1"/>
  <c r="H56" i="11"/>
  <c r="I56" i="11" s="1"/>
  <c r="H35" i="11"/>
  <c r="I35" i="11" s="1"/>
  <c r="H196" i="11"/>
  <c r="I196" i="11" s="1"/>
  <c r="H103" i="11"/>
  <c r="I103" i="11" s="1"/>
  <c r="Y450" i="14"/>
  <c r="Z450" i="14" s="1"/>
  <c r="Y378" i="14"/>
  <c r="Z378" i="14" s="1"/>
  <c r="Y338" i="14"/>
  <c r="Z338" i="14" s="1"/>
  <c r="Y194" i="14"/>
  <c r="Z194" i="14" s="1"/>
  <c r="Y114" i="14"/>
  <c r="Z114" i="14" s="1"/>
  <c r="Y74" i="14"/>
  <c r="Z74" i="14" s="1"/>
  <c r="O402" i="13"/>
  <c r="P402" i="13" s="1"/>
  <c r="Y264" i="14"/>
  <c r="Z264" i="14" s="1"/>
  <c r="Y353" i="14"/>
  <c r="Z353" i="14" s="1"/>
  <c r="Y281" i="14"/>
  <c r="Z281" i="14" s="1"/>
  <c r="Y169" i="14"/>
  <c r="Z169" i="14" s="1"/>
  <c r="Y105" i="14"/>
  <c r="Z105" i="14" s="1"/>
  <c r="Y57" i="14"/>
  <c r="Z57" i="14" s="1"/>
  <c r="H284" i="11"/>
  <c r="I284" i="11" s="1"/>
  <c r="Y255" i="14"/>
  <c r="Z255" i="14" s="1"/>
  <c r="Y111" i="14"/>
  <c r="Z111" i="14" s="1"/>
  <c r="O445" i="13"/>
  <c r="P445" i="13" s="1"/>
  <c r="O397" i="13"/>
  <c r="P397" i="13" s="1"/>
  <c r="O269" i="13"/>
  <c r="P269" i="13" s="1"/>
  <c r="Y19" i="14"/>
  <c r="Z19" i="14" s="1"/>
  <c r="Y487" i="14"/>
  <c r="Z487" i="14" s="1"/>
  <c r="O212" i="13"/>
  <c r="P212" i="13" s="1"/>
  <c r="H32" i="11"/>
  <c r="I32" i="11" s="1"/>
  <c r="Y254" i="14"/>
  <c r="Z254" i="14" s="1"/>
  <c r="O442" i="13"/>
  <c r="P442" i="13" s="1"/>
  <c r="O154" i="13"/>
  <c r="P154" i="13" s="1"/>
  <c r="Y31" i="14"/>
  <c r="Z31" i="14" s="1"/>
  <c r="O469" i="13"/>
  <c r="P469" i="13" s="1"/>
  <c r="Y235" i="14"/>
  <c r="Z235" i="14" s="1"/>
  <c r="Y79" i="14"/>
  <c r="Z79" i="14" s="1"/>
  <c r="H462" i="11"/>
  <c r="I462" i="11" s="1"/>
  <c r="H505" i="11"/>
  <c r="I505" i="11" s="1"/>
  <c r="Y346" i="14"/>
  <c r="Z346" i="14" s="1"/>
  <c r="O116" i="13"/>
  <c r="P116" i="13" s="1"/>
  <c r="O377" i="13"/>
  <c r="P377" i="13" s="1"/>
  <c r="O239" i="13"/>
  <c r="P239" i="13" s="1"/>
  <c r="Y284" i="14"/>
  <c r="Z284" i="14" s="1"/>
  <c r="H404" i="11"/>
  <c r="I404" i="11" s="1"/>
  <c r="Y88" i="14"/>
  <c r="Z88" i="14" s="1"/>
  <c r="Y295" i="14"/>
  <c r="Z295" i="14" s="1"/>
  <c r="J381" i="12"/>
  <c r="K381" i="12" s="1"/>
  <c r="O314" i="13"/>
  <c r="P314" i="13" s="1"/>
  <c r="H197" i="11"/>
  <c r="I197" i="11" s="1"/>
  <c r="J117" i="12"/>
  <c r="K117" i="12" s="1"/>
  <c r="H27" i="11"/>
  <c r="I27" i="11" s="1"/>
  <c r="H515" i="11"/>
  <c r="I515" i="11" s="1"/>
  <c r="H392" i="11"/>
  <c r="I392" i="11" s="1"/>
  <c r="H95" i="11"/>
  <c r="I95" i="11" s="1"/>
  <c r="O168" i="13"/>
  <c r="P168" i="13" s="1"/>
  <c r="H359" i="11"/>
  <c r="I359" i="11" s="1"/>
  <c r="O317" i="13"/>
  <c r="P317" i="13" s="1"/>
  <c r="O173" i="13"/>
  <c r="P173" i="13" s="1"/>
  <c r="H20" i="11"/>
  <c r="I20" i="11" s="1"/>
  <c r="O336" i="13"/>
  <c r="P336" i="13" s="1"/>
  <c r="O272" i="13"/>
  <c r="P272" i="13" s="1"/>
  <c r="Y348" i="14"/>
  <c r="Z348" i="14" s="1"/>
  <c r="Y236" i="14"/>
  <c r="Z236" i="14" s="1"/>
  <c r="J198" i="12"/>
  <c r="K198" i="12" s="1"/>
  <c r="O102" i="13"/>
  <c r="P102" i="13" s="1"/>
  <c r="O54" i="13"/>
  <c r="P54" i="13" s="1"/>
  <c r="H57" i="11"/>
  <c r="I57" i="11" s="1"/>
  <c r="H263" i="11"/>
  <c r="I263" i="11" s="1"/>
  <c r="Y269" i="14"/>
  <c r="Z269" i="14" s="1"/>
  <c r="Y519" i="14"/>
  <c r="Z519" i="14" s="1"/>
  <c r="O481" i="13"/>
  <c r="P481" i="13" s="1"/>
  <c r="O401" i="13"/>
  <c r="P401" i="13" s="1"/>
  <c r="O369" i="13"/>
  <c r="P369" i="13" s="1"/>
  <c r="Y279" i="14"/>
  <c r="Z279" i="14" s="1"/>
  <c r="Y247" i="14"/>
  <c r="Z247" i="14" s="1"/>
  <c r="O209" i="13"/>
  <c r="P209" i="13" s="1"/>
  <c r="J177" i="12"/>
  <c r="K177" i="12" s="1"/>
  <c r="Y135" i="14"/>
  <c r="Z135" i="14" s="1"/>
  <c r="O81" i="13"/>
  <c r="P81" i="13" s="1"/>
  <c r="Y55" i="14"/>
  <c r="Z55" i="14" s="1"/>
  <c r="Y500" i="14"/>
  <c r="Z500" i="14" s="1"/>
  <c r="Y102" i="14"/>
  <c r="Z102" i="14" s="1"/>
  <c r="Y28" i="14"/>
  <c r="Z28" i="14" s="1"/>
  <c r="Y294" i="14"/>
  <c r="Z294" i="14" s="1"/>
  <c r="Y469" i="14"/>
  <c r="Z469" i="14" s="1"/>
  <c r="J389" i="12"/>
  <c r="K389" i="12" s="1"/>
  <c r="H391" i="11"/>
  <c r="I391" i="11" s="1"/>
  <c r="O267" i="13"/>
  <c r="P267" i="13" s="1"/>
  <c r="O265" i="13"/>
  <c r="P265" i="13" s="1"/>
  <c r="O486" i="13"/>
  <c r="P486" i="13" s="1"/>
  <c r="H418" i="11"/>
  <c r="I418" i="11" s="1"/>
  <c r="H366" i="11"/>
  <c r="I366" i="11" s="1"/>
  <c r="H149" i="11"/>
  <c r="I149" i="11" s="1"/>
  <c r="H21" i="11"/>
  <c r="I21" i="11" s="1"/>
  <c r="J17" i="12"/>
  <c r="K17" i="12" s="1"/>
  <c r="H313" i="11"/>
  <c r="I313" i="11" s="1"/>
  <c r="H318" i="11"/>
  <c r="I318" i="11" s="1"/>
  <c r="H121" i="11"/>
  <c r="I121" i="11" s="1"/>
  <c r="H326" i="11"/>
  <c r="I326" i="11" s="1"/>
  <c r="H100" i="11"/>
  <c r="I100" i="11" s="1"/>
  <c r="H327" i="11"/>
  <c r="I327" i="11" s="1"/>
  <c r="H311" i="11"/>
  <c r="I311" i="11" s="1"/>
  <c r="H365" i="11"/>
  <c r="I365" i="11" s="1"/>
  <c r="H347" i="11"/>
  <c r="I347" i="11" s="1"/>
  <c r="H260" i="11"/>
  <c r="I260" i="11" s="1"/>
  <c r="F108" i="10"/>
  <c r="G108" i="10" s="1"/>
  <c r="F236" i="10"/>
  <c r="G236" i="10" s="1"/>
  <c r="F292" i="10"/>
  <c r="G292" i="10" s="1"/>
  <c r="H465" i="11"/>
  <c r="I465" i="11" s="1"/>
  <c r="H378" i="11"/>
  <c r="I378" i="11" s="1"/>
  <c r="H490" i="11"/>
  <c r="I490" i="11" s="1"/>
  <c r="H451" i="11"/>
  <c r="I451" i="11" s="1"/>
  <c r="H372" i="11"/>
  <c r="I372" i="11" s="1"/>
  <c r="F69" i="10"/>
  <c r="G69" i="10" s="1"/>
  <c r="F93" i="10"/>
  <c r="G93" i="10" s="1"/>
  <c r="F48" i="10"/>
  <c r="G48" i="10" s="1"/>
  <c r="F176" i="10"/>
  <c r="G176" i="10" s="1"/>
  <c r="F471" i="10"/>
  <c r="G471" i="10" s="1"/>
  <c r="Y50" i="14"/>
  <c r="Z50" i="14" s="1"/>
  <c r="Y229" i="14"/>
  <c r="Z229" i="14" s="1"/>
  <c r="O234" i="13"/>
  <c r="P234" i="13" s="1"/>
  <c r="J373" i="12"/>
  <c r="K373" i="12" s="1"/>
  <c r="O107" i="13"/>
  <c r="P107" i="13" s="1"/>
  <c r="H382" i="11"/>
  <c r="I382" i="11" s="1"/>
  <c r="H452" i="11"/>
  <c r="I452" i="11" s="1"/>
  <c r="O114" i="13"/>
  <c r="P114" i="13" s="1"/>
  <c r="O412" i="13"/>
  <c r="P412" i="13" s="1"/>
  <c r="J101" i="12"/>
  <c r="K101" i="12" s="1"/>
  <c r="J86" i="12"/>
  <c r="K86" i="12" s="1"/>
  <c r="H349" i="11"/>
  <c r="I349" i="11" s="1"/>
  <c r="H141" i="11"/>
  <c r="I141" i="11" s="1"/>
  <c r="O19" i="13"/>
  <c r="P19" i="13" s="1"/>
  <c r="J118" i="12"/>
  <c r="K118" i="12" s="1"/>
  <c r="J402" i="12"/>
  <c r="K402" i="12" s="1"/>
  <c r="H298" i="11"/>
  <c r="I298" i="11" s="1"/>
  <c r="H381" i="11"/>
  <c r="I381" i="11" s="1"/>
  <c r="O101" i="13"/>
  <c r="P101" i="13" s="1"/>
  <c r="H94" i="11"/>
  <c r="I94" i="11" s="1"/>
  <c r="H70" i="11"/>
  <c r="I70" i="11" s="1"/>
  <c r="H275" i="11"/>
  <c r="I275" i="11" s="1"/>
  <c r="H267" i="11"/>
  <c r="I267" i="11" s="1"/>
  <c r="H492" i="11"/>
  <c r="I492" i="11" s="1"/>
  <c r="H513" i="11"/>
  <c r="I513" i="11" s="1"/>
  <c r="H253" i="11"/>
  <c r="I253" i="11" s="1"/>
  <c r="H463" i="11"/>
  <c r="I463" i="11" s="1"/>
  <c r="F110" i="10"/>
  <c r="G110" i="10" s="1"/>
  <c r="F246" i="10"/>
  <c r="G246" i="10" s="1"/>
  <c r="F118" i="10"/>
  <c r="G118" i="10" s="1"/>
  <c r="F259" i="10"/>
  <c r="G259" i="10" s="1"/>
  <c r="F302" i="10"/>
  <c r="G302" i="10" s="1"/>
  <c r="F367" i="10"/>
  <c r="G367" i="10" s="1"/>
  <c r="F512" i="10"/>
  <c r="G512" i="10" s="1"/>
  <c r="F31" i="10"/>
  <c r="G31" i="10" s="1"/>
  <c r="F159" i="10"/>
  <c r="G159" i="10" s="1"/>
  <c r="F379" i="10"/>
  <c r="G379" i="10" s="1"/>
  <c r="F313" i="10"/>
  <c r="G313" i="10" s="1"/>
  <c r="F441" i="10"/>
  <c r="G441" i="10" s="1"/>
  <c r="J433" i="12"/>
  <c r="K433" i="12" s="1"/>
  <c r="O180" i="13"/>
  <c r="P180" i="13" s="1"/>
  <c r="O316" i="13"/>
  <c r="P316" i="13" s="1"/>
  <c r="F56" i="10"/>
  <c r="G56" i="10" s="1"/>
  <c r="F184" i="10"/>
  <c r="G184" i="10" s="1"/>
  <c r="F435" i="10"/>
  <c r="G435" i="10" s="1"/>
  <c r="F242" i="10"/>
  <c r="G242" i="10" s="1"/>
  <c r="F304" i="10"/>
  <c r="G304" i="10" s="1"/>
  <c r="F276" i="10"/>
  <c r="G276" i="10" s="1"/>
  <c r="F295" i="10"/>
  <c r="G295" i="10" s="1"/>
  <c r="F382" i="10"/>
  <c r="G382" i="10" s="1"/>
  <c r="F39" i="10"/>
  <c r="G39" i="10" s="1"/>
  <c r="F167" i="10"/>
  <c r="G167" i="10" s="1"/>
  <c r="F394" i="10"/>
  <c r="G394" i="10" s="1"/>
  <c r="F321" i="10"/>
  <c r="G321" i="10" s="1"/>
  <c r="F449" i="10"/>
  <c r="G449" i="10" s="1"/>
  <c r="O115" i="13"/>
  <c r="P115" i="13" s="1"/>
  <c r="H168" i="11"/>
  <c r="I168" i="11" s="1"/>
  <c r="H40" i="11"/>
  <c r="I40" i="11" s="1"/>
  <c r="H115" i="11"/>
  <c r="I115" i="11" s="1"/>
  <c r="H183" i="11"/>
  <c r="I183" i="11" s="1"/>
  <c r="H55" i="11"/>
  <c r="I55" i="11" s="1"/>
  <c r="H412" i="11"/>
  <c r="I412" i="11" s="1"/>
  <c r="H228" i="11"/>
  <c r="I228" i="11" s="1"/>
  <c r="F64" i="10"/>
  <c r="G64" i="10" s="1"/>
  <c r="F192" i="10"/>
  <c r="G192" i="10" s="1"/>
  <c r="F516" i="10"/>
  <c r="G516" i="10" s="1"/>
  <c r="F328" i="10"/>
  <c r="G328" i="10" s="1"/>
  <c r="O475" i="13"/>
  <c r="P475" i="13" s="1"/>
  <c r="J277" i="12"/>
  <c r="K277" i="12" s="1"/>
  <c r="O99" i="13"/>
  <c r="P99" i="13" s="1"/>
  <c r="H282" i="11"/>
  <c r="I282" i="11" s="1"/>
  <c r="H189" i="11"/>
  <c r="I189" i="11" s="1"/>
  <c r="H61" i="11"/>
  <c r="I61" i="11" s="1"/>
  <c r="H102" i="11"/>
  <c r="I102" i="11" s="1"/>
  <c r="F145" i="10"/>
  <c r="G145" i="10" s="1"/>
  <c r="F340" i="10"/>
  <c r="G340" i="10" s="1"/>
  <c r="F359" i="10"/>
  <c r="G359" i="10" s="1"/>
  <c r="F157" i="10"/>
  <c r="G157" i="10" s="1"/>
  <c r="F299" i="10"/>
  <c r="G299" i="10" s="1"/>
  <c r="F346" i="10"/>
  <c r="G346" i="10" s="1"/>
  <c r="F239" i="10"/>
  <c r="G239" i="10" s="1"/>
  <c r="F384" i="10"/>
  <c r="G384" i="10" s="1"/>
  <c r="F111" i="10"/>
  <c r="G111" i="10" s="1"/>
  <c r="F251" i="10"/>
  <c r="G251" i="10" s="1"/>
  <c r="F265" i="10"/>
  <c r="G265" i="10" s="1"/>
  <c r="F393" i="10"/>
  <c r="G393" i="10" s="1"/>
  <c r="H510" i="11"/>
  <c r="I510" i="11" s="1"/>
  <c r="H356" i="11"/>
  <c r="I356" i="11" s="1"/>
  <c r="F40" i="10"/>
  <c r="G40" i="10" s="1"/>
  <c r="F168" i="10"/>
  <c r="G168" i="10" s="1"/>
  <c r="F452" i="10"/>
  <c r="G452" i="10" s="1"/>
  <c r="F264" i="10"/>
  <c r="G264" i="10" s="1"/>
  <c r="Y320" i="14"/>
  <c r="Z320" i="14" s="1"/>
  <c r="O58" i="13"/>
  <c r="P58" i="13" s="1"/>
  <c r="J431" i="12"/>
  <c r="K431" i="12" s="1"/>
  <c r="J175" i="12"/>
  <c r="K175" i="12" s="1"/>
  <c r="Y181" i="14"/>
  <c r="Z181" i="14" s="1"/>
  <c r="Y342" i="14"/>
  <c r="Z342" i="14" s="1"/>
  <c r="Y51" i="14"/>
  <c r="Z51" i="14" s="1"/>
  <c r="Y485" i="14"/>
  <c r="Z485" i="14" s="1"/>
  <c r="O370" i="13"/>
  <c r="P370" i="13" s="1"/>
  <c r="Y274" i="14"/>
  <c r="Z274" i="14" s="1"/>
  <c r="J511" i="12"/>
  <c r="K511" i="12" s="1"/>
  <c r="J496" i="12"/>
  <c r="K496" i="12" s="1"/>
  <c r="J416" i="12"/>
  <c r="K416" i="12" s="1"/>
  <c r="Y380" i="14"/>
  <c r="Z380" i="14" s="1"/>
  <c r="Y473" i="14"/>
  <c r="Z473" i="14" s="1"/>
  <c r="J192" i="12"/>
  <c r="K192" i="12" s="1"/>
  <c r="O171" i="13"/>
  <c r="P171" i="13" s="1"/>
  <c r="O356" i="13"/>
  <c r="P356" i="13" s="1"/>
  <c r="O464" i="13"/>
  <c r="P464" i="13" s="1"/>
  <c r="J283" i="12"/>
  <c r="K283" i="12" s="1"/>
  <c r="J442" i="12"/>
  <c r="K442" i="12" s="1"/>
  <c r="J394" i="12"/>
  <c r="K394" i="12" s="1"/>
  <c r="Y326" i="14"/>
  <c r="Z326" i="14" s="1"/>
  <c r="O80" i="13"/>
  <c r="P80" i="13" s="1"/>
  <c r="O32" i="13"/>
  <c r="P32" i="13" s="1"/>
  <c r="Y369" i="14"/>
  <c r="Z369" i="14" s="1"/>
  <c r="O286" i="13"/>
  <c r="P286" i="13" s="1"/>
  <c r="Y512" i="14"/>
  <c r="Z512" i="14" s="1"/>
  <c r="J436" i="12"/>
  <c r="K436" i="12" s="1"/>
  <c r="J356" i="12"/>
  <c r="K356" i="12" s="1"/>
  <c r="J276" i="12"/>
  <c r="K276" i="12" s="1"/>
  <c r="J479" i="12"/>
  <c r="K479" i="12" s="1"/>
  <c r="J79" i="12"/>
  <c r="K79" i="12" s="1"/>
  <c r="Y446" i="14"/>
  <c r="Z446" i="14" s="1"/>
  <c r="J491" i="12"/>
  <c r="K491" i="12" s="1"/>
  <c r="Y404" i="14"/>
  <c r="Z404" i="14" s="1"/>
  <c r="Y84" i="14"/>
  <c r="Z84" i="14" s="1"/>
  <c r="J280" i="12"/>
  <c r="K280" i="12" s="1"/>
  <c r="Y132" i="14"/>
  <c r="Z132" i="14" s="1"/>
  <c r="Y467" i="14"/>
  <c r="Z467" i="14" s="1"/>
  <c r="Y307" i="14"/>
  <c r="Z307" i="14" s="1"/>
  <c r="Y35" i="14"/>
  <c r="Z35" i="14" s="1"/>
  <c r="J435" i="12"/>
  <c r="K435" i="12" s="1"/>
  <c r="Y368" i="14"/>
  <c r="Z368" i="14" s="1"/>
  <c r="J148" i="12"/>
  <c r="K148" i="12" s="1"/>
  <c r="J36" i="12"/>
  <c r="K36" i="12" s="1"/>
  <c r="Y459" i="14"/>
  <c r="Z459" i="14" s="1"/>
  <c r="J319" i="12"/>
  <c r="K319" i="12" s="1"/>
  <c r="Y515" i="14"/>
  <c r="Z515" i="14" s="1"/>
  <c r="J67" i="12"/>
  <c r="K67" i="12" s="1"/>
  <c r="O47" i="13"/>
  <c r="P47" i="13" s="1"/>
  <c r="Y478" i="14"/>
  <c r="Z478" i="14" s="1"/>
  <c r="O431" i="13"/>
  <c r="P431" i="13" s="1"/>
  <c r="O383" i="13"/>
  <c r="P383" i="13" s="1"/>
  <c r="J207" i="12"/>
  <c r="K207" i="12" s="1"/>
  <c r="J351" i="12"/>
  <c r="K351" i="12" s="1"/>
  <c r="O104" i="13"/>
  <c r="P104" i="13" s="1"/>
  <c r="J383" i="12"/>
  <c r="K383" i="12" s="1"/>
  <c r="Y290" i="14"/>
  <c r="Z290" i="14" s="1"/>
  <c r="Y234" i="14"/>
  <c r="Z234" i="14" s="1"/>
  <c r="Y18" i="14"/>
  <c r="Z18" i="14" s="1"/>
  <c r="J460" i="12"/>
  <c r="K460" i="12" s="1"/>
  <c r="Y376" i="14"/>
  <c r="Z376" i="14" s="1"/>
  <c r="J316" i="12"/>
  <c r="K316" i="12" s="1"/>
  <c r="J220" i="12"/>
  <c r="K220" i="12" s="1"/>
  <c r="J140" i="12"/>
  <c r="K140" i="12" s="1"/>
  <c r="J92" i="12"/>
  <c r="K92" i="12" s="1"/>
  <c r="Y425" i="14"/>
  <c r="Z425" i="14" s="1"/>
  <c r="Y25" i="14"/>
  <c r="Z25" i="14" s="1"/>
  <c r="Y499" i="14"/>
  <c r="Z499" i="14" s="1"/>
  <c r="Y339" i="14"/>
  <c r="Z339" i="14" s="1"/>
  <c r="J215" i="12"/>
  <c r="K215" i="12" s="1"/>
  <c r="J340" i="12"/>
  <c r="K340" i="12" s="1"/>
  <c r="J260" i="12"/>
  <c r="K260" i="12" s="1"/>
  <c r="O42" i="13"/>
  <c r="P42" i="13" s="1"/>
  <c r="J367" i="12"/>
  <c r="K367" i="12" s="1"/>
  <c r="J111" i="12"/>
  <c r="K111" i="12" s="1"/>
  <c r="O415" i="13"/>
  <c r="P415" i="13" s="1"/>
  <c r="Y53" i="14"/>
  <c r="Z53" i="14" s="1"/>
  <c r="Y483" i="14"/>
  <c r="Z483" i="14" s="1"/>
  <c r="J332" i="12"/>
  <c r="K332" i="12" s="1"/>
  <c r="O503" i="13"/>
  <c r="P503" i="13" s="1"/>
  <c r="O463" i="13"/>
  <c r="P463" i="13" s="1"/>
  <c r="O440" i="13"/>
  <c r="P440" i="13" s="1"/>
  <c r="O392" i="13"/>
  <c r="P392" i="13" s="1"/>
  <c r="O208" i="13"/>
  <c r="P208" i="13" s="1"/>
  <c r="O136" i="13"/>
  <c r="P136" i="13" s="1"/>
  <c r="O56" i="13"/>
  <c r="P56" i="13" s="1"/>
  <c r="O310" i="13"/>
  <c r="P310" i="13" s="1"/>
  <c r="O278" i="13"/>
  <c r="P278" i="13" s="1"/>
  <c r="O166" i="13"/>
  <c r="P166" i="13" s="1"/>
  <c r="J128" i="12"/>
  <c r="K128" i="12" s="1"/>
  <c r="Y76" i="14"/>
  <c r="Z76" i="14" s="1"/>
  <c r="J32" i="12"/>
  <c r="K32" i="12" s="1"/>
  <c r="Y125" i="14"/>
  <c r="Z125" i="14" s="1"/>
  <c r="J459" i="12"/>
  <c r="K459" i="12" s="1"/>
  <c r="J427" i="12"/>
  <c r="K427" i="12" s="1"/>
  <c r="J347" i="12"/>
  <c r="K347" i="12" s="1"/>
  <c r="J315" i="12"/>
  <c r="K315" i="12" s="1"/>
  <c r="J155" i="12"/>
  <c r="K155" i="12" s="1"/>
  <c r="J107" i="12"/>
  <c r="K107" i="12" s="1"/>
  <c r="J27" i="12"/>
  <c r="K27" i="12" s="1"/>
  <c r="Y133" i="14"/>
  <c r="Z133" i="14" s="1"/>
  <c r="O170" i="13"/>
  <c r="P170" i="13" s="1"/>
  <c r="J492" i="12"/>
  <c r="K492" i="12" s="1"/>
  <c r="J355" i="12"/>
  <c r="K355" i="12" s="1"/>
  <c r="J52" i="12"/>
  <c r="K52" i="12" s="1"/>
  <c r="F90" i="10"/>
  <c r="G90" i="10" s="1"/>
  <c r="F226" i="10"/>
  <c r="G226" i="10" s="1"/>
  <c r="F82" i="10"/>
  <c r="G82" i="10" s="1"/>
  <c r="F214" i="10"/>
  <c r="G214" i="10" s="1"/>
  <c r="F460" i="10"/>
  <c r="G460" i="10" s="1"/>
  <c r="F510" i="10"/>
  <c r="G510" i="10" s="1"/>
  <c r="F320" i="10"/>
  <c r="G320" i="10" s="1"/>
  <c r="F87" i="10"/>
  <c r="G87" i="10" s="1"/>
  <c r="F215" i="10"/>
  <c r="G215" i="10" s="1"/>
  <c r="F241" i="10"/>
  <c r="G241" i="10" s="1"/>
  <c r="F369" i="10"/>
  <c r="G369" i="10" s="1"/>
  <c r="F497" i="10"/>
  <c r="G497" i="10" s="1"/>
  <c r="O459" i="13"/>
  <c r="P459" i="13" s="1"/>
  <c r="J449" i="12"/>
  <c r="K449" i="12" s="1"/>
  <c r="J193" i="12"/>
  <c r="K193" i="12" s="1"/>
  <c r="H309" i="11"/>
  <c r="I309" i="11" s="1"/>
  <c r="F169" i="10"/>
  <c r="G169" i="10" s="1"/>
  <c r="F391" i="10"/>
  <c r="G391" i="10" s="1"/>
  <c r="F438" i="10"/>
  <c r="G438" i="10" s="1"/>
  <c r="F181" i="10"/>
  <c r="G181" i="10" s="1"/>
  <c r="F378" i="10"/>
  <c r="G378" i="10" s="1"/>
  <c r="F451" i="10"/>
  <c r="G451" i="10" s="1"/>
  <c r="F271" i="10"/>
  <c r="G271" i="10" s="1"/>
  <c r="F27" i="10"/>
  <c r="G27" i="10" s="1"/>
  <c r="F362" i="10"/>
  <c r="G362" i="10" s="1"/>
  <c r="F309" i="10"/>
  <c r="G309" i="10" s="1"/>
  <c r="F437" i="10"/>
  <c r="G437" i="10" s="1"/>
  <c r="Y64" i="14"/>
  <c r="Z64" i="14" s="1"/>
  <c r="Y77" i="14"/>
  <c r="Z77" i="14" s="1"/>
  <c r="Y443" i="14"/>
  <c r="Z443" i="14" s="1"/>
  <c r="O72" i="13"/>
  <c r="P72" i="13" s="1"/>
  <c r="O189" i="13"/>
  <c r="P189" i="13" s="1"/>
  <c r="J195" i="12"/>
  <c r="K195" i="12" s="1"/>
  <c r="J28" i="12"/>
  <c r="K28" i="12" s="1"/>
  <c r="F81" i="10"/>
  <c r="G81" i="10" s="1"/>
  <c r="F73" i="10"/>
  <c r="G73" i="10" s="1"/>
  <c r="F84" i="10"/>
  <c r="G84" i="10" s="1"/>
  <c r="F212" i="10"/>
  <c r="G212" i="10" s="1"/>
  <c r="Y390" i="14"/>
  <c r="Z390" i="14" s="1"/>
  <c r="H344" i="11"/>
  <c r="I344" i="11" s="1"/>
  <c r="H287" i="11"/>
  <c r="I287" i="11" s="1"/>
  <c r="H251" i="11"/>
  <c r="I251" i="11" s="1"/>
  <c r="F126" i="10"/>
  <c r="G126" i="10" s="1"/>
  <c r="F282" i="10"/>
  <c r="G282" i="10" s="1"/>
  <c r="F134" i="10"/>
  <c r="G134" i="10" s="1"/>
  <c r="F280" i="10"/>
  <c r="G280" i="10" s="1"/>
  <c r="F319" i="10"/>
  <c r="G319" i="10" s="1"/>
  <c r="F380" i="10"/>
  <c r="G380" i="10" s="1"/>
  <c r="F514" i="10"/>
  <c r="G514" i="10" s="1"/>
  <c r="F35" i="10"/>
  <c r="G35" i="10" s="1"/>
  <c r="F317" i="10"/>
  <c r="G317" i="10" s="1"/>
  <c r="F445" i="10"/>
  <c r="G445" i="10" s="1"/>
  <c r="O220" i="13"/>
  <c r="P220" i="13" s="1"/>
  <c r="H230" i="11"/>
  <c r="I230" i="11" s="1"/>
  <c r="H272" i="11"/>
  <c r="I272" i="11" s="1"/>
  <c r="H285" i="11"/>
  <c r="I285" i="11" s="1"/>
  <c r="F113" i="10"/>
  <c r="G113" i="10" s="1"/>
  <c r="F105" i="10"/>
  <c r="G105" i="10" s="1"/>
  <c r="F332" i="10"/>
  <c r="G332" i="10" s="1"/>
  <c r="F92" i="10"/>
  <c r="G92" i="10" s="1"/>
  <c r="F220" i="10"/>
  <c r="G220" i="10" s="1"/>
  <c r="F247" i="10"/>
  <c r="G247" i="10" s="1"/>
  <c r="H162" i="11"/>
  <c r="I162" i="11" s="1"/>
  <c r="H34" i="11"/>
  <c r="I34" i="11" s="1"/>
  <c r="H338" i="11"/>
  <c r="I338" i="11" s="1"/>
  <c r="H124" i="11"/>
  <c r="I124" i="11" s="1"/>
  <c r="F278" i="10"/>
  <c r="G278" i="10" s="1"/>
  <c r="F372" i="10"/>
  <c r="G372" i="10" s="1"/>
  <c r="F291" i="10"/>
  <c r="G291" i="10" s="1"/>
  <c r="F331" i="10"/>
  <c r="G331" i="10" s="1"/>
  <c r="F334" i="10"/>
  <c r="G334" i="10" s="1"/>
  <c r="F399" i="10"/>
  <c r="G399" i="10" s="1"/>
  <c r="F43" i="10"/>
  <c r="G43" i="10" s="1"/>
  <c r="F325" i="10"/>
  <c r="G325" i="10" s="1"/>
  <c r="F453" i="10"/>
  <c r="G453" i="10" s="1"/>
  <c r="H420" i="11"/>
  <c r="I420" i="11" s="1"/>
  <c r="O204" i="13"/>
  <c r="P204" i="13" s="1"/>
  <c r="O260" i="13"/>
  <c r="P260" i="13" s="1"/>
  <c r="H198" i="11"/>
  <c r="I198" i="11" s="1"/>
  <c r="H62" i="11"/>
  <c r="I62" i="11" s="1"/>
  <c r="H307" i="11"/>
  <c r="I307" i="11" s="1"/>
  <c r="H355" i="11"/>
  <c r="I355" i="11" s="1"/>
  <c r="H424" i="11"/>
  <c r="I424" i="11" s="1"/>
  <c r="H431" i="11"/>
  <c r="I431" i="11" s="1"/>
  <c r="F36" i="10"/>
  <c r="G36" i="10" s="1"/>
  <c r="F164" i="10"/>
  <c r="G164" i="10" s="1"/>
  <c r="F439" i="10"/>
  <c r="G439" i="10" s="1"/>
  <c r="O462" i="13"/>
  <c r="P462" i="13" s="1"/>
  <c r="Y288" i="14"/>
  <c r="Z288" i="14" s="1"/>
  <c r="Y32" i="14"/>
  <c r="Z32" i="14" s="1"/>
  <c r="O405" i="13"/>
  <c r="P405" i="13" s="1"/>
  <c r="O261" i="13"/>
  <c r="P261" i="13" s="1"/>
  <c r="Y139" i="14"/>
  <c r="Z139" i="14" s="1"/>
  <c r="Y262" i="14"/>
  <c r="Z262" i="14" s="1"/>
  <c r="O451" i="13"/>
  <c r="P451" i="13" s="1"/>
  <c r="J470" i="12"/>
  <c r="K470" i="12" s="1"/>
  <c r="H116" i="11"/>
  <c r="I116" i="11" s="1"/>
  <c r="Y330" i="14"/>
  <c r="Z330" i="14" s="1"/>
  <c r="J110" i="12"/>
  <c r="K110" i="12" s="1"/>
  <c r="O177" i="13"/>
  <c r="P177" i="13" s="1"/>
  <c r="Y357" i="14"/>
  <c r="Z357" i="14" s="1"/>
  <c r="O143" i="13"/>
  <c r="P143" i="13" s="1"/>
  <c r="Y516" i="14"/>
  <c r="Z516" i="14" s="1"/>
  <c r="Y470" i="14"/>
  <c r="Z470" i="14" s="1"/>
  <c r="Y99" i="14"/>
  <c r="Z99" i="14" s="1"/>
  <c r="Y337" i="14"/>
  <c r="Z337" i="14" s="1"/>
  <c r="O257" i="13"/>
  <c r="P257" i="13" s="1"/>
  <c r="Y413" i="14"/>
  <c r="Z413" i="14" s="1"/>
  <c r="Y314" i="14"/>
  <c r="Z314" i="14" s="1"/>
  <c r="Y417" i="14"/>
  <c r="Z417" i="14" s="1"/>
  <c r="Y506" i="14"/>
  <c r="Z506" i="14" s="1"/>
  <c r="O329" i="13"/>
  <c r="P329" i="13" s="1"/>
  <c r="O322" i="13"/>
  <c r="P322" i="13" s="1"/>
  <c r="O398" i="13"/>
  <c r="P398" i="13" s="1"/>
  <c r="H106" i="11"/>
  <c r="I106" i="11" s="1"/>
  <c r="H96" i="11"/>
  <c r="I96" i="11" s="1"/>
  <c r="H498" i="11"/>
  <c r="I498" i="11" s="1"/>
  <c r="O172" i="13"/>
  <c r="P172" i="13" s="1"/>
  <c r="J441" i="12"/>
  <c r="K441" i="12" s="1"/>
  <c r="H28" i="11"/>
  <c r="I28" i="11" s="1"/>
  <c r="Y492" i="14"/>
  <c r="Z492" i="14" s="1"/>
  <c r="Y225" i="14"/>
  <c r="Z225" i="14" s="1"/>
  <c r="Y81" i="14"/>
  <c r="Z81" i="14" s="1"/>
  <c r="Y205" i="14"/>
  <c r="Z205" i="14" s="1"/>
  <c r="O281" i="13"/>
  <c r="P281" i="13" s="1"/>
  <c r="O92" i="13"/>
  <c r="P92" i="13" s="1"/>
  <c r="O283" i="13"/>
  <c r="P283" i="13" s="1"/>
  <c r="O406" i="13"/>
  <c r="P406" i="13" s="1"/>
  <c r="H67" i="11"/>
  <c r="I67" i="11" s="1"/>
  <c r="H496" i="11"/>
  <c r="I496" i="11" s="1"/>
  <c r="H180" i="11"/>
  <c r="I180" i="11" s="1"/>
  <c r="O414" i="13"/>
  <c r="P414" i="13" s="1"/>
  <c r="Y438" i="14"/>
  <c r="Z438" i="14" s="1"/>
  <c r="O320" i="13"/>
  <c r="P320" i="13" s="1"/>
  <c r="Y182" i="14"/>
  <c r="Z182" i="14" s="1"/>
  <c r="Y118" i="14"/>
  <c r="Z118" i="14" s="1"/>
  <c r="J74" i="12"/>
  <c r="K74" i="12" s="1"/>
  <c r="J26" i="12"/>
  <c r="K26" i="12" s="1"/>
  <c r="Y465" i="14"/>
  <c r="Z465" i="14" s="1"/>
  <c r="J421" i="12"/>
  <c r="K421" i="12" s="1"/>
  <c r="J357" i="12"/>
  <c r="K357" i="12" s="1"/>
  <c r="O299" i="13"/>
  <c r="P299" i="13" s="1"/>
  <c r="J229" i="12"/>
  <c r="K229" i="12" s="1"/>
  <c r="O149" i="13"/>
  <c r="P149" i="13" s="1"/>
  <c r="Y113" i="14"/>
  <c r="Z113" i="14" s="1"/>
  <c r="O27" i="13"/>
  <c r="P27" i="13" s="1"/>
  <c r="O174" i="13"/>
  <c r="P174" i="13" s="1"/>
  <c r="O110" i="13"/>
  <c r="P110" i="13" s="1"/>
  <c r="O62" i="13"/>
  <c r="P62" i="13" s="1"/>
  <c r="Y213" i="14"/>
  <c r="Z213" i="14" s="1"/>
  <c r="O346" i="13"/>
  <c r="P346" i="13" s="1"/>
  <c r="H80" i="11"/>
  <c r="I80" i="11" s="1"/>
  <c r="H79" i="11"/>
  <c r="I79" i="11" s="1"/>
  <c r="O490" i="13"/>
  <c r="P490" i="13" s="1"/>
  <c r="O330" i="13"/>
  <c r="P330" i="13" s="1"/>
  <c r="O250" i="13"/>
  <c r="P250" i="13" s="1"/>
  <c r="J138" i="12"/>
  <c r="K138" i="12" s="1"/>
  <c r="Y16" i="14"/>
  <c r="Z16" i="14" s="1"/>
  <c r="H110" i="11"/>
  <c r="I110" i="11" s="1"/>
  <c r="O453" i="13"/>
  <c r="P453" i="13" s="1"/>
  <c r="O181" i="13"/>
  <c r="P181" i="13" s="1"/>
  <c r="O275" i="13"/>
  <c r="P275" i="13" s="1"/>
  <c r="H69" i="11"/>
  <c r="I69" i="11" s="1"/>
  <c r="Y289" i="14"/>
  <c r="Z289" i="14" s="1"/>
  <c r="Y54" i="14"/>
  <c r="Z54" i="14" s="1"/>
  <c r="Y215" i="14"/>
  <c r="Z215" i="14" s="1"/>
  <c r="Y426" i="14"/>
  <c r="Z426" i="14" s="1"/>
  <c r="H518" i="11"/>
  <c r="I518" i="11" s="1"/>
  <c r="H423" i="11"/>
  <c r="I423" i="11" s="1"/>
  <c r="O396" i="13"/>
  <c r="P396" i="13" s="1"/>
  <c r="H310" i="11"/>
  <c r="I310" i="11" s="1"/>
  <c r="H101" i="11"/>
  <c r="I101" i="11" s="1"/>
  <c r="H120" i="11"/>
  <c r="I120" i="11" s="1"/>
  <c r="H357" i="11"/>
  <c r="I357" i="11" s="1"/>
  <c r="O508" i="13"/>
  <c r="P508" i="13" s="1"/>
  <c r="O460" i="13"/>
  <c r="P460" i="13" s="1"/>
  <c r="J302" i="12"/>
  <c r="K302" i="12" s="1"/>
  <c r="H212" i="11"/>
  <c r="I212" i="11" s="1"/>
  <c r="Y468" i="14"/>
  <c r="Z468" i="14" s="1"/>
  <c r="Y356" i="14"/>
  <c r="Z356" i="14" s="1"/>
  <c r="Y52" i="14"/>
  <c r="Z52" i="14" s="1"/>
  <c r="O478" i="13"/>
  <c r="P478" i="13" s="1"/>
  <c r="Y243" i="14"/>
  <c r="Z243" i="14" s="1"/>
  <c r="Y147" i="14"/>
  <c r="Z147" i="14" s="1"/>
  <c r="H78" i="11"/>
  <c r="I78" i="11" s="1"/>
  <c r="H360" i="11"/>
  <c r="I360" i="11" s="1"/>
  <c r="O105" i="13"/>
  <c r="P105" i="13" s="1"/>
  <c r="Y103" i="14"/>
  <c r="Z103" i="14" s="1"/>
  <c r="O241" i="13"/>
  <c r="P241" i="13" s="1"/>
  <c r="H146" i="11"/>
  <c r="I146" i="11" s="1"/>
  <c r="H163" i="11"/>
  <c r="I163" i="11" s="1"/>
  <c r="Y398" i="14"/>
  <c r="Z398" i="14" s="1"/>
  <c r="Y448" i="14"/>
  <c r="Z448" i="14" s="1"/>
  <c r="Y336" i="14"/>
  <c r="Z336" i="14" s="1"/>
  <c r="Y128" i="14"/>
  <c r="Z128" i="14" s="1"/>
  <c r="H295" i="11"/>
  <c r="I295" i="11" s="1"/>
  <c r="O421" i="13"/>
  <c r="P421" i="13" s="1"/>
  <c r="O293" i="13"/>
  <c r="P293" i="13" s="1"/>
  <c r="Y43" i="14"/>
  <c r="Z43" i="14" s="1"/>
  <c r="Y246" i="14"/>
  <c r="Z246" i="14" s="1"/>
  <c r="O499" i="13"/>
  <c r="P499" i="13" s="1"/>
  <c r="H155" i="11"/>
  <c r="I155" i="11" s="1"/>
  <c r="H164" i="11"/>
  <c r="I164" i="11" s="1"/>
  <c r="O388" i="13"/>
  <c r="P388" i="13" s="1"/>
  <c r="O132" i="13"/>
  <c r="P132" i="13" s="1"/>
  <c r="O201" i="13"/>
  <c r="P201" i="13" s="1"/>
  <c r="J345" i="12"/>
  <c r="K345" i="12" s="1"/>
  <c r="O159" i="13"/>
  <c r="P159" i="13" s="1"/>
  <c r="Y317" i="14"/>
  <c r="Z317" i="14" s="1"/>
  <c r="O111" i="13"/>
  <c r="P111" i="13" s="1"/>
  <c r="O502" i="13"/>
  <c r="P502" i="13" s="1"/>
  <c r="O441" i="13"/>
  <c r="P441" i="13" s="1"/>
  <c r="H91" i="11"/>
  <c r="I91" i="11" s="1"/>
  <c r="H473" i="11"/>
  <c r="I473" i="11" s="1"/>
  <c r="J338" i="12"/>
  <c r="K338" i="12" s="1"/>
  <c r="Y158" i="14"/>
  <c r="Z158" i="14" s="1"/>
  <c r="O327" i="13"/>
  <c r="P327" i="13" s="1"/>
  <c r="O255" i="13"/>
  <c r="P255" i="13" s="1"/>
  <c r="O215" i="13"/>
  <c r="P215" i="13" s="1"/>
  <c r="H283" i="11"/>
  <c r="I283" i="11" s="1"/>
  <c r="O387" i="13"/>
  <c r="P387" i="13" s="1"/>
  <c r="O125" i="13"/>
  <c r="P125" i="13" s="1"/>
  <c r="Y490" i="14"/>
  <c r="Z490" i="14" s="1"/>
  <c r="O25" i="13"/>
  <c r="P25" i="13" s="1"/>
  <c r="O474" i="13"/>
  <c r="P474" i="13" s="1"/>
  <c r="O516" i="13"/>
  <c r="P516" i="13" s="1"/>
  <c r="H26" i="11"/>
  <c r="I26" i="11" s="1"/>
  <c r="H332" i="11"/>
  <c r="I332" i="11" s="1"/>
  <c r="H195" i="11"/>
  <c r="I195" i="11" s="1"/>
  <c r="H509" i="11"/>
  <c r="I509" i="11" s="1"/>
  <c r="J466" i="12"/>
  <c r="K466" i="12" s="1"/>
  <c r="J210" i="12"/>
  <c r="K210" i="12" s="1"/>
  <c r="O319" i="13"/>
  <c r="P319" i="13" s="1"/>
  <c r="O434" i="13"/>
  <c r="P434" i="13" s="1"/>
  <c r="Y237" i="14"/>
  <c r="Z237" i="14" s="1"/>
  <c r="O337" i="13"/>
  <c r="P337" i="13" s="1"/>
  <c r="H438" i="11"/>
  <c r="I438" i="11" s="1"/>
  <c r="J217" i="12"/>
  <c r="K217" i="12" s="1"/>
  <c r="H384" i="11"/>
  <c r="I384" i="11" s="1"/>
  <c r="Y489" i="14"/>
  <c r="Z489" i="14" s="1"/>
  <c r="H472" i="11"/>
  <c r="I472" i="11" s="1"/>
  <c r="J149" i="12"/>
  <c r="K149" i="12" s="1"/>
  <c r="O498" i="13"/>
  <c r="P498" i="13" s="1"/>
  <c r="H148" i="11"/>
  <c r="I148" i="11" s="1"/>
  <c r="Y514" i="14"/>
  <c r="Z514" i="14" s="1"/>
  <c r="Y434" i="14"/>
  <c r="Z434" i="14" s="1"/>
  <c r="Y370" i="14"/>
  <c r="Z370" i="14" s="1"/>
  <c r="Y322" i="14"/>
  <c r="Z322" i="14" s="1"/>
  <c r="Y162" i="14"/>
  <c r="Z162" i="14" s="1"/>
  <c r="Y106" i="14"/>
  <c r="Z106" i="14" s="1"/>
  <c r="Y66" i="14"/>
  <c r="Z66" i="14" s="1"/>
  <c r="O514" i="13"/>
  <c r="P514" i="13" s="1"/>
  <c r="Y296" i="14"/>
  <c r="Z296" i="14" s="1"/>
  <c r="Y136" i="14"/>
  <c r="Z136" i="14" s="1"/>
  <c r="Y393" i="14"/>
  <c r="Z393" i="14" s="1"/>
  <c r="Y329" i="14"/>
  <c r="Z329" i="14" s="1"/>
  <c r="Y265" i="14"/>
  <c r="Z265" i="14" s="1"/>
  <c r="Y137" i="14"/>
  <c r="Z137" i="14" s="1"/>
  <c r="Y97" i="14"/>
  <c r="Z97" i="14" s="1"/>
  <c r="Y49" i="14"/>
  <c r="Z49" i="14" s="1"/>
  <c r="H247" i="11"/>
  <c r="I247" i="11" s="1"/>
  <c r="Y431" i="14"/>
  <c r="Z431" i="14" s="1"/>
  <c r="Y239" i="14"/>
  <c r="Z239" i="14" s="1"/>
  <c r="Y47" i="14"/>
  <c r="Z47" i="14" s="1"/>
  <c r="Y419" i="14"/>
  <c r="Z419" i="14" s="1"/>
  <c r="Y371" i="14"/>
  <c r="Z371" i="14" s="1"/>
  <c r="O333" i="13"/>
  <c r="P333" i="13" s="1"/>
  <c r="J125" i="12"/>
  <c r="K125" i="12" s="1"/>
  <c r="O138" i="13"/>
  <c r="P138" i="13" s="1"/>
  <c r="H512" i="11"/>
  <c r="I512" i="11" s="1"/>
  <c r="Y416" i="14"/>
  <c r="Z416" i="14" s="1"/>
  <c r="Y224" i="14"/>
  <c r="Z224" i="14" s="1"/>
  <c r="O517" i="13"/>
  <c r="P517" i="13" s="1"/>
  <c r="O197" i="13"/>
  <c r="P197" i="13" s="1"/>
  <c r="Y59" i="14"/>
  <c r="Z59" i="14" s="1"/>
  <c r="Y241" i="14"/>
  <c r="Z241" i="14" s="1"/>
  <c r="H71" i="11"/>
  <c r="I71" i="11" s="1"/>
  <c r="J286" i="12"/>
  <c r="K286" i="12" s="1"/>
  <c r="J62" i="12"/>
  <c r="K62" i="12" s="1"/>
  <c r="O73" i="13"/>
  <c r="P73" i="13" s="1"/>
  <c r="J201" i="12"/>
  <c r="K201" i="12" s="1"/>
  <c r="O364" i="13"/>
  <c r="P364" i="13" s="1"/>
  <c r="Y462" i="14"/>
  <c r="Z462" i="14" s="1"/>
  <c r="O52" i="13"/>
  <c r="P52" i="13" s="1"/>
  <c r="Y138" i="14"/>
  <c r="Z138" i="14" s="1"/>
  <c r="O82" i="13"/>
  <c r="P82" i="13" s="1"/>
  <c r="H494" i="11"/>
  <c r="I494" i="11" s="1"/>
  <c r="O491" i="13"/>
  <c r="P491" i="13" s="1"/>
  <c r="H218" i="11"/>
  <c r="I218" i="11" s="1"/>
  <c r="H305" i="11"/>
  <c r="I305" i="11" s="1"/>
  <c r="H393" i="11"/>
  <c r="I393" i="11" s="1"/>
  <c r="H432" i="11"/>
  <c r="I432" i="11" s="1"/>
  <c r="H140" i="11"/>
  <c r="I140" i="11" s="1"/>
  <c r="H47" i="11"/>
  <c r="I47" i="11" s="1"/>
  <c r="O429" i="13"/>
  <c r="P429" i="13" s="1"/>
  <c r="O157" i="13"/>
  <c r="P157" i="13" s="1"/>
  <c r="O368" i="13"/>
  <c r="P368" i="13" s="1"/>
  <c r="O312" i="13"/>
  <c r="P312" i="13" s="1"/>
  <c r="O248" i="13"/>
  <c r="P248" i="13" s="1"/>
  <c r="O160" i="13"/>
  <c r="P160" i="13" s="1"/>
  <c r="O70" i="13"/>
  <c r="P70" i="13" s="1"/>
  <c r="O22" i="13"/>
  <c r="P22" i="13" s="1"/>
  <c r="H44" i="11"/>
  <c r="I44" i="11" s="1"/>
  <c r="Y429" i="14"/>
  <c r="Z429" i="14" s="1"/>
  <c r="Y221" i="14"/>
  <c r="Z221" i="14" s="1"/>
  <c r="O513" i="13"/>
  <c r="P513" i="13" s="1"/>
  <c r="O449" i="13"/>
  <c r="P449" i="13" s="1"/>
  <c r="Y311" i="14"/>
  <c r="Z311" i="14" s="1"/>
  <c r="O273" i="13"/>
  <c r="P273" i="13" s="1"/>
  <c r="Y151" i="14"/>
  <c r="Z151" i="14" s="1"/>
  <c r="O129" i="13"/>
  <c r="P129" i="13" s="1"/>
  <c r="O97" i="13"/>
  <c r="P97" i="13" s="1"/>
  <c r="Y23" i="14"/>
  <c r="Z23" i="14" s="1"/>
  <c r="O355" i="13"/>
  <c r="P355" i="13" s="1"/>
  <c r="Y120" i="14"/>
  <c r="Z120" i="14" s="1"/>
  <c r="Y410" i="14"/>
  <c r="Z410" i="14" s="1"/>
  <c r="J325" i="12"/>
  <c r="K325" i="12" s="1"/>
  <c r="J97" i="12"/>
  <c r="K97" i="12" s="1"/>
  <c r="O348" i="13"/>
  <c r="P348" i="13" s="1"/>
  <c r="O493" i="13"/>
  <c r="P493" i="13" s="1"/>
  <c r="H346" i="11"/>
  <c r="I346" i="11" s="1"/>
  <c r="H302" i="11"/>
  <c r="I302" i="11" s="1"/>
  <c r="H117" i="11"/>
  <c r="I117" i="11" s="1"/>
  <c r="H376" i="11"/>
  <c r="I376" i="11" s="1"/>
  <c r="J130" i="12"/>
  <c r="K130" i="12" s="1"/>
  <c r="H222" i="11"/>
  <c r="I222" i="11" s="1"/>
  <c r="H217" i="11"/>
  <c r="I217" i="11" s="1"/>
  <c r="H306" i="11"/>
  <c r="I306" i="11" s="1"/>
  <c r="H239" i="11"/>
  <c r="I239" i="11" s="1"/>
  <c r="H36" i="11"/>
  <c r="I36" i="11" s="1"/>
  <c r="H371" i="11"/>
  <c r="I371" i="11" s="1"/>
  <c r="H394" i="11"/>
  <c r="I394" i="11" s="1"/>
  <c r="H481" i="11"/>
  <c r="I481" i="11" s="1"/>
  <c r="H440" i="11"/>
  <c r="I440" i="11" s="1"/>
  <c r="H447" i="11"/>
  <c r="I447" i="11" s="1"/>
  <c r="F53" i="10"/>
  <c r="G53" i="10" s="1"/>
  <c r="F77" i="10"/>
  <c r="G77" i="10" s="1"/>
  <c r="F140" i="10"/>
  <c r="G140" i="10" s="1"/>
  <c r="F375" i="10"/>
  <c r="G375" i="10" s="1"/>
  <c r="J296" i="12"/>
  <c r="K296" i="12" s="1"/>
  <c r="O187" i="13"/>
  <c r="P187" i="13" s="1"/>
  <c r="H499" i="11"/>
  <c r="I499" i="11" s="1"/>
  <c r="H308" i="11"/>
  <c r="I308" i="11" s="1"/>
  <c r="H459" i="11"/>
  <c r="I459" i="11" s="1"/>
  <c r="H269" i="11"/>
  <c r="I269" i="11" s="1"/>
  <c r="H352" i="11"/>
  <c r="I352" i="11" s="1"/>
  <c r="H455" i="11"/>
  <c r="I455" i="11" s="1"/>
  <c r="F80" i="10"/>
  <c r="G80" i="10" s="1"/>
  <c r="F208" i="10"/>
  <c r="G208" i="10" s="1"/>
  <c r="F499" i="10"/>
  <c r="G499" i="10" s="1"/>
  <c r="F155" i="10"/>
  <c r="G155" i="10" s="1"/>
  <c r="Y112" i="14"/>
  <c r="Z112" i="14" s="1"/>
  <c r="Y230" i="14"/>
  <c r="Z230" i="14" s="1"/>
  <c r="Y493" i="14"/>
  <c r="Z493" i="14" s="1"/>
  <c r="O147" i="13"/>
  <c r="P147" i="13" s="1"/>
  <c r="J309" i="12"/>
  <c r="K309" i="12" s="1"/>
  <c r="O49" i="13"/>
  <c r="P49" i="13" s="1"/>
  <c r="O226" i="13"/>
  <c r="P226" i="13" s="1"/>
  <c r="O45" i="13"/>
  <c r="P45" i="13" s="1"/>
  <c r="H388" i="11"/>
  <c r="I388" i="11" s="1"/>
  <c r="O146" i="13"/>
  <c r="P146" i="13" s="1"/>
  <c r="O192" i="13"/>
  <c r="P192" i="13" s="1"/>
  <c r="O361" i="13"/>
  <c r="P361" i="13" s="1"/>
  <c r="J53" i="12"/>
  <c r="K53" i="12" s="1"/>
  <c r="H482" i="11"/>
  <c r="I482" i="11" s="1"/>
  <c r="H280" i="11"/>
  <c r="I280" i="11" s="1"/>
  <c r="H109" i="11"/>
  <c r="I109" i="11" s="1"/>
  <c r="H290" i="11"/>
  <c r="I290" i="11" s="1"/>
  <c r="J134" i="12"/>
  <c r="K134" i="12" s="1"/>
  <c r="J469" i="12"/>
  <c r="K469" i="12" s="1"/>
  <c r="H214" i="11"/>
  <c r="I214" i="11" s="1"/>
  <c r="H209" i="11"/>
  <c r="I209" i="11" s="1"/>
  <c r="H370" i="11"/>
  <c r="I370" i="11" s="1"/>
  <c r="H30" i="11"/>
  <c r="I30" i="11" s="1"/>
  <c r="H337" i="11"/>
  <c r="I337" i="11" s="1"/>
  <c r="H257" i="11"/>
  <c r="I257" i="11" s="1"/>
  <c r="H271" i="11"/>
  <c r="I271" i="11" s="1"/>
  <c r="H466" i="11"/>
  <c r="I466" i="11" s="1"/>
  <c r="H437" i="11"/>
  <c r="I437" i="11" s="1"/>
  <c r="H86" i="11"/>
  <c r="I86" i="11" s="1"/>
  <c r="F440" i="10"/>
  <c r="G440" i="10" s="1"/>
  <c r="F466" i="10"/>
  <c r="G466" i="10" s="1"/>
  <c r="F178" i="10"/>
  <c r="G178" i="10" s="1"/>
  <c r="F406" i="10"/>
  <c r="G406" i="10" s="1"/>
  <c r="F500" i="10"/>
  <c r="G500" i="10" s="1"/>
  <c r="F166" i="10"/>
  <c r="G166" i="10" s="1"/>
  <c r="F396" i="10"/>
  <c r="G396" i="10" s="1"/>
  <c r="F446" i="10"/>
  <c r="G446" i="10" s="1"/>
  <c r="F256" i="10"/>
  <c r="G256" i="10" s="1"/>
  <c r="F63" i="10"/>
  <c r="G63" i="10" s="1"/>
  <c r="F191" i="10"/>
  <c r="G191" i="10" s="1"/>
  <c r="F458" i="10"/>
  <c r="G458" i="10" s="1"/>
  <c r="F345" i="10"/>
  <c r="G345" i="10" s="1"/>
  <c r="F473" i="10"/>
  <c r="G473" i="10" s="1"/>
  <c r="O274" i="13"/>
  <c r="P274" i="13" s="1"/>
  <c r="J369" i="12"/>
  <c r="K369" i="12" s="1"/>
  <c r="H478" i="11"/>
  <c r="I478" i="11" s="1"/>
  <c r="O68" i="13"/>
  <c r="P68" i="13" s="1"/>
  <c r="O428" i="13"/>
  <c r="P428" i="13" s="1"/>
  <c r="H386" i="11"/>
  <c r="I386" i="11" s="1"/>
  <c r="H229" i="11"/>
  <c r="I229" i="11" s="1"/>
  <c r="F97" i="10"/>
  <c r="G97" i="10" s="1"/>
  <c r="F89" i="10"/>
  <c r="G89" i="10" s="1"/>
  <c r="F88" i="10"/>
  <c r="G88" i="10" s="1"/>
  <c r="F216" i="10"/>
  <c r="G216" i="10" s="1"/>
  <c r="F163" i="10"/>
  <c r="G163" i="10" s="1"/>
  <c r="F392" i="10"/>
  <c r="G392" i="10" s="1"/>
  <c r="F491" i="10"/>
  <c r="G491" i="10" s="1"/>
  <c r="F26" i="10"/>
  <c r="G26" i="10" s="1"/>
  <c r="F194" i="10"/>
  <c r="G194" i="10" s="1"/>
  <c r="F464" i="10"/>
  <c r="G464" i="10" s="1"/>
  <c r="F18" i="10"/>
  <c r="G18" i="10" s="1"/>
  <c r="F182" i="10"/>
  <c r="G182" i="10" s="1"/>
  <c r="F415" i="10"/>
  <c r="G415" i="10" s="1"/>
  <c r="F476" i="10"/>
  <c r="G476" i="10" s="1"/>
  <c r="F326" i="10"/>
  <c r="G326" i="10" s="1"/>
  <c r="F71" i="10"/>
  <c r="G71" i="10" s="1"/>
  <c r="F199" i="10"/>
  <c r="G199" i="10" s="1"/>
  <c r="F353" i="10"/>
  <c r="G353" i="10" s="1"/>
  <c r="F481" i="10"/>
  <c r="G481" i="10" s="1"/>
  <c r="H136" i="11"/>
  <c r="I136" i="11" s="1"/>
  <c r="H211" i="11"/>
  <c r="I211" i="11" s="1"/>
  <c r="H83" i="11"/>
  <c r="I83" i="11" s="1"/>
  <c r="H151" i="11"/>
  <c r="I151" i="11" s="1"/>
  <c r="H23" i="11"/>
  <c r="I23" i="11" s="1"/>
  <c r="H319" i="11"/>
  <c r="I319" i="11" s="1"/>
  <c r="H166" i="11"/>
  <c r="I166" i="11" s="1"/>
  <c r="F129" i="10"/>
  <c r="G129" i="10" s="1"/>
  <c r="F121" i="10"/>
  <c r="G121" i="10" s="1"/>
  <c r="F96" i="10"/>
  <c r="G96" i="10" s="1"/>
  <c r="F224" i="10"/>
  <c r="G224" i="10" s="1"/>
  <c r="F260" i="10"/>
  <c r="G260" i="10" s="1"/>
  <c r="F171" i="10"/>
  <c r="G171" i="10" s="1"/>
  <c r="F411" i="10"/>
  <c r="G411" i="10" s="1"/>
  <c r="O67" i="13"/>
  <c r="P67" i="13" s="1"/>
  <c r="J213" i="12"/>
  <c r="K213" i="12" s="1"/>
  <c r="H454" i="11"/>
  <c r="I454" i="11" s="1"/>
  <c r="H397" i="11"/>
  <c r="I397" i="11" s="1"/>
  <c r="H157" i="11"/>
  <c r="I157" i="11" s="1"/>
  <c r="H29" i="11"/>
  <c r="I29" i="11" s="1"/>
  <c r="H38" i="11"/>
  <c r="I38" i="11" s="1"/>
  <c r="F46" i="10"/>
  <c r="G46" i="10" s="1"/>
  <c r="F209" i="10"/>
  <c r="G209" i="10" s="1"/>
  <c r="F54" i="10"/>
  <c r="G54" i="10" s="1"/>
  <c r="F221" i="10"/>
  <c r="G221" i="10" s="1"/>
  <c r="F519" i="10"/>
  <c r="G519" i="10" s="1"/>
  <c r="F268" i="10"/>
  <c r="G268" i="10" s="1"/>
  <c r="F318" i="10"/>
  <c r="G318" i="10" s="1"/>
  <c r="F518" i="10"/>
  <c r="G518" i="10" s="1"/>
  <c r="F143" i="10"/>
  <c r="G143" i="10" s="1"/>
  <c r="F330" i="10"/>
  <c r="G330" i="10" s="1"/>
  <c r="F297" i="10"/>
  <c r="G297" i="10" s="1"/>
  <c r="F425" i="10"/>
  <c r="G425" i="10" s="1"/>
  <c r="H446" i="11"/>
  <c r="I446" i="11" s="1"/>
  <c r="H497" i="11"/>
  <c r="I497" i="11" s="1"/>
  <c r="F33" i="10"/>
  <c r="G33" i="10" s="1"/>
  <c r="F25" i="10"/>
  <c r="G25" i="10" s="1"/>
  <c r="F72" i="10"/>
  <c r="G72" i="10" s="1"/>
  <c r="F200" i="10"/>
  <c r="G200" i="10" s="1"/>
  <c r="F147" i="10"/>
  <c r="G147" i="10" s="1"/>
  <c r="H303" i="11"/>
  <c r="I303" i="11" s="1"/>
  <c r="F74" i="10"/>
  <c r="G74" i="10" s="1"/>
  <c r="F218" i="10"/>
  <c r="G218" i="10" s="1"/>
  <c r="F66" i="10"/>
  <c r="G66" i="10" s="1"/>
  <c r="F206" i="10"/>
  <c r="G206" i="10" s="1"/>
  <c r="F508" i="10"/>
  <c r="G508" i="10" s="1"/>
  <c r="F358" i="10"/>
  <c r="G358" i="10" s="1"/>
  <c r="F83" i="10"/>
  <c r="G83" i="10" s="1"/>
  <c r="F365" i="10"/>
  <c r="G365" i="10" s="1"/>
  <c r="F493" i="10"/>
  <c r="G493" i="10" s="1"/>
  <c r="Y334" i="14"/>
  <c r="Z334" i="14" s="1"/>
  <c r="O230" i="13"/>
  <c r="P230" i="13" s="1"/>
  <c r="J500" i="12"/>
  <c r="K500" i="12" s="1"/>
  <c r="J404" i="12"/>
  <c r="K404" i="12" s="1"/>
  <c r="J180" i="12"/>
  <c r="K180" i="12" s="1"/>
  <c r="Y507" i="14"/>
  <c r="Z507" i="14" s="1"/>
  <c r="J272" i="12"/>
  <c r="K272" i="12" s="1"/>
  <c r="O270" i="13"/>
  <c r="P270" i="13" s="1"/>
  <c r="Y56" i="14"/>
  <c r="Z56" i="14" s="1"/>
  <c r="J268" i="12"/>
  <c r="K268" i="12" s="1"/>
  <c r="J151" i="12"/>
  <c r="K151" i="12" s="1"/>
  <c r="J127" i="12"/>
  <c r="K127" i="12" s="1"/>
  <c r="J432" i="12"/>
  <c r="K432" i="12" s="1"/>
  <c r="Y412" i="14"/>
  <c r="Z412" i="14" s="1"/>
  <c r="J368" i="12"/>
  <c r="K368" i="12" s="1"/>
  <c r="Y486" i="14"/>
  <c r="Z486" i="14" s="1"/>
  <c r="Y505" i="14"/>
  <c r="Z505" i="14" s="1"/>
  <c r="O334" i="13"/>
  <c r="P334" i="13" s="1"/>
  <c r="J135" i="12"/>
  <c r="K135" i="12" s="1"/>
  <c r="O512" i="13"/>
  <c r="P512" i="13" s="1"/>
  <c r="O456" i="13"/>
  <c r="P456" i="13" s="1"/>
  <c r="O480" i="13"/>
  <c r="P480" i="13" s="1"/>
  <c r="O384" i="13"/>
  <c r="P384" i="13" s="1"/>
  <c r="J282" i="12"/>
  <c r="K282" i="12" s="1"/>
  <c r="O366" i="13"/>
  <c r="P366" i="13" s="1"/>
  <c r="O254" i="13"/>
  <c r="P254" i="13" s="1"/>
  <c r="J420" i="12"/>
  <c r="K420" i="12" s="1"/>
  <c r="J303" i="12"/>
  <c r="K303" i="12" s="1"/>
  <c r="J47" i="12"/>
  <c r="K47" i="12" s="1"/>
  <c r="Y207" i="14"/>
  <c r="Z207" i="14" s="1"/>
  <c r="J330" i="12"/>
  <c r="K330" i="12" s="1"/>
  <c r="Y292" i="14"/>
  <c r="Z292" i="14" s="1"/>
  <c r="Y180" i="14"/>
  <c r="Z180" i="14" s="1"/>
  <c r="Y196" i="14"/>
  <c r="Z196" i="14" s="1"/>
  <c r="Y100" i="14"/>
  <c r="Z100" i="14" s="1"/>
  <c r="Y435" i="14"/>
  <c r="Z435" i="14" s="1"/>
  <c r="Y383" i="14"/>
  <c r="Z383" i="14" s="1"/>
  <c r="J179" i="12"/>
  <c r="K179" i="12" s="1"/>
  <c r="J228" i="12"/>
  <c r="K228" i="12" s="1"/>
  <c r="O26" i="13"/>
  <c r="P26" i="13" s="1"/>
  <c r="J191" i="12"/>
  <c r="K191" i="12" s="1"/>
  <c r="J400" i="12"/>
  <c r="K400" i="12" s="1"/>
  <c r="O407" i="13"/>
  <c r="P407" i="13" s="1"/>
  <c r="O151" i="13"/>
  <c r="P151" i="13" s="1"/>
  <c r="O95" i="13"/>
  <c r="P95" i="13" s="1"/>
  <c r="O158" i="13"/>
  <c r="P158" i="13" s="1"/>
  <c r="O367" i="13"/>
  <c r="P367" i="13" s="1"/>
  <c r="Y149" i="14"/>
  <c r="Z149" i="14" s="1"/>
  <c r="Y365" i="14"/>
  <c r="Z365" i="14" s="1"/>
  <c r="O88" i="13"/>
  <c r="P88" i="13" s="1"/>
  <c r="O423" i="13"/>
  <c r="P423" i="13" s="1"/>
  <c r="Y302" i="14"/>
  <c r="Z302" i="14" s="1"/>
  <c r="O163" i="13"/>
  <c r="P163" i="13" s="1"/>
  <c r="J426" i="12"/>
  <c r="K426" i="12" s="1"/>
  <c r="Y282" i="14"/>
  <c r="Z282" i="14" s="1"/>
  <c r="Y226" i="14"/>
  <c r="Z226" i="14" s="1"/>
  <c r="J428" i="12"/>
  <c r="K428" i="12" s="1"/>
  <c r="J396" i="12"/>
  <c r="K396" i="12" s="1"/>
  <c r="J364" i="12"/>
  <c r="K364" i="12" s="1"/>
  <c r="J252" i="12"/>
  <c r="K252" i="12" s="1"/>
  <c r="O210" i="13"/>
  <c r="P210" i="13" s="1"/>
  <c r="O50" i="13"/>
  <c r="P50" i="13" s="1"/>
  <c r="J487" i="12"/>
  <c r="K487" i="12" s="1"/>
  <c r="J247" i="12"/>
  <c r="K247" i="12" s="1"/>
  <c r="Y397" i="14"/>
  <c r="Z397" i="14" s="1"/>
  <c r="J255" i="12"/>
  <c r="K255" i="12" s="1"/>
  <c r="J516" i="12"/>
  <c r="K516" i="12" s="1"/>
  <c r="J324" i="12"/>
  <c r="K324" i="12" s="1"/>
  <c r="J132" i="12"/>
  <c r="K132" i="12" s="1"/>
  <c r="Y495" i="14"/>
  <c r="Z495" i="14" s="1"/>
  <c r="J447" i="12"/>
  <c r="K447" i="12" s="1"/>
  <c r="J335" i="12"/>
  <c r="K335" i="12" s="1"/>
  <c r="O238" i="13"/>
  <c r="P238" i="13" s="1"/>
  <c r="Y373" i="14"/>
  <c r="Z373" i="14" s="1"/>
  <c r="Y511" i="14"/>
  <c r="Z511" i="14" s="1"/>
  <c r="O495" i="13"/>
  <c r="P495" i="13" s="1"/>
  <c r="O455" i="13"/>
  <c r="P455" i="13" s="1"/>
  <c r="J300" i="12"/>
  <c r="K300" i="12" s="1"/>
  <c r="O408" i="13"/>
  <c r="P408" i="13" s="1"/>
  <c r="O40" i="13"/>
  <c r="P40" i="13" s="1"/>
  <c r="O285" i="13"/>
  <c r="P285" i="13" s="1"/>
  <c r="O432" i="13"/>
  <c r="P432" i="13" s="1"/>
  <c r="O128" i="13"/>
  <c r="P128" i="13" s="1"/>
  <c r="O24" i="13"/>
  <c r="P24" i="13" s="1"/>
  <c r="O342" i="13"/>
  <c r="P342" i="13" s="1"/>
  <c r="J304" i="12"/>
  <c r="K304" i="12" s="1"/>
  <c r="Y268" i="14"/>
  <c r="Z268" i="14" s="1"/>
  <c r="J224" i="12"/>
  <c r="K224" i="12" s="1"/>
  <c r="Y188" i="14"/>
  <c r="Z188" i="14" s="1"/>
  <c r="Y156" i="14"/>
  <c r="Z156" i="14" s="1"/>
  <c r="Y124" i="14"/>
  <c r="Z124" i="14" s="1"/>
  <c r="J96" i="12"/>
  <c r="K96" i="12" s="1"/>
  <c r="J48" i="12"/>
  <c r="K48" i="12" s="1"/>
  <c r="Y93" i="14"/>
  <c r="Z93" i="14" s="1"/>
  <c r="J475" i="12"/>
  <c r="K475" i="12" s="1"/>
  <c r="Y423" i="14"/>
  <c r="Z423" i="14" s="1"/>
  <c r="J395" i="12"/>
  <c r="K395" i="12" s="1"/>
  <c r="J363" i="12"/>
  <c r="K363" i="12" s="1"/>
  <c r="J331" i="12"/>
  <c r="K331" i="12" s="1"/>
  <c r="J235" i="12"/>
  <c r="K235" i="12" s="1"/>
  <c r="O203" i="13"/>
  <c r="P203" i="13" s="1"/>
  <c r="J171" i="12"/>
  <c r="K171" i="12" s="1"/>
  <c r="J75" i="12"/>
  <c r="K75" i="12" s="1"/>
  <c r="J43" i="12"/>
  <c r="K43" i="12" s="1"/>
  <c r="Y372" i="14"/>
  <c r="Z372" i="14" s="1"/>
  <c r="Y165" i="14"/>
  <c r="Z165" i="14" s="1"/>
  <c r="Y406" i="14"/>
  <c r="Z406" i="14" s="1"/>
  <c r="J176" i="12"/>
  <c r="K176" i="12" s="1"/>
  <c r="O66" i="13"/>
  <c r="P66" i="13" s="1"/>
  <c r="J360" i="12"/>
  <c r="K360" i="12" s="1"/>
  <c r="J63" i="12"/>
  <c r="K63" i="12" s="1"/>
  <c r="J88" i="12"/>
  <c r="K88" i="12" s="1"/>
  <c r="F161" i="10"/>
  <c r="G161" i="10" s="1"/>
  <c r="F376" i="10"/>
  <c r="G376" i="10" s="1"/>
  <c r="F402" i="10"/>
  <c r="G402" i="10" s="1"/>
  <c r="F173" i="10"/>
  <c r="G173" i="10" s="1"/>
  <c r="F342" i="10"/>
  <c r="G342" i="10" s="1"/>
  <c r="F436" i="10"/>
  <c r="G436" i="10" s="1"/>
  <c r="F254" i="10"/>
  <c r="G254" i="10" s="1"/>
  <c r="F454" i="10"/>
  <c r="G454" i="10" s="1"/>
  <c r="F119" i="10"/>
  <c r="G119" i="10" s="1"/>
  <c r="F266" i="10"/>
  <c r="G266" i="10" s="1"/>
  <c r="F273" i="10"/>
  <c r="G273" i="10" s="1"/>
  <c r="F401" i="10"/>
  <c r="G401" i="10" s="1"/>
  <c r="O306" i="13"/>
  <c r="P306" i="13" s="1"/>
  <c r="J385" i="12"/>
  <c r="K385" i="12" s="1"/>
  <c r="O35" i="13"/>
  <c r="P35" i="13" s="1"/>
  <c r="J89" i="12"/>
  <c r="K89" i="12" s="1"/>
  <c r="O188" i="13"/>
  <c r="P188" i="13" s="1"/>
  <c r="H278" i="11"/>
  <c r="I278" i="11" s="1"/>
  <c r="H232" i="11"/>
  <c r="I232" i="11" s="1"/>
  <c r="F94" i="10"/>
  <c r="G94" i="10" s="1"/>
  <c r="F233" i="10"/>
  <c r="G233" i="10" s="1"/>
  <c r="F102" i="10"/>
  <c r="G102" i="10" s="1"/>
  <c r="F244" i="10"/>
  <c r="G244" i="10" s="1"/>
  <c r="F300" i="10"/>
  <c r="G300" i="10" s="1"/>
  <c r="F350" i="10"/>
  <c r="G350" i="10" s="1"/>
  <c r="F294" i="10"/>
  <c r="G294" i="10" s="1"/>
  <c r="F59" i="10"/>
  <c r="G59" i="10" s="1"/>
  <c r="F341" i="10"/>
  <c r="G341" i="10" s="1"/>
  <c r="F469" i="10"/>
  <c r="G469" i="10" s="1"/>
  <c r="Y110" i="14"/>
  <c r="Z110" i="14" s="1"/>
  <c r="Y109" i="14"/>
  <c r="Z109" i="14" s="1"/>
  <c r="J323" i="12"/>
  <c r="K323" i="12" s="1"/>
  <c r="J60" i="12"/>
  <c r="K60" i="12" s="1"/>
  <c r="J375" i="12"/>
  <c r="K375" i="12" s="1"/>
  <c r="F116" i="10"/>
  <c r="G116" i="10" s="1"/>
  <c r="F311" i="10"/>
  <c r="G311" i="10" s="1"/>
  <c r="Y216" i="14"/>
  <c r="Z216" i="14" s="1"/>
  <c r="H281" i="11"/>
  <c r="I281" i="11" s="1"/>
  <c r="H233" i="11"/>
  <c r="I233" i="11" s="1"/>
  <c r="H507" i="11"/>
  <c r="I507" i="11" s="1"/>
  <c r="H489" i="11"/>
  <c r="I489" i="11" s="1"/>
  <c r="F455" i="10"/>
  <c r="G455" i="10" s="1"/>
  <c r="F502" i="10"/>
  <c r="G502" i="10" s="1"/>
  <c r="F186" i="10"/>
  <c r="G186" i="10" s="1"/>
  <c r="F442" i="10"/>
  <c r="G442" i="10" s="1"/>
  <c r="F515" i="10"/>
  <c r="G515" i="10" s="1"/>
  <c r="F174" i="10"/>
  <c r="G174" i="10" s="1"/>
  <c r="F398" i="10"/>
  <c r="G398" i="10" s="1"/>
  <c r="F463" i="10"/>
  <c r="G463" i="10" s="1"/>
  <c r="F258" i="10"/>
  <c r="G258" i="10" s="1"/>
  <c r="F67" i="10"/>
  <c r="G67" i="10" s="1"/>
  <c r="F475" i="10"/>
  <c r="G475" i="10" s="1"/>
  <c r="F349" i="10"/>
  <c r="G349" i="10" s="1"/>
  <c r="F477" i="10"/>
  <c r="G477" i="10" s="1"/>
  <c r="H354" i="11"/>
  <c r="I354" i="11" s="1"/>
  <c r="H291" i="11"/>
  <c r="I291" i="11" s="1"/>
  <c r="H304" i="11"/>
  <c r="I304" i="11" s="1"/>
  <c r="F124" i="10"/>
  <c r="G124" i="10" s="1"/>
  <c r="F275" i="10"/>
  <c r="G275" i="10" s="1"/>
  <c r="F488" i="10"/>
  <c r="G488" i="10" s="1"/>
  <c r="H450" i="11"/>
  <c r="I450" i="11" s="1"/>
  <c r="H130" i="11"/>
  <c r="I130" i="11" s="1"/>
  <c r="H401" i="11"/>
  <c r="I401" i="11" s="1"/>
  <c r="H220" i="11"/>
  <c r="I220" i="11" s="1"/>
  <c r="H126" i="11"/>
  <c r="I126" i="11" s="1"/>
  <c r="F498" i="10"/>
  <c r="G498" i="10" s="1"/>
  <c r="F42" i="10"/>
  <c r="G42" i="10" s="1"/>
  <c r="F202" i="10"/>
  <c r="G202" i="10" s="1"/>
  <c r="F34" i="10"/>
  <c r="G34" i="10" s="1"/>
  <c r="F190" i="10"/>
  <c r="G190" i="10" s="1"/>
  <c r="F428" i="10"/>
  <c r="G428" i="10" s="1"/>
  <c r="F478" i="10"/>
  <c r="G478" i="10" s="1"/>
  <c r="F288" i="10"/>
  <c r="G288" i="10" s="1"/>
  <c r="F75" i="10"/>
  <c r="G75" i="10" s="1"/>
  <c r="F490" i="10"/>
  <c r="G490" i="10" s="1"/>
  <c r="F357" i="10"/>
  <c r="G357" i="10" s="1"/>
  <c r="F485" i="10"/>
  <c r="G485" i="10" s="1"/>
  <c r="Y174" i="14"/>
  <c r="Z174" i="14" s="1"/>
  <c r="O284" i="13"/>
  <c r="P284" i="13" s="1"/>
  <c r="H193" i="11"/>
  <c r="I193" i="11" s="1"/>
  <c r="H409" i="11"/>
  <c r="I409" i="11" s="1"/>
  <c r="H118" i="11"/>
  <c r="I118" i="11" s="1"/>
  <c r="H235" i="11"/>
  <c r="I235" i="11" s="1"/>
  <c r="H449" i="11"/>
  <c r="I449" i="11" s="1"/>
  <c r="H329" i="11"/>
  <c r="I329" i="11" s="1"/>
  <c r="H495" i="11"/>
  <c r="I495" i="11" s="1"/>
  <c r="F17" i="10"/>
  <c r="G17" i="10" s="1"/>
  <c r="F68" i="10"/>
  <c r="G68" i="10" s="1"/>
  <c r="F196" i="10"/>
  <c r="G196" i="10" s="1"/>
  <c r="F467" i="10"/>
  <c r="G467" i="10" s="1"/>
  <c r="H351" i="11"/>
  <c r="I351" i="11" s="1"/>
  <c r="F336" i="10"/>
  <c r="G336" i="10" s="1"/>
  <c r="F408" i="10"/>
  <c r="G408" i="10" s="1"/>
  <c r="F154" i="10"/>
  <c r="G154" i="10" s="1"/>
  <c r="F327" i="10"/>
  <c r="G327" i="10" s="1"/>
  <c r="F374" i="10"/>
  <c r="G374" i="10" s="1"/>
  <c r="F142" i="10"/>
  <c r="G142" i="10" s="1"/>
  <c r="F364" i="10"/>
  <c r="G364" i="10" s="1"/>
  <c r="F414" i="10"/>
  <c r="G414" i="10" s="1"/>
  <c r="F51" i="10"/>
  <c r="G51" i="10" s="1"/>
  <c r="F426" i="10"/>
  <c r="G426" i="10" s="1"/>
  <c r="F333" i="10"/>
  <c r="G333" i="10" s="1"/>
  <c r="F461" i="10"/>
  <c r="G461" i="10" s="1"/>
  <c r="Y244" i="14"/>
  <c r="Z244" i="14" s="1"/>
  <c r="O430" i="13"/>
  <c r="P430" i="13" s="1"/>
  <c r="H405" i="11"/>
  <c r="I405" i="11" s="1"/>
  <c r="O266" i="13"/>
  <c r="P266" i="13" s="1"/>
  <c r="Y144" i="14"/>
  <c r="Z144" i="14" s="1"/>
  <c r="Y479" i="14"/>
  <c r="Z479" i="14" s="1"/>
  <c r="O373" i="13"/>
  <c r="P373" i="13" s="1"/>
  <c r="Y75" i="14"/>
  <c r="Z75" i="14" s="1"/>
  <c r="Y278" i="14"/>
  <c r="Z278" i="14" s="1"/>
  <c r="O218" i="13"/>
  <c r="P218" i="13" s="1"/>
  <c r="H176" i="11"/>
  <c r="I176" i="11" s="1"/>
  <c r="J461" i="12"/>
  <c r="K461" i="12" s="1"/>
  <c r="J510" i="12"/>
  <c r="K510" i="12" s="1"/>
  <c r="J254" i="12"/>
  <c r="K254" i="12" s="1"/>
  <c r="O30" i="13"/>
  <c r="P30" i="13" s="1"/>
  <c r="Y309" i="14"/>
  <c r="Z309" i="14" s="1"/>
  <c r="J121" i="12"/>
  <c r="K121" i="12" s="1"/>
  <c r="O466" i="13"/>
  <c r="P466" i="13" s="1"/>
  <c r="J157" i="12"/>
  <c r="K157" i="12" s="1"/>
  <c r="O41" i="13"/>
  <c r="P41" i="13" s="1"/>
  <c r="Y146" i="14"/>
  <c r="Z146" i="14" s="1"/>
  <c r="Y399" i="14"/>
  <c r="Z399" i="14" s="1"/>
  <c r="Y424" i="14"/>
  <c r="Z424" i="14" s="1"/>
  <c r="J361" i="12"/>
  <c r="K361" i="12" s="1"/>
  <c r="H508" i="11"/>
  <c r="I508" i="11" s="1"/>
  <c r="O436" i="13"/>
  <c r="P436" i="13" s="1"/>
  <c r="H58" i="11"/>
  <c r="I58" i="11" s="1"/>
  <c r="H442" i="11"/>
  <c r="I442" i="11" s="1"/>
  <c r="H517" i="11"/>
  <c r="I517" i="11" s="1"/>
  <c r="J430" i="12"/>
  <c r="K430" i="12" s="1"/>
  <c r="H419" i="11"/>
  <c r="I419" i="11" s="1"/>
  <c r="H458" i="11"/>
  <c r="I458" i="11" s="1"/>
  <c r="H191" i="11"/>
  <c r="I191" i="11" s="1"/>
  <c r="O518" i="13"/>
  <c r="P518" i="13" s="1"/>
  <c r="O470" i="13"/>
  <c r="P470" i="13" s="1"/>
  <c r="Y428" i="14"/>
  <c r="Z428" i="14" s="1"/>
  <c r="O358" i="13"/>
  <c r="P358" i="13" s="1"/>
  <c r="Y199" i="14"/>
  <c r="Z199" i="14" s="1"/>
  <c r="Y170" i="14"/>
  <c r="Z170" i="14" s="1"/>
  <c r="Y321" i="14"/>
  <c r="Z321" i="14" s="1"/>
  <c r="Y466" i="14"/>
  <c r="Z466" i="14" s="1"/>
  <c r="O420" i="13"/>
  <c r="P420" i="13" s="1"/>
  <c r="O507" i="13"/>
  <c r="P507" i="13" s="1"/>
  <c r="H202" i="11"/>
  <c r="I202" i="11" s="1"/>
  <c r="H369" i="11"/>
  <c r="I369" i="11" s="1"/>
  <c r="H293" i="11"/>
  <c r="I293" i="11" s="1"/>
  <c r="J370" i="12"/>
  <c r="K370" i="12" s="1"/>
  <c r="H402" i="11"/>
  <c r="I402" i="11" s="1"/>
  <c r="H135" i="11"/>
  <c r="I135" i="11" s="1"/>
  <c r="O382" i="13"/>
  <c r="P382" i="13" s="1"/>
  <c r="Y454" i="14"/>
  <c r="Z454" i="14" s="1"/>
  <c r="O176" i="13"/>
  <c r="P176" i="13" s="1"/>
  <c r="J58" i="12"/>
  <c r="K58" i="12" s="1"/>
  <c r="H320" i="11"/>
  <c r="I320" i="11" s="1"/>
  <c r="O443" i="13"/>
  <c r="P443" i="13" s="1"/>
  <c r="O347" i="13"/>
  <c r="P347" i="13" s="1"/>
  <c r="J293" i="12"/>
  <c r="K293" i="12" s="1"/>
  <c r="O139" i="13"/>
  <c r="P139" i="13" s="1"/>
  <c r="O85" i="13"/>
  <c r="P85" i="13" s="1"/>
  <c r="O150" i="13"/>
  <c r="P150" i="13" s="1"/>
  <c r="O94" i="13"/>
  <c r="P94" i="13" s="1"/>
  <c r="O46" i="13"/>
  <c r="P46" i="13" s="1"/>
  <c r="Y259" i="14"/>
  <c r="Z259" i="14" s="1"/>
  <c r="O276" i="13"/>
  <c r="P276" i="13" s="1"/>
  <c r="H59" i="11"/>
  <c r="I59" i="11" s="1"/>
  <c r="Y430" i="14"/>
  <c r="Z430" i="14" s="1"/>
  <c r="O394" i="13"/>
  <c r="P394" i="13" s="1"/>
  <c r="Y208" i="14"/>
  <c r="Z208" i="14" s="1"/>
  <c r="J122" i="12"/>
  <c r="K122" i="12" s="1"/>
  <c r="Y351" i="14"/>
  <c r="Z351" i="14" s="1"/>
  <c r="J98" i="12"/>
  <c r="K98" i="12" s="1"/>
  <c r="Y411" i="14"/>
  <c r="Z411" i="14" s="1"/>
  <c r="O438" i="13"/>
  <c r="P438" i="13" s="1"/>
  <c r="H128" i="11"/>
  <c r="I128" i="11" s="1"/>
  <c r="H413" i="11"/>
  <c r="I413" i="11" s="1"/>
  <c r="Y72" i="14"/>
  <c r="Z72" i="14" s="1"/>
  <c r="Y456" i="14"/>
  <c r="Z456" i="14" s="1"/>
  <c r="J413" i="12"/>
  <c r="K413" i="12" s="1"/>
  <c r="O156" i="13"/>
  <c r="P156" i="13" s="1"/>
  <c r="H186" i="11"/>
  <c r="I186" i="11" s="1"/>
  <c r="H491" i="11"/>
  <c r="I491" i="11" s="1"/>
  <c r="H16" i="11"/>
  <c r="I16" i="11" s="1"/>
  <c r="H261" i="11"/>
  <c r="I261" i="11" s="1"/>
  <c r="O500" i="13"/>
  <c r="P500" i="13" s="1"/>
  <c r="O444" i="13"/>
  <c r="P444" i="13" s="1"/>
  <c r="H167" i="11"/>
  <c r="I167" i="11" s="1"/>
  <c r="Y452" i="14"/>
  <c r="Z452" i="14" s="1"/>
  <c r="Y340" i="14"/>
  <c r="Z340" i="14" s="1"/>
  <c r="Y260" i="14"/>
  <c r="Z260" i="14" s="1"/>
  <c r="Y20" i="14"/>
  <c r="Z20" i="14" s="1"/>
  <c r="Y387" i="14"/>
  <c r="Z387" i="14" s="1"/>
  <c r="Y115" i="14"/>
  <c r="Z115" i="14" s="1"/>
  <c r="H258" i="11"/>
  <c r="I258" i="11" s="1"/>
  <c r="H315" i="11"/>
  <c r="I315" i="11" s="1"/>
  <c r="O313" i="13"/>
  <c r="P313" i="13" s="1"/>
  <c r="Y175" i="14"/>
  <c r="Z175" i="14" s="1"/>
  <c r="Y63" i="14"/>
  <c r="Z63" i="14" s="1"/>
  <c r="Y155" i="14"/>
  <c r="Z155" i="14" s="1"/>
  <c r="J253" i="12"/>
  <c r="K253" i="12" s="1"/>
  <c r="H330" i="11"/>
  <c r="I330" i="11" s="1"/>
  <c r="Y206" i="14"/>
  <c r="Z206" i="14" s="1"/>
  <c r="O426" i="13"/>
  <c r="P426" i="13" s="1"/>
  <c r="Y304" i="14"/>
  <c r="Z304" i="14" s="1"/>
  <c r="Y192" i="14"/>
  <c r="Z192" i="14" s="1"/>
  <c r="O90" i="13"/>
  <c r="P90" i="13" s="1"/>
  <c r="Y463" i="14"/>
  <c r="Z463" i="14" s="1"/>
  <c r="H97" i="11"/>
  <c r="I97" i="11" s="1"/>
  <c r="Y395" i="14"/>
  <c r="Z395" i="14" s="1"/>
  <c r="J165" i="12"/>
  <c r="K165" i="12" s="1"/>
  <c r="J21" i="12"/>
  <c r="K21" i="12" s="1"/>
  <c r="Y293" i="14"/>
  <c r="Z293" i="14" s="1"/>
  <c r="O100" i="13"/>
  <c r="P100" i="13" s="1"/>
  <c r="H410" i="11"/>
  <c r="I410" i="11" s="1"/>
  <c r="J270" i="12"/>
  <c r="K270" i="12" s="1"/>
  <c r="H223" i="11"/>
  <c r="I223" i="11" s="1"/>
  <c r="J366" i="12"/>
  <c r="K366" i="12" s="1"/>
  <c r="O84" i="13"/>
  <c r="P84" i="13" s="1"/>
  <c r="O303" i="13"/>
  <c r="P303" i="13" s="1"/>
  <c r="Y67" i="14"/>
  <c r="Z67" i="14" s="1"/>
  <c r="J393" i="12"/>
  <c r="K393" i="12" s="1"/>
  <c r="H480" i="11"/>
  <c r="I480" i="11" s="1"/>
  <c r="H395" i="11"/>
  <c r="I395" i="11" s="1"/>
  <c r="H159" i="11"/>
  <c r="I159" i="11" s="1"/>
  <c r="O264" i="13"/>
  <c r="P264" i="13" s="1"/>
  <c r="Y94" i="14"/>
  <c r="Z94" i="14" s="1"/>
  <c r="O311" i="13"/>
  <c r="P311" i="13" s="1"/>
  <c r="O247" i="13"/>
  <c r="P247" i="13" s="1"/>
  <c r="O199" i="13"/>
  <c r="P199" i="13" s="1"/>
  <c r="O135" i="13"/>
  <c r="P135" i="13" s="1"/>
  <c r="O87" i="13"/>
  <c r="P87" i="13" s="1"/>
  <c r="Y441" i="14"/>
  <c r="Z441" i="14" s="1"/>
  <c r="J77" i="12"/>
  <c r="K77" i="12" s="1"/>
  <c r="O372" i="13"/>
  <c r="P372" i="13" s="1"/>
  <c r="O126" i="13"/>
  <c r="P126" i="13" s="1"/>
  <c r="O335" i="13"/>
  <c r="P335" i="13" s="1"/>
  <c r="J137" i="12"/>
  <c r="K137" i="12" s="1"/>
  <c r="Y195" i="14"/>
  <c r="Z195" i="14" s="1"/>
  <c r="O236" i="13"/>
  <c r="P236" i="13" s="1"/>
  <c r="O473" i="13"/>
  <c r="P473" i="13" s="1"/>
  <c r="H216" i="11"/>
  <c r="I216" i="11" s="1"/>
  <c r="H43" i="11"/>
  <c r="I43" i="11" s="1"/>
  <c r="H201" i="11"/>
  <c r="I201" i="11" s="1"/>
  <c r="O328" i="13"/>
  <c r="P328" i="13" s="1"/>
  <c r="J162" i="12"/>
  <c r="K162" i="12" s="1"/>
  <c r="J66" i="12"/>
  <c r="K66" i="12" s="1"/>
  <c r="O295" i="13"/>
  <c r="P295" i="13" s="1"/>
  <c r="Y185" i="14"/>
  <c r="Z185" i="14" s="1"/>
  <c r="Y343" i="14"/>
  <c r="Z343" i="14" s="1"/>
  <c r="O249" i="13"/>
  <c r="P249" i="13" s="1"/>
  <c r="J129" i="12"/>
  <c r="K129" i="12" s="1"/>
  <c r="H471" i="11"/>
  <c r="I471" i="11" s="1"/>
  <c r="O404" i="13"/>
  <c r="P404" i="13" s="1"/>
  <c r="H170" i="11"/>
  <c r="I170" i="11" s="1"/>
  <c r="Y457" i="14"/>
  <c r="Z457" i="14" s="1"/>
  <c r="H208" i="11"/>
  <c r="I208" i="11" s="1"/>
  <c r="H187" i="11"/>
  <c r="I187" i="11" s="1"/>
  <c r="O450" i="13"/>
  <c r="P450" i="13" s="1"/>
  <c r="H434" i="11"/>
  <c r="I434" i="11" s="1"/>
  <c r="H469" i="11"/>
  <c r="I469" i="11" s="1"/>
  <c r="Y482" i="14"/>
  <c r="Z482" i="14" s="1"/>
  <c r="Y394" i="14"/>
  <c r="Z394" i="14" s="1"/>
  <c r="Y362" i="14"/>
  <c r="Z362" i="14" s="1"/>
  <c r="Y306" i="14"/>
  <c r="Z306" i="14" s="1"/>
  <c r="Y218" i="14"/>
  <c r="Z218" i="14" s="1"/>
  <c r="Y130" i="14"/>
  <c r="Z130" i="14" s="1"/>
  <c r="Y98" i="14"/>
  <c r="Z98" i="14" s="1"/>
  <c r="Y504" i="14"/>
  <c r="Z504" i="14" s="1"/>
  <c r="O418" i="13"/>
  <c r="P418" i="13" s="1"/>
  <c r="Y392" i="14"/>
  <c r="Z392" i="14" s="1"/>
  <c r="O290" i="13"/>
  <c r="P290" i="13" s="1"/>
  <c r="O242" i="13"/>
  <c r="P242" i="13" s="1"/>
  <c r="O178" i="13"/>
  <c r="P178" i="13" s="1"/>
  <c r="Y40" i="14"/>
  <c r="Z40" i="14" s="1"/>
  <c r="Y377" i="14"/>
  <c r="Z377" i="14" s="1"/>
  <c r="Y313" i="14"/>
  <c r="Z313" i="14" s="1"/>
  <c r="Y129" i="14"/>
  <c r="Z129" i="14" s="1"/>
  <c r="Y89" i="14"/>
  <c r="Z89" i="14" s="1"/>
  <c r="H225" i="11"/>
  <c r="I225" i="11" s="1"/>
  <c r="Y367" i="14"/>
  <c r="Z367" i="14" s="1"/>
  <c r="Y223" i="14"/>
  <c r="Z223" i="14" s="1"/>
  <c r="O509" i="13"/>
  <c r="P509" i="13" s="1"/>
  <c r="O477" i="13"/>
  <c r="P477" i="13" s="1"/>
  <c r="O413" i="13"/>
  <c r="P413" i="13" s="1"/>
  <c r="O301" i="13"/>
  <c r="P301" i="13" s="1"/>
  <c r="O237" i="13"/>
  <c r="P237" i="13" s="1"/>
  <c r="Y178" i="14"/>
  <c r="Z178" i="14" s="1"/>
  <c r="H503" i="11"/>
  <c r="I503" i="11" s="1"/>
  <c r="H37" i="11"/>
  <c r="I37" i="11" s="1"/>
  <c r="H353" i="11"/>
  <c r="I353" i="11" s="1"/>
  <c r="Y496" i="14"/>
  <c r="Z496" i="14" s="1"/>
  <c r="O298" i="13"/>
  <c r="P298" i="13" s="1"/>
  <c r="O106" i="13"/>
  <c r="P106" i="13" s="1"/>
  <c r="O309" i="13"/>
  <c r="P309" i="13" s="1"/>
  <c r="Y171" i="14"/>
  <c r="Z171" i="14" s="1"/>
  <c r="J37" i="12"/>
  <c r="K37" i="12" s="1"/>
  <c r="Y498" i="14"/>
  <c r="Z498" i="14" s="1"/>
  <c r="H416" i="11"/>
  <c r="I416" i="11" s="1"/>
  <c r="Y474" i="14"/>
  <c r="Z474" i="14" s="1"/>
  <c r="J238" i="12"/>
  <c r="K238" i="12" s="1"/>
  <c r="O20" i="13"/>
  <c r="P20" i="13" s="1"/>
  <c r="H65" i="11"/>
  <c r="I65" i="11" s="1"/>
  <c r="Y325" i="14"/>
  <c r="Z325" i="14" s="1"/>
  <c r="O153" i="13"/>
  <c r="P153" i="13" s="1"/>
  <c r="Y82" i="14"/>
  <c r="Z82" i="14" s="1"/>
  <c r="O297" i="13"/>
  <c r="P297" i="13" s="1"/>
  <c r="O505" i="13"/>
  <c r="P505" i="13" s="1"/>
  <c r="Y214" i="14"/>
  <c r="Z214" i="14" s="1"/>
  <c r="H430" i="11"/>
  <c r="I430" i="11" s="1"/>
  <c r="H114" i="11"/>
  <c r="I114" i="11" s="1"/>
  <c r="H152" i="11"/>
  <c r="I152" i="11" s="1"/>
  <c r="H325" i="11"/>
  <c r="I325" i="11" s="1"/>
  <c r="J398" i="12"/>
  <c r="K398" i="12" s="1"/>
  <c r="H174" i="11"/>
  <c r="I174" i="11" s="1"/>
  <c r="H46" i="11"/>
  <c r="I46" i="11" s="1"/>
  <c r="O365" i="13"/>
  <c r="P365" i="13" s="1"/>
  <c r="O93" i="13"/>
  <c r="P93" i="13" s="1"/>
  <c r="O360" i="13"/>
  <c r="P360" i="13" s="1"/>
  <c r="O304" i="13"/>
  <c r="P304" i="13" s="1"/>
  <c r="O240" i="13"/>
  <c r="P240" i="13" s="1"/>
  <c r="O152" i="13"/>
  <c r="P152" i="13" s="1"/>
  <c r="Y332" i="14"/>
  <c r="Z332" i="14" s="1"/>
  <c r="Y300" i="14"/>
  <c r="Z300" i="14" s="1"/>
  <c r="J214" i="12"/>
  <c r="K214" i="12" s="1"/>
  <c r="J182" i="12"/>
  <c r="K182" i="12" s="1"/>
  <c r="Y44" i="14"/>
  <c r="Z44" i="14" s="1"/>
  <c r="H270" i="11"/>
  <c r="I270" i="11" s="1"/>
  <c r="Y381" i="14"/>
  <c r="Z381" i="14" s="1"/>
  <c r="Y503" i="14"/>
  <c r="Z503" i="14" s="1"/>
  <c r="Y471" i="14"/>
  <c r="Z471" i="14" s="1"/>
  <c r="O417" i="13"/>
  <c r="P417" i="13" s="1"/>
  <c r="Y391" i="14"/>
  <c r="Z391" i="14" s="1"/>
  <c r="Y359" i="14"/>
  <c r="Z359" i="14" s="1"/>
  <c r="Y231" i="14"/>
  <c r="Z231" i="14" s="1"/>
  <c r="Y167" i="14"/>
  <c r="Z167" i="14" s="1"/>
  <c r="O145" i="13"/>
  <c r="P145" i="13" s="1"/>
  <c r="Y119" i="14"/>
  <c r="Z119" i="14" s="1"/>
  <c r="O65" i="13"/>
  <c r="P65" i="13" s="1"/>
  <c r="Y39" i="14"/>
  <c r="Z39" i="14" s="1"/>
  <c r="H84" i="11"/>
  <c r="I84" i="11" s="1"/>
  <c r="Y200" i="14"/>
  <c r="Z200" i="14" s="1"/>
  <c r="O467" i="13"/>
  <c r="P467" i="13" s="1"/>
  <c r="Y280" i="14"/>
  <c r="Z280" i="14" s="1"/>
  <c r="Y461" i="14"/>
  <c r="Z461" i="14" s="1"/>
  <c r="J261" i="12"/>
  <c r="K261" i="12" s="1"/>
  <c r="J33" i="12"/>
  <c r="K33" i="12" s="1"/>
  <c r="O185" i="13"/>
  <c r="P185" i="13" s="1"/>
  <c r="O300" i="13"/>
  <c r="P300" i="13" s="1"/>
  <c r="J69" i="12"/>
  <c r="K69" i="12" s="1"/>
  <c r="H265" i="11"/>
  <c r="I265" i="11" s="1"/>
  <c r="H213" i="11"/>
  <c r="I213" i="11" s="1"/>
  <c r="H85" i="11"/>
  <c r="I85" i="11" s="1"/>
  <c r="H379" i="11"/>
  <c r="I379" i="11" s="1"/>
  <c r="J146" i="12"/>
  <c r="K146" i="12" s="1"/>
  <c r="H190" i="11"/>
  <c r="I190" i="11" s="1"/>
  <c r="H185" i="11"/>
  <c r="I185" i="11" s="1"/>
  <c r="O165" i="13"/>
  <c r="P165" i="13" s="1"/>
  <c r="H60" i="11"/>
  <c r="I60" i="11" s="1"/>
  <c r="H142" i="11"/>
  <c r="I142" i="11" s="1"/>
  <c r="H444" i="11"/>
  <c r="I444" i="11" s="1"/>
  <c r="H475" i="11"/>
  <c r="I475" i="11" s="1"/>
  <c r="H436" i="11"/>
  <c r="I436" i="11" s="1"/>
  <c r="H504" i="11"/>
  <c r="I504" i="11" s="1"/>
  <c r="H511" i="11"/>
  <c r="I511" i="11" s="1"/>
  <c r="F44" i="10"/>
  <c r="G44" i="10" s="1"/>
  <c r="F172" i="10"/>
  <c r="G172" i="10" s="1"/>
  <c r="F403" i="10"/>
  <c r="G403" i="10" s="1"/>
  <c r="H324" i="11"/>
  <c r="I324" i="11" s="1"/>
  <c r="H255" i="11"/>
  <c r="I255" i="11" s="1"/>
  <c r="H323" i="11"/>
  <c r="I323" i="11" s="1"/>
  <c r="H429" i="11"/>
  <c r="I429" i="11" s="1"/>
  <c r="H519" i="11"/>
  <c r="I519" i="11" s="1"/>
  <c r="F65" i="10"/>
  <c r="G65" i="10" s="1"/>
  <c r="F57" i="10"/>
  <c r="G57" i="10" s="1"/>
  <c r="F112" i="10"/>
  <c r="G112" i="10" s="1"/>
  <c r="F243" i="10"/>
  <c r="G243" i="10" s="1"/>
  <c r="F187" i="10"/>
  <c r="G187" i="10" s="1"/>
  <c r="F456" i="10"/>
  <c r="G456" i="10" s="1"/>
  <c r="Y65" i="14"/>
  <c r="Z65" i="14" s="1"/>
  <c r="Y382" i="14"/>
  <c r="Z382" i="14" s="1"/>
  <c r="Y389" i="14"/>
  <c r="Z389" i="14" s="1"/>
  <c r="J245" i="12"/>
  <c r="K245" i="12" s="1"/>
  <c r="O51" i="13"/>
  <c r="P51" i="13" s="1"/>
  <c r="J81" i="12"/>
  <c r="K81" i="12" s="1"/>
  <c r="O227" i="13"/>
  <c r="P227" i="13" s="1"/>
  <c r="O393" i="13"/>
  <c r="P393" i="13" s="1"/>
  <c r="H403" i="11"/>
  <c r="I403" i="11" s="1"/>
  <c r="H205" i="11"/>
  <c r="I205" i="11" s="1"/>
  <c r="H77" i="11"/>
  <c r="I77" i="11" s="1"/>
  <c r="J150" i="12"/>
  <c r="K150" i="12" s="1"/>
  <c r="J501" i="12"/>
  <c r="K501" i="12" s="1"/>
  <c r="H182" i="11"/>
  <c r="I182" i="11" s="1"/>
  <c r="H177" i="11"/>
  <c r="I177" i="11" s="1"/>
  <c r="H373" i="11"/>
  <c r="I373" i="11" s="1"/>
  <c r="H81" i="11"/>
  <c r="I81" i="11" s="1"/>
  <c r="H89" i="11"/>
  <c r="I89" i="11" s="1"/>
  <c r="H380" i="11"/>
  <c r="I380" i="11" s="1"/>
  <c r="H321" i="11"/>
  <c r="I321" i="11" s="1"/>
  <c r="H328" i="11"/>
  <c r="I328" i="11" s="1"/>
  <c r="H470" i="11"/>
  <c r="I470" i="11" s="1"/>
  <c r="H501" i="11"/>
  <c r="I501" i="11" s="1"/>
  <c r="H22" i="11"/>
  <c r="I22" i="11" s="1"/>
  <c r="F122" i="10"/>
  <c r="G122" i="10" s="1"/>
  <c r="F240" i="10"/>
  <c r="G240" i="10" s="1"/>
  <c r="F114" i="10"/>
  <c r="G114" i="10" s="1"/>
  <c r="F230" i="10"/>
  <c r="G230" i="10" s="1"/>
  <c r="F479" i="10"/>
  <c r="G479" i="10" s="1"/>
  <c r="F390" i="10"/>
  <c r="G390" i="10" s="1"/>
  <c r="F95" i="10"/>
  <c r="G95" i="10" s="1"/>
  <c r="F223" i="10"/>
  <c r="G223" i="10" s="1"/>
  <c r="F249" i="10"/>
  <c r="G249" i="10" s="1"/>
  <c r="F377" i="10"/>
  <c r="G377" i="10" s="1"/>
  <c r="F505" i="10"/>
  <c r="G505" i="10" s="1"/>
  <c r="O435" i="13"/>
  <c r="P435" i="13" s="1"/>
  <c r="O43" i="13"/>
  <c r="P43" i="13" s="1"/>
  <c r="J305" i="12"/>
  <c r="K305" i="12" s="1"/>
  <c r="H414" i="11"/>
  <c r="I414" i="11" s="1"/>
  <c r="O164" i="13"/>
  <c r="P164" i="13" s="1"/>
  <c r="H236" i="11"/>
  <c r="I236" i="11" s="1"/>
  <c r="O123" i="13"/>
  <c r="P123" i="13" s="1"/>
  <c r="F120" i="10"/>
  <c r="G120" i="10" s="1"/>
  <c r="F324" i="10"/>
  <c r="G324" i="10" s="1"/>
  <c r="F195" i="10"/>
  <c r="G195" i="10" s="1"/>
  <c r="F250" i="10"/>
  <c r="G250" i="10" s="1"/>
  <c r="F323" i="10"/>
  <c r="G323" i="10" s="1"/>
  <c r="F141" i="10"/>
  <c r="G141" i="10" s="1"/>
  <c r="F248" i="10"/>
  <c r="G248" i="10" s="1"/>
  <c r="F274" i="10"/>
  <c r="G274" i="10" s="1"/>
  <c r="F494" i="10"/>
  <c r="G494" i="10" s="1"/>
  <c r="F354" i="10"/>
  <c r="G354" i="10" s="1"/>
  <c r="F103" i="10"/>
  <c r="G103" i="10" s="1"/>
  <c r="F231" i="10"/>
  <c r="G231" i="10" s="1"/>
  <c r="F257" i="10"/>
  <c r="G257" i="10" s="1"/>
  <c r="F385" i="10"/>
  <c r="G385" i="10" s="1"/>
  <c r="F513" i="10"/>
  <c r="G513" i="10" s="1"/>
  <c r="H104" i="11"/>
  <c r="I104" i="11" s="1"/>
  <c r="H179" i="11"/>
  <c r="I179" i="11" s="1"/>
  <c r="H51" i="11"/>
  <c r="I51" i="11" s="1"/>
  <c r="H358" i="11"/>
  <c r="I358" i="11" s="1"/>
  <c r="H119" i="11"/>
  <c r="I119" i="11" s="1"/>
  <c r="H331" i="11"/>
  <c r="I331" i="11" s="1"/>
  <c r="H363" i="11"/>
  <c r="I363" i="11" s="1"/>
  <c r="H33" i="11"/>
  <c r="I33" i="11" s="1"/>
  <c r="F29" i="10"/>
  <c r="G29" i="10" s="1"/>
  <c r="F128" i="10"/>
  <c r="G128" i="10" s="1"/>
  <c r="F343" i="10"/>
  <c r="G343" i="10" s="1"/>
  <c r="F203" i="10"/>
  <c r="G203" i="10" s="1"/>
  <c r="Y134" i="14"/>
  <c r="Z134" i="14" s="1"/>
  <c r="J405" i="12"/>
  <c r="K405" i="12" s="1"/>
  <c r="O75" i="13"/>
  <c r="P75" i="13" s="1"/>
  <c r="H399" i="11"/>
  <c r="I399" i="11" s="1"/>
  <c r="H317" i="11"/>
  <c r="I317" i="11" s="1"/>
  <c r="H125" i="11"/>
  <c r="I125" i="11" s="1"/>
  <c r="H54" i="11"/>
  <c r="I54" i="11" s="1"/>
  <c r="F314" i="10"/>
  <c r="G314" i="10" s="1"/>
  <c r="F387" i="10"/>
  <c r="G387" i="10" s="1"/>
  <c r="F146" i="10"/>
  <c r="G146" i="10" s="1"/>
  <c r="F312" i="10"/>
  <c r="G312" i="10" s="1"/>
  <c r="F338" i="10"/>
  <c r="G338" i="10" s="1"/>
  <c r="F351" i="10"/>
  <c r="G351" i="10" s="1"/>
  <c r="F412" i="10"/>
  <c r="G412" i="10" s="1"/>
  <c r="F262" i="10"/>
  <c r="G262" i="10" s="1"/>
  <c r="F47" i="10"/>
  <c r="G47" i="10" s="1"/>
  <c r="F175" i="10"/>
  <c r="G175" i="10" s="1"/>
  <c r="F329" i="10"/>
  <c r="G329" i="10" s="1"/>
  <c r="F457" i="10"/>
  <c r="G457" i="10" s="1"/>
  <c r="H514" i="11"/>
  <c r="I514" i="11" s="1"/>
  <c r="H312" i="11"/>
  <c r="I312" i="11" s="1"/>
  <c r="F104" i="10"/>
  <c r="G104" i="10" s="1"/>
  <c r="F232" i="10"/>
  <c r="G232" i="10" s="1"/>
  <c r="F279" i="10"/>
  <c r="G279" i="10" s="1"/>
  <c r="F179" i="10"/>
  <c r="G179" i="10" s="1"/>
  <c r="J508" i="12"/>
  <c r="K508" i="12" s="1"/>
  <c r="H484" i="11"/>
  <c r="I484" i="11" s="1"/>
  <c r="O235" i="13"/>
  <c r="P235" i="13" s="1"/>
  <c r="O228" i="13"/>
  <c r="P228" i="13" s="1"/>
  <c r="H389" i="11"/>
  <c r="I389" i="11" s="1"/>
  <c r="H238" i="11"/>
  <c r="I238" i="11" s="1"/>
  <c r="H129" i="11"/>
  <c r="I129" i="11" s="1"/>
  <c r="H245" i="11"/>
  <c r="I245" i="11" s="1"/>
  <c r="H25" i="11"/>
  <c r="I25" i="11" s="1"/>
  <c r="H241" i="11"/>
  <c r="I241" i="11" s="1"/>
  <c r="H406" i="11"/>
  <c r="I406" i="11" s="1"/>
  <c r="H340" i="11"/>
  <c r="I340" i="11" s="1"/>
  <c r="F21" i="10"/>
  <c r="G21" i="10" s="1"/>
  <c r="F45" i="10"/>
  <c r="G45" i="10" s="1"/>
  <c r="F132" i="10"/>
  <c r="G132" i="10" s="1"/>
  <c r="F356" i="10"/>
  <c r="G356" i="10" s="1"/>
  <c r="J484" i="12"/>
  <c r="K484" i="12" s="1"/>
  <c r="O378" i="13"/>
  <c r="P378" i="13" s="1"/>
  <c r="Y475" i="14"/>
  <c r="Z475" i="14" s="1"/>
  <c r="J239" i="12"/>
  <c r="K239" i="12" s="1"/>
  <c r="O511" i="13"/>
  <c r="P511" i="13" s="1"/>
  <c r="Y453" i="14"/>
  <c r="Z453" i="14" s="1"/>
  <c r="Y78" i="14"/>
  <c r="Z78" i="14" s="1"/>
  <c r="Y408" i="14"/>
  <c r="Z408" i="14" s="1"/>
  <c r="Y460" i="14"/>
  <c r="Z460" i="14" s="1"/>
  <c r="Y440" i="14"/>
  <c r="Z440" i="14" s="1"/>
  <c r="J187" i="12"/>
  <c r="K187" i="12" s="1"/>
  <c r="Y396" i="14"/>
  <c r="Z396" i="14" s="1"/>
  <c r="Y422" i="14"/>
  <c r="Z422" i="14" s="1"/>
  <c r="J448" i="12"/>
  <c r="K448" i="12" s="1"/>
  <c r="O155" i="13"/>
  <c r="P155" i="13" s="1"/>
  <c r="O496" i="13"/>
  <c r="P496" i="13" s="1"/>
  <c r="O416" i="13"/>
  <c r="P416" i="13" s="1"/>
  <c r="Y374" i="14"/>
  <c r="Z374" i="14" s="1"/>
  <c r="J314" i="12"/>
  <c r="K314" i="12" s="1"/>
  <c r="J266" i="12"/>
  <c r="K266" i="12" s="1"/>
  <c r="O96" i="13"/>
  <c r="P96" i="13" s="1"/>
  <c r="Y401" i="14"/>
  <c r="Z401" i="14" s="1"/>
  <c r="J219" i="12"/>
  <c r="K219" i="12" s="1"/>
  <c r="O21" i="13"/>
  <c r="P21" i="13" s="1"/>
  <c r="O350" i="13"/>
  <c r="P350" i="13" s="1"/>
  <c r="O222" i="13"/>
  <c r="P222" i="13" s="1"/>
  <c r="J468" i="12"/>
  <c r="K468" i="12" s="1"/>
  <c r="J308" i="12"/>
  <c r="K308" i="12" s="1"/>
  <c r="J287" i="12"/>
  <c r="K287" i="12" s="1"/>
  <c r="J159" i="12"/>
  <c r="K159" i="12" s="1"/>
  <c r="J31" i="12"/>
  <c r="K31" i="12" s="1"/>
  <c r="Y267" i="14"/>
  <c r="Z267" i="14" s="1"/>
  <c r="Y201" i="14"/>
  <c r="Z201" i="14" s="1"/>
  <c r="Y291" i="14"/>
  <c r="Z291" i="14" s="1"/>
  <c r="O262" i="13"/>
  <c r="P262" i="13" s="1"/>
  <c r="J379" i="12"/>
  <c r="K379" i="12" s="1"/>
  <c r="Y148" i="14"/>
  <c r="Z148" i="14" s="1"/>
  <c r="J440" i="12"/>
  <c r="K440" i="12" s="1"/>
  <c r="J184" i="12"/>
  <c r="K184" i="12" s="1"/>
  <c r="Y68" i="14"/>
  <c r="Z68" i="14" s="1"/>
  <c r="Y227" i="14"/>
  <c r="Z227" i="14" s="1"/>
  <c r="J298" i="12"/>
  <c r="K298" i="12" s="1"/>
  <c r="J271" i="12"/>
  <c r="K271" i="12" s="1"/>
  <c r="O479" i="13"/>
  <c r="P479" i="13" s="1"/>
  <c r="O127" i="13"/>
  <c r="P127" i="13" s="1"/>
  <c r="J507" i="12"/>
  <c r="K507" i="12" s="1"/>
  <c r="O391" i="13"/>
  <c r="P391" i="13" s="1"/>
  <c r="Y345" i="14"/>
  <c r="Z345" i="14" s="1"/>
  <c r="Y501" i="14"/>
  <c r="Z501" i="14" s="1"/>
  <c r="J244" i="12"/>
  <c r="K244" i="12" s="1"/>
  <c r="O399" i="13"/>
  <c r="P399" i="13" s="1"/>
  <c r="Y315" i="14"/>
  <c r="Z315" i="14" s="1"/>
  <c r="Y258" i="14"/>
  <c r="Z258" i="14" s="1"/>
  <c r="Y34" i="14"/>
  <c r="Z34" i="14" s="1"/>
  <c r="O354" i="13"/>
  <c r="P354" i="13" s="1"/>
  <c r="J108" i="12"/>
  <c r="K108" i="12" s="1"/>
  <c r="Y217" i="14"/>
  <c r="Z217" i="14" s="1"/>
  <c r="Y41" i="14"/>
  <c r="Z41" i="14" s="1"/>
  <c r="Y355" i="14"/>
  <c r="Z355" i="14" s="1"/>
  <c r="J87" i="12"/>
  <c r="K87" i="12" s="1"/>
  <c r="J388" i="12"/>
  <c r="K388" i="12" s="1"/>
  <c r="J196" i="12"/>
  <c r="K196" i="12" s="1"/>
  <c r="Y415" i="14"/>
  <c r="Z415" i="14" s="1"/>
  <c r="J495" i="12"/>
  <c r="K495" i="12" s="1"/>
  <c r="J415" i="12"/>
  <c r="K415" i="12" s="1"/>
  <c r="Y347" i="14"/>
  <c r="Z347" i="14" s="1"/>
  <c r="J464" i="12"/>
  <c r="K464" i="12" s="1"/>
  <c r="O302" i="13"/>
  <c r="P302" i="13" s="1"/>
  <c r="O487" i="13"/>
  <c r="P487" i="13" s="1"/>
  <c r="O439" i="13"/>
  <c r="P439" i="13" s="1"/>
  <c r="J512" i="12"/>
  <c r="K512" i="12" s="1"/>
  <c r="O504" i="13"/>
  <c r="P504" i="13" s="1"/>
  <c r="O376" i="13"/>
  <c r="P376" i="13" s="1"/>
  <c r="O253" i="13"/>
  <c r="P253" i="13" s="1"/>
  <c r="O424" i="13"/>
  <c r="P424" i="13" s="1"/>
  <c r="O120" i="13"/>
  <c r="P120" i="13" s="1"/>
  <c r="O16" i="13"/>
  <c r="P16" i="13" s="1"/>
  <c r="O246" i="13"/>
  <c r="P246" i="13" s="1"/>
  <c r="J144" i="12"/>
  <c r="K144" i="12" s="1"/>
  <c r="J112" i="12"/>
  <c r="K112" i="12" s="1"/>
  <c r="Y92" i="14"/>
  <c r="Z92" i="14" s="1"/>
  <c r="J64" i="12"/>
  <c r="K64" i="12" s="1"/>
  <c r="J16" i="12"/>
  <c r="K16" i="12" s="1"/>
  <c r="Y189" i="14"/>
  <c r="Z189" i="14" s="1"/>
  <c r="Y61" i="14"/>
  <c r="Z61" i="14" s="1"/>
  <c r="J443" i="12"/>
  <c r="K443" i="12" s="1"/>
  <c r="Y327" i="14"/>
  <c r="Z327" i="14" s="1"/>
  <c r="J299" i="12"/>
  <c r="K299" i="12" s="1"/>
  <c r="J267" i="12"/>
  <c r="K267" i="12" s="1"/>
  <c r="O193" i="13"/>
  <c r="P193" i="13" s="1"/>
  <c r="J91" i="12"/>
  <c r="K91" i="12" s="1"/>
  <c r="Y69" i="14"/>
  <c r="Z69" i="14" s="1"/>
  <c r="Y197" i="14"/>
  <c r="Z197" i="14" s="1"/>
  <c r="J160" i="12"/>
  <c r="K160" i="12" s="1"/>
  <c r="O64" i="13"/>
  <c r="P64" i="13" s="1"/>
  <c r="J95" i="12"/>
  <c r="K95" i="12" s="1"/>
  <c r="J236" i="12"/>
  <c r="K236" i="12" s="1"/>
  <c r="F78" i="10"/>
  <c r="G78" i="10" s="1"/>
  <c r="F225" i="10"/>
  <c r="G225" i="10" s="1"/>
  <c r="F86" i="10"/>
  <c r="G86" i="10" s="1"/>
  <c r="F237" i="10"/>
  <c r="G237" i="10" s="1"/>
  <c r="F287" i="10"/>
  <c r="G287" i="10" s="1"/>
  <c r="F348" i="10"/>
  <c r="G348" i="10" s="1"/>
  <c r="F482" i="10"/>
  <c r="G482" i="10" s="1"/>
  <c r="F23" i="10"/>
  <c r="G23" i="10" s="1"/>
  <c r="F151" i="10"/>
  <c r="G151" i="10" s="1"/>
  <c r="F305" i="10"/>
  <c r="G305" i="10" s="1"/>
  <c r="F433" i="10"/>
  <c r="G433" i="10" s="1"/>
  <c r="O83" i="13"/>
  <c r="P83" i="13" s="1"/>
  <c r="J321" i="12"/>
  <c r="K321" i="12" s="1"/>
  <c r="O121" i="13"/>
  <c r="P121" i="13" s="1"/>
  <c r="H224" i="11"/>
  <c r="I224" i="11" s="1"/>
  <c r="F419" i="10"/>
  <c r="G419" i="10" s="1"/>
  <c r="F459" i="10"/>
  <c r="G459" i="10" s="1"/>
  <c r="F170" i="10"/>
  <c r="G170" i="10" s="1"/>
  <c r="F370" i="10"/>
  <c r="G370" i="10" s="1"/>
  <c r="F432" i="10"/>
  <c r="G432" i="10" s="1"/>
  <c r="F158" i="10"/>
  <c r="G158" i="10" s="1"/>
  <c r="F383" i="10"/>
  <c r="G383" i="10" s="1"/>
  <c r="F444" i="10"/>
  <c r="G444" i="10" s="1"/>
  <c r="F322" i="10"/>
  <c r="G322" i="10" s="1"/>
  <c r="F91" i="10"/>
  <c r="G91" i="10" s="1"/>
  <c r="F245" i="10"/>
  <c r="G245" i="10" s="1"/>
  <c r="F373" i="10"/>
  <c r="G373" i="10" s="1"/>
  <c r="F501" i="10"/>
  <c r="G501" i="10" s="1"/>
  <c r="Y388" i="14"/>
  <c r="Z388" i="14" s="1"/>
  <c r="Y141" i="14"/>
  <c r="Z141" i="14" s="1"/>
  <c r="Y312" i="14"/>
  <c r="Z312" i="14" s="1"/>
  <c r="J172" i="12"/>
  <c r="K172" i="12" s="1"/>
  <c r="J476" i="12"/>
  <c r="K476" i="12" s="1"/>
  <c r="J156" i="12"/>
  <c r="K156" i="12" s="1"/>
  <c r="O179" i="13"/>
  <c r="P179" i="13" s="1"/>
  <c r="J456" i="12"/>
  <c r="K456" i="12" s="1"/>
  <c r="J344" i="12"/>
  <c r="K344" i="12" s="1"/>
  <c r="J451" i="12"/>
  <c r="K451" i="12" s="1"/>
  <c r="J100" i="12"/>
  <c r="K100" i="12" s="1"/>
  <c r="F85" i="10"/>
  <c r="G85" i="10" s="1"/>
  <c r="F109" i="10"/>
  <c r="G109" i="10" s="1"/>
  <c r="F20" i="10"/>
  <c r="G20" i="10" s="1"/>
  <c r="F148" i="10"/>
  <c r="G148" i="10" s="1"/>
  <c r="F339" i="10"/>
  <c r="G339" i="10" s="1"/>
  <c r="H339" i="11"/>
  <c r="I339" i="11" s="1"/>
  <c r="H398" i="11"/>
  <c r="I398" i="11" s="1"/>
  <c r="H464" i="11"/>
  <c r="I464" i="11" s="1"/>
  <c r="F138" i="10"/>
  <c r="G138" i="10" s="1"/>
  <c r="F308" i="10"/>
  <c r="G308" i="10" s="1"/>
  <c r="F130" i="10"/>
  <c r="G130" i="10" s="1"/>
  <c r="F267" i="10"/>
  <c r="G267" i="10" s="1"/>
  <c r="F492" i="10"/>
  <c r="G492" i="10" s="1"/>
  <c r="F352" i="10"/>
  <c r="G352" i="10" s="1"/>
  <c r="F99" i="10"/>
  <c r="G99" i="10" s="1"/>
  <c r="F253" i="10"/>
  <c r="G253" i="10" s="1"/>
  <c r="F381" i="10"/>
  <c r="G381" i="10" s="1"/>
  <c r="F509" i="10"/>
  <c r="G509" i="10" s="1"/>
  <c r="O252" i="13"/>
  <c r="P252" i="13" s="1"/>
  <c r="H467" i="11"/>
  <c r="I467" i="11" s="1"/>
  <c r="H441" i="11"/>
  <c r="I441" i="11" s="1"/>
  <c r="H335" i="11"/>
  <c r="I335" i="11" s="1"/>
  <c r="F117" i="10"/>
  <c r="G117" i="10" s="1"/>
  <c r="F28" i="10"/>
  <c r="G28" i="10" s="1"/>
  <c r="F156" i="10"/>
  <c r="G156" i="10" s="1"/>
  <c r="F420" i="10"/>
  <c r="G420" i="10" s="1"/>
  <c r="H292" i="11"/>
  <c r="I292" i="11" s="1"/>
  <c r="H98" i="11"/>
  <c r="I98" i="11" s="1"/>
  <c r="H249" i="11"/>
  <c r="I249" i="11" s="1"/>
  <c r="H188" i="11"/>
  <c r="I188" i="11" s="1"/>
  <c r="F272" i="10"/>
  <c r="G272" i="10" s="1"/>
  <c r="F344" i="10"/>
  <c r="G344" i="10" s="1"/>
  <c r="F149" i="10"/>
  <c r="G149" i="10" s="1"/>
  <c r="F263" i="10"/>
  <c r="G263" i="10" s="1"/>
  <c r="F310" i="10"/>
  <c r="G310" i="10" s="1"/>
  <c r="F511" i="10"/>
  <c r="G511" i="10" s="1"/>
  <c r="F422" i="10"/>
  <c r="G422" i="10" s="1"/>
  <c r="F107" i="10"/>
  <c r="G107" i="10" s="1"/>
  <c r="F261" i="10"/>
  <c r="G261" i="10" s="1"/>
  <c r="F389" i="10"/>
  <c r="G389" i="10" s="1"/>
  <c r="F517" i="10"/>
  <c r="G517" i="10" s="1"/>
  <c r="O28" i="13"/>
  <c r="P28" i="13" s="1"/>
  <c r="O461" i="13"/>
  <c r="P461" i="13" s="1"/>
  <c r="H345" i="11"/>
  <c r="I345" i="11" s="1"/>
  <c r="H161" i="11"/>
  <c r="I161" i="11" s="1"/>
  <c r="H341" i="11"/>
  <c r="I341" i="11" s="1"/>
  <c r="H17" i="11"/>
  <c r="I17" i="11" s="1"/>
  <c r="H299" i="11"/>
  <c r="I299" i="11" s="1"/>
  <c r="H289" i="11"/>
  <c r="I289" i="11" s="1"/>
  <c r="H500" i="11"/>
  <c r="I500" i="11" s="1"/>
  <c r="H244" i="11"/>
  <c r="I244" i="11" s="1"/>
  <c r="F137" i="10"/>
  <c r="G137" i="10" s="1"/>
  <c r="F100" i="10"/>
  <c r="G100" i="10" s="1"/>
  <c r="F228" i="10"/>
  <c r="G228" i="10" s="1"/>
  <c r="F424" i="10"/>
  <c r="G424" i="10" s="1"/>
  <c r="F153" i="10"/>
  <c r="G153" i="10" s="1"/>
  <c r="F355" i="10"/>
  <c r="G355" i="10" s="1"/>
  <c r="F395" i="10"/>
  <c r="G395" i="10" s="1"/>
  <c r="F165" i="10"/>
  <c r="G165" i="10" s="1"/>
  <c r="F306" i="10"/>
  <c r="G306" i="10" s="1"/>
  <c r="F368" i="10"/>
  <c r="G368" i="10" s="1"/>
  <c r="F252" i="10"/>
  <c r="G252" i="10" s="1"/>
  <c r="F386" i="10"/>
  <c r="G386" i="10" s="1"/>
  <c r="F115" i="10"/>
  <c r="G115" i="10" s="1"/>
  <c r="F269" i="10"/>
  <c r="G269" i="10" s="1"/>
  <c r="F397" i="10"/>
  <c r="G397" i="10" s="1"/>
  <c r="O345" i="13"/>
  <c r="P345" i="13" s="1"/>
  <c r="H427" i="11"/>
  <c r="I427" i="11" s="1"/>
  <c r="Y366" i="14"/>
  <c r="Z366" i="14" s="1"/>
  <c r="O458" i="13"/>
  <c r="P458" i="13" s="1"/>
  <c r="Y352" i="14"/>
  <c r="Z352" i="14" s="1"/>
  <c r="Y240" i="14"/>
  <c r="Z240" i="14" s="1"/>
  <c r="Y96" i="14"/>
  <c r="Z96" i="14" s="1"/>
  <c r="Y335" i="14"/>
  <c r="Z335" i="14" s="1"/>
  <c r="O325" i="13"/>
  <c r="P325" i="13" s="1"/>
  <c r="Y27" i="14"/>
  <c r="Z27" i="14" s="1"/>
  <c r="Y510" i="14"/>
  <c r="Z510" i="14" s="1"/>
  <c r="O363" i="13"/>
  <c r="P363" i="13" s="1"/>
  <c r="O494" i="13"/>
  <c r="P494" i="13" s="1"/>
  <c r="H137" i="11"/>
  <c r="I137" i="11" s="1"/>
  <c r="Y442" i="14"/>
  <c r="Z442" i="14" s="1"/>
  <c r="H108" i="11"/>
  <c r="I108" i="11" s="1"/>
  <c r="J489" i="12"/>
  <c r="K489" i="12" s="1"/>
  <c r="O271" i="13"/>
  <c r="P271" i="13" s="1"/>
  <c r="O79" i="13"/>
  <c r="P79" i="13" s="1"/>
  <c r="Y286" i="14"/>
  <c r="Z286" i="14" s="1"/>
  <c r="O482" i="13"/>
  <c r="P482" i="13" s="1"/>
  <c r="Y455" i="14"/>
  <c r="Z455" i="14" s="1"/>
  <c r="Y123" i="14"/>
  <c r="Z123" i="14" s="1"/>
  <c r="Y418" i="14"/>
  <c r="Z418" i="14" s="1"/>
  <c r="O162" i="13"/>
  <c r="P162" i="13" s="1"/>
  <c r="H486" i="11"/>
  <c r="I486" i="11" s="1"/>
  <c r="O211" i="13"/>
  <c r="P211" i="13" s="1"/>
  <c r="H448" i="11"/>
  <c r="I448" i="11" s="1"/>
  <c r="H461" i="11"/>
  <c r="I461" i="11" s="1"/>
  <c r="H300" i="11"/>
  <c r="I300" i="11" s="1"/>
  <c r="H123" i="11"/>
  <c r="I123" i="11" s="1"/>
  <c r="H206" i="11"/>
  <c r="I206" i="11" s="1"/>
  <c r="H252" i="11"/>
  <c r="I252" i="11" s="1"/>
  <c r="H143" i="11"/>
  <c r="I143" i="11" s="1"/>
  <c r="Y508" i="14"/>
  <c r="Z508" i="14" s="1"/>
  <c r="O454" i="13"/>
  <c r="P454" i="13" s="1"/>
  <c r="O422" i="13"/>
  <c r="P422" i="13" s="1"/>
  <c r="O390" i="13"/>
  <c r="P390" i="13" s="1"/>
  <c r="O437" i="13"/>
  <c r="P437" i="13" s="1"/>
  <c r="Y131" i="14"/>
  <c r="Z131" i="14" s="1"/>
  <c r="Y363" i="14"/>
  <c r="Z363" i="14" s="1"/>
  <c r="O305" i="13"/>
  <c r="P305" i="13" s="1"/>
  <c r="O243" i="13"/>
  <c r="P243" i="13" s="1"/>
  <c r="O338" i="13"/>
  <c r="P338" i="13" s="1"/>
  <c r="O268" i="13"/>
  <c r="P268" i="13" s="1"/>
  <c r="H154" i="11"/>
  <c r="I154" i="11" s="1"/>
  <c r="H192" i="11"/>
  <c r="I192" i="11" s="1"/>
  <c r="H219" i="11"/>
  <c r="I219" i="11" s="1"/>
  <c r="H445" i="11"/>
  <c r="I445" i="11" s="1"/>
  <c r="H31" i="11"/>
  <c r="I31" i="11" s="1"/>
  <c r="O134" i="13"/>
  <c r="P134" i="13" s="1"/>
  <c r="O352" i="13"/>
  <c r="P352" i="13" s="1"/>
  <c r="O256" i="13"/>
  <c r="P256" i="13" s="1"/>
  <c r="J154" i="12"/>
  <c r="K154" i="12" s="1"/>
  <c r="Y86" i="14"/>
  <c r="Z86" i="14" s="1"/>
  <c r="H134" i="11"/>
  <c r="I134" i="11" s="1"/>
  <c r="Y385" i="14"/>
  <c r="Z385" i="14" s="1"/>
  <c r="O331" i="13"/>
  <c r="P331" i="13" s="1"/>
  <c r="Y273" i="14"/>
  <c r="Z273" i="14" s="1"/>
  <c r="O133" i="13"/>
  <c r="P133" i="13" s="1"/>
  <c r="O69" i="13"/>
  <c r="P69" i="13" s="1"/>
  <c r="Y198" i="14"/>
  <c r="Z198" i="14" s="1"/>
  <c r="O142" i="13"/>
  <c r="P142" i="13" s="1"/>
  <c r="O86" i="13"/>
  <c r="P86" i="13" s="1"/>
  <c r="Y517" i="14"/>
  <c r="Z517" i="14" s="1"/>
  <c r="Y358" i="14"/>
  <c r="Z358" i="14" s="1"/>
  <c r="H42" i="11"/>
  <c r="I42" i="11" s="1"/>
  <c r="H483" i="11"/>
  <c r="I483" i="11" s="1"/>
  <c r="O186" i="13"/>
  <c r="P186" i="13" s="1"/>
  <c r="Y303" i="14"/>
  <c r="Z303" i="14" s="1"/>
  <c r="O501" i="13"/>
  <c r="P501" i="13" s="1"/>
  <c r="O389" i="13"/>
  <c r="P389" i="13" s="1"/>
  <c r="Y251" i="14"/>
  <c r="Z251" i="14" s="1"/>
  <c r="Y107" i="14"/>
  <c r="Z107" i="14" s="1"/>
  <c r="H240" i="11"/>
  <c r="I240" i="11" s="1"/>
  <c r="O446" i="13"/>
  <c r="P446" i="13" s="1"/>
  <c r="H426" i="11"/>
  <c r="I426" i="11" s="1"/>
  <c r="Y187" i="14"/>
  <c r="Z187" i="14" s="1"/>
  <c r="Y276" i="14"/>
  <c r="Z276" i="14" s="1"/>
  <c r="O323" i="13"/>
  <c r="P323" i="13" s="1"/>
  <c r="O379" i="13"/>
  <c r="P379" i="13" s="1"/>
  <c r="H82" i="11"/>
  <c r="I82" i="11" s="1"/>
  <c r="H408" i="11"/>
  <c r="I408" i="11" s="1"/>
  <c r="H203" i="11"/>
  <c r="I203" i="11" s="1"/>
  <c r="O492" i="13"/>
  <c r="P492" i="13" s="1"/>
  <c r="J486" i="12"/>
  <c r="K486" i="12" s="1"/>
  <c r="H301" i="11"/>
  <c r="I301" i="11" s="1"/>
  <c r="H63" i="11"/>
  <c r="I63" i="11" s="1"/>
  <c r="Y324" i="14"/>
  <c r="Z324" i="14" s="1"/>
  <c r="Y228" i="14"/>
  <c r="Z228" i="14" s="1"/>
  <c r="H68" i="11"/>
  <c r="I68" i="11" s="1"/>
  <c r="Y83" i="14"/>
  <c r="Z83" i="14" s="1"/>
  <c r="H334" i="11"/>
  <c r="I334" i="11" s="1"/>
  <c r="Y159" i="14"/>
  <c r="Z159" i="14" s="1"/>
  <c r="Y447" i="14"/>
  <c r="Z447" i="14" s="1"/>
  <c r="O339" i="13"/>
  <c r="P339" i="13" s="1"/>
  <c r="H506" i="11"/>
  <c r="I506" i="11" s="1"/>
  <c r="H172" i="11"/>
  <c r="I172" i="11" s="1"/>
  <c r="O506" i="13"/>
  <c r="P506" i="13" s="1"/>
  <c r="Y400" i="14"/>
  <c r="Z400" i="14" s="1"/>
  <c r="O282" i="13"/>
  <c r="P282" i="13" s="1"/>
  <c r="Y319" i="14"/>
  <c r="Z319" i="14" s="1"/>
  <c r="O357" i="13"/>
  <c r="P357" i="13" s="1"/>
  <c r="O245" i="13"/>
  <c r="P245" i="13" s="1"/>
  <c r="J133" i="12"/>
  <c r="K133" i="12" s="1"/>
  <c r="H41" i="11"/>
  <c r="I41" i="11" s="1"/>
  <c r="Y252" i="14"/>
  <c r="Z252" i="14" s="1"/>
  <c r="O395" i="13"/>
  <c r="P395" i="13" s="1"/>
  <c r="O510" i="13"/>
  <c r="P510" i="13" s="1"/>
  <c r="J46" i="12"/>
  <c r="K46" i="12" s="1"/>
  <c r="O36" i="13"/>
  <c r="P36" i="13" s="1"/>
  <c r="J265" i="12"/>
  <c r="K265" i="12" s="1"/>
  <c r="Y299" i="14"/>
  <c r="Z299" i="14" s="1"/>
  <c r="H479" i="11"/>
  <c r="I479" i="11" s="1"/>
  <c r="H74" i="11"/>
  <c r="I74" i="11" s="1"/>
  <c r="H112" i="11"/>
  <c r="I112" i="11" s="1"/>
  <c r="H150" i="11"/>
  <c r="I150" i="11" s="1"/>
  <c r="J226" i="12"/>
  <c r="K226" i="12" s="1"/>
  <c r="Y62" i="14"/>
  <c r="Z62" i="14" s="1"/>
  <c r="O287" i="13"/>
  <c r="P287" i="13" s="1"/>
  <c r="O231" i="13"/>
  <c r="P231" i="13" s="1"/>
  <c r="O175" i="13"/>
  <c r="P175" i="13" s="1"/>
  <c r="O119" i="13"/>
  <c r="P119" i="13" s="1"/>
  <c r="O71" i="13"/>
  <c r="P71" i="13" s="1"/>
  <c r="Y409" i="14"/>
  <c r="Z409" i="14" s="1"/>
  <c r="Y233" i="14"/>
  <c r="Z233" i="14" s="1"/>
  <c r="H158" i="11"/>
  <c r="I158" i="11" s="1"/>
  <c r="J185" i="12"/>
  <c r="K185" i="12" s="1"/>
  <c r="J281" i="12"/>
  <c r="K281" i="12" s="1"/>
  <c r="J105" i="12"/>
  <c r="K105" i="12" s="1"/>
  <c r="H468" i="11"/>
  <c r="I468" i="11" s="1"/>
  <c r="J205" i="12"/>
  <c r="K205" i="12" s="1"/>
  <c r="O457" i="13"/>
  <c r="P457" i="13" s="1"/>
  <c r="H64" i="11"/>
  <c r="I64" i="11" s="1"/>
  <c r="J242" i="12"/>
  <c r="K242" i="12" s="1"/>
  <c r="H204" i="11"/>
  <c r="I204" i="11" s="1"/>
  <c r="O296" i="13"/>
  <c r="P296" i="13" s="1"/>
  <c r="Y126" i="14"/>
  <c r="Z126" i="14" s="1"/>
  <c r="J18" i="12"/>
  <c r="K18" i="12" s="1"/>
  <c r="O279" i="13"/>
  <c r="P279" i="13" s="1"/>
  <c r="Y245" i="14"/>
  <c r="Z245" i="14" s="1"/>
  <c r="Y270" i="14"/>
  <c r="Z270" i="14" s="1"/>
  <c r="Y360" i="14"/>
  <c r="Z360" i="14" s="1"/>
  <c r="O17" i="13"/>
  <c r="P17" i="13" s="1"/>
  <c r="H460" i="11"/>
  <c r="I460" i="11" s="1"/>
  <c r="H407" i="11"/>
  <c r="I407" i="11" s="1"/>
  <c r="H122" i="11"/>
  <c r="I122" i="11" s="1"/>
  <c r="H493" i="11"/>
  <c r="I493" i="11" s="1"/>
  <c r="H160" i="11"/>
  <c r="I160" i="11" s="1"/>
  <c r="H139" i="11"/>
  <c r="I139" i="11" s="1"/>
  <c r="J514" i="12"/>
  <c r="K514" i="12" s="1"/>
  <c r="H488" i="11"/>
  <c r="I488" i="11" s="1"/>
  <c r="H207" i="11"/>
  <c r="I207" i="11" s="1"/>
  <c r="Y458" i="14"/>
  <c r="Z458" i="14" s="1"/>
  <c r="Y386" i="14"/>
  <c r="Z386" i="14" s="1"/>
  <c r="Y354" i="14"/>
  <c r="Z354" i="14" s="1"/>
  <c r="Y210" i="14"/>
  <c r="Z210" i="14" s="1"/>
  <c r="Y122" i="14"/>
  <c r="Z122" i="14" s="1"/>
  <c r="Y90" i="14"/>
  <c r="Z90" i="14" s="1"/>
  <c r="O386" i="13"/>
  <c r="P386" i="13" s="1"/>
  <c r="Y344" i="14"/>
  <c r="Z344" i="14" s="1"/>
  <c r="Y232" i="14"/>
  <c r="Z232" i="14" s="1"/>
  <c r="Y168" i="14"/>
  <c r="Z168" i="14" s="1"/>
  <c r="O98" i="13"/>
  <c r="P98" i="13" s="1"/>
  <c r="Y449" i="14"/>
  <c r="Z449" i="14" s="1"/>
  <c r="Y361" i="14"/>
  <c r="Z361" i="14" s="1"/>
  <c r="Y297" i="14"/>
  <c r="Z297" i="14" s="1"/>
  <c r="Y177" i="14"/>
  <c r="Z177" i="14" s="1"/>
  <c r="Y121" i="14"/>
  <c r="Z121" i="14" s="1"/>
  <c r="Y73" i="14"/>
  <c r="Z73" i="14" s="1"/>
  <c r="H246" i="11"/>
  <c r="I246" i="11" s="1"/>
  <c r="Y287" i="14"/>
  <c r="Z287" i="14" s="1"/>
  <c r="Y191" i="14"/>
  <c r="Z191" i="14" s="1"/>
  <c r="Y403" i="14"/>
  <c r="Z403" i="14" s="1"/>
  <c r="Y275" i="14"/>
  <c r="Z275" i="14" s="1"/>
  <c r="O221" i="13"/>
  <c r="P221" i="13" s="1"/>
  <c r="Y277" i="14"/>
  <c r="Z277" i="14" s="1"/>
  <c r="O291" i="13"/>
  <c r="P291" i="13" s="1"/>
  <c r="H273" i="11"/>
  <c r="I273" i="11" s="1"/>
  <c r="Y464" i="14"/>
  <c r="Z464" i="14" s="1"/>
  <c r="Y272" i="14"/>
  <c r="Z272" i="14" s="1"/>
  <c r="Y176" i="14"/>
  <c r="Z176" i="14" s="1"/>
  <c r="O74" i="13"/>
  <c r="P74" i="13" s="1"/>
  <c r="Y143" i="14"/>
  <c r="Z143" i="14" s="1"/>
  <c r="O485" i="13"/>
  <c r="P485" i="13" s="1"/>
  <c r="O277" i="13"/>
  <c r="P277" i="13" s="1"/>
  <c r="O381" i="13"/>
  <c r="P381" i="13" s="1"/>
  <c r="H24" i="11"/>
  <c r="I24" i="11" s="1"/>
  <c r="J414" i="12"/>
  <c r="K414" i="12" s="1"/>
  <c r="Y186" i="14"/>
  <c r="Z186" i="14" s="1"/>
  <c r="H237" i="11"/>
  <c r="I237" i="11" s="1"/>
  <c r="J457" i="12"/>
  <c r="K457" i="12" s="1"/>
  <c r="J297" i="12"/>
  <c r="K297" i="12" s="1"/>
  <c r="Y333" i="14"/>
  <c r="Z333" i="14" s="1"/>
  <c r="Y238" i="14"/>
  <c r="Z238" i="14" s="1"/>
  <c r="Y379" i="14"/>
  <c r="Z379" i="14" s="1"/>
  <c r="J285" i="12"/>
  <c r="K285" i="12" s="1"/>
  <c r="O374" i="13"/>
  <c r="P374" i="13" s="1"/>
  <c r="H362" i="11"/>
  <c r="I362" i="11" s="1"/>
  <c r="H48" i="11"/>
  <c r="I48" i="11" s="1"/>
  <c r="H131" i="11"/>
  <c r="I131" i="11" s="1"/>
  <c r="H477" i="11"/>
  <c r="I477" i="11" s="1"/>
  <c r="H199" i="11"/>
  <c r="I199" i="11" s="1"/>
  <c r="O200" i="13"/>
  <c r="P200" i="13" s="1"/>
  <c r="H262" i="11"/>
  <c r="I262" i="11" s="1"/>
  <c r="O349" i="13"/>
  <c r="P349" i="13" s="1"/>
  <c r="O205" i="13"/>
  <c r="P205" i="13" s="1"/>
  <c r="O53" i="13"/>
  <c r="P53" i="13" s="1"/>
  <c r="O344" i="13"/>
  <c r="P344" i="13" s="1"/>
  <c r="O280" i="13"/>
  <c r="P280" i="13" s="1"/>
  <c r="O216" i="13"/>
  <c r="P216" i="13" s="1"/>
  <c r="Y316" i="14"/>
  <c r="Z316" i="14" s="1"/>
  <c r="Y204" i="14"/>
  <c r="Z204" i="14" s="1"/>
  <c r="Y60" i="14"/>
  <c r="Z60" i="14" s="1"/>
  <c r="O38" i="13"/>
  <c r="P38" i="13" s="1"/>
  <c r="Y497" i="14"/>
  <c r="Z497" i="14" s="1"/>
  <c r="H279" i="11"/>
  <c r="I279" i="11" s="1"/>
  <c r="Y349" i="14"/>
  <c r="Z349" i="14" s="1"/>
  <c r="Y45" i="14"/>
  <c r="Z45" i="14" s="1"/>
  <c r="O497" i="13"/>
  <c r="P497" i="13" s="1"/>
  <c r="O465" i="13"/>
  <c r="P465" i="13" s="1"/>
  <c r="O433" i="13"/>
  <c r="P433" i="13" s="1"/>
  <c r="Y407" i="14"/>
  <c r="Z407" i="14" s="1"/>
  <c r="O385" i="13"/>
  <c r="P385" i="13" s="1"/>
  <c r="O353" i="13"/>
  <c r="P353" i="13" s="1"/>
  <c r="O321" i="13"/>
  <c r="P321" i="13" s="1"/>
  <c r="O289" i="13"/>
  <c r="P289" i="13" s="1"/>
  <c r="Y263" i="14"/>
  <c r="Z263" i="14" s="1"/>
  <c r="O225" i="13"/>
  <c r="P225" i="13" s="1"/>
  <c r="Y183" i="14"/>
  <c r="Z183" i="14" s="1"/>
  <c r="O161" i="13"/>
  <c r="P161" i="13" s="1"/>
  <c r="O113" i="13"/>
  <c r="P113" i="13" s="1"/>
  <c r="Y87" i="14"/>
  <c r="Z87" i="14" s="1"/>
  <c r="O33" i="13"/>
  <c r="P33" i="13" s="1"/>
  <c r="H105" i="11"/>
  <c r="I105" i="11" s="1"/>
  <c r="O371" i="13"/>
  <c r="P371" i="13" s="1"/>
  <c r="Y261" i="14"/>
  <c r="Z261" i="14" s="1"/>
  <c r="Y477" i="14"/>
  <c r="Z477" i="14" s="1"/>
  <c r="Y502" i="14"/>
  <c r="Z502" i="14" s="1"/>
  <c r="O148" i="13"/>
  <c r="P148" i="13" s="1"/>
  <c r="J197" i="12"/>
  <c r="K197" i="12" s="1"/>
  <c r="O61" i="13"/>
  <c r="P61" i="13" s="1"/>
  <c r="O258" i="13"/>
  <c r="P258" i="13" s="1"/>
  <c r="O219" i="13"/>
  <c r="P219" i="13" s="1"/>
  <c r="O380" i="13"/>
  <c r="P380" i="13" s="1"/>
  <c r="O89" i="13"/>
  <c r="P89" i="13" s="1"/>
  <c r="H181" i="11"/>
  <c r="I181" i="11" s="1"/>
  <c r="H53" i="11"/>
  <c r="I53" i="11" s="1"/>
  <c r="H231" i="11"/>
  <c r="I231" i="11" s="1"/>
  <c r="J493" i="12"/>
  <c r="K493" i="12" s="1"/>
  <c r="O91" i="13"/>
  <c r="P91" i="13" s="1"/>
  <c r="H153" i="11"/>
  <c r="I153" i="11" s="1"/>
  <c r="H113" i="11"/>
  <c r="I113" i="11" s="1"/>
  <c r="H268" i="11"/>
  <c r="I268" i="11" s="1"/>
  <c r="H242" i="11"/>
  <c r="I242" i="11" s="1"/>
  <c r="H264" i="11"/>
  <c r="I264" i="11" s="1"/>
  <c r="H288" i="11"/>
  <c r="I288" i="11" s="1"/>
  <c r="H421" i="11"/>
  <c r="I421" i="11" s="1"/>
  <c r="H52" i="11"/>
  <c r="I52" i="11" s="1"/>
  <c r="F49" i="10"/>
  <c r="G49" i="10" s="1"/>
  <c r="F41" i="10"/>
  <c r="G41" i="10" s="1"/>
  <c r="F76" i="10"/>
  <c r="G76" i="10" s="1"/>
  <c r="F204" i="10"/>
  <c r="G204" i="10" s="1"/>
  <c r="F360" i="10"/>
  <c r="G360" i="10" s="1"/>
  <c r="J264" i="12"/>
  <c r="K264" i="12" s="1"/>
  <c r="H250" i="11"/>
  <c r="I250" i="11" s="1"/>
  <c r="H316" i="11"/>
  <c r="I316" i="11" s="1"/>
  <c r="H367" i="11"/>
  <c r="I367" i="11" s="1"/>
  <c r="H276" i="11"/>
  <c r="I276" i="11" s="1"/>
  <c r="F144" i="10"/>
  <c r="G144" i="10" s="1"/>
  <c r="F388" i="10"/>
  <c r="G388" i="10" s="1"/>
  <c r="F219" i="10"/>
  <c r="G219" i="10" s="1"/>
  <c r="Y249" i="14"/>
  <c r="Z249" i="14" s="1"/>
  <c r="Y71" i="14"/>
  <c r="Z71" i="14" s="1"/>
  <c r="Y414" i="14"/>
  <c r="Z414" i="14" s="1"/>
  <c r="O169" i="13"/>
  <c r="P169" i="13" s="1"/>
  <c r="J437" i="12"/>
  <c r="K437" i="12" s="1"/>
  <c r="J181" i="12"/>
  <c r="K181" i="12" s="1"/>
  <c r="O131" i="13"/>
  <c r="P131" i="13" s="1"/>
  <c r="H422" i="11"/>
  <c r="I422" i="11" s="1"/>
  <c r="H516" i="11"/>
  <c r="I516" i="11" s="1"/>
  <c r="O190" i="13"/>
  <c r="P190" i="13" s="1"/>
  <c r="O244" i="13"/>
  <c r="P244" i="13" s="1"/>
  <c r="O308" i="13"/>
  <c r="P308" i="13" s="1"/>
  <c r="O425" i="13"/>
  <c r="P425" i="13" s="1"/>
  <c r="H314" i="11"/>
  <c r="I314" i="11" s="1"/>
  <c r="H173" i="11"/>
  <c r="I173" i="11" s="1"/>
  <c r="H45" i="11"/>
  <c r="I45" i="11" s="1"/>
  <c r="J25" i="12"/>
  <c r="K25" i="12" s="1"/>
  <c r="J169" i="12"/>
  <c r="K169" i="12" s="1"/>
  <c r="J274" i="12"/>
  <c r="K274" i="12" s="1"/>
  <c r="H400" i="11"/>
  <c r="I400" i="11" s="1"/>
  <c r="H145" i="11"/>
  <c r="I145" i="11" s="1"/>
  <c r="H294" i="11"/>
  <c r="I294" i="11" s="1"/>
  <c r="Y80" i="14"/>
  <c r="Z80" i="14" s="1"/>
  <c r="H227" i="11"/>
  <c r="I227" i="11" s="1"/>
  <c r="H474" i="11"/>
  <c r="I474" i="11" s="1"/>
  <c r="H411" i="11"/>
  <c r="I411" i="11" s="1"/>
  <c r="H385" i="11"/>
  <c r="I385" i="11" s="1"/>
  <c r="H456" i="11"/>
  <c r="I456" i="11" s="1"/>
  <c r="H375" i="11"/>
  <c r="I375" i="11" s="1"/>
  <c r="F177" i="10"/>
  <c r="G177" i="10" s="1"/>
  <c r="F427" i="10"/>
  <c r="G427" i="10" s="1"/>
  <c r="F474" i="10"/>
  <c r="G474" i="10" s="1"/>
  <c r="F189" i="10"/>
  <c r="G189" i="10" s="1"/>
  <c r="F472" i="10"/>
  <c r="G472" i="10" s="1"/>
  <c r="F284" i="10"/>
  <c r="G284" i="10" s="1"/>
  <c r="F418" i="10"/>
  <c r="G418" i="10" s="1"/>
  <c r="F127" i="10"/>
  <c r="G127" i="10" s="1"/>
  <c r="F281" i="10"/>
  <c r="G281" i="10" s="1"/>
  <c r="F409" i="10"/>
  <c r="G409" i="10" s="1"/>
  <c r="Y104" i="14"/>
  <c r="Z104" i="14" s="1"/>
  <c r="J241" i="12"/>
  <c r="K241" i="12" s="1"/>
  <c r="J73" i="12"/>
  <c r="K73" i="12" s="1"/>
  <c r="H286" i="11"/>
  <c r="I286" i="11" s="1"/>
  <c r="F101" i="10"/>
  <c r="G101" i="10" s="1"/>
  <c r="F125" i="10"/>
  <c r="G125" i="10" s="1"/>
  <c r="F24" i="10"/>
  <c r="G24" i="10" s="1"/>
  <c r="F152" i="10"/>
  <c r="G152" i="10" s="1"/>
  <c r="F407" i="10"/>
  <c r="G407" i="10" s="1"/>
  <c r="F227" i="10"/>
  <c r="G227" i="10" s="1"/>
  <c r="F193" i="10"/>
  <c r="G193" i="10" s="1"/>
  <c r="F470" i="10"/>
  <c r="G470" i="10" s="1"/>
  <c r="F22" i="10"/>
  <c r="G22" i="10" s="1"/>
  <c r="F205" i="10"/>
  <c r="G205" i="10" s="1"/>
  <c r="F483" i="10"/>
  <c r="G483" i="10" s="1"/>
  <c r="F238" i="10"/>
  <c r="G238" i="10" s="1"/>
  <c r="F303" i="10"/>
  <c r="G303" i="10" s="1"/>
  <c r="F448" i="10"/>
  <c r="G448" i="10" s="1"/>
  <c r="F135" i="10"/>
  <c r="G135" i="10" s="1"/>
  <c r="F315" i="10"/>
  <c r="G315" i="10" s="1"/>
  <c r="F289" i="10"/>
  <c r="G289" i="10" s="1"/>
  <c r="F417" i="10"/>
  <c r="G417" i="10" s="1"/>
  <c r="H200" i="11"/>
  <c r="I200" i="11" s="1"/>
  <c r="H72" i="11"/>
  <c r="I72" i="11" s="1"/>
  <c r="H147" i="11"/>
  <c r="I147" i="11" s="1"/>
  <c r="H19" i="11"/>
  <c r="I19" i="11" s="1"/>
  <c r="H215" i="11"/>
  <c r="I215" i="11" s="1"/>
  <c r="H87" i="11"/>
  <c r="I87" i="11" s="1"/>
  <c r="H76" i="11"/>
  <c r="I76" i="11" s="1"/>
  <c r="H234" i="11"/>
  <c r="I234" i="11" s="1"/>
  <c r="F133" i="10"/>
  <c r="G133" i="10" s="1"/>
  <c r="F32" i="10"/>
  <c r="G32" i="10" s="1"/>
  <c r="F160" i="10"/>
  <c r="G160" i="10" s="1"/>
  <c r="F371" i="10"/>
  <c r="G371" i="10" s="1"/>
  <c r="F235" i="10"/>
  <c r="G235" i="10" s="1"/>
  <c r="Y328" i="14"/>
  <c r="Z328" i="14" s="1"/>
  <c r="J341" i="12"/>
  <c r="K341" i="12" s="1"/>
  <c r="H361" i="11"/>
  <c r="I361" i="11" s="1"/>
  <c r="H221" i="11"/>
  <c r="I221" i="11" s="1"/>
  <c r="H93" i="11"/>
  <c r="I93" i="11" s="1"/>
  <c r="F58" i="10"/>
  <c r="G58" i="10" s="1"/>
  <c r="F210" i="10"/>
  <c r="G210" i="10" s="1"/>
  <c r="F50" i="10"/>
  <c r="G50" i="10" s="1"/>
  <c r="F198" i="10"/>
  <c r="G198" i="10" s="1"/>
  <c r="F430" i="10"/>
  <c r="G430" i="10" s="1"/>
  <c r="F495" i="10"/>
  <c r="G495" i="10" s="1"/>
  <c r="F290" i="10"/>
  <c r="G290" i="10" s="1"/>
  <c r="F79" i="10"/>
  <c r="G79" i="10" s="1"/>
  <c r="F207" i="10"/>
  <c r="G207" i="10" s="1"/>
  <c r="F507" i="10"/>
  <c r="G507" i="10" s="1"/>
  <c r="F361" i="10"/>
  <c r="G361" i="10" s="1"/>
  <c r="F489" i="10"/>
  <c r="G489" i="10" s="1"/>
  <c r="H435" i="11"/>
  <c r="I435" i="11" s="1"/>
  <c r="F37" i="10"/>
  <c r="G37" i="10" s="1"/>
  <c r="F61" i="10"/>
  <c r="G61" i="10" s="1"/>
  <c r="F447" i="10"/>
  <c r="G447" i="10" s="1"/>
  <c r="F136" i="10"/>
  <c r="G136" i="10" s="1"/>
  <c r="F307" i="10"/>
  <c r="G307" i="10" s="1"/>
  <c r="F211" i="10"/>
  <c r="G211" i="10" s="1"/>
  <c r="F520" i="10"/>
  <c r="G520" i="10" s="1"/>
  <c r="F293" i="10"/>
  <c r="G293" i="10" s="1"/>
  <c r="H322" i="11"/>
  <c r="I322" i="11" s="1"/>
  <c r="H248" i="11"/>
  <c r="I248" i="11" s="1"/>
  <c r="J463" i="12"/>
  <c r="K463" i="12" s="1"/>
  <c r="O213" i="13"/>
  <c r="P213" i="13" s="1"/>
  <c r="J212" i="12"/>
  <c r="K212" i="12" s="1"/>
  <c r="J384" i="12"/>
  <c r="K384" i="12" s="1"/>
  <c r="Y350" i="14"/>
  <c r="Z350" i="14" s="1"/>
  <c r="J336" i="12"/>
  <c r="K336" i="12" s="1"/>
  <c r="Y266" i="14"/>
  <c r="Z266" i="14" s="1"/>
  <c r="Y331" i="14"/>
  <c r="Z331" i="14" s="1"/>
  <c r="O326" i="13"/>
  <c r="P326" i="13" s="1"/>
  <c r="J251" i="12"/>
  <c r="K251" i="12" s="1"/>
  <c r="Y421" i="14"/>
  <c r="Z421" i="14" s="1"/>
  <c r="Y364" i="14"/>
  <c r="Z364" i="14" s="1"/>
  <c r="J320" i="12"/>
  <c r="K320" i="12" s="1"/>
  <c r="O488" i="13"/>
  <c r="P488" i="13" s="1"/>
  <c r="J223" i="12"/>
  <c r="K223" i="12" s="1"/>
  <c r="O448" i="13"/>
  <c r="P448" i="13" s="1"/>
  <c r="J410" i="12"/>
  <c r="K410" i="12" s="1"/>
  <c r="Y310" i="14"/>
  <c r="Z310" i="14" s="1"/>
  <c r="O48" i="13"/>
  <c r="P48" i="13" s="1"/>
  <c r="Y433" i="14"/>
  <c r="Z433" i="14" s="1"/>
  <c r="Y209" i="14"/>
  <c r="Z209" i="14" s="1"/>
  <c r="F16" i="10"/>
  <c r="G16" i="10" s="1"/>
  <c r="O318" i="13"/>
  <c r="P318" i="13" s="1"/>
  <c r="Y318" i="14"/>
  <c r="Z318" i="14" s="1"/>
  <c r="J452" i="12"/>
  <c r="K452" i="12" s="1"/>
  <c r="J372" i="12"/>
  <c r="K372" i="12" s="1"/>
  <c r="J292" i="12"/>
  <c r="K292" i="12" s="1"/>
  <c r="J84" i="12"/>
  <c r="K84" i="12" s="1"/>
  <c r="Y58" i="14"/>
  <c r="Z58" i="14" s="1"/>
  <c r="Y439" i="14"/>
  <c r="Z439" i="14" s="1"/>
  <c r="Y17" i="14"/>
  <c r="Z17" i="14" s="1"/>
  <c r="O217" i="13"/>
  <c r="P217" i="13" s="1"/>
  <c r="J480" i="12"/>
  <c r="K480" i="12" s="1"/>
  <c r="J380" i="12"/>
  <c r="K380" i="12" s="1"/>
  <c r="Y436" i="14"/>
  <c r="Z436" i="14" s="1"/>
  <c r="Y116" i="14"/>
  <c r="Z116" i="14" s="1"/>
  <c r="J55" i="12"/>
  <c r="K55" i="12" s="1"/>
  <c r="Y420" i="14"/>
  <c r="Z420" i="14" s="1"/>
  <c r="Y164" i="14"/>
  <c r="Z164" i="14" s="1"/>
  <c r="Y323" i="14"/>
  <c r="Z323" i="14" s="1"/>
  <c r="Y211" i="14"/>
  <c r="Z211" i="14" s="1"/>
  <c r="J483" i="12"/>
  <c r="K483" i="12" s="1"/>
  <c r="J307" i="12"/>
  <c r="K307" i="12" s="1"/>
  <c r="J35" i="12"/>
  <c r="K35" i="12" s="1"/>
  <c r="J164" i="12"/>
  <c r="K164" i="12" s="1"/>
  <c r="J68" i="12"/>
  <c r="K68" i="12" s="1"/>
  <c r="Y491" i="14"/>
  <c r="Z491" i="14" s="1"/>
  <c r="J123" i="12"/>
  <c r="K123" i="12" s="1"/>
  <c r="Y250" i="14"/>
  <c r="Z250" i="14" s="1"/>
  <c r="Y405" i="14"/>
  <c r="Z405" i="14" s="1"/>
  <c r="Y85" i="14"/>
  <c r="Z85" i="14" s="1"/>
  <c r="J411" i="12"/>
  <c r="K411" i="12" s="1"/>
  <c r="O359" i="13"/>
  <c r="P359" i="13" s="1"/>
  <c r="Y42" i="14"/>
  <c r="Z42" i="14" s="1"/>
  <c r="O447" i="13"/>
  <c r="P447" i="13" s="1"/>
  <c r="Y427" i="14"/>
  <c r="Z427" i="14" s="1"/>
  <c r="O375" i="13"/>
  <c r="P375" i="13" s="1"/>
  <c r="O294" i="13"/>
  <c r="P294" i="13" s="1"/>
  <c r="Y298" i="14"/>
  <c r="Z298" i="14" s="1"/>
  <c r="Y242" i="14"/>
  <c r="Z242" i="14" s="1"/>
  <c r="Y26" i="14"/>
  <c r="Z26" i="14" s="1"/>
  <c r="Y472" i="14"/>
  <c r="Z472" i="14" s="1"/>
  <c r="J412" i="12"/>
  <c r="K412" i="12" s="1"/>
  <c r="J284" i="12"/>
  <c r="K284" i="12" s="1"/>
  <c r="Y33" i="14"/>
  <c r="Z33" i="14" s="1"/>
  <c r="J503" i="12"/>
  <c r="K503" i="12" s="1"/>
  <c r="Y451" i="14"/>
  <c r="Z451" i="14" s="1"/>
  <c r="J343" i="12"/>
  <c r="K343" i="12" s="1"/>
  <c r="J23" i="12"/>
  <c r="K23" i="12" s="1"/>
  <c r="Y494" i="14"/>
  <c r="Z494" i="14" s="1"/>
  <c r="O362" i="13"/>
  <c r="P362" i="13" s="1"/>
  <c r="J399" i="12"/>
  <c r="K399" i="12" s="1"/>
  <c r="J143" i="12"/>
  <c r="K143" i="12" s="1"/>
  <c r="Y509" i="14"/>
  <c r="Z509" i="14" s="1"/>
  <c r="Y117" i="14"/>
  <c r="Z117" i="14" s="1"/>
  <c r="Y219" i="14"/>
  <c r="Z219" i="14" s="1"/>
  <c r="J256" i="12"/>
  <c r="K256" i="12" s="1"/>
  <c r="J208" i="12"/>
  <c r="K208" i="12" s="1"/>
  <c r="O519" i="13"/>
  <c r="P519" i="13" s="1"/>
  <c r="O471" i="13"/>
  <c r="P471" i="13" s="1"/>
  <c r="J458" i="12"/>
  <c r="K458" i="12" s="1"/>
  <c r="O472" i="13"/>
  <c r="P472" i="13" s="1"/>
  <c r="O400" i="13"/>
  <c r="P400" i="13" s="1"/>
  <c r="O144" i="13"/>
  <c r="P144" i="13" s="1"/>
  <c r="O112" i="13"/>
  <c r="P112" i="13" s="1"/>
  <c r="J352" i="12"/>
  <c r="K352" i="12" s="1"/>
  <c r="J288" i="12"/>
  <c r="K288" i="12" s="1"/>
  <c r="J240" i="12"/>
  <c r="K240" i="12" s="1"/>
  <c r="Y172" i="14"/>
  <c r="Z172" i="14" s="1"/>
  <c r="Y140" i="14"/>
  <c r="Z140" i="14" s="1"/>
  <c r="Y108" i="14"/>
  <c r="Z108" i="14" s="1"/>
  <c r="J80" i="12"/>
  <c r="K80" i="12" s="1"/>
  <c r="Y157" i="14"/>
  <c r="Z157" i="14" s="1"/>
  <c r="J139" i="12"/>
  <c r="K139" i="12" s="1"/>
  <c r="J59" i="12"/>
  <c r="K59" i="12" s="1"/>
  <c r="Y142" i="14"/>
  <c r="Z142" i="14" s="1"/>
  <c r="Y101" i="14"/>
  <c r="Z101" i="14" s="1"/>
  <c r="J116" i="12"/>
  <c r="K116" i="12" s="1"/>
  <c r="J227" i="12"/>
  <c r="K227" i="12" s="1"/>
  <c r="J20" i="12"/>
  <c r="K20" i="12" s="1"/>
  <c r="J231" i="12"/>
  <c r="K231" i="12" s="1"/>
  <c r="F404" i="10"/>
  <c r="G404" i="10" s="1"/>
  <c r="F423" i="10"/>
  <c r="G423" i="10" s="1"/>
  <c r="F162" i="10"/>
  <c r="G162" i="10" s="1"/>
  <c r="F363" i="10"/>
  <c r="G363" i="10" s="1"/>
  <c r="F410" i="10"/>
  <c r="G410" i="10" s="1"/>
  <c r="F150" i="10"/>
  <c r="G150" i="10" s="1"/>
  <c r="F366" i="10"/>
  <c r="G366" i="10" s="1"/>
  <c r="F431" i="10"/>
  <c r="G431" i="10" s="1"/>
  <c r="F55" i="10"/>
  <c r="G55" i="10" s="1"/>
  <c r="F183" i="10"/>
  <c r="G183" i="10" s="1"/>
  <c r="F443" i="10"/>
  <c r="G443" i="10" s="1"/>
  <c r="F337" i="10"/>
  <c r="G337" i="10" s="1"/>
  <c r="F465" i="10"/>
  <c r="G465" i="10" s="1"/>
  <c r="Y70" i="14"/>
  <c r="Z70" i="14" s="1"/>
  <c r="O57" i="13"/>
  <c r="P57" i="13" s="1"/>
  <c r="J257" i="12"/>
  <c r="K257" i="12" s="1"/>
  <c r="H390" i="11"/>
  <c r="I390" i="11" s="1"/>
  <c r="H377" i="11"/>
  <c r="I377" i="11" s="1"/>
  <c r="F106" i="10"/>
  <c r="G106" i="10" s="1"/>
  <c r="F234" i="10"/>
  <c r="G234" i="10" s="1"/>
  <c r="F98" i="10"/>
  <c r="G98" i="10" s="1"/>
  <c r="F222" i="10"/>
  <c r="G222" i="10" s="1"/>
  <c r="F462" i="10"/>
  <c r="G462" i="10" s="1"/>
  <c r="F416" i="10"/>
  <c r="G416" i="10" s="1"/>
  <c r="F123" i="10"/>
  <c r="G123" i="10" s="1"/>
  <c r="F283" i="10"/>
  <c r="G283" i="10" s="1"/>
  <c r="F277" i="10"/>
  <c r="G277" i="10" s="1"/>
  <c r="F405" i="10"/>
  <c r="G405" i="10" s="1"/>
  <c r="Y202" i="14"/>
  <c r="Z202" i="14" s="1"/>
  <c r="Y173" i="14"/>
  <c r="Z173" i="14" s="1"/>
  <c r="J188" i="12"/>
  <c r="K188" i="12" s="1"/>
  <c r="J39" i="12"/>
  <c r="K39" i="12" s="1"/>
  <c r="J152" i="12"/>
  <c r="K152" i="12" s="1"/>
  <c r="F400" i="10"/>
  <c r="G400" i="10" s="1"/>
  <c r="F52" i="10"/>
  <c r="G52" i="10" s="1"/>
  <c r="F180" i="10"/>
  <c r="G180" i="10" s="1"/>
  <c r="F484" i="10"/>
  <c r="G484" i="10" s="1"/>
  <c r="F296" i="10"/>
  <c r="G296" i="10" s="1"/>
  <c r="O34" i="13"/>
  <c r="P34" i="13" s="1"/>
  <c r="O195" i="13"/>
  <c r="P195" i="13" s="1"/>
  <c r="H433" i="11"/>
  <c r="I433" i="11" s="1"/>
  <c r="H342" i="11"/>
  <c r="I342" i="11" s="1"/>
  <c r="H277" i="11"/>
  <c r="I277" i="11" s="1"/>
  <c r="H476" i="11"/>
  <c r="I476" i="11" s="1"/>
  <c r="H387" i="11"/>
  <c r="I387" i="11" s="1"/>
  <c r="H383" i="11"/>
  <c r="I383" i="11" s="1"/>
  <c r="F185" i="10"/>
  <c r="G185" i="10" s="1"/>
  <c r="F434" i="10"/>
  <c r="G434" i="10" s="1"/>
  <c r="F496" i="10"/>
  <c r="G496" i="10" s="1"/>
  <c r="F197" i="10"/>
  <c r="G197" i="10" s="1"/>
  <c r="F468" i="10"/>
  <c r="G468" i="10" s="1"/>
  <c r="F487" i="10"/>
  <c r="G487" i="10" s="1"/>
  <c r="F286" i="10"/>
  <c r="G286" i="10" s="1"/>
  <c r="F486" i="10"/>
  <c r="G486" i="10" s="1"/>
  <c r="F131" i="10"/>
  <c r="G131" i="10" s="1"/>
  <c r="F298" i="10"/>
  <c r="G298" i="10" s="1"/>
  <c r="F285" i="10"/>
  <c r="G285" i="10" s="1"/>
  <c r="F413" i="10"/>
  <c r="G413" i="10" s="1"/>
  <c r="O259" i="13"/>
  <c r="P259" i="13" s="1"/>
  <c r="H297" i="11"/>
  <c r="I297" i="11" s="1"/>
  <c r="H368" i="11"/>
  <c r="I368" i="11" s="1"/>
  <c r="H417" i="11"/>
  <c r="I417" i="11" s="1"/>
  <c r="F60" i="10"/>
  <c r="G60" i="10" s="1"/>
  <c r="F188" i="10"/>
  <c r="G188" i="10" s="1"/>
  <c r="F503" i="10"/>
  <c r="G503" i="10" s="1"/>
  <c r="H194" i="11"/>
  <c r="I194" i="11" s="1"/>
  <c r="H66" i="11"/>
  <c r="I66" i="11" s="1"/>
  <c r="H350" i="11"/>
  <c r="I350" i="11" s="1"/>
  <c r="H156" i="11"/>
  <c r="I156" i="11" s="1"/>
  <c r="F30" i="10"/>
  <c r="G30" i="10" s="1"/>
  <c r="F201" i="10"/>
  <c r="G201" i="10" s="1"/>
  <c r="F506" i="10"/>
  <c r="G506" i="10" s="1"/>
  <c r="F38" i="10"/>
  <c r="G38" i="10" s="1"/>
  <c r="F213" i="10"/>
  <c r="G213" i="10" s="1"/>
  <c r="F504" i="10"/>
  <c r="G504" i="10" s="1"/>
  <c r="F255" i="10"/>
  <c r="G255" i="10" s="1"/>
  <c r="F316" i="10"/>
  <c r="G316" i="10" s="1"/>
  <c r="F450" i="10"/>
  <c r="G450" i="10" s="1"/>
  <c r="F139" i="10"/>
  <c r="G139" i="10" s="1"/>
  <c r="F421" i="10"/>
  <c r="G421" i="10" s="1"/>
  <c r="H336" i="11"/>
  <c r="I336" i="11" s="1"/>
  <c r="H226" i="11"/>
  <c r="I226" i="11" s="1"/>
  <c r="F62" i="10"/>
  <c r="G62" i="10" s="1"/>
  <c r="F217" i="10"/>
  <c r="G217" i="10" s="1"/>
  <c r="F70" i="10"/>
  <c r="G70" i="10" s="1"/>
  <c r="F229" i="10"/>
  <c r="G229" i="10" s="1"/>
  <c r="F270" i="10"/>
  <c r="G270" i="10" s="1"/>
  <c r="F335" i="10"/>
  <c r="G335" i="10" s="1"/>
  <c r="F480" i="10"/>
  <c r="G480" i="10" s="1"/>
  <c r="F19" i="10"/>
  <c r="G19" i="10" s="1"/>
  <c r="F347" i="10"/>
  <c r="G347" i="10" s="1"/>
  <c r="F301" i="10"/>
  <c r="G301" i="10" s="1"/>
  <c r="F429" i="10"/>
  <c r="G429" i="10" s="1"/>
  <c r="J392" i="12"/>
  <c r="K392" i="12" s="1"/>
  <c r="J49" i="12"/>
  <c r="K49" i="12" s="1"/>
  <c r="J273" i="12"/>
  <c r="K273" i="12" s="1"/>
  <c r="O76" i="13"/>
  <c r="P76" i="13" s="1"/>
  <c r="J262" i="12"/>
  <c r="K262" i="12" s="1"/>
  <c r="J61" i="12"/>
  <c r="K61" i="12" s="1"/>
  <c r="J146" i="15"/>
  <c r="H146" i="15"/>
  <c r="O307" i="13"/>
  <c r="P307" i="13" s="1"/>
  <c r="O183" i="13"/>
  <c r="P183" i="13" s="1"/>
  <c r="J92" i="15"/>
  <c r="H92" i="15"/>
  <c r="J173" i="15"/>
  <c r="H173" i="15"/>
  <c r="J49" i="15"/>
  <c r="H49" i="15"/>
  <c r="H55" i="15"/>
  <c r="J55" i="15"/>
  <c r="J117" i="15"/>
  <c r="H117" i="15"/>
  <c r="J101" i="15"/>
  <c r="H101" i="15"/>
  <c r="J192" i="15"/>
  <c r="H192" i="15"/>
  <c r="J137" i="15"/>
  <c r="H137" i="15"/>
  <c r="J183" i="15"/>
  <c r="H183" i="15"/>
  <c r="J68" i="15"/>
  <c r="H68" i="15"/>
  <c r="J193" i="15"/>
  <c r="H193" i="15"/>
  <c r="J130" i="15"/>
  <c r="H130" i="15"/>
  <c r="J90" i="15"/>
  <c r="H90" i="15"/>
  <c r="J42" i="12"/>
  <c r="K42" i="12" s="1"/>
  <c r="J93" i="12"/>
  <c r="K93" i="12" s="1"/>
  <c r="J238" i="15"/>
  <c r="H238" i="15"/>
  <c r="H236" i="15"/>
  <c r="J236" i="15"/>
  <c r="Y38" i="14"/>
  <c r="Z38" i="14" s="1"/>
  <c r="J94" i="12"/>
  <c r="K94" i="12" s="1"/>
  <c r="J147" i="12"/>
  <c r="K147" i="12" s="1"/>
  <c r="J339" i="12"/>
  <c r="K339" i="12" s="1"/>
  <c r="H274" i="15"/>
  <c r="J274" i="15"/>
  <c r="J189" i="12"/>
  <c r="K189" i="12" s="1"/>
  <c r="J38" i="12"/>
  <c r="K38" i="12" s="1"/>
  <c r="J94" i="15"/>
  <c r="H94" i="15"/>
  <c r="O60" i="13"/>
  <c r="P60" i="13" s="1"/>
  <c r="J249" i="12"/>
  <c r="K249" i="12" s="1"/>
  <c r="Y22" i="14"/>
  <c r="Z22" i="14" s="1"/>
  <c r="J502" i="12"/>
  <c r="K502" i="12" s="1"/>
  <c r="J84" i="15"/>
  <c r="H84" i="15"/>
  <c r="J170" i="15"/>
  <c r="H170" i="15"/>
  <c r="H271" i="15"/>
  <c r="J271" i="15"/>
  <c r="J76" i="15"/>
  <c r="H76" i="15"/>
  <c r="J64" i="15"/>
  <c r="H64" i="15"/>
  <c r="J88" i="15"/>
  <c r="H88" i="15"/>
  <c r="J237" i="15"/>
  <c r="H237" i="15"/>
  <c r="J135" i="15"/>
  <c r="H135" i="15"/>
  <c r="H57" i="15"/>
  <c r="J57" i="15"/>
  <c r="J115" i="15"/>
  <c r="H115" i="15"/>
  <c r="J277" i="15"/>
  <c r="H277" i="15"/>
  <c r="J90" i="12"/>
  <c r="K90" i="12" s="1"/>
  <c r="J185" i="15"/>
  <c r="H185" i="15"/>
  <c r="J103" i="12"/>
  <c r="K103" i="12" s="1"/>
  <c r="J178" i="12"/>
  <c r="K178" i="12" s="1"/>
  <c r="H60" i="15"/>
  <c r="J60" i="15"/>
  <c r="J250" i="12"/>
  <c r="K250" i="12" s="1"/>
  <c r="J408" i="12"/>
  <c r="K408" i="12" s="1"/>
  <c r="J334" i="12"/>
  <c r="K334" i="12" s="1"/>
  <c r="J97" i="15"/>
  <c r="H97" i="15"/>
  <c r="J378" i="12"/>
  <c r="K378" i="12" s="1"/>
  <c r="J243" i="12"/>
  <c r="K243" i="12" s="1"/>
  <c r="J141" i="15"/>
  <c r="H141" i="15"/>
  <c r="J119" i="15"/>
  <c r="H119" i="15"/>
  <c r="J42" i="15"/>
  <c r="H42" i="15"/>
  <c r="J66" i="15"/>
  <c r="H66" i="15"/>
  <c r="J175" i="15"/>
  <c r="H175" i="15"/>
  <c r="J151" i="15"/>
  <c r="H151" i="15"/>
  <c r="H257" i="15"/>
  <c r="J257" i="15"/>
  <c r="J132" i="15"/>
  <c r="H132" i="15"/>
  <c r="J93" i="15"/>
  <c r="H93" i="15"/>
  <c r="J194" i="12"/>
  <c r="K194" i="12" s="1"/>
  <c r="J190" i="12"/>
  <c r="K190" i="12" s="1"/>
  <c r="J317" i="12"/>
  <c r="K317" i="12" s="1"/>
  <c r="J434" i="12"/>
  <c r="K434" i="12" s="1"/>
  <c r="J454" i="12"/>
  <c r="K454" i="12" s="1"/>
  <c r="J275" i="12"/>
  <c r="K275" i="12" s="1"/>
  <c r="J494" i="12"/>
  <c r="K494" i="12" s="1"/>
  <c r="J30" i="12"/>
  <c r="K30" i="12" s="1"/>
  <c r="J498" i="12"/>
  <c r="K498" i="12" s="1"/>
  <c r="J54" i="12"/>
  <c r="K54" i="12" s="1"/>
  <c r="J401" i="12"/>
  <c r="K401" i="12" s="1"/>
  <c r="O39" i="13"/>
  <c r="P39" i="13" s="1"/>
  <c r="J44" i="12"/>
  <c r="K44" i="12" s="1"/>
  <c r="J313" i="12"/>
  <c r="K313" i="12" s="1"/>
  <c r="Y21" i="14"/>
  <c r="Z21" i="14" s="1"/>
  <c r="J242" i="15"/>
  <c r="H242" i="15"/>
  <c r="J258" i="12"/>
  <c r="K258" i="12" s="1"/>
  <c r="J246" i="15"/>
  <c r="H246" i="15"/>
  <c r="J19" i="12"/>
  <c r="K19" i="12" s="1"/>
  <c r="J455" i="12"/>
  <c r="K455" i="12" s="1"/>
  <c r="J248" i="15"/>
  <c r="H248" i="15"/>
  <c r="Y193" i="14"/>
  <c r="Z193" i="14" s="1"/>
  <c r="J191" i="15"/>
  <c r="H191" i="15"/>
  <c r="J272" i="15"/>
  <c r="H272" i="15"/>
  <c r="J158" i="12"/>
  <c r="K158" i="12" s="1"/>
  <c r="J406" i="12"/>
  <c r="K406" i="12" s="1"/>
  <c r="J209" i="12"/>
  <c r="K209" i="12" s="1"/>
  <c r="J247" i="15"/>
  <c r="H247" i="15"/>
  <c r="J450" i="12"/>
  <c r="K450" i="12" s="1"/>
  <c r="O37" i="13"/>
  <c r="P37" i="13" s="1"/>
  <c r="J290" i="12"/>
  <c r="K290" i="12" s="1"/>
  <c r="J386" i="12"/>
  <c r="K386" i="12" s="1"/>
  <c r="J358" i="12"/>
  <c r="K358" i="12" s="1"/>
  <c r="J142" i="15"/>
  <c r="H142" i="15"/>
  <c r="J180" i="15"/>
  <c r="H180" i="15"/>
  <c r="J29" i="15"/>
  <c r="H29" i="15"/>
  <c r="H265" i="15"/>
  <c r="J265" i="15"/>
  <c r="J43" i="15"/>
  <c r="H43" i="15"/>
  <c r="J182" i="15"/>
  <c r="H182" i="15"/>
  <c r="J194" i="15"/>
  <c r="H194" i="15"/>
  <c r="J253" i="15"/>
  <c r="H253" i="15"/>
  <c r="H225" i="15"/>
  <c r="J225" i="15"/>
  <c r="J46" i="15"/>
  <c r="H46" i="15"/>
  <c r="J30" i="15"/>
  <c r="H30" i="15"/>
  <c r="J254" i="15"/>
  <c r="H254" i="15"/>
  <c r="J74" i="15"/>
  <c r="H74" i="15"/>
  <c r="J31" i="15"/>
  <c r="H31" i="15"/>
  <c r="J120" i="12"/>
  <c r="K120" i="12" s="1"/>
  <c r="J279" i="12"/>
  <c r="K279" i="12" s="1"/>
  <c r="J87" i="15"/>
  <c r="H87" i="15"/>
  <c r="J241" i="15"/>
  <c r="H241" i="15"/>
  <c r="J163" i="12"/>
  <c r="K163" i="12" s="1"/>
  <c r="D15" i="3"/>
  <c r="D14" i="3"/>
  <c r="J216" i="12"/>
  <c r="K216" i="12" s="1"/>
  <c r="J181" i="15"/>
  <c r="H181" i="15"/>
  <c r="J104" i="12"/>
  <c r="K104" i="12" s="1"/>
  <c r="J114" i="12"/>
  <c r="K114" i="12" s="1"/>
  <c r="J376" i="12"/>
  <c r="K376" i="12" s="1"/>
  <c r="J519" i="12"/>
  <c r="K519" i="12" s="1"/>
  <c r="J346" i="12"/>
  <c r="K346" i="12" s="1"/>
  <c r="J252" i="15"/>
  <c r="H252" i="15"/>
  <c r="J126" i="15"/>
  <c r="H126" i="15"/>
  <c r="J163" i="15"/>
  <c r="H163" i="15"/>
  <c r="J89" i="15"/>
  <c r="H89" i="15"/>
  <c r="J166" i="15"/>
  <c r="H166" i="15"/>
  <c r="J245" i="15"/>
  <c r="H245" i="15"/>
  <c r="J233" i="15"/>
  <c r="H233" i="15"/>
  <c r="J196" i="15"/>
  <c r="H196" i="15"/>
  <c r="J99" i="15"/>
  <c r="H99" i="15"/>
  <c r="J98" i="15"/>
  <c r="H98" i="15"/>
  <c r="J79" i="15"/>
  <c r="H79" i="15"/>
  <c r="J509" i="12"/>
  <c r="K509" i="12" s="1"/>
  <c r="J353" i="12"/>
  <c r="K353" i="12" s="1"/>
  <c r="Y30" i="14"/>
  <c r="Z30" i="14" s="1"/>
  <c r="J237" i="12"/>
  <c r="K237" i="12" s="1"/>
  <c r="J485" i="12"/>
  <c r="K485" i="12" s="1"/>
  <c r="J326" i="12"/>
  <c r="K326" i="12" s="1"/>
  <c r="J56" i="12"/>
  <c r="K56" i="12" s="1"/>
  <c r="J113" i="15"/>
  <c r="H113" i="15"/>
  <c r="J159" i="15"/>
  <c r="H159" i="15"/>
  <c r="J318" i="12"/>
  <c r="K318" i="12" s="1"/>
  <c r="J78" i="15"/>
  <c r="H78" i="15"/>
  <c r="J289" i="12"/>
  <c r="K289" i="12" s="1"/>
  <c r="J126" i="12"/>
  <c r="K126" i="12" s="1"/>
  <c r="J438" i="12"/>
  <c r="K438" i="12" s="1"/>
  <c r="O18" i="13"/>
  <c r="P18" i="13" s="1"/>
  <c r="H221" i="15"/>
  <c r="J221" i="15"/>
  <c r="J482" i="12"/>
  <c r="K482" i="12" s="1"/>
  <c r="J170" i="12"/>
  <c r="K170" i="12" s="1"/>
  <c r="O184" i="13"/>
  <c r="P184" i="13" s="1"/>
  <c r="J263" i="12"/>
  <c r="K263" i="12" s="1"/>
  <c r="J162" i="15"/>
  <c r="H162" i="15"/>
  <c r="J169" i="15"/>
  <c r="H169" i="15"/>
  <c r="J45" i="12"/>
  <c r="K45" i="12" s="1"/>
  <c r="J110" i="15"/>
  <c r="H110" i="15"/>
  <c r="J462" i="12"/>
  <c r="K462" i="12" s="1"/>
  <c r="J278" i="12"/>
  <c r="K278" i="12" s="1"/>
  <c r="J390" i="12"/>
  <c r="K390" i="12" s="1"/>
  <c r="J82" i="12"/>
  <c r="K82" i="12" s="1"/>
  <c r="J230" i="12"/>
  <c r="K230" i="12" s="1"/>
  <c r="J219" i="15"/>
  <c r="H219" i="15"/>
  <c r="J154" i="15"/>
  <c r="H154" i="15"/>
  <c r="J95" i="15"/>
  <c r="H95" i="15"/>
  <c r="J134" i="15"/>
  <c r="H134" i="15"/>
  <c r="J116" i="15"/>
  <c r="H116" i="15"/>
  <c r="J270" i="15"/>
  <c r="H270" i="15"/>
  <c r="J227" i="15"/>
  <c r="H227" i="15"/>
  <c r="J178" i="15"/>
  <c r="H178" i="15"/>
  <c r="J262" i="15"/>
  <c r="H262" i="15"/>
  <c r="J226" i="15"/>
  <c r="H226" i="15"/>
  <c r="J73" i="15"/>
  <c r="H73" i="15"/>
  <c r="J37" i="15"/>
  <c r="H37" i="15"/>
  <c r="J40" i="15"/>
  <c r="H40" i="15"/>
  <c r="J172" i="15"/>
  <c r="H172" i="15"/>
  <c r="J255" i="15"/>
  <c r="H255" i="15"/>
  <c r="J211" i="12"/>
  <c r="K211" i="12" s="1"/>
  <c r="J124" i="12"/>
  <c r="K124" i="12" s="1"/>
  <c r="H61" i="15"/>
  <c r="J61" i="15"/>
  <c r="J445" i="12"/>
  <c r="K445" i="12" s="1"/>
  <c r="H264" i="15"/>
  <c r="J264" i="15"/>
  <c r="O515" i="13"/>
  <c r="P515" i="13" s="1"/>
  <c r="J439" i="12"/>
  <c r="K439" i="12" s="1"/>
  <c r="J234" i="12"/>
  <c r="K234" i="12" s="1"/>
  <c r="J200" i="15"/>
  <c r="H200" i="15"/>
  <c r="H25" i="15" l="1"/>
  <c r="J25" i="15"/>
</calcChain>
</file>

<file path=xl/comments1.xml><?xml version="1.0" encoding="utf-8"?>
<comments xmlns="http://schemas.openxmlformats.org/spreadsheetml/2006/main">
  <authors>
    <author/>
  </authors>
  <commentList>
    <comment ref="A510" authorId="0" shapeId="0">
      <text>
        <r>
          <rPr>
            <sz val="10"/>
            <color rgb="FF000000"/>
            <rFont val="Arial"/>
            <family val="2"/>
            <charset val="204"/>
          </rPr>
          <t>Пользователь:
means of stock log returns</t>
        </r>
      </text>
    </comment>
    <comment ref="A511" authorId="0" shapeId="0">
      <text>
        <r>
          <rPr>
            <sz val="10"/>
            <color rgb="FF000000"/>
            <rFont val="Arial"/>
            <family val="2"/>
            <charset val="204"/>
          </rPr>
          <t>Пользователь:
standard deviations of stock log returns</t>
        </r>
      </text>
    </comment>
  </commentList>
</comments>
</file>

<file path=xl/comments2.xml><?xml version="1.0" encoding="utf-8"?>
<comments xmlns="http://schemas.openxmlformats.org/spreadsheetml/2006/main">
  <authors>
    <author/>
  </authors>
  <commentList>
    <comment ref="A3" authorId="0" shapeId="0">
      <text>
        <r>
          <rPr>
            <sz val="10"/>
            <color rgb="FF000000"/>
            <rFont val="Arial"/>
            <family val="2"/>
            <charset val="204"/>
          </rPr>
          <t>As stocks have equal share in our portfolio, the weight for each stock is equal to 1/6.</t>
        </r>
      </text>
    </comment>
    <comment ref="A11" authorId="0" shapeId="0">
      <text>
        <r>
          <rPr>
            <sz val="10"/>
            <color rgb="FF000000"/>
            <rFont val="Arial"/>
            <family val="2"/>
            <charset val="204"/>
          </rPr>
          <t>Confidence level for VaR and ES</t>
        </r>
      </text>
    </comment>
  </commentList>
</comments>
</file>

<file path=xl/comments3.xml><?xml version="1.0" encoding="utf-8"?>
<comments xmlns="http://schemas.openxmlformats.org/spreadsheetml/2006/main">
  <authors>
    <author/>
  </authors>
  <commentList>
    <comment ref="F16" authorId="0" shapeId="0">
      <text>
        <r>
          <rPr>
            <sz val="10"/>
            <color rgb="FF000000"/>
            <rFont val="Arial"/>
            <family val="2"/>
            <charset val="204"/>
          </rPr>
          <t>Cumulative probabilities indicate the probability of reaching a specified number of breakdowns</t>
        </r>
      </text>
    </comment>
    <comment ref="B18" authorId="0" shapeId="0">
      <text>
        <r>
          <rPr>
            <sz val="10"/>
            <color rgb="FF000000"/>
            <rFont val="Arial"/>
            <family val="2"/>
            <charset val="204"/>
          </rPr>
          <t>According to the cumulative probability of reaching 5 failers the observed subportfolio of stocks should be monitored</t>
        </r>
      </text>
    </comment>
  </commentList>
</comments>
</file>

<file path=xl/comments4.xml><?xml version="1.0" encoding="utf-8"?>
<comments xmlns="http://schemas.openxmlformats.org/spreadsheetml/2006/main">
  <authors>
    <author/>
  </authors>
  <commentList>
    <comment ref="A3" authorId="0" shapeId="0">
      <text>
        <r>
          <rPr>
            <sz val="10"/>
            <color rgb="FF000000"/>
            <rFont val="Arial"/>
            <family val="2"/>
            <charset val="204"/>
          </rPr>
          <t>As stocks have equal share in our portfolio, the weight for each stock is equal to 1/6.</t>
        </r>
      </text>
    </comment>
    <comment ref="A11" authorId="0" shapeId="0">
      <text>
        <r>
          <rPr>
            <sz val="10"/>
            <color rgb="FF000000"/>
            <rFont val="Arial"/>
            <family val="2"/>
            <charset val="204"/>
          </rPr>
          <t>Confidence level for VaR and ES</t>
        </r>
      </text>
    </comment>
  </commentList>
</comments>
</file>

<file path=xl/sharedStrings.xml><?xml version="1.0" encoding="utf-8"?>
<sst xmlns="http://schemas.openxmlformats.org/spreadsheetml/2006/main" count="351" uniqueCount="210">
  <si>
    <t>Sheet name</t>
  </si>
  <si>
    <t>Overview</t>
  </si>
  <si>
    <t>Вопросы</t>
  </si>
  <si>
    <t>We have chosen stocks of Tesla Inc., Intel Inc., Apple, Netflix and Microsoft for our portfolio. We analise distribution of stocks log returns and correlation of returns in subportfolio.</t>
  </si>
  <si>
    <t>Cov of 1 day log returns</t>
  </si>
  <si>
    <t>Stocks</t>
  </si>
  <si>
    <t>weights</t>
  </si>
  <si>
    <t>The first sheet shows data on 6 stocks pricing and exchange rate. The domestic currency is rubble and the foreign currency is dollar USA. There are calculations of log returns and arythmetical returns of stocks as well as analysis of data distribution, covariance, and correlation of stocks in the subportfolio.</t>
  </si>
  <si>
    <t>Log-returns of stocks and exchange rate</t>
  </si>
  <si>
    <t>S var_es_delta_normal</t>
  </si>
  <si>
    <t>Arithmetic returns of stocks</t>
  </si>
  <si>
    <t>The second sheet consists of calculations of subportfolio standard deviation, VaR and ES (+Dumb test).</t>
  </si>
  <si>
    <t>Date</t>
  </si>
  <si>
    <t>VaR and ES</t>
  </si>
  <si>
    <t>Tesla</t>
  </si>
  <si>
    <t>Intel</t>
  </si>
  <si>
    <t>Apple</t>
  </si>
  <si>
    <t>Netflix</t>
  </si>
  <si>
    <t>Microsoft</t>
  </si>
  <si>
    <t>In the third sheet we conduct calculations of 1-day and 10-day VaR and ES for each day of the last year of the data period for stocks and exchange rate by two methods: widening approach and rolling window, with the use of multinomial normal model.</t>
  </si>
  <si>
    <t>USD/RUS</t>
  </si>
  <si>
    <t>r tesla</t>
  </si>
  <si>
    <t>r intel</t>
  </si>
  <si>
    <t>r apple</t>
  </si>
  <si>
    <t>r netflix</t>
  </si>
  <si>
    <t>r microsoft</t>
  </si>
  <si>
    <t>r usd/rus</t>
  </si>
  <si>
    <t>VaR 1/10 + ES 1/10</t>
  </si>
  <si>
    <t>This sheet represents a visualization of estimates of 1-day and 10-day VaR and 1-day and 10-day ES.</t>
  </si>
  <si>
    <t>Var1+ES+realized r</t>
  </si>
  <si>
    <t>This sheet represents a visualization of realized returns, 1-day ES and VAR of subportfolio.</t>
  </si>
  <si>
    <t>Backtesting</t>
  </si>
  <si>
    <t>In this sheet we conduct a Binomial coverage test for VaR failures and provide conclusion.</t>
  </si>
  <si>
    <t>Корректно ли мы проинтерпретировали результаты теста?</t>
  </si>
  <si>
    <t>Bonds</t>
  </si>
  <si>
    <t xml:space="preserve">This sheet represents calculations of zero-coupon rates and daily zero-coupons increments.                                                                                                                                                     </t>
  </si>
  <si>
    <t>Правильно ли мы поняли, что q_shift необходимое для расчета VaR для каждой облигации является одинаковым для каждой облигации и считается на основе всех имеющихся данных о бескупонных ставках? Или необходимо считать его для каждой облигации с учетом разных сроков до погашения?</t>
  </si>
  <si>
    <t>Yield curve</t>
  </si>
  <si>
    <t>This sheet represents yield curves of bonds in subportfolio.</t>
  </si>
  <si>
    <t>Bond 1 - Bond 20</t>
  </si>
  <si>
    <t>These sheets represent calculations of coupon-bearing bond value, duration, return and 1/10-day VaR for each day of period.</t>
  </si>
  <si>
    <t>1. Как мы должны использовать rolling window/widening подходы для подсчета VaR для облигаций?
2. Нужно ли здесь вычислять какое кол-во бондов мы купили (если мы тратим 70млн на облигации, по 14млн в каждый и где сколько облигаций)? Как это используется?
3. Предполагает ли single-factor approximation построения портфеля таким же способом, как и для multinomial normal model? И, в целом, как корректно построить портфель из облигаций и оценить его VaR и ES: брать посчитанные приросты бескупонных ставок, по ним строить VaR, но оценивать относительно чего, арифметических доходностей (B_{t}/B_{t-1} - 1)? 
4. Нужно ли находить Bond Return как: -D*Yield(=spot rate) Change? Если да, то нужно ли Yield Change дисконтировать с помощью 1/(1+у)? И, например, аналогично лог-доходностям, записывать их в портфель для подсчета VaR?
5. Не уверены, как правильно посчитать ES для каждой облигации, так как не нашли формулу в лекции.</t>
  </si>
  <si>
    <t>Bond prt VaR + ES (черновик, скорее всего неверно)</t>
  </si>
  <si>
    <t>In the third sheet we conduct calculations of 1-day and 10-day VaR and ES for each day of the last year of the data period for bonds by two methods: widening approach and rolling window, with the use of multinomial normal model(?).</t>
  </si>
  <si>
    <t>Общие вопросы</t>
  </si>
  <si>
    <t>Что подразумевает под собой stock portfolio (domestic)? Необходимо с помощью валютного курса перевести доходность акций в рубли и заново провести расчеты для необходимых показателей?</t>
  </si>
  <si>
    <t>Portfolio</t>
  </si>
  <si>
    <t>Значение разбивки портфеля на 30% акциям и 70% облигациям в один портфель означает лишь изменение весов акций и облигаций? например, вес одного стока будет 0,167*0,3?</t>
  </si>
  <si>
    <t xml:space="preserve">Отдельные баллы за currency засчитываются за счет чего: их присутствие в качестве 6 стока или отдельная статистика (подсчет среднего, сигмы, VaR конкретно для currency)? </t>
  </si>
  <si>
    <t>var</t>
  </si>
  <si>
    <t>sigma</t>
  </si>
  <si>
    <t>α</t>
  </si>
  <si>
    <r>
      <t>-q_α=q_(1-</t>
    </r>
    <r>
      <rPr>
        <sz val="11"/>
        <color theme="1"/>
        <rFont val="Calibri"/>
        <family val="2"/>
        <charset val="204"/>
      </rPr>
      <t>α) for N(0,1)</t>
    </r>
  </si>
  <si>
    <r>
      <t>ES_</t>
    </r>
    <r>
      <rPr>
        <sz val="11"/>
        <color theme="1"/>
        <rFont val="Calibri"/>
        <family val="2"/>
        <charset val="204"/>
      </rPr>
      <t>α for N(0,1)</t>
    </r>
  </si>
  <si>
    <t>VaR_prt_1%</t>
  </si>
  <si>
    <t>ES_prt_1%</t>
  </si>
  <si>
    <t>We check our calculations conducting the following test. If there is only 1 stock in portfolio (100% share), the standard deviation of the portfolio is equal to the standard deviation of this stock. To calculate the standard deviation of portfolio we multiply covariance matrix by vector of shares of stocks (get dispersion from the covariance matrix of the only stock in portfolio) and take square root of it. Standard deviations of stocks' log returns were calculated on sheet "Stocks".</t>
  </si>
  <si>
    <t>Dumb test</t>
  </si>
  <si>
    <t>tesla</t>
  </si>
  <si>
    <t>intel</t>
  </si>
  <si>
    <t>apple</t>
  </si>
  <si>
    <t>netflix</t>
  </si>
  <si>
    <t>microsoft</t>
  </si>
  <si>
    <t>usd/rus</t>
  </si>
  <si>
    <t>sigma i</t>
  </si>
  <si>
    <t>var prt</t>
  </si>
  <si>
    <t>sigma prt</t>
  </si>
  <si>
    <t>We assume that stocks in the portfolio are uniformly distributed</t>
  </si>
  <si>
    <t>Portfolio structure</t>
  </si>
  <si>
    <t>Why we do what we do</t>
  </si>
  <si>
    <t xml:space="preserve">We calculate VaR and ES for 1 and 10 days using 1 day log returns with no use of any overlapping data. As a consequence, none recalibratio napproach is needed. 
To choose data update approach we decided to use both of them in order to calculate VaR 1 day. As a result, the number of hit indicators is higher for calculation with rolling window approach, so it is underestimate the risk in comparison with widening approach. That is why we decided to use widening approach in further calculations.
We apply multinomial normal model  to the estimation of 1-day and 10-day Value-at-Risk (VaR) and Expected Shortfall (ES) for each day of the last year.                                                </t>
  </si>
  <si>
    <t>Currency
(USD/RUS)</t>
  </si>
  <si>
    <t>For calculation of 10-day VaR and 10-day ES we assume
1. 10-day stock log-returns (as well as portfolio's) are still normal.
2.  simga_10days =sigma_1day*sqrt(10) - independence of returns</t>
  </si>
  <si>
    <t>These calculations are essential for backtest (sheet "Backtesting"). It takes value 1 when realised return of portfolio is lower than VaR.</t>
  </si>
  <si>
    <t>To calculate 10-day VaR for each day of the last year we use an assumption that 10-day VaR = 1-day VaR * sqrt(10) (1-day VaR is calculated on the base of widening approach).</t>
  </si>
  <si>
    <t>Here we calculate 1-day ES based on widening approach. To calculate today ES we take into account all available historical data.</t>
  </si>
  <si>
    <t>Here we calculate 1-day ES based on rolling-window approach using last 251 days data.</t>
  </si>
  <si>
    <t>To calculate 10-day ES for each day of the last year we use an assumption that 10-day ES = 1-day ES * sqrt(10) (1-day ES is calculated on the base on widening approach).</t>
  </si>
  <si>
    <t>To calculate realized subportfolio returns we multiply stocks and exchange rate arithmetic returns by their weights in subportfolio. Then we sum them.</t>
  </si>
  <si>
    <t>Here we calculate 1-day VaR based on widening approach. To calculate today VaR we take into account all available historical data.</t>
  </si>
  <si>
    <t>Here we calculate 1-day VaR based on rolling-window approach using last 251 days data.</t>
  </si>
  <si>
    <t>1-day log returns</t>
  </si>
  <si>
    <t>1-day arithmetic returns</t>
  </si>
  <si>
    <t>VAR 1d (widening ap)</t>
  </si>
  <si>
    <t>Hit indicator</t>
  </si>
  <si>
    <t>VAR 1d (window)</t>
  </si>
  <si>
    <t>VaR 10d</t>
  </si>
  <si>
    <t>ES 1d (widening ap)</t>
  </si>
  <si>
    <t>ES 1d (window)</t>
  </si>
  <si>
    <t xml:space="preserve">ES 10d </t>
  </si>
  <si>
    <t>r subportfolio</t>
  </si>
  <si>
    <t>Here is visualization of 1-day VaR, 10-day VaR, 1-day ES and 10-day ES with widening data update approach. It is obvious that 1-day VaR is slightly fluctuating between -2.1% and -2.35%, while 10-day VaR varies between -6.7% and -7.4%. 1-day ES is fluctuating between -2.45% and -2.7%, while 10-day ES varies between -7.7% and -8.5%.</t>
  </si>
  <si>
    <t>About backtesting procedure</t>
  </si>
  <si>
    <t>Backtesting should be used in order to check whether the real losses are in line with VaR forecast or not using some statistical tests and procedures. Binomial coverage test is used to measure the probability of reaching a specified number of breakdowns.
P.S. Hit indicator that is a part of backtesting procedure is calculated in the previous list because it was more convinnient to do it near by VaRs and Realized return</t>
  </si>
  <si>
    <t>Backtesting horizon, previous trading days</t>
  </si>
  <si>
    <t>Minimum data requirement, length of window for model estimation</t>
  </si>
  <si>
    <t>α (for VaR)</t>
  </si>
  <si>
    <t>ε (for HypothesisTest)</t>
  </si>
  <si>
    <t>H0:  VaR is successful at 5% level</t>
  </si>
  <si>
    <t>Now</t>
  </si>
  <si>
    <t>Standard (Binomial) Coverage Test</t>
  </si>
  <si>
    <t xml:space="preserve">Hit, number </t>
  </si>
  <si>
    <t>Probabilty to get hit number up to observed one</t>
  </si>
  <si>
    <t>Interpretation</t>
  </si>
  <si>
    <t>VaR 1day widening approach 252</t>
  </si>
  <si>
    <t>Probability is lower than 1-ε=0.95, therefore, we reject H_0 that VaR is a successful measure.</t>
  </si>
  <si>
    <t>VaR 1day rolling-window approach 252</t>
  </si>
  <si>
    <t>Probability is higher than 1-ε=0.95, therefore, we do not reject H_0 that VaR is a successful measure.</t>
  </si>
  <si>
    <t>Conclusion:</t>
  </si>
  <si>
    <t>Some advantages of widening approach are flexibility and determination of the joint probability distribution of the market variables. However, it does not easily allow volatility updating schemes. Moreover, in quiet data periods this approach underestimates risks, while in volatile data periods it overestimates it.
VaR based on widening approach is conservative approach, and due to higher estimates it prevents some VaR and ES failures in our sample. However, backtest for quality of our estimates showed that the true number of hits is higher, and probability of getting the observed number of hits is lower than we expect. Therefore, these estimates of VaR are not quite appropriate for our subportfolio. At the same time VaR based on rolling-window approach has passed the coverage test as the probability of getting the observed number of hits is higher (almost equal) than the the critical level. However, using VaR based on this approach we get higher number of hits (that's why the probability is high), hense this estimator is not so successful.
VaR estimate is not the best measure of risk as it has several crucial disadvantages:
* VaR can be misleading as it does not measure worst case loss;
* VaR is not additive, so sum of VaR of stock A and VaR of stock B in portfolio is not equal to VaR of portfolio;
* If two portfolios are combined, the total VaR can increase (violation of diversification);
* There are different approaches to VaR calculations that lead to different results. Sometimes it is complicated to choose which one is better;
* VaR estimates are successful only under realistic assumptions of data distribution. Using unrealistic return distributions as inputs can lead to underestimating the real risk with VaR.</t>
  </si>
  <si>
    <t>Another estimate that we used to asses risk of portfolio is Expected Shortfall. In some cases it is more appropriate measure than VaR:
* It shows which losses are the worst 5%;
* It is higher than VaR, therefore it is more successful in preventing failures;
* If two portfolios are combined, the total ES usually decreases and never increases (diversification) in contrast to VaR.
However, it still has disadvantages such as complexity of backtesting and low accuracy of estimation when the losses have fat tails.</t>
  </si>
  <si>
    <t>All used approaches have their own advantages and disadvantages, there is no perfect risk estimator. To get more accurate estimates we should imply more complicated risk estimators.</t>
  </si>
  <si>
    <t xml:space="preserve">Here is visualization of 1-day VaR and ES estimates and realized daily returns of subportfolio. It is obvious that there are several failures of VaR and ES estimates (3 and 1 respectively). Therefore, ES estimates are more successfful than VaR in preventing unexpected losses, however, there is high overprediction.                                          </t>
  </si>
  <si>
    <t>Here are continiously compounded rates of zero-coupons bonds for 1y-20y terms, %. (source:  https://www.cbr.ru/hd_base/zcyc_params and calculations of authors)</t>
  </si>
  <si>
    <t>Maximum among increment values for a certain period</t>
  </si>
  <si>
    <t>In order to get single-factor approximation we calculate zero-coupon increments. After that we calculate max increments during each day to get its distribution  in order to get basic statistics as well as q_shift for VaR estimation</t>
  </si>
  <si>
    <t>We need these calculations to assess 1/10-day VaR of each bond (?).</t>
  </si>
  <si>
    <t xml:space="preserve">Maturity, years </t>
  </si>
  <si>
    <t>daily zero-coupons increments (are used to discount payments due after a specified period)</t>
  </si>
  <si>
    <t>r1</t>
  </si>
  <si>
    <t>r2</t>
  </si>
  <si>
    <t>r3</t>
  </si>
  <si>
    <t>r4</t>
  </si>
  <si>
    <t>r5</t>
  </si>
  <si>
    <t>r6</t>
  </si>
  <si>
    <t>r7</t>
  </si>
  <si>
    <t>r8</t>
  </si>
  <si>
    <t>r9</t>
  </si>
  <si>
    <t>r10</t>
  </si>
  <si>
    <t>r11</t>
  </si>
  <si>
    <t>r12</t>
  </si>
  <si>
    <t>r13</t>
  </si>
  <si>
    <t>r14</t>
  </si>
  <si>
    <t>r15</t>
  </si>
  <si>
    <t>r16</t>
  </si>
  <si>
    <t>r17</t>
  </si>
  <si>
    <t>r18</t>
  </si>
  <si>
    <t>r19</t>
  </si>
  <si>
    <t>r20</t>
  </si>
  <si>
    <t>Max increment, h</t>
  </si>
  <si>
    <t>Normal Distribution of h</t>
  </si>
  <si>
    <t>m, Mean (h)</t>
  </si>
  <si>
    <t xml:space="preserve"> is definitely nonzero.</t>
  </si>
  <si>
    <t>σ, Sigma (h)</t>
  </si>
  <si>
    <t>q_99% for h</t>
  </si>
  <si>
    <t>q^h_99%=(m+σq_99%)</t>
  </si>
  <si>
    <t>mu</t>
  </si>
  <si>
    <t xml:space="preserve">T-test for equality of the true mean to zero
</t>
  </si>
  <si>
    <t>Critical value 97.5%</t>
  </si>
  <si>
    <t>According to the results of t-tests, we don't reject H_0 that true means of log returns of stocks and exchange rate are equal to zero. We use the assumption that the mean for each of stocks is equal to zero in future calculations.</t>
  </si>
  <si>
    <t>Statistics of t-test</t>
  </si>
  <si>
    <t>H_0: true mean is equal to zero.
H_1: true mean is not equal to zero.</t>
  </si>
  <si>
    <t>Autocorrelation in data, VaR, and ES</t>
  </si>
  <si>
    <t>autocorr_1day_lag</t>
  </si>
  <si>
    <t>VaR1%_1day</t>
  </si>
  <si>
    <t>VaR1%_10day</t>
  </si>
  <si>
    <t>ES1%_1day</t>
  </si>
  <si>
    <t>ES10%_1day</t>
  </si>
  <si>
    <t>Other features of data distribution in samples</t>
  </si>
  <si>
    <t>min</t>
  </si>
  <si>
    <t>max</t>
  </si>
  <si>
    <t>q_5%</t>
  </si>
  <si>
    <t>q_95%</t>
  </si>
  <si>
    <t>skewness</t>
  </si>
  <si>
    <t>kurtosis</t>
  </si>
  <si>
    <t>Covariance</t>
  </si>
  <si>
    <t>The elements on the diagonal of this 
matrix are dispersions of stocks' log returns and exchange rate. Off-diagonal elements are covariancies of stocks' log returns and exchange rate.</t>
  </si>
  <si>
    <t>Cross-correlation</t>
  </si>
  <si>
    <t>The linear correlation coefficient is lower than 0.5 for all combinations. The highest correlation is between Microsoft and Intel stocks. Coefficients of correlation of stocks with exchange rate are negative and low.</t>
  </si>
  <si>
    <t>Data review</t>
  </si>
  <si>
    <t>1. Continuously compounded stop (zero-coupon) rates r(s), where s is a term.</t>
  </si>
  <si>
    <t xml:space="preserve">2. Extracted from Russian spot curve https://www.cbr.ru/hd_base/zcyc_params/ </t>
  </si>
  <si>
    <t>3. % per year.</t>
  </si>
  <si>
    <t>Maturity, years (spot rate)</t>
  </si>
  <si>
    <t>The plot of bonds yields of different maturities (1y, 3y,5y,10y,20y)</t>
  </si>
  <si>
    <t>Bond specification</t>
  </si>
  <si>
    <t>Maturity, in years</t>
  </si>
  <si>
    <t>Coupon, % per year</t>
  </si>
  <si>
    <t>Pay. frequency, times per year</t>
  </si>
  <si>
    <t>Face value</t>
  </si>
  <si>
    <t>100</t>
  </si>
  <si>
    <t>Cashflow number</t>
  </si>
  <si>
    <t>Terms (s_i), in years</t>
  </si>
  <si>
    <t>Unamortized face value up to payment</t>
  </si>
  <si>
    <t>Is calculated as Bond Return = - Duration x 1/(1+y) x Yield Change</t>
  </si>
  <si>
    <t>Coupon</t>
  </si>
  <si>
    <t>Cashflow</t>
  </si>
  <si>
    <t>measures the sensitivity of the bond price to changes in yields</t>
  </si>
  <si>
    <t>Pricing Date</t>
  </si>
  <si>
    <t>Discount factors, d_t</t>
  </si>
  <si>
    <t>Bond value, B_t</t>
  </si>
  <si>
    <t>Duration Fisher-Weil DFW (sensitivity to parallel curve shift)</t>
  </si>
  <si>
    <t>Bond Return</t>
  </si>
  <si>
    <t>1-day VaR</t>
  </si>
  <si>
    <t>10-day VaR</t>
  </si>
  <si>
    <t>Duration Fisher-Weil DFW</t>
  </si>
  <si>
    <t xml:space="preserve">Duration Fisher-Weil DFW </t>
  </si>
  <si>
    <t>We assume that investments in bonds in the portfolio are equally distributed.</t>
  </si>
  <si>
    <t>1 year bond</t>
  </si>
  <si>
    <t>3 year bond</t>
  </si>
  <si>
    <t>5 year bond</t>
  </si>
  <si>
    <t>10 year bond</t>
  </si>
  <si>
    <t>Zero-coupon increments</t>
  </si>
  <si>
    <t>нет, см. комментарии</t>
  </si>
  <si>
    <t>1. В задании вы должны сделать выбор между  (желательно обоснованный)</t>
  </si>
  <si>
    <t xml:space="preserve">2. Такого задания нет. Если Вам это как-то помогает, вычисляйте.
3. Я на это лекцию лекцию и семинар потратил.
4. Нет, как фактическую арифметическую доходность. Посчтали стоимость бонда сегодня,  посчтали стоимость бонда завтра, взяли доходность.
5. По аналогии с ES в доходностях акций, только с учетом дюрации.
</t>
  </si>
  <si>
    <t>Да, оценить риски при валютной переоценки активов</t>
  </si>
  <si>
    <t>Во всем портфеле да. В подпортфеле просто 20% (не 16,7% акций 5, а не 6)</t>
  </si>
  <si>
    <t>Валютю нужно не добавить в портфель, как сток, а оценивать волатильность и корреляцию с акциями также как это делается между самими стоками</t>
  </si>
  <si>
    <t>да, один - общий риск-фактор, для оценки которого используются только исторические к оцениваемому моменту ставки. Будет меняться для разных дат, т.к. вычисляется по разным данным как ковариационная матрица для акций.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</si>
</sst>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9">
    <numFmt numFmtId="164" formatCode="dd\.mm\.yyyy"/>
    <numFmt numFmtId="165" formatCode="0.0000%"/>
    <numFmt numFmtId="166" formatCode="0.000%"/>
    <numFmt numFmtId="167" formatCode="0.0%"/>
    <numFmt numFmtId="168" formatCode="d\.m\.yyyy"/>
    <numFmt numFmtId="169" formatCode="#,##0.00000"/>
    <numFmt numFmtId="170" formatCode="0.00000000"/>
    <numFmt numFmtId="171" formatCode="d\.m"/>
    <numFmt numFmtId="172" formatCode="#,##0.0"/>
  </numFmts>
  <fonts count="27">
    <font>
      <sz val="10"/>
      <color rgb="FF000000"/>
      <name val="Arial"/>
    </font>
    <font>
      <sz val="10"/>
      <color rgb="FFFFFFFF"/>
      <name val="Arial"/>
      <family val="2"/>
      <charset val="204"/>
    </font>
    <font>
      <sz val="10"/>
      <color rgb="FFFF0000"/>
      <name val="Arial"/>
      <family val="2"/>
      <charset val="204"/>
    </font>
    <font>
      <sz val="10"/>
      <color rgb="FFFFFFFF"/>
      <name val="Arial"/>
      <family val="2"/>
      <charset val="204"/>
    </font>
    <font>
      <sz val="10"/>
      <color theme="1"/>
      <name val="Arial"/>
      <family val="2"/>
      <charset val="204"/>
    </font>
    <font>
      <sz val="10"/>
      <name val="Arial"/>
      <family val="2"/>
      <charset val="204"/>
    </font>
    <font>
      <sz val="10"/>
      <color theme="1"/>
      <name val="Arial"/>
      <family val="2"/>
      <charset val="204"/>
    </font>
    <font>
      <b/>
      <sz val="11"/>
      <color rgb="FF000000"/>
      <name val="Arial"/>
      <family val="2"/>
      <charset val="204"/>
    </font>
    <font>
      <b/>
      <sz val="11"/>
      <color rgb="FFFF0000"/>
      <name val="Calibri"/>
      <family val="2"/>
      <charset val="204"/>
    </font>
    <font>
      <sz val="11"/>
      <color rgb="FF000000"/>
      <name val="Arial"/>
      <family val="2"/>
      <charset val="204"/>
    </font>
    <font>
      <b/>
      <sz val="10"/>
      <color rgb="FF000000"/>
      <name val="Arial"/>
      <family val="2"/>
      <charset val="204"/>
    </font>
    <font>
      <b/>
      <sz val="10"/>
      <color theme="1"/>
      <name val="Arial"/>
      <family val="2"/>
      <charset val="204"/>
    </font>
    <font>
      <sz val="9"/>
      <color theme="1"/>
      <name val="Arial"/>
      <family val="2"/>
      <charset val="204"/>
    </font>
    <font>
      <sz val="9"/>
      <name val="Arial"/>
      <family val="2"/>
      <charset val="204"/>
    </font>
    <font>
      <sz val="9"/>
      <color rgb="FF000000"/>
      <name val="Arial"/>
      <family val="2"/>
      <charset val="204"/>
    </font>
    <font>
      <sz val="9"/>
      <color rgb="FF000000"/>
      <name val="Roboto"/>
    </font>
    <font>
      <sz val="11"/>
      <color rgb="FF000000"/>
      <name val="Calibri"/>
      <family val="2"/>
      <charset val="204"/>
    </font>
    <font>
      <sz val="11"/>
      <color rgb="FF0070C0"/>
      <name val="Calibri"/>
      <family val="2"/>
      <charset val="204"/>
    </font>
    <font>
      <b/>
      <sz val="11"/>
      <color rgb="FF000000"/>
      <name val="Calibri"/>
      <family val="2"/>
      <charset val="204"/>
    </font>
    <font>
      <b/>
      <sz val="10"/>
      <name val="Arial"/>
      <family val="2"/>
      <charset val="204"/>
    </font>
    <font>
      <b/>
      <sz val="9"/>
      <color theme="1"/>
      <name val="Arial"/>
      <family val="2"/>
      <charset val="204"/>
    </font>
    <font>
      <b/>
      <sz val="10"/>
      <color theme="1"/>
      <name val="Arial"/>
      <family val="2"/>
      <charset val="204"/>
    </font>
    <font>
      <b/>
      <sz val="9"/>
      <name val="Arial"/>
      <family val="2"/>
      <charset val="204"/>
    </font>
    <font>
      <sz val="9"/>
      <name val="Arial"/>
      <family val="2"/>
      <charset val="204"/>
    </font>
    <font>
      <sz val="10"/>
      <name val="Arial"/>
      <family val="2"/>
      <charset val="204"/>
    </font>
    <font>
      <sz val="11"/>
      <color theme="1"/>
      <name val="Calibri"/>
      <family val="2"/>
      <charset val="204"/>
    </font>
    <font>
      <sz val="10"/>
      <color rgb="FF000000"/>
      <name val="Arial"/>
      <family val="2"/>
      <charset val="204"/>
    </font>
  </fonts>
  <fills count="21">
    <fill>
      <patternFill patternType="none"/>
    </fill>
    <fill>
      <patternFill patternType="gray125"/>
    </fill>
    <fill>
      <patternFill patternType="solid">
        <fgColor rgb="FFA6E3B6"/>
        <bgColor rgb="FFA6E3B6"/>
      </patternFill>
    </fill>
    <fill>
      <patternFill patternType="solid">
        <fgColor rgb="FFFF0000"/>
        <bgColor rgb="FFFF0000"/>
      </patternFill>
    </fill>
    <fill>
      <patternFill patternType="solid">
        <fgColor rgb="FFEA9999"/>
        <bgColor rgb="FFEA9999"/>
      </patternFill>
    </fill>
    <fill>
      <patternFill patternType="solid">
        <fgColor rgb="FFB4E4E8"/>
        <bgColor rgb="FFB4E4E8"/>
      </patternFill>
    </fill>
    <fill>
      <patternFill patternType="solid">
        <fgColor rgb="FFFEF1CC"/>
        <bgColor rgb="FFFEF1CC"/>
      </patternFill>
    </fill>
    <fill>
      <patternFill patternType="solid">
        <fgColor theme="9"/>
        <bgColor theme="9"/>
      </patternFill>
    </fill>
    <fill>
      <patternFill patternType="solid">
        <fgColor rgb="FFD9F1F3"/>
        <bgColor rgb="FFD9F1F3"/>
      </patternFill>
    </fill>
    <fill>
      <patternFill patternType="solid">
        <fgColor rgb="FFD9EAD3"/>
        <bgColor rgb="FFD9EAD3"/>
      </patternFill>
    </fill>
    <fill>
      <patternFill patternType="solid">
        <fgColor rgb="FFFFF2CC"/>
        <bgColor rgb="FFFFF2CC"/>
      </patternFill>
    </fill>
    <fill>
      <patternFill patternType="solid">
        <fgColor rgb="FFFFFFFF"/>
        <bgColor rgb="FFFFFFFF"/>
      </patternFill>
    </fill>
    <fill>
      <patternFill patternType="solid">
        <fgColor rgb="FFB4A7D6"/>
        <bgColor rgb="FFB4A7D6"/>
      </patternFill>
    </fill>
    <fill>
      <patternFill patternType="solid">
        <fgColor rgb="FFD9D2E9"/>
        <bgColor rgb="FFD9D2E9"/>
      </patternFill>
    </fill>
    <fill>
      <patternFill patternType="solid">
        <fgColor rgb="FFFFFF00"/>
        <bgColor rgb="FFFFFF00"/>
      </patternFill>
    </fill>
    <fill>
      <patternFill patternType="solid">
        <fgColor rgb="FFB8CCE4"/>
        <bgColor rgb="FFB8CCE4"/>
      </patternFill>
    </fill>
    <fill>
      <patternFill patternType="solid">
        <fgColor rgb="FFF9CB9C"/>
        <bgColor rgb="FFF9CB9C"/>
      </patternFill>
    </fill>
    <fill>
      <patternFill patternType="solid">
        <fgColor rgb="FFF4CCCC"/>
        <bgColor rgb="FFF4CCCC"/>
      </patternFill>
    </fill>
    <fill>
      <patternFill patternType="solid">
        <fgColor rgb="FFC9DAF8"/>
        <bgColor rgb="FFC9DAF8"/>
      </patternFill>
    </fill>
    <fill>
      <patternFill patternType="solid">
        <fgColor rgb="FFB6D7A8"/>
        <bgColor rgb="FFB6D7A8"/>
      </patternFill>
    </fill>
    <fill>
      <patternFill patternType="solid">
        <fgColor rgb="FFD0E0E3"/>
        <bgColor rgb="FFD0E0E3"/>
      </patternFill>
    </fill>
  </fills>
  <borders count="47">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diagonal/>
    </border>
    <border>
      <left/>
      <right style="thin">
        <color rgb="FF000000"/>
      </right>
      <top style="thin">
        <color rgb="FF000000"/>
      </top>
      <bottom/>
      <diagonal/>
    </border>
    <border>
      <left/>
      <right style="thin">
        <color rgb="FF000000"/>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style="thin">
        <color rgb="FF000000"/>
      </right>
      <top/>
      <bottom/>
      <diagonal/>
    </border>
    <border>
      <left/>
      <right/>
      <top/>
      <bottom style="thin">
        <color rgb="FF000000"/>
      </bottom>
      <diagonal/>
    </border>
    <border>
      <left/>
      <right style="thin">
        <color rgb="FF000000"/>
      </right>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style="medium">
        <color rgb="FF000000"/>
      </left>
      <right/>
      <top/>
      <bottom style="medium">
        <color rgb="FF000000"/>
      </bottom>
      <diagonal/>
    </border>
    <border>
      <left/>
      <right/>
      <top/>
      <bottom style="medium">
        <color rgb="FF000000"/>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diagonal/>
    </border>
    <border>
      <left/>
      <right style="thin">
        <color rgb="FF000000"/>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2">
    <xf numFmtId="0" fontId="0" fillId="0" borderId="0" xfId="0" applyFont="1" applyAlignment="1"/>
    <xf numFmtId="0" fontId="0" fillId="2" borderId="1" xfId="0" applyFont="1" applyFill="1" applyBorder="1"/>
    <xf numFmtId="0" fontId="0" fillId="0" borderId="0" xfId="0" applyFont="1"/>
    <xf numFmtId="0" fontId="0" fillId="2" borderId="1" xfId="0" applyFont="1" applyFill="1" applyBorder="1" applyAlignment="1">
      <alignment horizontal="left" vertical="center"/>
    </xf>
    <xf numFmtId="0" fontId="0" fillId="0" borderId="0" xfId="0" applyFont="1" applyAlignment="1"/>
    <xf numFmtId="0" fontId="0" fillId="0" borderId="1" xfId="0" applyFont="1" applyBorder="1" applyAlignment="1">
      <alignment horizontal="left" vertical="center" wrapText="1"/>
    </xf>
    <xf numFmtId="0" fontId="2" fillId="0" borderId="0" xfId="0" applyFont="1"/>
    <xf numFmtId="0" fontId="4" fillId="0" borderId="0" xfId="0" applyFont="1"/>
    <xf numFmtId="0" fontId="6" fillId="5" borderId="5" xfId="0" applyFont="1" applyFill="1" applyBorder="1"/>
    <xf numFmtId="0" fontId="0" fillId="2" borderId="1" xfId="0" applyFont="1" applyFill="1" applyBorder="1" applyAlignment="1">
      <alignment horizontal="left" vertical="center"/>
    </xf>
    <xf numFmtId="0" fontId="6" fillId="5" borderId="6" xfId="0" applyFont="1" applyFill="1" applyBorder="1"/>
    <xf numFmtId="0" fontId="0" fillId="5" borderId="5" xfId="0" applyFont="1" applyFill="1" applyBorder="1"/>
    <xf numFmtId="0" fontId="2" fillId="5" borderId="6" xfId="0" applyFont="1" applyFill="1" applyBorder="1"/>
    <xf numFmtId="164" fontId="6" fillId="0" borderId="7" xfId="0" applyNumberFormat="1" applyFont="1" applyBorder="1" applyAlignment="1">
      <alignment horizontal="right"/>
    </xf>
    <xf numFmtId="0" fontId="5" fillId="0" borderId="1" xfId="0" applyFont="1" applyBorder="1" applyAlignment="1">
      <alignment horizontal="left" vertical="center" wrapText="1"/>
    </xf>
    <xf numFmtId="0" fontId="6" fillId="0" borderId="0" xfId="0" applyFont="1"/>
    <xf numFmtId="0" fontId="0" fillId="0" borderId="7" xfId="0" applyFont="1" applyBorder="1"/>
    <xf numFmtId="0" fontId="0" fillId="6" borderId="5" xfId="0" applyFont="1" applyFill="1" applyBorder="1"/>
    <xf numFmtId="165" fontId="0" fillId="0" borderId="0" xfId="0" applyNumberFormat="1" applyFont="1"/>
    <xf numFmtId="0" fontId="0" fillId="2" borderId="1" xfId="0" applyFont="1" applyFill="1" applyBorder="1" applyAlignment="1">
      <alignment horizontal="left" vertical="center" wrapText="1"/>
    </xf>
    <xf numFmtId="0" fontId="2" fillId="6" borderId="12" xfId="0" applyFont="1" applyFill="1" applyBorder="1"/>
    <xf numFmtId="166" fontId="0" fillId="0" borderId="0" xfId="0" applyNumberFormat="1" applyFont="1"/>
    <xf numFmtId="166" fontId="0" fillId="0" borderId="7" xfId="0" applyNumberFormat="1" applyFont="1" applyBorder="1"/>
    <xf numFmtId="166" fontId="2" fillId="6" borderId="5" xfId="0" applyNumberFormat="1" applyFont="1" applyFill="1" applyBorder="1"/>
    <xf numFmtId="11" fontId="0" fillId="8" borderId="20" xfId="0" applyNumberFormat="1" applyFont="1" applyFill="1" applyBorder="1"/>
    <xf numFmtId="166" fontId="2" fillId="6" borderId="12" xfId="0" applyNumberFormat="1" applyFont="1" applyFill="1" applyBorder="1"/>
    <xf numFmtId="0" fontId="0" fillId="8" borderId="20" xfId="0" applyFont="1" applyFill="1" applyBorder="1"/>
    <xf numFmtId="0" fontId="8" fillId="0" borderId="2" xfId="0" applyFont="1" applyBorder="1"/>
    <xf numFmtId="9" fontId="8" fillId="0" borderId="4" xfId="0" applyNumberFormat="1" applyFont="1" applyBorder="1"/>
    <xf numFmtId="166" fontId="4" fillId="0" borderId="0" xfId="0" applyNumberFormat="1" applyFont="1"/>
    <xf numFmtId="166" fontId="0" fillId="8" borderId="20" xfId="0" applyNumberFormat="1" applyFont="1" applyFill="1" applyBorder="1"/>
    <xf numFmtId="166" fontId="0" fillId="8" borderId="23" xfId="0" applyNumberFormat="1" applyFont="1" applyFill="1" applyBorder="1"/>
    <xf numFmtId="0" fontId="4" fillId="0" borderId="0" xfId="0" applyFont="1" applyAlignment="1">
      <alignment wrapText="1"/>
    </xf>
    <xf numFmtId="0" fontId="0" fillId="8" borderId="27" xfId="0" applyFont="1" applyFill="1" applyBorder="1"/>
    <xf numFmtId="0" fontId="0" fillId="8" borderId="5" xfId="0" applyFont="1" applyFill="1" applyBorder="1"/>
    <xf numFmtId="9" fontId="0" fillId="8" borderId="5" xfId="0" applyNumberFormat="1" applyFont="1" applyFill="1" applyBorder="1"/>
    <xf numFmtId="9" fontId="0" fillId="8" borderId="20" xfId="0" applyNumberFormat="1" applyFont="1" applyFill="1" applyBorder="1"/>
    <xf numFmtId="0" fontId="10" fillId="8" borderId="27" xfId="0" applyFont="1" applyFill="1" applyBorder="1"/>
    <xf numFmtId="167" fontId="0" fillId="8" borderId="5" xfId="0" applyNumberFormat="1" applyFont="1" applyFill="1" applyBorder="1"/>
    <xf numFmtId="167" fontId="0" fillId="8" borderId="20" xfId="0" applyNumberFormat="1" applyFont="1" applyFill="1" applyBorder="1"/>
    <xf numFmtId="0" fontId="10" fillId="8" borderId="28" xfId="0" applyFont="1" applyFill="1" applyBorder="1"/>
    <xf numFmtId="167" fontId="0" fillId="8" borderId="29" xfId="0" applyNumberFormat="1" applyFont="1" applyFill="1" applyBorder="1"/>
    <xf numFmtId="167" fontId="0" fillId="8" borderId="23" xfId="0" applyNumberFormat="1" applyFont="1" applyFill="1" applyBorder="1"/>
    <xf numFmtId="0" fontId="10" fillId="0" borderId="0" xfId="0" applyFont="1" applyAlignment="1">
      <alignment horizontal="center"/>
    </xf>
    <xf numFmtId="167" fontId="0" fillId="0" borderId="1" xfId="0" applyNumberFormat="1" applyFont="1" applyBorder="1"/>
    <xf numFmtId="0" fontId="4" fillId="0" borderId="1" xfId="0" applyFont="1" applyBorder="1" applyAlignment="1"/>
    <xf numFmtId="0" fontId="5" fillId="0" borderId="7" xfId="0" applyFont="1" applyBorder="1"/>
    <xf numFmtId="0" fontId="12" fillId="0" borderId="0" xfId="0" applyFont="1" applyAlignment="1">
      <alignment wrapText="1"/>
    </xf>
    <xf numFmtId="0" fontId="13" fillId="0" borderId="0" xfId="0" applyFont="1" applyAlignment="1">
      <alignment wrapText="1"/>
    </xf>
    <xf numFmtId="0" fontId="0" fillId="0" borderId="13" xfId="0" applyFont="1" applyBorder="1" applyAlignment="1">
      <alignment vertical="center"/>
    </xf>
    <xf numFmtId="0" fontId="0" fillId="0" borderId="14" xfId="0" applyFont="1" applyBorder="1" applyAlignment="1">
      <alignment vertical="center"/>
    </xf>
    <xf numFmtId="0" fontId="10" fillId="0" borderId="13" xfId="0" applyFont="1" applyBorder="1" applyAlignment="1">
      <alignment vertical="center"/>
    </xf>
    <xf numFmtId="0" fontId="10" fillId="0" borderId="14" xfId="0" applyFont="1" applyBorder="1" applyAlignment="1">
      <alignment vertical="center"/>
    </xf>
    <xf numFmtId="0" fontId="10" fillId="0" borderId="3" xfId="0" applyFont="1" applyBorder="1" applyAlignment="1">
      <alignment vertical="center"/>
    </xf>
    <xf numFmtId="0" fontId="10" fillId="0" borderId="1" xfId="0" applyFont="1" applyBorder="1" applyAlignment="1">
      <alignment vertical="center"/>
    </xf>
    <xf numFmtId="0" fontId="0" fillId="0" borderId="11" xfId="0" applyFont="1" applyBorder="1" applyAlignment="1">
      <alignment vertical="center"/>
    </xf>
    <xf numFmtId="0" fontId="10" fillId="0" borderId="11" xfId="0" applyFont="1" applyBorder="1" applyAlignment="1">
      <alignment vertical="center"/>
    </xf>
    <xf numFmtId="164" fontId="0" fillId="8" borderId="34" xfId="0" applyNumberFormat="1" applyFont="1" applyFill="1" applyBorder="1"/>
    <xf numFmtId="0" fontId="0" fillId="0" borderId="34" xfId="0" applyFont="1" applyBorder="1"/>
    <xf numFmtId="0" fontId="0" fillId="0" borderId="35" xfId="0" applyFont="1" applyBorder="1"/>
    <xf numFmtId="0" fontId="4" fillId="0" borderId="7" xfId="0" applyFont="1" applyBorder="1"/>
    <xf numFmtId="166" fontId="0" fillId="0" borderId="30" xfId="0" applyNumberFormat="1" applyFont="1" applyBorder="1"/>
    <xf numFmtId="166" fontId="0" fillId="0" borderId="32" xfId="0" applyNumberFormat="1" applyFont="1" applyBorder="1"/>
    <xf numFmtId="164" fontId="0" fillId="8" borderId="5" xfId="0" applyNumberFormat="1" applyFont="1" applyFill="1" applyBorder="1"/>
    <xf numFmtId="166" fontId="0" fillId="8" borderId="5" xfId="0" applyNumberFormat="1" applyFont="1" applyFill="1" applyBorder="1"/>
    <xf numFmtId="166" fontId="0" fillId="8" borderId="12" xfId="0" applyNumberFormat="1" applyFont="1" applyFill="1" applyBorder="1"/>
    <xf numFmtId="10" fontId="16" fillId="14" borderId="36" xfId="0" applyNumberFormat="1" applyFont="1" applyFill="1" applyBorder="1"/>
    <xf numFmtId="10" fontId="16" fillId="14" borderId="37" xfId="0" applyNumberFormat="1" applyFont="1" applyFill="1" applyBorder="1"/>
    <xf numFmtId="0" fontId="16" fillId="14" borderId="37" xfId="0" applyFont="1" applyFill="1" applyBorder="1"/>
    <xf numFmtId="0" fontId="16" fillId="14" borderId="38" xfId="0" applyFont="1" applyFill="1" applyBorder="1" applyAlignment="1"/>
    <xf numFmtId="10" fontId="16" fillId="0" borderId="39" xfId="0" applyNumberFormat="1" applyFont="1" applyBorder="1"/>
    <xf numFmtId="10" fontId="16" fillId="0" borderId="13" xfId="0" applyNumberFormat="1" applyFont="1" applyBorder="1"/>
    <xf numFmtId="0" fontId="16" fillId="0" borderId="40" xfId="0" applyFont="1" applyBorder="1"/>
    <xf numFmtId="0" fontId="16" fillId="0" borderId="41" xfId="0" applyFont="1" applyBorder="1" applyAlignment="1"/>
    <xf numFmtId="0" fontId="16" fillId="0" borderId="0" xfId="0" applyFont="1"/>
    <xf numFmtId="9" fontId="17" fillId="0" borderId="14" xfId="0" applyNumberFormat="1" applyFont="1" applyBorder="1"/>
    <xf numFmtId="0" fontId="5" fillId="0" borderId="0" xfId="0" applyFont="1" applyAlignment="1"/>
    <xf numFmtId="14" fontId="16" fillId="15" borderId="42" xfId="0" applyNumberFormat="1" applyFont="1" applyFill="1" applyBorder="1"/>
    <xf numFmtId="0" fontId="16" fillId="0" borderId="0" xfId="0" applyFont="1" applyAlignment="1"/>
    <xf numFmtId="14" fontId="16" fillId="0" borderId="1" xfId="0" applyNumberFormat="1" applyFont="1" applyBorder="1" applyAlignment="1">
      <alignment horizontal="center" vertical="center" wrapText="1"/>
    </xf>
    <xf numFmtId="0" fontId="5" fillId="0" borderId="0" xfId="0" applyFont="1" applyAlignment="1">
      <alignment vertical="center" wrapText="1"/>
    </xf>
    <xf numFmtId="0" fontId="16" fillId="0" borderId="1" xfId="0" applyFont="1" applyBorder="1"/>
    <xf numFmtId="0" fontId="16" fillId="0" borderId="0" xfId="0" applyFont="1" applyAlignment="1">
      <alignment horizontal="center" wrapText="1"/>
    </xf>
    <xf numFmtId="0" fontId="5" fillId="0" borderId="0" xfId="0" applyFont="1" applyAlignment="1">
      <alignment wrapText="1"/>
    </xf>
    <xf numFmtId="0" fontId="0" fillId="0" borderId="0" xfId="0" applyFont="1" applyAlignment="1"/>
    <xf numFmtId="0" fontId="19" fillId="0" borderId="0" xfId="0" applyFont="1" applyAlignment="1"/>
    <xf numFmtId="0" fontId="20" fillId="0" borderId="0" xfId="0" applyFont="1" applyAlignment="1">
      <alignment horizontal="center"/>
    </xf>
    <xf numFmtId="0" fontId="21" fillId="0" borderId="0" xfId="0" applyFont="1" applyAlignment="1">
      <alignment horizontal="center"/>
    </xf>
    <xf numFmtId="0" fontId="4" fillId="0" borderId="0" xfId="0" applyFont="1" applyAlignment="1"/>
    <xf numFmtId="0" fontId="22" fillId="17" borderId="1" xfId="0" applyFont="1" applyFill="1" applyBorder="1"/>
    <xf numFmtId="0" fontId="22" fillId="17" borderId="1" xfId="0" applyFont="1" applyFill="1" applyBorder="1" applyAlignment="1"/>
    <xf numFmtId="0" fontId="21" fillId="13" borderId="1" xfId="0" applyFont="1" applyFill="1" applyBorder="1" applyAlignment="1">
      <alignment horizontal="center"/>
    </xf>
    <xf numFmtId="0" fontId="10" fillId="13" borderId="1" xfId="0" applyFont="1" applyFill="1" applyBorder="1" applyAlignment="1"/>
    <xf numFmtId="0" fontId="21" fillId="13" borderId="1" xfId="0" applyFont="1" applyFill="1" applyBorder="1"/>
    <xf numFmtId="0" fontId="19" fillId="0" borderId="1" xfId="0" applyFont="1" applyBorder="1" applyAlignment="1"/>
    <xf numFmtId="168" fontId="23" fillId="0" borderId="0" xfId="0" applyNumberFormat="1" applyFont="1" applyAlignment="1">
      <alignment horizontal="right"/>
    </xf>
    <xf numFmtId="2" fontId="12" fillId="17" borderId="30" xfId="0" applyNumberFormat="1" applyFont="1" applyFill="1" applyBorder="1" applyAlignment="1">
      <alignment horizontal="right"/>
    </xf>
    <xf numFmtId="2" fontId="13" fillId="17" borderId="0" xfId="0" applyNumberFormat="1" applyFont="1" applyFill="1" applyAlignment="1"/>
    <xf numFmtId="2" fontId="23" fillId="17" borderId="0" xfId="0" applyNumberFormat="1" applyFont="1" applyFill="1" applyAlignment="1">
      <alignment horizontal="right"/>
    </xf>
    <xf numFmtId="2" fontId="12" fillId="17" borderId="0" xfId="0" applyNumberFormat="1" applyFont="1" applyFill="1" applyAlignment="1">
      <alignment horizontal="right"/>
    </xf>
    <xf numFmtId="2" fontId="12" fillId="17" borderId="0" xfId="0" applyNumberFormat="1" applyFont="1" applyFill="1" applyAlignment="1"/>
    <xf numFmtId="2" fontId="23" fillId="17" borderId="7" xfId="0" applyNumberFormat="1" applyFont="1" applyFill="1" applyBorder="1" applyAlignment="1">
      <alignment horizontal="right"/>
    </xf>
    <xf numFmtId="4" fontId="6" fillId="13" borderId="0" xfId="0" applyNumberFormat="1" applyFont="1" applyFill="1"/>
    <xf numFmtId="4" fontId="4" fillId="0" borderId="7" xfId="0" applyNumberFormat="1" applyFont="1" applyBorder="1"/>
    <xf numFmtId="0" fontId="5" fillId="0" borderId="1" xfId="0" applyFont="1" applyBorder="1" applyAlignment="1"/>
    <xf numFmtId="4" fontId="4" fillId="0" borderId="1" xfId="0" applyNumberFormat="1" applyFont="1" applyBorder="1"/>
    <xf numFmtId="2" fontId="12" fillId="17" borderId="30" xfId="0" applyNumberFormat="1" applyFont="1" applyFill="1" applyBorder="1" applyAlignment="1">
      <alignment horizontal="right"/>
    </xf>
    <xf numFmtId="2" fontId="12" fillId="17" borderId="7" xfId="0" applyNumberFormat="1" applyFont="1" applyFill="1" applyBorder="1" applyAlignment="1">
      <alignment horizontal="right"/>
    </xf>
    <xf numFmtId="0" fontId="4" fillId="0" borderId="1" xfId="0" applyFont="1" applyBorder="1"/>
    <xf numFmtId="164" fontId="23" fillId="0" borderId="0" xfId="0" applyNumberFormat="1" applyFont="1" applyAlignment="1">
      <alignment horizontal="right"/>
    </xf>
    <xf numFmtId="168" fontId="6" fillId="0" borderId="7" xfId="0" applyNumberFormat="1" applyFont="1" applyBorder="1" applyAlignment="1">
      <alignment horizontal="right"/>
    </xf>
    <xf numFmtId="0" fontId="6" fillId="0" borderId="40" xfId="0" applyFont="1" applyBorder="1"/>
    <xf numFmtId="166" fontId="0" fillId="0" borderId="13" xfId="0" applyNumberFormat="1" applyFont="1" applyBorder="1"/>
    <xf numFmtId="166" fontId="0" fillId="0" borderId="14" xfId="0" applyNumberFormat="1" applyFont="1" applyBorder="1"/>
    <xf numFmtId="166" fontId="2" fillId="6" borderId="43" xfId="0" applyNumberFormat="1" applyFont="1" applyFill="1" applyBorder="1"/>
    <xf numFmtId="166" fontId="2" fillId="6" borderId="44" xfId="0" applyNumberFormat="1" applyFont="1" applyFill="1" applyBorder="1"/>
    <xf numFmtId="166" fontId="2" fillId="6" borderId="45" xfId="0" applyNumberFormat="1" applyFont="1" applyFill="1" applyBorder="1"/>
    <xf numFmtId="0" fontId="0" fillId="5" borderId="1" xfId="0" applyFont="1" applyFill="1" applyBorder="1"/>
    <xf numFmtId="10" fontId="0" fillId="0" borderId="0" xfId="0" applyNumberFormat="1" applyFont="1"/>
    <xf numFmtId="10" fontId="0" fillId="0" borderId="10" xfId="0" applyNumberFormat="1" applyFont="1" applyBorder="1"/>
    <xf numFmtId="10" fontId="6" fillId="0" borderId="0" xfId="0" applyNumberFormat="1" applyFont="1"/>
    <xf numFmtId="10" fontId="6" fillId="0" borderId="7" xfId="0" applyNumberFormat="1" applyFont="1" applyBorder="1"/>
    <xf numFmtId="0" fontId="0" fillId="5" borderId="1" xfId="0" applyFont="1" applyFill="1" applyBorder="1" applyAlignment="1"/>
    <xf numFmtId="169" fontId="0" fillId="0" borderId="0" xfId="0" applyNumberFormat="1" applyFont="1"/>
    <xf numFmtId="169" fontId="0" fillId="0" borderId="7" xfId="0" applyNumberFormat="1" applyFont="1" applyBorder="1"/>
    <xf numFmtId="0" fontId="0" fillId="5" borderId="1" xfId="0" applyFont="1" applyFill="1" applyBorder="1" applyAlignment="1">
      <alignment horizontal="left" vertical="center" wrapText="1"/>
    </xf>
    <xf numFmtId="166" fontId="0" fillId="0" borderId="9" xfId="0" applyNumberFormat="1" applyFont="1" applyBorder="1"/>
    <xf numFmtId="166" fontId="0" fillId="0" borderId="10" xfId="0" applyNumberFormat="1" applyFont="1" applyBorder="1"/>
    <xf numFmtId="10" fontId="0" fillId="0" borderId="9" xfId="0" applyNumberFormat="1" applyFont="1" applyBorder="1"/>
    <xf numFmtId="10" fontId="0" fillId="0" borderId="7" xfId="0" applyNumberFormat="1" applyFont="1" applyBorder="1"/>
    <xf numFmtId="0" fontId="0" fillId="0" borderId="13" xfId="0" applyFont="1" applyBorder="1"/>
    <xf numFmtId="0" fontId="0" fillId="0" borderId="14" xfId="0" applyFont="1" applyBorder="1"/>
    <xf numFmtId="170" fontId="0" fillId="0" borderId="1" xfId="0" applyNumberFormat="1" applyFont="1" applyBorder="1"/>
    <xf numFmtId="0" fontId="0" fillId="0" borderId="1" xfId="0" applyFont="1" applyBorder="1"/>
    <xf numFmtId="0" fontId="22" fillId="0" borderId="0" xfId="0" applyFont="1" applyAlignment="1">
      <alignment horizontal="center"/>
    </xf>
    <xf numFmtId="0" fontId="22" fillId="2" borderId="1" xfId="0" applyFont="1" applyFill="1" applyBorder="1" applyAlignment="1">
      <alignment horizontal="center"/>
    </xf>
    <xf numFmtId="0" fontId="22" fillId="2" borderId="1" xfId="0" applyFont="1" applyFill="1" applyBorder="1" applyAlignment="1">
      <alignment horizontal="center"/>
    </xf>
    <xf numFmtId="168" fontId="24" fillId="2" borderId="0" xfId="0" applyNumberFormat="1" applyFont="1" applyFill="1" applyAlignment="1">
      <alignment horizontal="center"/>
    </xf>
    <xf numFmtId="4" fontId="20" fillId="0" borderId="30" xfId="0" applyNumberFormat="1" applyFont="1" applyBorder="1" applyAlignment="1">
      <alignment horizontal="center"/>
    </xf>
    <xf numFmtId="4" fontId="13" fillId="0" borderId="0" xfId="0" applyNumberFormat="1" applyFont="1" applyAlignment="1">
      <alignment horizontal="center"/>
    </xf>
    <xf numFmtId="4" fontId="22" fillId="0" borderId="0" xfId="0" applyNumberFormat="1" applyFont="1" applyAlignment="1">
      <alignment horizontal="center"/>
    </xf>
    <xf numFmtId="4" fontId="12" fillId="0" borderId="0" xfId="0" applyNumberFormat="1" applyFont="1" applyAlignment="1">
      <alignment horizontal="center"/>
    </xf>
    <xf numFmtId="4" fontId="12" fillId="0" borderId="0" xfId="0" applyNumberFormat="1" applyFont="1" applyAlignment="1">
      <alignment horizontal="center"/>
    </xf>
    <xf numFmtId="4" fontId="22" fillId="0" borderId="7" xfId="0" applyNumberFormat="1" applyFont="1" applyBorder="1" applyAlignment="1">
      <alignment horizontal="center"/>
    </xf>
    <xf numFmtId="4" fontId="20" fillId="0" borderId="30" xfId="0" applyNumberFormat="1" applyFont="1" applyBorder="1" applyAlignment="1">
      <alignment horizontal="center"/>
    </xf>
    <xf numFmtId="4" fontId="20" fillId="0" borderId="0" xfId="0" applyNumberFormat="1" applyFont="1" applyAlignment="1">
      <alignment horizontal="center"/>
    </xf>
    <xf numFmtId="4" fontId="20" fillId="0" borderId="7" xfId="0" applyNumberFormat="1" applyFont="1" applyBorder="1" applyAlignment="1">
      <alignment horizontal="center"/>
    </xf>
    <xf numFmtId="164" fontId="24" fillId="2" borderId="0" xfId="0" applyNumberFormat="1" applyFont="1" applyFill="1" applyAlignment="1">
      <alignment horizontal="center"/>
    </xf>
    <xf numFmtId="4" fontId="20" fillId="0" borderId="11" xfId="0" applyNumberFormat="1" applyFont="1" applyBorder="1" applyAlignment="1">
      <alignment horizontal="center"/>
    </xf>
    <xf numFmtId="4" fontId="13" fillId="0" borderId="13" xfId="0" applyNumberFormat="1" applyFont="1" applyBorder="1" applyAlignment="1">
      <alignment horizontal="center"/>
    </xf>
    <xf numFmtId="4" fontId="20" fillId="0" borderId="13" xfId="0" applyNumberFormat="1" applyFont="1" applyBorder="1" applyAlignment="1">
      <alignment horizontal="center"/>
    </xf>
    <xf numFmtId="4" fontId="20" fillId="0" borderId="14" xfId="0" applyNumberFormat="1" applyFont="1" applyBorder="1" applyAlignment="1">
      <alignment horizontal="center"/>
    </xf>
    <xf numFmtId="0" fontId="12" fillId="0" borderId="0" xfId="0" applyFont="1"/>
    <xf numFmtId="164" fontId="23" fillId="0" borderId="13" xfId="0" applyNumberFormat="1" applyFont="1" applyBorder="1" applyAlignment="1">
      <alignment horizontal="right"/>
    </xf>
    <xf numFmtId="2" fontId="12" fillId="17" borderId="11" xfId="0" applyNumberFormat="1" applyFont="1" applyFill="1" applyBorder="1" applyAlignment="1">
      <alignment horizontal="right"/>
    </xf>
    <xf numFmtId="2" fontId="13" fillId="17" borderId="13" xfId="0" applyNumberFormat="1" applyFont="1" applyFill="1" applyBorder="1" applyAlignment="1"/>
    <xf numFmtId="2" fontId="12" fillId="17" borderId="13" xfId="0" applyNumberFormat="1" applyFont="1" applyFill="1" applyBorder="1" applyAlignment="1">
      <alignment horizontal="right"/>
    </xf>
    <xf numFmtId="2" fontId="12" fillId="17" borderId="13" xfId="0" applyNumberFormat="1" applyFont="1" applyFill="1" applyBorder="1" applyAlignment="1"/>
    <xf numFmtId="2" fontId="12" fillId="17" borderId="14" xfId="0" applyNumberFormat="1" applyFont="1" applyFill="1" applyBorder="1" applyAlignment="1">
      <alignment horizontal="right"/>
    </xf>
    <xf numFmtId="0" fontId="19" fillId="0" borderId="0" xfId="0" applyFont="1" applyAlignment="1">
      <alignment horizontal="center"/>
    </xf>
    <xf numFmtId="0" fontId="4" fillId="0" borderId="0" xfId="0" applyFont="1" applyAlignment="1">
      <alignment horizontal="center"/>
    </xf>
    <xf numFmtId="0" fontId="5" fillId="19" borderId="1" xfId="0" applyFont="1" applyFill="1" applyBorder="1" applyAlignment="1">
      <alignment horizontal="center"/>
    </xf>
    <xf numFmtId="0" fontId="5" fillId="0" borderId="1" xfId="0" applyFont="1" applyBorder="1" applyAlignment="1">
      <alignment horizontal="center"/>
    </xf>
    <xf numFmtId="0" fontId="5" fillId="19" borderId="1" xfId="0" applyFont="1" applyFill="1" applyBorder="1" applyAlignment="1">
      <alignment horizontal="center"/>
    </xf>
    <xf numFmtId="10" fontId="5" fillId="0" borderId="1" xfId="0" applyNumberFormat="1" applyFont="1" applyBorder="1" applyAlignment="1">
      <alignment horizontal="center"/>
    </xf>
    <xf numFmtId="0" fontId="5" fillId="0" borderId="1" xfId="0" applyFont="1" applyBorder="1" applyAlignment="1">
      <alignment horizontal="center"/>
    </xf>
    <xf numFmtId="49" fontId="5" fillId="0" borderId="1" xfId="0" applyNumberFormat="1" applyFont="1" applyBorder="1" applyAlignment="1">
      <alignment horizontal="center"/>
    </xf>
    <xf numFmtId="0" fontId="5" fillId="0" borderId="0" xfId="0" applyFont="1" applyAlignment="1">
      <alignment horizontal="center"/>
    </xf>
    <xf numFmtId="0" fontId="5" fillId="0" borderId="0" xfId="0" applyFont="1" applyAlignment="1">
      <alignment horizontal="right"/>
    </xf>
    <xf numFmtId="171" fontId="5" fillId="0" borderId="0" xfId="0" applyNumberFormat="1" applyFont="1" applyAlignment="1">
      <alignment horizontal="right"/>
    </xf>
    <xf numFmtId="49" fontId="4" fillId="0" borderId="1" xfId="0" applyNumberFormat="1" applyFont="1" applyBorder="1" applyAlignment="1">
      <alignment horizontal="center"/>
    </xf>
    <xf numFmtId="3" fontId="4" fillId="0" borderId="1" xfId="0" applyNumberFormat="1" applyFont="1" applyBorder="1" applyAlignment="1">
      <alignment horizontal="center"/>
    </xf>
    <xf numFmtId="0" fontId="4" fillId="0" borderId="0" xfId="0" applyFont="1" applyAlignment="1">
      <alignment horizontal="center"/>
    </xf>
    <xf numFmtId="0" fontId="5" fillId="20" borderId="1" xfId="0" applyFont="1" applyFill="1" applyBorder="1" applyAlignment="1">
      <alignment horizontal="center"/>
    </xf>
    <xf numFmtId="0" fontId="4" fillId="20" borderId="1" xfId="0" applyFont="1" applyFill="1" applyBorder="1" applyAlignment="1">
      <alignment horizontal="center"/>
    </xf>
    <xf numFmtId="168" fontId="24" fillId="0" borderId="7" xfId="0" applyNumberFormat="1" applyFont="1" applyBorder="1" applyAlignment="1">
      <alignment horizontal="center"/>
    </xf>
    <xf numFmtId="0" fontId="4" fillId="0" borderId="7" xfId="0" applyFont="1" applyBorder="1" applyAlignment="1">
      <alignment horizontal="center"/>
    </xf>
    <xf numFmtId="0" fontId="4" fillId="0" borderId="7" xfId="0" applyFont="1" applyBorder="1" applyAlignment="1">
      <alignment horizontal="center"/>
    </xf>
    <xf numFmtId="0" fontId="4" fillId="0" borderId="7" xfId="0" applyFont="1" applyBorder="1" applyAlignment="1">
      <alignment horizontal="right"/>
    </xf>
    <xf numFmtId="0" fontId="4" fillId="0" borderId="0" xfId="0" applyFont="1" applyAlignment="1">
      <alignment horizontal="right"/>
    </xf>
    <xf numFmtId="164" fontId="24" fillId="0" borderId="7" xfId="0" applyNumberFormat="1" applyFont="1" applyBorder="1" applyAlignment="1">
      <alignment horizontal="center"/>
    </xf>
    <xf numFmtId="0" fontId="11" fillId="0" borderId="0" xfId="0" applyFont="1" applyAlignment="1"/>
    <xf numFmtId="0" fontId="5" fillId="19" borderId="1" xfId="0" applyFont="1" applyFill="1" applyBorder="1"/>
    <xf numFmtId="0" fontId="5" fillId="19" borderId="1" xfId="0" applyFont="1" applyFill="1" applyBorder="1" applyAlignment="1"/>
    <xf numFmtId="10" fontId="5" fillId="0" borderId="1" xfId="0" applyNumberFormat="1" applyFont="1" applyBorder="1" applyAlignment="1">
      <alignment horizontal="right"/>
    </xf>
    <xf numFmtId="0" fontId="4" fillId="0" borderId="1" xfId="0" applyFont="1" applyBorder="1" applyAlignment="1">
      <alignment horizontal="right"/>
    </xf>
    <xf numFmtId="49" fontId="4" fillId="0" borderId="1" xfId="0" applyNumberFormat="1" applyFont="1" applyBorder="1" applyAlignment="1">
      <alignment horizontal="right"/>
    </xf>
    <xf numFmtId="0" fontId="5" fillId="0" borderId="1" xfId="0" applyFont="1" applyBorder="1" applyAlignment="1">
      <alignment horizontal="right"/>
    </xf>
    <xf numFmtId="49" fontId="5" fillId="0" borderId="1" xfId="0" applyNumberFormat="1" applyFont="1" applyBorder="1" applyAlignment="1">
      <alignment horizontal="right"/>
    </xf>
    <xf numFmtId="3" fontId="4" fillId="0" borderId="1" xfId="0" applyNumberFormat="1" applyFont="1" applyBorder="1" applyAlignment="1">
      <alignment horizontal="right"/>
    </xf>
    <xf numFmtId="49" fontId="4" fillId="0" borderId="1" xfId="0" applyNumberFormat="1" applyFont="1" applyBorder="1" applyAlignment="1">
      <alignment horizontal="right"/>
    </xf>
    <xf numFmtId="0" fontId="5" fillId="20" borderId="1" xfId="0" applyFont="1" applyFill="1" applyBorder="1" applyAlignment="1"/>
    <xf numFmtId="168" fontId="24" fillId="0" borderId="7" xfId="0" applyNumberFormat="1" applyFont="1" applyBorder="1" applyAlignment="1">
      <alignment horizontal="right"/>
    </xf>
    <xf numFmtId="164" fontId="24" fillId="0" borderId="7" xfId="0" applyNumberFormat="1" applyFont="1" applyBorder="1" applyAlignment="1">
      <alignment horizontal="right"/>
    </xf>
    <xf numFmtId="164" fontId="24" fillId="0" borderId="14" xfId="0" applyNumberFormat="1" applyFont="1" applyBorder="1" applyAlignment="1">
      <alignment horizontal="center"/>
    </xf>
    <xf numFmtId="0" fontId="4" fillId="0" borderId="14" xfId="0" applyFont="1" applyBorder="1" applyAlignment="1">
      <alignment horizontal="center"/>
    </xf>
    <xf numFmtId="0" fontId="4" fillId="0" borderId="14" xfId="0" applyFont="1" applyBorder="1" applyAlignment="1">
      <alignment horizontal="center"/>
    </xf>
    <xf numFmtId="0" fontId="4" fillId="0" borderId="14" xfId="0" applyFont="1" applyBorder="1" applyAlignment="1">
      <alignment horizontal="right"/>
    </xf>
    <xf numFmtId="172" fontId="4" fillId="0" borderId="1" xfId="0" applyNumberFormat="1" applyFont="1" applyBorder="1" applyAlignment="1">
      <alignment horizontal="right"/>
    </xf>
    <xf numFmtId="164" fontId="24" fillId="0" borderId="14" xfId="0" applyNumberFormat="1" applyFont="1" applyBorder="1" applyAlignment="1">
      <alignment horizontal="right"/>
    </xf>
    <xf numFmtId="0" fontId="4" fillId="0" borderId="13" xfId="0" applyFont="1" applyBorder="1"/>
    <xf numFmtId="0" fontId="4" fillId="0" borderId="14" xfId="0" applyFont="1" applyBorder="1"/>
    <xf numFmtId="3" fontId="4" fillId="0" borderId="1" xfId="0" applyNumberFormat="1" applyFont="1" applyBorder="1"/>
    <xf numFmtId="0" fontId="5" fillId="9" borderId="1" xfId="0" applyFont="1" applyFill="1" applyBorder="1" applyAlignment="1"/>
    <xf numFmtId="164" fontId="0" fillId="6" borderId="5" xfId="0" applyNumberFormat="1" applyFont="1" applyFill="1" applyBorder="1"/>
    <xf numFmtId="166" fontId="0" fillId="6" borderId="5" xfId="0" applyNumberFormat="1" applyFont="1" applyFill="1" applyBorder="1"/>
    <xf numFmtId="166" fontId="0" fillId="6" borderId="12" xfId="0" applyNumberFormat="1" applyFont="1" applyFill="1" applyBorder="1"/>
    <xf numFmtId="0" fontId="0" fillId="6" borderId="12" xfId="0" applyFont="1" applyFill="1" applyBorder="1"/>
    <xf numFmtId="164" fontId="0" fillId="0" borderId="0" xfId="0" applyNumberFormat="1" applyFont="1"/>
    <xf numFmtId="167" fontId="0" fillId="0" borderId="0" xfId="0" applyNumberFormat="1" applyFont="1"/>
    <xf numFmtId="0" fontId="5" fillId="0" borderId="0" xfId="0" applyFont="1" applyAlignment="1">
      <alignment wrapText="1"/>
    </xf>
    <xf numFmtId="0" fontId="0" fillId="0" borderId="3" xfId="0" applyFont="1" applyBorder="1" applyAlignment="1">
      <alignment vertical="center"/>
    </xf>
    <xf numFmtId="0" fontId="0" fillId="0" borderId="3" xfId="0" applyFont="1" applyBorder="1" applyAlignment="1">
      <alignment vertical="center"/>
    </xf>
    <xf numFmtId="0" fontId="0" fillId="0" borderId="4" xfId="0" applyFont="1" applyBorder="1" applyAlignment="1">
      <alignment vertical="center"/>
    </xf>
    <xf numFmtId="0" fontId="10" fillId="0" borderId="4" xfId="0" applyFont="1" applyBorder="1" applyAlignment="1">
      <alignment vertical="center"/>
    </xf>
    <xf numFmtId="0" fontId="10" fillId="0" borderId="33" xfId="0" applyFont="1" applyBorder="1" applyAlignment="1">
      <alignment vertical="center"/>
    </xf>
    <xf numFmtId="10" fontId="4" fillId="0" borderId="0" xfId="0" applyNumberFormat="1" applyFont="1"/>
    <xf numFmtId="10" fontId="0" fillId="0" borderId="34" xfId="0" applyNumberFormat="1" applyFont="1" applyBorder="1"/>
    <xf numFmtId="10" fontId="4" fillId="0" borderId="7" xfId="0" applyNumberFormat="1" applyFont="1" applyBorder="1" applyAlignment="1"/>
    <xf numFmtId="49" fontId="5" fillId="0" borderId="0" xfId="0" applyNumberFormat="1" applyFont="1"/>
    <xf numFmtId="49" fontId="0" fillId="0" borderId="0" xfId="0" applyNumberFormat="1" applyFont="1"/>
    <xf numFmtId="0" fontId="10" fillId="0" borderId="44" xfId="0" applyFont="1" applyBorder="1" applyAlignment="1">
      <alignment vertical="center"/>
    </xf>
    <xf numFmtId="0" fontId="0" fillId="0" borderId="34" xfId="0" applyFont="1" applyBorder="1" applyAlignment="1"/>
    <xf numFmtId="0" fontId="4" fillId="0" borderId="2" xfId="0" applyFont="1" applyBorder="1" applyAlignment="1">
      <alignment wrapText="1"/>
    </xf>
    <xf numFmtId="0" fontId="5" fillId="0" borderId="3" xfId="0" applyFont="1" applyBorder="1"/>
    <xf numFmtId="0" fontId="5" fillId="0" borderId="4" xfId="0" applyFont="1" applyBorder="1"/>
    <xf numFmtId="0" fontId="1" fillId="3" borderId="0" xfId="0" applyFont="1" applyFill="1" applyAlignment="1">
      <alignment horizontal="center"/>
    </xf>
    <xf numFmtId="0" fontId="0" fillId="0" borderId="0" xfId="0" applyFont="1" applyAlignment="1"/>
    <xf numFmtId="0" fontId="3" fillId="4" borderId="2" xfId="0" applyFont="1" applyFill="1" applyBorder="1" applyAlignment="1">
      <alignment wrapText="1"/>
    </xf>
    <xf numFmtId="0" fontId="3" fillId="4" borderId="8" xfId="0" applyFont="1" applyFill="1" applyBorder="1" applyAlignment="1">
      <alignment vertical="top" wrapText="1"/>
    </xf>
    <xf numFmtId="0" fontId="5" fillId="0" borderId="9" xfId="0" applyFont="1" applyBorder="1"/>
    <xf numFmtId="0" fontId="5" fillId="0" borderId="10" xfId="0" applyFont="1" applyBorder="1"/>
    <xf numFmtId="0" fontId="5" fillId="0" borderId="11" xfId="0" applyFont="1" applyBorder="1"/>
    <xf numFmtId="0" fontId="5" fillId="0" borderId="13" xfId="0" applyFont="1" applyBorder="1"/>
    <xf numFmtId="0" fontId="5" fillId="0" borderId="14" xfId="0" applyFont="1" applyBorder="1"/>
    <xf numFmtId="0" fontId="3" fillId="3" borderId="2" xfId="0" applyFont="1" applyFill="1" applyBorder="1" applyAlignment="1">
      <alignment horizontal="center"/>
    </xf>
    <xf numFmtId="0" fontId="0" fillId="18" borderId="11" xfId="0" applyFont="1" applyFill="1" applyBorder="1" applyAlignment="1">
      <alignment horizontal="center"/>
    </xf>
    <xf numFmtId="0" fontId="0" fillId="5" borderId="31" xfId="0" applyFont="1" applyFill="1" applyBorder="1" applyAlignment="1">
      <alignment horizontal="left" vertical="center" wrapText="1"/>
    </xf>
    <xf numFmtId="0" fontId="5" fillId="0" borderId="32" xfId="0" applyFont="1" applyBorder="1"/>
    <xf numFmtId="0" fontId="5" fillId="0" borderId="33" xfId="0" applyFont="1" applyBorder="1"/>
    <xf numFmtId="0" fontId="0" fillId="2" borderId="2" xfId="0" applyFont="1" applyFill="1" applyBorder="1" applyAlignment="1">
      <alignment horizontal="center"/>
    </xf>
    <xf numFmtId="0" fontId="0" fillId="18" borderId="2" xfId="0" applyFont="1" applyFill="1" applyBorder="1" applyAlignment="1">
      <alignment horizontal="center"/>
    </xf>
    <xf numFmtId="0" fontId="0" fillId="5" borderId="31" xfId="0" applyFont="1" applyFill="1" applyBorder="1" applyAlignment="1">
      <alignment horizontal="left" wrapText="1"/>
    </xf>
    <xf numFmtId="0" fontId="7" fillId="8" borderId="21" xfId="0" applyFont="1" applyFill="1" applyBorder="1" applyAlignment="1">
      <alignment horizontal="center"/>
    </xf>
    <xf numFmtId="0" fontId="5" fillId="0" borderId="22" xfId="0" applyFont="1" applyBorder="1"/>
    <xf numFmtId="0" fontId="4" fillId="0" borderId="0" xfId="0" applyFont="1" applyAlignment="1">
      <alignment wrapText="1"/>
    </xf>
    <xf numFmtId="0" fontId="0" fillId="7" borderId="24" xfId="0" applyFont="1" applyFill="1" applyBorder="1" applyAlignment="1">
      <alignment horizontal="center"/>
    </xf>
    <xf numFmtId="0" fontId="5" fillId="0" borderId="25" xfId="0" applyFont="1" applyBorder="1"/>
    <xf numFmtId="0" fontId="5" fillId="0" borderId="26" xfId="0" applyFont="1" applyBorder="1"/>
    <xf numFmtId="0" fontId="0" fillId="0" borderId="0" xfId="0" applyFont="1" applyAlignment="1">
      <alignment horizontal="center"/>
    </xf>
    <xf numFmtId="0" fontId="7" fillId="7" borderId="15" xfId="0" applyFont="1" applyFill="1" applyBorder="1" applyAlignment="1">
      <alignment horizontal="center"/>
    </xf>
    <xf numFmtId="0" fontId="5" fillId="0" borderId="16" xfId="0" applyFont="1" applyBorder="1"/>
    <xf numFmtId="0" fontId="5" fillId="0" borderId="17" xfId="0" applyFont="1" applyBorder="1"/>
    <xf numFmtId="0" fontId="7" fillId="8" borderId="18" xfId="0" applyFont="1" applyFill="1" applyBorder="1" applyAlignment="1">
      <alignment horizontal="center"/>
    </xf>
    <xf numFmtId="0" fontId="5" fillId="0" borderId="19" xfId="0" applyFont="1" applyBorder="1"/>
    <xf numFmtId="0" fontId="9" fillId="8" borderId="18" xfId="0" applyFont="1" applyFill="1" applyBorder="1" applyAlignment="1">
      <alignment horizontal="center"/>
    </xf>
    <xf numFmtId="0" fontId="14" fillId="0" borderId="31" xfId="0" applyFont="1" applyBorder="1" applyAlignment="1">
      <alignment wrapText="1"/>
    </xf>
    <xf numFmtId="0" fontId="15" fillId="11" borderId="31" xfId="0" applyFont="1" applyFill="1" applyBorder="1" applyAlignment="1">
      <alignment wrapText="1"/>
    </xf>
    <xf numFmtId="0" fontId="10" fillId="0" borderId="2" xfId="0" applyFont="1" applyBorder="1" applyAlignment="1">
      <alignment horizontal="center"/>
    </xf>
    <xf numFmtId="0" fontId="12" fillId="0" borderId="31" xfId="0" applyFont="1" applyBorder="1" applyAlignment="1">
      <alignment wrapText="1"/>
    </xf>
    <xf numFmtId="0" fontId="10" fillId="0" borderId="0" xfId="0" applyFont="1" applyAlignment="1">
      <alignment horizontal="center"/>
    </xf>
    <xf numFmtId="0" fontId="11" fillId="0" borderId="2" xfId="0" applyFont="1" applyBorder="1" applyAlignment="1">
      <alignment horizontal="center"/>
    </xf>
    <xf numFmtId="0" fontId="4" fillId="9" borderId="8" xfId="0" applyFont="1" applyFill="1" applyBorder="1" applyAlignment="1">
      <alignment vertical="center" wrapText="1"/>
    </xf>
    <xf numFmtId="0" fontId="5" fillId="0" borderId="30" xfId="0" applyFont="1" applyBorder="1"/>
    <xf numFmtId="0" fontId="5" fillId="0" borderId="7" xfId="0" applyFont="1" applyBorder="1"/>
    <xf numFmtId="0" fontId="12" fillId="10" borderId="8" xfId="0" applyFont="1" applyFill="1" applyBorder="1" applyAlignment="1">
      <alignment vertical="center" wrapText="1"/>
    </xf>
    <xf numFmtId="0" fontId="12" fillId="10" borderId="8" xfId="0" applyFont="1" applyFill="1" applyBorder="1" applyAlignment="1">
      <alignment wrapText="1"/>
    </xf>
    <xf numFmtId="0" fontId="6" fillId="9" borderId="0" xfId="0" applyFont="1" applyFill="1" applyAlignment="1">
      <alignment horizontal="center" wrapText="1"/>
    </xf>
    <xf numFmtId="0" fontId="0" fillId="0" borderId="2" xfId="0" applyFont="1" applyBorder="1" applyAlignment="1">
      <alignment wrapText="1"/>
    </xf>
    <xf numFmtId="0" fontId="0" fillId="0" borderId="2" xfId="0" applyFont="1" applyBorder="1" applyAlignment="1">
      <alignment horizontal="center" vertical="center"/>
    </xf>
    <xf numFmtId="0" fontId="6" fillId="0" borderId="0" xfId="0" applyFont="1" applyAlignment="1">
      <alignment vertical="center" wrapText="1"/>
    </xf>
    <xf numFmtId="0" fontId="4" fillId="0" borderId="0" xfId="0" applyFont="1" applyAlignment="1">
      <alignment vertical="center"/>
    </xf>
    <xf numFmtId="0" fontId="16" fillId="9" borderId="2" xfId="0" applyFont="1" applyFill="1" applyBorder="1" applyAlignment="1">
      <alignment horizontal="center" vertical="center" wrapText="1"/>
    </xf>
    <xf numFmtId="0" fontId="18" fillId="0" borderId="2" xfId="0" applyFont="1" applyBorder="1" applyAlignment="1">
      <alignment horizontal="center" vertical="center"/>
    </xf>
    <xf numFmtId="10" fontId="16" fillId="0" borderId="2" xfId="0" applyNumberFormat="1" applyFont="1" applyBorder="1" applyAlignment="1">
      <alignment horizontal="center"/>
    </xf>
    <xf numFmtId="0" fontId="16" fillId="16" borderId="2" xfId="0" applyFont="1" applyFill="1" applyBorder="1" applyAlignment="1">
      <alignment horizontal="center"/>
    </xf>
    <xf numFmtId="0" fontId="16" fillId="0" borderId="2" xfId="0" applyFont="1" applyBorder="1" applyAlignment="1">
      <alignment horizontal="center" vertical="center" wrapText="1"/>
    </xf>
    <xf numFmtId="0" fontId="16" fillId="0" borderId="2" xfId="0" applyFont="1" applyBorder="1" applyAlignment="1">
      <alignment horizontal="center"/>
    </xf>
    <xf numFmtId="0" fontId="17" fillId="0" borderId="2" xfId="0" applyFont="1" applyBorder="1" applyAlignment="1">
      <alignment horizontal="center"/>
    </xf>
    <xf numFmtId="10" fontId="8" fillId="0" borderId="2" xfId="0" applyNumberFormat="1" applyFont="1" applyBorder="1" applyAlignment="1">
      <alignment horizontal="center"/>
    </xf>
    <xf numFmtId="0" fontId="11" fillId="12" borderId="2" xfId="0" applyFont="1" applyFill="1" applyBorder="1" applyAlignment="1">
      <alignment horizontal="center"/>
    </xf>
    <xf numFmtId="0" fontId="4" fillId="13" borderId="8" xfId="0" applyFont="1" applyFill="1" applyBorder="1" applyAlignment="1">
      <alignment wrapText="1"/>
    </xf>
    <xf numFmtId="0" fontId="4" fillId="9" borderId="0" xfId="0" applyFont="1" applyFill="1" applyAlignment="1">
      <alignment horizontal="center" wrapText="1"/>
    </xf>
    <xf numFmtId="0" fontId="12" fillId="9" borderId="0" xfId="0" applyFont="1" applyFill="1" applyAlignment="1">
      <alignment horizontal="left" vertical="center"/>
    </xf>
    <xf numFmtId="0" fontId="20" fillId="0" borderId="31" xfId="0" applyFont="1" applyBorder="1" applyAlignment="1">
      <alignment horizontal="center"/>
    </xf>
    <xf numFmtId="0" fontId="20" fillId="0" borderId="2" xfId="0" applyFont="1" applyBorder="1" applyAlignment="1">
      <alignment horizontal="center"/>
    </xf>
    <xf numFmtId="0" fontId="21" fillId="0" borderId="2" xfId="0" applyFont="1" applyBorder="1" applyAlignment="1">
      <alignment horizontal="center"/>
    </xf>
    <xf numFmtId="0" fontId="6" fillId="0" borderId="0" xfId="0" applyFont="1" applyAlignment="1">
      <alignment horizontal="left"/>
    </xf>
    <xf numFmtId="0" fontId="20" fillId="2" borderId="2" xfId="0" applyFont="1" applyFill="1" applyBorder="1" applyAlignment="1">
      <alignment horizontal="center"/>
    </xf>
    <xf numFmtId="0" fontId="0" fillId="2" borderId="31" xfId="0" applyFont="1" applyFill="1" applyBorder="1" applyAlignment="1">
      <alignment horizontal="center"/>
    </xf>
    <xf numFmtId="0" fontId="4" fillId="2" borderId="2" xfId="0" applyFont="1" applyFill="1" applyBorder="1" applyAlignment="1"/>
    <xf numFmtId="0" fontId="4" fillId="0" borderId="0" xfId="0" applyFont="1" applyAlignment="1">
      <alignment horizontal="center" wrapText="1"/>
    </xf>
    <xf numFmtId="0" fontId="4" fillId="20" borderId="2" xfId="0" applyFont="1" applyFill="1" applyBorder="1" applyAlignment="1">
      <alignment horizontal="center"/>
    </xf>
    <xf numFmtId="0" fontId="4" fillId="9" borderId="2" xfId="0" applyFont="1" applyFill="1" applyBorder="1" applyAlignment="1">
      <alignment horizontal="center"/>
    </xf>
    <xf numFmtId="0" fontId="10" fillId="0" borderId="0" xfId="0" applyFont="1" applyAlignment="1">
      <alignment horizontal="left"/>
    </xf>
    <xf numFmtId="0" fontId="15" fillId="11" borderId="46" xfId="0" applyFont="1" applyFill="1" applyBorder="1" applyAlignment="1">
      <alignment wrapText="1"/>
    </xf>
    <xf numFmtId="0" fontId="5" fillId="0" borderId="46" xfId="0" applyFont="1" applyBorder="1"/>
    <xf numFmtId="0" fontId="14" fillId="0" borderId="46" xfId="0" applyFont="1" applyBorder="1" applyAlignment="1">
      <alignment wrapText="1"/>
    </xf>
    <xf numFmtId="0" fontId="10" fillId="0" borderId="3" xfId="0" applyFont="1" applyBorder="1" applyAlignment="1">
      <alignment horizontal="center"/>
    </xf>
    <xf numFmtId="0" fontId="1" fillId="4" borderId="2" xfId="0" applyFont="1" applyFill="1" applyBorder="1" applyAlignment="1">
      <alignment vertical="center" wrapText="1"/>
    </xf>
    <xf numFmtId="0" fontId="26" fillId="0" borderId="0" xfId="0" applyFont="1" applyAlignment="1"/>
    <xf numFmtId="0" fontId="26" fillId="0" borderId="0" xfId="0" applyFont="1" applyAlignment="1">
      <alignment wrapText="1"/>
    </xf>
  </cellXfs>
  <cellStyles count="1">
    <cellStyle name="Обычный" xfId="0" builtinId="0"/>
  </cellStyles>
  <dxfs count="4">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VaR1/10 and ES1/10</a:t>
            </a:r>
          </a:p>
        </c:rich>
      </c:tx>
      <c:layout/>
      <c:overlay val="0"/>
    </c:title>
    <c:autoTitleDeleted val="0"/>
    <c:plotArea>
      <c:layout/>
      <c:lineChart>
        <c:grouping val="standard"/>
        <c:varyColors val="1"/>
        <c:ser>
          <c:idx val="0"/>
          <c:order val="0"/>
          <c:tx>
            <c:strRef>
              <c:f>'VaR and ES'!$L$26</c:f>
              <c:strCache>
                <c:ptCount val="1"/>
                <c:pt idx="0">
                  <c:v>VaR 10d</c:v>
                </c:pt>
              </c:strCache>
            </c:strRef>
          </c:tx>
          <c:marker>
            <c:symbol val="none"/>
          </c:marker>
          <c:val>
            <c:numRef>
              <c:f>'VaR and ES'!$L$27:$L$278</c:f>
              <c:numCache>
                <c:formatCode>0.000%</c:formatCode>
                <c:ptCount val="252"/>
                <c:pt idx="0">
                  <c:v>-6.7754106550140664E-2</c:v>
                </c:pt>
                <c:pt idx="1">
                  <c:v>-6.7690269066130418E-2</c:v>
                </c:pt>
                <c:pt idx="2">
                  <c:v>-6.7724156669963897E-2</c:v>
                </c:pt>
                <c:pt idx="3">
                  <c:v>-6.7207156442005284E-2</c:v>
                </c:pt>
                <c:pt idx="4">
                  <c:v>-6.7267640123169437E-2</c:v>
                </c:pt>
                <c:pt idx="5">
                  <c:v>-6.7334101332769208E-2</c:v>
                </c:pt>
                <c:pt idx="6">
                  <c:v>-6.7121255148267528E-2</c:v>
                </c:pt>
                <c:pt idx="7">
                  <c:v>-6.7087810952862301E-2</c:v>
                </c:pt>
                <c:pt idx="8">
                  <c:v>-6.7148554148662012E-2</c:v>
                </c:pt>
                <c:pt idx="9">
                  <c:v>-6.7215485072695702E-2</c:v>
                </c:pt>
                <c:pt idx="10">
                  <c:v>-6.7160911370717738E-2</c:v>
                </c:pt>
                <c:pt idx="11">
                  <c:v>-6.7227610971673762E-2</c:v>
                </c:pt>
                <c:pt idx="12">
                  <c:v>-6.7270275835650192E-2</c:v>
                </c:pt>
                <c:pt idx="13">
                  <c:v>-6.7266103678706918E-2</c:v>
                </c:pt>
                <c:pt idx="14">
                  <c:v>-6.7331005807615599E-2</c:v>
                </c:pt>
                <c:pt idx="15">
                  <c:v>-6.7346247035703785E-2</c:v>
                </c:pt>
                <c:pt idx="16">
                  <c:v>-6.7301582327827597E-2</c:v>
                </c:pt>
                <c:pt idx="17">
                  <c:v>-6.729651102437291E-2</c:v>
                </c:pt>
                <c:pt idx="18">
                  <c:v>-6.7360126595152142E-2</c:v>
                </c:pt>
                <c:pt idx="19">
                  <c:v>-6.7415888842277824E-2</c:v>
                </c:pt>
                <c:pt idx="20">
                  <c:v>-6.7170644519425948E-2</c:v>
                </c:pt>
                <c:pt idx="21">
                  <c:v>-6.7215155474474972E-2</c:v>
                </c:pt>
                <c:pt idx="22">
                  <c:v>-6.7225123370190085E-2</c:v>
                </c:pt>
                <c:pt idx="23">
                  <c:v>-6.7278260168816009E-2</c:v>
                </c:pt>
                <c:pt idx="24">
                  <c:v>-6.7198415369456005E-2</c:v>
                </c:pt>
                <c:pt idx="25">
                  <c:v>-6.7261708374352649E-2</c:v>
                </c:pt>
                <c:pt idx="26">
                  <c:v>-6.7330330989660264E-2</c:v>
                </c:pt>
                <c:pt idx="27">
                  <c:v>-6.7398616491832403E-2</c:v>
                </c:pt>
                <c:pt idx="28">
                  <c:v>-6.7430094977596416E-2</c:v>
                </c:pt>
                <c:pt idx="29">
                  <c:v>-6.7478451740537765E-2</c:v>
                </c:pt>
                <c:pt idx="30">
                  <c:v>-6.7366397053001945E-2</c:v>
                </c:pt>
                <c:pt idx="31">
                  <c:v>-6.7435842520205944E-2</c:v>
                </c:pt>
                <c:pt idx="32">
                  <c:v>-6.7506248874572308E-2</c:v>
                </c:pt>
                <c:pt idx="33">
                  <c:v>-6.7567357321901556E-2</c:v>
                </c:pt>
                <c:pt idx="34">
                  <c:v>-6.7525329499791995E-2</c:v>
                </c:pt>
                <c:pt idx="35">
                  <c:v>-6.7518000854736249E-2</c:v>
                </c:pt>
                <c:pt idx="36">
                  <c:v>-6.7585478321637152E-2</c:v>
                </c:pt>
                <c:pt idx="37">
                  <c:v>-6.7585871718457008E-2</c:v>
                </c:pt>
                <c:pt idx="38">
                  <c:v>-6.7642330378216958E-2</c:v>
                </c:pt>
                <c:pt idx="39">
                  <c:v>-6.7614738346667536E-2</c:v>
                </c:pt>
                <c:pt idx="40">
                  <c:v>-6.7681538046619819E-2</c:v>
                </c:pt>
                <c:pt idx="41">
                  <c:v>-6.7700032552027611E-2</c:v>
                </c:pt>
                <c:pt idx="42">
                  <c:v>-6.7283261013399778E-2</c:v>
                </c:pt>
                <c:pt idx="43">
                  <c:v>-6.7322283123666241E-2</c:v>
                </c:pt>
                <c:pt idx="44">
                  <c:v>-6.7394330754668899E-2</c:v>
                </c:pt>
                <c:pt idx="45">
                  <c:v>-6.7464861419284303E-2</c:v>
                </c:pt>
                <c:pt idx="46">
                  <c:v>-6.7521703104274133E-2</c:v>
                </c:pt>
                <c:pt idx="47">
                  <c:v>-6.7470039571782603E-2</c:v>
                </c:pt>
                <c:pt idx="48">
                  <c:v>-6.7538826868402554E-2</c:v>
                </c:pt>
                <c:pt idx="49">
                  <c:v>-6.7567777783974423E-2</c:v>
                </c:pt>
                <c:pt idx="50">
                  <c:v>-6.761515581420556E-2</c:v>
                </c:pt>
                <c:pt idx="51">
                  <c:v>-6.7639224779587739E-2</c:v>
                </c:pt>
                <c:pt idx="52">
                  <c:v>-6.7702771566049938E-2</c:v>
                </c:pt>
                <c:pt idx="53">
                  <c:v>-6.767838753683747E-2</c:v>
                </c:pt>
                <c:pt idx="54">
                  <c:v>-6.7734082858712588E-2</c:v>
                </c:pt>
                <c:pt idx="55">
                  <c:v>-6.7779612316195781E-2</c:v>
                </c:pt>
                <c:pt idx="56">
                  <c:v>-6.7854063365618722E-2</c:v>
                </c:pt>
                <c:pt idx="57">
                  <c:v>-6.7930081105448847E-2</c:v>
                </c:pt>
                <c:pt idx="58">
                  <c:v>-6.7997511667536578E-2</c:v>
                </c:pt>
                <c:pt idx="59">
                  <c:v>-6.8021570479551055E-2</c:v>
                </c:pt>
                <c:pt idx="60">
                  <c:v>-6.8068593241487868E-2</c:v>
                </c:pt>
                <c:pt idx="61">
                  <c:v>-6.8142342887724625E-2</c:v>
                </c:pt>
                <c:pt idx="62">
                  <c:v>-6.8114358052594831E-2</c:v>
                </c:pt>
                <c:pt idx="63">
                  <c:v>-6.8190632458985156E-2</c:v>
                </c:pt>
                <c:pt idx="64">
                  <c:v>-6.735957109406368E-2</c:v>
                </c:pt>
                <c:pt idx="65">
                  <c:v>-6.741078826092653E-2</c:v>
                </c:pt>
                <c:pt idx="66">
                  <c:v>-6.740809349751721E-2</c:v>
                </c:pt>
                <c:pt idx="67">
                  <c:v>-6.7461872118380659E-2</c:v>
                </c:pt>
                <c:pt idx="68">
                  <c:v>-6.7525313752799104E-2</c:v>
                </c:pt>
                <c:pt idx="69">
                  <c:v>-6.7602914715235662E-2</c:v>
                </c:pt>
                <c:pt idx="70">
                  <c:v>-6.7629633232139871E-2</c:v>
                </c:pt>
                <c:pt idx="71">
                  <c:v>-6.7707769894126801E-2</c:v>
                </c:pt>
                <c:pt idx="72">
                  <c:v>-6.7785329224062288E-2</c:v>
                </c:pt>
                <c:pt idx="73">
                  <c:v>-6.7853257615341653E-2</c:v>
                </c:pt>
                <c:pt idx="74">
                  <c:v>-6.7897241125905283E-2</c:v>
                </c:pt>
                <c:pt idx="75">
                  <c:v>-6.7975033344630009E-2</c:v>
                </c:pt>
                <c:pt idx="76">
                  <c:v>-6.8052905978117043E-2</c:v>
                </c:pt>
                <c:pt idx="77">
                  <c:v>-6.8125834843966379E-2</c:v>
                </c:pt>
                <c:pt idx="78">
                  <c:v>-6.8189756042180569E-2</c:v>
                </c:pt>
                <c:pt idx="79">
                  <c:v>-6.8241368560863047E-2</c:v>
                </c:pt>
                <c:pt idx="80">
                  <c:v>-6.8128143178372361E-2</c:v>
                </c:pt>
                <c:pt idx="81">
                  <c:v>-6.8162089587882502E-2</c:v>
                </c:pt>
                <c:pt idx="82">
                  <c:v>-6.8197126943593506E-2</c:v>
                </c:pt>
                <c:pt idx="83">
                  <c:v>-6.8277816486533083E-2</c:v>
                </c:pt>
                <c:pt idx="84">
                  <c:v>-6.8347433153390952E-2</c:v>
                </c:pt>
                <c:pt idx="85">
                  <c:v>-6.8427347770969732E-2</c:v>
                </c:pt>
                <c:pt idx="86">
                  <c:v>-6.8489114323025055E-2</c:v>
                </c:pt>
                <c:pt idx="87">
                  <c:v>-6.8540575151498251E-2</c:v>
                </c:pt>
                <c:pt idx="88">
                  <c:v>-6.8400522835332975E-2</c:v>
                </c:pt>
                <c:pt idx="89">
                  <c:v>-6.8369161290919522E-2</c:v>
                </c:pt>
                <c:pt idx="90">
                  <c:v>-6.8436911197729433E-2</c:v>
                </c:pt>
                <c:pt idx="91">
                  <c:v>-6.8487862133175273E-2</c:v>
                </c:pt>
                <c:pt idx="92">
                  <c:v>-6.8570793830848617E-2</c:v>
                </c:pt>
                <c:pt idx="93">
                  <c:v>-6.8643718272024853E-2</c:v>
                </c:pt>
                <c:pt idx="94">
                  <c:v>-6.8696727300000648E-2</c:v>
                </c:pt>
                <c:pt idx="95">
                  <c:v>-6.877573733846376E-2</c:v>
                </c:pt>
                <c:pt idx="96">
                  <c:v>-6.8855568443243989E-2</c:v>
                </c:pt>
                <c:pt idx="97">
                  <c:v>-6.8923001333229428E-2</c:v>
                </c:pt>
                <c:pt idx="98">
                  <c:v>-6.8512710504056468E-2</c:v>
                </c:pt>
                <c:pt idx="99">
                  <c:v>-6.8484188459696699E-2</c:v>
                </c:pt>
                <c:pt idx="100">
                  <c:v>-6.8565000040627391E-2</c:v>
                </c:pt>
                <c:pt idx="101">
                  <c:v>-6.8633634548822542E-2</c:v>
                </c:pt>
                <c:pt idx="102">
                  <c:v>-6.8680621750060858E-2</c:v>
                </c:pt>
                <c:pt idx="103">
                  <c:v>-6.8754237581778857E-2</c:v>
                </c:pt>
                <c:pt idx="104">
                  <c:v>-6.8825888629057128E-2</c:v>
                </c:pt>
                <c:pt idx="105">
                  <c:v>-6.8777815623762395E-2</c:v>
                </c:pt>
                <c:pt idx="106">
                  <c:v>-6.883430308212915E-2</c:v>
                </c:pt>
                <c:pt idx="107">
                  <c:v>-6.8921127263495585E-2</c:v>
                </c:pt>
                <c:pt idx="108">
                  <c:v>-6.8990955857259256E-2</c:v>
                </c:pt>
                <c:pt idx="109">
                  <c:v>-6.9076757012088985E-2</c:v>
                </c:pt>
                <c:pt idx="110">
                  <c:v>-6.9141659168314343E-2</c:v>
                </c:pt>
                <c:pt idx="111">
                  <c:v>-6.9166028896911716E-2</c:v>
                </c:pt>
                <c:pt idx="112">
                  <c:v>-6.9210124790485661E-2</c:v>
                </c:pt>
                <c:pt idx="113">
                  <c:v>-6.929299379395544E-2</c:v>
                </c:pt>
                <c:pt idx="114">
                  <c:v>-6.9036871271105221E-2</c:v>
                </c:pt>
                <c:pt idx="115">
                  <c:v>-6.9125778920176531E-2</c:v>
                </c:pt>
                <c:pt idx="116">
                  <c:v>-6.920968440202982E-2</c:v>
                </c:pt>
                <c:pt idx="117">
                  <c:v>-6.9222222170221531E-2</c:v>
                </c:pt>
                <c:pt idx="118">
                  <c:v>-6.9256121849295971E-2</c:v>
                </c:pt>
                <c:pt idx="119">
                  <c:v>-6.8929333848146201E-2</c:v>
                </c:pt>
                <c:pt idx="120">
                  <c:v>-6.9016002673727914E-2</c:v>
                </c:pt>
                <c:pt idx="121">
                  <c:v>-6.9092068784428903E-2</c:v>
                </c:pt>
                <c:pt idx="122">
                  <c:v>-6.917700470495998E-2</c:v>
                </c:pt>
                <c:pt idx="123">
                  <c:v>-6.9227030316594135E-2</c:v>
                </c:pt>
                <c:pt idx="124">
                  <c:v>-6.9259177878592953E-2</c:v>
                </c:pt>
                <c:pt idx="125">
                  <c:v>-6.9197886542428907E-2</c:v>
                </c:pt>
                <c:pt idx="126">
                  <c:v>-6.9275947331389712E-2</c:v>
                </c:pt>
                <c:pt idx="127">
                  <c:v>-6.9313441095728012E-2</c:v>
                </c:pt>
                <c:pt idx="128">
                  <c:v>-6.94021376230744E-2</c:v>
                </c:pt>
                <c:pt idx="129">
                  <c:v>-6.92484665170265E-2</c:v>
                </c:pt>
                <c:pt idx="130">
                  <c:v>-6.9318792714537156E-2</c:v>
                </c:pt>
                <c:pt idx="131">
                  <c:v>-6.9411236126056541E-2</c:v>
                </c:pt>
                <c:pt idx="132">
                  <c:v>-6.9408986040462209E-2</c:v>
                </c:pt>
                <c:pt idx="133">
                  <c:v>-6.9496763242995543E-2</c:v>
                </c:pt>
                <c:pt idx="134">
                  <c:v>-6.9581724737302134E-2</c:v>
                </c:pt>
                <c:pt idx="135">
                  <c:v>-6.9675085640992243E-2</c:v>
                </c:pt>
                <c:pt idx="136">
                  <c:v>-6.8952965140482173E-2</c:v>
                </c:pt>
                <c:pt idx="137">
                  <c:v>-6.9034442347969863E-2</c:v>
                </c:pt>
                <c:pt idx="138">
                  <c:v>-6.9025645078644796E-2</c:v>
                </c:pt>
                <c:pt idx="139">
                  <c:v>-6.9119676394129997E-2</c:v>
                </c:pt>
                <c:pt idx="140">
                  <c:v>-6.9121181756255437E-2</c:v>
                </c:pt>
                <c:pt idx="141">
                  <c:v>-6.9091520465090026E-2</c:v>
                </c:pt>
                <c:pt idx="142">
                  <c:v>-6.9157754375966551E-2</c:v>
                </c:pt>
                <c:pt idx="143">
                  <c:v>-6.9071967460062972E-2</c:v>
                </c:pt>
                <c:pt idx="144">
                  <c:v>-6.8864331295430153E-2</c:v>
                </c:pt>
                <c:pt idx="145">
                  <c:v>-6.8958607999501251E-2</c:v>
                </c:pt>
                <c:pt idx="146">
                  <c:v>-6.8913430661665664E-2</c:v>
                </c:pt>
                <c:pt idx="147">
                  <c:v>-6.9006167753917561E-2</c:v>
                </c:pt>
                <c:pt idx="148">
                  <c:v>-6.8795442519971925E-2</c:v>
                </c:pt>
                <c:pt idx="149">
                  <c:v>-6.8732301905416168E-2</c:v>
                </c:pt>
                <c:pt idx="150">
                  <c:v>-6.8404272425345483E-2</c:v>
                </c:pt>
                <c:pt idx="151">
                  <c:v>-6.8462456946020822E-2</c:v>
                </c:pt>
                <c:pt idx="152">
                  <c:v>-6.8538705317288812E-2</c:v>
                </c:pt>
                <c:pt idx="153">
                  <c:v>-6.8636479374625026E-2</c:v>
                </c:pt>
                <c:pt idx="154">
                  <c:v>-6.8694526414335114E-2</c:v>
                </c:pt>
                <c:pt idx="155">
                  <c:v>-6.876197012578765E-2</c:v>
                </c:pt>
                <c:pt idx="156">
                  <c:v>-6.8712492641886627E-2</c:v>
                </c:pt>
                <c:pt idx="157">
                  <c:v>-6.8806108132787605E-2</c:v>
                </c:pt>
                <c:pt idx="158">
                  <c:v>-6.8872658952028196E-2</c:v>
                </c:pt>
                <c:pt idx="159">
                  <c:v>-6.8971148812567412E-2</c:v>
                </c:pt>
                <c:pt idx="160">
                  <c:v>-6.8852877513537705E-2</c:v>
                </c:pt>
                <c:pt idx="161">
                  <c:v>-6.8800629807433303E-2</c:v>
                </c:pt>
                <c:pt idx="162">
                  <c:v>-6.803901060503241E-2</c:v>
                </c:pt>
                <c:pt idx="163">
                  <c:v>-6.8108492870443113E-2</c:v>
                </c:pt>
                <c:pt idx="164">
                  <c:v>-6.8175772096689957E-2</c:v>
                </c:pt>
                <c:pt idx="165">
                  <c:v>-6.8265807517232602E-2</c:v>
                </c:pt>
                <c:pt idx="166">
                  <c:v>-6.835519360995003E-2</c:v>
                </c:pt>
                <c:pt idx="167">
                  <c:v>-6.8344419046092938E-2</c:v>
                </c:pt>
                <c:pt idx="168">
                  <c:v>-6.8446346013024628E-2</c:v>
                </c:pt>
                <c:pt idx="169">
                  <c:v>-6.8548243236945583E-2</c:v>
                </c:pt>
                <c:pt idx="170">
                  <c:v>-6.8596982258396014E-2</c:v>
                </c:pt>
                <c:pt idx="171">
                  <c:v>-6.8684433496767436E-2</c:v>
                </c:pt>
                <c:pt idx="172">
                  <c:v>-6.8558545236802118E-2</c:v>
                </c:pt>
                <c:pt idx="173">
                  <c:v>-6.8644087005706941E-2</c:v>
                </c:pt>
                <c:pt idx="174">
                  <c:v>-6.8743004070567743E-2</c:v>
                </c:pt>
                <c:pt idx="175">
                  <c:v>-6.8828366613147632E-2</c:v>
                </c:pt>
                <c:pt idx="176">
                  <c:v>-6.8933364167314645E-2</c:v>
                </c:pt>
                <c:pt idx="177">
                  <c:v>-6.8951091708924855E-2</c:v>
                </c:pt>
                <c:pt idx="178">
                  <c:v>-6.8389050445452806E-2</c:v>
                </c:pt>
                <c:pt idx="179">
                  <c:v>-6.845812769727172E-2</c:v>
                </c:pt>
                <c:pt idx="180">
                  <c:v>-6.8527336394920604E-2</c:v>
                </c:pt>
                <c:pt idx="181">
                  <c:v>-6.8626811642309438E-2</c:v>
                </c:pt>
                <c:pt idx="182">
                  <c:v>-6.8705792473112343E-2</c:v>
                </c:pt>
                <c:pt idx="183">
                  <c:v>-6.8811492039624347E-2</c:v>
                </c:pt>
                <c:pt idx="184">
                  <c:v>-6.8846051780577178E-2</c:v>
                </c:pt>
                <c:pt idx="185">
                  <c:v>-6.8935804160954267E-2</c:v>
                </c:pt>
                <c:pt idx="186">
                  <c:v>-6.8877976305652025E-2</c:v>
                </c:pt>
                <c:pt idx="187">
                  <c:v>-6.891062867135575E-2</c:v>
                </c:pt>
                <c:pt idx="188">
                  <c:v>-6.8994704686270808E-2</c:v>
                </c:pt>
                <c:pt idx="189">
                  <c:v>-6.9094947591073597E-2</c:v>
                </c:pt>
                <c:pt idx="190">
                  <c:v>-6.8905738272052056E-2</c:v>
                </c:pt>
                <c:pt idx="191">
                  <c:v>-6.9013326612847994E-2</c:v>
                </c:pt>
                <c:pt idx="192">
                  <c:v>-6.9077314525340092E-2</c:v>
                </c:pt>
                <c:pt idx="193">
                  <c:v>-6.914062711294644E-2</c:v>
                </c:pt>
                <c:pt idx="194">
                  <c:v>-6.8952118806160867E-2</c:v>
                </c:pt>
                <c:pt idx="195">
                  <c:v>-6.8962377162081034E-2</c:v>
                </c:pt>
                <c:pt idx="196">
                  <c:v>-6.9011951230420018E-2</c:v>
                </c:pt>
                <c:pt idx="197">
                  <c:v>-6.9098896878180355E-2</c:v>
                </c:pt>
                <c:pt idx="198">
                  <c:v>-6.9204328447671493E-2</c:v>
                </c:pt>
                <c:pt idx="199">
                  <c:v>-6.9280820458193532E-2</c:v>
                </c:pt>
                <c:pt idx="200">
                  <c:v>-6.9350512442032802E-2</c:v>
                </c:pt>
                <c:pt idx="201">
                  <c:v>-6.9464378910574123E-2</c:v>
                </c:pt>
                <c:pt idx="202">
                  <c:v>-6.9478347047487996E-2</c:v>
                </c:pt>
                <c:pt idx="203">
                  <c:v>-6.9585111756763726E-2</c:v>
                </c:pt>
                <c:pt idx="204">
                  <c:v>-6.9648407894149722E-2</c:v>
                </c:pt>
                <c:pt idx="205">
                  <c:v>-6.9760165265430926E-2</c:v>
                </c:pt>
                <c:pt idx="206">
                  <c:v>-6.9877444610293729E-2</c:v>
                </c:pt>
                <c:pt idx="207">
                  <c:v>-6.9909297342337681E-2</c:v>
                </c:pt>
                <c:pt idx="208">
                  <c:v>-7.0009381777628346E-2</c:v>
                </c:pt>
                <c:pt idx="209">
                  <c:v>-6.9975730992433247E-2</c:v>
                </c:pt>
                <c:pt idx="210">
                  <c:v>-7.0094863132562524E-2</c:v>
                </c:pt>
                <c:pt idx="211">
                  <c:v>-7.020305539296301E-2</c:v>
                </c:pt>
                <c:pt idx="212">
                  <c:v>-7.0316354945734599E-2</c:v>
                </c:pt>
                <c:pt idx="213">
                  <c:v>-7.031080990425817E-2</c:v>
                </c:pt>
                <c:pt idx="214">
                  <c:v>-7.0354906965217817E-2</c:v>
                </c:pt>
                <c:pt idx="215">
                  <c:v>-7.0454840657002207E-2</c:v>
                </c:pt>
                <c:pt idx="216">
                  <c:v>-7.0576962133012816E-2</c:v>
                </c:pt>
                <c:pt idx="217">
                  <c:v>-7.0609439188055664E-2</c:v>
                </c:pt>
                <c:pt idx="218">
                  <c:v>-7.0314004710141223E-2</c:v>
                </c:pt>
                <c:pt idx="219">
                  <c:v>-7.0425490275225031E-2</c:v>
                </c:pt>
                <c:pt idx="220">
                  <c:v>-7.0545028251205344E-2</c:v>
                </c:pt>
                <c:pt idx="221">
                  <c:v>-7.0661001972246104E-2</c:v>
                </c:pt>
                <c:pt idx="222">
                  <c:v>-7.076696325499994E-2</c:v>
                </c:pt>
                <c:pt idx="223">
                  <c:v>-7.0831130506197867E-2</c:v>
                </c:pt>
                <c:pt idx="224">
                  <c:v>-7.0957340487144513E-2</c:v>
                </c:pt>
                <c:pt idx="225">
                  <c:v>-7.106421607501956E-2</c:v>
                </c:pt>
                <c:pt idx="226">
                  <c:v>-7.1189924363063969E-2</c:v>
                </c:pt>
                <c:pt idx="227">
                  <c:v>-7.1297649442007949E-2</c:v>
                </c:pt>
                <c:pt idx="228">
                  <c:v>-7.1426966648515722E-2</c:v>
                </c:pt>
                <c:pt idx="229">
                  <c:v>-7.1551976291954741E-2</c:v>
                </c:pt>
                <c:pt idx="230">
                  <c:v>-7.1675247208486711E-2</c:v>
                </c:pt>
                <c:pt idx="231">
                  <c:v>-7.175726444819501E-2</c:v>
                </c:pt>
                <c:pt idx="232">
                  <c:v>-7.1864059191866558E-2</c:v>
                </c:pt>
                <c:pt idx="233">
                  <c:v>-7.1996942969274377E-2</c:v>
                </c:pt>
                <c:pt idx="234">
                  <c:v>-7.2051346366650892E-2</c:v>
                </c:pt>
                <c:pt idx="235">
                  <c:v>-7.2179746263801456E-2</c:v>
                </c:pt>
                <c:pt idx="236">
                  <c:v>-7.2138998066570273E-2</c:v>
                </c:pt>
                <c:pt idx="237">
                  <c:v>-7.2273954715358885E-2</c:v>
                </c:pt>
                <c:pt idx="238">
                  <c:v>-7.2380733249481924E-2</c:v>
                </c:pt>
                <c:pt idx="239">
                  <c:v>-7.2507816381280094E-2</c:v>
                </c:pt>
                <c:pt idx="240">
                  <c:v>-7.2580597901704527E-2</c:v>
                </c:pt>
                <c:pt idx="241">
                  <c:v>-7.2718879696486521E-2</c:v>
                </c:pt>
                <c:pt idx="242">
                  <c:v>-7.2858019632623436E-2</c:v>
                </c:pt>
                <c:pt idx="243">
                  <c:v>-7.2871845074892236E-2</c:v>
                </c:pt>
                <c:pt idx="244">
                  <c:v>-7.3012355093516682E-2</c:v>
                </c:pt>
                <c:pt idx="245">
                  <c:v>-7.3129124986533664E-2</c:v>
                </c:pt>
                <c:pt idx="246">
                  <c:v>-7.3257393793801237E-2</c:v>
                </c:pt>
                <c:pt idx="247">
                  <c:v>-7.3380511994531647E-2</c:v>
                </c:pt>
                <c:pt idx="248">
                  <c:v>-7.3502667363724711E-2</c:v>
                </c:pt>
                <c:pt idx="249">
                  <c:v>-7.3622418172553883E-2</c:v>
                </c:pt>
                <c:pt idx="250">
                  <c:v>-7.3766411059016948E-2</c:v>
                </c:pt>
                <c:pt idx="251">
                  <c:v>-7.3884399721911395E-2</c:v>
                </c:pt>
              </c:numCache>
            </c:numRef>
          </c:val>
          <c:smooth val="0"/>
          <c:extLst>
            <c:ext xmlns:c16="http://schemas.microsoft.com/office/drawing/2014/chart" uri="{C3380CC4-5D6E-409C-BE32-E72D297353CC}">
              <c16:uniqueId val="{00000000-3616-4288-A467-044444FEEAB2}"/>
            </c:ext>
          </c:extLst>
        </c:ser>
        <c:ser>
          <c:idx val="1"/>
          <c:order val="1"/>
          <c:tx>
            <c:strRef>
              <c:f>'VaR and ES'!$H$26</c:f>
              <c:strCache>
                <c:ptCount val="1"/>
                <c:pt idx="0">
                  <c:v>VAR 1d (widening ap)</c:v>
                </c:pt>
              </c:strCache>
            </c:strRef>
          </c:tx>
          <c:marker>
            <c:symbol val="none"/>
          </c:marker>
          <c:val>
            <c:numRef>
              <c:f>'VaR and ES'!$H$27:$H$278</c:f>
              <c:numCache>
                <c:formatCode>0.000%</c:formatCode>
                <c:ptCount val="252"/>
                <c:pt idx="0">
                  <c:v>-2.1425729752817788E-2</c:v>
                </c:pt>
                <c:pt idx="1">
                  <c:v>-2.1405542567861091E-2</c:v>
                </c:pt>
                <c:pt idx="2">
                  <c:v>-2.1416258769117017E-2</c:v>
                </c:pt>
                <c:pt idx="3">
                  <c:v>-2.125276894199947E-2</c:v>
                </c:pt>
                <c:pt idx="4">
                  <c:v>-2.1271895561374481E-2</c:v>
                </c:pt>
                <c:pt idx="5">
                  <c:v>-2.1292912441212994E-2</c:v>
                </c:pt>
                <c:pt idx="6">
                  <c:v>-2.1225604567782823E-2</c:v>
                </c:pt>
                <c:pt idx="7">
                  <c:v>-2.1215028584583594E-2</c:v>
                </c:pt>
                <c:pt idx="8">
                  <c:v>-2.123423726969206E-2</c:v>
                </c:pt>
                <c:pt idx="9">
                  <c:v>-2.1255402686276677E-2</c:v>
                </c:pt>
                <c:pt idx="10">
                  <c:v>-2.1238144966416916E-2</c:v>
                </c:pt>
                <c:pt idx="11">
                  <c:v>-2.1259237232221458E-2</c:v>
                </c:pt>
                <c:pt idx="12">
                  <c:v>-2.1272729046844133E-2</c:v>
                </c:pt>
                <c:pt idx="13">
                  <c:v>-2.1271409694974489E-2</c:v>
                </c:pt>
                <c:pt idx="14">
                  <c:v>-2.129193355020902E-2</c:v>
                </c:pt>
                <c:pt idx="15">
                  <c:v>-2.1296753249718699E-2</c:v>
                </c:pt>
                <c:pt idx="16">
                  <c:v>-2.1282629028927219E-2</c:v>
                </c:pt>
                <c:pt idx="17">
                  <c:v>-2.1281025341964948E-2</c:v>
                </c:pt>
                <c:pt idx="18">
                  <c:v>-2.1301142351796355E-2</c:v>
                </c:pt>
                <c:pt idx="19">
                  <c:v>-2.1318775922632986E-2</c:v>
                </c:pt>
                <c:pt idx="20">
                  <c:v>-2.1241222858289225E-2</c:v>
                </c:pt>
                <c:pt idx="21">
                  <c:v>-2.1255298458167655E-2</c:v>
                </c:pt>
                <c:pt idx="22">
                  <c:v>-2.1258450583561534E-2</c:v>
                </c:pt>
                <c:pt idx="23">
                  <c:v>-2.1275253914684294E-2</c:v>
                </c:pt>
                <c:pt idx="24">
                  <c:v>-2.1250004772154617E-2</c:v>
                </c:pt>
                <c:pt idx="25">
                  <c:v>-2.1270019777697578E-2</c:v>
                </c:pt>
                <c:pt idx="26">
                  <c:v>-2.1291720154034539E-2</c:v>
                </c:pt>
                <c:pt idx="27">
                  <c:v>-2.1313313925837768E-2</c:v>
                </c:pt>
                <c:pt idx="28">
                  <c:v>-2.1323268297068515E-2</c:v>
                </c:pt>
                <c:pt idx="29">
                  <c:v>-2.1338560048185264E-2</c:v>
                </c:pt>
                <c:pt idx="30">
                  <c:v>-2.1303125244674096E-2</c:v>
                </c:pt>
                <c:pt idx="31">
                  <c:v>-2.1325085829628016E-2</c:v>
                </c:pt>
                <c:pt idx="32">
                  <c:v>-2.1347350273782678E-2</c:v>
                </c:pt>
                <c:pt idx="33">
                  <c:v>-2.1366674461566367E-2</c:v>
                </c:pt>
                <c:pt idx="34">
                  <c:v>-2.1353384097270105E-2</c:v>
                </c:pt>
                <c:pt idx="35">
                  <c:v>-2.1351066576216198E-2</c:v>
                </c:pt>
                <c:pt idx="36">
                  <c:v>-2.1372404824830746E-2</c:v>
                </c:pt>
                <c:pt idx="37">
                  <c:v>-2.1372529227828244E-2</c:v>
                </c:pt>
                <c:pt idx="38">
                  <c:v>-2.1390383023676438E-2</c:v>
                </c:pt>
                <c:pt idx="39">
                  <c:v>-2.1381657657179701E-2</c:v>
                </c:pt>
                <c:pt idx="40">
                  <c:v>-2.1402781577066207E-2</c:v>
                </c:pt>
                <c:pt idx="41">
                  <c:v>-2.1408630053194898E-2</c:v>
                </c:pt>
                <c:pt idx="42">
                  <c:v>-2.1276835320595218E-2</c:v>
                </c:pt>
                <c:pt idx="43">
                  <c:v>-2.1289175195350046E-2</c:v>
                </c:pt>
                <c:pt idx="44">
                  <c:v>-2.1311958656748821E-2</c:v>
                </c:pt>
                <c:pt idx="45">
                  <c:v>-2.1334262411255831E-2</c:v>
                </c:pt>
                <c:pt idx="46">
                  <c:v>-2.1352237330316798E-2</c:v>
                </c:pt>
                <c:pt idx="47">
                  <c:v>-2.1335899886852465E-2</c:v>
                </c:pt>
                <c:pt idx="48">
                  <c:v>-2.1357652339992927E-2</c:v>
                </c:pt>
                <c:pt idx="49">
                  <c:v>-2.1366807423348365E-2</c:v>
                </c:pt>
                <c:pt idx="50">
                  <c:v>-2.1381789672006633E-2</c:v>
                </c:pt>
                <c:pt idx="51">
                  <c:v>-2.1389400947159777E-2</c:v>
                </c:pt>
                <c:pt idx="52">
                  <c:v>-2.1409496205480268E-2</c:v>
                </c:pt>
                <c:pt idx="53">
                  <c:v>-2.1401785298395919E-2</c:v>
                </c:pt>
                <c:pt idx="54">
                  <c:v>-2.1419397705610077E-2</c:v>
                </c:pt>
                <c:pt idx="55">
                  <c:v>-2.1433795384237946E-2</c:v>
                </c:pt>
                <c:pt idx="56">
                  <c:v>-2.145733887327457E-2</c:v>
                </c:pt>
                <c:pt idx="57">
                  <c:v>-2.1481377793318702E-2</c:v>
                </c:pt>
                <c:pt idx="58">
                  <c:v>-2.1502701209328963E-2</c:v>
                </c:pt>
                <c:pt idx="59">
                  <c:v>-2.1510309273705321E-2</c:v>
                </c:pt>
                <c:pt idx="60">
                  <c:v>-2.1525179176664539E-2</c:v>
                </c:pt>
                <c:pt idx="61">
                  <c:v>-2.1548500862538521E-2</c:v>
                </c:pt>
                <c:pt idx="62">
                  <c:v>-2.1539651280643078E-2</c:v>
                </c:pt>
                <c:pt idx="63">
                  <c:v>-2.1563771365780152E-2</c:v>
                </c:pt>
                <c:pt idx="64">
                  <c:v>-2.130096668692813E-2</c:v>
                </c:pt>
                <c:pt idx="65">
                  <c:v>-2.1317162977186881E-2</c:v>
                </c:pt>
                <c:pt idx="66">
                  <c:v>-2.1316310818174006E-2</c:v>
                </c:pt>
                <c:pt idx="67">
                  <c:v>-2.1333317111309119E-2</c:v>
                </c:pt>
                <c:pt idx="68">
                  <c:v>-2.1353379117633724E-2</c:v>
                </c:pt>
                <c:pt idx="69">
                  <c:v>-2.1377918696625791E-2</c:v>
                </c:pt>
                <c:pt idx="70">
                  <c:v>-2.1386367833537694E-2</c:v>
                </c:pt>
                <c:pt idx="71">
                  <c:v>-2.1411076815601834E-2</c:v>
                </c:pt>
                <c:pt idx="72">
                  <c:v>-2.1435603229241092E-2</c:v>
                </c:pt>
                <c:pt idx="73">
                  <c:v>-2.1457084072664487E-2</c:v>
                </c:pt>
                <c:pt idx="74">
                  <c:v>-2.1470992879951599E-2</c:v>
                </c:pt>
                <c:pt idx="75">
                  <c:v>-2.1495592939492412E-2</c:v>
                </c:pt>
                <c:pt idx="76">
                  <c:v>-2.1520218428413868E-2</c:v>
                </c:pt>
                <c:pt idx="77">
                  <c:v>-2.1543280560739543E-2</c:v>
                </c:pt>
                <c:pt idx="78">
                  <c:v>-2.1563494218451936E-2</c:v>
                </c:pt>
                <c:pt idx="79">
                  <c:v>-2.1579815529933398E-2</c:v>
                </c:pt>
                <c:pt idx="80">
                  <c:v>-2.1544010520171967E-2</c:v>
                </c:pt>
                <c:pt idx="81">
                  <c:v>-2.1554745317415653E-2</c:v>
                </c:pt>
                <c:pt idx="82">
                  <c:v>-2.156582510213928E-2</c:v>
                </c:pt>
                <c:pt idx="83">
                  <c:v>-2.1591341376043981E-2</c:v>
                </c:pt>
                <c:pt idx="84">
                  <c:v>-2.1613356099081986E-2</c:v>
                </c:pt>
                <c:pt idx="85">
                  <c:v>-2.1638627320071012E-2</c:v>
                </c:pt>
                <c:pt idx="86">
                  <c:v>-2.1658159618842029E-2</c:v>
                </c:pt>
                <c:pt idx="87">
                  <c:v>-2.1674432961667482E-2</c:v>
                </c:pt>
                <c:pt idx="88">
                  <c:v>-2.1630144530601053E-2</c:v>
                </c:pt>
                <c:pt idx="89">
                  <c:v>-2.1620227139472353E-2</c:v>
                </c:pt>
                <c:pt idx="90">
                  <c:v>-2.1641651541150699E-2</c:v>
                </c:pt>
                <c:pt idx="91">
                  <c:v>-2.1657763641643204E-2</c:v>
                </c:pt>
                <c:pt idx="92">
                  <c:v>-2.1683988947130431E-2</c:v>
                </c:pt>
                <c:pt idx="93">
                  <c:v>-2.1707049680251618E-2</c:v>
                </c:pt>
                <c:pt idx="94">
                  <c:v>-2.1723812606747127E-2</c:v>
                </c:pt>
                <c:pt idx="95">
                  <c:v>-2.1748797774703222E-2</c:v>
                </c:pt>
                <c:pt idx="96">
                  <c:v>-2.1774042586626529E-2</c:v>
                </c:pt>
                <c:pt idx="97">
                  <c:v>-2.1795366738782681E-2</c:v>
                </c:pt>
                <c:pt idx="98">
                  <c:v>-2.166562138645612E-2</c:v>
                </c:pt>
                <c:pt idx="99">
                  <c:v>-2.1656601924086E-2</c:v>
                </c:pt>
                <c:pt idx="100">
                  <c:v>-2.1682156789792E-2</c:v>
                </c:pt>
                <c:pt idx="101">
                  <c:v>-2.1703860926990219E-2</c:v>
                </c:pt>
                <c:pt idx="102">
                  <c:v>-2.1718719584669192E-2</c:v>
                </c:pt>
                <c:pt idx="103">
                  <c:v>-2.1741998954676846E-2</c:v>
                </c:pt>
                <c:pt idx="104">
                  <c:v>-2.1764657005290424E-2</c:v>
                </c:pt>
                <c:pt idx="105">
                  <c:v>-2.1749454986220353E-2</c:v>
                </c:pt>
                <c:pt idx="106">
                  <c:v>-2.1767317888987642E-2</c:v>
                </c:pt>
                <c:pt idx="107">
                  <c:v>-2.1794774105897391E-2</c:v>
                </c:pt>
                <c:pt idx="108">
                  <c:v>-2.1816855846107375E-2</c:v>
                </c:pt>
                <c:pt idx="109">
                  <c:v>-2.1843988553620842E-2</c:v>
                </c:pt>
                <c:pt idx="110">
                  <c:v>-2.1864512417493664E-2</c:v>
                </c:pt>
                <c:pt idx="111">
                  <c:v>-2.1872218802326447E-2</c:v>
                </c:pt>
                <c:pt idx="112">
                  <c:v>-2.1886163148241853E-2</c:v>
                </c:pt>
                <c:pt idx="113">
                  <c:v>-2.1912368628081141E-2</c:v>
                </c:pt>
                <c:pt idx="114">
                  <c:v>-2.1831375574853623E-2</c:v>
                </c:pt>
                <c:pt idx="115">
                  <c:v>-2.1859490642101249E-2</c:v>
                </c:pt>
                <c:pt idx="116">
                  <c:v>-2.1886023885184284E-2</c:v>
                </c:pt>
                <c:pt idx="117">
                  <c:v>-2.1889988675610383E-2</c:v>
                </c:pt>
                <c:pt idx="118">
                  <c:v>-2.1900708695392783E-2</c:v>
                </c:pt>
                <c:pt idx="119">
                  <c:v>-2.1797369255828081E-2</c:v>
                </c:pt>
                <c:pt idx="120">
                  <c:v>-2.1824776344925093E-2</c:v>
                </c:pt>
                <c:pt idx="121">
                  <c:v>-2.1848830561181653E-2</c:v>
                </c:pt>
                <c:pt idx="122">
                  <c:v>-2.1875689657585778E-2</c:v>
                </c:pt>
                <c:pt idx="123">
                  <c:v>-2.1891509144996477E-2</c:v>
                </c:pt>
                <c:pt idx="124">
                  <c:v>-2.190167509671025E-2</c:v>
                </c:pt>
                <c:pt idx="125">
                  <c:v>-2.1882293074398908E-2</c:v>
                </c:pt>
                <c:pt idx="126">
                  <c:v>-2.1906978063305493E-2</c:v>
                </c:pt>
                <c:pt idx="127">
                  <c:v>-2.1918834632641753E-2</c:v>
                </c:pt>
                <c:pt idx="128">
                  <c:v>-2.1946882937337955E-2</c:v>
                </c:pt>
                <c:pt idx="129">
                  <c:v>-2.1898287866771091E-2</c:v>
                </c:pt>
                <c:pt idx="130">
                  <c:v>-2.1920526963102344E-2</c:v>
                </c:pt>
                <c:pt idx="131">
                  <c:v>-2.1949760136610093E-2</c:v>
                </c:pt>
                <c:pt idx="132">
                  <c:v>-2.194904859706925E-2</c:v>
                </c:pt>
                <c:pt idx="133">
                  <c:v>-2.1976806185733576E-2</c:v>
                </c:pt>
                <c:pt idx="134">
                  <c:v>-2.2003673369275601E-2</c:v>
                </c:pt>
                <c:pt idx="135">
                  <c:v>-2.2033196679282836E-2</c:v>
                </c:pt>
                <c:pt idx="136">
                  <c:v>-2.1804842126611577E-2</c:v>
                </c:pt>
                <c:pt idx="137">
                  <c:v>-2.1830607481916699E-2</c:v>
                </c:pt>
                <c:pt idx="138">
                  <c:v>-2.1827825541090987E-2</c:v>
                </c:pt>
                <c:pt idx="139">
                  <c:v>-2.1857560853922497E-2</c:v>
                </c:pt>
                <c:pt idx="140">
                  <c:v>-2.185803689122447E-2</c:v>
                </c:pt>
                <c:pt idx="141">
                  <c:v>-2.1848657167382057E-2</c:v>
                </c:pt>
                <c:pt idx="142">
                  <c:v>-2.18696021690531E-2</c:v>
                </c:pt>
                <c:pt idx="143">
                  <c:v>-2.1842473964283435E-2</c:v>
                </c:pt>
                <c:pt idx="144">
                  <c:v>-2.1776813643797296E-2</c:v>
                </c:pt>
                <c:pt idx="145">
                  <c:v>-2.1806626555313128E-2</c:v>
                </c:pt>
                <c:pt idx="146">
                  <c:v>-2.1792340226694792E-2</c:v>
                </c:pt>
                <c:pt idx="147">
                  <c:v>-2.1821666270204508E-2</c:v>
                </c:pt>
                <c:pt idx="148">
                  <c:v>-2.1755029100230503E-2</c:v>
                </c:pt>
                <c:pt idx="149">
                  <c:v>-2.1735062284744606E-2</c:v>
                </c:pt>
                <c:pt idx="150">
                  <c:v>-2.1631330255074188E-2</c:v>
                </c:pt>
                <c:pt idx="151">
                  <c:v>-2.1649729816064112E-2</c:v>
                </c:pt>
                <c:pt idx="152">
                  <c:v>-2.167384166817261E-2</c:v>
                </c:pt>
                <c:pt idx="153">
                  <c:v>-2.1704760539898445E-2</c:v>
                </c:pt>
                <c:pt idx="154">
                  <c:v>-2.1723116625589855E-2</c:v>
                </c:pt>
                <c:pt idx="155">
                  <c:v>-2.1744444199794377E-2</c:v>
                </c:pt>
                <c:pt idx="156">
                  <c:v>-2.1728798045592222E-2</c:v>
                </c:pt>
                <c:pt idx="157">
                  <c:v>-2.1758401863144407E-2</c:v>
                </c:pt>
                <c:pt idx="158">
                  <c:v>-2.1779447080039451E-2</c:v>
                </c:pt>
                <c:pt idx="159">
                  <c:v>-2.1810592308613076E-2</c:v>
                </c:pt>
                <c:pt idx="160">
                  <c:v>-2.1773191639937003E-2</c:v>
                </c:pt>
                <c:pt idx="161">
                  <c:v>-2.1756669464556101E-2</c:v>
                </c:pt>
                <c:pt idx="162">
                  <c:v>-2.1515824325625342E-2</c:v>
                </c:pt>
                <c:pt idx="163">
                  <c:v>-2.1537796547193958E-2</c:v>
                </c:pt>
                <c:pt idx="164">
                  <c:v>-2.1559072106609338E-2</c:v>
                </c:pt>
                <c:pt idx="165">
                  <c:v>-2.1587543806509926E-2</c:v>
                </c:pt>
                <c:pt idx="166">
                  <c:v>-2.1615810170922931E-2</c:v>
                </c:pt>
                <c:pt idx="167">
                  <c:v>-2.1612402954664597E-2</c:v>
                </c:pt>
                <c:pt idx="168">
                  <c:v>-2.1644635091714281E-2</c:v>
                </c:pt>
                <c:pt idx="169">
                  <c:v>-2.1676857823198122E-2</c:v>
                </c:pt>
                <c:pt idx="170">
                  <c:v>-2.1692270455069235E-2</c:v>
                </c:pt>
                <c:pt idx="171">
                  <c:v>-2.1719924964814837E-2</c:v>
                </c:pt>
                <c:pt idx="172">
                  <c:v>-2.1680115601598257E-2</c:v>
                </c:pt>
                <c:pt idx="173">
                  <c:v>-2.1707166284080159E-2</c:v>
                </c:pt>
                <c:pt idx="174">
                  <c:v>-2.1738446606522032E-2</c:v>
                </c:pt>
                <c:pt idx="175">
                  <c:v>-2.1765440612663587E-2</c:v>
                </c:pt>
                <c:pt idx="176">
                  <c:v>-2.1798643754655053E-2</c:v>
                </c:pt>
                <c:pt idx="177">
                  <c:v>-2.1804249695535422E-2</c:v>
                </c:pt>
                <c:pt idx="178">
                  <c:v>-2.1626516642378375E-2</c:v>
                </c:pt>
                <c:pt idx="179">
                  <c:v>-2.1648360787403651E-2</c:v>
                </c:pt>
                <c:pt idx="180">
                  <c:v>-2.1670246499250093E-2</c:v>
                </c:pt>
                <c:pt idx="181">
                  <c:v>-2.1701703334505835E-2</c:v>
                </c:pt>
                <c:pt idx="182">
                  <c:v>-2.1726679266188795E-2</c:v>
                </c:pt>
                <c:pt idx="183">
                  <c:v>-2.1760104403975831E-2</c:v>
                </c:pt>
                <c:pt idx="184">
                  <c:v>-2.1771033153651469E-2</c:v>
                </c:pt>
                <c:pt idx="185">
                  <c:v>-2.1799415348392807E-2</c:v>
                </c:pt>
                <c:pt idx="186">
                  <c:v>-2.1781128574897033E-2</c:v>
                </c:pt>
                <c:pt idx="187">
                  <c:v>-2.1791454159558687E-2</c:v>
                </c:pt>
                <c:pt idx="188">
                  <c:v>-2.1818041329930874E-2</c:v>
                </c:pt>
                <c:pt idx="189">
                  <c:v>-2.1849740919775699E-2</c:v>
                </c:pt>
                <c:pt idx="190">
                  <c:v>-2.1789907679511951E-2</c:v>
                </c:pt>
                <c:pt idx="191">
                  <c:v>-2.1823930100171311E-2</c:v>
                </c:pt>
                <c:pt idx="192">
                  <c:v>-2.1844164854790765E-2</c:v>
                </c:pt>
                <c:pt idx="193">
                  <c:v>-2.1864186052930265E-2</c:v>
                </c:pt>
                <c:pt idx="194">
                  <c:v>-2.1804574492199847E-2</c:v>
                </c:pt>
                <c:pt idx="195">
                  <c:v>-2.1807818469175486E-2</c:v>
                </c:pt>
                <c:pt idx="196">
                  <c:v>-2.1823495166058693E-2</c:v>
                </c:pt>
                <c:pt idx="197">
                  <c:v>-2.1850989794014831E-2</c:v>
                </c:pt>
                <c:pt idx="198">
                  <c:v>-2.1884330183702661E-2</c:v>
                </c:pt>
                <c:pt idx="199">
                  <c:v>-2.190851908130818E-2</c:v>
                </c:pt>
                <c:pt idx="200">
                  <c:v>-2.1930557621666957E-2</c:v>
                </c:pt>
                <c:pt idx="201">
                  <c:v>-2.1966565360638002E-2</c:v>
                </c:pt>
                <c:pt idx="202">
                  <c:v>-2.1970982473369694E-2</c:v>
                </c:pt>
                <c:pt idx="203">
                  <c:v>-2.2004744438873396E-2</c:v>
                </c:pt>
                <c:pt idx="204">
                  <c:v>-2.2024760434996463E-2</c:v>
                </c:pt>
                <c:pt idx="205">
                  <c:v>-2.2060101218852636E-2</c:v>
                </c:pt>
                <c:pt idx="206">
                  <c:v>-2.2097188204078518E-2</c:v>
                </c:pt>
                <c:pt idx="207">
                  <c:v>-2.2107260922374309E-2</c:v>
                </c:pt>
                <c:pt idx="208">
                  <c:v>-2.2138910399759331E-2</c:v>
                </c:pt>
                <c:pt idx="209">
                  <c:v>-2.2128269087132373E-2</c:v>
                </c:pt>
                <c:pt idx="210">
                  <c:v>-2.2165941977666258E-2</c:v>
                </c:pt>
                <c:pt idx="211">
                  <c:v>-2.2200155374473018E-2</c:v>
                </c:pt>
                <c:pt idx="212">
                  <c:v>-2.2235983838936685E-2</c:v>
                </c:pt>
                <c:pt idx="213">
                  <c:v>-2.2234230342858124E-2</c:v>
                </c:pt>
                <c:pt idx="214">
                  <c:v>-2.2248175057933299E-2</c:v>
                </c:pt>
                <c:pt idx="215">
                  <c:v>-2.2279776866036091E-2</c:v>
                </c:pt>
                <c:pt idx="216">
                  <c:v>-2.2318395067577605E-2</c:v>
                </c:pt>
                <c:pt idx="217">
                  <c:v>-2.2328665214140613E-2</c:v>
                </c:pt>
                <c:pt idx="218">
                  <c:v>-2.2235240629185377E-2</c:v>
                </c:pt>
                <c:pt idx="219">
                  <c:v>-2.2270495460374955E-2</c:v>
                </c:pt>
                <c:pt idx="220">
                  <c:v>-2.2308296687473386E-2</c:v>
                </c:pt>
                <c:pt idx="221">
                  <c:v>-2.2344970798194762E-2</c:v>
                </c:pt>
                <c:pt idx="222">
                  <c:v>-2.2378478697924288E-2</c:v>
                </c:pt>
                <c:pt idx="223">
                  <c:v>-2.2398770164422051E-2</c:v>
                </c:pt>
                <c:pt idx="224">
                  <c:v>-2.2438681264745835E-2</c:v>
                </c:pt>
                <c:pt idx="225">
                  <c:v>-2.2472478293141297E-2</c:v>
                </c:pt>
                <c:pt idx="226">
                  <c:v>-2.2512230744239383E-2</c:v>
                </c:pt>
                <c:pt idx="227">
                  <c:v>-2.2546296405297823E-2</c:v>
                </c:pt>
                <c:pt idx="228">
                  <c:v>-2.2587190096619317E-2</c:v>
                </c:pt>
                <c:pt idx="229">
                  <c:v>-2.2626721616894597E-2</c:v>
                </c:pt>
                <c:pt idx="230">
                  <c:v>-2.2665703303444352E-2</c:v>
                </c:pt>
                <c:pt idx="231">
                  <c:v>-2.2691639431932174E-2</c:v>
                </c:pt>
                <c:pt idx="232">
                  <c:v>-2.2725410895145768E-2</c:v>
                </c:pt>
                <c:pt idx="233">
                  <c:v>-2.2767432435215319E-2</c:v>
                </c:pt>
                <c:pt idx="234">
                  <c:v>-2.2784636300031424E-2</c:v>
                </c:pt>
                <c:pt idx="235">
                  <c:v>-2.2825239912664136E-2</c:v>
                </c:pt>
                <c:pt idx="236">
                  <c:v>-2.2812354201284506E-2</c:v>
                </c:pt>
                <c:pt idx="237">
                  <c:v>-2.2855031240840051E-2</c:v>
                </c:pt>
                <c:pt idx="238">
                  <c:v>-2.288879757814433E-2</c:v>
                </c:pt>
                <c:pt idx="239">
                  <c:v>-2.2928984793011288E-2</c:v>
                </c:pt>
                <c:pt idx="240">
                  <c:v>-2.2952000330622415E-2</c:v>
                </c:pt>
                <c:pt idx="241">
                  <c:v>-2.2995728873667125E-2</c:v>
                </c:pt>
                <c:pt idx="242">
                  <c:v>-2.3039728784835428E-2</c:v>
                </c:pt>
                <c:pt idx="243">
                  <c:v>-2.3044100773558285E-2</c:v>
                </c:pt>
                <c:pt idx="244">
                  <c:v>-2.3088533942850875E-2</c:v>
                </c:pt>
                <c:pt idx="245">
                  <c:v>-2.3125459825257662E-2</c:v>
                </c:pt>
                <c:pt idx="246">
                  <c:v>-2.316602198362953E-2</c:v>
                </c:pt>
                <c:pt idx="247">
                  <c:v>-2.3204955377202522E-2</c:v>
                </c:pt>
                <c:pt idx="248">
                  <c:v>-2.3243584296709408E-2</c:v>
                </c:pt>
                <c:pt idx="249">
                  <c:v>-2.3281452827464164E-2</c:v>
                </c:pt>
                <c:pt idx="250">
                  <c:v>-2.3326987376272697E-2</c:v>
                </c:pt>
                <c:pt idx="251">
                  <c:v>-2.3364298667555121E-2</c:v>
                </c:pt>
              </c:numCache>
            </c:numRef>
          </c:val>
          <c:smooth val="0"/>
          <c:extLst>
            <c:ext xmlns:c16="http://schemas.microsoft.com/office/drawing/2014/chart" uri="{C3380CC4-5D6E-409C-BE32-E72D297353CC}">
              <c16:uniqueId val="{00000001-3616-4288-A467-044444FEEAB2}"/>
            </c:ext>
          </c:extLst>
        </c:ser>
        <c:ser>
          <c:idx val="3"/>
          <c:order val="2"/>
          <c:tx>
            <c:strRef>
              <c:f>'VaR and ES'!$M$26</c:f>
              <c:strCache>
                <c:ptCount val="1"/>
                <c:pt idx="0">
                  <c:v>ES 1d (widening ap)</c:v>
                </c:pt>
              </c:strCache>
            </c:strRef>
          </c:tx>
          <c:marker>
            <c:symbol val="none"/>
          </c:marker>
          <c:val>
            <c:numRef>
              <c:f>'VaR and ES'!$M$27:$M$278</c:f>
              <c:numCache>
                <c:formatCode>0.000%</c:formatCode>
                <c:ptCount val="252"/>
                <c:pt idx="0">
                  <c:v>-2.452233441717382E-2</c:v>
                </c:pt>
                <c:pt idx="1">
                  <c:v>-2.4499181215416308E-2</c:v>
                </c:pt>
                <c:pt idx="2">
                  <c:v>-2.4511397543866272E-2</c:v>
                </c:pt>
                <c:pt idx="3">
                  <c:v>-2.4324231246230964E-2</c:v>
                </c:pt>
                <c:pt idx="4">
                  <c:v>-2.4346073363267814E-2</c:v>
                </c:pt>
                <c:pt idx="5">
                  <c:v>-2.4370078630622332E-2</c:v>
                </c:pt>
                <c:pt idx="6">
                  <c:v>-2.4292994716475818E-2</c:v>
                </c:pt>
                <c:pt idx="7">
                  <c:v>-2.4280841209204748E-2</c:v>
                </c:pt>
                <c:pt idx="8">
                  <c:v>-2.4302776374689306E-2</c:v>
                </c:pt>
                <c:pt idx="9">
                  <c:v>-2.4326950743243515E-2</c:v>
                </c:pt>
                <c:pt idx="10">
                  <c:v>-2.430714936473425E-2</c:v>
                </c:pt>
                <c:pt idx="11">
                  <c:v>-2.4331239500423166E-2</c:v>
                </c:pt>
                <c:pt idx="12">
                  <c:v>-2.4346630619411301E-2</c:v>
                </c:pt>
                <c:pt idx="13">
                  <c:v>-2.4345070130047518E-2</c:v>
                </c:pt>
                <c:pt idx="14">
                  <c:v>-2.4368508879404317E-2</c:v>
                </c:pt>
                <c:pt idx="15">
                  <c:v>-2.4373974034869465E-2</c:v>
                </c:pt>
                <c:pt idx="16">
                  <c:v>-2.4357757829347779E-2</c:v>
                </c:pt>
                <c:pt idx="17">
                  <c:v>-2.4355871078283766E-2</c:v>
                </c:pt>
                <c:pt idx="18">
                  <c:v>-2.4378843140569168E-2</c:v>
                </c:pt>
                <c:pt idx="19">
                  <c:v>-2.4398972639005673E-2</c:v>
                </c:pt>
                <c:pt idx="20">
                  <c:v>-2.4310162601572212E-2</c:v>
                </c:pt>
                <c:pt idx="21">
                  <c:v>-2.432621971164526E-2</c:v>
                </c:pt>
                <c:pt idx="22">
                  <c:v>-2.432977488764837E-2</c:v>
                </c:pt>
                <c:pt idx="23">
                  <c:v>-2.4348953266369631E-2</c:v>
                </c:pt>
                <c:pt idx="24">
                  <c:v>-2.4320003526997206E-2</c:v>
                </c:pt>
                <c:pt idx="25">
                  <c:v>-2.4342857061984281E-2</c:v>
                </c:pt>
                <c:pt idx="26">
                  <c:v>-2.4367639123576011E-2</c:v>
                </c:pt>
                <c:pt idx="27">
                  <c:v>-2.439229884759906E-2</c:v>
                </c:pt>
                <c:pt idx="28">
                  <c:v>-2.4403637403725826E-2</c:v>
                </c:pt>
                <c:pt idx="29">
                  <c:v>-2.4421084089288447E-2</c:v>
                </c:pt>
                <c:pt idx="30">
                  <c:v>-2.4380476190551659E-2</c:v>
                </c:pt>
                <c:pt idx="31">
                  <c:v>-2.440555455718629E-2</c:v>
                </c:pt>
                <c:pt idx="32">
                  <c:v>-2.4430980331747693E-2</c:v>
                </c:pt>
                <c:pt idx="33">
                  <c:v>-2.4453040789188335E-2</c:v>
                </c:pt>
                <c:pt idx="34">
                  <c:v>-2.4437775348443422E-2</c:v>
                </c:pt>
                <c:pt idx="35">
                  <c:v>-2.4435067528597761E-2</c:v>
                </c:pt>
                <c:pt idx="36">
                  <c:v>-2.4459432089182248E-2</c:v>
                </c:pt>
                <c:pt idx="37">
                  <c:v>-2.445951838382002E-2</c:v>
                </c:pt>
                <c:pt idx="38">
                  <c:v>-2.4479894567721455E-2</c:v>
                </c:pt>
                <c:pt idx="39">
                  <c:v>-2.4469852371921477E-2</c:v>
                </c:pt>
                <c:pt idx="40">
                  <c:v>-2.4493970376346756E-2</c:v>
                </c:pt>
                <c:pt idx="41">
                  <c:v>-2.4500606397728344E-2</c:v>
                </c:pt>
                <c:pt idx="42">
                  <c:v>-2.4349719955454024E-2</c:v>
                </c:pt>
                <c:pt idx="43">
                  <c:v>-2.4363784682593547E-2</c:v>
                </c:pt>
                <c:pt idx="44">
                  <c:v>-2.4389800928115518E-2</c:v>
                </c:pt>
                <c:pt idx="45">
                  <c:v>-2.441526781472414E-2</c:v>
                </c:pt>
                <c:pt idx="46">
                  <c:v>-2.4435780350705545E-2</c:v>
                </c:pt>
                <c:pt idx="47">
                  <c:v>-2.4417025109824717E-2</c:v>
                </c:pt>
                <c:pt idx="48">
                  <c:v>-2.4441860070030966E-2</c:v>
                </c:pt>
                <c:pt idx="49">
                  <c:v>-2.4452278160623668E-2</c:v>
                </c:pt>
                <c:pt idx="50">
                  <c:v>-2.4469364560281145E-2</c:v>
                </c:pt>
                <c:pt idx="51">
                  <c:v>-2.4478015277503842E-2</c:v>
                </c:pt>
                <c:pt idx="52">
                  <c:v>-2.4500952314658316E-2</c:v>
                </c:pt>
                <c:pt idx="53">
                  <c:v>-2.4492067773072397E-2</c:v>
                </c:pt>
                <c:pt idx="54">
                  <c:v>-2.4512162776443046E-2</c:v>
                </c:pt>
                <c:pt idx="55">
                  <c:v>-2.4528578513453241E-2</c:v>
                </c:pt>
                <c:pt idx="56">
                  <c:v>-2.4555460226544767E-2</c:v>
                </c:pt>
                <c:pt idx="57">
                  <c:v>-2.4582908493708273E-2</c:v>
                </c:pt>
                <c:pt idx="58">
                  <c:v>-2.4607248779933207E-2</c:v>
                </c:pt>
                <c:pt idx="59">
                  <c:v>-2.4615893138512205E-2</c:v>
                </c:pt>
                <c:pt idx="60">
                  <c:v>-2.4632847429474657E-2</c:v>
                </c:pt>
                <c:pt idx="61">
                  <c:v>-2.4659473324550676E-2</c:v>
                </c:pt>
                <c:pt idx="62">
                  <c:v>-2.4649283036423202E-2</c:v>
                </c:pt>
                <c:pt idx="63">
                  <c:v>-2.467682184183537E-2</c:v>
                </c:pt>
                <c:pt idx="64">
                  <c:v>-2.4376014451852834E-2</c:v>
                </c:pt>
                <c:pt idx="65">
                  <c:v>-2.4394485579263523E-2</c:v>
                </c:pt>
                <c:pt idx="66">
                  <c:v>-2.4393446826991433E-2</c:v>
                </c:pt>
                <c:pt idx="67">
                  <c:v>-2.4412844160902589E-2</c:v>
                </c:pt>
                <c:pt idx="68">
                  <c:v>-2.4435737904474113E-2</c:v>
                </c:pt>
                <c:pt idx="69">
                  <c:v>-2.4463755127752354E-2</c:v>
                </c:pt>
                <c:pt idx="70">
                  <c:v>-2.4473358905481003E-2</c:v>
                </c:pt>
                <c:pt idx="71">
                  <c:v>-2.4501569135997117E-2</c:v>
                </c:pt>
                <c:pt idx="72">
                  <c:v>-2.452956999272813E-2</c:v>
                </c:pt>
                <c:pt idx="73">
                  <c:v>-2.4554085241987798E-2</c:v>
                </c:pt>
                <c:pt idx="74">
                  <c:v>-2.4569935130984374E-2</c:v>
                </c:pt>
                <c:pt idx="75">
                  <c:v>-2.4598018928076157E-2</c:v>
                </c:pt>
                <c:pt idx="76">
                  <c:v>-2.4626131358874072E-2</c:v>
                </c:pt>
                <c:pt idx="77">
                  <c:v>-2.4652454336790853E-2</c:v>
                </c:pt>
                <c:pt idx="78">
                  <c:v>-2.4675517288274162E-2</c:v>
                </c:pt>
                <c:pt idx="79">
                  <c:v>-2.4694125718250734E-2</c:v>
                </c:pt>
                <c:pt idx="80">
                  <c:v>-2.4653084910394089E-2</c:v>
                </c:pt>
                <c:pt idx="81">
                  <c:v>-2.4665299950129768E-2</c:v>
                </c:pt>
                <c:pt idx="82">
                  <c:v>-2.4677909365540655E-2</c:v>
                </c:pt>
                <c:pt idx="83">
                  <c:v>-2.4707038099041855E-2</c:v>
                </c:pt>
                <c:pt idx="84">
                  <c:v>-2.473215951128304E-2</c:v>
                </c:pt>
                <c:pt idx="85">
                  <c:v>-2.4761006844963237E-2</c:v>
                </c:pt>
                <c:pt idx="86">
                  <c:v>-2.4783286665743611E-2</c:v>
                </c:pt>
                <c:pt idx="87">
                  <c:v>-2.4801836827251896E-2</c:v>
                </c:pt>
                <c:pt idx="88">
                  <c:v>-2.4751086506508976E-2</c:v>
                </c:pt>
                <c:pt idx="89">
                  <c:v>-2.4739666343840817E-2</c:v>
                </c:pt>
                <c:pt idx="90">
                  <c:v>-2.4764109687670888E-2</c:v>
                </c:pt>
                <c:pt idx="91">
                  <c:v>-2.4782473795719222E-2</c:v>
                </c:pt>
                <c:pt idx="92">
                  <c:v>-2.4812409713056718E-2</c:v>
                </c:pt>
                <c:pt idx="93">
                  <c:v>-2.4838723972333311E-2</c:v>
                </c:pt>
                <c:pt idx="94">
                  <c:v>-2.4857831346910809E-2</c:v>
                </c:pt>
                <c:pt idx="95">
                  <c:v>-2.4886346652787043E-2</c:v>
                </c:pt>
                <c:pt idx="96">
                  <c:v>-2.491515852259555E-2</c:v>
                </c:pt>
                <c:pt idx="97">
                  <c:v>-2.4939483611208308E-2</c:v>
                </c:pt>
                <c:pt idx="98">
                  <c:v>-2.4790946487691666E-2</c:v>
                </c:pt>
                <c:pt idx="99">
                  <c:v>-2.4780550403933895E-2</c:v>
                </c:pt>
                <c:pt idx="100">
                  <c:v>-2.4809715536671748E-2</c:v>
                </c:pt>
                <c:pt idx="101">
                  <c:v>-2.483447394626237E-2</c:v>
                </c:pt>
                <c:pt idx="102">
                  <c:v>-2.4851398959509434E-2</c:v>
                </c:pt>
                <c:pt idx="103">
                  <c:v>-2.4877958758327236E-2</c:v>
                </c:pt>
                <c:pt idx="104">
                  <c:v>-2.4903807070802472E-2</c:v>
                </c:pt>
                <c:pt idx="105">
                  <c:v>-2.4886334280588392E-2</c:v>
                </c:pt>
                <c:pt idx="106">
                  <c:v>-2.490669489518841E-2</c:v>
                </c:pt>
                <c:pt idx="107">
                  <c:v>-2.4938031852817993E-2</c:v>
                </c:pt>
                <c:pt idx="108">
                  <c:v>-2.4963218642870422E-2</c:v>
                </c:pt>
                <c:pt idx="109">
                  <c:v>-2.499418425256272E-2</c:v>
                </c:pt>
                <c:pt idx="110">
                  <c:v>-2.5017587352879851E-2</c:v>
                </c:pt>
                <c:pt idx="111">
                  <c:v>-2.502632405473626E-2</c:v>
                </c:pt>
                <c:pt idx="112">
                  <c:v>-2.5042197775024897E-2</c:v>
                </c:pt>
                <c:pt idx="113">
                  <c:v>-2.5072100145659058E-2</c:v>
                </c:pt>
                <c:pt idx="114">
                  <c:v>-2.497934589729504E-2</c:v>
                </c:pt>
                <c:pt idx="115">
                  <c:v>-2.5011432366345714E-2</c:v>
                </c:pt>
                <c:pt idx="116">
                  <c:v>-2.5041708293028934E-2</c:v>
                </c:pt>
                <c:pt idx="117">
                  <c:v>-2.5046161139076775E-2</c:v>
                </c:pt>
                <c:pt idx="118">
                  <c:v>-2.5058342716420906E-2</c:v>
                </c:pt>
                <c:pt idx="119">
                  <c:v>-2.494001971504357E-2</c:v>
                </c:pt>
                <c:pt idx="120">
                  <c:v>-2.497129356561105E-2</c:v>
                </c:pt>
                <c:pt idx="121">
                  <c:v>-2.4998730511040804E-2</c:v>
                </c:pt>
                <c:pt idx="122">
                  <c:v>-2.502937606475867E-2</c:v>
                </c:pt>
                <c:pt idx="123">
                  <c:v>-2.5047389877417628E-2</c:v>
                </c:pt>
                <c:pt idx="124">
                  <c:v>-2.5058934583475183E-2</c:v>
                </c:pt>
                <c:pt idx="125">
                  <c:v>-2.5036671374317455E-2</c:v>
                </c:pt>
                <c:pt idx="126">
                  <c:v>-2.5064827045122771E-2</c:v>
                </c:pt>
                <c:pt idx="127">
                  <c:v>-2.5078304492040654E-2</c:v>
                </c:pt>
                <c:pt idx="128">
                  <c:v>-2.5110306986014724E-2</c:v>
                </c:pt>
                <c:pt idx="129">
                  <c:v>-2.5054618337656362E-2</c:v>
                </c:pt>
                <c:pt idx="130">
                  <c:v>-2.5079973235990826E-2</c:v>
                </c:pt>
                <c:pt idx="131">
                  <c:v>-2.5113329588657172E-2</c:v>
                </c:pt>
                <c:pt idx="132">
                  <c:v>-2.5112424761466971E-2</c:v>
                </c:pt>
                <c:pt idx="133">
                  <c:v>-2.5144091534177362E-2</c:v>
                </c:pt>
                <c:pt idx="134">
                  <c:v>-2.5174738855364902E-2</c:v>
                </c:pt>
                <c:pt idx="135">
                  <c:v>-2.5208424356420515E-2</c:v>
                </c:pt>
                <c:pt idx="136">
                  <c:v>-2.4947069275718169E-2</c:v>
                </c:pt>
                <c:pt idx="137">
                  <c:v>-2.4976454875755592E-2</c:v>
                </c:pt>
                <c:pt idx="138">
                  <c:v>-2.497317883537897E-2</c:v>
                </c:pt>
                <c:pt idx="139">
                  <c:v>-2.5007105103821096E-2</c:v>
                </c:pt>
                <c:pt idx="140">
                  <c:v>-2.500755536374456E-2</c:v>
                </c:pt>
                <c:pt idx="141">
                  <c:v>-2.4996729266986584E-2</c:v>
                </c:pt>
                <c:pt idx="142">
                  <c:v>-2.5020596670268538E-2</c:v>
                </c:pt>
                <c:pt idx="143">
                  <c:v>-2.4989463929058767E-2</c:v>
                </c:pt>
                <c:pt idx="144">
                  <c:v>-2.4914247370759524E-2</c:v>
                </c:pt>
                <c:pt idx="145">
                  <c:v>-2.4948258705878711E-2</c:v>
                </c:pt>
                <c:pt idx="146">
                  <c:v>-2.4931816911837032E-2</c:v>
                </c:pt>
                <c:pt idx="147">
                  <c:v>-2.4965269819497978E-2</c:v>
                </c:pt>
                <c:pt idx="148">
                  <c:v>-2.4888934784649389E-2</c:v>
                </c:pt>
                <c:pt idx="149">
                  <c:v>-2.4865993007767494E-2</c:v>
                </c:pt>
                <c:pt idx="150">
                  <c:v>-2.4747219663224827E-2</c:v>
                </c:pt>
                <c:pt idx="151">
                  <c:v>-2.4768170208604764E-2</c:v>
                </c:pt>
                <c:pt idx="152">
                  <c:v>-2.4795655086162841E-2</c:v>
                </c:pt>
                <c:pt idx="153">
                  <c:v>-2.4830926613778757E-2</c:v>
                </c:pt>
                <c:pt idx="154">
                  <c:v>-2.4851825114725726E-2</c:v>
                </c:pt>
                <c:pt idx="155">
                  <c:v>-2.4876122310236358E-2</c:v>
                </c:pt>
                <c:pt idx="156">
                  <c:v>-2.485812013385244E-2</c:v>
                </c:pt>
                <c:pt idx="157">
                  <c:v>-2.4891884047743219E-2</c:v>
                </c:pt>
                <c:pt idx="158">
                  <c:v>-2.4915855976262238E-2</c:v>
                </c:pt>
                <c:pt idx="159">
                  <c:v>-2.4951381542356203E-2</c:v>
                </c:pt>
                <c:pt idx="160">
                  <c:v>-2.4908489822309202E-2</c:v>
                </c:pt>
                <c:pt idx="161">
                  <c:v>-2.4889482705869034E-2</c:v>
                </c:pt>
                <c:pt idx="162">
                  <c:v>-2.4613852275550002E-2</c:v>
                </c:pt>
                <c:pt idx="163">
                  <c:v>-2.4638882294834012E-2</c:v>
                </c:pt>
                <c:pt idx="164">
                  <c:v>-2.4663114507133408E-2</c:v>
                </c:pt>
                <c:pt idx="165">
                  <c:v>-2.4695578072476524E-2</c:v>
                </c:pt>
                <c:pt idx="166">
                  <c:v>-2.4727805819980089E-2</c:v>
                </c:pt>
                <c:pt idx="167">
                  <c:v>-2.4723799221965149E-2</c:v>
                </c:pt>
                <c:pt idx="168">
                  <c:v>-2.4760561947262595E-2</c:v>
                </c:pt>
                <c:pt idx="169">
                  <c:v>-2.479731293026417E-2</c:v>
                </c:pt>
                <c:pt idx="170">
                  <c:v>-2.481483303911057E-2</c:v>
                </c:pt>
                <c:pt idx="171">
                  <c:v>-2.4846356331546832E-2</c:v>
                </c:pt>
                <c:pt idx="172">
                  <c:v>-2.4800704186635058E-2</c:v>
                </c:pt>
                <c:pt idx="173">
                  <c:v>-2.4831535161741459E-2</c:v>
                </c:pt>
                <c:pt idx="174">
                  <c:v>-2.4867203567040422E-2</c:v>
                </c:pt>
                <c:pt idx="175">
                  <c:v>-2.4897967736366863E-2</c:v>
                </c:pt>
                <c:pt idx="176">
                  <c:v>-2.4935833652191389E-2</c:v>
                </c:pt>
                <c:pt idx="177">
                  <c:v>-2.4942129751631143E-2</c:v>
                </c:pt>
                <c:pt idx="178">
                  <c:v>-2.4738702496559056E-2</c:v>
                </c:pt>
                <c:pt idx="179">
                  <c:v>-2.476357292062591E-2</c:v>
                </c:pt>
                <c:pt idx="180">
                  <c:v>-2.478848993130706E-2</c:v>
                </c:pt>
                <c:pt idx="181">
                  <c:v>-2.4824354280329107E-2</c:v>
                </c:pt>
                <c:pt idx="182">
                  <c:v>-2.4852804140938482E-2</c:v>
                </c:pt>
                <c:pt idx="183">
                  <c:v>-2.4890917843913368E-2</c:v>
                </c:pt>
                <c:pt idx="184">
                  <c:v>-2.4903297407811002E-2</c:v>
                </c:pt>
                <c:pt idx="185">
                  <c:v>-2.4935640513061894E-2</c:v>
                </c:pt>
                <c:pt idx="186">
                  <c:v>-2.4914599679770114E-2</c:v>
                </c:pt>
                <c:pt idx="187">
                  <c:v>-2.4926286695153774E-2</c:v>
                </c:pt>
                <c:pt idx="188">
                  <c:v>-2.4956573627103271E-2</c:v>
                </c:pt>
                <c:pt idx="189">
                  <c:v>-2.4992707272673029E-2</c:v>
                </c:pt>
                <c:pt idx="190">
                  <c:v>-2.492414095007733E-2</c:v>
                </c:pt>
                <c:pt idx="191">
                  <c:v>-2.4962929710326501E-2</c:v>
                </c:pt>
                <c:pt idx="192">
                  <c:v>-2.4985946549415536E-2</c:v>
                </c:pt>
                <c:pt idx="193">
                  <c:v>-2.5008718053557911E-2</c:v>
                </c:pt>
                <c:pt idx="194">
                  <c:v>-2.4940403326872421E-2</c:v>
                </c:pt>
                <c:pt idx="195">
                  <c:v>-2.4943983213200505E-2</c:v>
                </c:pt>
                <c:pt idx="196">
                  <c:v>-2.4961782795997322E-2</c:v>
                </c:pt>
                <c:pt idx="197">
                  <c:v>-2.4993098646571059E-2</c:v>
                </c:pt>
                <c:pt idx="198">
                  <c:v>-2.5031099624636781E-2</c:v>
                </c:pt>
                <c:pt idx="199">
                  <c:v>-2.5058631979000441E-2</c:v>
                </c:pt>
                <c:pt idx="200">
                  <c:v>-2.5083703615416827E-2</c:v>
                </c:pt>
                <c:pt idx="201">
                  <c:v>-2.512475166577241E-2</c:v>
                </c:pt>
                <c:pt idx="202">
                  <c:v>-2.5129666070117247E-2</c:v>
                </c:pt>
                <c:pt idx="203">
                  <c:v>-2.5168142966818404E-2</c:v>
                </c:pt>
                <c:pt idx="204">
                  <c:v>-2.5190896508739499E-2</c:v>
                </c:pt>
                <c:pt idx="205">
                  <c:v>-2.523117653987739E-2</c:v>
                </c:pt>
                <c:pt idx="206">
                  <c:v>-2.5273452370981716E-2</c:v>
                </c:pt>
                <c:pt idx="207">
                  <c:v>-2.5284829623709312E-2</c:v>
                </c:pt>
                <c:pt idx="208">
                  <c:v>-2.5320883711880106E-2</c:v>
                </c:pt>
                <c:pt idx="209">
                  <c:v>-2.5308567537511716E-2</c:v>
                </c:pt>
                <c:pt idx="210">
                  <c:v>-2.5351508165795431E-2</c:v>
                </c:pt>
                <c:pt idx="211">
                  <c:v>-2.5390490642079058E-2</c:v>
                </c:pt>
                <c:pt idx="212">
                  <c:v>-2.5431318801875817E-2</c:v>
                </c:pt>
                <c:pt idx="213">
                  <c:v>-2.5429163178376669E-2</c:v>
                </c:pt>
                <c:pt idx="214">
                  <c:v>-2.54449603905899E-2</c:v>
                </c:pt>
                <c:pt idx="215">
                  <c:v>-2.548095044091149E-2</c:v>
                </c:pt>
                <c:pt idx="216">
                  <c:v>-2.5524963462010899E-2</c:v>
                </c:pt>
                <c:pt idx="217">
                  <c:v>-2.5536554144900751E-2</c:v>
                </c:pt>
                <c:pt idx="218">
                  <c:v>-2.5429552097998947E-2</c:v>
                </c:pt>
                <c:pt idx="219">
                  <c:v>-2.5469714846767553E-2</c:v>
                </c:pt>
                <c:pt idx="220">
                  <c:v>-2.5512788167085704E-2</c:v>
                </c:pt>
                <c:pt idx="221">
                  <c:v>-2.5554570817002142E-2</c:v>
                </c:pt>
                <c:pt idx="222">
                  <c:v>-2.559273083057071E-2</c:v>
                </c:pt>
                <c:pt idx="223">
                  <c:v>-2.5615774581953347E-2</c:v>
                </c:pt>
                <c:pt idx="224">
                  <c:v>-2.5661254222776295E-2</c:v>
                </c:pt>
                <c:pt idx="225">
                  <c:v>-2.5699739994266071E-2</c:v>
                </c:pt>
                <c:pt idx="226">
                  <c:v>-2.5745034712736529E-2</c:v>
                </c:pt>
                <c:pt idx="227">
                  <c:v>-2.5783824254391133E-2</c:v>
                </c:pt>
                <c:pt idx="228">
                  <c:v>-2.58304205155464E-2</c:v>
                </c:pt>
                <c:pt idx="229">
                  <c:v>-2.5875457175345024E-2</c:v>
                </c:pt>
                <c:pt idx="230">
                  <c:v>-2.5919863210831257E-2</c:v>
                </c:pt>
                <c:pt idx="231">
                  <c:v>-2.5949348949956392E-2</c:v>
                </c:pt>
                <c:pt idx="232">
                  <c:v>-2.5987793156972951E-2</c:v>
                </c:pt>
                <c:pt idx="233">
                  <c:v>-2.6035669908113464E-2</c:v>
                </c:pt>
                <c:pt idx="234">
                  <c:v>-2.6055164660307738E-2</c:v>
                </c:pt>
                <c:pt idx="235">
                  <c:v>-2.6101416196686118E-2</c:v>
                </c:pt>
                <c:pt idx="236">
                  <c:v>-2.6086499357807342E-2</c:v>
                </c:pt>
                <c:pt idx="237">
                  <c:v>-2.6135118317310951E-2</c:v>
                </c:pt>
                <c:pt idx="238">
                  <c:v>-2.6173545742017867E-2</c:v>
                </c:pt>
                <c:pt idx="239">
                  <c:v>-2.6219313500638747E-2</c:v>
                </c:pt>
                <c:pt idx="240">
                  <c:v>-2.6245443500184852E-2</c:v>
                </c:pt>
                <c:pt idx="241">
                  <c:v>-2.6295256685565805E-2</c:v>
                </c:pt>
                <c:pt idx="242">
                  <c:v>-2.634537799582087E-2</c:v>
                </c:pt>
                <c:pt idx="243">
                  <c:v>-2.6350183850873201E-2</c:v>
                </c:pt>
                <c:pt idx="244">
                  <c:v>-2.6400796468395771E-2</c:v>
                </c:pt>
                <c:pt idx="245">
                  <c:v>-2.6442822609798834E-2</c:v>
                </c:pt>
                <c:pt idx="246">
                  <c:v>-2.6489004460908284E-2</c:v>
                </c:pt>
                <c:pt idx="247">
                  <c:v>-2.6533321678433017E-2</c:v>
                </c:pt>
                <c:pt idx="248">
                  <c:v>-2.657728850535275E-2</c:v>
                </c:pt>
                <c:pt idx="249">
                  <c:v>-2.6620383623125386E-2</c:v>
                </c:pt>
                <c:pt idx="250">
                  <c:v>-2.6672241838099298E-2</c:v>
                </c:pt>
                <c:pt idx="251">
                  <c:v>-2.6714695149967611E-2</c:v>
                </c:pt>
              </c:numCache>
            </c:numRef>
          </c:val>
          <c:smooth val="0"/>
          <c:extLst>
            <c:ext xmlns:c16="http://schemas.microsoft.com/office/drawing/2014/chart" uri="{C3380CC4-5D6E-409C-BE32-E72D297353CC}">
              <c16:uniqueId val="{00000002-3616-4288-A467-044444FEEAB2}"/>
            </c:ext>
          </c:extLst>
        </c:ser>
        <c:ser>
          <c:idx val="2"/>
          <c:order val="3"/>
          <c:tx>
            <c:strRef>
              <c:f>'VaR and ES'!$O$26</c:f>
              <c:strCache>
                <c:ptCount val="1"/>
                <c:pt idx="0">
                  <c:v>ES 10d </c:v>
                </c:pt>
              </c:strCache>
            </c:strRef>
          </c:tx>
          <c:marker>
            <c:symbol val="none"/>
          </c:marker>
          <c:val>
            <c:numRef>
              <c:f>'VaR and ES'!$O$27:$O$278</c:f>
              <c:numCache>
                <c:formatCode>0.000%</c:formatCode>
                <c:ptCount val="252"/>
                <c:pt idx="0">
                  <c:v>-7.7546430302606953E-2</c:v>
                </c:pt>
                <c:pt idx="1">
                  <c:v>-7.7473213449927802E-2</c:v>
                </c:pt>
                <c:pt idx="2">
                  <c:v>-7.7511844872474395E-2</c:v>
                </c:pt>
                <c:pt idx="3">
                  <c:v>-7.6919973070725844E-2</c:v>
                </c:pt>
                <c:pt idx="4">
                  <c:v>-7.698904390948226E-2</c:v>
                </c:pt>
                <c:pt idx="5">
                  <c:v>-7.7064955230163809E-2</c:v>
                </c:pt>
                <c:pt idx="6">
                  <c:v>-7.6821194490499956E-2</c:v>
                </c:pt>
                <c:pt idx="7">
                  <c:v>-7.6782761725963961E-2</c:v>
                </c:pt>
                <c:pt idx="8">
                  <c:v>-7.6852126809747873E-2</c:v>
                </c:pt>
                <c:pt idx="9">
                  <c:v>-7.6928572875375523E-2</c:v>
                </c:pt>
                <c:pt idx="10">
                  <c:v>-7.6865955418475143E-2</c:v>
                </c:pt>
                <c:pt idx="11">
                  <c:v>-7.6942135116394625E-2</c:v>
                </c:pt>
                <c:pt idx="12">
                  <c:v>-7.6990806108135787E-2</c:v>
                </c:pt>
                <c:pt idx="13">
                  <c:v>-7.6985871407481768E-2</c:v>
                </c:pt>
                <c:pt idx="14">
                  <c:v>-7.705999124095507E-2</c:v>
                </c:pt>
                <c:pt idx="15">
                  <c:v>-7.7077273579991848E-2</c:v>
                </c:pt>
                <c:pt idx="16">
                  <c:v>-7.7025993435537926E-2</c:v>
                </c:pt>
                <c:pt idx="17">
                  <c:v>-7.7020027004797889E-2</c:v>
                </c:pt>
                <c:pt idx="18">
                  <c:v>-7.7092671044171016E-2</c:v>
                </c:pt>
                <c:pt idx="19">
                  <c:v>-7.7156326107387166E-2</c:v>
                </c:pt>
                <c:pt idx="20">
                  <c:v>-7.6875484110012618E-2</c:v>
                </c:pt>
                <c:pt idx="21">
                  <c:v>-7.6926261150483483E-2</c:v>
                </c:pt>
                <c:pt idx="22">
                  <c:v>-7.6937503604136093E-2</c:v>
                </c:pt>
                <c:pt idx="23">
                  <c:v>-7.6998150962724582E-2</c:v>
                </c:pt>
                <c:pt idx="24">
                  <c:v>-7.6906603848639468E-2</c:v>
                </c:pt>
                <c:pt idx="25">
                  <c:v>-7.697887307178497E-2</c:v>
                </c:pt>
                <c:pt idx="26">
                  <c:v>-7.7057240831529414E-2</c:v>
                </c:pt>
                <c:pt idx="27">
                  <c:v>-7.7135221725913417E-2</c:v>
                </c:pt>
                <c:pt idx="28">
                  <c:v>-7.7171077388651657E-2</c:v>
                </c:pt>
                <c:pt idx="29">
                  <c:v>-7.7226248652650306E-2</c:v>
                </c:pt>
                <c:pt idx="30">
                  <c:v>-7.709783520164859E-2</c:v>
                </c:pt>
                <c:pt idx="31">
                  <c:v>-7.7177139960210792E-2</c:v>
                </c:pt>
                <c:pt idx="32">
                  <c:v>-7.7257543319098801E-2</c:v>
                </c:pt>
                <c:pt idx="33">
                  <c:v>-7.7327304610836436E-2</c:v>
                </c:pt>
                <c:pt idx="34">
                  <c:v>-7.7279031048596167E-2</c:v>
                </c:pt>
                <c:pt idx="35">
                  <c:v>-7.7270468170390474E-2</c:v>
                </c:pt>
                <c:pt idx="36">
                  <c:v>-7.7347515676026615E-2</c:v>
                </c:pt>
                <c:pt idx="37">
                  <c:v>-7.7347788563631836E-2</c:v>
                </c:pt>
                <c:pt idx="38">
                  <c:v>-7.7412223714782832E-2</c:v>
                </c:pt>
                <c:pt idx="39">
                  <c:v>-7.7380467503345512E-2</c:v>
                </c:pt>
                <c:pt idx="40">
                  <c:v>-7.7456735329947429E-2</c:v>
                </c:pt>
                <c:pt idx="41">
                  <c:v>-7.7477720272114817E-2</c:v>
                </c:pt>
                <c:pt idx="42">
                  <c:v>-7.7000575446488445E-2</c:v>
                </c:pt>
                <c:pt idx="43">
                  <c:v>-7.7045052018918134E-2</c:v>
                </c:pt>
                <c:pt idx="44">
                  <c:v>-7.7127322610933718E-2</c:v>
                </c:pt>
                <c:pt idx="45">
                  <c:v>-7.7207855977530201E-2</c:v>
                </c:pt>
                <c:pt idx="46">
                  <c:v>-7.7272722311817602E-2</c:v>
                </c:pt>
                <c:pt idx="47">
                  <c:v>-7.7213413032569081E-2</c:v>
                </c:pt>
                <c:pt idx="48">
                  <c:v>-7.7291948072420472E-2</c:v>
                </c:pt>
                <c:pt idx="49">
                  <c:v>-7.7324892967563383E-2</c:v>
                </c:pt>
                <c:pt idx="50">
                  <c:v>-7.737892490749293E-2</c:v>
                </c:pt>
                <c:pt idx="51">
                  <c:v>-7.740628087731069E-2</c:v>
                </c:pt>
                <c:pt idx="52">
                  <c:v>-7.7478814157494746E-2</c:v>
                </c:pt>
                <c:pt idx="53">
                  <c:v>-7.745071877011675E-2</c:v>
                </c:pt>
                <c:pt idx="54">
                  <c:v>-7.7514264750356762E-2</c:v>
                </c:pt>
                <c:pt idx="55">
                  <c:v>-7.75661758687793E-2</c:v>
                </c:pt>
                <c:pt idx="56">
                  <c:v>-7.7651183309555685E-2</c:v>
                </c:pt>
                <c:pt idx="57">
                  <c:v>-7.7737982351617177E-2</c:v>
                </c:pt>
                <c:pt idx="58">
                  <c:v>-7.7814953094988398E-2</c:v>
                </c:pt>
                <c:pt idx="59">
                  <c:v>-7.7842288957009245E-2</c:v>
                </c:pt>
                <c:pt idx="60">
                  <c:v>-7.7895903132563796E-2</c:v>
                </c:pt>
                <c:pt idx="61">
                  <c:v>-7.7980101605744687E-2</c:v>
                </c:pt>
                <c:pt idx="62">
                  <c:v>-7.7947877085248488E-2</c:v>
                </c:pt>
                <c:pt idx="63">
                  <c:v>-7.803496243439112E-2</c:v>
                </c:pt>
                <c:pt idx="64">
                  <c:v>-7.7083725945035791E-2</c:v>
                </c:pt>
                <c:pt idx="65">
                  <c:v>-7.7142136778604736E-2</c:v>
                </c:pt>
                <c:pt idx="66">
                  <c:v>-7.7138851955500257E-2</c:v>
                </c:pt>
                <c:pt idx="67">
                  <c:v>-7.7200191711194327E-2</c:v>
                </c:pt>
                <c:pt idx="68">
                  <c:v>-7.727258808504818E-2</c:v>
                </c:pt>
                <c:pt idx="69">
                  <c:v>-7.7361186324320916E-2</c:v>
                </c:pt>
                <c:pt idx="70">
                  <c:v>-7.7391556136085435E-2</c:v>
                </c:pt>
                <c:pt idx="71">
                  <c:v>-7.7480764717834744E-2</c:v>
                </c:pt>
                <c:pt idx="72">
                  <c:v>-7.75693112015408E-2</c:v>
                </c:pt>
                <c:pt idx="73">
                  <c:v>-7.7646835226608119E-2</c:v>
                </c:pt>
                <c:pt idx="74">
                  <c:v>-7.769695697649813E-2</c:v>
                </c:pt>
                <c:pt idx="75">
                  <c:v>-7.7785765740654184E-2</c:v>
                </c:pt>
                <c:pt idx="76">
                  <c:v>-7.7874665052539455E-2</c:v>
                </c:pt>
                <c:pt idx="77">
                  <c:v>-7.7957905617554793E-2</c:v>
                </c:pt>
                <c:pt idx="78">
                  <c:v>-7.8030837073808021E-2</c:v>
                </c:pt>
                <c:pt idx="79">
                  <c:v>-7.8089682096213739E-2</c:v>
                </c:pt>
                <c:pt idx="80">
                  <c:v>-7.79598996663734E-2</c:v>
                </c:pt>
                <c:pt idx="81">
                  <c:v>-7.7998527013647609E-2</c:v>
                </c:pt>
                <c:pt idx="82">
                  <c:v>-7.8038401486309236E-2</c:v>
                </c:pt>
                <c:pt idx="83">
                  <c:v>-7.813051462952908E-2</c:v>
                </c:pt>
                <c:pt idx="84">
                  <c:v>-7.8209955510251269E-2</c:v>
                </c:pt>
                <c:pt idx="85">
                  <c:v>-7.8301178789103573E-2</c:v>
                </c:pt>
                <c:pt idx="86">
                  <c:v>-7.8371633768629906E-2</c:v>
                </c:pt>
                <c:pt idx="87">
                  <c:v>-7.8430294529960073E-2</c:v>
                </c:pt>
                <c:pt idx="88">
                  <c:v>-7.826980792442835E-2</c:v>
                </c:pt>
                <c:pt idx="89">
                  <c:v>-7.8233694199147344E-2</c:v>
                </c:pt>
                <c:pt idx="90">
                  <c:v>-7.8310990839281003E-2</c:v>
                </c:pt>
                <c:pt idx="91">
                  <c:v>-7.8369063247911167E-2</c:v>
                </c:pt>
                <c:pt idx="92">
                  <c:v>-7.8463728930544166E-2</c:v>
                </c:pt>
                <c:pt idx="93">
                  <c:v>-7.8546941924798414E-2</c:v>
                </c:pt>
                <c:pt idx="94">
                  <c:v>-7.8607364748569317E-2</c:v>
                </c:pt>
                <c:pt idx="95">
                  <c:v>-7.8697538063314601E-2</c:v>
                </c:pt>
                <c:pt idx="96">
                  <c:v>-7.8788649195557711E-2</c:v>
                </c:pt>
                <c:pt idx="97">
                  <c:v>-7.8865571879859458E-2</c:v>
                </c:pt>
                <c:pt idx="98">
                  <c:v>-7.8395856252457111E-2</c:v>
                </c:pt>
                <c:pt idx="99">
                  <c:v>-7.8362980949036667E-2</c:v>
                </c:pt>
                <c:pt idx="100">
                  <c:v>-7.8455209196749434E-2</c:v>
                </c:pt>
                <c:pt idx="101">
                  <c:v>-7.8533502162299151E-2</c:v>
                </c:pt>
                <c:pt idx="102">
                  <c:v>-7.8587023753588392E-2</c:v>
                </c:pt>
                <c:pt idx="103">
                  <c:v>-7.8671013212048502E-2</c:v>
                </c:pt>
                <c:pt idx="104">
                  <c:v>-7.8752752753141989E-2</c:v>
                </c:pt>
                <c:pt idx="105">
                  <c:v>-7.8697498938987198E-2</c:v>
                </c:pt>
                <c:pt idx="106">
                  <c:v>-7.8761884855684125E-2</c:v>
                </c:pt>
                <c:pt idx="107">
                  <c:v>-7.8860981016733805E-2</c:v>
                </c:pt>
                <c:pt idx="108">
                  <c:v>-7.8940628640247951E-2</c:v>
                </c:pt>
                <c:pt idx="109">
                  <c:v>-7.9038550496011398E-2</c:v>
                </c:pt>
                <c:pt idx="110">
                  <c:v>-7.9112557597322941E-2</c:v>
                </c:pt>
                <c:pt idx="111">
                  <c:v>-7.9140185474427013E-2</c:v>
                </c:pt>
                <c:pt idx="112">
                  <c:v>-7.919038258547953E-2</c:v>
                </c:pt>
                <c:pt idx="113">
                  <c:v>-7.9284942184122006E-2</c:v>
                </c:pt>
                <c:pt idx="114">
                  <c:v>-7.899162749663477E-2</c:v>
                </c:pt>
                <c:pt idx="115">
                  <c:v>-7.9093093820907401E-2</c:v>
                </c:pt>
                <c:pt idx="116">
                  <c:v>-7.9188834707498643E-2</c:v>
                </c:pt>
                <c:pt idx="117">
                  <c:v>-7.9202915843079896E-2</c:v>
                </c:pt>
                <c:pt idx="118">
                  <c:v>-7.9241437372980852E-2</c:v>
                </c:pt>
                <c:pt idx="119">
                  <c:v>-7.8867267189041232E-2</c:v>
                </c:pt>
                <c:pt idx="120">
                  <c:v>-7.8966163788038224E-2</c:v>
                </c:pt>
                <c:pt idx="121">
                  <c:v>-7.9052927027633987E-2</c:v>
                </c:pt>
                <c:pt idx="122">
                  <c:v>-7.9149836777539492E-2</c:v>
                </c:pt>
                <c:pt idx="123">
                  <c:v>-7.9206801454885373E-2</c:v>
                </c:pt>
                <c:pt idx="124">
                  <c:v>-7.9243309020944383E-2</c:v>
                </c:pt>
                <c:pt idx="125">
                  <c:v>-7.9172906571981255E-2</c:v>
                </c:pt>
                <c:pt idx="126">
                  <c:v>-7.926194262077596E-2</c:v>
                </c:pt>
                <c:pt idx="127">
                  <c:v>-7.9304562050080477E-2</c:v>
                </c:pt>
                <c:pt idx="128">
                  <c:v>-7.9405762821844361E-2</c:v>
                </c:pt>
                <c:pt idx="129">
                  <c:v>-7.9229659853215728E-2</c:v>
                </c:pt>
                <c:pt idx="130">
                  <c:v>-7.9309839081794647E-2</c:v>
                </c:pt>
                <c:pt idx="131">
                  <c:v>-7.9415321130656136E-2</c:v>
                </c:pt>
                <c:pt idx="132">
                  <c:v>-7.9412459815846242E-2</c:v>
                </c:pt>
                <c:pt idx="133">
                  <c:v>-7.9512598943757951E-2</c:v>
                </c:pt>
                <c:pt idx="134">
                  <c:v>-7.9609514282893312E-2</c:v>
                </c:pt>
                <c:pt idx="135">
                  <c:v>-7.9716037190353056E-2</c:v>
                </c:pt>
                <c:pt idx="136">
                  <c:v>-7.8889559857276526E-2</c:v>
                </c:pt>
                <c:pt idx="137">
                  <c:v>-7.8982485283805512E-2</c:v>
                </c:pt>
                <c:pt idx="138">
                  <c:v>-7.8972125534508705E-2</c:v>
                </c:pt>
                <c:pt idx="139">
                  <c:v>-7.9079409815296112E-2</c:v>
                </c:pt>
                <c:pt idx="140">
                  <c:v>-7.9080833662193359E-2</c:v>
                </c:pt>
                <c:pt idx="141">
                  <c:v>-7.9046598538268786E-2</c:v>
                </c:pt>
                <c:pt idx="142">
                  <c:v>-7.9122073894473538E-2</c:v>
                </c:pt>
                <c:pt idx="143">
                  <c:v>-7.9023623522446074E-2</c:v>
                </c:pt>
                <c:pt idx="144">
                  <c:v>-7.8785767880461627E-2</c:v>
                </c:pt>
                <c:pt idx="145">
                  <c:v>-7.8893321165701538E-2</c:v>
                </c:pt>
                <c:pt idx="146">
                  <c:v>-7.8841327647710444E-2</c:v>
                </c:pt>
                <c:pt idx="147">
                  <c:v>-7.8947115030274323E-2</c:v>
                </c:pt>
                <c:pt idx="148">
                  <c:v>-7.8705722454884455E-2</c:v>
                </c:pt>
                <c:pt idx="149">
                  <c:v>-7.8633174186366284E-2</c:v>
                </c:pt>
                <c:pt idx="150">
                  <c:v>-7.8257579892295523E-2</c:v>
                </c:pt>
                <c:pt idx="151">
                  <c:v>-7.8323831333918834E-2</c:v>
                </c:pt>
                <c:pt idx="152">
                  <c:v>-7.8410746148213209E-2</c:v>
                </c:pt>
                <c:pt idx="153">
                  <c:v>-7.8522284512033025E-2</c:v>
                </c:pt>
                <c:pt idx="154">
                  <c:v>-7.8588371374708643E-2</c:v>
                </c:pt>
                <c:pt idx="155">
                  <c:v>-7.866520585327666E-2</c:v>
                </c:pt>
                <c:pt idx="156">
                  <c:v>-7.8608277973063384E-2</c:v>
                </c:pt>
                <c:pt idx="157">
                  <c:v>-7.8715048843680038E-2</c:v>
                </c:pt>
                <c:pt idx="158">
                  <c:v>-7.8790854737706889E-2</c:v>
                </c:pt>
                <c:pt idx="159">
                  <c:v>-7.8903196441730661E-2</c:v>
                </c:pt>
                <c:pt idx="160">
                  <c:v>-7.8767560913619833E-2</c:v>
                </c:pt>
                <c:pt idx="161">
                  <c:v>-7.8707455133916873E-2</c:v>
                </c:pt>
                <c:pt idx="162">
                  <c:v>-7.7835835181656404E-2</c:v>
                </c:pt>
                <c:pt idx="163">
                  <c:v>-7.791498705247181E-2</c:v>
                </c:pt>
                <c:pt idx="164">
                  <c:v>-7.799161603608265E-2</c:v>
                </c:pt>
                <c:pt idx="165">
                  <c:v>-7.8094274843536607E-2</c:v>
                </c:pt>
                <c:pt idx="166">
                  <c:v>-7.8196187929504668E-2</c:v>
                </c:pt>
                <c:pt idx="167">
                  <c:v>-7.8183517954108758E-2</c:v>
                </c:pt>
                <c:pt idx="168">
                  <c:v>-7.8299771899043774E-2</c:v>
                </c:pt>
                <c:pt idx="169">
                  <c:v>-7.8415988711578885E-2</c:v>
                </c:pt>
                <c:pt idx="170">
                  <c:v>-7.8471392160387579E-2</c:v>
                </c:pt>
                <c:pt idx="171">
                  <c:v>-7.8571077563833719E-2</c:v>
                </c:pt>
                <c:pt idx="172">
                  <c:v>-7.8426712805840446E-2</c:v>
                </c:pt>
                <c:pt idx="173">
                  <c:v>-7.8524208909660623E-2</c:v>
                </c:pt>
                <c:pt idx="174">
                  <c:v>-7.8637002310911364E-2</c:v>
                </c:pt>
                <c:pt idx="175">
                  <c:v>-7.873428715630601E-2</c:v>
                </c:pt>
                <c:pt idx="176">
                  <c:v>-7.8854029695999722E-2</c:v>
                </c:pt>
                <c:pt idx="177">
                  <c:v>-7.887393971060426E-2</c:v>
                </c:pt>
                <c:pt idx="178">
                  <c:v>-7.8230646246420413E-2</c:v>
                </c:pt>
                <c:pt idx="179">
                  <c:v>-7.8309293432845942E-2</c:v>
                </c:pt>
                <c:pt idx="180">
                  <c:v>-7.8388087939081127E-2</c:v>
                </c:pt>
                <c:pt idx="181">
                  <c:v>-7.8501500968790022E-2</c:v>
                </c:pt>
                <c:pt idx="182">
                  <c:v>-7.8591467327429956E-2</c:v>
                </c:pt>
                <c:pt idx="183">
                  <c:v>-7.8711993438893735E-2</c:v>
                </c:pt>
                <c:pt idx="184">
                  <c:v>-7.875114105724984E-2</c:v>
                </c:pt>
                <c:pt idx="185">
                  <c:v>-7.8853418936445221E-2</c:v>
                </c:pt>
                <c:pt idx="186">
                  <c:v>-7.8786881979375292E-2</c:v>
                </c:pt>
                <c:pt idx="187">
                  <c:v>-7.8823839567037091E-2</c:v>
                </c:pt>
                <c:pt idx="188">
                  <c:v>-7.8919615255336015E-2</c:v>
                </c:pt>
                <c:pt idx="189">
                  <c:v>-7.9033879875501714E-2</c:v>
                </c:pt>
                <c:pt idx="190">
                  <c:v>-7.8817054125317434E-2</c:v>
                </c:pt>
                <c:pt idx="191">
                  <c:v>-7.8939714955319013E-2</c:v>
                </c:pt>
                <c:pt idx="192">
                  <c:v>-7.901250059137796E-2</c:v>
                </c:pt>
                <c:pt idx="193">
                  <c:v>-7.9084510410215816E-2</c:v>
                </c:pt>
                <c:pt idx="194">
                  <c:v>-7.8868480276157796E-2</c:v>
                </c:pt>
                <c:pt idx="195">
                  <c:v>-7.8879800870719025E-2</c:v>
                </c:pt>
                <c:pt idx="196">
                  <c:v>-7.8936088093757725E-2</c:v>
                </c:pt>
                <c:pt idx="197">
                  <c:v>-7.9035117508436226E-2</c:v>
                </c:pt>
                <c:pt idx="198">
                  <c:v>-7.9155287152437998E-2</c:v>
                </c:pt>
                <c:pt idx="199">
                  <c:v>-7.9242352101574043E-2</c:v>
                </c:pt>
                <c:pt idx="200">
                  <c:v>-7.9321635577317445E-2</c:v>
                </c:pt>
                <c:pt idx="201">
                  <c:v>-7.9451440909950377E-2</c:v>
                </c:pt>
                <c:pt idx="202">
                  <c:v>-7.9466981621023086E-2</c:v>
                </c:pt>
                <c:pt idx="203">
                  <c:v>-7.9588656251893763E-2</c:v>
                </c:pt>
                <c:pt idx="204">
                  <c:v>-7.9660609269200544E-2</c:v>
                </c:pt>
                <c:pt idx="205">
                  <c:v>-7.9787985911818779E-2</c:v>
                </c:pt>
                <c:pt idx="206">
                  <c:v>-7.9921673828085044E-2</c:v>
                </c:pt>
                <c:pt idx="207">
                  <c:v>-7.9957651860219608E-2</c:v>
                </c:pt>
                <c:pt idx="208">
                  <c:v>-8.0071664897799849E-2</c:v>
                </c:pt>
                <c:pt idx="209">
                  <c:v>-8.0032717734735956E-2</c:v>
                </c:pt>
                <c:pt idx="210">
                  <c:v>-8.0168507924271146E-2</c:v>
                </c:pt>
                <c:pt idx="211">
                  <c:v>-8.0291781338160895E-2</c:v>
                </c:pt>
                <c:pt idx="212">
                  <c:v>-8.042089131579197E-2</c:v>
                </c:pt>
                <c:pt idx="213">
                  <c:v>-8.041407463575688E-2</c:v>
                </c:pt>
                <c:pt idx="214">
                  <c:v>-8.0464029807031726E-2</c:v>
                </c:pt>
                <c:pt idx="215">
                  <c:v>-8.0577840339152024E-2</c:v>
                </c:pt>
                <c:pt idx="216">
                  <c:v>-8.0717021732531202E-2</c:v>
                </c:pt>
                <c:pt idx="217">
                  <c:v>-8.0753674690099878E-2</c:v>
                </c:pt>
                <c:pt idx="218">
                  <c:v>-8.0415304507590019E-2</c:v>
                </c:pt>
                <c:pt idx="219">
                  <c:v>-8.0542310270791936E-2</c:v>
                </c:pt>
                <c:pt idx="220">
                  <c:v>-8.0678520069383308E-2</c:v>
                </c:pt>
                <c:pt idx="221">
                  <c:v>-8.0810648409796682E-2</c:v>
                </c:pt>
                <c:pt idx="222">
                  <c:v>-8.09313209682163E-2</c:v>
                </c:pt>
                <c:pt idx="223">
                  <c:v>-8.1004191708420076E-2</c:v>
                </c:pt>
                <c:pt idx="224">
                  <c:v>-8.1148010960586978E-2</c:v>
                </c:pt>
                <c:pt idx="225">
                  <c:v>-8.1269713656003439E-2</c:v>
                </c:pt>
                <c:pt idx="226">
                  <c:v>-8.1412948132346175E-2</c:v>
                </c:pt>
                <c:pt idx="227">
                  <c:v>-8.153561143336871E-2</c:v>
                </c:pt>
                <c:pt idx="228">
                  <c:v>-8.1682961749067376E-2</c:v>
                </c:pt>
                <c:pt idx="229">
                  <c:v>-8.1825380172237172E-2</c:v>
                </c:pt>
                <c:pt idx="230">
                  <c:v>-8.1965804386231925E-2</c:v>
                </c:pt>
                <c:pt idx="231">
                  <c:v>-8.20590464803609E-2</c:v>
                </c:pt>
                <c:pt idx="232">
                  <c:v>-8.2180617737372244E-2</c:v>
                </c:pt>
                <c:pt idx="233">
                  <c:v>-8.233201731794533E-2</c:v>
                </c:pt>
                <c:pt idx="234">
                  <c:v>-8.2393665137299801E-2</c:v>
                </c:pt>
                <c:pt idx="235">
                  <c:v>-8.2539925337537623E-2</c:v>
                </c:pt>
                <c:pt idx="236">
                  <c:v>-8.2492754151190936E-2</c:v>
                </c:pt>
                <c:pt idx="237">
                  <c:v>-8.2646500800689832E-2</c:v>
                </c:pt>
                <c:pt idx="238">
                  <c:v>-8.2768018987378317E-2</c:v>
                </c:pt>
                <c:pt idx="239">
                  <c:v>-8.2912749348021106E-2</c:v>
                </c:pt>
                <c:pt idx="240">
                  <c:v>-8.2995379661845961E-2</c:v>
                </c:pt>
                <c:pt idx="241">
                  <c:v>-8.3152902785157967E-2</c:v>
                </c:pt>
                <c:pt idx="242">
                  <c:v>-8.3311400284875936E-2</c:v>
                </c:pt>
                <c:pt idx="243">
                  <c:v>-8.3326597732945928E-2</c:v>
                </c:pt>
                <c:pt idx="244">
                  <c:v>-8.3486648882660192E-2</c:v>
                </c:pt>
                <c:pt idx="245">
                  <c:v>-8.3619547210762174E-2</c:v>
                </c:pt>
                <c:pt idx="246">
                  <c:v>-8.3765587046830819E-2</c:v>
                </c:pt>
                <c:pt idx="247">
                  <c:v>-8.3905730393770098E-2</c:v>
                </c:pt>
                <c:pt idx="248">
                  <c:v>-8.4044765708326863E-2</c:v>
                </c:pt>
                <c:pt idx="249">
                  <c:v>-8.4181044436521593E-2</c:v>
                </c:pt>
                <c:pt idx="250">
                  <c:v>-8.4345034511229808E-2</c:v>
                </c:pt>
                <c:pt idx="251">
                  <c:v>-8.447928367095113E-2</c:v>
                </c:pt>
              </c:numCache>
            </c:numRef>
          </c:val>
          <c:smooth val="0"/>
          <c:extLst>
            <c:ext xmlns:c16="http://schemas.microsoft.com/office/drawing/2014/chart" uri="{C3380CC4-5D6E-409C-BE32-E72D297353CC}">
              <c16:uniqueId val="{00000003-3616-4288-A467-044444FEEAB2}"/>
            </c:ext>
          </c:extLst>
        </c:ser>
        <c:dLbls>
          <c:showLegendKey val="0"/>
          <c:showVal val="0"/>
          <c:showCatName val="0"/>
          <c:showSerName val="0"/>
          <c:showPercent val="0"/>
          <c:showBubbleSize val="0"/>
        </c:dLbls>
        <c:smooth val="0"/>
        <c:axId val="1311897713"/>
        <c:axId val="1547194637"/>
      </c:lineChart>
      <c:catAx>
        <c:axId val="1311897713"/>
        <c:scaling>
          <c:orientation val="minMax"/>
        </c:scaling>
        <c:delete val="1"/>
        <c:axPos val="b"/>
        <c:title>
          <c:tx>
            <c:rich>
              <a:bodyPr/>
              <a:lstStyle/>
              <a:p>
                <a:pPr lvl="0">
                  <a:defRPr b="0">
                    <a:solidFill>
                      <a:srgbClr val="000000"/>
                    </a:solidFill>
                    <a:latin typeface="+mn-lt"/>
                  </a:defRPr>
                </a:pPr>
                <a:endParaRPr lang="ru-RU"/>
              </a:p>
            </c:rich>
          </c:tx>
          <c:layout/>
          <c:overlay val="0"/>
        </c:title>
        <c:majorTickMark val="cross"/>
        <c:minorTickMark val="cross"/>
        <c:tickLblPos val="nextTo"/>
        <c:crossAx val="1547194637"/>
        <c:crosses val="autoZero"/>
        <c:auto val="1"/>
        <c:lblAlgn val="ctr"/>
        <c:lblOffset val="100"/>
        <c:noMultiLvlLbl val="1"/>
      </c:catAx>
      <c:valAx>
        <c:axId val="154719463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1-day log returns/VaR 10d window</a:t>
                </a:r>
              </a:p>
            </c:rich>
          </c:tx>
          <c:layout/>
          <c:overlay val="0"/>
        </c:title>
        <c:numFmt formatCode="0.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311897713"/>
        <c:crosses val="autoZero"/>
        <c:crossBetween val="between"/>
      </c:valAx>
    </c:plotArea>
    <c:legend>
      <c:legendPos val="r"/>
      <c:layout/>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400" b="1" i="0">
                <a:solidFill>
                  <a:srgbClr val="757575"/>
                </a:solidFill>
                <a:latin typeface="+mn-lt"/>
              </a:defRPr>
            </a:pPr>
            <a:r>
              <a:rPr lang="en-US"/>
              <a:t>1-day VaR and ES estimates and realized daily returns over the estimation period</a:t>
            </a:r>
          </a:p>
        </c:rich>
      </c:tx>
      <c:layout/>
      <c:overlay val="0"/>
    </c:title>
    <c:autoTitleDeleted val="0"/>
    <c:plotArea>
      <c:layout/>
      <c:barChart>
        <c:barDir val="col"/>
        <c:grouping val="stacked"/>
        <c:varyColors val="1"/>
        <c:ser>
          <c:idx val="0"/>
          <c:order val="0"/>
          <c:tx>
            <c:strRef>
              <c:f>'VaR and ES'!$V$26</c:f>
              <c:strCache>
                <c:ptCount val="1"/>
                <c:pt idx="0">
                  <c:v>r subportfolio</c:v>
                </c:pt>
              </c:strCache>
            </c:strRef>
          </c:tx>
          <c:spPr>
            <a:solidFill>
              <a:srgbClr val="7030A0"/>
            </a:solidFill>
          </c:spPr>
          <c:invertIfNegative val="1"/>
          <c:val>
            <c:numRef>
              <c:f>'VaR and ES'!$V$27:$V$278</c:f>
              <c:numCache>
                <c:formatCode>0.000%</c:formatCode>
                <c:ptCount val="252"/>
                <c:pt idx="0">
                  <c:v>1.6125437073177791E-3</c:v>
                </c:pt>
                <c:pt idx="1">
                  <c:v>-1.2846311463627705E-2</c:v>
                </c:pt>
                <c:pt idx="2">
                  <c:v>6.4949138418404313E-3</c:v>
                </c:pt>
                <c:pt idx="3">
                  <c:v>2.7004656971091705E-2</c:v>
                </c:pt>
                <c:pt idx="4">
                  <c:v>-2.9096361845590028E-3</c:v>
                </c:pt>
                <c:pt idx="5">
                  <c:v>-1.1367271685950443E-3</c:v>
                </c:pt>
                <c:pt idx="6">
                  <c:v>1.8616975507183723E-2</c:v>
                </c:pt>
                <c:pt idx="7">
                  <c:v>1.115278665162784E-2</c:v>
                </c:pt>
                <c:pt idx="8">
                  <c:v>2.9298911430638433E-3</c:v>
                </c:pt>
                <c:pt idx="9">
                  <c:v>1.1071028407953294E-3</c:v>
                </c:pt>
                <c:pt idx="10">
                  <c:v>1.2259101384456909E-2</c:v>
                </c:pt>
                <c:pt idx="11">
                  <c:v>-1.3625010139786918E-3</c:v>
                </c:pt>
                <c:pt idx="12">
                  <c:v>5.6080116077567386E-3</c:v>
                </c:pt>
                <c:pt idx="13">
                  <c:v>9.4180481490237639E-3</c:v>
                </c:pt>
                <c:pt idx="14">
                  <c:v>-2.1621542891130264E-3</c:v>
                </c:pt>
                <c:pt idx="15">
                  <c:v>-8.0783323575296054E-3</c:v>
                </c:pt>
                <c:pt idx="16">
                  <c:v>1.1744133712138333E-2</c:v>
                </c:pt>
                <c:pt idx="17">
                  <c:v>9.477611489969822E-3</c:v>
                </c:pt>
                <c:pt idx="18">
                  <c:v>-2.6294713350771375E-3</c:v>
                </c:pt>
                <c:pt idx="19">
                  <c:v>-4.0778276809483203E-3</c:v>
                </c:pt>
                <c:pt idx="20">
                  <c:v>1.9456530191537542E-2</c:v>
                </c:pt>
                <c:pt idx="21">
                  <c:v>-5.485950325808682E-3</c:v>
                </c:pt>
                <c:pt idx="22">
                  <c:v>8.4599082635072563E-3</c:v>
                </c:pt>
                <c:pt idx="23">
                  <c:v>-4.4850091706576311E-3</c:v>
                </c:pt>
                <c:pt idx="24">
                  <c:v>-1.3366806174011873E-2</c:v>
                </c:pt>
                <c:pt idx="25">
                  <c:v>-2.8760794475531414E-3</c:v>
                </c:pt>
                <c:pt idx="26">
                  <c:v>-1.4799733784861516E-3</c:v>
                </c:pt>
                <c:pt idx="27">
                  <c:v>1.687747531398235E-3</c:v>
                </c:pt>
                <c:pt idx="28">
                  <c:v>-6.8326880048536409E-3</c:v>
                </c:pt>
                <c:pt idx="29">
                  <c:v>5.1843206823973861E-3</c:v>
                </c:pt>
                <c:pt idx="30">
                  <c:v>1.4703649571018863E-2</c:v>
                </c:pt>
                <c:pt idx="31">
                  <c:v>-1.4868905983472559E-3</c:v>
                </c:pt>
                <c:pt idx="32">
                  <c:v>1.159224728454181E-3</c:v>
                </c:pt>
                <c:pt idx="33">
                  <c:v>3.538568593617058E-3</c:v>
                </c:pt>
                <c:pt idx="34">
                  <c:v>1.1556848215542018E-2</c:v>
                </c:pt>
                <c:pt idx="35">
                  <c:v>9.6338553998977471E-3</c:v>
                </c:pt>
                <c:pt idx="36">
                  <c:v>-2.3595373553967009E-3</c:v>
                </c:pt>
                <c:pt idx="37">
                  <c:v>9.1621525136360259E-3</c:v>
                </c:pt>
                <c:pt idx="38">
                  <c:v>-4.3363877634770443E-3</c:v>
                </c:pt>
                <c:pt idx="39">
                  <c:v>-1.0795471322407574E-2</c:v>
                </c:pt>
                <c:pt idx="40">
                  <c:v>-2.6750670430568382E-3</c:v>
                </c:pt>
                <c:pt idx="41">
                  <c:v>7.9541539798244198E-3</c:v>
                </c:pt>
                <c:pt idx="42">
                  <c:v>-2.3746652071058794E-2</c:v>
                </c:pt>
                <c:pt idx="43">
                  <c:v>6.2453025821721884E-3</c:v>
                </c:pt>
                <c:pt idx="44">
                  <c:v>-1.1945877310562934E-3</c:v>
                </c:pt>
                <c:pt idx="45">
                  <c:v>1.8520526919050147E-3</c:v>
                </c:pt>
                <c:pt idx="46">
                  <c:v>-4.3942555652450145E-3</c:v>
                </c:pt>
                <c:pt idx="47">
                  <c:v>1.1958557326133906E-2</c:v>
                </c:pt>
                <c:pt idx="48">
                  <c:v>-2.4568538964328578E-3</c:v>
                </c:pt>
                <c:pt idx="49">
                  <c:v>-7.1745019967316579E-3</c:v>
                </c:pt>
                <c:pt idx="50">
                  <c:v>5.545130719430586E-3</c:v>
                </c:pt>
                <c:pt idx="51">
                  <c:v>-7.5688684066092899E-3</c:v>
                </c:pt>
                <c:pt idx="52">
                  <c:v>-3.5867218822159385E-3</c:v>
                </c:pt>
                <c:pt idx="53">
                  <c:v>1.0589860989332348E-2</c:v>
                </c:pt>
                <c:pt idx="54">
                  <c:v>-4.697227499401142E-3</c:v>
                </c:pt>
                <c:pt idx="55">
                  <c:v>-5.8051669697836723E-3</c:v>
                </c:pt>
                <c:pt idx="56">
                  <c:v>1.2176360801484114E-3</c:v>
                </c:pt>
                <c:pt idx="57">
                  <c:v>1.0174438169094314E-4</c:v>
                </c:pt>
                <c:pt idx="58">
                  <c:v>3.1464073041585724E-3</c:v>
                </c:pt>
                <c:pt idx="59">
                  <c:v>7.6542433255573378E-3</c:v>
                </c:pt>
                <c:pt idx="60">
                  <c:v>-5.7543701669973942E-3</c:v>
                </c:pt>
                <c:pt idx="61">
                  <c:v>-1.8895131241698313E-3</c:v>
                </c:pt>
                <c:pt idx="62">
                  <c:v>1.0810715008248548E-2</c:v>
                </c:pt>
                <c:pt idx="63">
                  <c:v>1.0965144747792784E-3</c:v>
                </c:pt>
                <c:pt idx="64">
                  <c:v>3.1618278148123888E-2</c:v>
                </c:pt>
                <c:pt idx="65">
                  <c:v>5.289165721567601E-3</c:v>
                </c:pt>
                <c:pt idx="66">
                  <c:v>-9.3220589648540814E-3</c:v>
                </c:pt>
                <c:pt idx="67">
                  <c:v>5.0524180871634305E-3</c:v>
                </c:pt>
                <c:pt idx="68">
                  <c:v>-3.9063878531068706E-3</c:v>
                </c:pt>
                <c:pt idx="69">
                  <c:v>-4.0115306236918616E-4</c:v>
                </c:pt>
                <c:pt idx="70">
                  <c:v>-7.4523510134245309E-3</c:v>
                </c:pt>
                <c:pt idx="71">
                  <c:v>-3.1728403766959301E-4</c:v>
                </c:pt>
                <c:pt idx="72">
                  <c:v>1.0087405663366388E-3</c:v>
                </c:pt>
                <c:pt idx="73">
                  <c:v>3.4198873699972827E-3</c:v>
                </c:pt>
                <c:pt idx="74">
                  <c:v>6.1435138374788326E-3</c:v>
                </c:pt>
                <c:pt idx="75">
                  <c:v>1.2617532884679305E-3</c:v>
                </c:pt>
                <c:pt idx="76">
                  <c:v>-1.3419331390143053E-3</c:v>
                </c:pt>
                <c:pt idx="77">
                  <c:v>2.72015140845242E-3</c:v>
                </c:pt>
                <c:pt idx="78">
                  <c:v>-4.1629967045753464E-3</c:v>
                </c:pt>
                <c:pt idx="79">
                  <c:v>5.5453788959651104E-3</c:v>
                </c:pt>
                <c:pt idx="80">
                  <c:v>1.4378238382169407E-2</c:v>
                </c:pt>
                <c:pt idx="81">
                  <c:v>7.0489345391830695E-3</c:v>
                </c:pt>
                <c:pt idx="82">
                  <c:v>6.9773208628640948E-3</c:v>
                </c:pt>
                <c:pt idx="83">
                  <c:v>6.8999671389474888E-4</c:v>
                </c:pt>
                <c:pt idx="84">
                  <c:v>3.5357929377123438E-3</c:v>
                </c:pt>
                <c:pt idx="85">
                  <c:v>-1.3762477761206835E-3</c:v>
                </c:pt>
                <c:pt idx="86">
                  <c:v>4.6213113239200933E-3</c:v>
                </c:pt>
                <c:pt idx="87">
                  <c:v>5.698286751966989E-3</c:v>
                </c:pt>
                <c:pt idx="88">
                  <c:v>-1.5292968189233504E-2</c:v>
                </c:pt>
                <c:pt idx="89">
                  <c:v>-1.0920774934127743E-2</c:v>
                </c:pt>
                <c:pt idx="90">
                  <c:v>-3.9547222116013935E-3</c:v>
                </c:pt>
                <c:pt idx="91">
                  <c:v>-5.7820584347694718E-3</c:v>
                </c:pt>
                <c:pt idx="92">
                  <c:v>-5.9178354343932156E-4</c:v>
                </c:pt>
                <c:pt idx="93">
                  <c:v>3.3279314019971297E-3</c:v>
                </c:pt>
                <c:pt idx="94">
                  <c:v>5.6609650173413094E-3</c:v>
                </c:pt>
                <c:pt idx="95">
                  <c:v>2.3055190536233044E-3</c:v>
                </c:pt>
                <c:pt idx="96">
                  <c:v>2.1846259212923349E-3</c:v>
                </c:pt>
                <c:pt idx="97">
                  <c:v>4.2314778557166581E-3</c:v>
                </c:pt>
                <c:pt idx="98">
                  <c:v>2.257790413631466E-2</c:v>
                </c:pt>
                <c:pt idx="99">
                  <c:v>-1.0765864930275027E-2</c:v>
                </c:pt>
                <c:pt idx="100">
                  <c:v>2.0471094987103648E-3</c:v>
                </c:pt>
                <c:pt idx="101">
                  <c:v>4.1134135298675611E-3</c:v>
                </c:pt>
                <c:pt idx="102">
                  <c:v>-6.2637286920994443E-3</c:v>
                </c:pt>
                <c:pt idx="103">
                  <c:v>-3.5187395180651896E-3</c:v>
                </c:pt>
                <c:pt idx="104">
                  <c:v>3.8300808391392802E-3</c:v>
                </c:pt>
                <c:pt idx="105">
                  <c:v>1.1669511400170559E-2</c:v>
                </c:pt>
                <c:pt idx="106">
                  <c:v>5.5121926004314996E-3</c:v>
                </c:pt>
                <c:pt idx="107">
                  <c:v>1.8249008606643566E-4</c:v>
                </c:pt>
                <c:pt idx="108">
                  <c:v>-4.1813309069167297E-3</c:v>
                </c:pt>
                <c:pt idx="109">
                  <c:v>-1.3058252703455552E-3</c:v>
                </c:pt>
                <c:pt idx="110">
                  <c:v>4.7985047942551559E-3</c:v>
                </c:pt>
                <c:pt idx="111">
                  <c:v>7.9950469136213648E-3</c:v>
                </c:pt>
                <c:pt idx="112">
                  <c:v>-6.6567387127779024E-3</c:v>
                </c:pt>
                <c:pt idx="113">
                  <c:v>-2.4078642192724722E-3</c:v>
                </c:pt>
                <c:pt idx="114">
                  <c:v>-1.8530610186496214E-2</c:v>
                </c:pt>
                <c:pt idx="115">
                  <c:v>-1.1869641803046544E-5</c:v>
                </c:pt>
                <c:pt idx="116">
                  <c:v>-2.3005420637998374E-3</c:v>
                </c:pt>
                <c:pt idx="117">
                  <c:v>8.7252010546000399E-3</c:v>
                </c:pt>
                <c:pt idx="118">
                  <c:v>7.4259603127302095E-3</c:v>
                </c:pt>
                <c:pt idx="119">
                  <c:v>-2.0224746187413465E-2</c:v>
                </c:pt>
                <c:pt idx="120">
                  <c:v>-1.7841630348480399E-3</c:v>
                </c:pt>
                <c:pt idx="121">
                  <c:v>3.7230974071793452E-3</c:v>
                </c:pt>
                <c:pt idx="122">
                  <c:v>2.3514694846108342E-3</c:v>
                </c:pt>
                <c:pt idx="123">
                  <c:v>6.3094567838862057E-3</c:v>
                </c:pt>
                <c:pt idx="124">
                  <c:v>7.574630636175768E-3</c:v>
                </c:pt>
                <c:pt idx="125">
                  <c:v>1.2161742909165885E-2</c:v>
                </c:pt>
                <c:pt idx="126">
                  <c:v>3.6302355723866545E-3</c:v>
                </c:pt>
                <c:pt idx="127">
                  <c:v>-7.2509485883721593E-3</c:v>
                </c:pt>
                <c:pt idx="128">
                  <c:v>1.8762063735059177E-3</c:v>
                </c:pt>
                <c:pt idx="129">
                  <c:v>-1.5370258689931509E-2</c:v>
                </c:pt>
                <c:pt idx="130">
                  <c:v>4.6307120577818214E-3</c:v>
                </c:pt>
                <c:pt idx="131">
                  <c:v>7.9628426614784917E-4</c:v>
                </c:pt>
                <c:pt idx="132">
                  <c:v>9.5480855359872316E-3</c:v>
                </c:pt>
                <c:pt idx="133">
                  <c:v>2.3789730269939387E-3</c:v>
                </c:pt>
                <c:pt idx="134">
                  <c:v>2.9456414131567598E-3</c:v>
                </c:pt>
                <c:pt idx="135">
                  <c:v>1.02803820763883E-3</c:v>
                </c:pt>
                <c:pt idx="136">
                  <c:v>2.7722888545869701E-2</c:v>
                </c:pt>
                <c:pt idx="137">
                  <c:v>-3.4378888616533824E-3</c:v>
                </c:pt>
                <c:pt idx="138">
                  <c:v>9.8108188388263008E-3</c:v>
                </c:pt>
                <c:pt idx="139">
                  <c:v>-8.1768796996970579E-4</c:v>
                </c:pt>
                <c:pt idx="140">
                  <c:v>9.3210775297107671E-3</c:v>
                </c:pt>
                <c:pt idx="141">
                  <c:v>1.0756581754660139E-2</c:v>
                </c:pt>
                <c:pt idx="142">
                  <c:v>5.2082741489101556E-3</c:v>
                </c:pt>
                <c:pt idx="143">
                  <c:v>1.2932795840146213E-2</c:v>
                </c:pt>
                <c:pt idx="144">
                  <c:v>-1.6677671613943013E-2</c:v>
                </c:pt>
                <c:pt idx="145">
                  <c:v>-1.2940507965303444E-3</c:v>
                </c:pt>
                <c:pt idx="146">
                  <c:v>-1.135585509481416E-2</c:v>
                </c:pt>
                <c:pt idx="147">
                  <c:v>1.9017403915411321E-3</c:v>
                </c:pt>
                <c:pt idx="148">
                  <c:v>-1.6687385502112618E-2</c:v>
                </c:pt>
                <c:pt idx="149">
                  <c:v>1.2010523493172751E-2</c:v>
                </c:pt>
                <c:pt idx="150">
                  <c:v>-1.9511864352219008E-2</c:v>
                </c:pt>
                <c:pt idx="151">
                  <c:v>-5.8876213120904993E-3</c:v>
                </c:pt>
                <c:pt idx="152">
                  <c:v>4.342465893604739E-3</c:v>
                </c:pt>
                <c:pt idx="153">
                  <c:v>2.4667636203812271E-4</c:v>
                </c:pt>
                <c:pt idx="154">
                  <c:v>5.9700149427979006E-3</c:v>
                </c:pt>
                <c:pt idx="155">
                  <c:v>-5.2519776477185937E-3</c:v>
                </c:pt>
                <c:pt idx="156">
                  <c:v>1.1444621327738356E-2</c:v>
                </c:pt>
                <c:pt idx="157">
                  <c:v>-2.221361960735331E-3</c:v>
                </c:pt>
                <c:pt idx="158">
                  <c:v>-5.3915468214370023E-3</c:v>
                </c:pt>
                <c:pt idx="159">
                  <c:v>-1.1631966627230963E-3</c:v>
                </c:pt>
                <c:pt idx="160">
                  <c:v>1.3827904456386448E-2</c:v>
                </c:pt>
                <c:pt idx="161">
                  <c:v>-1.1534637701849731E-2</c:v>
                </c:pt>
                <c:pt idx="162">
                  <c:v>-2.7279055719046669E-2</c:v>
                </c:pt>
                <c:pt idx="163">
                  <c:v>5.1096440058802798E-3</c:v>
                </c:pt>
                <c:pt idx="164">
                  <c:v>5.3178216838761635E-3</c:v>
                </c:pt>
                <c:pt idx="165">
                  <c:v>3.0266103062459348E-3</c:v>
                </c:pt>
                <c:pt idx="166">
                  <c:v>3.1727230780478248E-3</c:v>
                </c:pt>
                <c:pt idx="167">
                  <c:v>9.7714273962662187E-3</c:v>
                </c:pt>
                <c:pt idx="168">
                  <c:v>-5.536771940545227E-5</c:v>
                </c:pt>
                <c:pt idx="169">
                  <c:v>6.4440419833645241E-4</c:v>
                </c:pt>
                <c:pt idx="170">
                  <c:v>6.7598303358248971E-3</c:v>
                </c:pt>
                <c:pt idx="171">
                  <c:v>3.6468185086020784E-3</c:v>
                </c:pt>
                <c:pt idx="172">
                  <c:v>1.3886706752065721E-2</c:v>
                </c:pt>
                <c:pt idx="173">
                  <c:v>3.9096097690254081E-3</c:v>
                </c:pt>
                <c:pt idx="174">
                  <c:v>-2.1099189193595743E-3</c:v>
                </c:pt>
                <c:pt idx="175">
                  <c:v>4.0180870654787371E-3</c:v>
                </c:pt>
                <c:pt idx="176">
                  <c:v>3.699081215155363E-4</c:v>
                </c:pt>
                <c:pt idx="177">
                  <c:v>8.5486164042496721E-3</c:v>
                </c:pt>
                <c:pt idx="178">
                  <c:v>-2.3481941741062089E-2</c:v>
                </c:pt>
                <c:pt idx="179">
                  <c:v>5.4615381757169923E-3</c:v>
                </c:pt>
                <c:pt idx="180">
                  <c:v>-5.4784361835174102E-3</c:v>
                </c:pt>
                <c:pt idx="181">
                  <c:v>2.3654211529460941E-3</c:v>
                </c:pt>
                <c:pt idx="182">
                  <c:v>-4.7632236490714784E-3</c:v>
                </c:pt>
                <c:pt idx="183">
                  <c:v>1.1301298595400113E-3</c:v>
                </c:pt>
                <c:pt idx="184">
                  <c:v>7.710426596679372E-3</c:v>
                </c:pt>
                <c:pt idx="185">
                  <c:v>3.8622991532530808E-3</c:v>
                </c:pt>
                <c:pt idx="186">
                  <c:v>1.1596991896358424E-2</c:v>
                </c:pt>
                <c:pt idx="187">
                  <c:v>-7.8352837658467872E-3</c:v>
                </c:pt>
                <c:pt idx="188">
                  <c:v>-4.5010036428909522E-3</c:v>
                </c:pt>
                <c:pt idx="189">
                  <c:v>2.7649007537501489E-3</c:v>
                </c:pt>
                <c:pt idx="190">
                  <c:v>1.5467052625231624E-2</c:v>
                </c:pt>
                <c:pt idx="191">
                  <c:v>-1.4790747237372385E-3</c:v>
                </c:pt>
                <c:pt idx="192">
                  <c:v>6.1015693881312956E-3</c:v>
                </c:pt>
                <c:pt idx="193">
                  <c:v>-6.1679582465629934E-3</c:v>
                </c:pt>
                <c:pt idx="194">
                  <c:v>1.5393610068389312E-2</c:v>
                </c:pt>
                <c:pt idx="195">
                  <c:v>8.9330348559012538E-3</c:v>
                </c:pt>
                <c:pt idx="196">
                  <c:v>7.005431579775556E-3</c:v>
                </c:pt>
                <c:pt idx="197">
                  <c:v>4.4840620088529301E-3</c:v>
                </c:pt>
                <c:pt idx="198">
                  <c:v>-2.4591957164981542E-3</c:v>
                </c:pt>
                <c:pt idx="199">
                  <c:v>-5.3843333881323299E-3</c:v>
                </c:pt>
                <c:pt idx="200">
                  <c:v>5.881994816152392E-3</c:v>
                </c:pt>
                <c:pt idx="201">
                  <c:v>-8.1528629341987447E-4</c:v>
                </c:pt>
                <c:pt idx="202">
                  <c:v>-8.8525018194051085E-3</c:v>
                </c:pt>
                <c:pt idx="203">
                  <c:v>-2.6257264570534941E-3</c:v>
                </c:pt>
                <c:pt idx="204">
                  <c:v>6.385989980086576E-3</c:v>
                </c:pt>
                <c:pt idx="205">
                  <c:v>1.9608320603153495E-3</c:v>
                </c:pt>
                <c:pt idx="206">
                  <c:v>2.20373516029724E-4</c:v>
                </c:pt>
                <c:pt idx="207">
                  <c:v>-8.1161198822225378E-3</c:v>
                </c:pt>
                <c:pt idx="208">
                  <c:v>3.7380962100181671E-3</c:v>
                </c:pt>
                <c:pt idx="209">
                  <c:v>1.0777562849310767E-2</c:v>
                </c:pt>
                <c:pt idx="210">
                  <c:v>-3.6823585190827414E-4</c:v>
                </c:pt>
                <c:pt idx="211">
                  <c:v>2.9811793569421096E-3</c:v>
                </c:pt>
                <c:pt idx="212">
                  <c:v>2.3367857634875593E-3</c:v>
                </c:pt>
                <c:pt idx="213">
                  <c:v>9.7744593775607076E-3</c:v>
                </c:pt>
                <c:pt idx="214">
                  <c:v>7.6303896521779935E-3</c:v>
                </c:pt>
                <c:pt idx="215">
                  <c:v>4.0716030158603114E-3</c:v>
                </c:pt>
                <c:pt idx="216">
                  <c:v>-6.2114380131512038E-4</c:v>
                </c:pt>
                <c:pt idx="217">
                  <c:v>8.2345715323679253E-3</c:v>
                </c:pt>
                <c:pt idx="218">
                  <c:v>-1.7645818510781508E-2</c:v>
                </c:pt>
                <c:pt idx="219">
                  <c:v>3.0027977006053079E-3</c:v>
                </c:pt>
                <c:pt idx="220">
                  <c:v>-1.8777634642847085E-3</c:v>
                </c:pt>
                <c:pt idx="221">
                  <c:v>2.5738277586416195E-3</c:v>
                </c:pt>
                <c:pt idx="222">
                  <c:v>3.8011302457252082E-3</c:v>
                </c:pt>
                <c:pt idx="223">
                  <c:v>6.747398590845285E-3</c:v>
                </c:pt>
                <c:pt idx="224">
                  <c:v>6.7022766045838548E-4</c:v>
                </c:pt>
                <c:pt idx="225">
                  <c:v>3.8813207270220812E-3</c:v>
                </c:pt>
                <c:pt idx="226">
                  <c:v>-1.3364621645442971E-3</c:v>
                </c:pt>
                <c:pt idx="227">
                  <c:v>-3.9198446494754721E-3</c:v>
                </c:pt>
                <c:pt idx="228">
                  <c:v>-3.7839587347550716E-4</c:v>
                </c:pt>
                <c:pt idx="229">
                  <c:v>1.9434397133686315E-3</c:v>
                </c:pt>
                <c:pt idx="230">
                  <c:v>2.3531170961660886E-3</c:v>
                </c:pt>
                <c:pt idx="231">
                  <c:v>-5.9834514551774408E-3</c:v>
                </c:pt>
                <c:pt idx="232">
                  <c:v>4.282446897635071E-3</c:v>
                </c:pt>
                <c:pt idx="233">
                  <c:v>2.3183628948867437E-4</c:v>
                </c:pt>
                <c:pt idx="234">
                  <c:v>-7.5384492364746238E-3</c:v>
                </c:pt>
                <c:pt idx="235">
                  <c:v>2.0536051898755255E-3</c:v>
                </c:pt>
                <c:pt idx="236">
                  <c:v>-1.1192895292496258E-2</c:v>
                </c:pt>
                <c:pt idx="237">
                  <c:v>-6.0534056473344339E-4</c:v>
                </c:pt>
                <c:pt idx="238">
                  <c:v>4.5701246799339547E-3</c:v>
                </c:pt>
                <c:pt idx="239">
                  <c:v>2.642728338490725E-3</c:v>
                </c:pt>
                <c:pt idx="240">
                  <c:v>-6.7696446362811129E-3</c:v>
                </c:pt>
                <c:pt idx="241">
                  <c:v>2.6385688122104343E-4</c:v>
                </c:pt>
                <c:pt idx="242">
                  <c:v>1.5701190452818443E-4</c:v>
                </c:pt>
                <c:pt idx="243">
                  <c:v>9.4024552136423301E-3</c:v>
                </c:pt>
                <c:pt idx="244">
                  <c:v>-1.5343948140681169E-4</c:v>
                </c:pt>
                <c:pt idx="245">
                  <c:v>4.1410627618380927E-3</c:v>
                </c:pt>
                <c:pt idx="246">
                  <c:v>3.1063773960590029E-3</c:v>
                </c:pt>
                <c:pt idx="247">
                  <c:v>3.7099393202282881E-3</c:v>
                </c:pt>
                <c:pt idx="248">
                  <c:v>3.8671590737959392E-3</c:v>
                </c:pt>
                <c:pt idx="249">
                  <c:v>4.1400104031363979E-3</c:v>
                </c:pt>
                <c:pt idx="250">
                  <c:v>-9.6938428032478704E-4</c:v>
                </c:pt>
                <c:pt idx="251">
                  <c:v>4.4075902728094463E-3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91E-4642-9FB8-3CC2A347DC22}"/>
            </c:ext>
          </c:extLst>
        </c:ser>
        <c:dLbls>
          <c:showLegendKey val="0"/>
          <c:showVal val="0"/>
          <c:showCatName val="0"/>
          <c:showSerName val="0"/>
          <c:showPercent val="0"/>
          <c:showBubbleSize val="0"/>
        </c:dLbls>
        <c:gapWidth val="150"/>
        <c:overlap val="100"/>
        <c:axId val="1885380098"/>
        <c:axId val="1136793026"/>
      </c:barChart>
      <c:lineChart>
        <c:grouping val="standard"/>
        <c:varyColors val="1"/>
        <c:ser>
          <c:idx val="1"/>
          <c:order val="1"/>
          <c:tx>
            <c:strRef>
              <c:f>'VaR and ES'!$H$26</c:f>
              <c:strCache>
                <c:ptCount val="1"/>
                <c:pt idx="0">
                  <c:v>VAR 1d (widening ap)</c:v>
                </c:pt>
              </c:strCache>
            </c:strRef>
          </c:tx>
          <c:spPr>
            <a:ln w="28575" cmpd="sng">
              <a:solidFill>
                <a:schemeClr val="accent2"/>
              </a:solidFill>
            </a:ln>
          </c:spPr>
          <c:marker>
            <c:symbol val="none"/>
          </c:marker>
          <c:val>
            <c:numRef>
              <c:f>'VaR and ES'!$H$27:$H$278</c:f>
              <c:numCache>
                <c:formatCode>0.000%</c:formatCode>
                <c:ptCount val="252"/>
                <c:pt idx="0">
                  <c:v>-2.1425729752817788E-2</c:v>
                </c:pt>
                <c:pt idx="1">
                  <c:v>-2.1405542567861091E-2</c:v>
                </c:pt>
                <c:pt idx="2">
                  <c:v>-2.1416258769117017E-2</c:v>
                </c:pt>
                <c:pt idx="3">
                  <c:v>-2.125276894199947E-2</c:v>
                </c:pt>
                <c:pt idx="4">
                  <c:v>-2.1271895561374481E-2</c:v>
                </c:pt>
                <c:pt idx="5">
                  <c:v>-2.1292912441212994E-2</c:v>
                </c:pt>
                <c:pt idx="6">
                  <c:v>-2.1225604567782823E-2</c:v>
                </c:pt>
                <c:pt idx="7">
                  <c:v>-2.1215028584583594E-2</c:v>
                </c:pt>
                <c:pt idx="8">
                  <c:v>-2.123423726969206E-2</c:v>
                </c:pt>
                <c:pt idx="9">
                  <c:v>-2.1255402686276677E-2</c:v>
                </c:pt>
                <c:pt idx="10">
                  <c:v>-2.1238144966416916E-2</c:v>
                </c:pt>
                <c:pt idx="11">
                  <c:v>-2.1259237232221458E-2</c:v>
                </c:pt>
                <c:pt idx="12">
                  <c:v>-2.1272729046844133E-2</c:v>
                </c:pt>
                <c:pt idx="13">
                  <c:v>-2.1271409694974489E-2</c:v>
                </c:pt>
                <c:pt idx="14">
                  <c:v>-2.129193355020902E-2</c:v>
                </c:pt>
                <c:pt idx="15">
                  <c:v>-2.1296753249718699E-2</c:v>
                </c:pt>
                <c:pt idx="16">
                  <c:v>-2.1282629028927219E-2</c:v>
                </c:pt>
                <c:pt idx="17">
                  <c:v>-2.1281025341964948E-2</c:v>
                </c:pt>
                <c:pt idx="18">
                  <c:v>-2.1301142351796355E-2</c:v>
                </c:pt>
                <c:pt idx="19">
                  <c:v>-2.1318775922632986E-2</c:v>
                </c:pt>
                <c:pt idx="20">
                  <c:v>-2.1241222858289225E-2</c:v>
                </c:pt>
                <c:pt idx="21">
                  <c:v>-2.1255298458167655E-2</c:v>
                </c:pt>
                <c:pt idx="22">
                  <c:v>-2.1258450583561534E-2</c:v>
                </c:pt>
                <c:pt idx="23">
                  <c:v>-2.1275253914684294E-2</c:v>
                </c:pt>
                <c:pt idx="24">
                  <c:v>-2.1250004772154617E-2</c:v>
                </c:pt>
                <c:pt idx="25">
                  <c:v>-2.1270019777697578E-2</c:v>
                </c:pt>
                <c:pt idx="26">
                  <c:v>-2.1291720154034539E-2</c:v>
                </c:pt>
                <c:pt idx="27">
                  <c:v>-2.1313313925837768E-2</c:v>
                </c:pt>
                <c:pt idx="28">
                  <c:v>-2.1323268297068515E-2</c:v>
                </c:pt>
                <c:pt idx="29">
                  <c:v>-2.1338560048185264E-2</c:v>
                </c:pt>
                <c:pt idx="30">
                  <c:v>-2.1303125244674096E-2</c:v>
                </c:pt>
                <c:pt idx="31">
                  <c:v>-2.1325085829628016E-2</c:v>
                </c:pt>
                <c:pt idx="32">
                  <c:v>-2.1347350273782678E-2</c:v>
                </c:pt>
                <c:pt idx="33">
                  <c:v>-2.1366674461566367E-2</c:v>
                </c:pt>
                <c:pt idx="34">
                  <c:v>-2.1353384097270105E-2</c:v>
                </c:pt>
                <c:pt idx="35">
                  <c:v>-2.1351066576216198E-2</c:v>
                </c:pt>
                <c:pt idx="36">
                  <c:v>-2.1372404824830746E-2</c:v>
                </c:pt>
                <c:pt idx="37">
                  <c:v>-2.1372529227828244E-2</c:v>
                </c:pt>
                <c:pt idx="38">
                  <c:v>-2.1390383023676438E-2</c:v>
                </c:pt>
                <c:pt idx="39">
                  <c:v>-2.1381657657179701E-2</c:v>
                </c:pt>
                <c:pt idx="40">
                  <c:v>-2.1402781577066207E-2</c:v>
                </c:pt>
                <c:pt idx="41">
                  <c:v>-2.1408630053194898E-2</c:v>
                </c:pt>
                <c:pt idx="42">
                  <c:v>-2.1276835320595218E-2</c:v>
                </c:pt>
                <c:pt idx="43">
                  <c:v>-2.1289175195350046E-2</c:v>
                </c:pt>
                <c:pt idx="44">
                  <c:v>-2.1311958656748821E-2</c:v>
                </c:pt>
                <c:pt idx="45">
                  <c:v>-2.1334262411255831E-2</c:v>
                </c:pt>
                <c:pt idx="46">
                  <c:v>-2.1352237330316798E-2</c:v>
                </c:pt>
                <c:pt idx="47">
                  <c:v>-2.1335899886852465E-2</c:v>
                </c:pt>
                <c:pt idx="48">
                  <c:v>-2.1357652339992927E-2</c:v>
                </c:pt>
                <c:pt idx="49">
                  <c:v>-2.1366807423348365E-2</c:v>
                </c:pt>
                <c:pt idx="50">
                  <c:v>-2.1381789672006633E-2</c:v>
                </c:pt>
                <c:pt idx="51">
                  <c:v>-2.1389400947159777E-2</c:v>
                </c:pt>
                <c:pt idx="52">
                  <c:v>-2.1409496205480268E-2</c:v>
                </c:pt>
                <c:pt idx="53">
                  <c:v>-2.1401785298395919E-2</c:v>
                </c:pt>
                <c:pt idx="54">
                  <c:v>-2.1419397705610077E-2</c:v>
                </c:pt>
                <c:pt idx="55">
                  <c:v>-2.1433795384237946E-2</c:v>
                </c:pt>
                <c:pt idx="56">
                  <c:v>-2.145733887327457E-2</c:v>
                </c:pt>
                <c:pt idx="57">
                  <c:v>-2.1481377793318702E-2</c:v>
                </c:pt>
                <c:pt idx="58">
                  <c:v>-2.1502701209328963E-2</c:v>
                </c:pt>
                <c:pt idx="59">
                  <c:v>-2.1510309273705321E-2</c:v>
                </c:pt>
                <c:pt idx="60">
                  <c:v>-2.1525179176664539E-2</c:v>
                </c:pt>
                <c:pt idx="61">
                  <c:v>-2.1548500862538521E-2</c:v>
                </c:pt>
                <c:pt idx="62">
                  <c:v>-2.1539651280643078E-2</c:v>
                </c:pt>
                <c:pt idx="63">
                  <c:v>-2.1563771365780152E-2</c:v>
                </c:pt>
                <c:pt idx="64">
                  <c:v>-2.130096668692813E-2</c:v>
                </c:pt>
                <c:pt idx="65">
                  <c:v>-2.1317162977186881E-2</c:v>
                </c:pt>
                <c:pt idx="66">
                  <c:v>-2.1316310818174006E-2</c:v>
                </c:pt>
                <c:pt idx="67">
                  <c:v>-2.1333317111309119E-2</c:v>
                </c:pt>
                <c:pt idx="68">
                  <c:v>-2.1353379117633724E-2</c:v>
                </c:pt>
                <c:pt idx="69">
                  <c:v>-2.1377918696625791E-2</c:v>
                </c:pt>
                <c:pt idx="70">
                  <c:v>-2.1386367833537694E-2</c:v>
                </c:pt>
                <c:pt idx="71">
                  <c:v>-2.1411076815601834E-2</c:v>
                </c:pt>
                <c:pt idx="72">
                  <c:v>-2.1435603229241092E-2</c:v>
                </c:pt>
                <c:pt idx="73">
                  <c:v>-2.1457084072664487E-2</c:v>
                </c:pt>
                <c:pt idx="74">
                  <c:v>-2.1470992879951599E-2</c:v>
                </c:pt>
                <c:pt idx="75">
                  <c:v>-2.1495592939492412E-2</c:v>
                </c:pt>
                <c:pt idx="76">
                  <c:v>-2.1520218428413868E-2</c:v>
                </c:pt>
                <c:pt idx="77">
                  <c:v>-2.1543280560739543E-2</c:v>
                </c:pt>
                <c:pt idx="78">
                  <c:v>-2.1563494218451936E-2</c:v>
                </c:pt>
                <c:pt idx="79">
                  <c:v>-2.1579815529933398E-2</c:v>
                </c:pt>
                <c:pt idx="80">
                  <c:v>-2.1544010520171967E-2</c:v>
                </c:pt>
                <c:pt idx="81">
                  <c:v>-2.1554745317415653E-2</c:v>
                </c:pt>
                <c:pt idx="82">
                  <c:v>-2.156582510213928E-2</c:v>
                </c:pt>
                <c:pt idx="83">
                  <c:v>-2.1591341376043981E-2</c:v>
                </c:pt>
                <c:pt idx="84">
                  <c:v>-2.1613356099081986E-2</c:v>
                </c:pt>
                <c:pt idx="85">
                  <c:v>-2.1638627320071012E-2</c:v>
                </c:pt>
                <c:pt idx="86">
                  <c:v>-2.1658159618842029E-2</c:v>
                </c:pt>
                <c:pt idx="87">
                  <c:v>-2.1674432961667482E-2</c:v>
                </c:pt>
                <c:pt idx="88">
                  <c:v>-2.1630144530601053E-2</c:v>
                </c:pt>
                <c:pt idx="89">
                  <c:v>-2.1620227139472353E-2</c:v>
                </c:pt>
                <c:pt idx="90">
                  <c:v>-2.1641651541150699E-2</c:v>
                </c:pt>
                <c:pt idx="91">
                  <c:v>-2.1657763641643204E-2</c:v>
                </c:pt>
                <c:pt idx="92">
                  <c:v>-2.1683988947130431E-2</c:v>
                </c:pt>
                <c:pt idx="93">
                  <c:v>-2.1707049680251618E-2</c:v>
                </c:pt>
                <c:pt idx="94">
                  <c:v>-2.1723812606747127E-2</c:v>
                </c:pt>
                <c:pt idx="95">
                  <c:v>-2.1748797774703222E-2</c:v>
                </c:pt>
                <c:pt idx="96">
                  <c:v>-2.1774042586626529E-2</c:v>
                </c:pt>
                <c:pt idx="97">
                  <c:v>-2.1795366738782681E-2</c:v>
                </c:pt>
                <c:pt idx="98">
                  <c:v>-2.166562138645612E-2</c:v>
                </c:pt>
                <c:pt idx="99">
                  <c:v>-2.1656601924086E-2</c:v>
                </c:pt>
                <c:pt idx="100">
                  <c:v>-2.1682156789792E-2</c:v>
                </c:pt>
                <c:pt idx="101">
                  <c:v>-2.1703860926990219E-2</c:v>
                </c:pt>
                <c:pt idx="102">
                  <c:v>-2.1718719584669192E-2</c:v>
                </c:pt>
                <c:pt idx="103">
                  <c:v>-2.1741998954676846E-2</c:v>
                </c:pt>
                <c:pt idx="104">
                  <c:v>-2.1764657005290424E-2</c:v>
                </c:pt>
                <c:pt idx="105">
                  <c:v>-2.1749454986220353E-2</c:v>
                </c:pt>
                <c:pt idx="106">
                  <c:v>-2.1767317888987642E-2</c:v>
                </c:pt>
                <c:pt idx="107">
                  <c:v>-2.1794774105897391E-2</c:v>
                </c:pt>
                <c:pt idx="108">
                  <c:v>-2.1816855846107375E-2</c:v>
                </c:pt>
                <c:pt idx="109">
                  <c:v>-2.1843988553620842E-2</c:v>
                </c:pt>
                <c:pt idx="110">
                  <c:v>-2.1864512417493664E-2</c:v>
                </c:pt>
                <c:pt idx="111">
                  <c:v>-2.1872218802326447E-2</c:v>
                </c:pt>
                <c:pt idx="112">
                  <c:v>-2.1886163148241853E-2</c:v>
                </c:pt>
                <c:pt idx="113">
                  <c:v>-2.1912368628081141E-2</c:v>
                </c:pt>
                <c:pt idx="114">
                  <c:v>-2.1831375574853623E-2</c:v>
                </c:pt>
                <c:pt idx="115">
                  <c:v>-2.1859490642101249E-2</c:v>
                </c:pt>
                <c:pt idx="116">
                  <c:v>-2.1886023885184284E-2</c:v>
                </c:pt>
                <c:pt idx="117">
                  <c:v>-2.1889988675610383E-2</c:v>
                </c:pt>
                <c:pt idx="118">
                  <c:v>-2.1900708695392783E-2</c:v>
                </c:pt>
                <c:pt idx="119">
                  <c:v>-2.1797369255828081E-2</c:v>
                </c:pt>
                <c:pt idx="120">
                  <c:v>-2.1824776344925093E-2</c:v>
                </c:pt>
                <c:pt idx="121">
                  <c:v>-2.1848830561181653E-2</c:v>
                </c:pt>
                <c:pt idx="122">
                  <c:v>-2.1875689657585778E-2</c:v>
                </c:pt>
                <c:pt idx="123">
                  <c:v>-2.1891509144996477E-2</c:v>
                </c:pt>
                <c:pt idx="124">
                  <c:v>-2.190167509671025E-2</c:v>
                </c:pt>
                <c:pt idx="125">
                  <c:v>-2.1882293074398908E-2</c:v>
                </c:pt>
                <c:pt idx="126">
                  <c:v>-2.1906978063305493E-2</c:v>
                </c:pt>
                <c:pt idx="127">
                  <c:v>-2.1918834632641753E-2</c:v>
                </c:pt>
                <c:pt idx="128">
                  <c:v>-2.1946882937337955E-2</c:v>
                </c:pt>
                <c:pt idx="129">
                  <c:v>-2.1898287866771091E-2</c:v>
                </c:pt>
                <c:pt idx="130">
                  <c:v>-2.1920526963102344E-2</c:v>
                </c:pt>
                <c:pt idx="131">
                  <c:v>-2.1949760136610093E-2</c:v>
                </c:pt>
                <c:pt idx="132">
                  <c:v>-2.194904859706925E-2</c:v>
                </c:pt>
                <c:pt idx="133">
                  <c:v>-2.1976806185733576E-2</c:v>
                </c:pt>
                <c:pt idx="134">
                  <c:v>-2.2003673369275601E-2</c:v>
                </c:pt>
                <c:pt idx="135">
                  <c:v>-2.2033196679282836E-2</c:v>
                </c:pt>
                <c:pt idx="136">
                  <c:v>-2.1804842126611577E-2</c:v>
                </c:pt>
                <c:pt idx="137">
                  <c:v>-2.1830607481916699E-2</c:v>
                </c:pt>
                <c:pt idx="138">
                  <c:v>-2.1827825541090987E-2</c:v>
                </c:pt>
                <c:pt idx="139">
                  <c:v>-2.1857560853922497E-2</c:v>
                </c:pt>
                <c:pt idx="140">
                  <c:v>-2.185803689122447E-2</c:v>
                </c:pt>
                <c:pt idx="141">
                  <c:v>-2.1848657167382057E-2</c:v>
                </c:pt>
                <c:pt idx="142">
                  <c:v>-2.18696021690531E-2</c:v>
                </c:pt>
                <c:pt idx="143">
                  <c:v>-2.1842473964283435E-2</c:v>
                </c:pt>
                <c:pt idx="144">
                  <c:v>-2.1776813643797296E-2</c:v>
                </c:pt>
                <c:pt idx="145">
                  <c:v>-2.1806626555313128E-2</c:v>
                </c:pt>
                <c:pt idx="146">
                  <c:v>-2.1792340226694792E-2</c:v>
                </c:pt>
                <c:pt idx="147">
                  <c:v>-2.1821666270204508E-2</c:v>
                </c:pt>
                <c:pt idx="148">
                  <c:v>-2.1755029100230503E-2</c:v>
                </c:pt>
                <c:pt idx="149">
                  <c:v>-2.1735062284744606E-2</c:v>
                </c:pt>
                <c:pt idx="150">
                  <c:v>-2.1631330255074188E-2</c:v>
                </c:pt>
                <c:pt idx="151">
                  <c:v>-2.1649729816064112E-2</c:v>
                </c:pt>
                <c:pt idx="152">
                  <c:v>-2.167384166817261E-2</c:v>
                </c:pt>
                <c:pt idx="153">
                  <c:v>-2.1704760539898445E-2</c:v>
                </c:pt>
                <c:pt idx="154">
                  <c:v>-2.1723116625589855E-2</c:v>
                </c:pt>
                <c:pt idx="155">
                  <c:v>-2.1744444199794377E-2</c:v>
                </c:pt>
                <c:pt idx="156">
                  <c:v>-2.1728798045592222E-2</c:v>
                </c:pt>
                <c:pt idx="157">
                  <c:v>-2.1758401863144407E-2</c:v>
                </c:pt>
                <c:pt idx="158">
                  <c:v>-2.1779447080039451E-2</c:v>
                </c:pt>
                <c:pt idx="159">
                  <c:v>-2.1810592308613076E-2</c:v>
                </c:pt>
                <c:pt idx="160">
                  <c:v>-2.1773191639937003E-2</c:v>
                </c:pt>
                <c:pt idx="161">
                  <c:v>-2.1756669464556101E-2</c:v>
                </c:pt>
                <c:pt idx="162">
                  <c:v>-2.1515824325625342E-2</c:v>
                </c:pt>
                <c:pt idx="163">
                  <c:v>-2.1537796547193958E-2</c:v>
                </c:pt>
                <c:pt idx="164">
                  <c:v>-2.1559072106609338E-2</c:v>
                </c:pt>
                <c:pt idx="165">
                  <c:v>-2.1587543806509926E-2</c:v>
                </c:pt>
                <c:pt idx="166">
                  <c:v>-2.1615810170922931E-2</c:v>
                </c:pt>
                <c:pt idx="167">
                  <c:v>-2.1612402954664597E-2</c:v>
                </c:pt>
                <c:pt idx="168">
                  <c:v>-2.1644635091714281E-2</c:v>
                </c:pt>
                <c:pt idx="169">
                  <c:v>-2.1676857823198122E-2</c:v>
                </c:pt>
                <c:pt idx="170">
                  <c:v>-2.1692270455069235E-2</c:v>
                </c:pt>
                <c:pt idx="171">
                  <c:v>-2.1719924964814837E-2</c:v>
                </c:pt>
                <c:pt idx="172">
                  <c:v>-2.1680115601598257E-2</c:v>
                </c:pt>
                <c:pt idx="173">
                  <c:v>-2.1707166284080159E-2</c:v>
                </c:pt>
                <c:pt idx="174">
                  <c:v>-2.1738446606522032E-2</c:v>
                </c:pt>
                <c:pt idx="175">
                  <c:v>-2.1765440612663587E-2</c:v>
                </c:pt>
                <c:pt idx="176">
                  <c:v>-2.1798643754655053E-2</c:v>
                </c:pt>
                <c:pt idx="177">
                  <c:v>-2.1804249695535422E-2</c:v>
                </c:pt>
                <c:pt idx="178">
                  <c:v>-2.1626516642378375E-2</c:v>
                </c:pt>
                <c:pt idx="179">
                  <c:v>-2.1648360787403651E-2</c:v>
                </c:pt>
                <c:pt idx="180">
                  <c:v>-2.1670246499250093E-2</c:v>
                </c:pt>
                <c:pt idx="181">
                  <c:v>-2.1701703334505835E-2</c:v>
                </c:pt>
                <c:pt idx="182">
                  <c:v>-2.1726679266188795E-2</c:v>
                </c:pt>
                <c:pt idx="183">
                  <c:v>-2.1760104403975831E-2</c:v>
                </c:pt>
                <c:pt idx="184">
                  <c:v>-2.1771033153651469E-2</c:v>
                </c:pt>
                <c:pt idx="185">
                  <c:v>-2.1799415348392807E-2</c:v>
                </c:pt>
                <c:pt idx="186">
                  <c:v>-2.1781128574897033E-2</c:v>
                </c:pt>
                <c:pt idx="187">
                  <c:v>-2.1791454159558687E-2</c:v>
                </c:pt>
                <c:pt idx="188">
                  <c:v>-2.1818041329930874E-2</c:v>
                </c:pt>
                <c:pt idx="189">
                  <c:v>-2.1849740919775699E-2</c:v>
                </c:pt>
                <c:pt idx="190">
                  <c:v>-2.1789907679511951E-2</c:v>
                </c:pt>
                <c:pt idx="191">
                  <c:v>-2.1823930100171311E-2</c:v>
                </c:pt>
                <c:pt idx="192">
                  <c:v>-2.1844164854790765E-2</c:v>
                </c:pt>
                <c:pt idx="193">
                  <c:v>-2.1864186052930265E-2</c:v>
                </c:pt>
                <c:pt idx="194">
                  <c:v>-2.1804574492199847E-2</c:v>
                </c:pt>
                <c:pt idx="195">
                  <c:v>-2.1807818469175486E-2</c:v>
                </c:pt>
                <c:pt idx="196">
                  <c:v>-2.1823495166058693E-2</c:v>
                </c:pt>
                <c:pt idx="197">
                  <c:v>-2.1850989794014831E-2</c:v>
                </c:pt>
                <c:pt idx="198">
                  <c:v>-2.1884330183702661E-2</c:v>
                </c:pt>
                <c:pt idx="199">
                  <c:v>-2.190851908130818E-2</c:v>
                </c:pt>
                <c:pt idx="200">
                  <c:v>-2.1930557621666957E-2</c:v>
                </c:pt>
                <c:pt idx="201">
                  <c:v>-2.1966565360638002E-2</c:v>
                </c:pt>
                <c:pt idx="202">
                  <c:v>-2.1970982473369694E-2</c:v>
                </c:pt>
                <c:pt idx="203">
                  <c:v>-2.2004744438873396E-2</c:v>
                </c:pt>
                <c:pt idx="204">
                  <c:v>-2.2024760434996463E-2</c:v>
                </c:pt>
                <c:pt idx="205">
                  <c:v>-2.2060101218852636E-2</c:v>
                </c:pt>
                <c:pt idx="206">
                  <c:v>-2.2097188204078518E-2</c:v>
                </c:pt>
                <c:pt idx="207">
                  <c:v>-2.2107260922374309E-2</c:v>
                </c:pt>
                <c:pt idx="208">
                  <c:v>-2.2138910399759331E-2</c:v>
                </c:pt>
                <c:pt idx="209">
                  <c:v>-2.2128269087132373E-2</c:v>
                </c:pt>
                <c:pt idx="210">
                  <c:v>-2.2165941977666258E-2</c:v>
                </c:pt>
                <c:pt idx="211">
                  <c:v>-2.2200155374473018E-2</c:v>
                </c:pt>
                <c:pt idx="212">
                  <c:v>-2.2235983838936685E-2</c:v>
                </c:pt>
                <c:pt idx="213">
                  <c:v>-2.2234230342858124E-2</c:v>
                </c:pt>
                <c:pt idx="214">
                  <c:v>-2.2248175057933299E-2</c:v>
                </c:pt>
                <c:pt idx="215">
                  <c:v>-2.2279776866036091E-2</c:v>
                </c:pt>
                <c:pt idx="216">
                  <c:v>-2.2318395067577605E-2</c:v>
                </c:pt>
                <c:pt idx="217">
                  <c:v>-2.2328665214140613E-2</c:v>
                </c:pt>
                <c:pt idx="218">
                  <c:v>-2.2235240629185377E-2</c:v>
                </c:pt>
                <c:pt idx="219">
                  <c:v>-2.2270495460374955E-2</c:v>
                </c:pt>
                <c:pt idx="220">
                  <c:v>-2.2308296687473386E-2</c:v>
                </c:pt>
                <c:pt idx="221">
                  <c:v>-2.2344970798194762E-2</c:v>
                </c:pt>
                <c:pt idx="222">
                  <c:v>-2.2378478697924288E-2</c:v>
                </c:pt>
                <c:pt idx="223">
                  <c:v>-2.2398770164422051E-2</c:v>
                </c:pt>
                <c:pt idx="224">
                  <c:v>-2.2438681264745835E-2</c:v>
                </c:pt>
                <c:pt idx="225">
                  <c:v>-2.2472478293141297E-2</c:v>
                </c:pt>
                <c:pt idx="226">
                  <c:v>-2.2512230744239383E-2</c:v>
                </c:pt>
                <c:pt idx="227">
                  <c:v>-2.2546296405297823E-2</c:v>
                </c:pt>
                <c:pt idx="228">
                  <c:v>-2.2587190096619317E-2</c:v>
                </c:pt>
                <c:pt idx="229">
                  <c:v>-2.2626721616894597E-2</c:v>
                </c:pt>
                <c:pt idx="230">
                  <c:v>-2.2665703303444352E-2</c:v>
                </c:pt>
                <c:pt idx="231">
                  <c:v>-2.2691639431932174E-2</c:v>
                </c:pt>
                <c:pt idx="232">
                  <c:v>-2.2725410895145768E-2</c:v>
                </c:pt>
                <c:pt idx="233">
                  <c:v>-2.2767432435215319E-2</c:v>
                </c:pt>
                <c:pt idx="234">
                  <c:v>-2.2784636300031424E-2</c:v>
                </c:pt>
                <c:pt idx="235">
                  <c:v>-2.2825239912664136E-2</c:v>
                </c:pt>
                <c:pt idx="236">
                  <c:v>-2.2812354201284506E-2</c:v>
                </c:pt>
                <c:pt idx="237">
                  <c:v>-2.2855031240840051E-2</c:v>
                </c:pt>
                <c:pt idx="238">
                  <c:v>-2.288879757814433E-2</c:v>
                </c:pt>
                <c:pt idx="239">
                  <c:v>-2.2928984793011288E-2</c:v>
                </c:pt>
                <c:pt idx="240">
                  <c:v>-2.2952000330622415E-2</c:v>
                </c:pt>
                <c:pt idx="241">
                  <c:v>-2.2995728873667125E-2</c:v>
                </c:pt>
                <c:pt idx="242">
                  <c:v>-2.3039728784835428E-2</c:v>
                </c:pt>
                <c:pt idx="243">
                  <c:v>-2.3044100773558285E-2</c:v>
                </c:pt>
                <c:pt idx="244">
                  <c:v>-2.3088533942850875E-2</c:v>
                </c:pt>
                <c:pt idx="245">
                  <c:v>-2.3125459825257662E-2</c:v>
                </c:pt>
                <c:pt idx="246">
                  <c:v>-2.316602198362953E-2</c:v>
                </c:pt>
                <c:pt idx="247">
                  <c:v>-2.3204955377202522E-2</c:v>
                </c:pt>
                <c:pt idx="248">
                  <c:v>-2.3243584296709408E-2</c:v>
                </c:pt>
                <c:pt idx="249">
                  <c:v>-2.3281452827464164E-2</c:v>
                </c:pt>
                <c:pt idx="250">
                  <c:v>-2.3326987376272697E-2</c:v>
                </c:pt>
                <c:pt idx="251">
                  <c:v>-2.3364298667555121E-2</c:v>
                </c:pt>
              </c:numCache>
            </c:numRef>
          </c:val>
          <c:smooth val="0"/>
          <c:extLst>
            <c:ext xmlns:c16="http://schemas.microsoft.com/office/drawing/2014/chart" uri="{C3380CC4-5D6E-409C-BE32-E72D297353CC}">
              <c16:uniqueId val="{00000001-391E-4642-9FB8-3CC2A347DC22}"/>
            </c:ext>
          </c:extLst>
        </c:ser>
        <c:ser>
          <c:idx val="2"/>
          <c:order val="2"/>
          <c:tx>
            <c:strRef>
              <c:f>'VaR and ES'!$M$26</c:f>
              <c:strCache>
                <c:ptCount val="1"/>
                <c:pt idx="0">
                  <c:v>ES 1d (widening ap)</c:v>
                </c:pt>
              </c:strCache>
            </c:strRef>
          </c:tx>
          <c:spPr>
            <a:ln w="28575" cmpd="sng">
              <a:solidFill>
                <a:schemeClr val="accent3"/>
              </a:solidFill>
            </a:ln>
          </c:spPr>
          <c:marker>
            <c:symbol val="none"/>
          </c:marker>
          <c:val>
            <c:numRef>
              <c:f>'VaR and ES'!$M$27:$M$278</c:f>
              <c:numCache>
                <c:formatCode>0.000%</c:formatCode>
                <c:ptCount val="252"/>
                <c:pt idx="0">
                  <c:v>-2.452233441717382E-2</c:v>
                </c:pt>
                <c:pt idx="1">
                  <c:v>-2.4499181215416308E-2</c:v>
                </c:pt>
                <c:pt idx="2">
                  <c:v>-2.4511397543866272E-2</c:v>
                </c:pt>
                <c:pt idx="3">
                  <c:v>-2.4324231246230964E-2</c:v>
                </c:pt>
                <c:pt idx="4">
                  <c:v>-2.4346073363267814E-2</c:v>
                </c:pt>
                <c:pt idx="5">
                  <c:v>-2.4370078630622332E-2</c:v>
                </c:pt>
                <c:pt idx="6">
                  <c:v>-2.4292994716475818E-2</c:v>
                </c:pt>
                <c:pt idx="7">
                  <c:v>-2.4280841209204748E-2</c:v>
                </c:pt>
                <c:pt idx="8">
                  <c:v>-2.4302776374689306E-2</c:v>
                </c:pt>
                <c:pt idx="9">
                  <c:v>-2.4326950743243515E-2</c:v>
                </c:pt>
                <c:pt idx="10">
                  <c:v>-2.430714936473425E-2</c:v>
                </c:pt>
                <c:pt idx="11">
                  <c:v>-2.4331239500423166E-2</c:v>
                </c:pt>
                <c:pt idx="12">
                  <c:v>-2.4346630619411301E-2</c:v>
                </c:pt>
                <c:pt idx="13">
                  <c:v>-2.4345070130047518E-2</c:v>
                </c:pt>
                <c:pt idx="14">
                  <c:v>-2.4368508879404317E-2</c:v>
                </c:pt>
                <c:pt idx="15">
                  <c:v>-2.4373974034869465E-2</c:v>
                </c:pt>
                <c:pt idx="16">
                  <c:v>-2.4357757829347779E-2</c:v>
                </c:pt>
                <c:pt idx="17">
                  <c:v>-2.4355871078283766E-2</c:v>
                </c:pt>
                <c:pt idx="18">
                  <c:v>-2.4378843140569168E-2</c:v>
                </c:pt>
                <c:pt idx="19">
                  <c:v>-2.4398972639005673E-2</c:v>
                </c:pt>
                <c:pt idx="20">
                  <c:v>-2.4310162601572212E-2</c:v>
                </c:pt>
                <c:pt idx="21">
                  <c:v>-2.432621971164526E-2</c:v>
                </c:pt>
                <c:pt idx="22">
                  <c:v>-2.432977488764837E-2</c:v>
                </c:pt>
                <c:pt idx="23">
                  <c:v>-2.4348953266369631E-2</c:v>
                </c:pt>
                <c:pt idx="24">
                  <c:v>-2.4320003526997206E-2</c:v>
                </c:pt>
                <c:pt idx="25">
                  <c:v>-2.4342857061984281E-2</c:v>
                </c:pt>
                <c:pt idx="26">
                  <c:v>-2.4367639123576011E-2</c:v>
                </c:pt>
                <c:pt idx="27">
                  <c:v>-2.439229884759906E-2</c:v>
                </c:pt>
                <c:pt idx="28">
                  <c:v>-2.4403637403725826E-2</c:v>
                </c:pt>
                <c:pt idx="29">
                  <c:v>-2.4421084089288447E-2</c:v>
                </c:pt>
                <c:pt idx="30">
                  <c:v>-2.4380476190551659E-2</c:v>
                </c:pt>
                <c:pt idx="31">
                  <c:v>-2.440555455718629E-2</c:v>
                </c:pt>
                <c:pt idx="32">
                  <c:v>-2.4430980331747693E-2</c:v>
                </c:pt>
                <c:pt idx="33">
                  <c:v>-2.4453040789188335E-2</c:v>
                </c:pt>
                <c:pt idx="34">
                  <c:v>-2.4437775348443422E-2</c:v>
                </c:pt>
                <c:pt idx="35">
                  <c:v>-2.4435067528597761E-2</c:v>
                </c:pt>
                <c:pt idx="36">
                  <c:v>-2.4459432089182248E-2</c:v>
                </c:pt>
                <c:pt idx="37">
                  <c:v>-2.445951838382002E-2</c:v>
                </c:pt>
                <c:pt idx="38">
                  <c:v>-2.4479894567721455E-2</c:v>
                </c:pt>
                <c:pt idx="39">
                  <c:v>-2.4469852371921477E-2</c:v>
                </c:pt>
                <c:pt idx="40">
                  <c:v>-2.4493970376346756E-2</c:v>
                </c:pt>
                <c:pt idx="41">
                  <c:v>-2.4500606397728344E-2</c:v>
                </c:pt>
                <c:pt idx="42">
                  <c:v>-2.4349719955454024E-2</c:v>
                </c:pt>
                <c:pt idx="43">
                  <c:v>-2.4363784682593547E-2</c:v>
                </c:pt>
                <c:pt idx="44">
                  <c:v>-2.4389800928115518E-2</c:v>
                </c:pt>
                <c:pt idx="45">
                  <c:v>-2.441526781472414E-2</c:v>
                </c:pt>
                <c:pt idx="46">
                  <c:v>-2.4435780350705545E-2</c:v>
                </c:pt>
                <c:pt idx="47">
                  <c:v>-2.4417025109824717E-2</c:v>
                </c:pt>
                <c:pt idx="48">
                  <c:v>-2.4441860070030966E-2</c:v>
                </c:pt>
                <c:pt idx="49">
                  <c:v>-2.4452278160623668E-2</c:v>
                </c:pt>
                <c:pt idx="50">
                  <c:v>-2.4469364560281145E-2</c:v>
                </c:pt>
                <c:pt idx="51">
                  <c:v>-2.4478015277503842E-2</c:v>
                </c:pt>
                <c:pt idx="52">
                  <c:v>-2.4500952314658316E-2</c:v>
                </c:pt>
                <c:pt idx="53">
                  <c:v>-2.4492067773072397E-2</c:v>
                </c:pt>
                <c:pt idx="54">
                  <c:v>-2.4512162776443046E-2</c:v>
                </c:pt>
                <c:pt idx="55">
                  <c:v>-2.4528578513453241E-2</c:v>
                </c:pt>
                <c:pt idx="56">
                  <c:v>-2.4555460226544767E-2</c:v>
                </c:pt>
                <c:pt idx="57">
                  <c:v>-2.4582908493708273E-2</c:v>
                </c:pt>
                <c:pt idx="58">
                  <c:v>-2.4607248779933207E-2</c:v>
                </c:pt>
                <c:pt idx="59">
                  <c:v>-2.4615893138512205E-2</c:v>
                </c:pt>
                <c:pt idx="60">
                  <c:v>-2.4632847429474657E-2</c:v>
                </c:pt>
                <c:pt idx="61">
                  <c:v>-2.4659473324550676E-2</c:v>
                </c:pt>
                <c:pt idx="62">
                  <c:v>-2.4649283036423202E-2</c:v>
                </c:pt>
                <c:pt idx="63">
                  <c:v>-2.467682184183537E-2</c:v>
                </c:pt>
                <c:pt idx="64">
                  <c:v>-2.4376014451852834E-2</c:v>
                </c:pt>
                <c:pt idx="65">
                  <c:v>-2.4394485579263523E-2</c:v>
                </c:pt>
                <c:pt idx="66">
                  <c:v>-2.4393446826991433E-2</c:v>
                </c:pt>
                <c:pt idx="67">
                  <c:v>-2.4412844160902589E-2</c:v>
                </c:pt>
                <c:pt idx="68">
                  <c:v>-2.4435737904474113E-2</c:v>
                </c:pt>
                <c:pt idx="69">
                  <c:v>-2.4463755127752354E-2</c:v>
                </c:pt>
                <c:pt idx="70">
                  <c:v>-2.4473358905481003E-2</c:v>
                </c:pt>
                <c:pt idx="71">
                  <c:v>-2.4501569135997117E-2</c:v>
                </c:pt>
                <c:pt idx="72">
                  <c:v>-2.452956999272813E-2</c:v>
                </c:pt>
                <c:pt idx="73">
                  <c:v>-2.4554085241987798E-2</c:v>
                </c:pt>
                <c:pt idx="74">
                  <c:v>-2.4569935130984374E-2</c:v>
                </c:pt>
                <c:pt idx="75">
                  <c:v>-2.4598018928076157E-2</c:v>
                </c:pt>
                <c:pt idx="76">
                  <c:v>-2.4626131358874072E-2</c:v>
                </c:pt>
                <c:pt idx="77">
                  <c:v>-2.4652454336790853E-2</c:v>
                </c:pt>
                <c:pt idx="78">
                  <c:v>-2.4675517288274162E-2</c:v>
                </c:pt>
                <c:pt idx="79">
                  <c:v>-2.4694125718250734E-2</c:v>
                </c:pt>
                <c:pt idx="80">
                  <c:v>-2.4653084910394089E-2</c:v>
                </c:pt>
                <c:pt idx="81">
                  <c:v>-2.4665299950129768E-2</c:v>
                </c:pt>
                <c:pt idx="82">
                  <c:v>-2.4677909365540655E-2</c:v>
                </c:pt>
                <c:pt idx="83">
                  <c:v>-2.4707038099041855E-2</c:v>
                </c:pt>
                <c:pt idx="84">
                  <c:v>-2.473215951128304E-2</c:v>
                </c:pt>
                <c:pt idx="85">
                  <c:v>-2.4761006844963237E-2</c:v>
                </c:pt>
                <c:pt idx="86">
                  <c:v>-2.4783286665743611E-2</c:v>
                </c:pt>
                <c:pt idx="87">
                  <c:v>-2.4801836827251896E-2</c:v>
                </c:pt>
                <c:pt idx="88">
                  <c:v>-2.4751086506508976E-2</c:v>
                </c:pt>
                <c:pt idx="89">
                  <c:v>-2.4739666343840817E-2</c:v>
                </c:pt>
                <c:pt idx="90">
                  <c:v>-2.4764109687670888E-2</c:v>
                </c:pt>
                <c:pt idx="91">
                  <c:v>-2.4782473795719222E-2</c:v>
                </c:pt>
                <c:pt idx="92">
                  <c:v>-2.4812409713056718E-2</c:v>
                </c:pt>
                <c:pt idx="93">
                  <c:v>-2.4838723972333311E-2</c:v>
                </c:pt>
                <c:pt idx="94">
                  <c:v>-2.4857831346910809E-2</c:v>
                </c:pt>
                <c:pt idx="95">
                  <c:v>-2.4886346652787043E-2</c:v>
                </c:pt>
                <c:pt idx="96">
                  <c:v>-2.491515852259555E-2</c:v>
                </c:pt>
                <c:pt idx="97">
                  <c:v>-2.4939483611208308E-2</c:v>
                </c:pt>
                <c:pt idx="98">
                  <c:v>-2.4790946487691666E-2</c:v>
                </c:pt>
                <c:pt idx="99">
                  <c:v>-2.4780550403933895E-2</c:v>
                </c:pt>
                <c:pt idx="100">
                  <c:v>-2.4809715536671748E-2</c:v>
                </c:pt>
                <c:pt idx="101">
                  <c:v>-2.483447394626237E-2</c:v>
                </c:pt>
                <c:pt idx="102">
                  <c:v>-2.4851398959509434E-2</c:v>
                </c:pt>
                <c:pt idx="103">
                  <c:v>-2.4877958758327236E-2</c:v>
                </c:pt>
                <c:pt idx="104">
                  <c:v>-2.4903807070802472E-2</c:v>
                </c:pt>
                <c:pt idx="105">
                  <c:v>-2.4886334280588392E-2</c:v>
                </c:pt>
                <c:pt idx="106">
                  <c:v>-2.490669489518841E-2</c:v>
                </c:pt>
                <c:pt idx="107">
                  <c:v>-2.4938031852817993E-2</c:v>
                </c:pt>
                <c:pt idx="108">
                  <c:v>-2.4963218642870422E-2</c:v>
                </c:pt>
                <c:pt idx="109">
                  <c:v>-2.499418425256272E-2</c:v>
                </c:pt>
                <c:pt idx="110">
                  <c:v>-2.5017587352879851E-2</c:v>
                </c:pt>
                <c:pt idx="111">
                  <c:v>-2.502632405473626E-2</c:v>
                </c:pt>
                <c:pt idx="112">
                  <c:v>-2.5042197775024897E-2</c:v>
                </c:pt>
                <c:pt idx="113">
                  <c:v>-2.5072100145659058E-2</c:v>
                </c:pt>
                <c:pt idx="114">
                  <c:v>-2.497934589729504E-2</c:v>
                </c:pt>
                <c:pt idx="115">
                  <c:v>-2.5011432366345714E-2</c:v>
                </c:pt>
                <c:pt idx="116">
                  <c:v>-2.5041708293028934E-2</c:v>
                </c:pt>
                <c:pt idx="117">
                  <c:v>-2.5046161139076775E-2</c:v>
                </c:pt>
                <c:pt idx="118">
                  <c:v>-2.5058342716420906E-2</c:v>
                </c:pt>
                <c:pt idx="119">
                  <c:v>-2.494001971504357E-2</c:v>
                </c:pt>
                <c:pt idx="120">
                  <c:v>-2.497129356561105E-2</c:v>
                </c:pt>
                <c:pt idx="121">
                  <c:v>-2.4998730511040804E-2</c:v>
                </c:pt>
                <c:pt idx="122">
                  <c:v>-2.502937606475867E-2</c:v>
                </c:pt>
                <c:pt idx="123">
                  <c:v>-2.5047389877417628E-2</c:v>
                </c:pt>
                <c:pt idx="124">
                  <c:v>-2.5058934583475183E-2</c:v>
                </c:pt>
                <c:pt idx="125">
                  <c:v>-2.5036671374317455E-2</c:v>
                </c:pt>
                <c:pt idx="126">
                  <c:v>-2.5064827045122771E-2</c:v>
                </c:pt>
                <c:pt idx="127">
                  <c:v>-2.5078304492040654E-2</c:v>
                </c:pt>
                <c:pt idx="128">
                  <c:v>-2.5110306986014724E-2</c:v>
                </c:pt>
                <c:pt idx="129">
                  <c:v>-2.5054618337656362E-2</c:v>
                </c:pt>
                <c:pt idx="130">
                  <c:v>-2.5079973235990826E-2</c:v>
                </c:pt>
                <c:pt idx="131">
                  <c:v>-2.5113329588657172E-2</c:v>
                </c:pt>
                <c:pt idx="132">
                  <c:v>-2.5112424761466971E-2</c:v>
                </c:pt>
                <c:pt idx="133">
                  <c:v>-2.5144091534177362E-2</c:v>
                </c:pt>
                <c:pt idx="134">
                  <c:v>-2.5174738855364902E-2</c:v>
                </c:pt>
                <c:pt idx="135">
                  <c:v>-2.5208424356420515E-2</c:v>
                </c:pt>
                <c:pt idx="136">
                  <c:v>-2.4947069275718169E-2</c:v>
                </c:pt>
                <c:pt idx="137">
                  <c:v>-2.4976454875755592E-2</c:v>
                </c:pt>
                <c:pt idx="138">
                  <c:v>-2.497317883537897E-2</c:v>
                </c:pt>
                <c:pt idx="139">
                  <c:v>-2.5007105103821096E-2</c:v>
                </c:pt>
                <c:pt idx="140">
                  <c:v>-2.500755536374456E-2</c:v>
                </c:pt>
                <c:pt idx="141">
                  <c:v>-2.4996729266986584E-2</c:v>
                </c:pt>
                <c:pt idx="142">
                  <c:v>-2.5020596670268538E-2</c:v>
                </c:pt>
                <c:pt idx="143">
                  <c:v>-2.4989463929058767E-2</c:v>
                </c:pt>
                <c:pt idx="144">
                  <c:v>-2.4914247370759524E-2</c:v>
                </c:pt>
                <c:pt idx="145">
                  <c:v>-2.4948258705878711E-2</c:v>
                </c:pt>
                <c:pt idx="146">
                  <c:v>-2.4931816911837032E-2</c:v>
                </c:pt>
                <c:pt idx="147">
                  <c:v>-2.4965269819497978E-2</c:v>
                </c:pt>
                <c:pt idx="148">
                  <c:v>-2.4888934784649389E-2</c:v>
                </c:pt>
                <c:pt idx="149">
                  <c:v>-2.4865993007767494E-2</c:v>
                </c:pt>
                <c:pt idx="150">
                  <c:v>-2.4747219663224827E-2</c:v>
                </c:pt>
                <c:pt idx="151">
                  <c:v>-2.4768170208604764E-2</c:v>
                </c:pt>
                <c:pt idx="152">
                  <c:v>-2.4795655086162841E-2</c:v>
                </c:pt>
                <c:pt idx="153">
                  <c:v>-2.4830926613778757E-2</c:v>
                </c:pt>
                <c:pt idx="154">
                  <c:v>-2.4851825114725726E-2</c:v>
                </c:pt>
                <c:pt idx="155">
                  <c:v>-2.4876122310236358E-2</c:v>
                </c:pt>
                <c:pt idx="156">
                  <c:v>-2.485812013385244E-2</c:v>
                </c:pt>
                <c:pt idx="157">
                  <c:v>-2.4891884047743219E-2</c:v>
                </c:pt>
                <c:pt idx="158">
                  <c:v>-2.4915855976262238E-2</c:v>
                </c:pt>
                <c:pt idx="159">
                  <c:v>-2.4951381542356203E-2</c:v>
                </c:pt>
                <c:pt idx="160">
                  <c:v>-2.4908489822309202E-2</c:v>
                </c:pt>
                <c:pt idx="161">
                  <c:v>-2.4889482705869034E-2</c:v>
                </c:pt>
                <c:pt idx="162">
                  <c:v>-2.4613852275550002E-2</c:v>
                </c:pt>
                <c:pt idx="163">
                  <c:v>-2.4638882294834012E-2</c:v>
                </c:pt>
                <c:pt idx="164">
                  <c:v>-2.4663114507133408E-2</c:v>
                </c:pt>
                <c:pt idx="165">
                  <c:v>-2.4695578072476524E-2</c:v>
                </c:pt>
                <c:pt idx="166">
                  <c:v>-2.4727805819980089E-2</c:v>
                </c:pt>
                <c:pt idx="167">
                  <c:v>-2.4723799221965149E-2</c:v>
                </c:pt>
                <c:pt idx="168">
                  <c:v>-2.4760561947262595E-2</c:v>
                </c:pt>
                <c:pt idx="169">
                  <c:v>-2.479731293026417E-2</c:v>
                </c:pt>
                <c:pt idx="170">
                  <c:v>-2.481483303911057E-2</c:v>
                </c:pt>
                <c:pt idx="171">
                  <c:v>-2.4846356331546832E-2</c:v>
                </c:pt>
                <c:pt idx="172">
                  <c:v>-2.4800704186635058E-2</c:v>
                </c:pt>
                <c:pt idx="173">
                  <c:v>-2.4831535161741459E-2</c:v>
                </c:pt>
                <c:pt idx="174">
                  <c:v>-2.4867203567040422E-2</c:v>
                </c:pt>
                <c:pt idx="175">
                  <c:v>-2.4897967736366863E-2</c:v>
                </c:pt>
                <c:pt idx="176">
                  <c:v>-2.4935833652191389E-2</c:v>
                </c:pt>
                <c:pt idx="177">
                  <c:v>-2.4942129751631143E-2</c:v>
                </c:pt>
                <c:pt idx="178">
                  <c:v>-2.4738702496559056E-2</c:v>
                </c:pt>
                <c:pt idx="179">
                  <c:v>-2.476357292062591E-2</c:v>
                </c:pt>
                <c:pt idx="180">
                  <c:v>-2.478848993130706E-2</c:v>
                </c:pt>
                <c:pt idx="181">
                  <c:v>-2.4824354280329107E-2</c:v>
                </c:pt>
                <c:pt idx="182">
                  <c:v>-2.4852804140938482E-2</c:v>
                </c:pt>
                <c:pt idx="183">
                  <c:v>-2.4890917843913368E-2</c:v>
                </c:pt>
                <c:pt idx="184">
                  <c:v>-2.4903297407811002E-2</c:v>
                </c:pt>
                <c:pt idx="185">
                  <c:v>-2.4935640513061894E-2</c:v>
                </c:pt>
                <c:pt idx="186">
                  <c:v>-2.4914599679770114E-2</c:v>
                </c:pt>
                <c:pt idx="187">
                  <c:v>-2.4926286695153774E-2</c:v>
                </c:pt>
                <c:pt idx="188">
                  <c:v>-2.4956573627103271E-2</c:v>
                </c:pt>
                <c:pt idx="189">
                  <c:v>-2.4992707272673029E-2</c:v>
                </c:pt>
                <c:pt idx="190">
                  <c:v>-2.492414095007733E-2</c:v>
                </c:pt>
                <c:pt idx="191">
                  <c:v>-2.4962929710326501E-2</c:v>
                </c:pt>
                <c:pt idx="192">
                  <c:v>-2.4985946549415536E-2</c:v>
                </c:pt>
                <c:pt idx="193">
                  <c:v>-2.5008718053557911E-2</c:v>
                </c:pt>
                <c:pt idx="194">
                  <c:v>-2.4940403326872421E-2</c:v>
                </c:pt>
                <c:pt idx="195">
                  <c:v>-2.4943983213200505E-2</c:v>
                </c:pt>
                <c:pt idx="196">
                  <c:v>-2.4961782795997322E-2</c:v>
                </c:pt>
                <c:pt idx="197">
                  <c:v>-2.4993098646571059E-2</c:v>
                </c:pt>
                <c:pt idx="198">
                  <c:v>-2.5031099624636781E-2</c:v>
                </c:pt>
                <c:pt idx="199">
                  <c:v>-2.5058631979000441E-2</c:v>
                </c:pt>
                <c:pt idx="200">
                  <c:v>-2.5083703615416827E-2</c:v>
                </c:pt>
                <c:pt idx="201">
                  <c:v>-2.512475166577241E-2</c:v>
                </c:pt>
                <c:pt idx="202">
                  <c:v>-2.5129666070117247E-2</c:v>
                </c:pt>
                <c:pt idx="203">
                  <c:v>-2.5168142966818404E-2</c:v>
                </c:pt>
                <c:pt idx="204">
                  <c:v>-2.5190896508739499E-2</c:v>
                </c:pt>
                <c:pt idx="205">
                  <c:v>-2.523117653987739E-2</c:v>
                </c:pt>
                <c:pt idx="206">
                  <c:v>-2.5273452370981716E-2</c:v>
                </c:pt>
                <c:pt idx="207">
                  <c:v>-2.5284829623709312E-2</c:v>
                </c:pt>
                <c:pt idx="208">
                  <c:v>-2.5320883711880106E-2</c:v>
                </c:pt>
                <c:pt idx="209">
                  <c:v>-2.5308567537511716E-2</c:v>
                </c:pt>
                <c:pt idx="210">
                  <c:v>-2.5351508165795431E-2</c:v>
                </c:pt>
                <c:pt idx="211">
                  <c:v>-2.5390490642079058E-2</c:v>
                </c:pt>
                <c:pt idx="212">
                  <c:v>-2.5431318801875817E-2</c:v>
                </c:pt>
                <c:pt idx="213">
                  <c:v>-2.5429163178376669E-2</c:v>
                </c:pt>
                <c:pt idx="214">
                  <c:v>-2.54449603905899E-2</c:v>
                </c:pt>
                <c:pt idx="215">
                  <c:v>-2.548095044091149E-2</c:v>
                </c:pt>
                <c:pt idx="216">
                  <c:v>-2.5524963462010899E-2</c:v>
                </c:pt>
                <c:pt idx="217">
                  <c:v>-2.5536554144900751E-2</c:v>
                </c:pt>
                <c:pt idx="218">
                  <c:v>-2.5429552097998947E-2</c:v>
                </c:pt>
                <c:pt idx="219">
                  <c:v>-2.5469714846767553E-2</c:v>
                </c:pt>
                <c:pt idx="220">
                  <c:v>-2.5512788167085704E-2</c:v>
                </c:pt>
                <c:pt idx="221">
                  <c:v>-2.5554570817002142E-2</c:v>
                </c:pt>
                <c:pt idx="222">
                  <c:v>-2.559273083057071E-2</c:v>
                </c:pt>
                <c:pt idx="223">
                  <c:v>-2.5615774581953347E-2</c:v>
                </c:pt>
                <c:pt idx="224">
                  <c:v>-2.5661254222776295E-2</c:v>
                </c:pt>
                <c:pt idx="225">
                  <c:v>-2.5699739994266071E-2</c:v>
                </c:pt>
                <c:pt idx="226">
                  <c:v>-2.5745034712736529E-2</c:v>
                </c:pt>
                <c:pt idx="227">
                  <c:v>-2.5783824254391133E-2</c:v>
                </c:pt>
                <c:pt idx="228">
                  <c:v>-2.58304205155464E-2</c:v>
                </c:pt>
                <c:pt idx="229">
                  <c:v>-2.5875457175345024E-2</c:v>
                </c:pt>
                <c:pt idx="230">
                  <c:v>-2.5919863210831257E-2</c:v>
                </c:pt>
                <c:pt idx="231">
                  <c:v>-2.5949348949956392E-2</c:v>
                </c:pt>
                <c:pt idx="232">
                  <c:v>-2.5987793156972951E-2</c:v>
                </c:pt>
                <c:pt idx="233">
                  <c:v>-2.6035669908113464E-2</c:v>
                </c:pt>
                <c:pt idx="234">
                  <c:v>-2.6055164660307738E-2</c:v>
                </c:pt>
                <c:pt idx="235">
                  <c:v>-2.6101416196686118E-2</c:v>
                </c:pt>
                <c:pt idx="236">
                  <c:v>-2.6086499357807342E-2</c:v>
                </c:pt>
                <c:pt idx="237">
                  <c:v>-2.6135118317310951E-2</c:v>
                </c:pt>
                <c:pt idx="238">
                  <c:v>-2.6173545742017867E-2</c:v>
                </c:pt>
                <c:pt idx="239">
                  <c:v>-2.6219313500638747E-2</c:v>
                </c:pt>
                <c:pt idx="240">
                  <c:v>-2.6245443500184852E-2</c:v>
                </c:pt>
                <c:pt idx="241">
                  <c:v>-2.6295256685565805E-2</c:v>
                </c:pt>
                <c:pt idx="242">
                  <c:v>-2.634537799582087E-2</c:v>
                </c:pt>
                <c:pt idx="243">
                  <c:v>-2.6350183850873201E-2</c:v>
                </c:pt>
                <c:pt idx="244">
                  <c:v>-2.6400796468395771E-2</c:v>
                </c:pt>
                <c:pt idx="245">
                  <c:v>-2.6442822609798834E-2</c:v>
                </c:pt>
                <c:pt idx="246">
                  <c:v>-2.6489004460908284E-2</c:v>
                </c:pt>
                <c:pt idx="247">
                  <c:v>-2.6533321678433017E-2</c:v>
                </c:pt>
                <c:pt idx="248">
                  <c:v>-2.657728850535275E-2</c:v>
                </c:pt>
                <c:pt idx="249">
                  <c:v>-2.6620383623125386E-2</c:v>
                </c:pt>
                <c:pt idx="250">
                  <c:v>-2.6672241838099298E-2</c:v>
                </c:pt>
                <c:pt idx="251">
                  <c:v>-2.6714695149967611E-2</c:v>
                </c:pt>
              </c:numCache>
            </c:numRef>
          </c:val>
          <c:smooth val="0"/>
          <c:extLst>
            <c:ext xmlns:c16="http://schemas.microsoft.com/office/drawing/2014/chart" uri="{C3380CC4-5D6E-409C-BE32-E72D297353CC}">
              <c16:uniqueId val="{00000002-391E-4642-9FB8-3CC2A347DC22}"/>
            </c:ext>
          </c:extLst>
        </c:ser>
        <c:dLbls>
          <c:showLegendKey val="0"/>
          <c:showVal val="0"/>
          <c:showCatName val="0"/>
          <c:showSerName val="0"/>
          <c:showPercent val="0"/>
          <c:showBubbleSize val="0"/>
        </c:dLbls>
        <c:marker val="1"/>
        <c:smooth val="0"/>
        <c:axId val="1885380098"/>
        <c:axId val="1136793026"/>
      </c:lineChart>
      <c:catAx>
        <c:axId val="1885380098"/>
        <c:scaling>
          <c:orientation val="minMax"/>
        </c:scaling>
        <c:delete val="0"/>
        <c:axPos val="b"/>
        <c:title>
          <c:tx>
            <c:rich>
              <a:bodyPr/>
              <a:lstStyle/>
              <a:p>
                <a:pPr lvl="0">
                  <a:defRPr b="0">
                    <a:solidFill>
                      <a:srgbClr val="000000"/>
                    </a:solidFill>
                    <a:latin typeface="+mn-lt"/>
                  </a:defRPr>
                </a:pPr>
                <a:endParaRPr lang="ru-RU"/>
              </a:p>
            </c:rich>
          </c:tx>
          <c:layout/>
          <c:overlay val="0"/>
        </c:title>
        <c:majorTickMark val="cross"/>
        <c:minorTickMark val="cross"/>
        <c:tickLblPos val="nextTo"/>
        <c:txPr>
          <a:bodyPr/>
          <a:lstStyle/>
          <a:p>
            <a:pPr lvl="0">
              <a:defRPr sz="900" b="0" i="0">
                <a:solidFill>
                  <a:srgbClr val="000000"/>
                </a:solidFill>
                <a:latin typeface="+mn-lt"/>
              </a:defRPr>
            </a:pPr>
            <a:endParaRPr lang="ru-RU"/>
          </a:p>
        </c:txPr>
        <c:crossAx val="1136793026"/>
        <c:crosses val="autoZero"/>
        <c:auto val="1"/>
        <c:lblAlgn val="ctr"/>
        <c:lblOffset val="100"/>
        <c:noMultiLvlLbl val="1"/>
      </c:catAx>
      <c:valAx>
        <c:axId val="11367930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layout/>
          <c:overlay val="0"/>
        </c:title>
        <c:numFmt formatCode="0.000%" sourceLinked="1"/>
        <c:majorTickMark val="cross"/>
        <c:minorTickMark val="cross"/>
        <c:tickLblPos val="nextTo"/>
        <c:spPr>
          <a:ln w="47625">
            <a:noFill/>
          </a:ln>
        </c:spPr>
        <c:txPr>
          <a:bodyPr/>
          <a:lstStyle/>
          <a:p>
            <a:pPr lvl="0">
              <a:defRPr sz="900" b="0" i="0">
                <a:solidFill>
                  <a:srgbClr val="000000"/>
                </a:solidFill>
                <a:latin typeface="+mn-lt"/>
              </a:defRPr>
            </a:pPr>
            <a:endParaRPr lang="ru-RU"/>
          </a:p>
        </c:txPr>
        <c:crossAx val="1885380098"/>
        <c:crosses val="autoZero"/>
        <c:crossBetween val="between"/>
      </c:valAx>
    </c:plotArea>
    <c:legend>
      <c:legendPos val="b"/>
      <c:layout/>
      <c:overlay val="0"/>
      <c:txPr>
        <a:bodyPr/>
        <a:lstStyle/>
        <a:p>
          <a:pPr lvl="0">
            <a:defRPr sz="900" b="0" i="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b="0">
                <a:solidFill>
                  <a:srgbClr val="757575"/>
                </a:solidFill>
                <a:latin typeface="+mn-lt"/>
              </a:defRPr>
            </a:pPr>
            <a:r>
              <a:rPr lang="en-US"/>
              <a:t>Max increment, h</a:t>
            </a:r>
          </a:p>
        </c:rich>
      </c:tx>
      <c:layout/>
      <c:overlay val="0"/>
    </c:title>
    <c:autoTitleDeleted val="0"/>
    <c:plotArea>
      <c:layout/>
      <c:barChart>
        <c:barDir val="col"/>
        <c:grouping val="clustered"/>
        <c:varyColors val="1"/>
        <c:ser>
          <c:idx val="0"/>
          <c:order val="0"/>
          <c:tx>
            <c:strRef>
              <c:f>Bonds!$AP$4</c:f>
              <c:strCache>
                <c:ptCount val="1"/>
                <c:pt idx="0">
                  <c:v>Max increment, h</c:v>
                </c:pt>
              </c:strCache>
            </c:strRef>
          </c:tx>
          <c:spPr>
            <a:solidFill>
              <a:srgbClr val="4285F4"/>
            </a:solidFill>
          </c:spPr>
          <c:invertIfNegative val="1"/>
          <c:val>
            <c:numRef>
              <c:f>Bonds!$AP$5:$AP$508</c:f>
              <c:numCache>
                <c:formatCode>#,##0.00</c:formatCode>
                <c:ptCount val="504"/>
                <c:pt idx="0">
                  <c:v>9.9999999999997868E-3</c:v>
                </c:pt>
                <c:pt idx="1">
                  <c:v>-5.9999999999998721E-2</c:v>
                </c:pt>
                <c:pt idx="2">
                  <c:v>5.9999999999999609E-2</c:v>
                </c:pt>
                <c:pt idx="3">
                  <c:v>6.0000000000000497E-2</c:v>
                </c:pt>
                <c:pt idx="4">
                  <c:v>4.0000000000000924E-2</c:v>
                </c:pt>
                <c:pt idx="5">
                  <c:v>9.9999999999997868E-3</c:v>
                </c:pt>
                <c:pt idx="6">
                  <c:v>0</c:v>
                </c:pt>
                <c:pt idx="7">
                  <c:v>6.0000000000000497E-2</c:v>
                </c:pt>
                <c:pt idx="8">
                  <c:v>4.9999999999999822E-2</c:v>
                </c:pt>
                <c:pt idx="9">
                  <c:v>9.9999999999997868E-3</c:v>
                </c:pt>
                <c:pt idx="10">
                  <c:v>4.9999999999999822E-2</c:v>
                </c:pt>
                <c:pt idx="11">
                  <c:v>4.9999999999999822E-2</c:v>
                </c:pt>
                <c:pt idx="12">
                  <c:v>4.0000000000000036E-2</c:v>
                </c:pt>
                <c:pt idx="13">
                  <c:v>9.9999999999997868E-3</c:v>
                </c:pt>
                <c:pt idx="14">
                  <c:v>8.0000000000000071E-2</c:v>
                </c:pt>
                <c:pt idx="15">
                  <c:v>8.0000000000000071E-2</c:v>
                </c:pt>
                <c:pt idx="16">
                  <c:v>-1.9999999999999574E-2</c:v>
                </c:pt>
                <c:pt idx="17">
                  <c:v>0.16999999999999993</c:v>
                </c:pt>
                <c:pt idx="18">
                  <c:v>-9.9999999999997868E-3</c:v>
                </c:pt>
                <c:pt idx="19">
                  <c:v>-9.9999999999997868E-3</c:v>
                </c:pt>
                <c:pt idx="20">
                  <c:v>8.9999999999999858E-2</c:v>
                </c:pt>
                <c:pt idx="21">
                  <c:v>0.17000000000000171</c:v>
                </c:pt>
                <c:pt idx="22">
                  <c:v>3.0000000000000249E-2</c:v>
                </c:pt>
                <c:pt idx="23">
                  <c:v>2.0000000000000462E-2</c:v>
                </c:pt>
                <c:pt idx="24">
                  <c:v>1.9999999999999574E-2</c:v>
                </c:pt>
                <c:pt idx="25">
                  <c:v>8.9999999999999858E-2</c:v>
                </c:pt>
                <c:pt idx="26">
                  <c:v>9.9999999999997868E-3</c:v>
                </c:pt>
                <c:pt idx="27">
                  <c:v>-9.9999999999997868E-3</c:v>
                </c:pt>
                <c:pt idx="28">
                  <c:v>6.0000000000000497E-2</c:v>
                </c:pt>
                <c:pt idx="29">
                  <c:v>3.9999999999999147E-2</c:v>
                </c:pt>
                <c:pt idx="30">
                  <c:v>9.9999999999997868E-3</c:v>
                </c:pt>
                <c:pt idx="31">
                  <c:v>9.9999999999997868E-3</c:v>
                </c:pt>
                <c:pt idx="32">
                  <c:v>2.0000000000000462E-2</c:v>
                </c:pt>
                <c:pt idx="33">
                  <c:v>1.0000000000000675E-2</c:v>
                </c:pt>
                <c:pt idx="34">
                  <c:v>1.0000000000000675E-2</c:v>
                </c:pt>
                <c:pt idx="35">
                  <c:v>9.9999999999997868E-3</c:v>
                </c:pt>
                <c:pt idx="36">
                  <c:v>2.000000000000135E-2</c:v>
                </c:pt>
                <c:pt idx="37">
                  <c:v>1.9999999999999574E-2</c:v>
                </c:pt>
                <c:pt idx="38">
                  <c:v>0</c:v>
                </c:pt>
                <c:pt idx="39">
                  <c:v>4.0000000000000924E-2</c:v>
                </c:pt>
                <c:pt idx="40">
                  <c:v>1.0000000000000675E-2</c:v>
                </c:pt>
                <c:pt idx="41">
                  <c:v>0</c:v>
                </c:pt>
                <c:pt idx="42">
                  <c:v>1.9999999999999574E-2</c:v>
                </c:pt>
                <c:pt idx="43">
                  <c:v>0</c:v>
                </c:pt>
                <c:pt idx="44">
                  <c:v>0</c:v>
                </c:pt>
                <c:pt idx="45">
                  <c:v>9.9999999999997868E-3</c:v>
                </c:pt>
                <c:pt idx="46">
                  <c:v>1.9999999999999574E-2</c:v>
                </c:pt>
                <c:pt idx="47">
                  <c:v>0</c:v>
                </c:pt>
                <c:pt idx="48">
                  <c:v>1.0000000000000675E-2</c:v>
                </c:pt>
                <c:pt idx="49">
                  <c:v>3.0000000000001137E-2</c:v>
                </c:pt>
                <c:pt idx="50">
                  <c:v>1.0000000000000675E-2</c:v>
                </c:pt>
                <c:pt idx="51">
                  <c:v>0</c:v>
                </c:pt>
                <c:pt idx="52">
                  <c:v>3.0000000000000249E-2</c:v>
                </c:pt>
                <c:pt idx="53">
                  <c:v>4.0000000000000036E-2</c:v>
                </c:pt>
                <c:pt idx="54">
                  <c:v>6.0000000000000497E-2</c:v>
                </c:pt>
                <c:pt idx="55">
                  <c:v>4.0000000000000036E-2</c:v>
                </c:pt>
                <c:pt idx="56">
                  <c:v>1.9999999999999574E-2</c:v>
                </c:pt>
                <c:pt idx="57">
                  <c:v>6.9999999999999396E-2</c:v>
                </c:pt>
                <c:pt idx="58">
                  <c:v>0</c:v>
                </c:pt>
                <c:pt idx="59">
                  <c:v>5.0000000000000711E-2</c:v>
                </c:pt>
                <c:pt idx="60">
                  <c:v>3.0000000000001137E-2</c:v>
                </c:pt>
                <c:pt idx="61">
                  <c:v>1.0000000000000675E-2</c:v>
                </c:pt>
                <c:pt idx="62">
                  <c:v>5.9999999999999609E-2</c:v>
                </c:pt>
                <c:pt idx="63">
                  <c:v>-9.9999999999997868E-3</c:v>
                </c:pt>
                <c:pt idx="64">
                  <c:v>7.0000000000000284E-2</c:v>
                </c:pt>
                <c:pt idx="65">
                  <c:v>1.9999999999999574E-2</c:v>
                </c:pt>
                <c:pt idx="66">
                  <c:v>3.0000000000000249E-2</c:v>
                </c:pt>
                <c:pt idx="67">
                  <c:v>4.9999999999999822E-2</c:v>
                </c:pt>
                <c:pt idx="68">
                  <c:v>9.9999999999997868E-3</c:v>
                </c:pt>
                <c:pt idx="69">
                  <c:v>3.9999999999999147E-2</c:v>
                </c:pt>
                <c:pt idx="70">
                  <c:v>0</c:v>
                </c:pt>
                <c:pt idx="71">
                  <c:v>-1.9999999999999574E-2</c:v>
                </c:pt>
                <c:pt idx="72">
                  <c:v>2.9999999999999361E-2</c:v>
                </c:pt>
                <c:pt idx="73">
                  <c:v>4.9999999999999822E-2</c:v>
                </c:pt>
                <c:pt idx="74">
                  <c:v>1.9999999999999574E-2</c:v>
                </c:pt>
                <c:pt idx="75">
                  <c:v>4.0000000000000036E-2</c:v>
                </c:pt>
                <c:pt idx="76">
                  <c:v>9.9999999999997868E-3</c:v>
                </c:pt>
                <c:pt idx="77">
                  <c:v>-9.9999999999997868E-3</c:v>
                </c:pt>
                <c:pt idx="78">
                  <c:v>3.0000000000000249E-2</c:v>
                </c:pt>
                <c:pt idx="79">
                  <c:v>1.9999999999999574E-2</c:v>
                </c:pt>
                <c:pt idx="80">
                  <c:v>-9.9999999999997868E-3</c:v>
                </c:pt>
                <c:pt idx="81">
                  <c:v>0</c:v>
                </c:pt>
                <c:pt idx="82">
                  <c:v>3.0000000000000249E-2</c:v>
                </c:pt>
                <c:pt idx="83">
                  <c:v>6.9999999999998508E-2</c:v>
                </c:pt>
                <c:pt idx="84">
                  <c:v>9.9999999999997868E-3</c:v>
                </c:pt>
                <c:pt idx="85">
                  <c:v>0</c:v>
                </c:pt>
                <c:pt idx="86">
                  <c:v>6.0000000000000497E-2</c:v>
                </c:pt>
                <c:pt idx="87">
                  <c:v>6.9999999999999396E-2</c:v>
                </c:pt>
                <c:pt idx="88">
                  <c:v>5.0000000000000711E-2</c:v>
                </c:pt>
                <c:pt idx="89">
                  <c:v>0</c:v>
                </c:pt>
                <c:pt idx="90">
                  <c:v>4.9999999999999822E-2</c:v>
                </c:pt>
                <c:pt idx="91">
                  <c:v>0</c:v>
                </c:pt>
                <c:pt idx="92">
                  <c:v>0</c:v>
                </c:pt>
                <c:pt idx="93">
                  <c:v>5.9999999999998721E-2</c:v>
                </c:pt>
                <c:pt idx="94">
                  <c:v>-9.9999999999997868E-3</c:v>
                </c:pt>
                <c:pt idx="95">
                  <c:v>9.9999999999997868E-3</c:v>
                </c:pt>
                <c:pt idx="96">
                  <c:v>0</c:v>
                </c:pt>
                <c:pt idx="97">
                  <c:v>3.0000000000000249E-2</c:v>
                </c:pt>
                <c:pt idx="98">
                  <c:v>4.0000000000000924E-2</c:v>
                </c:pt>
                <c:pt idx="99">
                  <c:v>0</c:v>
                </c:pt>
                <c:pt idx="100">
                  <c:v>7.0000000000000284E-2</c:v>
                </c:pt>
                <c:pt idx="101">
                  <c:v>-4.0000000000000036E-2</c:v>
                </c:pt>
                <c:pt idx="102">
                  <c:v>0</c:v>
                </c:pt>
                <c:pt idx="103">
                  <c:v>0</c:v>
                </c:pt>
                <c:pt idx="104">
                  <c:v>-1.9999999999999574E-2</c:v>
                </c:pt>
                <c:pt idx="105">
                  <c:v>-9.9999999999997868E-3</c:v>
                </c:pt>
                <c:pt idx="106">
                  <c:v>-9.9999999999997868E-3</c:v>
                </c:pt>
                <c:pt idx="107">
                  <c:v>4.9999999999999822E-2</c:v>
                </c:pt>
                <c:pt idx="108">
                  <c:v>0</c:v>
                </c:pt>
                <c:pt idx="109">
                  <c:v>3.0000000000001137E-2</c:v>
                </c:pt>
                <c:pt idx="110">
                  <c:v>3.0000000000001137E-2</c:v>
                </c:pt>
                <c:pt idx="111">
                  <c:v>9.9999999999997868E-3</c:v>
                </c:pt>
                <c:pt idx="112">
                  <c:v>4.0000000000000924E-2</c:v>
                </c:pt>
                <c:pt idx="113">
                  <c:v>3.9999999999999147E-2</c:v>
                </c:pt>
                <c:pt idx="114">
                  <c:v>2.0000000000000462E-2</c:v>
                </c:pt>
                <c:pt idx="115">
                  <c:v>2.000000000000135E-2</c:v>
                </c:pt>
                <c:pt idx="116">
                  <c:v>1.9999999999999574E-2</c:v>
                </c:pt>
                <c:pt idx="117">
                  <c:v>2.9999999999999361E-2</c:v>
                </c:pt>
                <c:pt idx="118">
                  <c:v>-9.9999999999997868E-3</c:v>
                </c:pt>
                <c:pt idx="119">
                  <c:v>9.9999999999997868E-3</c:v>
                </c:pt>
                <c:pt idx="120">
                  <c:v>-1.0000000000000675E-2</c:v>
                </c:pt>
                <c:pt idx="121">
                  <c:v>4.0000000000000924E-2</c:v>
                </c:pt>
                <c:pt idx="122">
                  <c:v>3.0000000000001137E-2</c:v>
                </c:pt>
                <c:pt idx="123">
                  <c:v>5.9999999999998721E-2</c:v>
                </c:pt>
                <c:pt idx="124">
                  <c:v>-3.9999999999999147E-2</c:v>
                </c:pt>
                <c:pt idx="125">
                  <c:v>1.9999999999999574E-2</c:v>
                </c:pt>
                <c:pt idx="126">
                  <c:v>2.9999999999999361E-2</c:v>
                </c:pt>
                <c:pt idx="127">
                  <c:v>3.0000000000000249E-2</c:v>
                </c:pt>
                <c:pt idx="128">
                  <c:v>3.0000000000000249E-2</c:v>
                </c:pt>
                <c:pt idx="129">
                  <c:v>2.9999999999999361E-2</c:v>
                </c:pt>
                <c:pt idx="130">
                  <c:v>1.9999999999999574E-2</c:v>
                </c:pt>
                <c:pt idx="131">
                  <c:v>9.9999999999997868E-3</c:v>
                </c:pt>
                <c:pt idx="132">
                  <c:v>0</c:v>
                </c:pt>
                <c:pt idx="133">
                  <c:v>0.11000000000000032</c:v>
                </c:pt>
                <c:pt idx="134">
                  <c:v>2.9999999999999361E-2</c:v>
                </c:pt>
                <c:pt idx="135">
                  <c:v>3.0000000000001137E-2</c:v>
                </c:pt>
                <c:pt idx="136">
                  <c:v>1.9999999999999574E-2</c:v>
                </c:pt>
                <c:pt idx="137">
                  <c:v>6.0000000000000497E-2</c:v>
                </c:pt>
                <c:pt idx="138">
                  <c:v>2.0000000000000462E-2</c:v>
                </c:pt>
                <c:pt idx="139">
                  <c:v>1.9999999999999574E-2</c:v>
                </c:pt>
                <c:pt idx="140">
                  <c:v>0</c:v>
                </c:pt>
                <c:pt idx="141">
                  <c:v>-9.9999999999997868E-3</c:v>
                </c:pt>
                <c:pt idx="142">
                  <c:v>6.0000000000000497E-2</c:v>
                </c:pt>
                <c:pt idx="143">
                  <c:v>-1.9999999999999574E-2</c:v>
                </c:pt>
                <c:pt idx="144">
                  <c:v>7.0000000000000284E-2</c:v>
                </c:pt>
                <c:pt idx="145">
                  <c:v>6.0000000000000497E-2</c:v>
                </c:pt>
                <c:pt idx="146">
                  <c:v>9.9999999999999645E-2</c:v>
                </c:pt>
                <c:pt idx="147">
                  <c:v>0</c:v>
                </c:pt>
                <c:pt idx="148">
                  <c:v>9.9999999999997868E-3</c:v>
                </c:pt>
                <c:pt idx="149">
                  <c:v>0.11000000000000032</c:v>
                </c:pt>
                <c:pt idx="150">
                  <c:v>6.0000000000000497E-2</c:v>
                </c:pt>
                <c:pt idx="151">
                  <c:v>7.0000000000000284E-2</c:v>
                </c:pt>
                <c:pt idx="152">
                  <c:v>3.0000000000000249E-2</c:v>
                </c:pt>
                <c:pt idx="153">
                  <c:v>7.0000000000000284E-2</c:v>
                </c:pt>
                <c:pt idx="154">
                  <c:v>9.9999999999997868E-3</c:v>
                </c:pt>
                <c:pt idx="155">
                  <c:v>0</c:v>
                </c:pt>
                <c:pt idx="156">
                  <c:v>-2.9999999999999361E-2</c:v>
                </c:pt>
                <c:pt idx="157">
                  <c:v>9.9999999999997868E-3</c:v>
                </c:pt>
                <c:pt idx="158">
                  <c:v>6.0000000000000497E-2</c:v>
                </c:pt>
                <c:pt idx="159">
                  <c:v>0.10000000000000053</c:v>
                </c:pt>
                <c:pt idx="160">
                  <c:v>0.12000000000000099</c:v>
                </c:pt>
                <c:pt idx="161">
                  <c:v>4.9999999999999822E-2</c:v>
                </c:pt>
                <c:pt idx="162">
                  <c:v>0</c:v>
                </c:pt>
                <c:pt idx="163">
                  <c:v>9.9999999999997868E-3</c:v>
                </c:pt>
                <c:pt idx="164">
                  <c:v>0</c:v>
                </c:pt>
                <c:pt idx="165">
                  <c:v>0</c:v>
                </c:pt>
                <c:pt idx="166">
                  <c:v>2.000000000000135E-2</c:v>
                </c:pt>
                <c:pt idx="167">
                  <c:v>9.0000000000001634E-2</c:v>
                </c:pt>
                <c:pt idx="168">
                  <c:v>2.0000000000000462E-2</c:v>
                </c:pt>
                <c:pt idx="169">
                  <c:v>-3.0000000000001137E-2</c:v>
                </c:pt>
                <c:pt idx="170">
                  <c:v>1.9999999999999574E-2</c:v>
                </c:pt>
                <c:pt idx="171">
                  <c:v>5.0000000000000711E-2</c:v>
                </c:pt>
                <c:pt idx="172">
                  <c:v>0</c:v>
                </c:pt>
                <c:pt idx="173">
                  <c:v>7.0000000000000284E-2</c:v>
                </c:pt>
                <c:pt idx="174">
                  <c:v>2.9999999999999361E-2</c:v>
                </c:pt>
                <c:pt idx="175">
                  <c:v>8.9999999999999858E-2</c:v>
                </c:pt>
                <c:pt idx="176">
                  <c:v>6.0000000000000497E-2</c:v>
                </c:pt>
                <c:pt idx="177">
                  <c:v>9.9999999999997868E-3</c:v>
                </c:pt>
                <c:pt idx="178">
                  <c:v>2.000000000000135E-2</c:v>
                </c:pt>
                <c:pt idx="179">
                  <c:v>9.9999999999997868E-3</c:v>
                </c:pt>
                <c:pt idx="180">
                  <c:v>7.0000000000000284E-2</c:v>
                </c:pt>
                <c:pt idx="181">
                  <c:v>4.9999999999999822E-2</c:v>
                </c:pt>
                <c:pt idx="182">
                  <c:v>4.9999999999998934E-2</c:v>
                </c:pt>
                <c:pt idx="183">
                  <c:v>3.0000000000000249E-2</c:v>
                </c:pt>
                <c:pt idx="184">
                  <c:v>0</c:v>
                </c:pt>
                <c:pt idx="185">
                  <c:v>-5.9999999999998721E-2</c:v>
                </c:pt>
                <c:pt idx="186">
                  <c:v>0.12000000000000099</c:v>
                </c:pt>
                <c:pt idx="187">
                  <c:v>0.11000000000000121</c:v>
                </c:pt>
                <c:pt idx="188">
                  <c:v>4.0000000000000036E-2</c:v>
                </c:pt>
                <c:pt idx="189">
                  <c:v>2.9999999999999361E-2</c:v>
                </c:pt>
                <c:pt idx="190">
                  <c:v>2.000000000000135E-2</c:v>
                </c:pt>
                <c:pt idx="191">
                  <c:v>7.0000000000000284E-2</c:v>
                </c:pt>
                <c:pt idx="192">
                  <c:v>3.0000000000000249E-2</c:v>
                </c:pt>
                <c:pt idx="193">
                  <c:v>9.9999999999999645E-2</c:v>
                </c:pt>
                <c:pt idx="194">
                  <c:v>9.9999999999999645E-2</c:v>
                </c:pt>
                <c:pt idx="195">
                  <c:v>-8.0000000000000071E-2</c:v>
                </c:pt>
                <c:pt idx="196">
                  <c:v>4.0000000000000924E-2</c:v>
                </c:pt>
                <c:pt idx="197">
                  <c:v>2.0000000000000462E-2</c:v>
                </c:pt>
                <c:pt idx="198">
                  <c:v>0</c:v>
                </c:pt>
                <c:pt idx="199">
                  <c:v>0</c:v>
                </c:pt>
                <c:pt idx="200">
                  <c:v>-3.9999999999999147E-2</c:v>
                </c:pt>
                <c:pt idx="201">
                  <c:v>5.0000000000000711E-2</c:v>
                </c:pt>
                <c:pt idx="202">
                  <c:v>5.0000000000000711E-2</c:v>
                </c:pt>
                <c:pt idx="203">
                  <c:v>8.0000000000000071E-2</c:v>
                </c:pt>
                <c:pt idx="204">
                  <c:v>8.9999999999999858E-2</c:v>
                </c:pt>
                <c:pt idx="205">
                  <c:v>0</c:v>
                </c:pt>
                <c:pt idx="206">
                  <c:v>0</c:v>
                </c:pt>
                <c:pt idx="207">
                  <c:v>4.0000000000000924E-2</c:v>
                </c:pt>
                <c:pt idx="208">
                  <c:v>5.0000000000000711E-2</c:v>
                </c:pt>
                <c:pt idx="209">
                  <c:v>6.0000000000000497E-2</c:v>
                </c:pt>
                <c:pt idx="210">
                  <c:v>0</c:v>
                </c:pt>
                <c:pt idx="211">
                  <c:v>2.9999999999999361E-2</c:v>
                </c:pt>
                <c:pt idx="212">
                  <c:v>5.0000000000000711E-2</c:v>
                </c:pt>
                <c:pt idx="213">
                  <c:v>1.9999999999999574E-2</c:v>
                </c:pt>
                <c:pt idx="214">
                  <c:v>0</c:v>
                </c:pt>
                <c:pt idx="215">
                  <c:v>2.000000000000135E-2</c:v>
                </c:pt>
                <c:pt idx="216">
                  <c:v>7.0000000000000284E-2</c:v>
                </c:pt>
                <c:pt idx="217">
                  <c:v>6.0000000000000497E-2</c:v>
                </c:pt>
                <c:pt idx="218">
                  <c:v>0</c:v>
                </c:pt>
                <c:pt idx="219">
                  <c:v>9.9999999999997868E-3</c:v>
                </c:pt>
                <c:pt idx="220">
                  <c:v>-5.9999999999998721E-2</c:v>
                </c:pt>
                <c:pt idx="221">
                  <c:v>4.9999999999998934E-2</c:v>
                </c:pt>
                <c:pt idx="222">
                  <c:v>4.0000000000000924E-2</c:v>
                </c:pt>
                <c:pt idx="223">
                  <c:v>0</c:v>
                </c:pt>
                <c:pt idx="224">
                  <c:v>-2.000000000000135E-2</c:v>
                </c:pt>
                <c:pt idx="225">
                  <c:v>0.13000000000000078</c:v>
                </c:pt>
                <c:pt idx="226">
                  <c:v>-2.9999999999999361E-2</c:v>
                </c:pt>
                <c:pt idx="227">
                  <c:v>5.0000000000000711E-2</c:v>
                </c:pt>
                <c:pt idx="228">
                  <c:v>6.0000000000000497E-2</c:v>
                </c:pt>
                <c:pt idx="229">
                  <c:v>8.9999999999999858E-2</c:v>
                </c:pt>
                <c:pt idx="230">
                  <c:v>0</c:v>
                </c:pt>
                <c:pt idx="231">
                  <c:v>0.10999999999999943</c:v>
                </c:pt>
                <c:pt idx="232">
                  <c:v>9.9999999999999645E-2</c:v>
                </c:pt>
                <c:pt idx="233">
                  <c:v>4.0000000000000924E-2</c:v>
                </c:pt>
                <c:pt idx="234">
                  <c:v>9.9999999999999645E-2</c:v>
                </c:pt>
                <c:pt idx="235">
                  <c:v>4.0000000000000924E-2</c:v>
                </c:pt>
                <c:pt idx="236">
                  <c:v>1.9999999999999574E-2</c:v>
                </c:pt>
                <c:pt idx="237">
                  <c:v>4.9999999999998934E-2</c:v>
                </c:pt>
                <c:pt idx="238">
                  <c:v>0.15000000000000036</c:v>
                </c:pt>
                <c:pt idx="239">
                  <c:v>0.10999999999999943</c:v>
                </c:pt>
                <c:pt idx="240">
                  <c:v>5.0000000000000711E-2</c:v>
                </c:pt>
                <c:pt idx="241">
                  <c:v>3.0000000000001137E-2</c:v>
                </c:pt>
                <c:pt idx="242">
                  <c:v>4.0000000000000924E-2</c:v>
                </c:pt>
                <c:pt idx="243">
                  <c:v>1.9999999999999574E-2</c:v>
                </c:pt>
                <c:pt idx="244">
                  <c:v>1.9999999999999574E-2</c:v>
                </c:pt>
                <c:pt idx="245">
                  <c:v>0.12000000000000099</c:v>
                </c:pt>
                <c:pt idx="246">
                  <c:v>4.0000000000000924E-2</c:v>
                </c:pt>
                <c:pt idx="247">
                  <c:v>8.0000000000000071E-2</c:v>
                </c:pt>
                <c:pt idx="248">
                  <c:v>0</c:v>
                </c:pt>
                <c:pt idx="249">
                  <c:v>3.0000000000001137E-2</c:v>
                </c:pt>
                <c:pt idx="250">
                  <c:v>0.11000000000000121</c:v>
                </c:pt>
                <c:pt idx="251">
                  <c:v>8.9999999999999858E-2</c:v>
                </c:pt>
                <c:pt idx="252">
                  <c:v>-8.0000000000000071E-2</c:v>
                </c:pt>
                <c:pt idx="253">
                  <c:v>0.26999999999999957</c:v>
                </c:pt>
                <c:pt idx="254">
                  <c:v>0.13000000000000078</c:v>
                </c:pt>
                <c:pt idx="255">
                  <c:v>5.0000000000000711E-2</c:v>
                </c:pt>
                <c:pt idx="256">
                  <c:v>8.9999999999999858E-2</c:v>
                </c:pt>
                <c:pt idx="257">
                  <c:v>0.24000000000000021</c:v>
                </c:pt>
                <c:pt idx="258">
                  <c:v>2.0000000000000462E-2</c:v>
                </c:pt>
                <c:pt idx="259">
                  <c:v>3.0000000000001137E-2</c:v>
                </c:pt>
                <c:pt idx="260">
                  <c:v>-9.9999999999997868E-3</c:v>
                </c:pt>
                <c:pt idx="261">
                  <c:v>7.0000000000000284E-2</c:v>
                </c:pt>
                <c:pt idx="262">
                  <c:v>4.0000000000000924E-2</c:v>
                </c:pt>
                <c:pt idx="263">
                  <c:v>-1.9999999999999574E-2</c:v>
                </c:pt>
                <c:pt idx="264">
                  <c:v>6.9999999999998508E-2</c:v>
                </c:pt>
                <c:pt idx="265">
                  <c:v>-1.9999999999999574E-2</c:v>
                </c:pt>
                <c:pt idx="266">
                  <c:v>0.14000000000000057</c:v>
                </c:pt>
                <c:pt idx="267">
                  <c:v>7.0000000000000284E-2</c:v>
                </c:pt>
                <c:pt idx="268">
                  <c:v>-9.9999999999997868E-3</c:v>
                </c:pt>
                <c:pt idx="269">
                  <c:v>3.0000000000001137E-2</c:v>
                </c:pt>
                <c:pt idx="270">
                  <c:v>9.9999999999999645E-2</c:v>
                </c:pt>
                <c:pt idx="271">
                  <c:v>8.0000000000000071E-2</c:v>
                </c:pt>
                <c:pt idx="272">
                  <c:v>-9.9999999999997868E-3</c:v>
                </c:pt>
                <c:pt idx="273">
                  <c:v>1.9999999999999574E-2</c:v>
                </c:pt>
                <c:pt idx="274">
                  <c:v>5.0000000000000711E-2</c:v>
                </c:pt>
                <c:pt idx="275">
                  <c:v>3.9999999999999147E-2</c:v>
                </c:pt>
                <c:pt idx="276">
                  <c:v>2.000000000000135E-2</c:v>
                </c:pt>
                <c:pt idx="277">
                  <c:v>-9.9999999999997868E-3</c:v>
                </c:pt>
                <c:pt idx="278">
                  <c:v>1.9999999999999574E-2</c:v>
                </c:pt>
                <c:pt idx="279">
                  <c:v>4.9999999999998934E-2</c:v>
                </c:pt>
                <c:pt idx="280">
                  <c:v>2.000000000000135E-2</c:v>
                </c:pt>
                <c:pt idx="281">
                  <c:v>-9.9999999999997868E-3</c:v>
                </c:pt>
                <c:pt idx="282">
                  <c:v>0.17999999999999972</c:v>
                </c:pt>
                <c:pt idx="283">
                  <c:v>-9.9999999999997868E-3</c:v>
                </c:pt>
                <c:pt idx="284">
                  <c:v>0.10000000000000142</c:v>
                </c:pt>
                <c:pt idx="285">
                  <c:v>-3.9999999999999147E-2</c:v>
                </c:pt>
                <c:pt idx="286">
                  <c:v>-2.9999999999999361E-2</c:v>
                </c:pt>
                <c:pt idx="287">
                  <c:v>-9.9999999999997868E-3</c:v>
                </c:pt>
                <c:pt idx="288">
                  <c:v>-1.9999999999999574E-2</c:v>
                </c:pt>
                <c:pt idx="289">
                  <c:v>-3.9999999999999147E-2</c:v>
                </c:pt>
                <c:pt idx="290">
                  <c:v>0</c:v>
                </c:pt>
                <c:pt idx="291">
                  <c:v>4.0000000000000924E-2</c:v>
                </c:pt>
                <c:pt idx="292">
                  <c:v>-4.9999999999998934E-2</c:v>
                </c:pt>
                <c:pt idx="293">
                  <c:v>-9.9999999999997868E-3</c:v>
                </c:pt>
                <c:pt idx="294">
                  <c:v>5.9999999999998721E-2</c:v>
                </c:pt>
                <c:pt idx="295">
                  <c:v>0</c:v>
                </c:pt>
                <c:pt idx="296">
                  <c:v>0.10999999999999943</c:v>
                </c:pt>
                <c:pt idx="297">
                  <c:v>2.000000000000135E-2</c:v>
                </c:pt>
                <c:pt idx="298">
                  <c:v>9.9999999999999645E-2</c:v>
                </c:pt>
                <c:pt idx="299">
                  <c:v>4.9999999999998934E-2</c:v>
                </c:pt>
                <c:pt idx="300">
                  <c:v>-1.9999999999999574E-2</c:v>
                </c:pt>
                <c:pt idx="301">
                  <c:v>6.9999999999998508E-2</c:v>
                </c:pt>
                <c:pt idx="302">
                  <c:v>-3.9999999999999147E-2</c:v>
                </c:pt>
                <c:pt idx="303">
                  <c:v>0.10999999999999943</c:v>
                </c:pt>
                <c:pt idx="304">
                  <c:v>-5.0000000000000711E-2</c:v>
                </c:pt>
                <c:pt idx="305">
                  <c:v>9.9999999999997868E-3</c:v>
                </c:pt>
                <c:pt idx="306">
                  <c:v>0.27999999999999936</c:v>
                </c:pt>
                <c:pt idx="307">
                  <c:v>0.1899999999999995</c:v>
                </c:pt>
                <c:pt idx="308">
                  <c:v>7.0000000000000284E-2</c:v>
                </c:pt>
                <c:pt idx="309">
                  <c:v>2.000000000000135E-2</c:v>
                </c:pt>
                <c:pt idx="310">
                  <c:v>1.9999999999999574E-2</c:v>
                </c:pt>
                <c:pt idx="311">
                  <c:v>6.0000000000000497E-2</c:v>
                </c:pt>
                <c:pt idx="312">
                  <c:v>8.0000000000000071E-2</c:v>
                </c:pt>
                <c:pt idx="313">
                  <c:v>-9.9999999999997868E-3</c:v>
                </c:pt>
                <c:pt idx="314">
                  <c:v>8.0000000000000071E-2</c:v>
                </c:pt>
                <c:pt idx="315">
                  <c:v>5.0000000000000711E-2</c:v>
                </c:pt>
                <c:pt idx="316">
                  <c:v>8.0000000000000071E-2</c:v>
                </c:pt>
                <c:pt idx="317">
                  <c:v>7.0000000000000284E-2</c:v>
                </c:pt>
                <c:pt idx="318">
                  <c:v>5.0000000000000711E-2</c:v>
                </c:pt>
                <c:pt idx="319">
                  <c:v>2.9999999999999361E-2</c:v>
                </c:pt>
                <c:pt idx="320">
                  <c:v>2.9999999999999361E-2</c:v>
                </c:pt>
                <c:pt idx="321">
                  <c:v>1.9999999999999574E-2</c:v>
                </c:pt>
                <c:pt idx="322">
                  <c:v>-5.0000000000000711E-2</c:v>
                </c:pt>
                <c:pt idx="323">
                  <c:v>2.9999999999999361E-2</c:v>
                </c:pt>
                <c:pt idx="324">
                  <c:v>0.22000000000000064</c:v>
                </c:pt>
                <c:pt idx="325">
                  <c:v>9.9999999999997868E-3</c:v>
                </c:pt>
                <c:pt idx="326">
                  <c:v>7.0000000000000284E-2</c:v>
                </c:pt>
                <c:pt idx="327">
                  <c:v>0.10000000000000142</c:v>
                </c:pt>
                <c:pt idx="328">
                  <c:v>7.0000000000000284E-2</c:v>
                </c:pt>
                <c:pt idx="329">
                  <c:v>4.9999999999998934E-2</c:v>
                </c:pt>
                <c:pt idx="330">
                  <c:v>3.9999999999999147E-2</c:v>
                </c:pt>
                <c:pt idx="331">
                  <c:v>7.0000000000000284E-2</c:v>
                </c:pt>
                <c:pt idx="332">
                  <c:v>9.9999999999999645E-2</c:v>
                </c:pt>
                <c:pt idx="333">
                  <c:v>3.0000000000001137E-2</c:v>
                </c:pt>
                <c:pt idx="334">
                  <c:v>-1.0000000000001563E-2</c:v>
                </c:pt>
                <c:pt idx="335">
                  <c:v>1.9999999999999574E-2</c:v>
                </c:pt>
                <c:pt idx="336">
                  <c:v>-3.9999999999999147E-2</c:v>
                </c:pt>
                <c:pt idx="337">
                  <c:v>-2.9999999999999361E-2</c:v>
                </c:pt>
                <c:pt idx="338">
                  <c:v>4.0000000000000924E-2</c:v>
                </c:pt>
                <c:pt idx="339">
                  <c:v>6.9999999999998508E-2</c:v>
                </c:pt>
                <c:pt idx="340">
                  <c:v>0.10999999999999943</c:v>
                </c:pt>
                <c:pt idx="341">
                  <c:v>1.9999999999999574E-2</c:v>
                </c:pt>
                <c:pt idx="342">
                  <c:v>-4.9999999999998934E-2</c:v>
                </c:pt>
                <c:pt idx="343">
                  <c:v>8.9999999999999858E-2</c:v>
                </c:pt>
                <c:pt idx="344">
                  <c:v>8.0000000000000071E-2</c:v>
                </c:pt>
                <c:pt idx="345">
                  <c:v>0.17999999999999972</c:v>
                </c:pt>
                <c:pt idx="346">
                  <c:v>2.000000000000135E-2</c:v>
                </c:pt>
                <c:pt idx="347">
                  <c:v>3.0000000000001137E-2</c:v>
                </c:pt>
                <c:pt idx="348">
                  <c:v>3.0000000000001137E-2</c:v>
                </c:pt>
                <c:pt idx="349">
                  <c:v>-9.9999999999997868E-3</c:v>
                </c:pt>
                <c:pt idx="350">
                  <c:v>0.15000000000000036</c:v>
                </c:pt>
                <c:pt idx="351">
                  <c:v>9.9999999999997868E-3</c:v>
                </c:pt>
                <c:pt idx="352">
                  <c:v>-1.9999999999999574E-2</c:v>
                </c:pt>
                <c:pt idx="353">
                  <c:v>-9.9999999999997868E-3</c:v>
                </c:pt>
                <c:pt idx="354">
                  <c:v>2.9999999999999361E-2</c:v>
                </c:pt>
                <c:pt idx="355">
                  <c:v>1.0000000000001563E-2</c:v>
                </c:pt>
                <c:pt idx="356">
                  <c:v>2.9999999999999361E-2</c:v>
                </c:pt>
                <c:pt idx="357">
                  <c:v>-1.9999999999999574E-2</c:v>
                </c:pt>
                <c:pt idx="358">
                  <c:v>9.9999999999997868E-3</c:v>
                </c:pt>
                <c:pt idx="359">
                  <c:v>1.9999999999999574E-2</c:v>
                </c:pt>
                <c:pt idx="360">
                  <c:v>0</c:v>
                </c:pt>
                <c:pt idx="361">
                  <c:v>-1.9999999999999574E-2</c:v>
                </c:pt>
                <c:pt idx="362">
                  <c:v>6.0000000000000497E-2</c:v>
                </c:pt>
                <c:pt idx="363">
                  <c:v>9.9999999999997868E-3</c:v>
                </c:pt>
                <c:pt idx="364">
                  <c:v>3.0000000000001137E-2</c:v>
                </c:pt>
                <c:pt idx="365">
                  <c:v>2.9999999999999361E-2</c:v>
                </c:pt>
                <c:pt idx="366">
                  <c:v>2.000000000000135E-2</c:v>
                </c:pt>
                <c:pt idx="367">
                  <c:v>5.9999999999998721E-2</c:v>
                </c:pt>
                <c:pt idx="368">
                  <c:v>2.9999999999999361E-2</c:v>
                </c:pt>
                <c:pt idx="369">
                  <c:v>-9.9999999999997868E-3</c:v>
                </c:pt>
                <c:pt idx="370">
                  <c:v>0.10000000000000142</c:v>
                </c:pt>
                <c:pt idx="371">
                  <c:v>1.9999999999999574E-2</c:v>
                </c:pt>
                <c:pt idx="372">
                  <c:v>2.9999999999999361E-2</c:v>
                </c:pt>
                <c:pt idx="373">
                  <c:v>2.000000000000135E-2</c:v>
                </c:pt>
                <c:pt idx="374">
                  <c:v>9.9999999999997868E-3</c:v>
                </c:pt>
                <c:pt idx="375">
                  <c:v>-4.9999999999998934E-2</c:v>
                </c:pt>
                <c:pt idx="376">
                  <c:v>0</c:v>
                </c:pt>
                <c:pt idx="377">
                  <c:v>4.9999999999998934E-2</c:v>
                </c:pt>
                <c:pt idx="378">
                  <c:v>4.9999999999998934E-2</c:v>
                </c:pt>
                <c:pt idx="379">
                  <c:v>6.0000000000000497E-2</c:v>
                </c:pt>
                <c:pt idx="380">
                  <c:v>-3.9999999999999147E-2</c:v>
                </c:pt>
                <c:pt idx="381">
                  <c:v>-9.9999999999997868E-3</c:v>
                </c:pt>
                <c:pt idx="382">
                  <c:v>-1.9999999999999574E-2</c:v>
                </c:pt>
                <c:pt idx="383">
                  <c:v>5.0000000000000711E-2</c:v>
                </c:pt>
                <c:pt idx="384">
                  <c:v>2.000000000000135E-2</c:v>
                </c:pt>
                <c:pt idx="385">
                  <c:v>6.0000000000000497E-2</c:v>
                </c:pt>
                <c:pt idx="386">
                  <c:v>5.0000000000000711E-2</c:v>
                </c:pt>
                <c:pt idx="387">
                  <c:v>3.0000000000001137E-2</c:v>
                </c:pt>
                <c:pt idx="388">
                  <c:v>8.0000000000000071E-2</c:v>
                </c:pt>
                <c:pt idx="389">
                  <c:v>9.9999999999999645E-2</c:v>
                </c:pt>
                <c:pt idx="390">
                  <c:v>4.0000000000000924E-2</c:v>
                </c:pt>
                <c:pt idx="391">
                  <c:v>7.0000000000000284E-2</c:v>
                </c:pt>
                <c:pt idx="392">
                  <c:v>7.0000000000000284E-2</c:v>
                </c:pt>
                <c:pt idx="393">
                  <c:v>7.0000000000000284E-2</c:v>
                </c:pt>
                <c:pt idx="394">
                  <c:v>0</c:v>
                </c:pt>
                <c:pt idx="395">
                  <c:v>0.12000000000000099</c:v>
                </c:pt>
                <c:pt idx="396">
                  <c:v>6.9999999999998508E-2</c:v>
                </c:pt>
                <c:pt idx="397">
                  <c:v>7.0000000000000284E-2</c:v>
                </c:pt>
                <c:pt idx="398">
                  <c:v>0.14999999999999858</c:v>
                </c:pt>
                <c:pt idx="399">
                  <c:v>4.0000000000000924E-2</c:v>
                </c:pt>
                <c:pt idx="400">
                  <c:v>3.0000000000001137E-2</c:v>
                </c:pt>
                <c:pt idx="401">
                  <c:v>-9.9999999999997868E-3</c:v>
                </c:pt>
                <c:pt idx="402">
                  <c:v>3.9999999999999147E-2</c:v>
                </c:pt>
                <c:pt idx="403">
                  <c:v>-6.0000000000000497E-2</c:v>
                </c:pt>
                <c:pt idx="404">
                  <c:v>0</c:v>
                </c:pt>
                <c:pt idx="405">
                  <c:v>8.0000000000000071E-2</c:v>
                </c:pt>
                <c:pt idx="406">
                  <c:v>6.0000000000000497E-2</c:v>
                </c:pt>
                <c:pt idx="407">
                  <c:v>0</c:v>
                </c:pt>
                <c:pt idx="408">
                  <c:v>3.9999999999999147E-2</c:v>
                </c:pt>
                <c:pt idx="409">
                  <c:v>-7.0000000000000284E-2</c:v>
                </c:pt>
                <c:pt idx="410">
                  <c:v>7.0000000000000284E-2</c:v>
                </c:pt>
                <c:pt idx="411">
                  <c:v>8.0000000000000071E-2</c:v>
                </c:pt>
                <c:pt idx="412">
                  <c:v>0.12000000000000099</c:v>
                </c:pt>
                <c:pt idx="413">
                  <c:v>0.12999999999999901</c:v>
                </c:pt>
                <c:pt idx="414">
                  <c:v>-4.9999999999998934E-2</c:v>
                </c:pt>
                <c:pt idx="415">
                  <c:v>7.0000000000000284E-2</c:v>
                </c:pt>
                <c:pt idx="416">
                  <c:v>2.000000000000135E-2</c:v>
                </c:pt>
                <c:pt idx="417">
                  <c:v>1.9999999999999574E-2</c:v>
                </c:pt>
                <c:pt idx="418">
                  <c:v>0</c:v>
                </c:pt>
                <c:pt idx="419">
                  <c:v>1.9999999999999574E-2</c:v>
                </c:pt>
                <c:pt idx="420">
                  <c:v>4.9999999999998934E-2</c:v>
                </c:pt>
                <c:pt idx="421">
                  <c:v>0.16000000000000014</c:v>
                </c:pt>
                <c:pt idx="422">
                  <c:v>0.11000000000000121</c:v>
                </c:pt>
                <c:pt idx="423">
                  <c:v>5.9999999999998721E-2</c:v>
                </c:pt>
                <c:pt idx="424">
                  <c:v>7.0000000000000284E-2</c:v>
                </c:pt>
                <c:pt idx="425">
                  <c:v>3.9999999999999147E-2</c:v>
                </c:pt>
                <c:pt idx="426">
                  <c:v>3.9999999999999147E-2</c:v>
                </c:pt>
                <c:pt idx="427">
                  <c:v>0</c:v>
                </c:pt>
                <c:pt idx="428">
                  <c:v>4.0000000000000924E-2</c:v>
                </c:pt>
                <c:pt idx="429">
                  <c:v>0</c:v>
                </c:pt>
                <c:pt idx="430">
                  <c:v>0.10000000000000142</c:v>
                </c:pt>
                <c:pt idx="431">
                  <c:v>5.0000000000000711E-2</c:v>
                </c:pt>
                <c:pt idx="432">
                  <c:v>2.000000000000135E-2</c:v>
                </c:pt>
                <c:pt idx="433">
                  <c:v>1.9999999999999574E-2</c:v>
                </c:pt>
                <c:pt idx="434">
                  <c:v>9.9999999999997868E-3</c:v>
                </c:pt>
                <c:pt idx="435">
                  <c:v>9.9999999999997868E-3</c:v>
                </c:pt>
                <c:pt idx="436">
                  <c:v>-4.0000000000000924E-2</c:v>
                </c:pt>
                <c:pt idx="437">
                  <c:v>5.0000000000000711E-2</c:v>
                </c:pt>
                <c:pt idx="438">
                  <c:v>0</c:v>
                </c:pt>
                <c:pt idx="439">
                  <c:v>0</c:v>
                </c:pt>
                <c:pt idx="440">
                  <c:v>0.15000000000000036</c:v>
                </c:pt>
                <c:pt idx="441">
                  <c:v>-2.9999999999999361E-2</c:v>
                </c:pt>
                <c:pt idx="442">
                  <c:v>-1.9999999999999574E-2</c:v>
                </c:pt>
                <c:pt idx="443">
                  <c:v>0</c:v>
                </c:pt>
                <c:pt idx="444">
                  <c:v>2.9999999999999361E-2</c:v>
                </c:pt>
                <c:pt idx="445">
                  <c:v>5.0000000000000711E-2</c:v>
                </c:pt>
                <c:pt idx="446">
                  <c:v>5.0000000000000711E-2</c:v>
                </c:pt>
                <c:pt idx="447">
                  <c:v>8.0000000000000071E-2</c:v>
                </c:pt>
                <c:pt idx="448">
                  <c:v>-3.9999999999999147E-2</c:v>
                </c:pt>
                <c:pt idx="449">
                  <c:v>-2.9999999999999361E-2</c:v>
                </c:pt>
                <c:pt idx="450">
                  <c:v>3.0000000000001137E-2</c:v>
                </c:pt>
                <c:pt idx="451">
                  <c:v>5.0000000000000711E-2</c:v>
                </c:pt>
                <c:pt idx="452">
                  <c:v>1.9999999999999574E-2</c:v>
                </c:pt>
                <c:pt idx="453">
                  <c:v>6.0000000000000497E-2</c:v>
                </c:pt>
                <c:pt idx="454">
                  <c:v>2.9999999999999361E-2</c:v>
                </c:pt>
                <c:pt idx="455">
                  <c:v>-3.0000000000001137E-2</c:v>
                </c:pt>
                <c:pt idx="456">
                  <c:v>0</c:v>
                </c:pt>
                <c:pt idx="457">
                  <c:v>0.16000000000000014</c:v>
                </c:pt>
                <c:pt idx="458">
                  <c:v>-9.9999999999997868E-3</c:v>
                </c:pt>
                <c:pt idx="459">
                  <c:v>0.10000000000000142</c:v>
                </c:pt>
                <c:pt idx="460">
                  <c:v>6.9999999999998508E-2</c:v>
                </c:pt>
                <c:pt idx="461">
                  <c:v>7.0000000000000284E-2</c:v>
                </c:pt>
                <c:pt idx="462">
                  <c:v>0.21000000000000085</c:v>
                </c:pt>
                <c:pt idx="463">
                  <c:v>9.9999999999997868E-3</c:v>
                </c:pt>
                <c:pt idx="464">
                  <c:v>6.0000000000000497E-2</c:v>
                </c:pt>
                <c:pt idx="465">
                  <c:v>3.9999999999999147E-2</c:v>
                </c:pt>
                <c:pt idx="466">
                  <c:v>9.9999999999997868E-3</c:v>
                </c:pt>
                <c:pt idx="467">
                  <c:v>7.0000000000000284E-2</c:v>
                </c:pt>
                <c:pt idx="468">
                  <c:v>0.1899999999999995</c:v>
                </c:pt>
                <c:pt idx="469">
                  <c:v>3.0000000000001137E-2</c:v>
                </c:pt>
                <c:pt idx="470">
                  <c:v>8.0000000000000071E-2</c:v>
                </c:pt>
                <c:pt idx="471">
                  <c:v>9.9999999999997868E-3</c:v>
                </c:pt>
                <c:pt idx="472">
                  <c:v>-0.11999999999999922</c:v>
                </c:pt>
                <c:pt idx="473">
                  <c:v>-9.9999999999997868E-3</c:v>
                </c:pt>
                <c:pt idx="474">
                  <c:v>0.10999999999999943</c:v>
                </c:pt>
                <c:pt idx="475">
                  <c:v>0.15000000000000036</c:v>
                </c:pt>
                <c:pt idx="476">
                  <c:v>7.0000000000000284E-2</c:v>
                </c:pt>
                <c:pt idx="477">
                  <c:v>8.0000000000000071E-2</c:v>
                </c:pt>
                <c:pt idx="478">
                  <c:v>5.0000000000000711E-2</c:v>
                </c:pt>
                <c:pt idx="479">
                  <c:v>0.10000000000000142</c:v>
                </c:pt>
                <c:pt idx="480">
                  <c:v>-5.9999999999998721E-2</c:v>
                </c:pt>
                <c:pt idx="481">
                  <c:v>-3.0000000000001137E-2</c:v>
                </c:pt>
                <c:pt idx="482">
                  <c:v>2.000000000000135E-2</c:v>
                </c:pt>
                <c:pt idx="483">
                  <c:v>-0.16999999999999993</c:v>
                </c:pt>
                <c:pt idx="484">
                  <c:v>2.9999999999999361E-2</c:v>
                </c:pt>
                <c:pt idx="485">
                  <c:v>-7.0000000000000284E-2</c:v>
                </c:pt>
                <c:pt idx="486">
                  <c:v>-6.0000000000000497E-2</c:v>
                </c:pt>
                <c:pt idx="487">
                  <c:v>0.21000000000000085</c:v>
                </c:pt>
                <c:pt idx="488">
                  <c:v>9.9999999999997868E-3</c:v>
                </c:pt>
                <c:pt idx="489">
                  <c:v>1.9999999999999574E-2</c:v>
                </c:pt>
                <c:pt idx="490">
                  <c:v>6.0000000000000497E-2</c:v>
                </c:pt>
                <c:pt idx="491">
                  <c:v>-5.9999999999998721E-2</c:v>
                </c:pt>
                <c:pt idx="492">
                  <c:v>3.9999999999999147E-2</c:v>
                </c:pt>
                <c:pt idx="493">
                  <c:v>7.0000000000000284E-2</c:v>
                </c:pt>
                <c:pt idx="494">
                  <c:v>0</c:v>
                </c:pt>
                <c:pt idx="495">
                  <c:v>4.9999999999998934E-2</c:v>
                </c:pt>
                <c:pt idx="496">
                  <c:v>0.11999999999999922</c:v>
                </c:pt>
                <c:pt idx="497">
                  <c:v>9.9999999999997868E-3</c:v>
                </c:pt>
                <c:pt idx="498">
                  <c:v>9.9999999999999645E-2</c:v>
                </c:pt>
                <c:pt idx="499">
                  <c:v>8.9999999999999858E-2</c:v>
                </c:pt>
                <c:pt idx="500">
                  <c:v>4.9999999999998934E-2</c:v>
                </c:pt>
                <c:pt idx="501">
                  <c:v>5.0000000000000711E-2</c:v>
                </c:pt>
                <c:pt idx="502">
                  <c:v>-3.9999999999999147E-2</c:v>
                </c:pt>
                <c:pt idx="503">
                  <c:v>0.11999999999999922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8AD7-4C73-9CC9-78A736FA0E46}"/>
            </c:ext>
          </c:extLst>
        </c:ser>
        <c:dLbls>
          <c:showLegendKey val="0"/>
          <c:showVal val="0"/>
          <c:showCatName val="0"/>
          <c:showSerName val="0"/>
          <c:showPercent val="0"/>
          <c:showBubbleSize val="0"/>
        </c:dLbls>
        <c:gapWidth val="150"/>
        <c:axId val="1457078876"/>
        <c:axId val="887049534"/>
      </c:barChart>
      <c:catAx>
        <c:axId val="1457078876"/>
        <c:scaling>
          <c:orientation val="minMax"/>
        </c:scaling>
        <c:delete val="0"/>
        <c:axPos val="b"/>
        <c:title>
          <c:tx>
            <c:rich>
              <a:bodyPr/>
              <a:lstStyle/>
              <a:p>
                <a:pPr lvl="0">
                  <a:defRPr b="0">
                    <a:solidFill>
                      <a:srgbClr val="000000"/>
                    </a:solidFill>
                    <a:latin typeface="+mn-lt"/>
                  </a:defRPr>
                </a:pPr>
                <a:endParaRPr lang="ru-RU"/>
              </a:p>
            </c:rich>
          </c:tx>
          <c:layout/>
          <c:overlay val="0"/>
        </c:title>
        <c:majorTickMark val="cross"/>
        <c:minorTickMark val="cross"/>
        <c:tickLblPos val="nextTo"/>
        <c:txPr>
          <a:bodyPr/>
          <a:lstStyle/>
          <a:p>
            <a:pPr lvl="0">
              <a:defRPr b="0">
                <a:solidFill>
                  <a:srgbClr val="000000"/>
                </a:solidFill>
                <a:latin typeface="+mn-lt"/>
              </a:defRPr>
            </a:pPr>
            <a:endParaRPr lang="ru-RU"/>
          </a:p>
        </c:txPr>
        <c:crossAx val="887049534"/>
        <c:crosses val="autoZero"/>
        <c:auto val="1"/>
        <c:lblAlgn val="ctr"/>
        <c:lblOffset val="100"/>
        <c:noMultiLvlLbl val="1"/>
      </c:catAx>
      <c:valAx>
        <c:axId val="8870495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lang="en-US"/>
                  <a:t>Max increment, h</a:t>
                </a:r>
              </a:p>
            </c:rich>
          </c:tx>
          <c:layout/>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1457078876"/>
        <c:crosses val="autoZero"/>
        <c:crossBetween val="between"/>
      </c:valAx>
    </c:plotArea>
    <c:legend>
      <c:legendPos val="r"/>
      <c:layout/>
      <c:overlay val="0"/>
      <c:txPr>
        <a:bodyPr/>
        <a:lstStyle/>
        <a:p>
          <a:pPr lvl="0" rt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1"/>
  <c:style val="2"/>
  <c:chart>
    <c:title>
      <c:tx>
        <c:rich>
          <a:bodyPr/>
          <a:lstStyle/>
          <a:p>
            <a:pPr lvl="0">
              <a:defRPr sz="1600" b="0">
                <a:solidFill>
                  <a:srgbClr val="757575"/>
                </a:solidFill>
                <a:latin typeface="+mn-lt"/>
              </a:defRPr>
            </a:pPr>
            <a:r>
              <a:rPr lang="en-US"/>
              <a:t>Yield curves</a:t>
            </a:r>
          </a:p>
        </c:rich>
      </c:tx>
      <c:layout/>
      <c:overlay val="0"/>
    </c:title>
    <c:autoTitleDeleted val="0"/>
    <c:plotArea>
      <c:layout/>
      <c:lineChart>
        <c:grouping val="standard"/>
        <c:varyColors val="1"/>
        <c:ser>
          <c:idx val="0"/>
          <c:order val="0"/>
          <c:tx>
            <c:strRef>
              <c:f>'Yield curve'!$B$7</c:f>
              <c:strCache>
                <c:ptCount val="1"/>
                <c:pt idx="0">
                  <c:v>1</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curve'!$B$8:$B$512</c:f>
              <c:numCache>
                <c:formatCode>#,##0.00</c:formatCode>
                <c:ptCount val="505"/>
                <c:pt idx="0">
                  <c:v>6.75</c:v>
                </c:pt>
                <c:pt idx="1">
                  <c:v>6.74</c:v>
                </c:pt>
                <c:pt idx="2">
                  <c:v>6.8</c:v>
                </c:pt>
                <c:pt idx="3">
                  <c:v>6.74</c:v>
                </c:pt>
                <c:pt idx="4">
                  <c:v>6.71</c:v>
                </c:pt>
                <c:pt idx="5">
                  <c:v>6.72</c:v>
                </c:pt>
                <c:pt idx="6">
                  <c:v>6.71</c:v>
                </c:pt>
                <c:pt idx="7">
                  <c:v>6.72</c:v>
                </c:pt>
                <c:pt idx="8">
                  <c:v>6.72</c:v>
                </c:pt>
                <c:pt idx="9">
                  <c:v>6.68</c:v>
                </c:pt>
                <c:pt idx="10">
                  <c:v>6.75</c:v>
                </c:pt>
                <c:pt idx="11">
                  <c:v>6.7</c:v>
                </c:pt>
                <c:pt idx="12">
                  <c:v>6.71</c:v>
                </c:pt>
                <c:pt idx="13">
                  <c:v>6.67</c:v>
                </c:pt>
                <c:pt idx="14">
                  <c:v>6.66</c:v>
                </c:pt>
                <c:pt idx="15">
                  <c:v>6.58</c:v>
                </c:pt>
                <c:pt idx="16">
                  <c:v>6.5</c:v>
                </c:pt>
                <c:pt idx="17">
                  <c:v>6.52</c:v>
                </c:pt>
                <c:pt idx="18">
                  <c:v>6.35</c:v>
                </c:pt>
                <c:pt idx="19">
                  <c:v>6.49</c:v>
                </c:pt>
                <c:pt idx="20">
                  <c:v>6.62</c:v>
                </c:pt>
                <c:pt idx="21">
                  <c:v>6.53</c:v>
                </c:pt>
                <c:pt idx="22">
                  <c:v>6.7</c:v>
                </c:pt>
                <c:pt idx="23">
                  <c:v>6.78</c:v>
                </c:pt>
                <c:pt idx="24">
                  <c:v>6.76</c:v>
                </c:pt>
                <c:pt idx="25">
                  <c:v>6.83</c:v>
                </c:pt>
                <c:pt idx="26">
                  <c:v>6.88</c:v>
                </c:pt>
                <c:pt idx="27">
                  <c:v>6.94</c:v>
                </c:pt>
                <c:pt idx="28">
                  <c:v>6.96</c:v>
                </c:pt>
                <c:pt idx="29">
                  <c:v>6.98</c:v>
                </c:pt>
                <c:pt idx="30">
                  <c:v>6.97</c:v>
                </c:pt>
                <c:pt idx="31">
                  <c:v>7.13</c:v>
                </c:pt>
                <c:pt idx="32">
                  <c:v>7.12</c:v>
                </c:pt>
                <c:pt idx="33">
                  <c:v>7.14</c:v>
                </c:pt>
                <c:pt idx="34">
                  <c:v>7.16</c:v>
                </c:pt>
                <c:pt idx="35">
                  <c:v>7.15</c:v>
                </c:pt>
                <c:pt idx="36">
                  <c:v>7.18</c:v>
                </c:pt>
                <c:pt idx="37">
                  <c:v>7.16</c:v>
                </c:pt>
                <c:pt idx="38">
                  <c:v>7.18</c:v>
                </c:pt>
                <c:pt idx="39">
                  <c:v>7.18</c:v>
                </c:pt>
                <c:pt idx="40">
                  <c:v>7.19</c:v>
                </c:pt>
                <c:pt idx="41">
                  <c:v>7.24</c:v>
                </c:pt>
                <c:pt idx="42">
                  <c:v>7.24</c:v>
                </c:pt>
                <c:pt idx="43">
                  <c:v>7.23</c:v>
                </c:pt>
                <c:pt idx="44">
                  <c:v>7.28</c:v>
                </c:pt>
                <c:pt idx="45">
                  <c:v>7.3</c:v>
                </c:pt>
                <c:pt idx="46">
                  <c:v>7.3</c:v>
                </c:pt>
                <c:pt idx="47">
                  <c:v>7.33</c:v>
                </c:pt>
                <c:pt idx="48">
                  <c:v>7.33</c:v>
                </c:pt>
                <c:pt idx="49">
                  <c:v>7.37</c:v>
                </c:pt>
                <c:pt idx="50">
                  <c:v>7.4</c:v>
                </c:pt>
                <c:pt idx="51">
                  <c:v>7.39</c:v>
                </c:pt>
                <c:pt idx="52">
                  <c:v>7.46</c:v>
                </c:pt>
                <c:pt idx="53">
                  <c:v>7.43</c:v>
                </c:pt>
                <c:pt idx="54">
                  <c:v>7.43</c:v>
                </c:pt>
                <c:pt idx="55">
                  <c:v>7.47</c:v>
                </c:pt>
                <c:pt idx="56">
                  <c:v>7.44</c:v>
                </c:pt>
                <c:pt idx="57">
                  <c:v>7.51</c:v>
                </c:pt>
                <c:pt idx="58">
                  <c:v>7.44</c:v>
                </c:pt>
                <c:pt idx="59">
                  <c:v>7.45</c:v>
                </c:pt>
                <c:pt idx="60">
                  <c:v>7.49</c:v>
                </c:pt>
                <c:pt idx="61">
                  <c:v>7.48</c:v>
                </c:pt>
                <c:pt idx="62">
                  <c:v>7.54</c:v>
                </c:pt>
                <c:pt idx="63">
                  <c:v>7.48</c:v>
                </c:pt>
                <c:pt idx="64">
                  <c:v>7.5</c:v>
                </c:pt>
                <c:pt idx="65">
                  <c:v>7.47</c:v>
                </c:pt>
                <c:pt idx="66">
                  <c:v>7.46</c:v>
                </c:pt>
                <c:pt idx="67">
                  <c:v>7.47</c:v>
                </c:pt>
                <c:pt idx="68">
                  <c:v>7.42</c:v>
                </c:pt>
                <c:pt idx="69">
                  <c:v>7.44</c:v>
                </c:pt>
                <c:pt idx="70">
                  <c:v>7.43</c:v>
                </c:pt>
                <c:pt idx="71">
                  <c:v>7.45</c:v>
                </c:pt>
                <c:pt idx="72">
                  <c:v>7.47</c:v>
                </c:pt>
                <c:pt idx="73">
                  <c:v>7.45</c:v>
                </c:pt>
                <c:pt idx="74">
                  <c:v>7.47</c:v>
                </c:pt>
                <c:pt idx="75">
                  <c:v>7.56</c:v>
                </c:pt>
                <c:pt idx="76">
                  <c:v>7.52</c:v>
                </c:pt>
                <c:pt idx="77">
                  <c:v>7.53</c:v>
                </c:pt>
                <c:pt idx="78">
                  <c:v>7.55</c:v>
                </c:pt>
                <c:pt idx="79">
                  <c:v>7.56</c:v>
                </c:pt>
                <c:pt idx="80">
                  <c:v>7.55</c:v>
                </c:pt>
                <c:pt idx="81">
                  <c:v>7.57</c:v>
                </c:pt>
                <c:pt idx="82">
                  <c:v>7.61</c:v>
                </c:pt>
                <c:pt idx="83">
                  <c:v>7.58</c:v>
                </c:pt>
                <c:pt idx="84">
                  <c:v>7.61</c:v>
                </c:pt>
                <c:pt idx="85">
                  <c:v>7.63</c:v>
                </c:pt>
                <c:pt idx="86">
                  <c:v>7.63</c:v>
                </c:pt>
                <c:pt idx="87">
                  <c:v>7.61</c:v>
                </c:pt>
                <c:pt idx="88">
                  <c:v>7.55</c:v>
                </c:pt>
                <c:pt idx="89">
                  <c:v>7.53</c:v>
                </c:pt>
                <c:pt idx="90">
                  <c:v>7.58</c:v>
                </c:pt>
                <c:pt idx="91">
                  <c:v>7.6</c:v>
                </c:pt>
                <c:pt idx="92">
                  <c:v>7.61</c:v>
                </c:pt>
                <c:pt idx="93">
                  <c:v>7.61</c:v>
                </c:pt>
                <c:pt idx="94">
                  <c:v>7.6</c:v>
                </c:pt>
                <c:pt idx="95">
                  <c:v>7.65</c:v>
                </c:pt>
                <c:pt idx="96">
                  <c:v>7.65</c:v>
                </c:pt>
                <c:pt idx="97">
                  <c:v>7.66</c:v>
                </c:pt>
                <c:pt idx="98">
                  <c:v>7.66</c:v>
                </c:pt>
                <c:pt idx="99">
                  <c:v>7.68</c:v>
                </c:pt>
                <c:pt idx="100">
                  <c:v>7.68</c:v>
                </c:pt>
                <c:pt idx="101">
                  <c:v>7.71</c:v>
                </c:pt>
                <c:pt idx="102">
                  <c:v>7.76</c:v>
                </c:pt>
                <c:pt idx="103">
                  <c:v>7.8</c:v>
                </c:pt>
                <c:pt idx="104">
                  <c:v>7.8</c:v>
                </c:pt>
                <c:pt idx="105">
                  <c:v>7.82</c:v>
                </c:pt>
                <c:pt idx="106">
                  <c:v>7.83</c:v>
                </c:pt>
                <c:pt idx="107">
                  <c:v>7.84</c:v>
                </c:pt>
                <c:pt idx="108">
                  <c:v>7.81</c:v>
                </c:pt>
                <c:pt idx="109">
                  <c:v>7.81</c:v>
                </c:pt>
                <c:pt idx="110">
                  <c:v>7.85</c:v>
                </c:pt>
                <c:pt idx="111">
                  <c:v>7.83</c:v>
                </c:pt>
                <c:pt idx="112">
                  <c:v>7.82</c:v>
                </c:pt>
                <c:pt idx="113">
                  <c:v>7.83</c:v>
                </c:pt>
                <c:pt idx="114">
                  <c:v>7.81</c:v>
                </c:pt>
                <c:pt idx="115">
                  <c:v>7.84</c:v>
                </c:pt>
                <c:pt idx="116">
                  <c:v>7.85</c:v>
                </c:pt>
                <c:pt idx="117">
                  <c:v>7.83</c:v>
                </c:pt>
                <c:pt idx="118">
                  <c:v>7.85</c:v>
                </c:pt>
                <c:pt idx="119">
                  <c:v>7.88</c:v>
                </c:pt>
                <c:pt idx="120">
                  <c:v>7.92</c:v>
                </c:pt>
                <c:pt idx="121">
                  <c:v>7.95</c:v>
                </c:pt>
                <c:pt idx="122">
                  <c:v>7.97</c:v>
                </c:pt>
                <c:pt idx="123">
                  <c:v>7.94</c:v>
                </c:pt>
                <c:pt idx="124">
                  <c:v>7.97</c:v>
                </c:pt>
                <c:pt idx="125">
                  <c:v>8.02</c:v>
                </c:pt>
                <c:pt idx="126">
                  <c:v>8</c:v>
                </c:pt>
                <c:pt idx="127">
                  <c:v>8.02</c:v>
                </c:pt>
                <c:pt idx="128">
                  <c:v>8.0399999999999991</c:v>
                </c:pt>
                <c:pt idx="129">
                  <c:v>8.0399999999999991</c:v>
                </c:pt>
                <c:pt idx="130">
                  <c:v>8.0399999999999991</c:v>
                </c:pt>
                <c:pt idx="131">
                  <c:v>8.02</c:v>
                </c:pt>
                <c:pt idx="132">
                  <c:v>8.0500000000000007</c:v>
                </c:pt>
                <c:pt idx="133">
                  <c:v>8.0500000000000007</c:v>
                </c:pt>
                <c:pt idx="134">
                  <c:v>8.0299999999999994</c:v>
                </c:pt>
                <c:pt idx="135">
                  <c:v>8.07</c:v>
                </c:pt>
                <c:pt idx="136">
                  <c:v>8.0399999999999991</c:v>
                </c:pt>
                <c:pt idx="137">
                  <c:v>8.0500000000000007</c:v>
                </c:pt>
                <c:pt idx="138">
                  <c:v>8.06</c:v>
                </c:pt>
                <c:pt idx="139">
                  <c:v>8.08</c:v>
                </c:pt>
                <c:pt idx="140">
                  <c:v>8.1</c:v>
                </c:pt>
                <c:pt idx="141">
                  <c:v>8.1</c:v>
                </c:pt>
                <c:pt idx="142">
                  <c:v>8.1199999999999992</c:v>
                </c:pt>
                <c:pt idx="143">
                  <c:v>8.1</c:v>
                </c:pt>
                <c:pt idx="144">
                  <c:v>8.16</c:v>
                </c:pt>
                <c:pt idx="145">
                  <c:v>8.15</c:v>
                </c:pt>
                <c:pt idx="146">
                  <c:v>8.1199999999999992</c:v>
                </c:pt>
                <c:pt idx="147">
                  <c:v>8.07</c:v>
                </c:pt>
                <c:pt idx="148">
                  <c:v>8.07</c:v>
                </c:pt>
                <c:pt idx="149">
                  <c:v>8.06</c:v>
                </c:pt>
                <c:pt idx="150">
                  <c:v>7.95</c:v>
                </c:pt>
                <c:pt idx="151">
                  <c:v>7.89</c:v>
                </c:pt>
                <c:pt idx="152">
                  <c:v>7.91</c:v>
                </c:pt>
                <c:pt idx="153">
                  <c:v>7.88</c:v>
                </c:pt>
                <c:pt idx="154">
                  <c:v>7.97</c:v>
                </c:pt>
                <c:pt idx="155">
                  <c:v>7.96</c:v>
                </c:pt>
                <c:pt idx="156">
                  <c:v>8</c:v>
                </c:pt>
                <c:pt idx="157">
                  <c:v>8.0299999999999994</c:v>
                </c:pt>
                <c:pt idx="158">
                  <c:v>8.0500000000000007</c:v>
                </c:pt>
                <c:pt idx="159">
                  <c:v>8.06</c:v>
                </c:pt>
                <c:pt idx="160">
                  <c:v>8.0399999999999991</c:v>
                </c:pt>
                <c:pt idx="161">
                  <c:v>7.96</c:v>
                </c:pt>
                <c:pt idx="162">
                  <c:v>8</c:v>
                </c:pt>
                <c:pt idx="163">
                  <c:v>8.0299999999999994</c:v>
                </c:pt>
                <c:pt idx="164">
                  <c:v>8.02</c:v>
                </c:pt>
                <c:pt idx="165">
                  <c:v>8.07</c:v>
                </c:pt>
                <c:pt idx="166">
                  <c:v>8.15</c:v>
                </c:pt>
                <c:pt idx="167">
                  <c:v>8.23</c:v>
                </c:pt>
                <c:pt idx="168">
                  <c:v>8.27</c:v>
                </c:pt>
                <c:pt idx="169">
                  <c:v>8.2899999999999991</c:v>
                </c:pt>
                <c:pt idx="170">
                  <c:v>8.34</c:v>
                </c:pt>
                <c:pt idx="171">
                  <c:v>8.34</c:v>
                </c:pt>
                <c:pt idx="172">
                  <c:v>8.31</c:v>
                </c:pt>
                <c:pt idx="173">
                  <c:v>8.36</c:v>
                </c:pt>
                <c:pt idx="174">
                  <c:v>8.34</c:v>
                </c:pt>
                <c:pt idx="175">
                  <c:v>8.31</c:v>
                </c:pt>
                <c:pt idx="176">
                  <c:v>8.32</c:v>
                </c:pt>
                <c:pt idx="177">
                  <c:v>8.26</c:v>
                </c:pt>
                <c:pt idx="178">
                  <c:v>8.31</c:v>
                </c:pt>
                <c:pt idx="179">
                  <c:v>8.2899999999999991</c:v>
                </c:pt>
                <c:pt idx="180">
                  <c:v>8.3000000000000007</c:v>
                </c:pt>
                <c:pt idx="181">
                  <c:v>8.2899999999999991</c:v>
                </c:pt>
                <c:pt idx="182">
                  <c:v>8.2899999999999991</c:v>
                </c:pt>
                <c:pt idx="183">
                  <c:v>8.24</c:v>
                </c:pt>
                <c:pt idx="184">
                  <c:v>8.25</c:v>
                </c:pt>
                <c:pt idx="185">
                  <c:v>8.3699999999999992</c:v>
                </c:pt>
                <c:pt idx="186">
                  <c:v>8.4700000000000006</c:v>
                </c:pt>
                <c:pt idx="187">
                  <c:v>8.35</c:v>
                </c:pt>
                <c:pt idx="188">
                  <c:v>8.32</c:v>
                </c:pt>
                <c:pt idx="189">
                  <c:v>8.33</c:v>
                </c:pt>
                <c:pt idx="190">
                  <c:v>8.3000000000000007</c:v>
                </c:pt>
                <c:pt idx="191">
                  <c:v>8.2799999999999994</c:v>
                </c:pt>
                <c:pt idx="192">
                  <c:v>8.27</c:v>
                </c:pt>
                <c:pt idx="193">
                  <c:v>8.2799999999999994</c:v>
                </c:pt>
                <c:pt idx="194">
                  <c:v>8.18</c:v>
                </c:pt>
                <c:pt idx="195">
                  <c:v>8.48</c:v>
                </c:pt>
                <c:pt idx="196">
                  <c:v>8.64</c:v>
                </c:pt>
                <c:pt idx="197">
                  <c:v>8.7200000000000006</c:v>
                </c:pt>
                <c:pt idx="198">
                  <c:v>8.7100000000000009</c:v>
                </c:pt>
                <c:pt idx="199">
                  <c:v>8.7799999999999994</c:v>
                </c:pt>
                <c:pt idx="200">
                  <c:v>8.7899999999999991</c:v>
                </c:pt>
                <c:pt idx="201">
                  <c:v>8.85</c:v>
                </c:pt>
                <c:pt idx="202">
                  <c:v>8.86</c:v>
                </c:pt>
                <c:pt idx="203">
                  <c:v>8.94</c:v>
                </c:pt>
                <c:pt idx="204">
                  <c:v>8.86</c:v>
                </c:pt>
                <c:pt idx="205">
                  <c:v>8.8699999999999992</c:v>
                </c:pt>
                <c:pt idx="206">
                  <c:v>8.8800000000000008</c:v>
                </c:pt>
                <c:pt idx="207">
                  <c:v>8.9</c:v>
                </c:pt>
                <c:pt idx="208">
                  <c:v>8.86</c:v>
                </c:pt>
                <c:pt idx="209">
                  <c:v>8.92</c:v>
                </c:pt>
                <c:pt idx="210">
                  <c:v>8.92</c:v>
                </c:pt>
                <c:pt idx="211">
                  <c:v>8.99</c:v>
                </c:pt>
                <c:pt idx="212">
                  <c:v>8.9700000000000006</c:v>
                </c:pt>
                <c:pt idx="213">
                  <c:v>8.94</c:v>
                </c:pt>
                <c:pt idx="214">
                  <c:v>8.92</c:v>
                </c:pt>
                <c:pt idx="215">
                  <c:v>9</c:v>
                </c:pt>
                <c:pt idx="216">
                  <c:v>8.99</c:v>
                </c:pt>
                <c:pt idx="217">
                  <c:v>8.98</c:v>
                </c:pt>
                <c:pt idx="218">
                  <c:v>8.9600000000000009</c:v>
                </c:pt>
                <c:pt idx="219">
                  <c:v>8.98</c:v>
                </c:pt>
                <c:pt idx="220">
                  <c:v>8.9700000000000006</c:v>
                </c:pt>
                <c:pt idx="221">
                  <c:v>9.0299999999999994</c:v>
                </c:pt>
                <c:pt idx="222">
                  <c:v>8.98</c:v>
                </c:pt>
                <c:pt idx="223">
                  <c:v>8.9700000000000006</c:v>
                </c:pt>
                <c:pt idx="224">
                  <c:v>9.0299999999999994</c:v>
                </c:pt>
                <c:pt idx="225">
                  <c:v>9.06</c:v>
                </c:pt>
                <c:pt idx="226">
                  <c:v>8.93</c:v>
                </c:pt>
                <c:pt idx="227">
                  <c:v>8.9600000000000009</c:v>
                </c:pt>
                <c:pt idx="228">
                  <c:v>9.08</c:v>
                </c:pt>
                <c:pt idx="229">
                  <c:v>9.1</c:v>
                </c:pt>
                <c:pt idx="230">
                  <c:v>9.0500000000000007</c:v>
                </c:pt>
                <c:pt idx="231">
                  <c:v>9.08</c:v>
                </c:pt>
                <c:pt idx="232">
                  <c:v>8.98</c:v>
                </c:pt>
                <c:pt idx="233">
                  <c:v>8.8800000000000008</c:v>
                </c:pt>
                <c:pt idx="234">
                  <c:v>8.98</c:v>
                </c:pt>
                <c:pt idx="235">
                  <c:v>8.8800000000000008</c:v>
                </c:pt>
                <c:pt idx="236">
                  <c:v>8.85</c:v>
                </c:pt>
                <c:pt idx="237">
                  <c:v>9</c:v>
                </c:pt>
                <c:pt idx="238">
                  <c:v>8.9600000000000009</c:v>
                </c:pt>
                <c:pt idx="239">
                  <c:v>8.8699999999999992</c:v>
                </c:pt>
                <c:pt idx="240">
                  <c:v>8.8000000000000007</c:v>
                </c:pt>
                <c:pt idx="241">
                  <c:v>8.8000000000000007</c:v>
                </c:pt>
                <c:pt idx="242">
                  <c:v>8.77</c:v>
                </c:pt>
                <c:pt idx="243">
                  <c:v>8.74</c:v>
                </c:pt>
                <c:pt idx="244">
                  <c:v>8.75</c:v>
                </c:pt>
                <c:pt idx="245">
                  <c:v>8.73</c:v>
                </c:pt>
                <c:pt idx="246">
                  <c:v>8.7200000000000006</c:v>
                </c:pt>
                <c:pt idx="247">
                  <c:v>8.68</c:v>
                </c:pt>
                <c:pt idx="248">
                  <c:v>8.6</c:v>
                </c:pt>
                <c:pt idx="249">
                  <c:v>8.7100000000000009</c:v>
                </c:pt>
                <c:pt idx="250">
                  <c:v>8.7100000000000009</c:v>
                </c:pt>
                <c:pt idx="251">
                  <c:v>8.6</c:v>
                </c:pt>
                <c:pt idx="252">
                  <c:v>8.58</c:v>
                </c:pt>
                <c:pt idx="253">
                  <c:v>8.66</c:v>
                </c:pt>
                <c:pt idx="254">
                  <c:v>8.39</c:v>
                </c:pt>
                <c:pt idx="255">
                  <c:v>8.33</c:v>
                </c:pt>
                <c:pt idx="256">
                  <c:v>8.32</c:v>
                </c:pt>
                <c:pt idx="257">
                  <c:v>8.36</c:v>
                </c:pt>
                <c:pt idx="258">
                  <c:v>8.31</c:v>
                </c:pt>
                <c:pt idx="259">
                  <c:v>8.33</c:v>
                </c:pt>
                <c:pt idx="260">
                  <c:v>8.32</c:v>
                </c:pt>
                <c:pt idx="261">
                  <c:v>8.33</c:v>
                </c:pt>
                <c:pt idx="262">
                  <c:v>8.36</c:v>
                </c:pt>
                <c:pt idx="263">
                  <c:v>8.3800000000000008</c:v>
                </c:pt>
                <c:pt idx="264">
                  <c:v>8.4</c:v>
                </c:pt>
                <c:pt idx="265">
                  <c:v>8.36</c:v>
                </c:pt>
                <c:pt idx="266">
                  <c:v>8.49</c:v>
                </c:pt>
                <c:pt idx="267">
                  <c:v>8.35</c:v>
                </c:pt>
                <c:pt idx="268">
                  <c:v>8.3699999999999992</c:v>
                </c:pt>
                <c:pt idx="269">
                  <c:v>8.39</c:v>
                </c:pt>
                <c:pt idx="270">
                  <c:v>8.4</c:v>
                </c:pt>
                <c:pt idx="271">
                  <c:v>8.4499999999999993</c:v>
                </c:pt>
                <c:pt idx="272">
                  <c:v>8.5299999999999994</c:v>
                </c:pt>
                <c:pt idx="273">
                  <c:v>8.5399999999999991</c:v>
                </c:pt>
                <c:pt idx="274">
                  <c:v>8.59</c:v>
                </c:pt>
                <c:pt idx="275">
                  <c:v>8.5500000000000007</c:v>
                </c:pt>
                <c:pt idx="276">
                  <c:v>8.57</c:v>
                </c:pt>
                <c:pt idx="277">
                  <c:v>8.5500000000000007</c:v>
                </c:pt>
                <c:pt idx="278">
                  <c:v>8.58</c:v>
                </c:pt>
                <c:pt idx="279">
                  <c:v>8.56</c:v>
                </c:pt>
                <c:pt idx="280">
                  <c:v>8.5500000000000007</c:v>
                </c:pt>
                <c:pt idx="281">
                  <c:v>8.5299999999999994</c:v>
                </c:pt>
                <c:pt idx="282">
                  <c:v>8.6</c:v>
                </c:pt>
                <c:pt idx="283">
                  <c:v>8.6</c:v>
                </c:pt>
                <c:pt idx="284">
                  <c:v>8.69</c:v>
                </c:pt>
                <c:pt idx="285">
                  <c:v>8.68</c:v>
                </c:pt>
                <c:pt idx="286">
                  <c:v>8.75</c:v>
                </c:pt>
                <c:pt idx="287">
                  <c:v>8.8000000000000007</c:v>
                </c:pt>
                <c:pt idx="288">
                  <c:v>8.81</c:v>
                </c:pt>
                <c:pt idx="289">
                  <c:v>8.86</c:v>
                </c:pt>
                <c:pt idx="290">
                  <c:v>8.92</c:v>
                </c:pt>
                <c:pt idx="291">
                  <c:v>8.92</c:v>
                </c:pt>
                <c:pt idx="292">
                  <c:v>8.8800000000000008</c:v>
                </c:pt>
                <c:pt idx="293">
                  <c:v>8.9499999999999993</c:v>
                </c:pt>
                <c:pt idx="294">
                  <c:v>8.9600000000000009</c:v>
                </c:pt>
                <c:pt idx="295">
                  <c:v>8.93</c:v>
                </c:pt>
                <c:pt idx="296">
                  <c:v>8.9600000000000009</c:v>
                </c:pt>
                <c:pt idx="297">
                  <c:v>8.8800000000000008</c:v>
                </c:pt>
                <c:pt idx="298">
                  <c:v>8.86</c:v>
                </c:pt>
                <c:pt idx="299">
                  <c:v>8.8699999999999992</c:v>
                </c:pt>
                <c:pt idx="300">
                  <c:v>8.82</c:v>
                </c:pt>
                <c:pt idx="301">
                  <c:v>8.8699999999999992</c:v>
                </c:pt>
                <c:pt idx="302">
                  <c:v>8.8000000000000007</c:v>
                </c:pt>
                <c:pt idx="303">
                  <c:v>8.89</c:v>
                </c:pt>
                <c:pt idx="304">
                  <c:v>8.8699999999999992</c:v>
                </c:pt>
                <c:pt idx="305">
                  <c:v>8.98</c:v>
                </c:pt>
                <c:pt idx="306">
                  <c:v>9.01</c:v>
                </c:pt>
                <c:pt idx="307">
                  <c:v>8.9700000000000006</c:v>
                </c:pt>
                <c:pt idx="308">
                  <c:v>9.0299999999999994</c:v>
                </c:pt>
                <c:pt idx="309">
                  <c:v>9.0500000000000007</c:v>
                </c:pt>
                <c:pt idx="310">
                  <c:v>9.0299999999999994</c:v>
                </c:pt>
                <c:pt idx="311">
                  <c:v>9.01</c:v>
                </c:pt>
                <c:pt idx="312">
                  <c:v>8.9499999999999993</c:v>
                </c:pt>
                <c:pt idx="313">
                  <c:v>8.9700000000000006</c:v>
                </c:pt>
                <c:pt idx="314">
                  <c:v>8.99</c:v>
                </c:pt>
                <c:pt idx="315">
                  <c:v>8.91</c:v>
                </c:pt>
                <c:pt idx="316">
                  <c:v>8.91</c:v>
                </c:pt>
                <c:pt idx="317">
                  <c:v>8.8800000000000008</c:v>
                </c:pt>
                <c:pt idx="318">
                  <c:v>8.9499999999999993</c:v>
                </c:pt>
                <c:pt idx="319">
                  <c:v>8.9700000000000006</c:v>
                </c:pt>
                <c:pt idx="320">
                  <c:v>9.0299999999999994</c:v>
                </c:pt>
                <c:pt idx="321">
                  <c:v>9</c:v>
                </c:pt>
                <c:pt idx="322">
                  <c:v>9.01</c:v>
                </c:pt>
                <c:pt idx="323">
                  <c:v>9.06</c:v>
                </c:pt>
                <c:pt idx="324">
                  <c:v>9.06</c:v>
                </c:pt>
                <c:pt idx="325">
                  <c:v>9.0399999999999991</c:v>
                </c:pt>
                <c:pt idx="326">
                  <c:v>9.0399999999999991</c:v>
                </c:pt>
                <c:pt idx="327">
                  <c:v>9.0500000000000007</c:v>
                </c:pt>
                <c:pt idx="328">
                  <c:v>9.0500000000000007</c:v>
                </c:pt>
                <c:pt idx="329">
                  <c:v>9.0399999999999991</c:v>
                </c:pt>
                <c:pt idx="330">
                  <c:v>9.0399999999999991</c:v>
                </c:pt>
                <c:pt idx="331">
                  <c:v>9.08</c:v>
                </c:pt>
                <c:pt idx="332">
                  <c:v>9.01</c:v>
                </c:pt>
                <c:pt idx="333">
                  <c:v>8.98</c:v>
                </c:pt>
                <c:pt idx="334">
                  <c:v>8.9499999999999993</c:v>
                </c:pt>
                <c:pt idx="335">
                  <c:v>8.9600000000000009</c:v>
                </c:pt>
                <c:pt idx="336">
                  <c:v>8.99</c:v>
                </c:pt>
                <c:pt idx="337">
                  <c:v>9.07</c:v>
                </c:pt>
                <c:pt idx="338">
                  <c:v>9.1199999999999992</c:v>
                </c:pt>
                <c:pt idx="339">
                  <c:v>9.1</c:v>
                </c:pt>
                <c:pt idx="340">
                  <c:v>9.09</c:v>
                </c:pt>
                <c:pt idx="341">
                  <c:v>9.08</c:v>
                </c:pt>
                <c:pt idx="342">
                  <c:v>9.06</c:v>
                </c:pt>
                <c:pt idx="343">
                  <c:v>9.17</c:v>
                </c:pt>
                <c:pt idx="344">
                  <c:v>9.08</c:v>
                </c:pt>
                <c:pt idx="345">
                  <c:v>9.06</c:v>
                </c:pt>
                <c:pt idx="346">
                  <c:v>8.8800000000000008</c:v>
                </c:pt>
                <c:pt idx="347">
                  <c:v>8.86</c:v>
                </c:pt>
                <c:pt idx="348">
                  <c:v>8.9</c:v>
                </c:pt>
                <c:pt idx="349">
                  <c:v>8.9700000000000006</c:v>
                </c:pt>
                <c:pt idx="350">
                  <c:v>8.99</c:v>
                </c:pt>
                <c:pt idx="351">
                  <c:v>8.98</c:v>
                </c:pt>
                <c:pt idx="352">
                  <c:v>8.9700000000000006</c:v>
                </c:pt>
                <c:pt idx="353">
                  <c:v>9.01</c:v>
                </c:pt>
                <c:pt idx="354">
                  <c:v>9.02</c:v>
                </c:pt>
                <c:pt idx="355">
                  <c:v>8.99</c:v>
                </c:pt>
                <c:pt idx="356">
                  <c:v>8.98</c:v>
                </c:pt>
                <c:pt idx="357">
                  <c:v>9.01</c:v>
                </c:pt>
                <c:pt idx="358">
                  <c:v>9.07</c:v>
                </c:pt>
                <c:pt idx="359">
                  <c:v>9.1</c:v>
                </c:pt>
                <c:pt idx="360">
                  <c:v>9.11</c:v>
                </c:pt>
                <c:pt idx="361">
                  <c:v>9.19</c:v>
                </c:pt>
                <c:pt idx="362">
                  <c:v>9.25</c:v>
                </c:pt>
                <c:pt idx="363">
                  <c:v>9.2799999999999994</c:v>
                </c:pt>
                <c:pt idx="364">
                  <c:v>9.27</c:v>
                </c:pt>
                <c:pt idx="365">
                  <c:v>9.27</c:v>
                </c:pt>
                <c:pt idx="366">
                  <c:v>9.31</c:v>
                </c:pt>
                <c:pt idx="367">
                  <c:v>9.3000000000000007</c:v>
                </c:pt>
                <c:pt idx="368">
                  <c:v>9.3000000000000007</c:v>
                </c:pt>
                <c:pt idx="369">
                  <c:v>9.3000000000000007</c:v>
                </c:pt>
                <c:pt idx="370">
                  <c:v>9.33</c:v>
                </c:pt>
                <c:pt idx="371">
                  <c:v>9.32</c:v>
                </c:pt>
                <c:pt idx="372">
                  <c:v>9.3000000000000007</c:v>
                </c:pt>
                <c:pt idx="373">
                  <c:v>9.31</c:v>
                </c:pt>
                <c:pt idx="374">
                  <c:v>9.2899999999999991</c:v>
                </c:pt>
                <c:pt idx="375">
                  <c:v>9.2799999999999994</c:v>
                </c:pt>
                <c:pt idx="376">
                  <c:v>9.34</c:v>
                </c:pt>
                <c:pt idx="377">
                  <c:v>9.41</c:v>
                </c:pt>
                <c:pt idx="378">
                  <c:v>9.49</c:v>
                </c:pt>
                <c:pt idx="379">
                  <c:v>9.48</c:v>
                </c:pt>
                <c:pt idx="380">
                  <c:v>9.4600000000000009</c:v>
                </c:pt>
                <c:pt idx="381">
                  <c:v>9.5299999999999994</c:v>
                </c:pt>
                <c:pt idx="382">
                  <c:v>9.58</c:v>
                </c:pt>
                <c:pt idx="383">
                  <c:v>9.6</c:v>
                </c:pt>
                <c:pt idx="384">
                  <c:v>9.6199999999999992</c:v>
                </c:pt>
                <c:pt idx="385">
                  <c:v>9.6199999999999992</c:v>
                </c:pt>
                <c:pt idx="386">
                  <c:v>9.59</c:v>
                </c:pt>
                <c:pt idx="387">
                  <c:v>9.59</c:v>
                </c:pt>
                <c:pt idx="388">
                  <c:v>9.6</c:v>
                </c:pt>
                <c:pt idx="389">
                  <c:v>9.61</c:v>
                </c:pt>
                <c:pt idx="390">
                  <c:v>9.61</c:v>
                </c:pt>
                <c:pt idx="391">
                  <c:v>9.61</c:v>
                </c:pt>
                <c:pt idx="392">
                  <c:v>9.6</c:v>
                </c:pt>
                <c:pt idx="393">
                  <c:v>9.59</c:v>
                </c:pt>
                <c:pt idx="394">
                  <c:v>9.6</c:v>
                </c:pt>
                <c:pt idx="395">
                  <c:v>9.61</c:v>
                </c:pt>
                <c:pt idx="396">
                  <c:v>9.61</c:v>
                </c:pt>
                <c:pt idx="397">
                  <c:v>9.68</c:v>
                </c:pt>
                <c:pt idx="398">
                  <c:v>9.6999999999999993</c:v>
                </c:pt>
                <c:pt idx="399">
                  <c:v>9.67</c:v>
                </c:pt>
                <c:pt idx="400">
                  <c:v>9.66</c:v>
                </c:pt>
                <c:pt idx="401">
                  <c:v>9.66</c:v>
                </c:pt>
                <c:pt idx="402">
                  <c:v>9.67</c:v>
                </c:pt>
                <c:pt idx="403">
                  <c:v>9.67</c:v>
                </c:pt>
                <c:pt idx="404">
                  <c:v>9.73</c:v>
                </c:pt>
                <c:pt idx="405">
                  <c:v>9.83</c:v>
                </c:pt>
                <c:pt idx="406">
                  <c:v>9.77</c:v>
                </c:pt>
                <c:pt idx="407">
                  <c:v>9.74</c:v>
                </c:pt>
                <c:pt idx="408">
                  <c:v>9.77</c:v>
                </c:pt>
                <c:pt idx="409">
                  <c:v>9.7799999999999994</c:v>
                </c:pt>
                <c:pt idx="410">
                  <c:v>9.85</c:v>
                </c:pt>
                <c:pt idx="411">
                  <c:v>9.7799999999999994</c:v>
                </c:pt>
                <c:pt idx="412">
                  <c:v>9.81</c:v>
                </c:pt>
                <c:pt idx="413">
                  <c:v>9.69</c:v>
                </c:pt>
                <c:pt idx="414">
                  <c:v>9.66</c:v>
                </c:pt>
                <c:pt idx="415">
                  <c:v>9.76</c:v>
                </c:pt>
                <c:pt idx="416">
                  <c:v>9.76</c:v>
                </c:pt>
                <c:pt idx="417">
                  <c:v>9.77</c:v>
                </c:pt>
                <c:pt idx="418">
                  <c:v>9.75</c:v>
                </c:pt>
                <c:pt idx="419">
                  <c:v>9.7899999999999991</c:v>
                </c:pt>
                <c:pt idx="420">
                  <c:v>9.77</c:v>
                </c:pt>
                <c:pt idx="421">
                  <c:v>9.8000000000000007</c:v>
                </c:pt>
                <c:pt idx="422">
                  <c:v>9.7100000000000009</c:v>
                </c:pt>
                <c:pt idx="423">
                  <c:v>9.6</c:v>
                </c:pt>
                <c:pt idx="424">
                  <c:v>9.6</c:v>
                </c:pt>
                <c:pt idx="425">
                  <c:v>9.5299999999999994</c:v>
                </c:pt>
                <c:pt idx="426">
                  <c:v>9.5399999999999991</c:v>
                </c:pt>
                <c:pt idx="427">
                  <c:v>9.5</c:v>
                </c:pt>
                <c:pt idx="428">
                  <c:v>9.5</c:v>
                </c:pt>
                <c:pt idx="429">
                  <c:v>9.52</c:v>
                </c:pt>
                <c:pt idx="430">
                  <c:v>9.52</c:v>
                </c:pt>
                <c:pt idx="431">
                  <c:v>9.5</c:v>
                </c:pt>
                <c:pt idx="432">
                  <c:v>9.4700000000000006</c:v>
                </c:pt>
                <c:pt idx="433">
                  <c:v>9.4600000000000009</c:v>
                </c:pt>
                <c:pt idx="434">
                  <c:v>9.49</c:v>
                </c:pt>
                <c:pt idx="435">
                  <c:v>9.48</c:v>
                </c:pt>
                <c:pt idx="436">
                  <c:v>9.52</c:v>
                </c:pt>
                <c:pt idx="437">
                  <c:v>9.56</c:v>
                </c:pt>
                <c:pt idx="438">
                  <c:v>9.51</c:v>
                </c:pt>
                <c:pt idx="439">
                  <c:v>9.57</c:v>
                </c:pt>
                <c:pt idx="440">
                  <c:v>9.66</c:v>
                </c:pt>
                <c:pt idx="441">
                  <c:v>9.6</c:v>
                </c:pt>
                <c:pt idx="442">
                  <c:v>9.64</c:v>
                </c:pt>
                <c:pt idx="443">
                  <c:v>9.66</c:v>
                </c:pt>
                <c:pt idx="444">
                  <c:v>9.69</c:v>
                </c:pt>
                <c:pt idx="445">
                  <c:v>9.66</c:v>
                </c:pt>
                <c:pt idx="446">
                  <c:v>9.61</c:v>
                </c:pt>
                <c:pt idx="447">
                  <c:v>9.58</c:v>
                </c:pt>
                <c:pt idx="448">
                  <c:v>9.56</c:v>
                </c:pt>
                <c:pt idx="449">
                  <c:v>9.67</c:v>
                </c:pt>
                <c:pt idx="450">
                  <c:v>9.7100000000000009</c:v>
                </c:pt>
                <c:pt idx="451">
                  <c:v>9.75</c:v>
                </c:pt>
                <c:pt idx="452">
                  <c:v>9.6999999999999993</c:v>
                </c:pt>
                <c:pt idx="453">
                  <c:v>9.6999999999999993</c:v>
                </c:pt>
                <c:pt idx="454">
                  <c:v>9.69</c:v>
                </c:pt>
                <c:pt idx="455">
                  <c:v>9.66</c:v>
                </c:pt>
                <c:pt idx="456">
                  <c:v>9.77</c:v>
                </c:pt>
                <c:pt idx="457">
                  <c:v>9.77</c:v>
                </c:pt>
                <c:pt idx="458">
                  <c:v>9.8000000000000007</c:v>
                </c:pt>
                <c:pt idx="459">
                  <c:v>9.83</c:v>
                </c:pt>
                <c:pt idx="460">
                  <c:v>9.85</c:v>
                </c:pt>
                <c:pt idx="461">
                  <c:v>9.84</c:v>
                </c:pt>
                <c:pt idx="462">
                  <c:v>9.8800000000000008</c:v>
                </c:pt>
                <c:pt idx="463">
                  <c:v>9.67</c:v>
                </c:pt>
                <c:pt idx="464">
                  <c:v>9.66</c:v>
                </c:pt>
                <c:pt idx="465">
                  <c:v>9.6300000000000008</c:v>
                </c:pt>
                <c:pt idx="466">
                  <c:v>9.64</c:v>
                </c:pt>
                <c:pt idx="467">
                  <c:v>9.6300000000000008</c:v>
                </c:pt>
                <c:pt idx="468">
                  <c:v>9.61</c:v>
                </c:pt>
                <c:pt idx="469">
                  <c:v>9.48</c:v>
                </c:pt>
                <c:pt idx="470">
                  <c:v>9.4499999999999993</c:v>
                </c:pt>
                <c:pt idx="471">
                  <c:v>9.3699999999999992</c:v>
                </c:pt>
                <c:pt idx="472">
                  <c:v>9.41</c:v>
                </c:pt>
                <c:pt idx="473">
                  <c:v>9.5299999999999994</c:v>
                </c:pt>
                <c:pt idx="474">
                  <c:v>9.5399999999999991</c:v>
                </c:pt>
                <c:pt idx="475">
                  <c:v>9.4600000000000009</c:v>
                </c:pt>
                <c:pt idx="476">
                  <c:v>9.36</c:v>
                </c:pt>
                <c:pt idx="477">
                  <c:v>9.42</c:v>
                </c:pt>
                <c:pt idx="478">
                  <c:v>9.4</c:v>
                </c:pt>
                <c:pt idx="479">
                  <c:v>9.39</c:v>
                </c:pt>
                <c:pt idx="480">
                  <c:v>9.2899999999999991</c:v>
                </c:pt>
                <c:pt idx="481">
                  <c:v>9.3699999999999992</c:v>
                </c:pt>
                <c:pt idx="482">
                  <c:v>9.4700000000000006</c:v>
                </c:pt>
                <c:pt idx="483">
                  <c:v>9.4700000000000006</c:v>
                </c:pt>
                <c:pt idx="484">
                  <c:v>9.64</c:v>
                </c:pt>
                <c:pt idx="485">
                  <c:v>9.75</c:v>
                </c:pt>
                <c:pt idx="486">
                  <c:v>9.84</c:v>
                </c:pt>
                <c:pt idx="487">
                  <c:v>9.9</c:v>
                </c:pt>
                <c:pt idx="488">
                  <c:v>9.69</c:v>
                </c:pt>
                <c:pt idx="489">
                  <c:v>9.81</c:v>
                </c:pt>
                <c:pt idx="490">
                  <c:v>9.8800000000000008</c:v>
                </c:pt>
                <c:pt idx="491">
                  <c:v>9.9</c:v>
                </c:pt>
                <c:pt idx="492">
                  <c:v>10.029999999999999</c:v>
                </c:pt>
                <c:pt idx="493">
                  <c:v>9.99</c:v>
                </c:pt>
                <c:pt idx="494">
                  <c:v>9.9700000000000006</c:v>
                </c:pt>
                <c:pt idx="495">
                  <c:v>10.039999999999999</c:v>
                </c:pt>
                <c:pt idx="496">
                  <c:v>9.99</c:v>
                </c:pt>
                <c:pt idx="497">
                  <c:v>10.02</c:v>
                </c:pt>
                <c:pt idx="498">
                  <c:v>10.01</c:v>
                </c:pt>
                <c:pt idx="499">
                  <c:v>9.99</c:v>
                </c:pt>
                <c:pt idx="500">
                  <c:v>9.99</c:v>
                </c:pt>
                <c:pt idx="501">
                  <c:v>10</c:v>
                </c:pt>
                <c:pt idx="502">
                  <c:v>9.9499999999999993</c:v>
                </c:pt>
                <c:pt idx="503">
                  <c:v>10.050000000000001</c:v>
                </c:pt>
                <c:pt idx="504">
                  <c:v>10.1</c:v>
                </c:pt>
              </c:numCache>
            </c:numRef>
          </c:val>
          <c:smooth val="0"/>
          <c:extLst>
            <c:ext xmlns:c16="http://schemas.microsoft.com/office/drawing/2014/chart" uri="{C3380CC4-5D6E-409C-BE32-E72D297353CC}">
              <c16:uniqueId val="{00000000-B531-40DD-ADD5-3A7BC46F31CD}"/>
            </c:ext>
          </c:extLst>
        </c:ser>
        <c:ser>
          <c:idx val="1"/>
          <c:order val="1"/>
          <c:tx>
            <c:strRef>
              <c:f>'Yield curve'!$D$7</c:f>
              <c:strCache>
                <c:ptCount val="1"/>
                <c:pt idx="0">
                  <c:v>3</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curve'!$D$8:$D$512</c:f>
              <c:numCache>
                <c:formatCode>#,##0.00</c:formatCode>
                <c:ptCount val="505"/>
                <c:pt idx="0">
                  <c:v>6.81</c:v>
                </c:pt>
                <c:pt idx="1">
                  <c:v>6.83</c:v>
                </c:pt>
                <c:pt idx="2">
                  <c:v>6.9</c:v>
                </c:pt>
                <c:pt idx="3">
                  <c:v>6.9</c:v>
                </c:pt>
                <c:pt idx="4">
                  <c:v>6.84</c:v>
                </c:pt>
                <c:pt idx="5">
                  <c:v>6.84</c:v>
                </c:pt>
                <c:pt idx="6">
                  <c:v>6.85</c:v>
                </c:pt>
                <c:pt idx="7">
                  <c:v>6.85</c:v>
                </c:pt>
                <c:pt idx="8">
                  <c:v>6.86</c:v>
                </c:pt>
                <c:pt idx="9">
                  <c:v>6.83</c:v>
                </c:pt>
                <c:pt idx="10">
                  <c:v>6.85</c:v>
                </c:pt>
                <c:pt idx="11">
                  <c:v>6.85</c:v>
                </c:pt>
                <c:pt idx="12">
                  <c:v>6.8</c:v>
                </c:pt>
                <c:pt idx="13">
                  <c:v>6.82</c:v>
                </c:pt>
                <c:pt idx="14">
                  <c:v>6.88</c:v>
                </c:pt>
                <c:pt idx="15">
                  <c:v>6.84</c:v>
                </c:pt>
                <c:pt idx="16">
                  <c:v>6.8</c:v>
                </c:pt>
                <c:pt idx="17">
                  <c:v>6.88</c:v>
                </c:pt>
                <c:pt idx="18">
                  <c:v>6.89</c:v>
                </c:pt>
                <c:pt idx="19">
                  <c:v>6.93</c:v>
                </c:pt>
                <c:pt idx="20">
                  <c:v>6.98</c:v>
                </c:pt>
                <c:pt idx="21">
                  <c:v>6.94</c:v>
                </c:pt>
                <c:pt idx="22">
                  <c:v>6.98</c:v>
                </c:pt>
                <c:pt idx="23">
                  <c:v>7</c:v>
                </c:pt>
                <c:pt idx="24">
                  <c:v>7.01</c:v>
                </c:pt>
                <c:pt idx="25">
                  <c:v>6.99</c:v>
                </c:pt>
                <c:pt idx="26">
                  <c:v>7.01</c:v>
                </c:pt>
                <c:pt idx="27">
                  <c:v>7.06</c:v>
                </c:pt>
                <c:pt idx="28">
                  <c:v>7.09</c:v>
                </c:pt>
                <c:pt idx="29">
                  <c:v>7.09</c:v>
                </c:pt>
                <c:pt idx="30">
                  <c:v>7.13</c:v>
                </c:pt>
                <c:pt idx="31">
                  <c:v>7.22</c:v>
                </c:pt>
                <c:pt idx="32">
                  <c:v>7.24</c:v>
                </c:pt>
                <c:pt idx="33">
                  <c:v>7.22</c:v>
                </c:pt>
                <c:pt idx="34">
                  <c:v>7.24</c:v>
                </c:pt>
                <c:pt idx="35">
                  <c:v>7.24</c:v>
                </c:pt>
                <c:pt idx="36">
                  <c:v>7.26</c:v>
                </c:pt>
                <c:pt idx="37">
                  <c:v>7.25</c:v>
                </c:pt>
                <c:pt idx="38">
                  <c:v>7.27</c:v>
                </c:pt>
                <c:pt idx="39">
                  <c:v>7.28</c:v>
                </c:pt>
                <c:pt idx="40">
                  <c:v>7.27</c:v>
                </c:pt>
                <c:pt idx="41">
                  <c:v>7.33</c:v>
                </c:pt>
                <c:pt idx="42">
                  <c:v>7.34</c:v>
                </c:pt>
                <c:pt idx="43">
                  <c:v>7.33</c:v>
                </c:pt>
                <c:pt idx="44">
                  <c:v>7.35</c:v>
                </c:pt>
                <c:pt idx="45">
                  <c:v>7.36</c:v>
                </c:pt>
                <c:pt idx="46">
                  <c:v>7.36</c:v>
                </c:pt>
                <c:pt idx="47">
                  <c:v>7.4</c:v>
                </c:pt>
                <c:pt idx="48">
                  <c:v>7.4</c:v>
                </c:pt>
                <c:pt idx="49">
                  <c:v>7.43</c:v>
                </c:pt>
                <c:pt idx="50">
                  <c:v>7.44</c:v>
                </c:pt>
                <c:pt idx="51">
                  <c:v>7.47</c:v>
                </c:pt>
                <c:pt idx="52">
                  <c:v>7.51</c:v>
                </c:pt>
                <c:pt idx="53">
                  <c:v>7.51</c:v>
                </c:pt>
                <c:pt idx="54">
                  <c:v>7.5</c:v>
                </c:pt>
                <c:pt idx="55">
                  <c:v>7.49</c:v>
                </c:pt>
                <c:pt idx="56">
                  <c:v>7.46</c:v>
                </c:pt>
                <c:pt idx="57">
                  <c:v>7.49</c:v>
                </c:pt>
                <c:pt idx="58">
                  <c:v>7.46</c:v>
                </c:pt>
                <c:pt idx="59">
                  <c:v>7.46</c:v>
                </c:pt>
                <c:pt idx="60">
                  <c:v>7.45</c:v>
                </c:pt>
                <c:pt idx="61">
                  <c:v>7.45</c:v>
                </c:pt>
                <c:pt idx="62">
                  <c:v>7.48</c:v>
                </c:pt>
                <c:pt idx="63">
                  <c:v>7.45</c:v>
                </c:pt>
                <c:pt idx="64">
                  <c:v>7.48</c:v>
                </c:pt>
                <c:pt idx="65">
                  <c:v>7.41</c:v>
                </c:pt>
                <c:pt idx="66">
                  <c:v>7.4</c:v>
                </c:pt>
                <c:pt idx="67">
                  <c:v>7.41</c:v>
                </c:pt>
                <c:pt idx="68">
                  <c:v>7.38</c:v>
                </c:pt>
                <c:pt idx="69">
                  <c:v>7.37</c:v>
                </c:pt>
                <c:pt idx="70">
                  <c:v>7.36</c:v>
                </c:pt>
                <c:pt idx="71">
                  <c:v>7.36</c:v>
                </c:pt>
                <c:pt idx="72">
                  <c:v>7.39</c:v>
                </c:pt>
                <c:pt idx="73">
                  <c:v>7.37</c:v>
                </c:pt>
                <c:pt idx="74">
                  <c:v>7.34</c:v>
                </c:pt>
                <c:pt idx="75">
                  <c:v>7.39</c:v>
                </c:pt>
                <c:pt idx="76">
                  <c:v>7.4</c:v>
                </c:pt>
                <c:pt idx="77">
                  <c:v>7.43</c:v>
                </c:pt>
                <c:pt idx="78">
                  <c:v>7.49</c:v>
                </c:pt>
                <c:pt idx="79">
                  <c:v>7.48</c:v>
                </c:pt>
                <c:pt idx="80">
                  <c:v>7.48</c:v>
                </c:pt>
                <c:pt idx="81">
                  <c:v>7.53</c:v>
                </c:pt>
                <c:pt idx="82">
                  <c:v>7.57</c:v>
                </c:pt>
                <c:pt idx="83">
                  <c:v>7.59</c:v>
                </c:pt>
                <c:pt idx="84">
                  <c:v>7.59</c:v>
                </c:pt>
                <c:pt idx="85">
                  <c:v>7.62</c:v>
                </c:pt>
                <c:pt idx="86">
                  <c:v>7.64</c:v>
                </c:pt>
                <c:pt idx="87">
                  <c:v>7.6</c:v>
                </c:pt>
                <c:pt idx="88">
                  <c:v>7.53</c:v>
                </c:pt>
                <c:pt idx="89">
                  <c:v>7.53</c:v>
                </c:pt>
                <c:pt idx="90">
                  <c:v>7.57</c:v>
                </c:pt>
                <c:pt idx="91">
                  <c:v>7.53</c:v>
                </c:pt>
                <c:pt idx="92">
                  <c:v>7.56</c:v>
                </c:pt>
                <c:pt idx="93">
                  <c:v>7.57</c:v>
                </c:pt>
                <c:pt idx="94">
                  <c:v>7.58</c:v>
                </c:pt>
                <c:pt idx="95">
                  <c:v>7.59</c:v>
                </c:pt>
                <c:pt idx="96">
                  <c:v>7.59</c:v>
                </c:pt>
                <c:pt idx="97">
                  <c:v>7.6</c:v>
                </c:pt>
                <c:pt idx="98">
                  <c:v>7.59</c:v>
                </c:pt>
                <c:pt idx="99">
                  <c:v>7.59</c:v>
                </c:pt>
                <c:pt idx="100">
                  <c:v>7.6</c:v>
                </c:pt>
                <c:pt idx="101">
                  <c:v>7.6</c:v>
                </c:pt>
                <c:pt idx="102">
                  <c:v>7.64</c:v>
                </c:pt>
                <c:pt idx="103">
                  <c:v>7.69</c:v>
                </c:pt>
                <c:pt idx="104">
                  <c:v>7.71</c:v>
                </c:pt>
                <c:pt idx="105">
                  <c:v>7.73</c:v>
                </c:pt>
                <c:pt idx="106">
                  <c:v>7.76</c:v>
                </c:pt>
                <c:pt idx="107">
                  <c:v>7.8</c:v>
                </c:pt>
                <c:pt idx="108">
                  <c:v>7.77</c:v>
                </c:pt>
                <c:pt idx="109">
                  <c:v>7.77</c:v>
                </c:pt>
                <c:pt idx="110">
                  <c:v>7.78</c:v>
                </c:pt>
                <c:pt idx="111">
                  <c:v>7.77</c:v>
                </c:pt>
                <c:pt idx="112">
                  <c:v>7.78</c:v>
                </c:pt>
                <c:pt idx="113">
                  <c:v>7.78</c:v>
                </c:pt>
                <c:pt idx="114">
                  <c:v>7.79</c:v>
                </c:pt>
                <c:pt idx="115">
                  <c:v>7.8</c:v>
                </c:pt>
                <c:pt idx="116">
                  <c:v>7.83</c:v>
                </c:pt>
                <c:pt idx="117">
                  <c:v>7.88</c:v>
                </c:pt>
                <c:pt idx="118">
                  <c:v>7.87</c:v>
                </c:pt>
                <c:pt idx="119">
                  <c:v>7.92</c:v>
                </c:pt>
                <c:pt idx="120">
                  <c:v>7.94</c:v>
                </c:pt>
                <c:pt idx="121">
                  <c:v>7.96</c:v>
                </c:pt>
                <c:pt idx="122">
                  <c:v>7.96</c:v>
                </c:pt>
                <c:pt idx="123">
                  <c:v>7.94</c:v>
                </c:pt>
                <c:pt idx="124">
                  <c:v>7.96</c:v>
                </c:pt>
                <c:pt idx="125">
                  <c:v>8.01</c:v>
                </c:pt>
                <c:pt idx="126">
                  <c:v>8.0299999999999994</c:v>
                </c:pt>
                <c:pt idx="127">
                  <c:v>8.0299999999999994</c:v>
                </c:pt>
                <c:pt idx="128">
                  <c:v>8.0299999999999994</c:v>
                </c:pt>
                <c:pt idx="129">
                  <c:v>8.02</c:v>
                </c:pt>
                <c:pt idx="130">
                  <c:v>8</c:v>
                </c:pt>
                <c:pt idx="131">
                  <c:v>8.06</c:v>
                </c:pt>
                <c:pt idx="132">
                  <c:v>8.09</c:v>
                </c:pt>
                <c:pt idx="133">
                  <c:v>8.09</c:v>
                </c:pt>
                <c:pt idx="134">
                  <c:v>8.01</c:v>
                </c:pt>
                <c:pt idx="135">
                  <c:v>8</c:v>
                </c:pt>
                <c:pt idx="136">
                  <c:v>8</c:v>
                </c:pt>
                <c:pt idx="137">
                  <c:v>7.99</c:v>
                </c:pt>
                <c:pt idx="138">
                  <c:v>7.99</c:v>
                </c:pt>
                <c:pt idx="139">
                  <c:v>8</c:v>
                </c:pt>
                <c:pt idx="140">
                  <c:v>8.06</c:v>
                </c:pt>
                <c:pt idx="141">
                  <c:v>8.09</c:v>
                </c:pt>
                <c:pt idx="142">
                  <c:v>8.1199999999999992</c:v>
                </c:pt>
                <c:pt idx="143">
                  <c:v>8.07</c:v>
                </c:pt>
                <c:pt idx="144">
                  <c:v>8.09</c:v>
                </c:pt>
                <c:pt idx="145">
                  <c:v>8.06</c:v>
                </c:pt>
                <c:pt idx="146">
                  <c:v>8.01</c:v>
                </c:pt>
                <c:pt idx="147">
                  <c:v>7.96</c:v>
                </c:pt>
                <c:pt idx="148">
                  <c:v>7.96</c:v>
                </c:pt>
                <c:pt idx="149">
                  <c:v>7.96</c:v>
                </c:pt>
                <c:pt idx="150">
                  <c:v>7.98</c:v>
                </c:pt>
                <c:pt idx="151">
                  <c:v>7.93</c:v>
                </c:pt>
                <c:pt idx="152">
                  <c:v>7.93</c:v>
                </c:pt>
                <c:pt idx="153">
                  <c:v>7.93</c:v>
                </c:pt>
                <c:pt idx="154">
                  <c:v>7.96</c:v>
                </c:pt>
                <c:pt idx="155">
                  <c:v>7.97</c:v>
                </c:pt>
                <c:pt idx="156">
                  <c:v>7.97</c:v>
                </c:pt>
                <c:pt idx="157">
                  <c:v>8.01</c:v>
                </c:pt>
                <c:pt idx="158">
                  <c:v>8</c:v>
                </c:pt>
                <c:pt idx="159">
                  <c:v>7.97</c:v>
                </c:pt>
                <c:pt idx="160">
                  <c:v>7.89</c:v>
                </c:pt>
                <c:pt idx="161">
                  <c:v>7.8</c:v>
                </c:pt>
                <c:pt idx="162">
                  <c:v>7.82</c:v>
                </c:pt>
                <c:pt idx="163">
                  <c:v>7.83</c:v>
                </c:pt>
                <c:pt idx="164">
                  <c:v>7.86</c:v>
                </c:pt>
                <c:pt idx="165">
                  <c:v>7.86</c:v>
                </c:pt>
                <c:pt idx="166">
                  <c:v>7.9</c:v>
                </c:pt>
                <c:pt idx="167">
                  <c:v>7.93</c:v>
                </c:pt>
                <c:pt idx="168">
                  <c:v>7.93</c:v>
                </c:pt>
                <c:pt idx="169">
                  <c:v>7.93</c:v>
                </c:pt>
                <c:pt idx="170">
                  <c:v>8.02</c:v>
                </c:pt>
                <c:pt idx="171">
                  <c:v>8.0399999999999991</c:v>
                </c:pt>
                <c:pt idx="172">
                  <c:v>7.99</c:v>
                </c:pt>
                <c:pt idx="173">
                  <c:v>8.0399999999999991</c:v>
                </c:pt>
                <c:pt idx="174">
                  <c:v>8.0299999999999994</c:v>
                </c:pt>
                <c:pt idx="175">
                  <c:v>8</c:v>
                </c:pt>
                <c:pt idx="176">
                  <c:v>7.95</c:v>
                </c:pt>
                <c:pt idx="177">
                  <c:v>7.94</c:v>
                </c:pt>
                <c:pt idx="178">
                  <c:v>7.97</c:v>
                </c:pt>
                <c:pt idx="179">
                  <c:v>8.01</c:v>
                </c:pt>
                <c:pt idx="180">
                  <c:v>8</c:v>
                </c:pt>
                <c:pt idx="181">
                  <c:v>7.97</c:v>
                </c:pt>
                <c:pt idx="182">
                  <c:v>7.94</c:v>
                </c:pt>
                <c:pt idx="183">
                  <c:v>7.93</c:v>
                </c:pt>
                <c:pt idx="184">
                  <c:v>7.97</c:v>
                </c:pt>
                <c:pt idx="185">
                  <c:v>7.98</c:v>
                </c:pt>
                <c:pt idx="186">
                  <c:v>8.09</c:v>
                </c:pt>
                <c:pt idx="187">
                  <c:v>8.02</c:v>
                </c:pt>
                <c:pt idx="188">
                  <c:v>7.93</c:v>
                </c:pt>
                <c:pt idx="189">
                  <c:v>7.89</c:v>
                </c:pt>
                <c:pt idx="190">
                  <c:v>7.92</c:v>
                </c:pt>
                <c:pt idx="191">
                  <c:v>8.0500000000000007</c:v>
                </c:pt>
                <c:pt idx="192">
                  <c:v>7.98</c:v>
                </c:pt>
                <c:pt idx="193">
                  <c:v>7.96</c:v>
                </c:pt>
                <c:pt idx="194">
                  <c:v>7.93</c:v>
                </c:pt>
                <c:pt idx="195">
                  <c:v>8.0500000000000007</c:v>
                </c:pt>
                <c:pt idx="196">
                  <c:v>8.18</c:v>
                </c:pt>
                <c:pt idx="197">
                  <c:v>8.24</c:v>
                </c:pt>
                <c:pt idx="198">
                  <c:v>8.2200000000000006</c:v>
                </c:pt>
                <c:pt idx="199">
                  <c:v>8.25</c:v>
                </c:pt>
                <c:pt idx="200">
                  <c:v>8.26</c:v>
                </c:pt>
                <c:pt idx="201">
                  <c:v>8.3000000000000007</c:v>
                </c:pt>
                <c:pt idx="202">
                  <c:v>8.25</c:v>
                </c:pt>
                <c:pt idx="203">
                  <c:v>8.23</c:v>
                </c:pt>
                <c:pt idx="204">
                  <c:v>8.17</c:v>
                </c:pt>
                <c:pt idx="205">
                  <c:v>8.09</c:v>
                </c:pt>
                <c:pt idx="206">
                  <c:v>8.09</c:v>
                </c:pt>
                <c:pt idx="207">
                  <c:v>8.17</c:v>
                </c:pt>
                <c:pt idx="208">
                  <c:v>8.1300000000000008</c:v>
                </c:pt>
                <c:pt idx="209">
                  <c:v>8.15</c:v>
                </c:pt>
                <c:pt idx="210">
                  <c:v>8.09</c:v>
                </c:pt>
                <c:pt idx="211">
                  <c:v>8.1199999999999992</c:v>
                </c:pt>
                <c:pt idx="212">
                  <c:v>8.1199999999999992</c:v>
                </c:pt>
                <c:pt idx="213">
                  <c:v>8.11</c:v>
                </c:pt>
                <c:pt idx="214">
                  <c:v>8.16</c:v>
                </c:pt>
                <c:pt idx="215">
                  <c:v>8.17</c:v>
                </c:pt>
                <c:pt idx="216">
                  <c:v>8.18</c:v>
                </c:pt>
                <c:pt idx="217">
                  <c:v>8.18</c:v>
                </c:pt>
                <c:pt idx="218">
                  <c:v>8.1300000000000008</c:v>
                </c:pt>
                <c:pt idx="219">
                  <c:v>8.15</c:v>
                </c:pt>
                <c:pt idx="220">
                  <c:v>8.17</c:v>
                </c:pt>
                <c:pt idx="221">
                  <c:v>8.24</c:v>
                </c:pt>
                <c:pt idx="222">
                  <c:v>8.2899999999999991</c:v>
                </c:pt>
                <c:pt idx="223">
                  <c:v>8.2799999999999994</c:v>
                </c:pt>
                <c:pt idx="224">
                  <c:v>8.31</c:v>
                </c:pt>
                <c:pt idx="225">
                  <c:v>8.35</c:v>
                </c:pt>
                <c:pt idx="226">
                  <c:v>8.39</c:v>
                </c:pt>
                <c:pt idx="227">
                  <c:v>8.44</c:v>
                </c:pt>
                <c:pt idx="228">
                  <c:v>8.43</c:v>
                </c:pt>
                <c:pt idx="229">
                  <c:v>8.48</c:v>
                </c:pt>
                <c:pt idx="230">
                  <c:v>8.42</c:v>
                </c:pt>
                <c:pt idx="231">
                  <c:v>8.43</c:v>
                </c:pt>
                <c:pt idx="232">
                  <c:v>8.32</c:v>
                </c:pt>
                <c:pt idx="233">
                  <c:v>8.41</c:v>
                </c:pt>
                <c:pt idx="234">
                  <c:v>8.3800000000000008</c:v>
                </c:pt>
                <c:pt idx="235">
                  <c:v>8.34</c:v>
                </c:pt>
                <c:pt idx="236">
                  <c:v>8.3000000000000007</c:v>
                </c:pt>
                <c:pt idx="237">
                  <c:v>8.3699999999999992</c:v>
                </c:pt>
                <c:pt idx="238">
                  <c:v>8.36</c:v>
                </c:pt>
                <c:pt idx="239">
                  <c:v>8.23</c:v>
                </c:pt>
                <c:pt idx="240">
                  <c:v>8.1300000000000008</c:v>
                </c:pt>
                <c:pt idx="241">
                  <c:v>8.11</c:v>
                </c:pt>
                <c:pt idx="242">
                  <c:v>8.14</c:v>
                </c:pt>
                <c:pt idx="243">
                  <c:v>8.1</c:v>
                </c:pt>
                <c:pt idx="244">
                  <c:v>8.14</c:v>
                </c:pt>
                <c:pt idx="245">
                  <c:v>8.14</c:v>
                </c:pt>
                <c:pt idx="246">
                  <c:v>8.06</c:v>
                </c:pt>
                <c:pt idx="247">
                  <c:v>8.09</c:v>
                </c:pt>
                <c:pt idx="248">
                  <c:v>8.0299999999999994</c:v>
                </c:pt>
                <c:pt idx="249">
                  <c:v>8.0299999999999994</c:v>
                </c:pt>
                <c:pt idx="250">
                  <c:v>8.1</c:v>
                </c:pt>
                <c:pt idx="251">
                  <c:v>8.0500000000000007</c:v>
                </c:pt>
                <c:pt idx="252">
                  <c:v>8.02</c:v>
                </c:pt>
                <c:pt idx="253">
                  <c:v>8.1300000000000008</c:v>
                </c:pt>
                <c:pt idx="254">
                  <c:v>8.02</c:v>
                </c:pt>
                <c:pt idx="255">
                  <c:v>7.99</c:v>
                </c:pt>
                <c:pt idx="256">
                  <c:v>7.95</c:v>
                </c:pt>
                <c:pt idx="257">
                  <c:v>7.93</c:v>
                </c:pt>
                <c:pt idx="258">
                  <c:v>7.97</c:v>
                </c:pt>
                <c:pt idx="259">
                  <c:v>7.97</c:v>
                </c:pt>
                <c:pt idx="260">
                  <c:v>7.98</c:v>
                </c:pt>
                <c:pt idx="261">
                  <c:v>8.0299999999999994</c:v>
                </c:pt>
                <c:pt idx="262">
                  <c:v>7.98</c:v>
                </c:pt>
                <c:pt idx="263">
                  <c:v>8</c:v>
                </c:pt>
                <c:pt idx="264">
                  <c:v>8.1</c:v>
                </c:pt>
                <c:pt idx="265">
                  <c:v>8.09</c:v>
                </c:pt>
                <c:pt idx="266">
                  <c:v>8.16</c:v>
                </c:pt>
                <c:pt idx="267">
                  <c:v>8.17</c:v>
                </c:pt>
                <c:pt idx="268">
                  <c:v>8.1300000000000008</c:v>
                </c:pt>
                <c:pt idx="269">
                  <c:v>8.14</c:v>
                </c:pt>
                <c:pt idx="270">
                  <c:v>8.2100000000000009</c:v>
                </c:pt>
                <c:pt idx="271">
                  <c:v>8.3000000000000007</c:v>
                </c:pt>
                <c:pt idx="272">
                  <c:v>8.2799999999999994</c:v>
                </c:pt>
                <c:pt idx="273">
                  <c:v>8.35</c:v>
                </c:pt>
                <c:pt idx="274">
                  <c:v>8.35</c:v>
                </c:pt>
                <c:pt idx="275">
                  <c:v>8.31</c:v>
                </c:pt>
                <c:pt idx="276">
                  <c:v>8.35</c:v>
                </c:pt>
                <c:pt idx="277">
                  <c:v>8.36</c:v>
                </c:pt>
                <c:pt idx="278">
                  <c:v>8.3699999999999992</c:v>
                </c:pt>
                <c:pt idx="279">
                  <c:v>8.3699999999999992</c:v>
                </c:pt>
                <c:pt idx="280">
                  <c:v>8.3800000000000008</c:v>
                </c:pt>
                <c:pt idx="281">
                  <c:v>8.3699999999999992</c:v>
                </c:pt>
                <c:pt idx="282">
                  <c:v>8.3800000000000008</c:v>
                </c:pt>
                <c:pt idx="283">
                  <c:v>8.33</c:v>
                </c:pt>
                <c:pt idx="284">
                  <c:v>8.4</c:v>
                </c:pt>
                <c:pt idx="285">
                  <c:v>8.41</c:v>
                </c:pt>
                <c:pt idx="286">
                  <c:v>8.5500000000000007</c:v>
                </c:pt>
                <c:pt idx="287">
                  <c:v>8.61</c:v>
                </c:pt>
                <c:pt idx="288">
                  <c:v>8.68</c:v>
                </c:pt>
                <c:pt idx="289">
                  <c:v>8.6999999999999993</c:v>
                </c:pt>
                <c:pt idx="290">
                  <c:v>8.76</c:v>
                </c:pt>
                <c:pt idx="291">
                  <c:v>8.7899999999999991</c:v>
                </c:pt>
                <c:pt idx="292">
                  <c:v>8.76</c:v>
                </c:pt>
                <c:pt idx="293">
                  <c:v>8.84</c:v>
                </c:pt>
                <c:pt idx="294">
                  <c:v>8.85</c:v>
                </c:pt>
                <c:pt idx="295">
                  <c:v>8.8000000000000007</c:v>
                </c:pt>
                <c:pt idx="296">
                  <c:v>8.8000000000000007</c:v>
                </c:pt>
                <c:pt idx="297">
                  <c:v>8.77</c:v>
                </c:pt>
                <c:pt idx="298">
                  <c:v>8.7899999999999991</c:v>
                </c:pt>
                <c:pt idx="299">
                  <c:v>8.6999999999999993</c:v>
                </c:pt>
                <c:pt idx="300">
                  <c:v>8.7200000000000006</c:v>
                </c:pt>
                <c:pt idx="301">
                  <c:v>8.77</c:v>
                </c:pt>
                <c:pt idx="302">
                  <c:v>8.7799999999999994</c:v>
                </c:pt>
                <c:pt idx="303">
                  <c:v>8.83</c:v>
                </c:pt>
                <c:pt idx="304">
                  <c:v>8.7899999999999991</c:v>
                </c:pt>
                <c:pt idx="305">
                  <c:v>8.84</c:v>
                </c:pt>
                <c:pt idx="306">
                  <c:v>8.83</c:v>
                </c:pt>
                <c:pt idx="307">
                  <c:v>8.74</c:v>
                </c:pt>
                <c:pt idx="308">
                  <c:v>8.66</c:v>
                </c:pt>
                <c:pt idx="309">
                  <c:v>8.59</c:v>
                </c:pt>
                <c:pt idx="310">
                  <c:v>8.6</c:v>
                </c:pt>
                <c:pt idx="311">
                  <c:v>8.6999999999999993</c:v>
                </c:pt>
                <c:pt idx="312">
                  <c:v>8.7200000000000006</c:v>
                </c:pt>
                <c:pt idx="313">
                  <c:v>8.68</c:v>
                </c:pt>
                <c:pt idx="314">
                  <c:v>8.7100000000000009</c:v>
                </c:pt>
                <c:pt idx="315">
                  <c:v>8.7200000000000006</c:v>
                </c:pt>
                <c:pt idx="316">
                  <c:v>8.67</c:v>
                </c:pt>
                <c:pt idx="317">
                  <c:v>8.66</c:v>
                </c:pt>
                <c:pt idx="318">
                  <c:v>8.59</c:v>
                </c:pt>
                <c:pt idx="319">
                  <c:v>8.6</c:v>
                </c:pt>
                <c:pt idx="320">
                  <c:v>8.6199999999999992</c:v>
                </c:pt>
                <c:pt idx="321">
                  <c:v>8.64</c:v>
                </c:pt>
                <c:pt idx="322">
                  <c:v>8.6300000000000008</c:v>
                </c:pt>
                <c:pt idx="323">
                  <c:v>8.75</c:v>
                </c:pt>
                <c:pt idx="324">
                  <c:v>8.73</c:v>
                </c:pt>
                <c:pt idx="325">
                  <c:v>8.6</c:v>
                </c:pt>
                <c:pt idx="326">
                  <c:v>8.66</c:v>
                </c:pt>
                <c:pt idx="327">
                  <c:v>8.6300000000000008</c:v>
                </c:pt>
                <c:pt idx="328">
                  <c:v>8.64</c:v>
                </c:pt>
                <c:pt idx="329">
                  <c:v>8.57</c:v>
                </c:pt>
                <c:pt idx="330">
                  <c:v>8.5299999999999994</c:v>
                </c:pt>
                <c:pt idx="331">
                  <c:v>8.5299999999999994</c:v>
                </c:pt>
                <c:pt idx="332">
                  <c:v>8.48</c:v>
                </c:pt>
                <c:pt idx="333">
                  <c:v>8.3800000000000008</c:v>
                </c:pt>
                <c:pt idx="334">
                  <c:v>8.36</c:v>
                </c:pt>
                <c:pt idx="335">
                  <c:v>8.4600000000000009</c:v>
                </c:pt>
                <c:pt idx="336">
                  <c:v>8.4600000000000009</c:v>
                </c:pt>
                <c:pt idx="337">
                  <c:v>8.52</c:v>
                </c:pt>
                <c:pt idx="338">
                  <c:v>8.5500000000000007</c:v>
                </c:pt>
                <c:pt idx="339">
                  <c:v>8.5399999999999991</c:v>
                </c:pt>
                <c:pt idx="340">
                  <c:v>8.4700000000000006</c:v>
                </c:pt>
                <c:pt idx="341">
                  <c:v>8.4600000000000009</c:v>
                </c:pt>
                <c:pt idx="342">
                  <c:v>8.52</c:v>
                </c:pt>
                <c:pt idx="343">
                  <c:v>8.66</c:v>
                </c:pt>
                <c:pt idx="344">
                  <c:v>8.6</c:v>
                </c:pt>
                <c:pt idx="345">
                  <c:v>8.52</c:v>
                </c:pt>
                <c:pt idx="346">
                  <c:v>8.3800000000000008</c:v>
                </c:pt>
                <c:pt idx="347">
                  <c:v>8.36</c:v>
                </c:pt>
                <c:pt idx="348">
                  <c:v>8.42</c:v>
                </c:pt>
                <c:pt idx="349">
                  <c:v>8.4600000000000009</c:v>
                </c:pt>
                <c:pt idx="350">
                  <c:v>8.48</c:v>
                </c:pt>
                <c:pt idx="351">
                  <c:v>8.36</c:v>
                </c:pt>
                <c:pt idx="352">
                  <c:v>8.42</c:v>
                </c:pt>
                <c:pt idx="353">
                  <c:v>8.4700000000000006</c:v>
                </c:pt>
                <c:pt idx="354">
                  <c:v>8.5399999999999991</c:v>
                </c:pt>
                <c:pt idx="355">
                  <c:v>8.61</c:v>
                </c:pt>
                <c:pt idx="356">
                  <c:v>8.67</c:v>
                </c:pt>
                <c:pt idx="357">
                  <c:v>8.68</c:v>
                </c:pt>
                <c:pt idx="358">
                  <c:v>8.77</c:v>
                </c:pt>
                <c:pt idx="359">
                  <c:v>8.7899999999999991</c:v>
                </c:pt>
                <c:pt idx="360">
                  <c:v>8.7899999999999991</c:v>
                </c:pt>
                <c:pt idx="361">
                  <c:v>8.82</c:v>
                </c:pt>
                <c:pt idx="362">
                  <c:v>8.84</c:v>
                </c:pt>
                <c:pt idx="363">
                  <c:v>8.86</c:v>
                </c:pt>
                <c:pt idx="364">
                  <c:v>8.8800000000000008</c:v>
                </c:pt>
                <c:pt idx="365">
                  <c:v>8.8699999999999992</c:v>
                </c:pt>
                <c:pt idx="366">
                  <c:v>8.89</c:v>
                </c:pt>
                <c:pt idx="367">
                  <c:v>8.9499999999999993</c:v>
                </c:pt>
                <c:pt idx="368">
                  <c:v>8.9499999999999993</c:v>
                </c:pt>
                <c:pt idx="369">
                  <c:v>8.92</c:v>
                </c:pt>
                <c:pt idx="370">
                  <c:v>8.93</c:v>
                </c:pt>
                <c:pt idx="371">
                  <c:v>8.86</c:v>
                </c:pt>
                <c:pt idx="372">
                  <c:v>8.86</c:v>
                </c:pt>
                <c:pt idx="373">
                  <c:v>8.9</c:v>
                </c:pt>
                <c:pt idx="374">
                  <c:v>8.93</c:v>
                </c:pt>
                <c:pt idx="375">
                  <c:v>8.9700000000000006</c:v>
                </c:pt>
                <c:pt idx="376">
                  <c:v>9.02</c:v>
                </c:pt>
                <c:pt idx="377">
                  <c:v>9.0399999999999991</c:v>
                </c:pt>
                <c:pt idx="378">
                  <c:v>8.99</c:v>
                </c:pt>
                <c:pt idx="379">
                  <c:v>8.9600000000000009</c:v>
                </c:pt>
                <c:pt idx="380">
                  <c:v>8.91</c:v>
                </c:pt>
                <c:pt idx="381">
                  <c:v>8.9499999999999993</c:v>
                </c:pt>
                <c:pt idx="382">
                  <c:v>9.0500000000000007</c:v>
                </c:pt>
                <c:pt idx="383">
                  <c:v>9.07</c:v>
                </c:pt>
                <c:pt idx="384">
                  <c:v>9.02</c:v>
                </c:pt>
                <c:pt idx="385">
                  <c:v>9.07</c:v>
                </c:pt>
                <c:pt idx="386">
                  <c:v>9.02</c:v>
                </c:pt>
                <c:pt idx="387">
                  <c:v>8.9700000000000006</c:v>
                </c:pt>
                <c:pt idx="388">
                  <c:v>8.99</c:v>
                </c:pt>
                <c:pt idx="389">
                  <c:v>8.91</c:v>
                </c:pt>
                <c:pt idx="390">
                  <c:v>8.91</c:v>
                </c:pt>
                <c:pt idx="391">
                  <c:v>8.9</c:v>
                </c:pt>
                <c:pt idx="392">
                  <c:v>9</c:v>
                </c:pt>
                <c:pt idx="393">
                  <c:v>8.9499999999999993</c:v>
                </c:pt>
                <c:pt idx="394">
                  <c:v>9.0399999999999991</c:v>
                </c:pt>
                <c:pt idx="395">
                  <c:v>9.1199999999999992</c:v>
                </c:pt>
                <c:pt idx="396">
                  <c:v>9.1199999999999992</c:v>
                </c:pt>
                <c:pt idx="397">
                  <c:v>9.0500000000000007</c:v>
                </c:pt>
                <c:pt idx="398">
                  <c:v>8.98</c:v>
                </c:pt>
                <c:pt idx="399">
                  <c:v>8.93</c:v>
                </c:pt>
                <c:pt idx="400">
                  <c:v>8.91</c:v>
                </c:pt>
                <c:pt idx="401">
                  <c:v>8.9499999999999993</c:v>
                </c:pt>
                <c:pt idx="402">
                  <c:v>9</c:v>
                </c:pt>
                <c:pt idx="403">
                  <c:v>8.9600000000000009</c:v>
                </c:pt>
                <c:pt idx="404">
                  <c:v>9.0299999999999994</c:v>
                </c:pt>
                <c:pt idx="405">
                  <c:v>9.0500000000000007</c:v>
                </c:pt>
                <c:pt idx="406">
                  <c:v>8.98</c:v>
                </c:pt>
                <c:pt idx="407">
                  <c:v>9.11</c:v>
                </c:pt>
                <c:pt idx="408">
                  <c:v>9.1199999999999992</c:v>
                </c:pt>
                <c:pt idx="409">
                  <c:v>9.08</c:v>
                </c:pt>
                <c:pt idx="410">
                  <c:v>9.18</c:v>
                </c:pt>
                <c:pt idx="411">
                  <c:v>9.2200000000000006</c:v>
                </c:pt>
                <c:pt idx="412">
                  <c:v>9.19</c:v>
                </c:pt>
                <c:pt idx="413">
                  <c:v>9.18</c:v>
                </c:pt>
                <c:pt idx="414">
                  <c:v>9.15</c:v>
                </c:pt>
                <c:pt idx="415">
                  <c:v>9.2200000000000006</c:v>
                </c:pt>
                <c:pt idx="416">
                  <c:v>9.24</c:v>
                </c:pt>
                <c:pt idx="417">
                  <c:v>9.2799999999999994</c:v>
                </c:pt>
                <c:pt idx="418">
                  <c:v>9.3000000000000007</c:v>
                </c:pt>
                <c:pt idx="419">
                  <c:v>9.36</c:v>
                </c:pt>
                <c:pt idx="420">
                  <c:v>9.43</c:v>
                </c:pt>
                <c:pt idx="421">
                  <c:v>9.43</c:v>
                </c:pt>
                <c:pt idx="422">
                  <c:v>9.33</c:v>
                </c:pt>
                <c:pt idx="423">
                  <c:v>9.36</c:v>
                </c:pt>
                <c:pt idx="424">
                  <c:v>9.32</c:v>
                </c:pt>
                <c:pt idx="425">
                  <c:v>9.32</c:v>
                </c:pt>
                <c:pt idx="426">
                  <c:v>9.33</c:v>
                </c:pt>
                <c:pt idx="427">
                  <c:v>9.31</c:v>
                </c:pt>
                <c:pt idx="428">
                  <c:v>9.34</c:v>
                </c:pt>
                <c:pt idx="429">
                  <c:v>9.3000000000000007</c:v>
                </c:pt>
                <c:pt idx="430">
                  <c:v>9.31</c:v>
                </c:pt>
                <c:pt idx="431">
                  <c:v>9.25</c:v>
                </c:pt>
                <c:pt idx="432">
                  <c:v>9.2100000000000009</c:v>
                </c:pt>
                <c:pt idx="433">
                  <c:v>9.19</c:v>
                </c:pt>
                <c:pt idx="434">
                  <c:v>9.1999999999999993</c:v>
                </c:pt>
                <c:pt idx="435">
                  <c:v>9.1999999999999993</c:v>
                </c:pt>
                <c:pt idx="436">
                  <c:v>9.1999999999999993</c:v>
                </c:pt>
                <c:pt idx="437">
                  <c:v>9.2799999999999994</c:v>
                </c:pt>
                <c:pt idx="438">
                  <c:v>9.26</c:v>
                </c:pt>
                <c:pt idx="439">
                  <c:v>9.2899999999999991</c:v>
                </c:pt>
                <c:pt idx="440">
                  <c:v>9.2899999999999991</c:v>
                </c:pt>
                <c:pt idx="441">
                  <c:v>9.24</c:v>
                </c:pt>
                <c:pt idx="442">
                  <c:v>9.2899999999999991</c:v>
                </c:pt>
                <c:pt idx="443">
                  <c:v>9.3699999999999992</c:v>
                </c:pt>
                <c:pt idx="444">
                  <c:v>9.3699999999999992</c:v>
                </c:pt>
                <c:pt idx="445">
                  <c:v>9.3800000000000008</c:v>
                </c:pt>
                <c:pt idx="446">
                  <c:v>9.35</c:v>
                </c:pt>
                <c:pt idx="447">
                  <c:v>9.36</c:v>
                </c:pt>
                <c:pt idx="448">
                  <c:v>9.2799999999999994</c:v>
                </c:pt>
                <c:pt idx="449">
                  <c:v>9.35</c:v>
                </c:pt>
                <c:pt idx="450">
                  <c:v>9.4</c:v>
                </c:pt>
                <c:pt idx="451">
                  <c:v>9.4</c:v>
                </c:pt>
                <c:pt idx="452">
                  <c:v>9.39</c:v>
                </c:pt>
                <c:pt idx="453">
                  <c:v>9.4</c:v>
                </c:pt>
                <c:pt idx="454">
                  <c:v>9.35</c:v>
                </c:pt>
                <c:pt idx="455">
                  <c:v>9.3800000000000008</c:v>
                </c:pt>
                <c:pt idx="456">
                  <c:v>9.42</c:v>
                </c:pt>
                <c:pt idx="457">
                  <c:v>9.43</c:v>
                </c:pt>
                <c:pt idx="458">
                  <c:v>9.36</c:v>
                </c:pt>
                <c:pt idx="459">
                  <c:v>9.3699999999999992</c:v>
                </c:pt>
                <c:pt idx="460">
                  <c:v>9.36</c:v>
                </c:pt>
                <c:pt idx="461">
                  <c:v>9.3000000000000007</c:v>
                </c:pt>
                <c:pt idx="462">
                  <c:v>9.2799999999999994</c:v>
                </c:pt>
                <c:pt idx="463">
                  <c:v>9.27</c:v>
                </c:pt>
                <c:pt idx="464">
                  <c:v>9.35</c:v>
                </c:pt>
                <c:pt idx="465">
                  <c:v>9.32</c:v>
                </c:pt>
                <c:pt idx="466">
                  <c:v>9.32</c:v>
                </c:pt>
                <c:pt idx="467">
                  <c:v>9.35</c:v>
                </c:pt>
                <c:pt idx="468">
                  <c:v>9.2799999999999994</c:v>
                </c:pt>
                <c:pt idx="469">
                  <c:v>9.19</c:v>
                </c:pt>
                <c:pt idx="470">
                  <c:v>9.17</c:v>
                </c:pt>
                <c:pt idx="471">
                  <c:v>9.1300000000000008</c:v>
                </c:pt>
                <c:pt idx="472">
                  <c:v>9.17</c:v>
                </c:pt>
                <c:pt idx="473">
                  <c:v>9.48</c:v>
                </c:pt>
                <c:pt idx="474">
                  <c:v>9.5299999999999994</c:v>
                </c:pt>
                <c:pt idx="475">
                  <c:v>9.42</c:v>
                </c:pt>
                <c:pt idx="476">
                  <c:v>9.2899999999999991</c:v>
                </c:pt>
                <c:pt idx="477">
                  <c:v>9.32</c:v>
                </c:pt>
                <c:pt idx="478">
                  <c:v>9.2899999999999991</c:v>
                </c:pt>
                <c:pt idx="479">
                  <c:v>9.25</c:v>
                </c:pt>
                <c:pt idx="480">
                  <c:v>9.2799999999999994</c:v>
                </c:pt>
                <c:pt idx="481">
                  <c:v>9.36</c:v>
                </c:pt>
                <c:pt idx="482">
                  <c:v>9.4499999999999993</c:v>
                </c:pt>
                <c:pt idx="483">
                  <c:v>9.49</c:v>
                </c:pt>
                <c:pt idx="484">
                  <c:v>9.68</c:v>
                </c:pt>
                <c:pt idx="485">
                  <c:v>9.69</c:v>
                </c:pt>
                <c:pt idx="486">
                  <c:v>9.8000000000000007</c:v>
                </c:pt>
                <c:pt idx="487">
                  <c:v>9.98</c:v>
                </c:pt>
                <c:pt idx="488">
                  <c:v>9.99</c:v>
                </c:pt>
                <c:pt idx="489">
                  <c:v>10.029999999999999</c:v>
                </c:pt>
                <c:pt idx="490">
                  <c:v>10.050000000000001</c:v>
                </c:pt>
                <c:pt idx="491">
                  <c:v>10.1</c:v>
                </c:pt>
                <c:pt idx="492">
                  <c:v>10.199999999999999</c:v>
                </c:pt>
                <c:pt idx="493">
                  <c:v>10.26</c:v>
                </c:pt>
                <c:pt idx="494">
                  <c:v>10.3</c:v>
                </c:pt>
                <c:pt idx="495">
                  <c:v>10.32</c:v>
                </c:pt>
                <c:pt idx="496">
                  <c:v>10.4</c:v>
                </c:pt>
                <c:pt idx="497">
                  <c:v>10.29</c:v>
                </c:pt>
                <c:pt idx="498">
                  <c:v>10.37</c:v>
                </c:pt>
                <c:pt idx="499">
                  <c:v>10.35</c:v>
                </c:pt>
                <c:pt idx="500">
                  <c:v>10.27</c:v>
                </c:pt>
                <c:pt idx="501">
                  <c:v>10.24</c:v>
                </c:pt>
                <c:pt idx="502">
                  <c:v>10.42</c:v>
                </c:pt>
                <c:pt idx="503">
                  <c:v>10.46</c:v>
                </c:pt>
                <c:pt idx="504">
                  <c:v>10.35</c:v>
                </c:pt>
              </c:numCache>
            </c:numRef>
          </c:val>
          <c:smooth val="0"/>
          <c:extLst>
            <c:ext xmlns:c16="http://schemas.microsoft.com/office/drawing/2014/chart" uri="{C3380CC4-5D6E-409C-BE32-E72D297353CC}">
              <c16:uniqueId val="{00000001-B531-40DD-ADD5-3A7BC46F31CD}"/>
            </c:ext>
          </c:extLst>
        </c:ser>
        <c:ser>
          <c:idx val="2"/>
          <c:order val="2"/>
          <c:tx>
            <c:strRef>
              <c:f>'Yield curve'!$F$7</c:f>
              <c:strCache>
                <c:ptCount val="1"/>
                <c:pt idx="0">
                  <c:v>5</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curve'!$F$8:$F$512</c:f>
              <c:numCache>
                <c:formatCode>#,##0.00</c:formatCode>
                <c:ptCount val="505"/>
                <c:pt idx="0">
                  <c:v>6.94</c:v>
                </c:pt>
                <c:pt idx="1">
                  <c:v>6.99</c:v>
                </c:pt>
                <c:pt idx="2">
                  <c:v>7.05</c:v>
                </c:pt>
                <c:pt idx="3">
                  <c:v>7.06</c:v>
                </c:pt>
                <c:pt idx="4">
                  <c:v>7.02</c:v>
                </c:pt>
                <c:pt idx="5">
                  <c:v>7</c:v>
                </c:pt>
                <c:pt idx="6">
                  <c:v>7.02</c:v>
                </c:pt>
                <c:pt idx="7">
                  <c:v>7.02</c:v>
                </c:pt>
                <c:pt idx="8">
                  <c:v>7.02</c:v>
                </c:pt>
                <c:pt idx="9">
                  <c:v>7.02</c:v>
                </c:pt>
                <c:pt idx="10">
                  <c:v>7.03</c:v>
                </c:pt>
                <c:pt idx="11">
                  <c:v>7.03</c:v>
                </c:pt>
                <c:pt idx="12">
                  <c:v>6.99</c:v>
                </c:pt>
                <c:pt idx="13">
                  <c:v>7</c:v>
                </c:pt>
                <c:pt idx="14">
                  <c:v>7.07</c:v>
                </c:pt>
                <c:pt idx="15">
                  <c:v>7.04</c:v>
                </c:pt>
                <c:pt idx="16">
                  <c:v>7.03</c:v>
                </c:pt>
                <c:pt idx="17">
                  <c:v>7.11</c:v>
                </c:pt>
                <c:pt idx="18">
                  <c:v>7.09</c:v>
                </c:pt>
                <c:pt idx="19">
                  <c:v>7.15</c:v>
                </c:pt>
                <c:pt idx="20">
                  <c:v>7.18</c:v>
                </c:pt>
                <c:pt idx="21">
                  <c:v>7.14</c:v>
                </c:pt>
                <c:pt idx="22">
                  <c:v>7.17</c:v>
                </c:pt>
                <c:pt idx="23">
                  <c:v>7.16</c:v>
                </c:pt>
                <c:pt idx="24">
                  <c:v>7.17</c:v>
                </c:pt>
                <c:pt idx="25">
                  <c:v>7.15</c:v>
                </c:pt>
                <c:pt idx="26">
                  <c:v>7.16</c:v>
                </c:pt>
                <c:pt idx="27">
                  <c:v>7.17</c:v>
                </c:pt>
                <c:pt idx="28">
                  <c:v>7.22</c:v>
                </c:pt>
                <c:pt idx="29">
                  <c:v>7.23</c:v>
                </c:pt>
                <c:pt idx="30">
                  <c:v>7.27</c:v>
                </c:pt>
                <c:pt idx="31">
                  <c:v>7.34</c:v>
                </c:pt>
                <c:pt idx="32">
                  <c:v>7.35</c:v>
                </c:pt>
                <c:pt idx="33">
                  <c:v>7.34</c:v>
                </c:pt>
                <c:pt idx="34">
                  <c:v>7.36</c:v>
                </c:pt>
                <c:pt idx="35">
                  <c:v>7.35</c:v>
                </c:pt>
                <c:pt idx="36">
                  <c:v>7.36</c:v>
                </c:pt>
                <c:pt idx="37">
                  <c:v>7.38</c:v>
                </c:pt>
                <c:pt idx="38">
                  <c:v>7.38</c:v>
                </c:pt>
                <c:pt idx="39">
                  <c:v>7.4</c:v>
                </c:pt>
                <c:pt idx="40">
                  <c:v>7.39</c:v>
                </c:pt>
                <c:pt idx="41">
                  <c:v>7.43</c:v>
                </c:pt>
                <c:pt idx="42">
                  <c:v>7.43</c:v>
                </c:pt>
                <c:pt idx="43">
                  <c:v>7.42</c:v>
                </c:pt>
                <c:pt idx="44">
                  <c:v>7.43</c:v>
                </c:pt>
                <c:pt idx="45">
                  <c:v>7.46</c:v>
                </c:pt>
                <c:pt idx="46">
                  <c:v>7.45</c:v>
                </c:pt>
                <c:pt idx="47">
                  <c:v>7.48</c:v>
                </c:pt>
                <c:pt idx="48">
                  <c:v>7.52</c:v>
                </c:pt>
                <c:pt idx="49">
                  <c:v>7.53</c:v>
                </c:pt>
                <c:pt idx="50">
                  <c:v>7.53</c:v>
                </c:pt>
                <c:pt idx="51">
                  <c:v>7.57</c:v>
                </c:pt>
                <c:pt idx="52">
                  <c:v>7.58</c:v>
                </c:pt>
                <c:pt idx="53">
                  <c:v>7.61</c:v>
                </c:pt>
                <c:pt idx="54">
                  <c:v>7.58</c:v>
                </c:pt>
                <c:pt idx="55">
                  <c:v>7.55</c:v>
                </c:pt>
                <c:pt idx="56">
                  <c:v>7.54</c:v>
                </c:pt>
                <c:pt idx="57">
                  <c:v>7.55</c:v>
                </c:pt>
                <c:pt idx="58">
                  <c:v>7.5</c:v>
                </c:pt>
                <c:pt idx="59">
                  <c:v>7.5</c:v>
                </c:pt>
                <c:pt idx="60">
                  <c:v>7.47</c:v>
                </c:pt>
                <c:pt idx="61">
                  <c:v>7.49</c:v>
                </c:pt>
                <c:pt idx="62">
                  <c:v>7.49</c:v>
                </c:pt>
                <c:pt idx="63">
                  <c:v>7.48</c:v>
                </c:pt>
                <c:pt idx="64">
                  <c:v>7.5</c:v>
                </c:pt>
                <c:pt idx="65">
                  <c:v>7.46</c:v>
                </c:pt>
                <c:pt idx="66">
                  <c:v>7.45</c:v>
                </c:pt>
                <c:pt idx="67">
                  <c:v>7.42</c:v>
                </c:pt>
                <c:pt idx="68">
                  <c:v>7.4</c:v>
                </c:pt>
                <c:pt idx="69">
                  <c:v>7.41</c:v>
                </c:pt>
                <c:pt idx="70">
                  <c:v>7.38</c:v>
                </c:pt>
                <c:pt idx="71">
                  <c:v>7.39</c:v>
                </c:pt>
                <c:pt idx="72">
                  <c:v>7.43</c:v>
                </c:pt>
                <c:pt idx="73">
                  <c:v>7.4</c:v>
                </c:pt>
                <c:pt idx="74">
                  <c:v>7.36</c:v>
                </c:pt>
                <c:pt idx="75">
                  <c:v>7.37</c:v>
                </c:pt>
                <c:pt idx="76">
                  <c:v>7.43</c:v>
                </c:pt>
                <c:pt idx="77">
                  <c:v>7.48</c:v>
                </c:pt>
                <c:pt idx="78">
                  <c:v>7.53</c:v>
                </c:pt>
                <c:pt idx="79">
                  <c:v>7.51</c:v>
                </c:pt>
                <c:pt idx="80">
                  <c:v>7.51</c:v>
                </c:pt>
                <c:pt idx="81">
                  <c:v>7.55</c:v>
                </c:pt>
                <c:pt idx="82">
                  <c:v>7.59</c:v>
                </c:pt>
                <c:pt idx="83">
                  <c:v>7.6</c:v>
                </c:pt>
                <c:pt idx="84">
                  <c:v>7.57</c:v>
                </c:pt>
                <c:pt idx="85">
                  <c:v>7.62</c:v>
                </c:pt>
                <c:pt idx="86">
                  <c:v>7.65</c:v>
                </c:pt>
                <c:pt idx="87">
                  <c:v>7.59</c:v>
                </c:pt>
                <c:pt idx="88">
                  <c:v>7.54</c:v>
                </c:pt>
                <c:pt idx="89">
                  <c:v>7.53</c:v>
                </c:pt>
                <c:pt idx="90">
                  <c:v>7.55</c:v>
                </c:pt>
                <c:pt idx="91">
                  <c:v>7.5</c:v>
                </c:pt>
                <c:pt idx="92">
                  <c:v>7.53</c:v>
                </c:pt>
                <c:pt idx="93">
                  <c:v>7.54</c:v>
                </c:pt>
                <c:pt idx="94">
                  <c:v>7.52</c:v>
                </c:pt>
                <c:pt idx="95">
                  <c:v>7.53</c:v>
                </c:pt>
                <c:pt idx="96">
                  <c:v>7.53</c:v>
                </c:pt>
                <c:pt idx="97">
                  <c:v>7.54</c:v>
                </c:pt>
                <c:pt idx="98">
                  <c:v>7.52</c:v>
                </c:pt>
                <c:pt idx="99">
                  <c:v>7.52</c:v>
                </c:pt>
                <c:pt idx="100">
                  <c:v>7.52</c:v>
                </c:pt>
                <c:pt idx="101">
                  <c:v>7.52</c:v>
                </c:pt>
                <c:pt idx="102">
                  <c:v>7.58</c:v>
                </c:pt>
                <c:pt idx="103">
                  <c:v>7.65</c:v>
                </c:pt>
                <c:pt idx="104">
                  <c:v>7.68</c:v>
                </c:pt>
                <c:pt idx="105">
                  <c:v>7.7</c:v>
                </c:pt>
                <c:pt idx="106">
                  <c:v>7.75</c:v>
                </c:pt>
                <c:pt idx="107">
                  <c:v>7.8</c:v>
                </c:pt>
                <c:pt idx="108">
                  <c:v>7.76</c:v>
                </c:pt>
                <c:pt idx="109">
                  <c:v>7.76</c:v>
                </c:pt>
                <c:pt idx="110">
                  <c:v>7.76</c:v>
                </c:pt>
                <c:pt idx="111">
                  <c:v>7.75</c:v>
                </c:pt>
                <c:pt idx="112">
                  <c:v>7.77</c:v>
                </c:pt>
                <c:pt idx="113">
                  <c:v>7.77</c:v>
                </c:pt>
                <c:pt idx="114">
                  <c:v>7.79</c:v>
                </c:pt>
                <c:pt idx="115">
                  <c:v>7.78</c:v>
                </c:pt>
                <c:pt idx="116">
                  <c:v>7.81</c:v>
                </c:pt>
                <c:pt idx="117">
                  <c:v>7.85</c:v>
                </c:pt>
                <c:pt idx="118">
                  <c:v>7.82</c:v>
                </c:pt>
                <c:pt idx="119">
                  <c:v>7.86</c:v>
                </c:pt>
                <c:pt idx="120">
                  <c:v>7.87</c:v>
                </c:pt>
                <c:pt idx="121">
                  <c:v>7.89</c:v>
                </c:pt>
                <c:pt idx="122">
                  <c:v>7.87</c:v>
                </c:pt>
                <c:pt idx="123">
                  <c:v>7.86</c:v>
                </c:pt>
                <c:pt idx="124">
                  <c:v>7.86</c:v>
                </c:pt>
                <c:pt idx="125">
                  <c:v>7.93</c:v>
                </c:pt>
                <c:pt idx="126">
                  <c:v>7.97</c:v>
                </c:pt>
                <c:pt idx="127">
                  <c:v>7.97</c:v>
                </c:pt>
                <c:pt idx="128">
                  <c:v>7.95</c:v>
                </c:pt>
                <c:pt idx="129">
                  <c:v>7.93</c:v>
                </c:pt>
                <c:pt idx="130">
                  <c:v>7.9</c:v>
                </c:pt>
                <c:pt idx="131">
                  <c:v>7.97</c:v>
                </c:pt>
                <c:pt idx="132">
                  <c:v>8.01</c:v>
                </c:pt>
                <c:pt idx="133">
                  <c:v>8.02</c:v>
                </c:pt>
                <c:pt idx="134">
                  <c:v>7.91</c:v>
                </c:pt>
                <c:pt idx="135">
                  <c:v>7.89</c:v>
                </c:pt>
                <c:pt idx="136">
                  <c:v>7.9</c:v>
                </c:pt>
                <c:pt idx="137">
                  <c:v>7.89</c:v>
                </c:pt>
                <c:pt idx="138">
                  <c:v>7.89</c:v>
                </c:pt>
                <c:pt idx="139">
                  <c:v>7.89</c:v>
                </c:pt>
                <c:pt idx="140">
                  <c:v>7.96</c:v>
                </c:pt>
                <c:pt idx="141">
                  <c:v>7.99</c:v>
                </c:pt>
                <c:pt idx="142">
                  <c:v>8.0500000000000007</c:v>
                </c:pt>
                <c:pt idx="143">
                  <c:v>7.99</c:v>
                </c:pt>
                <c:pt idx="144">
                  <c:v>8.0299999999999994</c:v>
                </c:pt>
                <c:pt idx="145">
                  <c:v>7.98</c:v>
                </c:pt>
                <c:pt idx="146">
                  <c:v>7.92</c:v>
                </c:pt>
                <c:pt idx="147">
                  <c:v>7.85</c:v>
                </c:pt>
                <c:pt idx="148">
                  <c:v>7.85</c:v>
                </c:pt>
                <c:pt idx="149">
                  <c:v>7.85</c:v>
                </c:pt>
                <c:pt idx="150">
                  <c:v>7.89</c:v>
                </c:pt>
                <c:pt idx="151">
                  <c:v>7.85</c:v>
                </c:pt>
                <c:pt idx="152">
                  <c:v>7.84</c:v>
                </c:pt>
                <c:pt idx="153">
                  <c:v>7.85</c:v>
                </c:pt>
                <c:pt idx="154">
                  <c:v>7.87</c:v>
                </c:pt>
                <c:pt idx="155">
                  <c:v>7.92</c:v>
                </c:pt>
                <c:pt idx="156">
                  <c:v>7.92</c:v>
                </c:pt>
                <c:pt idx="157">
                  <c:v>7.96</c:v>
                </c:pt>
                <c:pt idx="158">
                  <c:v>7.95</c:v>
                </c:pt>
                <c:pt idx="159">
                  <c:v>7.91</c:v>
                </c:pt>
                <c:pt idx="160">
                  <c:v>7.81</c:v>
                </c:pt>
                <c:pt idx="161">
                  <c:v>7.7</c:v>
                </c:pt>
                <c:pt idx="162">
                  <c:v>7.7</c:v>
                </c:pt>
                <c:pt idx="163">
                  <c:v>7.7</c:v>
                </c:pt>
                <c:pt idx="164">
                  <c:v>7.72</c:v>
                </c:pt>
                <c:pt idx="165">
                  <c:v>7.72</c:v>
                </c:pt>
                <c:pt idx="166">
                  <c:v>7.74</c:v>
                </c:pt>
                <c:pt idx="167">
                  <c:v>7.76</c:v>
                </c:pt>
                <c:pt idx="168">
                  <c:v>7.73</c:v>
                </c:pt>
                <c:pt idx="169">
                  <c:v>7.71</c:v>
                </c:pt>
                <c:pt idx="170">
                  <c:v>7.83</c:v>
                </c:pt>
                <c:pt idx="171">
                  <c:v>7.82</c:v>
                </c:pt>
                <c:pt idx="172">
                  <c:v>7.77</c:v>
                </c:pt>
                <c:pt idx="173">
                  <c:v>7.81</c:v>
                </c:pt>
                <c:pt idx="174">
                  <c:v>7.77</c:v>
                </c:pt>
                <c:pt idx="175">
                  <c:v>7.76</c:v>
                </c:pt>
                <c:pt idx="176">
                  <c:v>7.68</c:v>
                </c:pt>
                <c:pt idx="177">
                  <c:v>7.68</c:v>
                </c:pt>
                <c:pt idx="178">
                  <c:v>7.69</c:v>
                </c:pt>
                <c:pt idx="179">
                  <c:v>7.77</c:v>
                </c:pt>
                <c:pt idx="180">
                  <c:v>7.76</c:v>
                </c:pt>
                <c:pt idx="181">
                  <c:v>7.7</c:v>
                </c:pt>
                <c:pt idx="182">
                  <c:v>7.66</c:v>
                </c:pt>
                <c:pt idx="183">
                  <c:v>7.72</c:v>
                </c:pt>
                <c:pt idx="184">
                  <c:v>7.71</c:v>
                </c:pt>
                <c:pt idx="185">
                  <c:v>7.71</c:v>
                </c:pt>
                <c:pt idx="186">
                  <c:v>7.85</c:v>
                </c:pt>
                <c:pt idx="187">
                  <c:v>7.79</c:v>
                </c:pt>
                <c:pt idx="188">
                  <c:v>7.7</c:v>
                </c:pt>
                <c:pt idx="189">
                  <c:v>7.66</c:v>
                </c:pt>
                <c:pt idx="190">
                  <c:v>7.69</c:v>
                </c:pt>
                <c:pt idx="191">
                  <c:v>7.83</c:v>
                </c:pt>
                <c:pt idx="192">
                  <c:v>7.8</c:v>
                </c:pt>
                <c:pt idx="193">
                  <c:v>7.77</c:v>
                </c:pt>
                <c:pt idx="194">
                  <c:v>7.78</c:v>
                </c:pt>
                <c:pt idx="195">
                  <c:v>7.88</c:v>
                </c:pt>
                <c:pt idx="196">
                  <c:v>7.99</c:v>
                </c:pt>
                <c:pt idx="197">
                  <c:v>8.0399999999999991</c:v>
                </c:pt>
                <c:pt idx="198">
                  <c:v>8.02</c:v>
                </c:pt>
                <c:pt idx="199">
                  <c:v>8.0299999999999994</c:v>
                </c:pt>
                <c:pt idx="200">
                  <c:v>8.0399999999999991</c:v>
                </c:pt>
                <c:pt idx="201">
                  <c:v>8.1</c:v>
                </c:pt>
                <c:pt idx="202">
                  <c:v>8.0500000000000007</c:v>
                </c:pt>
                <c:pt idx="203">
                  <c:v>8</c:v>
                </c:pt>
                <c:pt idx="204">
                  <c:v>7.95</c:v>
                </c:pt>
                <c:pt idx="205">
                  <c:v>7.86</c:v>
                </c:pt>
                <c:pt idx="206">
                  <c:v>7.88</c:v>
                </c:pt>
                <c:pt idx="207">
                  <c:v>7.95</c:v>
                </c:pt>
                <c:pt idx="208">
                  <c:v>7.94</c:v>
                </c:pt>
                <c:pt idx="209">
                  <c:v>7.94</c:v>
                </c:pt>
                <c:pt idx="210">
                  <c:v>7.88</c:v>
                </c:pt>
                <c:pt idx="211">
                  <c:v>7.94</c:v>
                </c:pt>
                <c:pt idx="212">
                  <c:v>7.96</c:v>
                </c:pt>
                <c:pt idx="213">
                  <c:v>7.97</c:v>
                </c:pt>
                <c:pt idx="214">
                  <c:v>8</c:v>
                </c:pt>
                <c:pt idx="215">
                  <c:v>8</c:v>
                </c:pt>
                <c:pt idx="216">
                  <c:v>8.02</c:v>
                </c:pt>
                <c:pt idx="217">
                  <c:v>7.97</c:v>
                </c:pt>
                <c:pt idx="218">
                  <c:v>7.94</c:v>
                </c:pt>
                <c:pt idx="219">
                  <c:v>7.95</c:v>
                </c:pt>
                <c:pt idx="220">
                  <c:v>7.98</c:v>
                </c:pt>
                <c:pt idx="221">
                  <c:v>8.07</c:v>
                </c:pt>
                <c:pt idx="222">
                  <c:v>8.16</c:v>
                </c:pt>
                <c:pt idx="223">
                  <c:v>8.1300000000000008</c:v>
                </c:pt>
                <c:pt idx="224">
                  <c:v>8.1300000000000008</c:v>
                </c:pt>
                <c:pt idx="225">
                  <c:v>8.1999999999999993</c:v>
                </c:pt>
                <c:pt idx="226">
                  <c:v>8.26</c:v>
                </c:pt>
                <c:pt idx="227">
                  <c:v>8.31</c:v>
                </c:pt>
                <c:pt idx="228">
                  <c:v>8.26</c:v>
                </c:pt>
                <c:pt idx="229">
                  <c:v>8.33</c:v>
                </c:pt>
                <c:pt idx="230">
                  <c:v>8.32</c:v>
                </c:pt>
                <c:pt idx="231">
                  <c:v>8.32</c:v>
                </c:pt>
                <c:pt idx="232">
                  <c:v>8.2200000000000006</c:v>
                </c:pt>
                <c:pt idx="233">
                  <c:v>8.31</c:v>
                </c:pt>
                <c:pt idx="234">
                  <c:v>8.27</c:v>
                </c:pt>
                <c:pt idx="235">
                  <c:v>8.27</c:v>
                </c:pt>
                <c:pt idx="236">
                  <c:v>8.23</c:v>
                </c:pt>
                <c:pt idx="237">
                  <c:v>8.24</c:v>
                </c:pt>
                <c:pt idx="238">
                  <c:v>8.2100000000000009</c:v>
                </c:pt>
                <c:pt idx="239">
                  <c:v>8.1199999999999992</c:v>
                </c:pt>
                <c:pt idx="240">
                  <c:v>8.01</c:v>
                </c:pt>
                <c:pt idx="241">
                  <c:v>7.98</c:v>
                </c:pt>
                <c:pt idx="242">
                  <c:v>8.02</c:v>
                </c:pt>
                <c:pt idx="243">
                  <c:v>8.01</c:v>
                </c:pt>
                <c:pt idx="244">
                  <c:v>8.07</c:v>
                </c:pt>
                <c:pt idx="245">
                  <c:v>8.07</c:v>
                </c:pt>
                <c:pt idx="246">
                  <c:v>7.96</c:v>
                </c:pt>
                <c:pt idx="247">
                  <c:v>8.01</c:v>
                </c:pt>
                <c:pt idx="248">
                  <c:v>7.98</c:v>
                </c:pt>
                <c:pt idx="249">
                  <c:v>7.98</c:v>
                </c:pt>
                <c:pt idx="250">
                  <c:v>8.01</c:v>
                </c:pt>
                <c:pt idx="251">
                  <c:v>8.01</c:v>
                </c:pt>
                <c:pt idx="252">
                  <c:v>7.96</c:v>
                </c:pt>
                <c:pt idx="253">
                  <c:v>8.1</c:v>
                </c:pt>
                <c:pt idx="254">
                  <c:v>8.0500000000000007</c:v>
                </c:pt>
                <c:pt idx="255">
                  <c:v>7.96</c:v>
                </c:pt>
                <c:pt idx="256">
                  <c:v>7.91</c:v>
                </c:pt>
                <c:pt idx="257">
                  <c:v>7.9</c:v>
                </c:pt>
                <c:pt idx="258">
                  <c:v>7.94</c:v>
                </c:pt>
                <c:pt idx="259">
                  <c:v>7.92</c:v>
                </c:pt>
                <c:pt idx="260">
                  <c:v>7.91</c:v>
                </c:pt>
                <c:pt idx="261">
                  <c:v>7.96</c:v>
                </c:pt>
                <c:pt idx="262">
                  <c:v>7.89</c:v>
                </c:pt>
                <c:pt idx="263">
                  <c:v>7.9</c:v>
                </c:pt>
                <c:pt idx="264">
                  <c:v>8.0500000000000007</c:v>
                </c:pt>
                <c:pt idx="265">
                  <c:v>8</c:v>
                </c:pt>
                <c:pt idx="266">
                  <c:v>8.11</c:v>
                </c:pt>
                <c:pt idx="267">
                  <c:v>8.15</c:v>
                </c:pt>
                <c:pt idx="268">
                  <c:v>8.16</c:v>
                </c:pt>
                <c:pt idx="269">
                  <c:v>8.19</c:v>
                </c:pt>
                <c:pt idx="270">
                  <c:v>8.2200000000000006</c:v>
                </c:pt>
                <c:pt idx="271">
                  <c:v>8.3000000000000007</c:v>
                </c:pt>
                <c:pt idx="272">
                  <c:v>8.23</c:v>
                </c:pt>
                <c:pt idx="273">
                  <c:v>8.31</c:v>
                </c:pt>
                <c:pt idx="274">
                  <c:v>8.36</c:v>
                </c:pt>
                <c:pt idx="275">
                  <c:v>8.3699999999999992</c:v>
                </c:pt>
                <c:pt idx="276">
                  <c:v>8.3800000000000008</c:v>
                </c:pt>
                <c:pt idx="277">
                  <c:v>8.41</c:v>
                </c:pt>
                <c:pt idx="278">
                  <c:v>8.42</c:v>
                </c:pt>
                <c:pt idx="279">
                  <c:v>8.43</c:v>
                </c:pt>
                <c:pt idx="280">
                  <c:v>8.42</c:v>
                </c:pt>
                <c:pt idx="281">
                  <c:v>8.41</c:v>
                </c:pt>
                <c:pt idx="282">
                  <c:v>8.42</c:v>
                </c:pt>
                <c:pt idx="283">
                  <c:v>8.35</c:v>
                </c:pt>
                <c:pt idx="284">
                  <c:v>8.3800000000000008</c:v>
                </c:pt>
                <c:pt idx="285">
                  <c:v>8.42</c:v>
                </c:pt>
                <c:pt idx="286">
                  <c:v>8.52</c:v>
                </c:pt>
                <c:pt idx="287">
                  <c:v>8.5500000000000007</c:v>
                </c:pt>
                <c:pt idx="288">
                  <c:v>8.64</c:v>
                </c:pt>
                <c:pt idx="289">
                  <c:v>8.7100000000000009</c:v>
                </c:pt>
                <c:pt idx="290">
                  <c:v>8.75</c:v>
                </c:pt>
                <c:pt idx="291">
                  <c:v>8.8000000000000007</c:v>
                </c:pt>
                <c:pt idx="292">
                  <c:v>8.7799999999999994</c:v>
                </c:pt>
                <c:pt idx="293">
                  <c:v>8.85</c:v>
                </c:pt>
                <c:pt idx="294">
                  <c:v>8.8699999999999992</c:v>
                </c:pt>
                <c:pt idx="295">
                  <c:v>8.83</c:v>
                </c:pt>
                <c:pt idx="296">
                  <c:v>8.84</c:v>
                </c:pt>
                <c:pt idx="297">
                  <c:v>8.82</c:v>
                </c:pt>
                <c:pt idx="298">
                  <c:v>8.82</c:v>
                </c:pt>
                <c:pt idx="299">
                  <c:v>8.7200000000000006</c:v>
                </c:pt>
                <c:pt idx="300">
                  <c:v>8.74</c:v>
                </c:pt>
                <c:pt idx="301">
                  <c:v>8.7799999999999994</c:v>
                </c:pt>
                <c:pt idx="302">
                  <c:v>8.7899999999999991</c:v>
                </c:pt>
                <c:pt idx="303">
                  <c:v>8.8699999999999992</c:v>
                </c:pt>
                <c:pt idx="304">
                  <c:v>8.82</c:v>
                </c:pt>
                <c:pt idx="305">
                  <c:v>8.89</c:v>
                </c:pt>
                <c:pt idx="306">
                  <c:v>8.89</c:v>
                </c:pt>
                <c:pt idx="307">
                  <c:v>8.74</c:v>
                </c:pt>
                <c:pt idx="308">
                  <c:v>8.61</c:v>
                </c:pt>
                <c:pt idx="309">
                  <c:v>8.57</c:v>
                </c:pt>
                <c:pt idx="310">
                  <c:v>8.58</c:v>
                </c:pt>
                <c:pt idx="311">
                  <c:v>8.7100000000000009</c:v>
                </c:pt>
                <c:pt idx="312">
                  <c:v>8.76</c:v>
                </c:pt>
                <c:pt idx="313">
                  <c:v>8.6999999999999993</c:v>
                </c:pt>
                <c:pt idx="314">
                  <c:v>8.73</c:v>
                </c:pt>
                <c:pt idx="315">
                  <c:v>8.6999999999999993</c:v>
                </c:pt>
                <c:pt idx="316">
                  <c:v>8.65</c:v>
                </c:pt>
                <c:pt idx="317">
                  <c:v>8.61</c:v>
                </c:pt>
                <c:pt idx="318">
                  <c:v>8.5500000000000007</c:v>
                </c:pt>
                <c:pt idx="319">
                  <c:v>8.5500000000000007</c:v>
                </c:pt>
                <c:pt idx="320">
                  <c:v>8.5399999999999991</c:v>
                </c:pt>
                <c:pt idx="321">
                  <c:v>8.6</c:v>
                </c:pt>
                <c:pt idx="322">
                  <c:v>8.58</c:v>
                </c:pt>
                <c:pt idx="323">
                  <c:v>8.6999999999999993</c:v>
                </c:pt>
                <c:pt idx="324">
                  <c:v>8.6999999999999993</c:v>
                </c:pt>
                <c:pt idx="325">
                  <c:v>8.5500000000000007</c:v>
                </c:pt>
                <c:pt idx="326">
                  <c:v>8.6</c:v>
                </c:pt>
                <c:pt idx="327">
                  <c:v>8.5299999999999994</c:v>
                </c:pt>
                <c:pt idx="328">
                  <c:v>8.5399999999999991</c:v>
                </c:pt>
                <c:pt idx="329">
                  <c:v>8.48</c:v>
                </c:pt>
                <c:pt idx="330">
                  <c:v>8.44</c:v>
                </c:pt>
                <c:pt idx="331">
                  <c:v>8.4</c:v>
                </c:pt>
                <c:pt idx="332">
                  <c:v>8.35</c:v>
                </c:pt>
                <c:pt idx="333">
                  <c:v>8.26</c:v>
                </c:pt>
                <c:pt idx="334">
                  <c:v>8.24</c:v>
                </c:pt>
                <c:pt idx="335">
                  <c:v>8.34</c:v>
                </c:pt>
                <c:pt idx="336">
                  <c:v>8.33</c:v>
                </c:pt>
                <c:pt idx="337">
                  <c:v>8.3699999999999992</c:v>
                </c:pt>
                <c:pt idx="338">
                  <c:v>8.41</c:v>
                </c:pt>
                <c:pt idx="339">
                  <c:v>8.3800000000000008</c:v>
                </c:pt>
                <c:pt idx="340">
                  <c:v>8.35</c:v>
                </c:pt>
                <c:pt idx="341">
                  <c:v>8.27</c:v>
                </c:pt>
                <c:pt idx="342">
                  <c:v>8.33</c:v>
                </c:pt>
                <c:pt idx="343">
                  <c:v>8.44</c:v>
                </c:pt>
                <c:pt idx="344">
                  <c:v>8.4</c:v>
                </c:pt>
                <c:pt idx="345">
                  <c:v>8.35</c:v>
                </c:pt>
                <c:pt idx="346">
                  <c:v>8.1999999999999993</c:v>
                </c:pt>
                <c:pt idx="347">
                  <c:v>8.2100000000000009</c:v>
                </c:pt>
                <c:pt idx="348">
                  <c:v>8.23</c:v>
                </c:pt>
                <c:pt idx="349">
                  <c:v>8.23</c:v>
                </c:pt>
                <c:pt idx="350">
                  <c:v>8.25</c:v>
                </c:pt>
                <c:pt idx="351">
                  <c:v>8.1</c:v>
                </c:pt>
                <c:pt idx="352">
                  <c:v>8.19</c:v>
                </c:pt>
                <c:pt idx="353">
                  <c:v>8.24</c:v>
                </c:pt>
                <c:pt idx="354">
                  <c:v>8.31</c:v>
                </c:pt>
                <c:pt idx="355">
                  <c:v>8.3699999999999992</c:v>
                </c:pt>
                <c:pt idx="356">
                  <c:v>8.42</c:v>
                </c:pt>
                <c:pt idx="357">
                  <c:v>8.43</c:v>
                </c:pt>
                <c:pt idx="358">
                  <c:v>8.51</c:v>
                </c:pt>
                <c:pt idx="359">
                  <c:v>8.5399999999999991</c:v>
                </c:pt>
                <c:pt idx="360">
                  <c:v>8.5299999999999994</c:v>
                </c:pt>
                <c:pt idx="361">
                  <c:v>8.57</c:v>
                </c:pt>
                <c:pt idx="362">
                  <c:v>8.6</c:v>
                </c:pt>
                <c:pt idx="363">
                  <c:v>8.57</c:v>
                </c:pt>
                <c:pt idx="364">
                  <c:v>8.61</c:v>
                </c:pt>
                <c:pt idx="365">
                  <c:v>8.58</c:v>
                </c:pt>
                <c:pt idx="366">
                  <c:v>8.61</c:v>
                </c:pt>
                <c:pt idx="367">
                  <c:v>8.67</c:v>
                </c:pt>
                <c:pt idx="368">
                  <c:v>8.6199999999999992</c:v>
                </c:pt>
                <c:pt idx="369">
                  <c:v>8.6199999999999992</c:v>
                </c:pt>
                <c:pt idx="370">
                  <c:v>8.6300000000000008</c:v>
                </c:pt>
                <c:pt idx="371">
                  <c:v>8.5399999999999991</c:v>
                </c:pt>
                <c:pt idx="372">
                  <c:v>8.5399999999999991</c:v>
                </c:pt>
                <c:pt idx="373">
                  <c:v>8.5500000000000007</c:v>
                </c:pt>
                <c:pt idx="374">
                  <c:v>8.61</c:v>
                </c:pt>
                <c:pt idx="375">
                  <c:v>8.66</c:v>
                </c:pt>
                <c:pt idx="376">
                  <c:v>8.7100000000000009</c:v>
                </c:pt>
                <c:pt idx="377">
                  <c:v>8.76</c:v>
                </c:pt>
                <c:pt idx="378">
                  <c:v>8.7100000000000009</c:v>
                </c:pt>
                <c:pt idx="379">
                  <c:v>8.67</c:v>
                </c:pt>
                <c:pt idx="380">
                  <c:v>8.65</c:v>
                </c:pt>
                <c:pt idx="381">
                  <c:v>8.6999999999999993</c:v>
                </c:pt>
                <c:pt idx="382">
                  <c:v>8.7799999999999994</c:v>
                </c:pt>
                <c:pt idx="383">
                  <c:v>8.81</c:v>
                </c:pt>
                <c:pt idx="384">
                  <c:v>8.76</c:v>
                </c:pt>
                <c:pt idx="385">
                  <c:v>8.8000000000000007</c:v>
                </c:pt>
                <c:pt idx="386">
                  <c:v>8.75</c:v>
                </c:pt>
                <c:pt idx="387">
                  <c:v>8.6999999999999993</c:v>
                </c:pt>
                <c:pt idx="388">
                  <c:v>8.69</c:v>
                </c:pt>
                <c:pt idx="389">
                  <c:v>8.65</c:v>
                </c:pt>
                <c:pt idx="390">
                  <c:v>8.6300000000000008</c:v>
                </c:pt>
                <c:pt idx="391">
                  <c:v>8.59</c:v>
                </c:pt>
                <c:pt idx="392">
                  <c:v>8.67</c:v>
                </c:pt>
                <c:pt idx="393">
                  <c:v>8.6</c:v>
                </c:pt>
                <c:pt idx="394">
                  <c:v>8.69</c:v>
                </c:pt>
                <c:pt idx="395">
                  <c:v>8.77</c:v>
                </c:pt>
                <c:pt idx="396">
                  <c:v>8.7799999999999994</c:v>
                </c:pt>
                <c:pt idx="397">
                  <c:v>8.7100000000000009</c:v>
                </c:pt>
                <c:pt idx="398">
                  <c:v>8.64</c:v>
                </c:pt>
                <c:pt idx="399">
                  <c:v>8.5399999999999991</c:v>
                </c:pt>
                <c:pt idx="400">
                  <c:v>8.5</c:v>
                </c:pt>
                <c:pt idx="401">
                  <c:v>8.5399999999999991</c:v>
                </c:pt>
                <c:pt idx="402">
                  <c:v>8.6199999999999992</c:v>
                </c:pt>
                <c:pt idx="403">
                  <c:v>8.64</c:v>
                </c:pt>
                <c:pt idx="404">
                  <c:v>8.7200000000000006</c:v>
                </c:pt>
                <c:pt idx="405">
                  <c:v>8.7899999999999991</c:v>
                </c:pt>
                <c:pt idx="406">
                  <c:v>8.7200000000000006</c:v>
                </c:pt>
                <c:pt idx="407">
                  <c:v>8.8000000000000007</c:v>
                </c:pt>
                <c:pt idx="408">
                  <c:v>8.83</c:v>
                </c:pt>
                <c:pt idx="409">
                  <c:v>8.82</c:v>
                </c:pt>
                <c:pt idx="410">
                  <c:v>8.94</c:v>
                </c:pt>
                <c:pt idx="411">
                  <c:v>8.99</c:v>
                </c:pt>
                <c:pt idx="412">
                  <c:v>8.92</c:v>
                </c:pt>
                <c:pt idx="413">
                  <c:v>8.9600000000000009</c:v>
                </c:pt>
                <c:pt idx="414">
                  <c:v>8.89</c:v>
                </c:pt>
                <c:pt idx="415">
                  <c:v>8.94</c:v>
                </c:pt>
                <c:pt idx="416">
                  <c:v>8.94</c:v>
                </c:pt>
                <c:pt idx="417">
                  <c:v>9</c:v>
                </c:pt>
                <c:pt idx="418">
                  <c:v>9.0299999999999994</c:v>
                </c:pt>
                <c:pt idx="419">
                  <c:v>9.15</c:v>
                </c:pt>
                <c:pt idx="420">
                  <c:v>9.2100000000000009</c:v>
                </c:pt>
                <c:pt idx="421">
                  <c:v>9.23</c:v>
                </c:pt>
                <c:pt idx="422">
                  <c:v>9.1300000000000008</c:v>
                </c:pt>
                <c:pt idx="423">
                  <c:v>9.1300000000000008</c:v>
                </c:pt>
                <c:pt idx="424">
                  <c:v>9.1199999999999992</c:v>
                </c:pt>
                <c:pt idx="425">
                  <c:v>9.11</c:v>
                </c:pt>
                <c:pt idx="426">
                  <c:v>9.08</c:v>
                </c:pt>
                <c:pt idx="427">
                  <c:v>9.11</c:v>
                </c:pt>
                <c:pt idx="428">
                  <c:v>9.1300000000000008</c:v>
                </c:pt>
                <c:pt idx="429">
                  <c:v>9.09</c:v>
                </c:pt>
                <c:pt idx="430">
                  <c:v>9.1300000000000008</c:v>
                </c:pt>
                <c:pt idx="431">
                  <c:v>9.0399999999999991</c:v>
                </c:pt>
                <c:pt idx="432">
                  <c:v>8.99</c:v>
                </c:pt>
                <c:pt idx="433">
                  <c:v>8.9700000000000006</c:v>
                </c:pt>
                <c:pt idx="434">
                  <c:v>8.9600000000000009</c:v>
                </c:pt>
                <c:pt idx="435">
                  <c:v>8.98</c:v>
                </c:pt>
                <c:pt idx="436">
                  <c:v>8.9700000000000006</c:v>
                </c:pt>
                <c:pt idx="437">
                  <c:v>9.09</c:v>
                </c:pt>
                <c:pt idx="438">
                  <c:v>9.08</c:v>
                </c:pt>
                <c:pt idx="439">
                  <c:v>9.08</c:v>
                </c:pt>
                <c:pt idx="440">
                  <c:v>9.1199999999999992</c:v>
                </c:pt>
                <c:pt idx="441">
                  <c:v>8.99</c:v>
                </c:pt>
                <c:pt idx="442">
                  <c:v>9.1199999999999992</c:v>
                </c:pt>
                <c:pt idx="443">
                  <c:v>9.26</c:v>
                </c:pt>
                <c:pt idx="444">
                  <c:v>9.2799999999999994</c:v>
                </c:pt>
                <c:pt idx="445">
                  <c:v>9.2799999999999994</c:v>
                </c:pt>
                <c:pt idx="446">
                  <c:v>9.26</c:v>
                </c:pt>
                <c:pt idx="447">
                  <c:v>9.23</c:v>
                </c:pt>
                <c:pt idx="448">
                  <c:v>9.17</c:v>
                </c:pt>
                <c:pt idx="449">
                  <c:v>9.24</c:v>
                </c:pt>
                <c:pt idx="450">
                  <c:v>9.3000000000000007</c:v>
                </c:pt>
                <c:pt idx="451">
                  <c:v>9.27</c:v>
                </c:pt>
                <c:pt idx="452">
                  <c:v>9.2899999999999991</c:v>
                </c:pt>
                <c:pt idx="453">
                  <c:v>9.2799999999999994</c:v>
                </c:pt>
                <c:pt idx="454">
                  <c:v>9.24</c:v>
                </c:pt>
                <c:pt idx="455">
                  <c:v>9.26</c:v>
                </c:pt>
                <c:pt idx="456">
                  <c:v>9.3000000000000007</c:v>
                </c:pt>
                <c:pt idx="457">
                  <c:v>9.35</c:v>
                </c:pt>
                <c:pt idx="458">
                  <c:v>9.25</c:v>
                </c:pt>
                <c:pt idx="459">
                  <c:v>9.27</c:v>
                </c:pt>
                <c:pt idx="460">
                  <c:v>9.1999999999999993</c:v>
                </c:pt>
                <c:pt idx="461">
                  <c:v>9.19</c:v>
                </c:pt>
                <c:pt idx="462">
                  <c:v>9.1300000000000008</c:v>
                </c:pt>
                <c:pt idx="463">
                  <c:v>9.17</c:v>
                </c:pt>
                <c:pt idx="464">
                  <c:v>9.2899999999999991</c:v>
                </c:pt>
                <c:pt idx="465">
                  <c:v>9.26</c:v>
                </c:pt>
                <c:pt idx="466">
                  <c:v>9.2200000000000006</c:v>
                </c:pt>
                <c:pt idx="467">
                  <c:v>9.27</c:v>
                </c:pt>
                <c:pt idx="468">
                  <c:v>9.2100000000000009</c:v>
                </c:pt>
                <c:pt idx="469">
                  <c:v>9.07</c:v>
                </c:pt>
                <c:pt idx="470">
                  <c:v>9.06</c:v>
                </c:pt>
                <c:pt idx="471">
                  <c:v>9.0299999999999994</c:v>
                </c:pt>
                <c:pt idx="472">
                  <c:v>9.14</c:v>
                </c:pt>
                <c:pt idx="473">
                  <c:v>9.4600000000000009</c:v>
                </c:pt>
                <c:pt idx="474">
                  <c:v>9.56</c:v>
                </c:pt>
                <c:pt idx="475">
                  <c:v>9.4700000000000006</c:v>
                </c:pt>
                <c:pt idx="476">
                  <c:v>9.3800000000000008</c:v>
                </c:pt>
                <c:pt idx="477">
                  <c:v>9.33</c:v>
                </c:pt>
                <c:pt idx="478">
                  <c:v>9.2799999999999994</c:v>
                </c:pt>
                <c:pt idx="479">
                  <c:v>9.26</c:v>
                </c:pt>
                <c:pt idx="480">
                  <c:v>9.3000000000000007</c:v>
                </c:pt>
                <c:pt idx="481">
                  <c:v>9.36</c:v>
                </c:pt>
                <c:pt idx="482">
                  <c:v>9.44</c:v>
                </c:pt>
                <c:pt idx="483">
                  <c:v>9.4499999999999993</c:v>
                </c:pt>
                <c:pt idx="484">
                  <c:v>9.73</c:v>
                </c:pt>
                <c:pt idx="485">
                  <c:v>9.7100000000000009</c:v>
                </c:pt>
                <c:pt idx="486">
                  <c:v>9.81</c:v>
                </c:pt>
                <c:pt idx="487">
                  <c:v>10</c:v>
                </c:pt>
                <c:pt idx="488">
                  <c:v>10.01</c:v>
                </c:pt>
                <c:pt idx="489">
                  <c:v>10</c:v>
                </c:pt>
                <c:pt idx="490">
                  <c:v>10.07</c:v>
                </c:pt>
                <c:pt idx="491">
                  <c:v>10.08</c:v>
                </c:pt>
                <c:pt idx="492">
                  <c:v>10.24</c:v>
                </c:pt>
                <c:pt idx="493">
                  <c:v>10.33</c:v>
                </c:pt>
                <c:pt idx="494">
                  <c:v>10.31</c:v>
                </c:pt>
                <c:pt idx="495">
                  <c:v>10.37</c:v>
                </c:pt>
                <c:pt idx="496">
                  <c:v>10.45</c:v>
                </c:pt>
                <c:pt idx="497">
                  <c:v>10.33</c:v>
                </c:pt>
                <c:pt idx="498">
                  <c:v>10.45</c:v>
                </c:pt>
                <c:pt idx="499">
                  <c:v>10.39</c:v>
                </c:pt>
                <c:pt idx="500">
                  <c:v>10.3</c:v>
                </c:pt>
                <c:pt idx="501">
                  <c:v>10.26</c:v>
                </c:pt>
                <c:pt idx="502">
                  <c:v>10.42</c:v>
                </c:pt>
                <c:pt idx="503">
                  <c:v>10.5</c:v>
                </c:pt>
                <c:pt idx="504">
                  <c:v>10.38</c:v>
                </c:pt>
              </c:numCache>
            </c:numRef>
          </c:val>
          <c:smooth val="0"/>
          <c:extLst>
            <c:ext xmlns:c16="http://schemas.microsoft.com/office/drawing/2014/chart" uri="{C3380CC4-5D6E-409C-BE32-E72D297353CC}">
              <c16:uniqueId val="{00000002-B531-40DD-ADD5-3A7BC46F31CD}"/>
            </c:ext>
          </c:extLst>
        </c:ser>
        <c:ser>
          <c:idx val="3"/>
          <c:order val="3"/>
          <c:tx>
            <c:strRef>
              <c:f>'Yield curve'!$K$7</c:f>
              <c:strCache>
                <c:ptCount val="1"/>
                <c:pt idx="0">
                  <c:v>10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curve'!$K$8:$K$512</c:f>
              <c:numCache>
                <c:formatCode>#,##0.00</c:formatCode>
                <c:ptCount val="505"/>
                <c:pt idx="0">
                  <c:v>7.34</c:v>
                </c:pt>
                <c:pt idx="1">
                  <c:v>7.42</c:v>
                </c:pt>
                <c:pt idx="2">
                  <c:v>7.48</c:v>
                </c:pt>
                <c:pt idx="3">
                  <c:v>7.47</c:v>
                </c:pt>
                <c:pt idx="4">
                  <c:v>7.48</c:v>
                </c:pt>
                <c:pt idx="5">
                  <c:v>7.45</c:v>
                </c:pt>
                <c:pt idx="6">
                  <c:v>7.47</c:v>
                </c:pt>
                <c:pt idx="7">
                  <c:v>7.51</c:v>
                </c:pt>
                <c:pt idx="8">
                  <c:v>7.47</c:v>
                </c:pt>
                <c:pt idx="9">
                  <c:v>7.51</c:v>
                </c:pt>
                <c:pt idx="10">
                  <c:v>7.51</c:v>
                </c:pt>
                <c:pt idx="11">
                  <c:v>7.51</c:v>
                </c:pt>
                <c:pt idx="12">
                  <c:v>7.49</c:v>
                </c:pt>
                <c:pt idx="13">
                  <c:v>7.52</c:v>
                </c:pt>
                <c:pt idx="14">
                  <c:v>7.56</c:v>
                </c:pt>
                <c:pt idx="15">
                  <c:v>7.56</c:v>
                </c:pt>
                <c:pt idx="16">
                  <c:v>7.55</c:v>
                </c:pt>
                <c:pt idx="17">
                  <c:v>7.6</c:v>
                </c:pt>
                <c:pt idx="18">
                  <c:v>7.58</c:v>
                </c:pt>
                <c:pt idx="19">
                  <c:v>7.63</c:v>
                </c:pt>
                <c:pt idx="20">
                  <c:v>7.64</c:v>
                </c:pt>
                <c:pt idx="21">
                  <c:v>7.66</c:v>
                </c:pt>
                <c:pt idx="22">
                  <c:v>7.65</c:v>
                </c:pt>
                <c:pt idx="23">
                  <c:v>7.63</c:v>
                </c:pt>
                <c:pt idx="24">
                  <c:v>7.62</c:v>
                </c:pt>
                <c:pt idx="25">
                  <c:v>7.63</c:v>
                </c:pt>
                <c:pt idx="26">
                  <c:v>7.6</c:v>
                </c:pt>
                <c:pt idx="27">
                  <c:v>7.59</c:v>
                </c:pt>
                <c:pt idx="28">
                  <c:v>7.63</c:v>
                </c:pt>
                <c:pt idx="29">
                  <c:v>7.64</c:v>
                </c:pt>
                <c:pt idx="30">
                  <c:v>7.63</c:v>
                </c:pt>
                <c:pt idx="31">
                  <c:v>7.65</c:v>
                </c:pt>
                <c:pt idx="32">
                  <c:v>7.65</c:v>
                </c:pt>
                <c:pt idx="33">
                  <c:v>7.65</c:v>
                </c:pt>
                <c:pt idx="34">
                  <c:v>7.64</c:v>
                </c:pt>
                <c:pt idx="35">
                  <c:v>7.64</c:v>
                </c:pt>
                <c:pt idx="36">
                  <c:v>7.65</c:v>
                </c:pt>
                <c:pt idx="37">
                  <c:v>7.65</c:v>
                </c:pt>
                <c:pt idx="38">
                  <c:v>7.64</c:v>
                </c:pt>
                <c:pt idx="39">
                  <c:v>7.67</c:v>
                </c:pt>
                <c:pt idx="40">
                  <c:v>7.65</c:v>
                </c:pt>
                <c:pt idx="41">
                  <c:v>7.65</c:v>
                </c:pt>
                <c:pt idx="42">
                  <c:v>7.66</c:v>
                </c:pt>
                <c:pt idx="43">
                  <c:v>7.65</c:v>
                </c:pt>
                <c:pt idx="44">
                  <c:v>7.66</c:v>
                </c:pt>
                <c:pt idx="45">
                  <c:v>7.68</c:v>
                </c:pt>
                <c:pt idx="46">
                  <c:v>7.68</c:v>
                </c:pt>
                <c:pt idx="47">
                  <c:v>7.68</c:v>
                </c:pt>
                <c:pt idx="48">
                  <c:v>7.73</c:v>
                </c:pt>
                <c:pt idx="49">
                  <c:v>7.72</c:v>
                </c:pt>
                <c:pt idx="50">
                  <c:v>7.7</c:v>
                </c:pt>
                <c:pt idx="51">
                  <c:v>7.71</c:v>
                </c:pt>
                <c:pt idx="52">
                  <c:v>7.73</c:v>
                </c:pt>
                <c:pt idx="53">
                  <c:v>7.77</c:v>
                </c:pt>
                <c:pt idx="54">
                  <c:v>7.74</c:v>
                </c:pt>
                <c:pt idx="55">
                  <c:v>7.69</c:v>
                </c:pt>
                <c:pt idx="56">
                  <c:v>7.68</c:v>
                </c:pt>
                <c:pt idx="57">
                  <c:v>7.67</c:v>
                </c:pt>
                <c:pt idx="58">
                  <c:v>7.63</c:v>
                </c:pt>
                <c:pt idx="59">
                  <c:v>7.65</c:v>
                </c:pt>
                <c:pt idx="60">
                  <c:v>7.61</c:v>
                </c:pt>
                <c:pt idx="61">
                  <c:v>7.62</c:v>
                </c:pt>
                <c:pt idx="62">
                  <c:v>7.61</c:v>
                </c:pt>
                <c:pt idx="63">
                  <c:v>7.62</c:v>
                </c:pt>
                <c:pt idx="64">
                  <c:v>7.65</c:v>
                </c:pt>
                <c:pt idx="65">
                  <c:v>7.63</c:v>
                </c:pt>
                <c:pt idx="66">
                  <c:v>7.61</c:v>
                </c:pt>
                <c:pt idx="67">
                  <c:v>7.61</c:v>
                </c:pt>
                <c:pt idx="68">
                  <c:v>7.59</c:v>
                </c:pt>
                <c:pt idx="69">
                  <c:v>7.6</c:v>
                </c:pt>
                <c:pt idx="70">
                  <c:v>7.57</c:v>
                </c:pt>
                <c:pt idx="71">
                  <c:v>7.57</c:v>
                </c:pt>
                <c:pt idx="72">
                  <c:v>7.59</c:v>
                </c:pt>
                <c:pt idx="73">
                  <c:v>7.59</c:v>
                </c:pt>
                <c:pt idx="74">
                  <c:v>7.55</c:v>
                </c:pt>
                <c:pt idx="75">
                  <c:v>7.54</c:v>
                </c:pt>
                <c:pt idx="76">
                  <c:v>7.6</c:v>
                </c:pt>
                <c:pt idx="77">
                  <c:v>7.64</c:v>
                </c:pt>
                <c:pt idx="78">
                  <c:v>7.68</c:v>
                </c:pt>
                <c:pt idx="79">
                  <c:v>7.65</c:v>
                </c:pt>
                <c:pt idx="80">
                  <c:v>7.64</c:v>
                </c:pt>
                <c:pt idx="81">
                  <c:v>7.66</c:v>
                </c:pt>
                <c:pt idx="82">
                  <c:v>7.69</c:v>
                </c:pt>
                <c:pt idx="83">
                  <c:v>7.69</c:v>
                </c:pt>
                <c:pt idx="84">
                  <c:v>7.65</c:v>
                </c:pt>
                <c:pt idx="85">
                  <c:v>7.69</c:v>
                </c:pt>
                <c:pt idx="86">
                  <c:v>7.74</c:v>
                </c:pt>
                <c:pt idx="87">
                  <c:v>7.7</c:v>
                </c:pt>
                <c:pt idx="88">
                  <c:v>7.66</c:v>
                </c:pt>
                <c:pt idx="89">
                  <c:v>7.63</c:v>
                </c:pt>
                <c:pt idx="90">
                  <c:v>7.63</c:v>
                </c:pt>
                <c:pt idx="91">
                  <c:v>7.6</c:v>
                </c:pt>
                <c:pt idx="92">
                  <c:v>7.62</c:v>
                </c:pt>
                <c:pt idx="93">
                  <c:v>7.63</c:v>
                </c:pt>
                <c:pt idx="94">
                  <c:v>7.58</c:v>
                </c:pt>
                <c:pt idx="95">
                  <c:v>7.6</c:v>
                </c:pt>
                <c:pt idx="96">
                  <c:v>7.59</c:v>
                </c:pt>
                <c:pt idx="97">
                  <c:v>7.59</c:v>
                </c:pt>
                <c:pt idx="98">
                  <c:v>7.56</c:v>
                </c:pt>
                <c:pt idx="99">
                  <c:v>7.56</c:v>
                </c:pt>
                <c:pt idx="100">
                  <c:v>7.57</c:v>
                </c:pt>
                <c:pt idx="101">
                  <c:v>7.55</c:v>
                </c:pt>
                <c:pt idx="102">
                  <c:v>7.63</c:v>
                </c:pt>
                <c:pt idx="103">
                  <c:v>7.71</c:v>
                </c:pt>
                <c:pt idx="104">
                  <c:v>7.71</c:v>
                </c:pt>
                <c:pt idx="105">
                  <c:v>7.76</c:v>
                </c:pt>
                <c:pt idx="106">
                  <c:v>7.82</c:v>
                </c:pt>
                <c:pt idx="107">
                  <c:v>7.85</c:v>
                </c:pt>
                <c:pt idx="108">
                  <c:v>7.81</c:v>
                </c:pt>
                <c:pt idx="109">
                  <c:v>7.83</c:v>
                </c:pt>
                <c:pt idx="110">
                  <c:v>7.83</c:v>
                </c:pt>
                <c:pt idx="111">
                  <c:v>7.82</c:v>
                </c:pt>
                <c:pt idx="112">
                  <c:v>7.82</c:v>
                </c:pt>
                <c:pt idx="113">
                  <c:v>7.82</c:v>
                </c:pt>
                <c:pt idx="114">
                  <c:v>7.81</c:v>
                </c:pt>
                <c:pt idx="115">
                  <c:v>7.8</c:v>
                </c:pt>
                <c:pt idx="116">
                  <c:v>7.8</c:v>
                </c:pt>
                <c:pt idx="117">
                  <c:v>7.79</c:v>
                </c:pt>
                <c:pt idx="118">
                  <c:v>7.78</c:v>
                </c:pt>
                <c:pt idx="119">
                  <c:v>7.8</c:v>
                </c:pt>
                <c:pt idx="120">
                  <c:v>7.8</c:v>
                </c:pt>
                <c:pt idx="121">
                  <c:v>7.82</c:v>
                </c:pt>
                <c:pt idx="122">
                  <c:v>7.78</c:v>
                </c:pt>
                <c:pt idx="123">
                  <c:v>7.78</c:v>
                </c:pt>
                <c:pt idx="124">
                  <c:v>7.75</c:v>
                </c:pt>
                <c:pt idx="125">
                  <c:v>7.82</c:v>
                </c:pt>
                <c:pt idx="126">
                  <c:v>7.89</c:v>
                </c:pt>
                <c:pt idx="127">
                  <c:v>7.88</c:v>
                </c:pt>
                <c:pt idx="128">
                  <c:v>7.85</c:v>
                </c:pt>
                <c:pt idx="129">
                  <c:v>7.83</c:v>
                </c:pt>
                <c:pt idx="130">
                  <c:v>7.82</c:v>
                </c:pt>
                <c:pt idx="131">
                  <c:v>7.9</c:v>
                </c:pt>
                <c:pt idx="132">
                  <c:v>7.92</c:v>
                </c:pt>
                <c:pt idx="133">
                  <c:v>7.92</c:v>
                </c:pt>
                <c:pt idx="134">
                  <c:v>7.84</c:v>
                </c:pt>
                <c:pt idx="135">
                  <c:v>7.83</c:v>
                </c:pt>
                <c:pt idx="136">
                  <c:v>7.84</c:v>
                </c:pt>
                <c:pt idx="137">
                  <c:v>7.84</c:v>
                </c:pt>
                <c:pt idx="138">
                  <c:v>7.83</c:v>
                </c:pt>
                <c:pt idx="139">
                  <c:v>7.81</c:v>
                </c:pt>
                <c:pt idx="140">
                  <c:v>7.85</c:v>
                </c:pt>
                <c:pt idx="141">
                  <c:v>7.9</c:v>
                </c:pt>
                <c:pt idx="142">
                  <c:v>7.96</c:v>
                </c:pt>
                <c:pt idx="143">
                  <c:v>7.92</c:v>
                </c:pt>
                <c:pt idx="144">
                  <c:v>7.99</c:v>
                </c:pt>
                <c:pt idx="145">
                  <c:v>7.93</c:v>
                </c:pt>
                <c:pt idx="146">
                  <c:v>7.89</c:v>
                </c:pt>
                <c:pt idx="147">
                  <c:v>7.79</c:v>
                </c:pt>
                <c:pt idx="148">
                  <c:v>7.79</c:v>
                </c:pt>
                <c:pt idx="149">
                  <c:v>7.78</c:v>
                </c:pt>
                <c:pt idx="150">
                  <c:v>7.79</c:v>
                </c:pt>
                <c:pt idx="151">
                  <c:v>7.79</c:v>
                </c:pt>
                <c:pt idx="152">
                  <c:v>7.76</c:v>
                </c:pt>
                <c:pt idx="153">
                  <c:v>7.75</c:v>
                </c:pt>
                <c:pt idx="154">
                  <c:v>7.77</c:v>
                </c:pt>
                <c:pt idx="155">
                  <c:v>7.91</c:v>
                </c:pt>
                <c:pt idx="156">
                  <c:v>7.91</c:v>
                </c:pt>
                <c:pt idx="157">
                  <c:v>7.96</c:v>
                </c:pt>
                <c:pt idx="158">
                  <c:v>7.96</c:v>
                </c:pt>
                <c:pt idx="159">
                  <c:v>7.91</c:v>
                </c:pt>
                <c:pt idx="160">
                  <c:v>7.82</c:v>
                </c:pt>
                <c:pt idx="161">
                  <c:v>7.71</c:v>
                </c:pt>
                <c:pt idx="162">
                  <c:v>7.66</c:v>
                </c:pt>
                <c:pt idx="163">
                  <c:v>7.67</c:v>
                </c:pt>
                <c:pt idx="164">
                  <c:v>7.68</c:v>
                </c:pt>
                <c:pt idx="165">
                  <c:v>7.69</c:v>
                </c:pt>
                <c:pt idx="166">
                  <c:v>7.69</c:v>
                </c:pt>
                <c:pt idx="167">
                  <c:v>7.69</c:v>
                </c:pt>
                <c:pt idx="168">
                  <c:v>7.63</c:v>
                </c:pt>
                <c:pt idx="169">
                  <c:v>7.61</c:v>
                </c:pt>
                <c:pt idx="170">
                  <c:v>7.71</c:v>
                </c:pt>
                <c:pt idx="171">
                  <c:v>7.69</c:v>
                </c:pt>
                <c:pt idx="172">
                  <c:v>7.65</c:v>
                </c:pt>
                <c:pt idx="173">
                  <c:v>7.67</c:v>
                </c:pt>
                <c:pt idx="174">
                  <c:v>7.6</c:v>
                </c:pt>
                <c:pt idx="175">
                  <c:v>7.6</c:v>
                </c:pt>
                <c:pt idx="176">
                  <c:v>7.54</c:v>
                </c:pt>
                <c:pt idx="177">
                  <c:v>7.55</c:v>
                </c:pt>
                <c:pt idx="178">
                  <c:v>7.56</c:v>
                </c:pt>
                <c:pt idx="179">
                  <c:v>7.65</c:v>
                </c:pt>
                <c:pt idx="180">
                  <c:v>7.66</c:v>
                </c:pt>
                <c:pt idx="181">
                  <c:v>7.6</c:v>
                </c:pt>
                <c:pt idx="182">
                  <c:v>7.56</c:v>
                </c:pt>
                <c:pt idx="183">
                  <c:v>7.64</c:v>
                </c:pt>
                <c:pt idx="184">
                  <c:v>7.64</c:v>
                </c:pt>
                <c:pt idx="185">
                  <c:v>7.64</c:v>
                </c:pt>
                <c:pt idx="186">
                  <c:v>7.74</c:v>
                </c:pt>
                <c:pt idx="187">
                  <c:v>7.71</c:v>
                </c:pt>
                <c:pt idx="188">
                  <c:v>7.64</c:v>
                </c:pt>
                <c:pt idx="189">
                  <c:v>7.62</c:v>
                </c:pt>
                <c:pt idx="190">
                  <c:v>7.67</c:v>
                </c:pt>
                <c:pt idx="191">
                  <c:v>7.77</c:v>
                </c:pt>
                <c:pt idx="192">
                  <c:v>7.79</c:v>
                </c:pt>
                <c:pt idx="193">
                  <c:v>7.79</c:v>
                </c:pt>
                <c:pt idx="194">
                  <c:v>7.77</c:v>
                </c:pt>
                <c:pt idx="195">
                  <c:v>7.88</c:v>
                </c:pt>
                <c:pt idx="196">
                  <c:v>7.98</c:v>
                </c:pt>
                <c:pt idx="197">
                  <c:v>8</c:v>
                </c:pt>
                <c:pt idx="198">
                  <c:v>7.98</c:v>
                </c:pt>
                <c:pt idx="199">
                  <c:v>7.99</c:v>
                </c:pt>
                <c:pt idx="200">
                  <c:v>8</c:v>
                </c:pt>
                <c:pt idx="201">
                  <c:v>8.08</c:v>
                </c:pt>
                <c:pt idx="202">
                  <c:v>8.07</c:v>
                </c:pt>
                <c:pt idx="203">
                  <c:v>8.02</c:v>
                </c:pt>
                <c:pt idx="204">
                  <c:v>7.98</c:v>
                </c:pt>
                <c:pt idx="205">
                  <c:v>7.92</c:v>
                </c:pt>
                <c:pt idx="206">
                  <c:v>7.97</c:v>
                </c:pt>
                <c:pt idx="207">
                  <c:v>7.98</c:v>
                </c:pt>
                <c:pt idx="208">
                  <c:v>8.01</c:v>
                </c:pt>
                <c:pt idx="209">
                  <c:v>7.98</c:v>
                </c:pt>
                <c:pt idx="210">
                  <c:v>7.94</c:v>
                </c:pt>
                <c:pt idx="211">
                  <c:v>8.01</c:v>
                </c:pt>
                <c:pt idx="212">
                  <c:v>8.02</c:v>
                </c:pt>
                <c:pt idx="213">
                  <c:v>8.01</c:v>
                </c:pt>
                <c:pt idx="214">
                  <c:v>8.0500000000000007</c:v>
                </c:pt>
                <c:pt idx="215">
                  <c:v>8.08</c:v>
                </c:pt>
                <c:pt idx="216">
                  <c:v>8.09</c:v>
                </c:pt>
                <c:pt idx="217">
                  <c:v>8.02</c:v>
                </c:pt>
                <c:pt idx="218">
                  <c:v>8.01</c:v>
                </c:pt>
                <c:pt idx="219">
                  <c:v>8.02</c:v>
                </c:pt>
                <c:pt idx="220">
                  <c:v>8.0500000000000007</c:v>
                </c:pt>
                <c:pt idx="221">
                  <c:v>8.1300000000000008</c:v>
                </c:pt>
                <c:pt idx="222">
                  <c:v>8.18</c:v>
                </c:pt>
                <c:pt idx="223">
                  <c:v>8.16</c:v>
                </c:pt>
                <c:pt idx="224">
                  <c:v>8.18</c:v>
                </c:pt>
                <c:pt idx="225">
                  <c:v>8.24</c:v>
                </c:pt>
                <c:pt idx="226">
                  <c:v>8.23</c:v>
                </c:pt>
                <c:pt idx="227">
                  <c:v>8.27</c:v>
                </c:pt>
                <c:pt idx="228">
                  <c:v>8.2799999999999994</c:v>
                </c:pt>
                <c:pt idx="229">
                  <c:v>8.31</c:v>
                </c:pt>
                <c:pt idx="230">
                  <c:v>8.31</c:v>
                </c:pt>
                <c:pt idx="231">
                  <c:v>8.34</c:v>
                </c:pt>
                <c:pt idx="232">
                  <c:v>8.2899999999999991</c:v>
                </c:pt>
                <c:pt idx="233">
                  <c:v>8.31</c:v>
                </c:pt>
                <c:pt idx="234">
                  <c:v>8.2899999999999991</c:v>
                </c:pt>
                <c:pt idx="235">
                  <c:v>8.3000000000000007</c:v>
                </c:pt>
                <c:pt idx="236">
                  <c:v>8.2899999999999991</c:v>
                </c:pt>
                <c:pt idx="237">
                  <c:v>8.2799999999999994</c:v>
                </c:pt>
                <c:pt idx="238">
                  <c:v>8.23</c:v>
                </c:pt>
                <c:pt idx="239">
                  <c:v>8.19</c:v>
                </c:pt>
                <c:pt idx="240">
                  <c:v>8.15</c:v>
                </c:pt>
                <c:pt idx="241">
                  <c:v>8.1199999999999992</c:v>
                </c:pt>
                <c:pt idx="242">
                  <c:v>8.16</c:v>
                </c:pt>
                <c:pt idx="243">
                  <c:v>8.1999999999999993</c:v>
                </c:pt>
                <c:pt idx="244">
                  <c:v>8.26</c:v>
                </c:pt>
                <c:pt idx="245">
                  <c:v>8.2799999999999994</c:v>
                </c:pt>
                <c:pt idx="246">
                  <c:v>8.18</c:v>
                </c:pt>
                <c:pt idx="247">
                  <c:v>8.19</c:v>
                </c:pt>
                <c:pt idx="248">
                  <c:v>8.17</c:v>
                </c:pt>
                <c:pt idx="249">
                  <c:v>8.27</c:v>
                </c:pt>
                <c:pt idx="250">
                  <c:v>8.26</c:v>
                </c:pt>
                <c:pt idx="251">
                  <c:v>8.34</c:v>
                </c:pt>
                <c:pt idx="252">
                  <c:v>8.25</c:v>
                </c:pt>
                <c:pt idx="253">
                  <c:v>8.3699999999999992</c:v>
                </c:pt>
                <c:pt idx="254">
                  <c:v>8.3800000000000008</c:v>
                </c:pt>
                <c:pt idx="255">
                  <c:v>8.25</c:v>
                </c:pt>
                <c:pt idx="256">
                  <c:v>8.1999999999999993</c:v>
                </c:pt>
                <c:pt idx="257">
                  <c:v>8.19</c:v>
                </c:pt>
                <c:pt idx="258">
                  <c:v>8.14</c:v>
                </c:pt>
                <c:pt idx="259">
                  <c:v>8.1300000000000008</c:v>
                </c:pt>
                <c:pt idx="260">
                  <c:v>8.1</c:v>
                </c:pt>
                <c:pt idx="261">
                  <c:v>8.1300000000000008</c:v>
                </c:pt>
                <c:pt idx="262">
                  <c:v>8.09</c:v>
                </c:pt>
                <c:pt idx="263">
                  <c:v>8.08</c:v>
                </c:pt>
                <c:pt idx="264">
                  <c:v>8.1999999999999993</c:v>
                </c:pt>
                <c:pt idx="265">
                  <c:v>8.1300000000000008</c:v>
                </c:pt>
                <c:pt idx="266">
                  <c:v>8.2100000000000009</c:v>
                </c:pt>
                <c:pt idx="267">
                  <c:v>8.35</c:v>
                </c:pt>
                <c:pt idx="268">
                  <c:v>8.3699999999999992</c:v>
                </c:pt>
                <c:pt idx="269">
                  <c:v>8.44</c:v>
                </c:pt>
                <c:pt idx="270">
                  <c:v>8.42</c:v>
                </c:pt>
                <c:pt idx="271">
                  <c:v>8.4499999999999993</c:v>
                </c:pt>
                <c:pt idx="272">
                  <c:v>8.3699999999999992</c:v>
                </c:pt>
                <c:pt idx="273">
                  <c:v>8.4499999999999993</c:v>
                </c:pt>
                <c:pt idx="274">
                  <c:v>8.56</c:v>
                </c:pt>
                <c:pt idx="275">
                  <c:v>8.57</c:v>
                </c:pt>
                <c:pt idx="276">
                  <c:v>8.5500000000000007</c:v>
                </c:pt>
                <c:pt idx="277">
                  <c:v>8.5500000000000007</c:v>
                </c:pt>
                <c:pt idx="278">
                  <c:v>8.59</c:v>
                </c:pt>
                <c:pt idx="279">
                  <c:v>8.6</c:v>
                </c:pt>
                <c:pt idx="280">
                  <c:v>8.57</c:v>
                </c:pt>
                <c:pt idx="281">
                  <c:v>8.58</c:v>
                </c:pt>
                <c:pt idx="282">
                  <c:v>8.6199999999999992</c:v>
                </c:pt>
                <c:pt idx="283">
                  <c:v>8.49</c:v>
                </c:pt>
                <c:pt idx="284">
                  <c:v>8.51</c:v>
                </c:pt>
                <c:pt idx="285">
                  <c:v>8.49</c:v>
                </c:pt>
                <c:pt idx="286">
                  <c:v>8.5299999999999994</c:v>
                </c:pt>
                <c:pt idx="287">
                  <c:v>8.6</c:v>
                </c:pt>
                <c:pt idx="288">
                  <c:v>8.66</c:v>
                </c:pt>
                <c:pt idx="289">
                  <c:v>8.73</c:v>
                </c:pt>
                <c:pt idx="290">
                  <c:v>8.7799999999999994</c:v>
                </c:pt>
                <c:pt idx="291">
                  <c:v>8.82</c:v>
                </c:pt>
                <c:pt idx="292">
                  <c:v>8.82</c:v>
                </c:pt>
                <c:pt idx="293">
                  <c:v>8.8699999999999992</c:v>
                </c:pt>
                <c:pt idx="294">
                  <c:v>8.9499999999999993</c:v>
                </c:pt>
                <c:pt idx="295">
                  <c:v>8.89</c:v>
                </c:pt>
                <c:pt idx="296">
                  <c:v>8.92</c:v>
                </c:pt>
                <c:pt idx="297">
                  <c:v>8.85</c:v>
                </c:pt>
                <c:pt idx="298">
                  <c:v>8.84</c:v>
                </c:pt>
                <c:pt idx="299">
                  <c:v>8.76</c:v>
                </c:pt>
                <c:pt idx="300">
                  <c:v>8.75</c:v>
                </c:pt>
                <c:pt idx="301">
                  <c:v>8.77</c:v>
                </c:pt>
                <c:pt idx="302">
                  <c:v>8.7799999999999994</c:v>
                </c:pt>
                <c:pt idx="303">
                  <c:v>8.86</c:v>
                </c:pt>
                <c:pt idx="304">
                  <c:v>8.8000000000000007</c:v>
                </c:pt>
                <c:pt idx="305">
                  <c:v>8.93</c:v>
                </c:pt>
                <c:pt idx="306">
                  <c:v>8.9600000000000009</c:v>
                </c:pt>
                <c:pt idx="307">
                  <c:v>8.7200000000000006</c:v>
                </c:pt>
                <c:pt idx="308">
                  <c:v>8.5500000000000007</c:v>
                </c:pt>
                <c:pt idx="309">
                  <c:v>8.5299999999999994</c:v>
                </c:pt>
                <c:pt idx="310">
                  <c:v>8.5500000000000007</c:v>
                </c:pt>
                <c:pt idx="311">
                  <c:v>8.66</c:v>
                </c:pt>
                <c:pt idx="312">
                  <c:v>8.7200000000000006</c:v>
                </c:pt>
                <c:pt idx="313">
                  <c:v>8.65</c:v>
                </c:pt>
                <c:pt idx="314">
                  <c:v>8.68</c:v>
                </c:pt>
                <c:pt idx="315">
                  <c:v>8.61</c:v>
                </c:pt>
                <c:pt idx="316">
                  <c:v>8.58</c:v>
                </c:pt>
                <c:pt idx="317">
                  <c:v>8.5</c:v>
                </c:pt>
                <c:pt idx="318">
                  <c:v>8.4700000000000006</c:v>
                </c:pt>
                <c:pt idx="319">
                  <c:v>8.42</c:v>
                </c:pt>
                <c:pt idx="320">
                  <c:v>8.4</c:v>
                </c:pt>
                <c:pt idx="321">
                  <c:v>8.4700000000000006</c:v>
                </c:pt>
                <c:pt idx="322">
                  <c:v>8.48</c:v>
                </c:pt>
                <c:pt idx="323">
                  <c:v>8.58</c:v>
                </c:pt>
                <c:pt idx="324">
                  <c:v>8.6</c:v>
                </c:pt>
                <c:pt idx="325">
                  <c:v>8.4</c:v>
                </c:pt>
                <c:pt idx="326">
                  <c:v>8.4</c:v>
                </c:pt>
                <c:pt idx="327">
                  <c:v>8.42</c:v>
                </c:pt>
                <c:pt idx="328">
                  <c:v>8.33</c:v>
                </c:pt>
                <c:pt idx="329">
                  <c:v>8.2899999999999991</c:v>
                </c:pt>
                <c:pt idx="330">
                  <c:v>8.25</c:v>
                </c:pt>
                <c:pt idx="331">
                  <c:v>8.23</c:v>
                </c:pt>
                <c:pt idx="332">
                  <c:v>8.1999999999999993</c:v>
                </c:pt>
                <c:pt idx="333">
                  <c:v>8.1300000000000008</c:v>
                </c:pt>
                <c:pt idx="334">
                  <c:v>8.11</c:v>
                </c:pt>
                <c:pt idx="335">
                  <c:v>8.18</c:v>
                </c:pt>
                <c:pt idx="336">
                  <c:v>8.16</c:v>
                </c:pt>
                <c:pt idx="337">
                  <c:v>8.24</c:v>
                </c:pt>
                <c:pt idx="338">
                  <c:v>8.27</c:v>
                </c:pt>
                <c:pt idx="339">
                  <c:v>8.23</c:v>
                </c:pt>
                <c:pt idx="340">
                  <c:v>8.2200000000000006</c:v>
                </c:pt>
                <c:pt idx="341">
                  <c:v>8.16</c:v>
                </c:pt>
                <c:pt idx="342">
                  <c:v>8.1999999999999993</c:v>
                </c:pt>
                <c:pt idx="343">
                  <c:v>8.27</c:v>
                </c:pt>
                <c:pt idx="344">
                  <c:v>8.25</c:v>
                </c:pt>
                <c:pt idx="345">
                  <c:v>8.25</c:v>
                </c:pt>
                <c:pt idx="346">
                  <c:v>8.14</c:v>
                </c:pt>
                <c:pt idx="347">
                  <c:v>8.14</c:v>
                </c:pt>
                <c:pt idx="348">
                  <c:v>8.11</c:v>
                </c:pt>
                <c:pt idx="349">
                  <c:v>8.08</c:v>
                </c:pt>
                <c:pt idx="350">
                  <c:v>8.09</c:v>
                </c:pt>
                <c:pt idx="351">
                  <c:v>7.94</c:v>
                </c:pt>
                <c:pt idx="352">
                  <c:v>8.01</c:v>
                </c:pt>
                <c:pt idx="353">
                  <c:v>8.0399999999999991</c:v>
                </c:pt>
                <c:pt idx="354">
                  <c:v>8.1</c:v>
                </c:pt>
                <c:pt idx="355">
                  <c:v>8.1199999999999992</c:v>
                </c:pt>
                <c:pt idx="356">
                  <c:v>8.16</c:v>
                </c:pt>
                <c:pt idx="357">
                  <c:v>8.17</c:v>
                </c:pt>
                <c:pt idx="358">
                  <c:v>8.2200000000000006</c:v>
                </c:pt>
                <c:pt idx="359">
                  <c:v>8.24</c:v>
                </c:pt>
                <c:pt idx="360">
                  <c:v>8.23</c:v>
                </c:pt>
                <c:pt idx="361">
                  <c:v>8.26</c:v>
                </c:pt>
                <c:pt idx="362">
                  <c:v>8.3000000000000007</c:v>
                </c:pt>
                <c:pt idx="363">
                  <c:v>8.25</c:v>
                </c:pt>
                <c:pt idx="364">
                  <c:v>8.3000000000000007</c:v>
                </c:pt>
                <c:pt idx="365">
                  <c:v>8.27</c:v>
                </c:pt>
                <c:pt idx="366">
                  <c:v>8.26</c:v>
                </c:pt>
                <c:pt idx="367">
                  <c:v>8.3000000000000007</c:v>
                </c:pt>
                <c:pt idx="368">
                  <c:v>8.26</c:v>
                </c:pt>
                <c:pt idx="369">
                  <c:v>8.27</c:v>
                </c:pt>
                <c:pt idx="370">
                  <c:v>8.31</c:v>
                </c:pt>
                <c:pt idx="371">
                  <c:v>8.23</c:v>
                </c:pt>
                <c:pt idx="372">
                  <c:v>8.23</c:v>
                </c:pt>
                <c:pt idx="373">
                  <c:v>8.23</c:v>
                </c:pt>
                <c:pt idx="374">
                  <c:v>8.2899999999999991</c:v>
                </c:pt>
                <c:pt idx="375">
                  <c:v>8.36</c:v>
                </c:pt>
                <c:pt idx="376">
                  <c:v>8.43</c:v>
                </c:pt>
                <c:pt idx="377">
                  <c:v>8.48</c:v>
                </c:pt>
                <c:pt idx="378">
                  <c:v>8.4499999999999993</c:v>
                </c:pt>
                <c:pt idx="379">
                  <c:v>8.41</c:v>
                </c:pt>
                <c:pt idx="380">
                  <c:v>8.4600000000000009</c:v>
                </c:pt>
                <c:pt idx="381">
                  <c:v>8.56</c:v>
                </c:pt>
                <c:pt idx="382">
                  <c:v>8.59</c:v>
                </c:pt>
                <c:pt idx="383">
                  <c:v>8.66</c:v>
                </c:pt>
                <c:pt idx="384">
                  <c:v>8.61</c:v>
                </c:pt>
                <c:pt idx="385">
                  <c:v>8.6</c:v>
                </c:pt>
                <c:pt idx="386">
                  <c:v>8.5500000000000007</c:v>
                </c:pt>
                <c:pt idx="387">
                  <c:v>8.52</c:v>
                </c:pt>
                <c:pt idx="388">
                  <c:v>8.49</c:v>
                </c:pt>
                <c:pt idx="389">
                  <c:v>8.51</c:v>
                </c:pt>
                <c:pt idx="390">
                  <c:v>8.43</c:v>
                </c:pt>
                <c:pt idx="391">
                  <c:v>8.39</c:v>
                </c:pt>
                <c:pt idx="392">
                  <c:v>8.3699999999999992</c:v>
                </c:pt>
                <c:pt idx="393">
                  <c:v>8.3000000000000007</c:v>
                </c:pt>
                <c:pt idx="394">
                  <c:v>8.32</c:v>
                </c:pt>
                <c:pt idx="395">
                  <c:v>8.36</c:v>
                </c:pt>
                <c:pt idx="396">
                  <c:v>8.33</c:v>
                </c:pt>
                <c:pt idx="397">
                  <c:v>8.35</c:v>
                </c:pt>
                <c:pt idx="398">
                  <c:v>8.35</c:v>
                </c:pt>
                <c:pt idx="399">
                  <c:v>8.2200000000000006</c:v>
                </c:pt>
                <c:pt idx="400">
                  <c:v>8.1999999999999993</c:v>
                </c:pt>
                <c:pt idx="401">
                  <c:v>8.25</c:v>
                </c:pt>
                <c:pt idx="402">
                  <c:v>8.39</c:v>
                </c:pt>
                <c:pt idx="403">
                  <c:v>8.41</c:v>
                </c:pt>
                <c:pt idx="404">
                  <c:v>8.51</c:v>
                </c:pt>
                <c:pt idx="405">
                  <c:v>8.6199999999999992</c:v>
                </c:pt>
                <c:pt idx="406">
                  <c:v>8.5399999999999991</c:v>
                </c:pt>
                <c:pt idx="407">
                  <c:v>8.5399999999999991</c:v>
                </c:pt>
                <c:pt idx="408">
                  <c:v>8.56</c:v>
                </c:pt>
                <c:pt idx="409">
                  <c:v>8.56</c:v>
                </c:pt>
                <c:pt idx="410">
                  <c:v>8.64</c:v>
                </c:pt>
                <c:pt idx="411">
                  <c:v>8.7100000000000009</c:v>
                </c:pt>
                <c:pt idx="412">
                  <c:v>8.65</c:v>
                </c:pt>
                <c:pt idx="413">
                  <c:v>8.67</c:v>
                </c:pt>
                <c:pt idx="414">
                  <c:v>8.5500000000000007</c:v>
                </c:pt>
                <c:pt idx="415">
                  <c:v>8.6199999999999992</c:v>
                </c:pt>
                <c:pt idx="416">
                  <c:v>8.57</c:v>
                </c:pt>
                <c:pt idx="417">
                  <c:v>8.6</c:v>
                </c:pt>
                <c:pt idx="418">
                  <c:v>8.66</c:v>
                </c:pt>
                <c:pt idx="419">
                  <c:v>8.82</c:v>
                </c:pt>
                <c:pt idx="420">
                  <c:v>8.93</c:v>
                </c:pt>
                <c:pt idx="421">
                  <c:v>8.92</c:v>
                </c:pt>
                <c:pt idx="422">
                  <c:v>8.81</c:v>
                </c:pt>
                <c:pt idx="423">
                  <c:v>8.83</c:v>
                </c:pt>
                <c:pt idx="424">
                  <c:v>8.83</c:v>
                </c:pt>
                <c:pt idx="425">
                  <c:v>8.8000000000000007</c:v>
                </c:pt>
                <c:pt idx="426">
                  <c:v>8.77</c:v>
                </c:pt>
                <c:pt idx="427">
                  <c:v>8.83</c:v>
                </c:pt>
                <c:pt idx="428">
                  <c:v>8.85</c:v>
                </c:pt>
                <c:pt idx="429">
                  <c:v>8.82</c:v>
                </c:pt>
                <c:pt idx="430">
                  <c:v>8.89</c:v>
                </c:pt>
                <c:pt idx="431">
                  <c:v>8.7899999999999991</c:v>
                </c:pt>
                <c:pt idx="432">
                  <c:v>8.75</c:v>
                </c:pt>
                <c:pt idx="433">
                  <c:v>8.74</c:v>
                </c:pt>
                <c:pt idx="434">
                  <c:v>8.74</c:v>
                </c:pt>
                <c:pt idx="435">
                  <c:v>8.77</c:v>
                </c:pt>
                <c:pt idx="436">
                  <c:v>8.7899999999999991</c:v>
                </c:pt>
                <c:pt idx="437">
                  <c:v>8.92</c:v>
                </c:pt>
                <c:pt idx="438">
                  <c:v>8.89</c:v>
                </c:pt>
                <c:pt idx="439">
                  <c:v>8.92</c:v>
                </c:pt>
                <c:pt idx="440">
                  <c:v>8.9499999999999993</c:v>
                </c:pt>
                <c:pt idx="441">
                  <c:v>8.82</c:v>
                </c:pt>
                <c:pt idx="442">
                  <c:v>9</c:v>
                </c:pt>
                <c:pt idx="443">
                  <c:v>9.17</c:v>
                </c:pt>
                <c:pt idx="444">
                  <c:v>9.2200000000000006</c:v>
                </c:pt>
                <c:pt idx="445">
                  <c:v>9.2100000000000009</c:v>
                </c:pt>
                <c:pt idx="446">
                  <c:v>9.17</c:v>
                </c:pt>
                <c:pt idx="447">
                  <c:v>9.1300000000000008</c:v>
                </c:pt>
                <c:pt idx="448">
                  <c:v>9.08</c:v>
                </c:pt>
                <c:pt idx="449">
                  <c:v>9.16</c:v>
                </c:pt>
                <c:pt idx="450">
                  <c:v>9.1999999999999993</c:v>
                </c:pt>
                <c:pt idx="451">
                  <c:v>9.1999999999999993</c:v>
                </c:pt>
                <c:pt idx="452">
                  <c:v>9.1999999999999993</c:v>
                </c:pt>
                <c:pt idx="453">
                  <c:v>9.19</c:v>
                </c:pt>
                <c:pt idx="454">
                  <c:v>9.15</c:v>
                </c:pt>
                <c:pt idx="455">
                  <c:v>9.15</c:v>
                </c:pt>
                <c:pt idx="456">
                  <c:v>9.1999999999999993</c:v>
                </c:pt>
                <c:pt idx="457">
                  <c:v>9.31</c:v>
                </c:pt>
                <c:pt idx="458">
                  <c:v>9.15</c:v>
                </c:pt>
                <c:pt idx="459">
                  <c:v>9.1999999999999993</c:v>
                </c:pt>
                <c:pt idx="460">
                  <c:v>9.11</c:v>
                </c:pt>
                <c:pt idx="461">
                  <c:v>9.11</c:v>
                </c:pt>
                <c:pt idx="462">
                  <c:v>9.0399999999999991</c:v>
                </c:pt>
                <c:pt idx="463">
                  <c:v>9.08</c:v>
                </c:pt>
                <c:pt idx="464">
                  <c:v>9.2200000000000006</c:v>
                </c:pt>
                <c:pt idx="465">
                  <c:v>9.18</c:v>
                </c:pt>
                <c:pt idx="466">
                  <c:v>9.16</c:v>
                </c:pt>
                <c:pt idx="467">
                  <c:v>9.25</c:v>
                </c:pt>
                <c:pt idx="468">
                  <c:v>9.1999999999999993</c:v>
                </c:pt>
                <c:pt idx="469">
                  <c:v>9.01</c:v>
                </c:pt>
                <c:pt idx="470">
                  <c:v>9.01</c:v>
                </c:pt>
                <c:pt idx="471">
                  <c:v>8.99</c:v>
                </c:pt>
                <c:pt idx="472">
                  <c:v>9.1</c:v>
                </c:pt>
                <c:pt idx="473">
                  <c:v>9.4</c:v>
                </c:pt>
                <c:pt idx="474">
                  <c:v>9.5</c:v>
                </c:pt>
                <c:pt idx="475">
                  <c:v>9.41</c:v>
                </c:pt>
                <c:pt idx="476">
                  <c:v>9.33</c:v>
                </c:pt>
                <c:pt idx="477">
                  <c:v>9.26</c:v>
                </c:pt>
                <c:pt idx="478">
                  <c:v>9.18</c:v>
                </c:pt>
                <c:pt idx="479">
                  <c:v>9.16</c:v>
                </c:pt>
                <c:pt idx="480">
                  <c:v>9.19</c:v>
                </c:pt>
                <c:pt idx="481">
                  <c:v>9.2799999999999994</c:v>
                </c:pt>
                <c:pt idx="482">
                  <c:v>9.31</c:v>
                </c:pt>
                <c:pt idx="483">
                  <c:v>9.2899999999999991</c:v>
                </c:pt>
                <c:pt idx="484">
                  <c:v>9.59</c:v>
                </c:pt>
                <c:pt idx="485">
                  <c:v>9.57</c:v>
                </c:pt>
                <c:pt idx="486">
                  <c:v>9.64</c:v>
                </c:pt>
                <c:pt idx="487">
                  <c:v>9.84</c:v>
                </c:pt>
                <c:pt idx="488">
                  <c:v>9.85</c:v>
                </c:pt>
                <c:pt idx="489">
                  <c:v>9.91</c:v>
                </c:pt>
                <c:pt idx="490">
                  <c:v>9.9600000000000009</c:v>
                </c:pt>
                <c:pt idx="491">
                  <c:v>9.9</c:v>
                </c:pt>
                <c:pt idx="492">
                  <c:v>10.09</c:v>
                </c:pt>
                <c:pt idx="493">
                  <c:v>10.18</c:v>
                </c:pt>
                <c:pt idx="494">
                  <c:v>10.11</c:v>
                </c:pt>
                <c:pt idx="495">
                  <c:v>10.24</c:v>
                </c:pt>
                <c:pt idx="496">
                  <c:v>10.27</c:v>
                </c:pt>
                <c:pt idx="497">
                  <c:v>10.18</c:v>
                </c:pt>
                <c:pt idx="498">
                  <c:v>10.34</c:v>
                </c:pt>
                <c:pt idx="499">
                  <c:v>10.25</c:v>
                </c:pt>
                <c:pt idx="500">
                  <c:v>10.16</c:v>
                </c:pt>
                <c:pt idx="501">
                  <c:v>10.130000000000001</c:v>
                </c:pt>
                <c:pt idx="502">
                  <c:v>10.31</c:v>
                </c:pt>
                <c:pt idx="503">
                  <c:v>10.36</c:v>
                </c:pt>
                <c:pt idx="504">
                  <c:v>10.28</c:v>
                </c:pt>
              </c:numCache>
            </c:numRef>
          </c:val>
          <c:smooth val="0"/>
          <c:extLst>
            <c:ext xmlns:c16="http://schemas.microsoft.com/office/drawing/2014/chart" uri="{C3380CC4-5D6E-409C-BE32-E72D297353CC}">
              <c16:uniqueId val="{00000003-B531-40DD-ADD5-3A7BC46F31CD}"/>
            </c:ext>
          </c:extLst>
        </c:ser>
        <c:ser>
          <c:idx val="4"/>
          <c:order val="4"/>
          <c:tx>
            <c:strRef>
              <c:f>'Yield curve'!$U$7</c:f>
              <c:strCache>
                <c:ptCount val="1"/>
                <c:pt idx="0">
                  <c:v>20</c:v>
                </c:pt>
              </c:strCache>
            </c:strRef>
          </c:tx>
          <c:marker>
            <c:symbol val="none"/>
          </c:marker>
          <c:cat>
            <c:numRef>
              <c:f>'Yield curve'!$A$7:$A$512</c:f>
              <c:numCache>
                <c:formatCode>d\.m\.yyyy</c:formatCode>
                <c:ptCount val="506"/>
                <c:pt idx="1">
                  <c:v>43131</c:v>
                </c:pt>
                <c:pt idx="2">
                  <c:v>43130</c:v>
                </c:pt>
                <c:pt idx="3">
                  <c:v>43129</c:v>
                </c:pt>
                <c:pt idx="4">
                  <c:v>43126</c:v>
                </c:pt>
                <c:pt idx="5">
                  <c:v>43125</c:v>
                </c:pt>
                <c:pt idx="6">
                  <c:v>43124</c:v>
                </c:pt>
                <c:pt idx="7">
                  <c:v>43123</c:v>
                </c:pt>
                <c:pt idx="8">
                  <c:v>43122</c:v>
                </c:pt>
                <c:pt idx="9">
                  <c:v>43119</c:v>
                </c:pt>
                <c:pt idx="10">
                  <c:v>43118</c:v>
                </c:pt>
                <c:pt idx="11">
                  <c:v>43117</c:v>
                </c:pt>
                <c:pt idx="12">
                  <c:v>43116</c:v>
                </c:pt>
                <c:pt idx="13">
                  <c:v>43115</c:v>
                </c:pt>
                <c:pt idx="14">
                  <c:v>43112</c:v>
                </c:pt>
                <c:pt idx="15" formatCode="dd\.mm\.yyyy">
                  <c:v>43111</c:v>
                </c:pt>
                <c:pt idx="16" formatCode="dd\.mm\.yyyy">
                  <c:v>43110</c:v>
                </c:pt>
                <c:pt idx="17" formatCode="dd\.mm\.yyyy">
                  <c:v>43109</c:v>
                </c:pt>
                <c:pt idx="18" formatCode="dd\.mm\.yyyy">
                  <c:v>43105</c:v>
                </c:pt>
                <c:pt idx="19" formatCode="dd\.mm\.yyyy">
                  <c:v>43104</c:v>
                </c:pt>
                <c:pt idx="20" formatCode="dd\.mm\.yyyy">
                  <c:v>43103</c:v>
                </c:pt>
                <c:pt idx="21">
                  <c:v>43098</c:v>
                </c:pt>
                <c:pt idx="22">
                  <c:v>43097</c:v>
                </c:pt>
                <c:pt idx="23">
                  <c:v>43096</c:v>
                </c:pt>
                <c:pt idx="24">
                  <c:v>43095</c:v>
                </c:pt>
                <c:pt idx="25">
                  <c:v>43094</c:v>
                </c:pt>
                <c:pt idx="26">
                  <c:v>43091</c:v>
                </c:pt>
                <c:pt idx="27">
                  <c:v>43090</c:v>
                </c:pt>
                <c:pt idx="28">
                  <c:v>43089</c:v>
                </c:pt>
                <c:pt idx="29">
                  <c:v>43088</c:v>
                </c:pt>
                <c:pt idx="30">
                  <c:v>43087</c:v>
                </c:pt>
                <c:pt idx="31">
                  <c:v>43084</c:v>
                </c:pt>
                <c:pt idx="32">
                  <c:v>43083</c:v>
                </c:pt>
                <c:pt idx="33">
                  <c:v>43082</c:v>
                </c:pt>
                <c:pt idx="34">
                  <c:v>43081</c:v>
                </c:pt>
                <c:pt idx="35">
                  <c:v>43080</c:v>
                </c:pt>
                <c:pt idx="36" formatCode="dd\.mm\.yyyy">
                  <c:v>43077</c:v>
                </c:pt>
                <c:pt idx="37" formatCode="dd\.mm\.yyyy">
                  <c:v>43076</c:v>
                </c:pt>
                <c:pt idx="38" formatCode="dd\.mm\.yyyy">
                  <c:v>43075</c:v>
                </c:pt>
                <c:pt idx="39" formatCode="dd\.mm\.yyyy">
                  <c:v>43074</c:v>
                </c:pt>
                <c:pt idx="40" formatCode="dd\.mm\.yyyy">
                  <c:v>43073</c:v>
                </c:pt>
                <c:pt idx="41" formatCode="dd\.mm\.yyyy">
                  <c:v>43070</c:v>
                </c:pt>
                <c:pt idx="42">
                  <c:v>43069</c:v>
                </c:pt>
                <c:pt idx="43">
                  <c:v>43068</c:v>
                </c:pt>
                <c:pt idx="44">
                  <c:v>43067</c:v>
                </c:pt>
                <c:pt idx="45">
                  <c:v>43066</c:v>
                </c:pt>
                <c:pt idx="46">
                  <c:v>43063</c:v>
                </c:pt>
                <c:pt idx="47">
                  <c:v>43062</c:v>
                </c:pt>
                <c:pt idx="48">
                  <c:v>43061</c:v>
                </c:pt>
                <c:pt idx="49">
                  <c:v>43060</c:v>
                </c:pt>
                <c:pt idx="50">
                  <c:v>43059</c:v>
                </c:pt>
                <c:pt idx="51">
                  <c:v>43056</c:v>
                </c:pt>
                <c:pt idx="52">
                  <c:v>43055</c:v>
                </c:pt>
                <c:pt idx="53">
                  <c:v>43054</c:v>
                </c:pt>
                <c:pt idx="54">
                  <c:v>43053</c:v>
                </c:pt>
                <c:pt idx="55">
                  <c:v>43052</c:v>
                </c:pt>
                <c:pt idx="56">
                  <c:v>43049</c:v>
                </c:pt>
                <c:pt idx="57">
                  <c:v>43048</c:v>
                </c:pt>
                <c:pt idx="58" formatCode="dd\.mm\.yyyy">
                  <c:v>43047</c:v>
                </c:pt>
                <c:pt idx="59" formatCode="dd\.mm\.yyyy">
                  <c:v>43046</c:v>
                </c:pt>
                <c:pt idx="60" formatCode="dd\.mm\.yyyy">
                  <c:v>43042</c:v>
                </c:pt>
                <c:pt idx="61" formatCode="dd\.mm\.yyyy">
                  <c:v>43041</c:v>
                </c:pt>
                <c:pt idx="62" formatCode="dd\.mm\.yyyy">
                  <c:v>43040</c:v>
                </c:pt>
                <c:pt idx="63" formatCode="dd\.mm\.yyyy">
                  <c:v>43039</c:v>
                </c:pt>
                <c:pt idx="64" formatCode="dd\.mm\.yyyy">
                  <c:v>43038</c:v>
                </c:pt>
                <c:pt idx="65" formatCode="dd\.mm\.yyyy">
                  <c:v>43035</c:v>
                </c:pt>
                <c:pt idx="66" formatCode="dd\.mm\.yyyy">
                  <c:v>43034</c:v>
                </c:pt>
                <c:pt idx="67" formatCode="dd\.mm\.yyyy">
                  <c:v>43033</c:v>
                </c:pt>
                <c:pt idx="68" formatCode="dd\.mm\.yyyy">
                  <c:v>43032</c:v>
                </c:pt>
                <c:pt idx="69" formatCode="dd\.mm\.yyyy">
                  <c:v>43031</c:v>
                </c:pt>
                <c:pt idx="70" formatCode="dd\.mm\.yyyy">
                  <c:v>43028</c:v>
                </c:pt>
                <c:pt idx="71" formatCode="dd\.mm\.yyyy">
                  <c:v>43027</c:v>
                </c:pt>
                <c:pt idx="72" formatCode="dd\.mm\.yyyy">
                  <c:v>43026</c:v>
                </c:pt>
                <c:pt idx="73" formatCode="dd\.mm\.yyyy">
                  <c:v>43025</c:v>
                </c:pt>
                <c:pt idx="74" formatCode="dd\.mm\.yyyy">
                  <c:v>43024</c:v>
                </c:pt>
                <c:pt idx="75" formatCode="dd\.mm\.yyyy">
                  <c:v>43021</c:v>
                </c:pt>
                <c:pt idx="76" formatCode="dd\.mm\.yyyy">
                  <c:v>43020</c:v>
                </c:pt>
                <c:pt idx="77" formatCode="dd\.mm\.yyyy">
                  <c:v>43019</c:v>
                </c:pt>
                <c:pt idx="78" formatCode="dd\.mm\.yyyy">
                  <c:v>43018</c:v>
                </c:pt>
                <c:pt idx="79" formatCode="dd\.mm\.yyyy">
                  <c:v>43017</c:v>
                </c:pt>
                <c:pt idx="80" formatCode="dd\.mm\.yyyy">
                  <c:v>43014</c:v>
                </c:pt>
                <c:pt idx="81" formatCode="dd\.mm\.yyyy">
                  <c:v>43013</c:v>
                </c:pt>
                <c:pt idx="82" formatCode="dd\.mm\.yyyy">
                  <c:v>43012</c:v>
                </c:pt>
                <c:pt idx="83" formatCode="dd\.mm\.yyyy">
                  <c:v>43011</c:v>
                </c:pt>
                <c:pt idx="84" formatCode="dd\.mm\.yyyy">
                  <c:v>43010</c:v>
                </c:pt>
                <c:pt idx="85" formatCode="dd\.mm\.yyyy">
                  <c:v>43007</c:v>
                </c:pt>
                <c:pt idx="86" formatCode="dd\.mm\.yyyy">
                  <c:v>43006</c:v>
                </c:pt>
                <c:pt idx="87" formatCode="dd\.mm\.yyyy">
                  <c:v>43005</c:v>
                </c:pt>
                <c:pt idx="88" formatCode="dd\.mm\.yyyy">
                  <c:v>43004</c:v>
                </c:pt>
                <c:pt idx="89" formatCode="dd\.mm\.yyyy">
                  <c:v>43003</c:v>
                </c:pt>
                <c:pt idx="90" formatCode="dd\.mm\.yyyy">
                  <c:v>43000</c:v>
                </c:pt>
                <c:pt idx="91" formatCode="dd\.mm\.yyyy">
                  <c:v>42999</c:v>
                </c:pt>
                <c:pt idx="92" formatCode="dd\.mm\.yyyy">
                  <c:v>42998</c:v>
                </c:pt>
                <c:pt idx="93" formatCode="dd\.mm\.yyyy">
                  <c:v>42997</c:v>
                </c:pt>
                <c:pt idx="94" formatCode="dd\.mm\.yyyy">
                  <c:v>42996</c:v>
                </c:pt>
                <c:pt idx="95" formatCode="dd\.mm\.yyyy">
                  <c:v>42993</c:v>
                </c:pt>
                <c:pt idx="96" formatCode="dd\.mm\.yyyy">
                  <c:v>42992</c:v>
                </c:pt>
                <c:pt idx="97" formatCode="dd\.mm\.yyyy">
                  <c:v>42991</c:v>
                </c:pt>
                <c:pt idx="98" formatCode="dd\.mm\.yyyy">
                  <c:v>42990</c:v>
                </c:pt>
                <c:pt idx="99" formatCode="dd\.mm\.yyyy">
                  <c:v>42989</c:v>
                </c:pt>
                <c:pt idx="100" formatCode="dd\.mm\.yyyy">
                  <c:v>42986</c:v>
                </c:pt>
                <c:pt idx="101" formatCode="dd\.mm\.yyyy">
                  <c:v>42985</c:v>
                </c:pt>
                <c:pt idx="102" formatCode="dd\.mm\.yyyy">
                  <c:v>42984</c:v>
                </c:pt>
                <c:pt idx="103" formatCode="dd\.mm\.yyyy">
                  <c:v>42983</c:v>
                </c:pt>
                <c:pt idx="104" formatCode="dd\.mm\.yyyy">
                  <c:v>42982</c:v>
                </c:pt>
                <c:pt idx="105" formatCode="dd\.mm\.yyyy">
                  <c:v>42979</c:v>
                </c:pt>
                <c:pt idx="106" formatCode="dd\.mm\.yyyy">
                  <c:v>42978</c:v>
                </c:pt>
                <c:pt idx="107" formatCode="dd\.mm\.yyyy">
                  <c:v>42977</c:v>
                </c:pt>
                <c:pt idx="108" formatCode="dd\.mm\.yyyy">
                  <c:v>42976</c:v>
                </c:pt>
                <c:pt idx="109" formatCode="dd\.mm\.yyyy">
                  <c:v>42975</c:v>
                </c:pt>
                <c:pt idx="110" formatCode="dd\.mm\.yyyy">
                  <c:v>42972</c:v>
                </c:pt>
                <c:pt idx="111" formatCode="dd\.mm\.yyyy">
                  <c:v>42971</c:v>
                </c:pt>
                <c:pt idx="112" formatCode="dd\.mm\.yyyy">
                  <c:v>42970</c:v>
                </c:pt>
                <c:pt idx="113" formatCode="dd\.mm\.yyyy">
                  <c:v>42969</c:v>
                </c:pt>
                <c:pt idx="114" formatCode="dd\.mm\.yyyy">
                  <c:v>42968</c:v>
                </c:pt>
                <c:pt idx="115" formatCode="dd\.mm\.yyyy">
                  <c:v>42965</c:v>
                </c:pt>
                <c:pt idx="116" formatCode="dd\.mm\.yyyy">
                  <c:v>42964</c:v>
                </c:pt>
                <c:pt idx="117" formatCode="dd\.mm\.yyyy">
                  <c:v>42963</c:v>
                </c:pt>
                <c:pt idx="118" formatCode="dd\.mm\.yyyy">
                  <c:v>42962</c:v>
                </c:pt>
                <c:pt idx="119" formatCode="dd\.mm\.yyyy">
                  <c:v>42961</c:v>
                </c:pt>
                <c:pt idx="120" formatCode="dd\.mm\.yyyy">
                  <c:v>42958</c:v>
                </c:pt>
                <c:pt idx="121" formatCode="dd\.mm\.yyyy">
                  <c:v>42957</c:v>
                </c:pt>
                <c:pt idx="122" formatCode="dd\.mm\.yyyy">
                  <c:v>42956</c:v>
                </c:pt>
                <c:pt idx="123" formatCode="dd\.mm\.yyyy">
                  <c:v>42955</c:v>
                </c:pt>
                <c:pt idx="124" formatCode="dd\.mm\.yyyy">
                  <c:v>42954</c:v>
                </c:pt>
                <c:pt idx="125" formatCode="dd\.mm\.yyyy">
                  <c:v>42951</c:v>
                </c:pt>
                <c:pt idx="126" formatCode="dd\.mm\.yyyy">
                  <c:v>42950</c:v>
                </c:pt>
                <c:pt idx="127" formatCode="dd\.mm\.yyyy">
                  <c:v>42949</c:v>
                </c:pt>
                <c:pt idx="128" formatCode="dd\.mm\.yyyy">
                  <c:v>42948</c:v>
                </c:pt>
                <c:pt idx="129" formatCode="dd\.mm\.yyyy">
                  <c:v>42947</c:v>
                </c:pt>
                <c:pt idx="130" formatCode="dd\.mm\.yyyy">
                  <c:v>42944</c:v>
                </c:pt>
                <c:pt idx="131" formatCode="dd\.mm\.yyyy">
                  <c:v>42943</c:v>
                </c:pt>
                <c:pt idx="132" formatCode="dd\.mm\.yyyy">
                  <c:v>42942</c:v>
                </c:pt>
                <c:pt idx="133" formatCode="dd\.mm\.yyyy">
                  <c:v>42941</c:v>
                </c:pt>
                <c:pt idx="134" formatCode="dd\.mm\.yyyy">
                  <c:v>42940</c:v>
                </c:pt>
                <c:pt idx="135" formatCode="dd\.mm\.yyyy">
                  <c:v>42937</c:v>
                </c:pt>
                <c:pt idx="136" formatCode="dd\.mm\.yyyy">
                  <c:v>42936</c:v>
                </c:pt>
                <c:pt idx="137" formatCode="dd\.mm\.yyyy">
                  <c:v>42935</c:v>
                </c:pt>
                <c:pt idx="138" formatCode="dd\.mm\.yyyy">
                  <c:v>42934</c:v>
                </c:pt>
                <c:pt idx="139" formatCode="dd\.mm\.yyyy">
                  <c:v>42933</c:v>
                </c:pt>
                <c:pt idx="140" formatCode="dd\.mm\.yyyy">
                  <c:v>42930</c:v>
                </c:pt>
                <c:pt idx="141" formatCode="dd\.mm\.yyyy">
                  <c:v>42929</c:v>
                </c:pt>
                <c:pt idx="142" formatCode="dd\.mm\.yyyy">
                  <c:v>42928</c:v>
                </c:pt>
                <c:pt idx="143" formatCode="dd\.mm\.yyyy">
                  <c:v>42927</c:v>
                </c:pt>
                <c:pt idx="144" formatCode="dd\.mm\.yyyy">
                  <c:v>42926</c:v>
                </c:pt>
                <c:pt idx="145" formatCode="dd\.mm\.yyyy">
                  <c:v>42923</c:v>
                </c:pt>
                <c:pt idx="146" formatCode="dd\.mm\.yyyy">
                  <c:v>42922</c:v>
                </c:pt>
                <c:pt idx="147" formatCode="dd\.mm\.yyyy">
                  <c:v>42921</c:v>
                </c:pt>
                <c:pt idx="148" formatCode="dd\.mm\.yyyy">
                  <c:v>42920</c:v>
                </c:pt>
                <c:pt idx="149" formatCode="dd\.mm\.yyyy">
                  <c:v>42919</c:v>
                </c:pt>
                <c:pt idx="150" formatCode="dd\.mm\.yyyy">
                  <c:v>42916</c:v>
                </c:pt>
                <c:pt idx="151" formatCode="dd\.mm\.yyyy">
                  <c:v>42915</c:v>
                </c:pt>
                <c:pt idx="152" formatCode="dd\.mm\.yyyy">
                  <c:v>42914</c:v>
                </c:pt>
                <c:pt idx="153" formatCode="dd\.mm\.yyyy">
                  <c:v>42913</c:v>
                </c:pt>
                <c:pt idx="154" formatCode="dd\.mm\.yyyy">
                  <c:v>42912</c:v>
                </c:pt>
                <c:pt idx="155" formatCode="dd\.mm\.yyyy">
                  <c:v>42909</c:v>
                </c:pt>
                <c:pt idx="156" formatCode="dd\.mm\.yyyy">
                  <c:v>42908</c:v>
                </c:pt>
                <c:pt idx="157" formatCode="dd\.mm\.yyyy">
                  <c:v>42907</c:v>
                </c:pt>
                <c:pt idx="158" formatCode="dd\.mm\.yyyy">
                  <c:v>42906</c:v>
                </c:pt>
                <c:pt idx="159" formatCode="dd\.mm\.yyyy">
                  <c:v>42905</c:v>
                </c:pt>
                <c:pt idx="160" formatCode="dd\.mm\.yyyy">
                  <c:v>42902</c:v>
                </c:pt>
                <c:pt idx="161" formatCode="dd\.mm\.yyyy">
                  <c:v>42901</c:v>
                </c:pt>
                <c:pt idx="162" formatCode="dd\.mm\.yyyy">
                  <c:v>42900</c:v>
                </c:pt>
                <c:pt idx="163" formatCode="dd\.mm\.yyyy">
                  <c:v>42899</c:v>
                </c:pt>
                <c:pt idx="164" formatCode="dd\.mm\.yyyy">
                  <c:v>42895</c:v>
                </c:pt>
                <c:pt idx="165" formatCode="dd\.mm\.yyyy">
                  <c:v>42894</c:v>
                </c:pt>
                <c:pt idx="166" formatCode="dd\.mm\.yyyy">
                  <c:v>42893</c:v>
                </c:pt>
                <c:pt idx="167" formatCode="dd\.mm\.yyyy">
                  <c:v>42892</c:v>
                </c:pt>
                <c:pt idx="168" formatCode="dd\.mm\.yyyy">
                  <c:v>42891</c:v>
                </c:pt>
                <c:pt idx="169" formatCode="dd\.mm\.yyyy">
                  <c:v>42888</c:v>
                </c:pt>
                <c:pt idx="170" formatCode="dd\.mm\.yyyy">
                  <c:v>42887</c:v>
                </c:pt>
                <c:pt idx="171" formatCode="dd\.mm\.yyyy">
                  <c:v>42886</c:v>
                </c:pt>
                <c:pt idx="172" formatCode="dd\.mm\.yyyy">
                  <c:v>42885</c:v>
                </c:pt>
                <c:pt idx="173" formatCode="dd\.mm\.yyyy">
                  <c:v>42884</c:v>
                </c:pt>
                <c:pt idx="174" formatCode="dd\.mm\.yyyy">
                  <c:v>42881</c:v>
                </c:pt>
                <c:pt idx="175" formatCode="dd\.mm\.yyyy">
                  <c:v>42880</c:v>
                </c:pt>
                <c:pt idx="176" formatCode="dd\.mm\.yyyy">
                  <c:v>42879</c:v>
                </c:pt>
                <c:pt idx="177" formatCode="dd\.mm\.yyyy">
                  <c:v>42878</c:v>
                </c:pt>
                <c:pt idx="178" formatCode="dd\.mm\.yyyy">
                  <c:v>42877</c:v>
                </c:pt>
                <c:pt idx="179" formatCode="dd\.mm\.yyyy">
                  <c:v>42874</c:v>
                </c:pt>
                <c:pt idx="180" formatCode="dd\.mm\.yyyy">
                  <c:v>42873</c:v>
                </c:pt>
                <c:pt idx="181" formatCode="dd\.mm\.yyyy">
                  <c:v>42872</c:v>
                </c:pt>
                <c:pt idx="182" formatCode="dd\.mm\.yyyy">
                  <c:v>42871</c:v>
                </c:pt>
                <c:pt idx="183" formatCode="dd\.mm\.yyyy">
                  <c:v>42870</c:v>
                </c:pt>
                <c:pt idx="184" formatCode="dd\.mm\.yyyy">
                  <c:v>42867</c:v>
                </c:pt>
                <c:pt idx="185" formatCode="dd\.mm\.yyyy">
                  <c:v>42866</c:v>
                </c:pt>
                <c:pt idx="186" formatCode="dd\.mm\.yyyy">
                  <c:v>42865</c:v>
                </c:pt>
                <c:pt idx="187" formatCode="dd\.mm\.yyyy">
                  <c:v>42860</c:v>
                </c:pt>
                <c:pt idx="188" formatCode="dd\.mm\.yyyy">
                  <c:v>42859</c:v>
                </c:pt>
                <c:pt idx="189" formatCode="dd\.mm\.yyyy">
                  <c:v>42858</c:v>
                </c:pt>
                <c:pt idx="190" formatCode="dd\.mm\.yyyy">
                  <c:v>42857</c:v>
                </c:pt>
                <c:pt idx="191" formatCode="dd\.mm\.yyyy">
                  <c:v>42853</c:v>
                </c:pt>
                <c:pt idx="192" formatCode="dd\.mm\.yyyy">
                  <c:v>42852</c:v>
                </c:pt>
                <c:pt idx="193" formatCode="dd\.mm\.yyyy">
                  <c:v>42851</c:v>
                </c:pt>
                <c:pt idx="194" formatCode="dd\.mm\.yyyy">
                  <c:v>42850</c:v>
                </c:pt>
                <c:pt idx="195" formatCode="dd\.mm\.yyyy">
                  <c:v>42849</c:v>
                </c:pt>
                <c:pt idx="196" formatCode="dd\.mm\.yyyy">
                  <c:v>42845</c:v>
                </c:pt>
                <c:pt idx="197" formatCode="dd\.mm\.yyyy">
                  <c:v>42844</c:v>
                </c:pt>
                <c:pt idx="198" formatCode="dd\.mm\.yyyy">
                  <c:v>42843</c:v>
                </c:pt>
                <c:pt idx="199" formatCode="dd\.mm\.yyyy">
                  <c:v>42842</c:v>
                </c:pt>
                <c:pt idx="200" formatCode="dd\.mm\.yyyy">
                  <c:v>42839</c:v>
                </c:pt>
                <c:pt idx="201" formatCode="dd\.mm\.yyyy">
                  <c:v>42838</c:v>
                </c:pt>
                <c:pt idx="202" formatCode="dd\.mm\.yyyy">
                  <c:v>42837</c:v>
                </c:pt>
                <c:pt idx="203" formatCode="dd\.mm\.yyyy">
                  <c:v>42836</c:v>
                </c:pt>
                <c:pt idx="204" formatCode="dd\.mm\.yyyy">
                  <c:v>42835</c:v>
                </c:pt>
                <c:pt idx="205" formatCode="dd\.mm\.yyyy">
                  <c:v>42832</c:v>
                </c:pt>
                <c:pt idx="206" formatCode="dd\.mm\.yyyy">
                  <c:v>42831</c:v>
                </c:pt>
                <c:pt idx="207" formatCode="dd\.mm\.yyyy">
                  <c:v>42830</c:v>
                </c:pt>
                <c:pt idx="208" formatCode="dd\.mm\.yyyy">
                  <c:v>42829</c:v>
                </c:pt>
                <c:pt idx="209" formatCode="dd\.mm\.yyyy">
                  <c:v>42828</c:v>
                </c:pt>
                <c:pt idx="210" formatCode="dd\.mm\.yyyy">
                  <c:v>42825</c:v>
                </c:pt>
                <c:pt idx="211" formatCode="dd\.mm\.yyyy">
                  <c:v>42824</c:v>
                </c:pt>
                <c:pt idx="212" formatCode="dd\.mm\.yyyy">
                  <c:v>42823</c:v>
                </c:pt>
                <c:pt idx="213" formatCode="dd\.mm\.yyyy">
                  <c:v>42822</c:v>
                </c:pt>
                <c:pt idx="214" formatCode="dd\.mm\.yyyy">
                  <c:v>42821</c:v>
                </c:pt>
                <c:pt idx="215" formatCode="dd\.mm\.yyyy">
                  <c:v>42818</c:v>
                </c:pt>
                <c:pt idx="216" formatCode="dd\.mm\.yyyy">
                  <c:v>42817</c:v>
                </c:pt>
                <c:pt idx="217" formatCode="dd\.mm\.yyyy">
                  <c:v>42816</c:v>
                </c:pt>
                <c:pt idx="218" formatCode="dd\.mm\.yyyy">
                  <c:v>42815</c:v>
                </c:pt>
                <c:pt idx="219" formatCode="dd\.mm\.yyyy">
                  <c:v>42814</c:v>
                </c:pt>
                <c:pt idx="220" formatCode="dd\.mm\.yyyy">
                  <c:v>42811</c:v>
                </c:pt>
                <c:pt idx="221" formatCode="dd\.mm\.yyyy">
                  <c:v>42810</c:v>
                </c:pt>
                <c:pt idx="222" formatCode="dd\.mm\.yyyy">
                  <c:v>42809</c:v>
                </c:pt>
                <c:pt idx="223" formatCode="dd\.mm\.yyyy">
                  <c:v>42808</c:v>
                </c:pt>
                <c:pt idx="224" formatCode="dd\.mm\.yyyy">
                  <c:v>42807</c:v>
                </c:pt>
                <c:pt idx="225" formatCode="dd\.mm\.yyyy">
                  <c:v>42804</c:v>
                </c:pt>
                <c:pt idx="226" formatCode="dd\.mm\.yyyy">
                  <c:v>42803</c:v>
                </c:pt>
                <c:pt idx="227" formatCode="dd\.mm\.yyyy">
                  <c:v>42801</c:v>
                </c:pt>
                <c:pt idx="228" formatCode="dd\.mm\.yyyy">
                  <c:v>42800</c:v>
                </c:pt>
                <c:pt idx="229" formatCode="dd\.mm\.yyyy">
                  <c:v>42797</c:v>
                </c:pt>
                <c:pt idx="230" formatCode="dd\.mm\.yyyy">
                  <c:v>42796</c:v>
                </c:pt>
                <c:pt idx="231" formatCode="dd\.mm\.yyyy">
                  <c:v>42795</c:v>
                </c:pt>
                <c:pt idx="232" formatCode="dd\.mm\.yyyy">
                  <c:v>42794</c:v>
                </c:pt>
                <c:pt idx="233" formatCode="dd\.mm\.yyyy">
                  <c:v>42793</c:v>
                </c:pt>
                <c:pt idx="234" formatCode="dd\.mm\.yyyy">
                  <c:v>42790</c:v>
                </c:pt>
                <c:pt idx="235" formatCode="dd\.mm\.yyyy">
                  <c:v>42788</c:v>
                </c:pt>
                <c:pt idx="236" formatCode="dd\.mm\.yyyy">
                  <c:v>42787</c:v>
                </c:pt>
                <c:pt idx="237" formatCode="dd\.mm\.yyyy">
                  <c:v>42786</c:v>
                </c:pt>
                <c:pt idx="238" formatCode="dd\.mm\.yyyy">
                  <c:v>42783</c:v>
                </c:pt>
                <c:pt idx="239" formatCode="dd\.mm\.yyyy">
                  <c:v>42782</c:v>
                </c:pt>
                <c:pt idx="240" formatCode="dd\.mm\.yyyy">
                  <c:v>42781</c:v>
                </c:pt>
                <c:pt idx="241" formatCode="dd\.mm\.yyyy">
                  <c:v>42780</c:v>
                </c:pt>
                <c:pt idx="242" formatCode="dd\.mm\.yyyy">
                  <c:v>42779</c:v>
                </c:pt>
                <c:pt idx="243" formatCode="dd\.mm\.yyyy">
                  <c:v>42776</c:v>
                </c:pt>
                <c:pt idx="244" formatCode="dd\.mm\.yyyy">
                  <c:v>42775</c:v>
                </c:pt>
                <c:pt idx="245" formatCode="dd\.mm\.yyyy">
                  <c:v>42774</c:v>
                </c:pt>
                <c:pt idx="246" formatCode="dd\.mm\.yyyy">
                  <c:v>42773</c:v>
                </c:pt>
                <c:pt idx="247" formatCode="dd\.mm\.yyyy">
                  <c:v>42772</c:v>
                </c:pt>
                <c:pt idx="248" formatCode="dd\.mm\.yyyy">
                  <c:v>42769</c:v>
                </c:pt>
                <c:pt idx="249" formatCode="dd\.mm\.yyyy">
                  <c:v>42768</c:v>
                </c:pt>
                <c:pt idx="250" formatCode="dd\.mm\.yyyy">
                  <c:v>42767</c:v>
                </c:pt>
                <c:pt idx="251">
                  <c:v>42766</c:v>
                </c:pt>
                <c:pt idx="252">
                  <c:v>42765</c:v>
                </c:pt>
                <c:pt idx="253">
                  <c:v>42762</c:v>
                </c:pt>
                <c:pt idx="254">
                  <c:v>42761</c:v>
                </c:pt>
                <c:pt idx="255">
                  <c:v>42760</c:v>
                </c:pt>
                <c:pt idx="256">
                  <c:v>42759</c:v>
                </c:pt>
                <c:pt idx="257">
                  <c:v>42758</c:v>
                </c:pt>
                <c:pt idx="258">
                  <c:v>42755</c:v>
                </c:pt>
                <c:pt idx="259">
                  <c:v>42754</c:v>
                </c:pt>
                <c:pt idx="260">
                  <c:v>42753</c:v>
                </c:pt>
                <c:pt idx="261">
                  <c:v>42752</c:v>
                </c:pt>
                <c:pt idx="262">
                  <c:v>42751</c:v>
                </c:pt>
                <c:pt idx="263">
                  <c:v>42748</c:v>
                </c:pt>
                <c:pt idx="264">
                  <c:v>42747</c:v>
                </c:pt>
                <c:pt idx="265">
                  <c:v>42746</c:v>
                </c:pt>
                <c:pt idx="266" formatCode="dd\.mm\.yyyy">
                  <c:v>42745</c:v>
                </c:pt>
                <c:pt idx="267" formatCode="dd\.mm\.yyyy">
                  <c:v>42744</c:v>
                </c:pt>
                <c:pt idx="268" formatCode="dd\.mm\.yyyy">
                  <c:v>42741</c:v>
                </c:pt>
                <c:pt idx="269" formatCode="dd\.mm\.yyyy">
                  <c:v>42740</c:v>
                </c:pt>
                <c:pt idx="270" formatCode="dd\.mm\.yyyy">
                  <c:v>42739</c:v>
                </c:pt>
                <c:pt idx="271" formatCode="dd\.mm\.yyyy">
                  <c:v>42738</c:v>
                </c:pt>
                <c:pt idx="272" formatCode="dd\.mm\.yyyy">
                  <c:v>42734</c:v>
                </c:pt>
                <c:pt idx="273">
                  <c:v>42733</c:v>
                </c:pt>
                <c:pt idx="274">
                  <c:v>42732</c:v>
                </c:pt>
                <c:pt idx="275">
                  <c:v>42731</c:v>
                </c:pt>
                <c:pt idx="276">
                  <c:v>42730</c:v>
                </c:pt>
                <c:pt idx="277">
                  <c:v>42727</c:v>
                </c:pt>
                <c:pt idx="278">
                  <c:v>42726</c:v>
                </c:pt>
                <c:pt idx="279">
                  <c:v>42725</c:v>
                </c:pt>
                <c:pt idx="280">
                  <c:v>42724</c:v>
                </c:pt>
                <c:pt idx="281">
                  <c:v>42723</c:v>
                </c:pt>
                <c:pt idx="282">
                  <c:v>42720</c:v>
                </c:pt>
                <c:pt idx="283">
                  <c:v>42719</c:v>
                </c:pt>
                <c:pt idx="284">
                  <c:v>42718</c:v>
                </c:pt>
                <c:pt idx="285">
                  <c:v>42717</c:v>
                </c:pt>
                <c:pt idx="286">
                  <c:v>42716</c:v>
                </c:pt>
                <c:pt idx="287">
                  <c:v>42713</c:v>
                </c:pt>
                <c:pt idx="288" formatCode="dd\.mm\.yyyy">
                  <c:v>42712</c:v>
                </c:pt>
                <c:pt idx="289" formatCode="dd\.mm\.yyyy">
                  <c:v>42711</c:v>
                </c:pt>
                <c:pt idx="290" formatCode="dd\.mm\.yyyy">
                  <c:v>42710</c:v>
                </c:pt>
                <c:pt idx="291" formatCode="dd\.mm\.yyyy">
                  <c:v>42709</c:v>
                </c:pt>
                <c:pt idx="292" formatCode="dd\.mm\.yyyy">
                  <c:v>42706</c:v>
                </c:pt>
                <c:pt idx="293" formatCode="dd\.mm\.yyyy">
                  <c:v>42705</c:v>
                </c:pt>
                <c:pt idx="294">
                  <c:v>42704</c:v>
                </c:pt>
                <c:pt idx="295">
                  <c:v>42703</c:v>
                </c:pt>
                <c:pt idx="296">
                  <c:v>42702</c:v>
                </c:pt>
                <c:pt idx="297">
                  <c:v>42699</c:v>
                </c:pt>
                <c:pt idx="298">
                  <c:v>42698</c:v>
                </c:pt>
                <c:pt idx="299">
                  <c:v>42697</c:v>
                </c:pt>
                <c:pt idx="300">
                  <c:v>42696</c:v>
                </c:pt>
                <c:pt idx="301">
                  <c:v>42695</c:v>
                </c:pt>
                <c:pt idx="302">
                  <c:v>42692</c:v>
                </c:pt>
                <c:pt idx="303">
                  <c:v>42691</c:v>
                </c:pt>
                <c:pt idx="304">
                  <c:v>42690</c:v>
                </c:pt>
                <c:pt idx="305">
                  <c:v>42689</c:v>
                </c:pt>
                <c:pt idx="306">
                  <c:v>42688</c:v>
                </c:pt>
                <c:pt idx="307">
                  <c:v>42685</c:v>
                </c:pt>
                <c:pt idx="308">
                  <c:v>42684</c:v>
                </c:pt>
                <c:pt idx="309">
                  <c:v>42683</c:v>
                </c:pt>
                <c:pt idx="310" formatCode="dd\.mm\.yyyy">
                  <c:v>42682</c:v>
                </c:pt>
                <c:pt idx="311" formatCode="dd\.mm\.yyyy">
                  <c:v>42681</c:v>
                </c:pt>
                <c:pt idx="312" formatCode="dd\.mm\.yyyy">
                  <c:v>42677</c:v>
                </c:pt>
                <c:pt idx="313" formatCode="dd\.mm\.yyyy">
                  <c:v>42676</c:v>
                </c:pt>
                <c:pt idx="314" formatCode="dd\.mm\.yyyy">
                  <c:v>42675</c:v>
                </c:pt>
                <c:pt idx="315" formatCode="dd\.mm\.yyyy">
                  <c:v>42674</c:v>
                </c:pt>
                <c:pt idx="316" formatCode="dd\.mm\.yyyy">
                  <c:v>42671</c:v>
                </c:pt>
                <c:pt idx="317" formatCode="dd\.mm\.yyyy">
                  <c:v>42670</c:v>
                </c:pt>
                <c:pt idx="318" formatCode="dd\.mm\.yyyy">
                  <c:v>42669</c:v>
                </c:pt>
                <c:pt idx="319" formatCode="dd\.mm\.yyyy">
                  <c:v>42668</c:v>
                </c:pt>
                <c:pt idx="320" formatCode="dd\.mm\.yyyy">
                  <c:v>42667</c:v>
                </c:pt>
                <c:pt idx="321" formatCode="dd\.mm\.yyyy">
                  <c:v>42664</c:v>
                </c:pt>
                <c:pt idx="322" formatCode="dd\.mm\.yyyy">
                  <c:v>42663</c:v>
                </c:pt>
                <c:pt idx="323" formatCode="dd\.mm\.yyyy">
                  <c:v>42662</c:v>
                </c:pt>
                <c:pt idx="324" formatCode="dd\.mm\.yyyy">
                  <c:v>42661</c:v>
                </c:pt>
                <c:pt idx="325" formatCode="dd\.mm\.yyyy">
                  <c:v>42660</c:v>
                </c:pt>
                <c:pt idx="326" formatCode="dd\.mm\.yyyy">
                  <c:v>42657</c:v>
                </c:pt>
                <c:pt idx="327" formatCode="dd\.mm\.yyyy">
                  <c:v>42656</c:v>
                </c:pt>
                <c:pt idx="328" formatCode="dd\.mm\.yyyy">
                  <c:v>42655</c:v>
                </c:pt>
                <c:pt idx="329" formatCode="dd\.mm\.yyyy">
                  <c:v>42654</c:v>
                </c:pt>
                <c:pt idx="330" formatCode="dd\.mm\.yyyy">
                  <c:v>42653</c:v>
                </c:pt>
                <c:pt idx="331" formatCode="dd\.mm\.yyyy">
                  <c:v>42650</c:v>
                </c:pt>
                <c:pt idx="332" formatCode="dd\.mm\.yyyy">
                  <c:v>42649</c:v>
                </c:pt>
                <c:pt idx="333" formatCode="dd\.mm\.yyyy">
                  <c:v>42648</c:v>
                </c:pt>
                <c:pt idx="334" formatCode="dd\.mm\.yyyy">
                  <c:v>42647</c:v>
                </c:pt>
                <c:pt idx="335" formatCode="dd\.mm\.yyyy">
                  <c:v>42646</c:v>
                </c:pt>
                <c:pt idx="336" formatCode="dd\.mm\.yyyy">
                  <c:v>42643</c:v>
                </c:pt>
                <c:pt idx="337" formatCode="dd\.mm\.yyyy">
                  <c:v>42642</c:v>
                </c:pt>
                <c:pt idx="338" formatCode="dd\.mm\.yyyy">
                  <c:v>42641</c:v>
                </c:pt>
                <c:pt idx="339" formatCode="dd\.mm\.yyyy">
                  <c:v>42640</c:v>
                </c:pt>
                <c:pt idx="340" formatCode="dd\.mm\.yyyy">
                  <c:v>42639</c:v>
                </c:pt>
                <c:pt idx="341" formatCode="dd\.mm\.yyyy">
                  <c:v>42636</c:v>
                </c:pt>
                <c:pt idx="342" formatCode="dd\.mm\.yyyy">
                  <c:v>42635</c:v>
                </c:pt>
                <c:pt idx="343" formatCode="dd\.mm\.yyyy">
                  <c:v>42634</c:v>
                </c:pt>
                <c:pt idx="344" formatCode="dd\.mm\.yyyy">
                  <c:v>42633</c:v>
                </c:pt>
                <c:pt idx="345" formatCode="dd\.mm\.yyyy">
                  <c:v>42632</c:v>
                </c:pt>
                <c:pt idx="346" formatCode="dd\.mm\.yyyy">
                  <c:v>42629</c:v>
                </c:pt>
                <c:pt idx="347" formatCode="dd\.mm\.yyyy">
                  <c:v>42628</c:v>
                </c:pt>
                <c:pt idx="348" formatCode="dd\.mm\.yyyy">
                  <c:v>42627</c:v>
                </c:pt>
                <c:pt idx="349" formatCode="dd\.mm\.yyyy">
                  <c:v>42626</c:v>
                </c:pt>
                <c:pt idx="350" formatCode="dd\.mm\.yyyy">
                  <c:v>42625</c:v>
                </c:pt>
                <c:pt idx="351" formatCode="dd\.mm\.yyyy">
                  <c:v>42622</c:v>
                </c:pt>
                <c:pt idx="352" formatCode="dd\.mm\.yyyy">
                  <c:v>42621</c:v>
                </c:pt>
                <c:pt idx="353" formatCode="dd\.mm\.yyyy">
                  <c:v>42620</c:v>
                </c:pt>
                <c:pt idx="354" formatCode="dd\.mm\.yyyy">
                  <c:v>42619</c:v>
                </c:pt>
                <c:pt idx="355" formatCode="dd\.mm\.yyyy">
                  <c:v>42618</c:v>
                </c:pt>
                <c:pt idx="356" formatCode="dd\.mm\.yyyy">
                  <c:v>42615</c:v>
                </c:pt>
                <c:pt idx="357" formatCode="dd\.mm\.yyyy">
                  <c:v>42614</c:v>
                </c:pt>
                <c:pt idx="358" formatCode="dd\.mm\.yyyy">
                  <c:v>42613</c:v>
                </c:pt>
                <c:pt idx="359" formatCode="dd\.mm\.yyyy">
                  <c:v>42612</c:v>
                </c:pt>
                <c:pt idx="360" formatCode="dd\.mm\.yyyy">
                  <c:v>42611</c:v>
                </c:pt>
                <c:pt idx="361" formatCode="dd\.mm\.yyyy">
                  <c:v>42608</c:v>
                </c:pt>
                <c:pt idx="362" formatCode="dd\.mm\.yyyy">
                  <c:v>42607</c:v>
                </c:pt>
                <c:pt idx="363" formatCode="dd\.mm\.yyyy">
                  <c:v>42606</c:v>
                </c:pt>
                <c:pt idx="364" formatCode="dd\.mm\.yyyy">
                  <c:v>42605</c:v>
                </c:pt>
                <c:pt idx="365" formatCode="dd\.mm\.yyyy">
                  <c:v>42604</c:v>
                </c:pt>
                <c:pt idx="366" formatCode="dd\.mm\.yyyy">
                  <c:v>42601</c:v>
                </c:pt>
                <c:pt idx="367" formatCode="dd\.mm\.yyyy">
                  <c:v>42600</c:v>
                </c:pt>
                <c:pt idx="368" formatCode="dd\.mm\.yyyy">
                  <c:v>42599</c:v>
                </c:pt>
                <c:pt idx="369" formatCode="dd\.mm\.yyyy">
                  <c:v>42598</c:v>
                </c:pt>
                <c:pt idx="370" formatCode="dd\.mm\.yyyy">
                  <c:v>42597</c:v>
                </c:pt>
                <c:pt idx="371" formatCode="dd\.mm\.yyyy">
                  <c:v>42594</c:v>
                </c:pt>
                <c:pt idx="372" formatCode="dd\.mm\.yyyy">
                  <c:v>42593</c:v>
                </c:pt>
                <c:pt idx="373" formatCode="dd\.mm\.yyyy">
                  <c:v>42592</c:v>
                </c:pt>
                <c:pt idx="374" formatCode="dd\.mm\.yyyy">
                  <c:v>42591</c:v>
                </c:pt>
                <c:pt idx="375" formatCode="dd\.mm\.yyyy">
                  <c:v>42590</c:v>
                </c:pt>
                <c:pt idx="376" formatCode="dd\.mm\.yyyy">
                  <c:v>42587</c:v>
                </c:pt>
                <c:pt idx="377" formatCode="dd\.mm\.yyyy">
                  <c:v>42586</c:v>
                </c:pt>
                <c:pt idx="378" formatCode="dd\.mm\.yyyy">
                  <c:v>42585</c:v>
                </c:pt>
                <c:pt idx="379" formatCode="dd\.mm\.yyyy">
                  <c:v>42584</c:v>
                </c:pt>
                <c:pt idx="380" formatCode="dd\.mm\.yyyy">
                  <c:v>42583</c:v>
                </c:pt>
                <c:pt idx="381" formatCode="dd\.mm\.yyyy">
                  <c:v>42580</c:v>
                </c:pt>
                <c:pt idx="382" formatCode="dd\.mm\.yyyy">
                  <c:v>42579</c:v>
                </c:pt>
                <c:pt idx="383" formatCode="dd\.mm\.yyyy">
                  <c:v>42578</c:v>
                </c:pt>
                <c:pt idx="384" formatCode="dd\.mm\.yyyy">
                  <c:v>42577</c:v>
                </c:pt>
                <c:pt idx="385" formatCode="dd\.mm\.yyyy">
                  <c:v>42576</c:v>
                </c:pt>
                <c:pt idx="386" formatCode="dd\.mm\.yyyy">
                  <c:v>42573</c:v>
                </c:pt>
                <c:pt idx="387" formatCode="dd\.mm\.yyyy">
                  <c:v>42572</c:v>
                </c:pt>
                <c:pt idx="388" formatCode="dd\.mm\.yyyy">
                  <c:v>42571</c:v>
                </c:pt>
                <c:pt idx="389" formatCode="dd\.mm\.yyyy">
                  <c:v>42570</c:v>
                </c:pt>
                <c:pt idx="390" formatCode="dd\.mm\.yyyy">
                  <c:v>42569</c:v>
                </c:pt>
                <c:pt idx="391" formatCode="dd\.mm\.yyyy">
                  <c:v>42566</c:v>
                </c:pt>
                <c:pt idx="392" formatCode="dd\.mm\.yyyy">
                  <c:v>42565</c:v>
                </c:pt>
                <c:pt idx="393" formatCode="dd\.mm\.yyyy">
                  <c:v>42564</c:v>
                </c:pt>
                <c:pt idx="394" formatCode="dd\.mm\.yyyy">
                  <c:v>42563</c:v>
                </c:pt>
                <c:pt idx="395" formatCode="dd\.mm\.yyyy">
                  <c:v>42562</c:v>
                </c:pt>
                <c:pt idx="396" formatCode="dd\.mm\.yyyy">
                  <c:v>42559</c:v>
                </c:pt>
                <c:pt idx="397" formatCode="dd\.mm\.yyyy">
                  <c:v>42558</c:v>
                </c:pt>
                <c:pt idx="398" formatCode="dd\.mm\.yyyy">
                  <c:v>42557</c:v>
                </c:pt>
                <c:pt idx="399" formatCode="dd\.mm\.yyyy">
                  <c:v>42556</c:v>
                </c:pt>
                <c:pt idx="400" formatCode="dd\.mm\.yyyy">
                  <c:v>42555</c:v>
                </c:pt>
                <c:pt idx="401" formatCode="dd\.mm\.yyyy">
                  <c:v>42552</c:v>
                </c:pt>
                <c:pt idx="402" formatCode="dd\.mm\.yyyy">
                  <c:v>42551</c:v>
                </c:pt>
                <c:pt idx="403" formatCode="dd\.mm\.yyyy">
                  <c:v>42550</c:v>
                </c:pt>
                <c:pt idx="404" formatCode="dd\.mm\.yyyy">
                  <c:v>42549</c:v>
                </c:pt>
                <c:pt idx="405" formatCode="dd\.mm\.yyyy">
                  <c:v>42548</c:v>
                </c:pt>
                <c:pt idx="406" formatCode="dd\.mm\.yyyy">
                  <c:v>42545</c:v>
                </c:pt>
                <c:pt idx="407" formatCode="dd\.mm\.yyyy">
                  <c:v>42544</c:v>
                </c:pt>
                <c:pt idx="408" formatCode="dd\.mm\.yyyy">
                  <c:v>42543</c:v>
                </c:pt>
                <c:pt idx="409" formatCode="dd\.mm\.yyyy">
                  <c:v>42542</c:v>
                </c:pt>
                <c:pt idx="410" formatCode="dd\.mm\.yyyy">
                  <c:v>42541</c:v>
                </c:pt>
                <c:pt idx="411" formatCode="dd\.mm\.yyyy">
                  <c:v>42538</c:v>
                </c:pt>
                <c:pt idx="412" formatCode="dd\.mm\.yyyy">
                  <c:v>42537</c:v>
                </c:pt>
                <c:pt idx="413" formatCode="dd\.mm\.yyyy">
                  <c:v>42536</c:v>
                </c:pt>
                <c:pt idx="414" formatCode="dd\.mm\.yyyy">
                  <c:v>42535</c:v>
                </c:pt>
                <c:pt idx="415" formatCode="dd\.mm\.yyyy">
                  <c:v>42531</c:v>
                </c:pt>
                <c:pt idx="416" formatCode="dd\.mm\.yyyy">
                  <c:v>42530</c:v>
                </c:pt>
                <c:pt idx="417" formatCode="dd\.mm\.yyyy">
                  <c:v>42529</c:v>
                </c:pt>
                <c:pt idx="418" formatCode="dd\.mm\.yyyy">
                  <c:v>42528</c:v>
                </c:pt>
                <c:pt idx="419" formatCode="dd\.mm\.yyyy">
                  <c:v>42527</c:v>
                </c:pt>
                <c:pt idx="420" formatCode="dd\.mm\.yyyy">
                  <c:v>42524</c:v>
                </c:pt>
                <c:pt idx="421" formatCode="dd\.mm\.yyyy">
                  <c:v>42523</c:v>
                </c:pt>
                <c:pt idx="422" formatCode="dd\.mm\.yyyy">
                  <c:v>42522</c:v>
                </c:pt>
                <c:pt idx="423" formatCode="dd\.mm\.yyyy">
                  <c:v>42521</c:v>
                </c:pt>
                <c:pt idx="424" formatCode="dd\.mm\.yyyy">
                  <c:v>42520</c:v>
                </c:pt>
                <c:pt idx="425" formatCode="dd\.mm\.yyyy">
                  <c:v>42517</c:v>
                </c:pt>
                <c:pt idx="426" formatCode="dd\.mm\.yyyy">
                  <c:v>42516</c:v>
                </c:pt>
                <c:pt idx="427" formatCode="dd\.mm\.yyyy">
                  <c:v>42515</c:v>
                </c:pt>
                <c:pt idx="428" formatCode="dd\.mm\.yyyy">
                  <c:v>42514</c:v>
                </c:pt>
                <c:pt idx="429" formatCode="dd\.mm\.yyyy">
                  <c:v>42513</c:v>
                </c:pt>
                <c:pt idx="430" formatCode="dd\.mm\.yyyy">
                  <c:v>42510</c:v>
                </c:pt>
                <c:pt idx="431" formatCode="dd\.mm\.yyyy">
                  <c:v>42509</c:v>
                </c:pt>
                <c:pt idx="432" formatCode="dd\.mm\.yyyy">
                  <c:v>42508</c:v>
                </c:pt>
                <c:pt idx="433" formatCode="dd\.mm\.yyyy">
                  <c:v>42507</c:v>
                </c:pt>
                <c:pt idx="434" formatCode="dd\.mm\.yyyy">
                  <c:v>42506</c:v>
                </c:pt>
                <c:pt idx="435" formatCode="dd\.mm\.yyyy">
                  <c:v>42503</c:v>
                </c:pt>
                <c:pt idx="436" formatCode="dd\.mm\.yyyy">
                  <c:v>42502</c:v>
                </c:pt>
                <c:pt idx="437" formatCode="dd\.mm\.yyyy">
                  <c:v>42501</c:v>
                </c:pt>
                <c:pt idx="438" formatCode="dd\.mm\.yyyy">
                  <c:v>42500</c:v>
                </c:pt>
                <c:pt idx="439" formatCode="dd\.mm\.yyyy">
                  <c:v>42496</c:v>
                </c:pt>
                <c:pt idx="440" formatCode="dd\.mm\.yyyy">
                  <c:v>42495</c:v>
                </c:pt>
                <c:pt idx="441" formatCode="dd\.mm\.yyyy">
                  <c:v>42494</c:v>
                </c:pt>
                <c:pt idx="442" formatCode="dd\.mm\.yyyy">
                  <c:v>42489</c:v>
                </c:pt>
                <c:pt idx="443" formatCode="dd\.mm\.yyyy">
                  <c:v>42488</c:v>
                </c:pt>
                <c:pt idx="444" formatCode="dd\.mm\.yyyy">
                  <c:v>42487</c:v>
                </c:pt>
                <c:pt idx="445" formatCode="dd\.mm\.yyyy">
                  <c:v>42486</c:v>
                </c:pt>
                <c:pt idx="446" formatCode="dd\.mm\.yyyy">
                  <c:v>42485</c:v>
                </c:pt>
                <c:pt idx="447" formatCode="dd\.mm\.yyyy">
                  <c:v>42482</c:v>
                </c:pt>
                <c:pt idx="448" formatCode="dd\.mm\.yyyy">
                  <c:v>42481</c:v>
                </c:pt>
                <c:pt idx="449" formatCode="dd\.mm\.yyyy">
                  <c:v>42480</c:v>
                </c:pt>
                <c:pt idx="450" formatCode="dd\.mm\.yyyy">
                  <c:v>42479</c:v>
                </c:pt>
                <c:pt idx="451" formatCode="dd\.mm\.yyyy">
                  <c:v>42478</c:v>
                </c:pt>
                <c:pt idx="452" formatCode="dd\.mm\.yyyy">
                  <c:v>42475</c:v>
                </c:pt>
                <c:pt idx="453" formatCode="dd\.mm\.yyyy">
                  <c:v>42474</c:v>
                </c:pt>
                <c:pt idx="454" formatCode="dd\.mm\.yyyy">
                  <c:v>42473</c:v>
                </c:pt>
                <c:pt idx="455" formatCode="dd\.mm\.yyyy">
                  <c:v>42472</c:v>
                </c:pt>
                <c:pt idx="456" formatCode="dd\.mm\.yyyy">
                  <c:v>42471</c:v>
                </c:pt>
                <c:pt idx="457" formatCode="dd\.mm\.yyyy">
                  <c:v>42468</c:v>
                </c:pt>
                <c:pt idx="458" formatCode="dd\.mm\.yyyy">
                  <c:v>42467</c:v>
                </c:pt>
                <c:pt idx="459" formatCode="dd\.mm\.yyyy">
                  <c:v>42466</c:v>
                </c:pt>
                <c:pt idx="460" formatCode="dd\.mm\.yyyy">
                  <c:v>42465</c:v>
                </c:pt>
                <c:pt idx="461" formatCode="dd\.mm\.yyyy">
                  <c:v>42464</c:v>
                </c:pt>
                <c:pt idx="462" formatCode="dd\.mm\.yyyy">
                  <c:v>42461</c:v>
                </c:pt>
                <c:pt idx="463" formatCode="dd\.mm\.yyyy">
                  <c:v>42460</c:v>
                </c:pt>
                <c:pt idx="464" formatCode="dd\.mm\.yyyy">
                  <c:v>42459</c:v>
                </c:pt>
                <c:pt idx="465" formatCode="dd\.mm\.yyyy">
                  <c:v>42458</c:v>
                </c:pt>
                <c:pt idx="466" formatCode="dd\.mm\.yyyy">
                  <c:v>42457</c:v>
                </c:pt>
                <c:pt idx="467" formatCode="dd\.mm\.yyyy">
                  <c:v>42454</c:v>
                </c:pt>
                <c:pt idx="468" formatCode="dd\.mm\.yyyy">
                  <c:v>42453</c:v>
                </c:pt>
                <c:pt idx="469" formatCode="dd\.mm\.yyyy">
                  <c:v>42452</c:v>
                </c:pt>
                <c:pt idx="470" formatCode="dd\.mm\.yyyy">
                  <c:v>42451</c:v>
                </c:pt>
                <c:pt idx="471" formatCode="dd\.mm\.yyyy">
                  <c:v>42450</c:v>
                </c:pt>
                <c:pt idx="472" formatCode="dd\.mm\.yyyy">
                  <c:v>42447</c:v>
                </c:pt>
                <c:pt idx="473" formatCode="dd\.mm\.yyyy">
                  <c:v>42446</c:v>
                </c:pt>
                <c:pt idx="474" formatCode="dd\.mm\.yyyy">
                  <c:v>42445</c:v>
                </c:pt>
                <c:pt idx="475" formatCode="dd\.mm\.yyyy">
                  <c:v>42444</c:v>
                </c:pt>
                <c:pt idx="476" formatCode="dd\.mm\.yyyy">
                  <c:v>42443</c:v>
                </c:pt>
                <c:pt idx="477" formatCode="dd\.mm\.yyyy">
                  <c:v>42440</c:v>
                </c:pt>
                <c:pt idx="478" formatCode="dd\.mm\.yyyy">
                  <c:v>42439</c:v>
                </c:pt>
                <c:pt idx="479" formatCode="dd\.mm\.yyyy">
                  <c:v>42438</c:v>
                </c:pt>
                <c:pt idx="480" formatCode="dd\.mm\.yyyy">
                  <c:v>42436</c:v>
                </c:pt>
                <c:pt idx="481" formatCode="dd\.mm\.yyyy">
                  <c:v>42433</c:v>
                </c:pt>
                <c:pt idx="482" formatCode="dd\.mm\.yyyy">
                  <c:v>42432</c:v>
                </c:pt>
                <c:pt idx="483" formatCode="dd\.mm\.yyyy">
                  <c:v>42431</c:v>
                </c:pt>
                <c:pt idx="484" formatCode="dd\.mm\.yyyy">
                  <c:v>42430</c:v>
                </c:pt>
                <c:pt idx="485" formatCode="dd\.mm\.yyyy">
                  <c:v>42429</c:v>
                </c:pt>
                <c:pt idx="486" formatCode="dd\.mm\.yyyy">
                  <c:v>42426</c:v>
                </c:pt>
                <c:pt idx="487" formatCode="dd\.mm\.yyyy">
                  <c:v>42425</c:v>
                </c:pt>
                <c:pt idx="488" formatCode="dd\.mm\.yyyy">
                  <c:v>42424</c:v>
                </c:pt>
                <c:pt idx="489" formatCode="dd\.mm\.yyyy">
                  <c:v>42422</c:v>
                </c:pt>
                <c:pt idx="490" formatCode="dd\.mm\.yyyy">
                  <c:v>42420</c:v>
                </c:pt>
                <c:pt idx="491" formatCode="dd\.mm\.yyyy">
                  <c:v>42419</c:v>
                </c:pt>
                <c:pt idx="492" formatCode="dd\.mm\.yyyy">
                  <c:v>42418</c:v>
                </c:pt>
                <c:pt idx="493" formatCode="dd\.mm\.yyyy">
                  <c:v>42417</c:v>
                </c:pt>
                <c:pt idx="494" formatCode="dd\.mm\.yyyy">
                  <c:v>42416</c:v>
                </c:pt>
                <c:pt idx="495" formatCode="dd\.mm\.yyyy">
                  <c:v>42415</c:v>
                </c:pt>
                <c:pt idx="496" formatCode="dd\.mm\.yyyy">
                  <c:v>42412</c:v>
                </c:pt>
                <c:pt idx="497" formatCode="dd\.mm\.yyyy">
                  <c:v>42411</c:v>
                </c:pt>
                <c:pt idx="498" formatCode="dd\.mm\.yyyy">
                  <c:v>42410</c:v>
                </c:pt>
                <c:pt idx="499" formatCode="dd\.mm\.yyyy">
                  <c:v>42409</c:v>
                </c:pt>
                <c:pt idx="500" formatCode="dd\.mm\.yyyy">
                  <c:v>42408</c:v>
                </c:pt>
                <c:pt idx="501" formatCode="dd\.mm\.yyyy">
                  <c:v>42405</c:v>
                </c:pt>
                <c:pt idx="502" formatCode="dd\.mm\.yyyy">
                  <c:v>42404</c:v>
                </c:pt>
                <c:pt idx="503" formatCode="dd\.mm\.yyyy">
                  <c:v>42403</c:v>
                </c:pt>
                <c:pt idx="504" formatCode="dd\.mm\.yyyy">
                  <c:v>42402</c:v>
                </c:pt>
                <c:pt idx="505" formatCode="dd\.mm\.yyyy">
                  <c:v>42401</c:v>
                </c:pt>
              </c:numCache>
            </c:numRef>
          </c:cat>
          <c:val>
            <c:numRef>
              <c:f>'Yield curve'!$U$8:$U$512</c:f>
              <c:numCache>
                <c:formatCode>#,##0.00</c:formatCode>
                <c:ptCount val="505"/>
                <c:pt idx="0">
                  <c:v>8.02</c:v>
                </c:pt>
                <c:pt idx="1">
                  <c:v>8.11</c:v>
                </c:pt>
                <c:pt idx="2">
                  <c:v>8.17</c:v>
                </c:pt>
                <c:pt idx="3">
                  <c:v>8.18</c:v>
                </c:pt>
                <c:pt idx="4">
                  <c:v>8.2100000000000009</c:v>
                </c:pt>
                <c:pt idx="5">
                  <c:v>8.17</c:v>
                </c:pt>
                <c:pt idx="6">
                  <c:v>8.2200000000000006</c:v>
                </c:pt>
                <c:pt idx="7">
                  <c:v>8.27</c:v>
                </c:pt>
                <c:pt idx="8">
                  <c:v>8.2100000000000009</c:v>
                </c:pt>
                <c:pt idx="9">
                  <c:v>8.26</c:v>
                </c:pt>
                <c:pt idx="10">
                  <c:v>8.25</c:v>
                </c:pt>
                <c:pt idx="11">
                  <c:v>8.24</c:v>
                </c:pt>
                <c:pt idx="12">
                  <c:v>8.2200000000000006</c:v>
                </c:pt>
                <c:pt idx="13">
                  <c:v>8.36</c:v>
                </c:pt>
                <c:pt idx="14">
                  <c:v>8.36</c:v>
                </c:pt>
                <c:pt idx="15">
                  <c:v>8.42</c:v>
                </c:pt>
                <c:pt idx="16">
                  <c:v>8.3699999999999992</c:v>
                </c:pt>
                <c:pt idx="17">
                  <c:v>8.4499999999999993</c:v>
                </c:pt>
                <c:pt idx="18">
                  <c:v>8.48</c:v>
                </c:pt>
                <c:pt idx="19">
                  <c:v>8.49</c:v>
                </c:pt>
                <c:pt idx="20">
                  <c:v>8.5299999999999994</c:v>
                </c:pt>
                <c:pt idx="21">
                  <c:v>8.7100000000000009</c:v>
                </c:pt>
                <c:pt idx="22">
                  <c:v>8.5399999999999991</c:v>
                </c:pt>
                <c:pt idx="23">
                  <c:v>8.51</c:v>
                </c:pt>
                <c:pt idx="24">
                  <c:v>8.49</c:v>
                </c:pt>
                <c:pt idx="25">
                  <c:v>8.49</c:v>
                </c:pt>
                <c:pt idx="26">
                  <c:v>8.4</c:v>
                </c:pt>
                <c:pt idx="27">
                  <c:v>8.4</c:v>
                </c:pt>
                <c:pt idx="28">
                  <c:v>8.41</c:v>
                </c:pt>
                <c:pt idx="29">
                  <c:v>8.35</c:v>
                </c:pt>
                <c:pt idx="30">
                  <c:v>8.31</c:v>
                </c:pt>
                <c:pt idx="31">
                  <c:v>8.3000000000000007</c:v>
                </c:pt>
                <c:pt idx="32">
                  <c:v>8.3000000000000007</c:v>
                </c:pt>
                <c:pt idx="33">
                  <c:v>8.2899999999999991</c:v>
                </c:pt>
                <c:pt idx="34">
                  <c:v>8.3000000000000007</c:v>
                </c:pt>
                <c:pt idx="35">
                  <c:v>8.31</c:v>
                </c:pt>
                <c:pt idx="36">
                  <c:v>8.3000000000000007</c:v>
                </c:pt>
                <c:pt idx="37">
                  <c:v>8.2799999999999994</c:v>
                </c:pt>
                <c:pt idx="38">
                  <c:v>8.27</c:v>
                </c:pt>
                <c:pt idx="39">
                  <c:v>8.3000000000000007</c:v>
                </c:pt>
                <c:pt idx="40">
                  <c:v>8.26</c:v>
                </c:pt>
                <c:pt idx="41">
                  <c:v>8.25</c:v>
                </c:pt>
                <c:pt idx="42">
                  <c:v>8.27</c:v>
                </c:pt>
                <c:pt idx="43">
                  <c:v>8.26</c:v>
                </c:pt>
                <c:pt idx="44">
                  <c:v>8.26</c:v>
                </c:pt>
                <c:pt idx="45">
                  <c:v>8.26</c:v>
                </c:pt>
                <c:pt idx="46">
                  <c:v>8.26</c:v>
                </c:pt>
                <c:pt idx="47">
                  <c:v>8.24</c:v>
                </c:pt>
                <c:pt idx="48">
                  <c:v>8.26</c:v>
                </c:pt>
                <c:pt idx="49">
                  <c:v>8.25</c:v>
                </c:pt>
                <c:pt idx="50">
                  <c:v>8.2200000000000006</c:v>
                </c:pt>
                <c:pt idx="51">
                  <c:v>8.2200000000000006</c:v>
                </c:pt>
                <c:pt idx="52">
                  <c:v>8.27</c:v>
                </c:pt>
                <c:pt idx="53">
                  <c:v>8.31</c:v>
                </c:pt>
                <c:pt idx="54">
                  <c:v>8.2899999999999991</c:v>
                </c:pt>
                <c:pt idx="55">
                  <c:v>8.23</c:v>
                </c:pt>
                <c:pt idx="56">
                  <c:v>8.23</c:v>
                </c:pt>
                <c:pt idx="57">
                  <c:v>8.23</c:v>
                </c:pt>
                <c:pt idx="58">
                  <c:v>8.24</c:v>
                </c:pt>
                <c:pt idx="59">
                  <c:v>8.2799999999999994</c:v>
                </c:pt>
                <c:pt idx="60">
                  <c:v>8.23</c:v>
                </c:pt>
                <c:pt idx="61">
                  <c:v>8.1999999999999993</c:v>
                </c:pt>
                <c:pt idx="62">
                  <c:v>8.1999999999999993</c:v>
                </c:pt>
                <c:pt idx="63">
                  <c:v>8.19</c:v>
                </c:pt>
                <c:pt idx="64">
                  <c:v>8.25</c:v>
                </c:pt>
                <c:pt idx="65">
                  <c:v>8.2100000000000009</c:v>
                </c:pt>
                <c:pt idx="66">
                  <c:v>8.2200000000000006</c:v>
                </c:pt>
                <c:pt idx="67">
                  <c:v>8.23</c:v>
                </c:pt>
                <c:pt idx="68">
                  <c:v>8.2200000000000006</c:v>
                </c:pt>
                <c:pt idx="69">
                  <c:v>8.25</c:v>
                </c:pt>
                <c:pt idx="70">
                  <c:v>8.2100000000000009</c:v>
                </c:pt>
                <c:pt idx="71">
                  <c:v>8.26</c:v>
                </c:pt>
                <c:pt idx="72">
                  <c:v>8.2799999999999994</c:v>
                </c:pt>
                <c:pt idx="73">
                  <c:v>8.33</c:v>
                </c:pt>
                <c:pt idx="74">
                  <c:v>8.32</c:v>
                </c:pt>
                <c:pt idx="75">
                  <c:v>8.3000000000000007</c:v>
                </c:pt>
                <c:pt idx="76">
                  <c:v>8.2899999999999991</c:v>
                </c:pt>
                <c:pt idx="77">
                  <c:v>8.2799999999999994</c:v>
                </c:pt>
                <c:pt idx="78">
                  <c:v>8.2899999999999991</c:v>
                </c:pt>
                <c:pt idx="79">
                  <c:v>8.26</c:v>
                </c:pt>
                <c:pt idx="80">
                  <c:v>8.24</c:v>
                </c:pt>
                <c:pt idx="81">
                  <c:v>8.26</c:v>
                </c:pt>
                <c:pt idx="82">
                  <c:v>8.26</c:v>
                </c:pt>
                <c:pt idx="83">
                  <c:v>8.2899999999999991</c:v>
                </c:pt>
                <c:pt idx="84">
                  <c:v>8.2200000000000006</c:v>
                </c:pt>
                <c:pt idx="85">
                  <c:v>8.2100000000000009</c:v>
                </c:pt>
                <c:pt idx="86">
                  <c:v>8.33</c:v>
                </c:pt>
                <c:pt idx="87">
                  <c:v>8.31</c:v>
                </c:pt>
                <c:pt idx="88">
                  <c:v>8.33</c:v>
                </c:pt>
                <c:pt idx="89">
                  <c:v>8.2799999999999994</c:v>
                </c:pt>
                <c:pt idx="90">
                  <c:v>8.2899999999999991</c:v>
                </c:pt>
                <c:pt idx="91">
                  <c:v>8.2799999999999994</c:v>
                </c:pt>
                <c:pt idx="92">
                  <c:v>8.2799999999999994</c:v>
                </c:pt>
                <c:pt idx="93">
                  <c:v>8.2899999999999991</c:v>
                </c:pt>
                <c:pt idx="94">
                  <c:v>8.23</c:v>
                </c:pt>
                <c:pt idx="95">
                  <c:v>8.24</c:v>
                </c:pt>
                <c:pt idx="96">
                  <c:v>8.24</c:v>
                </c:pt>
                <c:pt idx="97">
                  <c:v>8.25</c:v>
                </c:pt>
                <c:pt idx="98">
                  <c:v>8.23</c:v>
                </c:pt>
                <c:pt idx="99">
                  <c:v>8.19</c:v>
                </c:pt>
                <c:pt idx="100">
                  <c:v>8.24</c:v>
                </c:pt>
                <c:pt idx="101">
                  <c:v>8.17</c:v>
                </c:pt>
                <c:pt idx="102">
                  <c:v>8.23</c:v>
                </c:pt>
                <c:pt idx="103">
                  <c:v>8.23</c:v>
                </c:pt>
                <c:pt idx="104">
                  <c:v>8.26</c:v>
                </c:pt>
                <c:pt idx="105">
                  <c:v>8.3000000000000007</c:v>
                </c:pt>
                <c:pt idx="106">
                  <c:v>8.31</c:v>
                </c:pt>
                <c:pt idx="107">
                  <c:v>8.34</c:v>
                </c:pt>
                <c:pt idx="108">
                  <c:v>8.3699999999999992</c:v>
                </c:pt>
                <c:pt idx="109">
                  <c:v>8.3800000000000008</c:v>
                </c:pt>
                <c:pt idx="110">
                  <c:v>8.35</c:v>
                </c:pt>
                <c:pt idx="111">
                  <c:v>8.32</c:v>
                </c:pt>
                <c:pt idx="112">
                  <c:v>8.32</c:v>
                </c:pt>
                <c:pt idx="113">
                  <c:v>8.2799999999999994</c:v>
                </c:pt>
                <c:pt idx="114">
                  <c:v>8.24</c:v>
                </c:pt>
                <c:pt idx="115">
                  <c:v>8.23</c:v>
                </c:pt>
                <c:pt idx="116">
                  <c:v>8.2100000000000009</c:v>
                </c:pt>
                <c:pt idx="117">
                  <c:v>8.2200000000000006</c:v>
                </c:pt>
                <c:pt idx="118">
                  <c:v>8.2100000000000009</c:v>
                </c:pt>
                <c:pt idx="119">
                  <c:v>8.2200000000000006</c:v>
                </c:pt>
                <c:pt idx="120">
                  <c:v>8.2200000000000006</c:v>
                </c:pt>
                <c:pt idx="121">
                  <c:v>8.27</c:v>
                </c:pt>
                <c:pt idx="122">
                  <c:v>8.23</c:v>
                </c:pt>
                <c:pt idx="123">
                  <c:v>8.1999999999999993</c:v>
                </c:pt>
                <c:pt idx="124">
                  <c:v>8.14</c:v>
                </c:pt>
                <c:pt idx="125">
                  <c:v>8.18</c:v>
                </c:pt>
                <c:pt idx="126">
                  <c:v>8.27</c:v>
                </c:pt>
                <c:pt idx="127">
                  <c:v>8.24</c:v>
                </c:pt>
                <c:pt idx="128">
                  <c:v>8.2200000000000006</c:v>
                </c:pt>
                <c:pt idx="129">
                  <c:v>8.25</c:v>
                </c:pt>
                <c:pt idx="130">
                  <c:v>8.27</c:v>
                </c:pt>
                <c:pt idx="131">
                  <c:v>8.35</c:v>
                </c:pt>
                <c:pt idx="132">
                  <c:v>8.34</c:v>
                </c:pt>
                <c:pt idx="133">
                  <c:v>8.39</c:v>
                </c:pt>
                <c:pt idx="134">
                  <c:v>8.3699999999999992</c:v>
                </c:pt>
                <c:pt idx="135">
                  <c:v>8.34</c:v>
                </c:pt>
                <c:pt idx="136">
                  <c:v>8.35</c:v>
                </c:pt>
                <c:pt idx="137">
                  <c:v>8.34</c:v>
                </c:pt>
                <c:pt idx="138">
                  <c:v>8.2799999999999994</c:v>
                </c:pt>
                <c:pt idx="139">
                  <c:v>8.26</c:v>
                </c:pt>
                <c:pt idx="140">
                  <c:v>8.24</c:v>
                </c:pt>
                <c:pt idx="141">
                  <c:v>8.31</c:v>
                </c:pt>
                <c:pt idx="142">
                  <c:v>8.34</c:v>
                </c:pt>
                <c:pt idx="143">
                  <c:v>8.31</c:v>
                </c:pt>
                <c:pt idx="144">
                  <c:v>8.3800000000000008</c:v>
                </c:pt>
                <c:pt idx="145">
                  <c:v>8.32</c:v>
                </c:pt>
                <c:pt idx="146">
                  <c:v>8.32</c:v>
                </c:pt>
                <c:pt idx="147">
                  <c:v>8.26</c:v>
                </c:pt>
                <c:pt idx="148">
                  <c:v>8.26</c:v>
                </c:pt>
                <c:pt idx="149">
                  <c:v>8.25</c:v>
                </c:pt>
                <c:pt idx="150">
                  <c:v>8.2899999999999991</c:v>
                </c:pt>
                <c:pt idx="151">
                  <c:v>8.32</c:v>
                </c:pt>
                <c:pt idx="152">
                  <c:v>8.25</c:v>
                </c:pt>
                <c:pt idx="153">
                  <c:v>8.24</c:v>
                </c:pt>
                <c:pt idx="154">
                  <c:v>8.17</c:v>
                </c:pt>
                <c:pt idx="155">
                  <c:v>8.34</c:v>
                </c:pt>
                <c:pt idx="156">
                  <c:v>8.39</c:v>
                </c:pt>
                <c:pt idx="157">
                  <c:v>8.48</c:v>
                </c:pt>
                <c:pt idx="158">
                  <c:v>8.48</c:v>
                </c:pt>
                <c:pt idx="159">
                  <c:v>8.42</c:v>
                </c:pt>
                <c:pt idx="160">
                  <c:v>8.36</c:v>
                </c:pt>
                <c:pt idx="161">
                  <c:v>8.25</c:v>
                </c:pt>
                <c:pt idx="162">
                  <c:v>8.2100000000000009</c:v>
                </c:pt>
                <c:pt idx="163">
                  <c:v>8.23</c:v>
                </c:pt>
                <c:pt idx="164">
                  <c:v>8.27</c:v>
                </c:pt>
                <c:pt idx="165">
                  <c:v>8.2899999999999991</c:v>
                </c:pt>
                <c:pt idx="166">
                  <c:v>8.3000000000000007</c:v>
                </c:pt>
                <c:pt idx="167">
                  <c:v>8.2799999999999994</c:v>
                </c:pt>
                <c:pt idx="168">
                  <c:v>8.19</c:v>
                </c:pt>
                <c:pt idx="169">
                  <c:v>8.19</c:v>
                </c:pt>
                <c:pt idx="170">
                  <c:v>8.2200000000000006</c:v>
                </c:pt>
                <c:pt idx="171">
                  <c:v>8.2200000000000006</c:v>
                </c:pt>
                <c:pt idx="172">
                  <c:v>8.2100000000000009</c:v>
                </c:pt>
                <c:pt idx="173">
                  <c:v>8.2100000000000009</c:v>
                </c:pt>
                <c:pt idx="174">
                  <c:v>8.18</c:v>
                </c:pt>
                <c:pt idx="175">
                  <c:v>8.15</c:v>
                </c:pt>
                <c:pt idx="176">
                  <c:v>8.19</c:v>
                </c:pt>
                <c:pt idx="177">
                  <c:v>8.16</c:v>
                </c:pt>
                <c:pt idx="178">
                  <c:v>8.19</c:v>
                </c:pt>
                <c:pt idx="179">
                  <c:v>8.2100000000000009</c:v>
                </c:pt>
                <c:pt idx="180">
                  <c:v>8.2799999999999994</c:v>
                </c:pt>
                <c:pt idx="181">
                  <c:v>8.25</c:v>
                </c:pt>
                <c:pt idx="182">
                  <c:v>8.26</c:v>
                </c:pt>
                <c:pt idx="183">
                  <c:v>8.2100000000000009</c:v>
                </c:pt>
                <c:pt idx="184">
                  <c:v>8.31</c:v>
                </c:pt>
                <c:pt idx="185">
                  <c:v>8.31</c:v>
                </c:pt>
                <c:pt idx="186">
                  <c:v>8.3699999999999992</c:v>
                </c:pt>
                <c:pt idx="187">
                  <c:v>8.3800000000000008</c:v>
                </c:pt>
                <c:pt idx="188">
                  <c:v>8.27</c:v>
                </c:pt>
                <c:pt idx="189">
                  <c:v>8.25</c:v>
                </c:pt>
                <c:pt idx="190">
                  <c:v>8.26</c:v>
                </c:pt>
                <c:pt idx="191">
                  <c:v>8.3000000000000007</c:v>
                </c:pt>
                <c:pt idx="192">
                  <c:v>8.34</c:v>
                </c:pt>
                <c:pt idx="193">
                  <c:v>8.34</c:v>
                </c:pt>
                <c:pt idx="194">
                  <c:v>8.24</c:v>
                </c:pt>
                <c:pt idx="195">
                  <c:v>8.14</c:v>
                </c:pt>
                <c:pt idx="196">
                  <c:v>8.2200000000000006</c:v>
                </c:pt>
                <c:pt idx="197">
                  <c:v>8.18</c:v>
                </c:pt>
                <c:pt idx="198">
                  <c:v>8.19</c:v>
                </c:pt>
                <c:pt idx="199">
                  <c:v>8.1999999999999993</c:v>
                </c:pt>
                <c:pt idx="200">
                  <c:v>8.2100000000000009</c:v>
                </c:pt>
                <c:pt idx="201">
                  <c:v>8.2799999999999994</c:v>
                </c:pt>
                <c:pt idx="202">
                  <c:v>8.3000000000000007</c:v>
                </c:pt>
                <c:pt idx="203">
                  <c:v>8.27</c:v>
                </c:pt>
                <c:pt idx="204">
                  <c:v>8.23</c:v>
                </c:pt>
                <c:pt idx="205">
                  <c:v>8.16</c:v>
                </c:pt>
                <c:pt idx="206">
                  <c:v>8.2200000000000006</c:v>
                </c:pt>
                <c:pt idx="207">
                  <c:v>8.2200000000000006</c:v>
                </c:pt>
                <c:pt idx="208">
                  <c:v>8.27</c:v>
                </c:pt>
                <c:pt idx="209">
                  <c:v>8.2200000000000006</c:v>
                </c:pt>
                <c:pt idx="210">
                  <c:v>8.17</c:v>
                </c:pt>
                <c:pt idx="211">
                  <c:v>8.17</c:v>
                </c:pt>
                <c:pt idx="212">
                  <c:v>8.16</c:v>
                </c:pt>
                <c:pt idx="213">
                  <c:v>8.11</c:v>
                </c:pt>
                <c:pt idx="214">
                  <c:v>8.16</c:v>
                </c:pt>
                <c:pt idx="215">
                  <c:v>8.2200000000000006</c:v>
                </c:pt>
                <c:pt idx="216">
                  <c:v>8.1999999999999993</c:v>
                </c:pt>
                <c:pt idx="217">
                  <c:v>8.19</c:v>
                </c:pt>
                <c:pt idx="218">
                  <c:v>8.19</c:v>
                </c:pt>
                <c:pt idx="219">
                  <c:v>8.24</c:v>
                </c:pt>
                <c:pt idx="220">
                  <c:v>8.24</c:v>
                </c:pt>
                <c:pt idx="221">
                  <c:v>8.31</c:v>
                </c:pt>
                <c:pt idx="222">
                  <c:v>8.2799999999999994</c:v>
                </c:pt>
                <c:pt idx="223">
                  <c:v>8.3000000000000007</c:v>
                </c:pt>
                <c:pt idx="224">
                  <c:v>8.36</c:v>
                </c:pt>
                <c:pt idx="225">
                  <c:v>8.3800000000000008</c:v>
                </c:pt>
                <c:pt idx="226">
                  <c:v>8.26</c:v>
                </c:pt>
                <c:pt idx="227">
                  <c:v>8.3000000000000007</c:v>
                </c:pt>
                <c:pt idx="228">
                  <c:v>8.4600000000000009</c:v>
                </c:pt>
                <c:pt idx="229">
                  <c:v>8.4</c:v>
                </c:pt>
                <c:pt idx="230">
                  <c:v>8.4</c:v>
                </c:pt>
                <c:pt idx="231">
                  <c:v>8.4499999999999993</c:v>
                </c:pt>
                <c:pt idx="232">
                  <c:v>8.42</c:v>
                </c:pt>
                <c:pt idx="233">
                  <c:v>8.4700000000000006</c:v>
                </c:pt>
                <c:pt idx="234">
                  <c:v>8.43</c:v>
                </c:pt>
                <c:pt idx="235">
                  <c:v>8.39</c:v>
                </c:pt>
                <c:pt idx="236">
                  <c:v>8.41</c:v>
                </c:pt>
                <c:pt idx="237">
                  <c:v>8.4700000000000006</c:v>
                </c:pt>
                <c:pt idx="238">
                  <c:v>8.49</c:v>
                </c:pt>
                <c:pt idx="239">
                  <c:v>8.4499999999999993</c:v>
                </c:pt>
                <c:pt idx="240">
                  <c:v>8.49</c:v>
                </c:pt>
                <c:pt idx="241">
                  <c:v>8.44</c:v>
                </c:pt>
                <c:pt idx="242">
                  <c:v>8.49</c:v>
                </c:pt>
                <c:pt idx="243">
                  <c:v>8.52</c:v>
                </c:pt>
                <c:pt idx="244">
                  <c:v>8.5</c:v>
                </c:pt>
                <c:pt idx="245">
                  <c:v>8.56</c:v>
                </c:pt>
                <c:pt idx="246">
                  <c:v>8.57</c:v>
                </c:pt>
                <c:pt idx="247">
                  <c:v>8.6300000000000008</c:v>
                </c:pt>
                <c:pt idx="248">
                  <c:v>8.59</c:v>
                </c:pt>
                <c:pt idx="249">
                  <c:v>8.77</c:v>
                </c:pt>
                <c:pt idx="250">
                  <c:v>8.74</c:v>
                </c:pt>
                <c:pt idx="251">
                  <c:v>8.84</c:v>
                </c:pt>
                <c:pt idx="252">
                  <c:v>8.76</c:v>
                </c:pt>
                <c:pt idx="253">
                  <c:v>8.8800000000000008</c:v>
                </c:pt>
                <c:pt idx="254">
                  <c:v>8.9700000000000006</c:v>
                </c:pt>
                <c:pt idx="255">
                  <c:v>8.8800000000000008</c:v>
                </c:pt>
                <c:pt idx="256">
                  <c:v>8.84</c:v>
                </c:pt>
                <c:pt idx="257">
                  <c:v>8.75</c:v>
                </c:pt>
                <c:pt idx="258">
                  <c:v>8.51</c:v>
                </c:pt>
                <c:pt idx="259">
                  <c:v>8.58</c:v>
                </c:pt>
                <c:pt idx="260">
                  <c:v>8.57</c:v>
                </c:pt>
                <c:pt idx="261">
                  <c:v>8.61</c:v>
                </c:pt>
                <c:pt idx="262">
                  <c:v>8.58</c:v>
                </c:pt>
                <c:pt idx="263">
                  <c:v>8.5399999999999991</c:v>
                </c:pt>
                <c:pt idx="264">
                  <c:v>8.6199999999999992</c:v>
                </c:pt>
                <c:pt idx="265">
                  <c:v>8.57</c:v>
                </c:pt>
                <c:pt idx="266">
                  <c:v>8.6300000000000008</c:v>
                </c:pt>
                <c:pt idx="267">
                  <c:v>8.8000000000000007</c:v>
                </c:pt>
                <c:pt idx="268">
                  <c:v>8.84</c:v>
                </c:pt>
                <c:pt idx="269">
                  <c:v>8.8800000000000008</c:v>
                </c:pt>
                <c:pt idx="270">
                  <c:v>8.85</c:v>
                </c:pt>
                <c:pt idx="271">
                  <c:v>8.75</c:v>
                </c:pt>
                <c:pt idx="272">
                  <c:v>8.67</c:v>
                </c:pt>
                <c:pt idx="273">
                  <c:v>8.74</c:v>
                </c:pt>
                <c:pt idx="274">
                  <c:v>8.82</c:v>
                </c:pt>
                <c:pt idx="275">
                  <c:v>8.77</c:v>
                </c:pt>
                <c:pt idx="276">
                  <c:v>8.73</c:v>
                </c:pt>
                <c:pt idx="277">
                  <c:v>8.7200000000000006</c:v>
                </c:pt>
                <c:pt idx="278">
                  <c:v>8.74</c:v>
                </c:pt>
                <c:pt idx="279">
                  <c:v>8.77</c:v>
                </c:pt>
                <c:pt idx="280">
                  <c:v>8.7200000000000006</c:v>
                </c:pt>
                <c:pt idx="281">
                  <c:v>8.76</c:v>
                </c:pt>
                <c:pt idx="282">
                  <c:v>8.81</c:v>
                </c:pt>
                <c:pt idx="283">
                  <c:v>8.6300000000000008</c:v>
                </c:pt>
                <c:pt idx="284">
                  <c:v>8.64</c:v>
                </c:pt>
                <c:pt idx="285">
                  <c:v>8.5399999999999991</c:v>
                </c:pt>
                <c:pt idx="286">
                  <c:v>8.59</c:v>
                </c:pt>
                <c:pt idx="287">
                  <c:v>8.68</c:v>
                </c:pt>
                <c:pt idx="288">
                  <c:v>8.73</c:v>
                </c:pt>
                <c:pt idx="289">
                  <c:v>8.7799999999999994</c:v>
                </c:pt>
                <c:pt idx="290">
                  <c:v>8.85</c:v>
                </c:pt>
                <c:pt idx="291">
                  <c:v>8.89</c:v>
                </c:pt>
                <c:pt idx="292">
                  <c:v>8.8800000000000008</c:v>
                </c:pt>
                <c:pt idx="293">
                  <c:v>8.98</c:v>
                </c:pt>
                <c:pt idx="294">
                  <c:v>9.02</c:v>
                </c:pt>
                <c:pt idx="295">
                  <c:v>8.99</c:v>
                </c:pt>
                <c:pt idx="296">
                  <c:v>9.01</c:v>
                </c:pt>
                <c:pt idx="297">
                  <c:v>8.9</c:v>
                </c:pt>
                <c:pt idx="298">
                  <c:v>8.92</c:v>
                </c:pt>
                <c:pt idx="299">
                  <c:v>8.86</c:v>
                </c:pt>
                <c:pt idx="300">
                  <c:v>8.82</c:v>
                </c:pt>
                <c:pt idx="301">
                  <c:v>8.8699999999999992</c:v>
                </c:pt>
                <c:pt idx="302">
                  <c:v>8.86</c:v>
                </c:pt>
                <c:pt idx="303">
                  <c:v>8.94</c:v>
                </c:pt>
                <c:pt idx="304">
                  <c:v>8.83</c:v>
                </c:pt>
                <c:pt idx="305">
                  <c:v>8.9700000000000006</c:v>
                </c:pt>
                <c:pt idx="306">
                  <c:v>9.0299999999999994</c:v>
                </c:pt>
                <c:pt idx="307">
                  <c:v>8.75</c:v>
                </c:pt>
                <c:pt idx="308">
                  <c:v>8.56</c:v>
                </c:pt>
                <c:pt idx="309">
                  <c:v>8.5299999999999994</c:v>
                </c:pt>
                <c:pt idx="310">
                  <c:v>8.56</c:v>
                </c:pt>
                <c:pt idx="311">
                  <c:v>8.68</c:v>
                </c:pt>
                <c:pt idx="312">
                  <c:v>8.74</c:v>
                </c:pt>
                <c:pt idx="313">
                  <c:v>8.67</c:v>
                </c:pt>
                <c:pt idx="314">
                  <c:v>8.68</c:v>
                </c:pt>
                <c:pt idx="315">
                  <c:v>8.6199999999999992</c:v>
                </c:pt>
                <c:pt idx="316">
                  <c:v>8.58</c:v>
                </c:pt>
                <c:pt idx="317">
                  <c:v>8.5</c:v>
                </c:pt>
                <c:pt idx="318">
                  <c:v>8.4600000000000009</c:v>
                </c:pt>
                <c:pt idx="319">
                  <c:v>8.41</c:v>
                </c:pt>
                <c:pt idx="320">
                  <c:v>8.3800000000000008</c:v>
                </c:pt>
                <c:pt idx="321">
                  <c:v>8.4499999999999993</c:v>
                </c:pt>
                <c:pt idx="322">
                  <c:v>8.4700000000000006</c:v>
                </c:pt>
                <c:pt idx="323">
                  <c:v>8.58</c:v>
                </c:pt>
                <c:pt idx="324">
                  <c:v>8.59</c:v>
                </c:pt>
                <c:pt idx="325">
                  <c:v>8.3699999999999992</c:v>
                </c:pt>
                <c:pt idx="326">
                  <c:v>8.36</c:v>
                </c:pt>
                <c:pt idx="327">
                  <c:v>8.39</c:v>
                </c:pt>
                <c:pt idx="328">
                  <c:v>8.3000000000000007</c:v>
                </c:pt>
                <c:pt idx="329">
                  <c:v>8.27</c:v>
                </c:pt>
                <c:pt idx="330">
                  <c:v>8.2200000000000006</c:v>
                </c:pt>
                <c:pt idx="331">
                  <c:v>8.1999999999999993</c:v>
                </c:pt>
                <c:pt idx="332">
                  <c:v>8.17</c:v>
                </c:pt>
                <c:pt idx="333">
                  <c:v>8.11</c:v>
                </c:pt>
                <c:pt idx="334">
                  <c:v>8.1</c:v>
                </c:pt>
                <c:pt idx="335">
                  <c:v>8.15</c:v>
                </c:pt>
                <c:pt idx="336">
                  <c:v>8.15</c:v>
                </c:pt>
                <c:pt idx="337">
                  <c:v>8.2100000000000009</c:v>
                </c:pt>
                <c:pt idx="338">
                  <c:v>8.25</c:v>
                </c:pt>
                <c:pt idx="339">
                  <c:v>8.23</c:v>
                </c:pt>
                <c:pt idx="340">
                  <c:v>8.27</c:v>
                </c:pt>
                <c:pt idx="341">
                  <c:v>8.36</c:v>
                </c:pt>
                <c:pt idx="342">
                  <c:v>8.43</c:v>
                </c:pt>
                <c:pt idx="343">
                  <c:v>8.48</c:v>
                </c:pt>
                <c:pt idx="344">
                  <c:v>8.49</c:v>
                </c:pt>
                <c:pt idx="345">
                  <c:v>8.5299999999999994</c:v>
                </c:pt>
                <c:pt idx="346">
                  <c:v>8.4499999999999993</c:v>
                </c:pt>
                <c:pt idx="347">
                  <c:v>8.4600000000000009</c:v>
                </c:pt>
                <c:pt idx="348">
                  <c:v>8.44</c:v>
                </c:pt>
                <c:pt idx="349">
                  <c:v>8.43</c:v>
                </c:pt>
                <c:pt idx="350">
                  <c:v>8.4499999999999993</c:v>
                </c:pt>
                <c:pt idx="351">
                  <c:v>8.32</c:v>
                </c:pt>
                <c:pt idx="352">
                  <c:v>8.35</c:v>
                </c:pt>
                <c:pt idx="353">
                  <c:v>8.3699999999999992</c:v>
                </c:pt>
                <c:pt idx="354">
                  <c:v>8.39</c:v>
                </c:pt>
                <c:pt idx="355">
                  <c:v>8.3800000000000008</c:v>
                </c:pt>
                <c:pt idx="356">
                  <c:v>8.3699999999999992</c:v>
                </c:pt>
                <c:pt idx="357">
                  <c:v>8.34</c:v>
                </c:pt>
                <c:pt idx="358">
                  <c:v>8.36</c:v>
                </c:pt>
                <c:pt idx="359">
                  <c:v>8.35</c:v>
                </c:pt>
                <c:pt idx="360">
                  <c:v>8.36</c:v>
                </c:pt>
                <c:pt idx="361">
                  <c:v>8.36</c:v>
                </c:pt>
                <c:pt idx="362">
                  <c:v>8.43</c:v>
                </c:pt>
                <c:pt idx="363">
                  <c:v>8.3699999999999992</c:v>
                </c:pt>
                <c:pt idx="364">
                  <c:v>8.43</c:v>
                </c:pt>
                <c:pt idx="365">
                  <c:v>8.42</c:v>
                </c:pt>
                <c:pt idx="366">
                  <c:v>8.39</c:v>
                </c:pt>
                <c:pt idx="367">
                  <c:v>8.3699999999999992</c:v>
                </c:pt>
                <c:pt idx="368">
                  <c:v>8.36</c:v>
                </c:pt>
                <c:pt idx="369">
                  <c:v>8.3800000000000008</c:v>
                </c:pt>
                <c:pt idx="370">
                  <c:v>8.4600000000000009</c:v>
                </c:pt>
                <c:pt idx="371">
                  <c:v>8.36</c:v>
                </c:pt>
                <c:pt idx="372">
                  <c:v>8.36</c:v>
                </c:pt>
                <c:pt idx="373">
                  <c:v>8.33</c:v>
                </c:pt>
                <c:pt idx="374">
                  <c:v>8.35</c:v>
                </c:pt>
                <c:pt idx="375">
                  <c:v>8.4499999999999993</c:v>
                </c:pt>
                <c:pt idx="376">
                  <c:v>8.5399999999999991</c:v>
                </c:pt>
                <c:pt idx="377">
                  <c:v>8.5399999999999991</c:v>
                </c:pt>
                <c:pt idx="378">
                  <c:v>8.5399999999999991</c:v>
                </c:pt>
                <c:pt idx="379">
                  <c:v>8.5399999999999991</c:v>
                </c:pt>
                <c:pt idx="380">
                  <c:v>8.6300000000000008</c:v>
                </c:pt>
                <c:pt idx="381">
                  <c:v>8.75</c:v>
                </c:pt>
                <c:pt idx="382">
                  <c:v>8.76</c:v>
                </c:pt>
                <c:pt idx="383">
                  <c:v>8.85</c:v>
                </c:pt>
                <c:pt idx="384">
                  <c:v>8.8000000000000007</c:v>
                </c:pt>
                <c:pt idx="385">
                  <c:v>8.7799999999999994</c:v>
                </c:pt>
                <c:pt idx="386">
                  <c:v>8.74</c:v>
                </c:pt>
                <c:pt idx="387">
                  <c:v>8.7200000000000006</c:v>
                </c:pt>
                <c:pt idx="388">
                  <c:v>8.69</c:v>
                </c:pt>
                <c:pt idx="389">
                  <c:v>8.74</c:v>
                </c:pt>
                <c:pt idx="390">
                  <c:v>8.64</c:v>
                </c:pt>
                <c:pt idx="391">
                  <c:v>8.61</c:v>
                </c:pt>
                <c:pt idx="392">
                  <c:v>8.5399999999999991</c:v>
                </c:pt>
                <c:pt idx="393">
                  <c:v>8.48</c:v>
                </c:pt>
                <c:pt idx="394">
                  <c:v>8.41</c:v>
                </c:pt>
                <c:pt idx="395">
                  <c:v>8.41</c:v>
                </c:pt>
                <c:pt idx="396">
                  <c:v>8.2899999999999991</c:v>
                </c:pt>
                <c:pt idx="397">
                  <c:v>8.4</c:v>
                </c:pt>
                <c:pt idx="398">
                  <c:v>8.4499999999999993</c:v>
                </c:pt>
                <c:pt idx="399">
                  <c:v>8.3000000000000007</c:v>
                </c:pt>
                <c:pt idx="400">
                  <c:v>8.3000000000000007</c:v>
                </c:pt>
                <c:pt idx="401">
                  <c:v>8.27</c:v>
                </c:pt>
                <c:pt idx="402">
                  <c:v>8.39</c:v>
                </c:pt>
                <c:pt idx="403">
                  <c:v>8.39</c:v>
                </c:pt>
                <c:pt idx="404">
                  <c:v>8.4700000000000006</c:v>
                </c:pt>
                <c:pt idx="405">
                  <c:v>8.5500000000000007</c:v>
                </c:pt>
                <c:pt idx="406">
                  <c:v>8.4700000000000006</c:v>
                </c:pt>
                <c:pt idx="407">
                  <c:v>8.41</c:v>
                </c:pt>
                <c:pt idx="408">
                  <c:v>8.44</c:v>
                </c:pt>
                <c:pt idx="409">
                  <c:v>8.4499999999999993</c:v>
                </c:pt>
                <c:pt idx="410">
                  <c:v>8.5399999999999991</c:v>
                </c:pt>
                <c:pt idx="411">
                  <c:v>8.6300000000000008</c:v>
                </c:pt>
                <c:pt idx="412">
                  <c:v>8.5500000000000007</c:v>
                </c:pt>
                <c:pt idx="413">
                  <c:v>8.4700000000000006</c:v>
                </c:pt>
                <c:pt idx="414">
                  <c:v>8.35</c:v>
                </c:pt>
                <c:pt idx="415">
                  <c:v>8.4600000000000009</c:v>
                </c:pt>
                <c:pt idx="416">
                  <c:v>8.39</c:v>
                </c:pt>
                <c:pt idx="417">
                  <c:v>8.3699999999999992</c:v>
                </c:pt>
                <c:pt idx="418">
                  <c:v>8.51</c:v>
                </c:pt>
                <c:pt idx="419">
                  <c:v>8.7100000000000009</c:v>
                </c:pt>
                <c:pt idx="420">
                  <c:v>8.86</c:v>
                </c:pt>
                <c:pt idx="421">
                  <c:v>8.81</c:v>
                </c:pt>
                <c:pt idx="422">
                  <c:v>8.65</c:v>
                </c:pt>
                <c:pt idx="423">
                  <c:v>8.69</c:v>
                </c:pt>
                <c:pt idx="424">
                  <c:v>8.6300000000000008</c:v>
                </c:pt>
                <c:pt idx="425">
                  <c:v>8.59</c:v>
                </c:pt>
                <c:pt idx="426">
                  <c:v>8.58</c:v>
                </c:pt>
                <c:pt idx="427">
                  <c:v>8.66</c:v>
                </c:pt>
                <c:pt idx="428">
                  <c:v>8.67</c:v>
                </c:pt>
                <c:pt idx="429">
                  <c:v>8.65</c:v>
                </c:pt>
                <c:pt idx="430">
                  <c:v>8.7200000000000006</c:v>
                </c:pt>
                <c:pt idx="431">
                  <c:v>8.65</c:v>
                </c:pt>
                <c:pt idx="432">
                  <c:v>8.6300000000000008</c:v>
                </c:pt>
                <c:pt idx="433">
                  <c:v>8.61</c:v>
                </c:pt>
                <c:pt idx="434">
                  <c:v>8.64</c:v>
                </c:pt>
                <c:pt idx="435">
                  <c:v>8.64</c:v>
                </c:pt>
                <c:pt idx="436">
                  <c:v>8.6999999999999993</c:v>
                </c:pt>
                <c:pt idx="437">
                  <c:v>8.8000000000000007</c:v>
                </c:pt>
                <c:pt idx="438">
                  <c:v>8.8000000000000007</c:v>
                </c:pt>
                <c:pt idx="439">
                  <c:v>8.83</c:v>
                </c:pt>
                <c:pt idx="440">
                  <c:v>8.85</c:v>
                </c:pt>
                <c:pt idx="441">
                  <c:v>8.75</c:v>
                </c:pt>
                <c:pt idx="442">
                  <c:v>8.98</c:v>
                </c:pt>
                <c:pt idx="443">
                  <c:v>9.16</c:v>
                </c:pt>
                <c:pt idx="444">
                  <c:v>9.1999999999999993</c:v>
                </c:pt>
                <c:pt idx="445">
                  <c:v>9.19</c:v>
                </c:pt>
                <c:pt idx="446">
                  <c:v>9.15</c:v>
                </c:pt>
                <c:pt idx="447">
                  <c:v>9.1</c:v>
                </c:pt>
                <c:pt idx="448">
                  <c:v>9.08</c:v>
                </c:pt>
                <c:pt idx="449">
                  <c:v>9.1199999999999992</c:v>
                </c:pt>
                <c:pt idx="450">
                  <c:v>9.19</c:v>
                </c:pt>
                <c:pt idx="451">
                  <c:v>9.17</c:v>
                </c:pt>
                <c:pt idx="452">
                  <c:v>9.17</c:v>
                </c:pt>
                <c:pt idx="453">
                  <c:v>9.15</c:v>
                </c:pt>
                <c:pt idx="454">
                  <c:v>9.09</c:v>
                </c:pt>
                <c:pt idx="455">
                  <c:v>9.1199999999999992</c:v>
                </c:pt>
                <c:pt idx="456">
                  <c:v>9.15</c:v>
                </c:pt>
                <c:pt idx="457">
                  <c:v>9.25</c:v>
                </c:pt>
                <c:pt idx="458">
                  <c:v>9.1199999999999992</c:v>
                </c:pt>
                <c:pt idx="459">
                  <c:v>9.14</c:v>
                </c:pt>
                <c:pt idx="460">
                  <c:v>9.0399999999999991</c:v>
                </c:pt>
                <c:pt idx="461">
                  <c:v>9.0299999999999994</c:v>
                </c:pt>
                <c:pt idx="462">
                  <c:v>9</c:v>
                </c:pt>
                <c:pt idx="463">
                  <c:v>9.0399999999999991</c:v>
                </c:pt>
                <c:pt idx="464">
                  <c:v>9.18</c:v>
                </c:pt>
                <c:pt idx="465">
                  <c:v>9.1199999999999992</c:v>
                </c:pt>
                <c:pt idx="466">
                  <c:v>9.1300000000000008</c:v>
                </c:pt>
                <c:pt idx="467">
                  <c:v>9.2200000000000006</c:v>
                </c:pt>
                <c:pt idx="468">
                  <c:v>9.15</c:v>
                </c:pt>
                <c:pt idx="469">
                  <c:v>8.9600000000000009</c:v>
                </c:pt>
                <c:pt idx="470">
                  <c:v>8.99</c:v>
                </c:pt>
                <c:pt idx="471">
                  <c:v>8.93</c:v>
                </c:pt>
                <c:pt idx="472">
                  <c:v>9.11</c:v>
                </c:pt>
                <c:pt idx="473">
                  <c:v>9.3800000000000008</c:v>
                </c:pt>
                <c:pt idx="474">
                  <c:v>9.42</c:v>
                </c:pt>
                <c:pt idx="475">
                  <c:v>9.32</c:v>
                </c:pt>
                <c:pt idx="476">
                  <c:v>9.2200000000000006</c:v>
                </c:pt>
                <c:pt idx="477">
                  <c:v>9.17</c:v>
                </c:pt>
                <c:pt idx="478">
                  <c:v>9.1300000000000008</c:v>
                </c:pt>
                <c:pt idx="479">
                  <c:v>9.1199999999999992</c:v>
                </c:pt>
                <c:pt idx="480">
                  <c:v>9.1300000000000008</c:v>
                </c:pt>
                <c:pt idx="481">
                  <c:v>9.2200000000000006</c:v>
                </c:pt>
                <c:pt idx="482">
                  <c:v>9.26</c:v>
                </c:pt>
                <c:pt idx="483">
                  <c:v>9.26</c:v>
                </c:pt>
                <c:pt idx="484">
                  <c:v>9.49</c:v>
                </c:pt>
                <c:pt idx="485">
                  <c:v>9.49</c:v>
                </c:pt>
                <c:pt idx="486">
                  <c:v>9.59</c:v>
                </c:pt>
                <c:pt idx="487">
                  <c:v>9.7899999999999991</c:v>
                </c:pt>
                <c:pt idx="488">
                  <c:v>9.8000000000000007</c:v>
                </c:pt>
                <c:pt idx="489">
                  <c:v>9.89</c:v>
                </c:pt>
                <c:pt idx="490">
                  <c:v>9.9</c:v>
                </c:pt>
                <c:pt idx="491">
                  <c:v>9.86</c:v>
                </c:pt>
                <c:pt idx="492">
                  <c:v>10.029999999999999</c:v>
                </c:pt>
                <c:pt idx="493">
                  <c:v>10.09</c:v>
                </c:pt>
                <c:pt idx="494">
                  <c:v>10.039999999999999</c:v>
                </c:pt>
                <c:pt idx="495">
                  <c:v>10.17</c:v>
                </c:pt>
                <c:pt idx="496">
                  <c:v>10.19</c:v>
                </c:pt>
                <c:pt idx="497">
                  <c:v>10.119999999999999</c:v>
                </c:pt>
                <c:pt idx="498">
                  <c:v>10.27</c:v>
                </c:pt>
                <c:pt idx="499">
                  <c:v>10.17</c:v>
                </c:pt>
                <c:pt idx="500">
                  <c:v>10.08</c:v>
                </c:pt>
                <c:pt idx="501">
                  <c:v>10.09</c:v>
                </c:pt>
                <c:pt idx="502">
                  <c:v>10.26</c:v>
                </c:pt>
                <c:pt idx="503">
                  <c:v>10.31</c:v>
                </c:pt>
                <c:pt idx="504">
                  <c:v>10.24</c:v>
                </c:pt>
              </c:numCache>
            </c:numRef>
          </c:val>
          <c:smooth val="0"/>
          <c:extLst>
            <c:ext xmlns:c16="http://schemas.microsoft.com/office/drawing/2014/chart" uri="{C3380CC4-5D6E-409C-BE32-E72D297353CC}">
              <c16:uniqueId val="{00000004-B531-40DD-ADD5-3A7BC46F31CD}"/>
            </c:ext>
          </c:extLst>
        </c:ser>
        <c:dLbls>
          <c:showLegendKey val="0"/>
          <c:showVal val="0"/>
          <c:showCatName val="0"/>
          <c:showSerName val="0"/>
          <c:showPercent val="0"/>
          <c:showBubbleSize val="0"/>
        </c:dLbls>
        <c:smooth val="0"/>
        <c:axId val="96408819"/>
        <c:axId val="664229593"/>
      </c:lineChart>
      <c:dateAx>
        <c:axId val="96408819"/>
        <c:scaling>
          <c:orientation val="minMax"/>
        </c:scaling>
        <c:delete val="0"/>
        <c:axPos val="b"/>
        <c:title>
          <c:tx>
            <c:rich>
              <a:bodyPr/>
              <a:lstStyle/>
              <a:p>
                <a:pPr lvl="0">
                  <a:defRPr b="0">
                    <a:solidFill>
                      <a:srgbClr val="000000"/>
                    </a:solidFill>
                    <a:latin typeface="+mn-lt"/>
                  </a:defRPr>
                </a:pPr>
                <a:endParaRPr lang="ru-RU"/>
              </a:p>
            </c:rich>
          </c:tx>
          <c:layout/>
          <c:overlay val="0"/>
        </c:title>
        <c:numFmt formatCode="General" sourceLinked="1"/>
        <c:majorTickMark val="cross"/>
        <c:minorTickMark val="cross"/>
        <c:tickLblPos val="nextTo"/>
        <c:txPr>
          <a:bodyPr/>
          <a:lstStyle/>
          <a:p>
            <a:pPr lvl="0">
              <a:defRPr b="0">
                <a:solidFill>
                  <a:srgbClr val="000000"/>
                </a:solidFill>
                <a:latin typeface="+mn-lt"/>
              </a:defRPr>
            </a:pPr>
            <a:endParaRPr lang="ru-RU"/>
          </a:p>
        </c:txPr>
        <c:crossAx val="664229593"/>
        <c:crosses val="autoZero"/>
        <c:auto val="1"/>
        <c:lblOffset val="100"/>
        <c:baseTimeUnit val="days"/>
      </c:dateAx>
      <c:valAx>
        <c:axId val="66422959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ru-RU"/>
              </a:p>
            </c:rich>
          </c:tx>
          <c:layout/>
          <c:overlay val="0"/>
        </c:title>
        <c:numFmt formatCode="#,##0.00" sourceLinked="1"/>
        <c:majorTickMark val="cross"/>
        <c:minorTickMark val="cross"/>
        <c:tickLblPos val="nextTo"/>
        <c:spPr>
          <a:ln w="47625">
            <a:noFill/>
          </a:ln>
        </c:spPr>
        <c:txPr>
          <a:bodyPr/>
          <a:lstStyle/>
          <a:p>
            <a:pPr lvl="0">
              <a:defRPr b="0">
                <a:solidFill>
                  <a:srgbClr val="000000"/>
                </a:solidFill>
                <a:latin typeface="+mn-lt"/>
              </a:defRPr>
            </a:pPr>
            <a:endParaRPr lang="ru-RU"/>
          </a:p>
        </c:txPr>
        <c:crossAx val="96408819"/>
        <c:crosses val="autoZero"/>
        <c:crossBetween val="between"/>
      </c:valAx>
    </c:plotArea>
    <c:legend>
      <c:legendPos val="b"/>
      <c:layout/>
      <c:overlay val="0"/>
      <c:txPr>
        <a:bodyPr/>
        <a:lstStyle/>
        <a:p>
          <a:pPr lvl="0">
            <a:defRPr b="0">
              <a:solidFill>
                <a:srgbClr val="1A1A1A"/>
              </a:solidFill>
              <a:latin typeface="+mn-lt"/>
            </a:defRPr>
          </a:pPr>
          <a:endParaRPr lang="ru-RU"/>
        </a:p>
      </c:txPr>
    </c:legend>
    <c:plotVisOnly val="1"/>
    <c:dispBlanksAs val="zero"/>
    <c:showDLblsOverMax val="1"/>
  </c:chart>
  <c:printSettings>
    <c:headerFooter/>
    <c:pageMargins b="0.75" l="0.7" r="0.7" t="0.75" header="0.3" footer="0.3"/>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8</xdr:col>
      <xdr:colOff>485775</xdr:colOff>
      <xdr:row>16</xdr:row>
      <xdr:rowOff>28575</xdr:rowOff>
    </xdr:from>
    <xdr:ext cx="28575" cy="1333500"/>
    <xdr:grpSp>
      <xdr:nvGrpSpPr>
        <xdr:cNvPr id="2" name="Shape 2" title="Рисунок">
          <a:extLst>
            <a:ext uri="{FF2B5EF4-FFF2-40B4-BE49-F238E27FC236}">
              <a16:creationId xmlns:a16="http://schemas.microsoft.com/office/drawing/2014/main" id="{00000000-0008-0000-0300-000002000000}"/>
            </a:ext>
          </a:extLst>
        </xdr:cNvPr>
        <xdr:cNvGrpSpPr/>
      </xdr:nvGrpSpPr>
      <xdr:grpSpPr>
        <a:xfrm>
          <a:off x="7715250" y="2886075"/>
          <a:ext cx="28575" cy="1333500"/>
          <a:chOff x="2665175" y="1465350"/>
          <a:chExt cx="9900" cy="1317900"/>
        </a:xfrm>
      </xdr:grpSpPr>
      <xdr:cxnSp macro="">
        <xdr:nvCxnSpPr>
          <xdr:cNvPr id="3" name="Shape 3">
            <a:extLst>
              <a:ext uri="{FF2B5EF4-FFF2-40B4-BE49-F238E27FC236}">
                <a16:creationId xmlns:a16="http://schemas.microsoft.com/office/drawing/2014/main" id="{00000000-0008-0000-0300-000003000000}"/>
              </a:ext>
            </a:extLst>
          </xdr:cNvPr>
          <xdr:cNvCxnSpPr/>
        </xdr:nvCxnSpPr>
        <xdr:spPr>
          <a:xfrm>
            <a:off x="2665175" y="1465350"/>
            <a:ext cx="9900" cy="1317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10</xdr:col>
      <xdr:colOff>352425</xdr:colOff>
      <xdr:row>16</xdr:row>
      <xdr:rowOff>38100</xdr:rowOff>
    </xdr:from>
    <xdr:ext cx="47625" cy="1314450"/>
    <xdr:grpSp>
      <xdr:nvGrpSpPr>
        <xdr:cNvPr id="4" name="Shape 2" title="Рисунок">
          <a:extLst>
            <a:ext uri="{FF2B5EF4-FFF2-40B4-BE49-F238E27FC236}">
              <a16:creationId xmlns:a16="http://schemas.microsoft.com/office/drawing/2014/main" id="{00000000-0008-0000-0300-000004000000}"/>
            </a:ext>
          </a:extLst>
        </xdr:cNvPr>
        <xdr:cNvGrpSpPr/>
      </xdr:nvGrpSpPr>
      <xdr:grpSpPr>
        <a:xfrm>
          <a:off x="9877425" y="2895600"/>
          <a:ext cx="47625" cy="1314450"/>
          <a:chOff x="1888250" y="934300"/>
          <a:chExt cx="29400" cy="1298100"/>
        </a:xfrm>
      </xdr:grpSpPr>
      <xdr:cxnSp macro="">
        <xdr:nvCxnSpPr>
          <xdr:cNvPr id="5" name="Shape 4">
            <a:extLst>
              <a:ext uri="{FF2B5EF4-FFF2-40B4-BE49-F238E27FC236}">
                <a16:creationId xmlns:a16="http://schemas.microsoft.com/office/drawing/2014/main" id="{00000000-0008-0000-0300-000005000000}"/>
              </a:ext>
            </a:extLst>
          </xdr:cNvPr>
          <xdr:cNvCxnSpPr/>
        </xdr:nvCxnSpPr>
        <xdr:spPr>
          <a:xfrm>
            <a:off x="1888250" y="934300"/>
            <a:ext cx="29400" cy="12981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11</xdr:col>
      <xdr:colOff>1104900</xdr:colOff>
      <xdr:row>15</xdr:row>
      <xdr:rowOff>114300</xdr:rowOff>
    </xdr:from>
    <xdr:ext cx="323850" cy="314325"/>
    <xdr:grpSp>
      <xdr:nvGrpSpPr>
        <xdr:cNvPr id="6" name="Shape 2" title="Рисунок">
          <a:extLst>
            <a:ext uri="{FF2B5EF4-FFF2-40B4-BE49-F238E27FC236}">
              <a16:creationId xmlns:a16="http://schemas.microsoft.com/office/drawing/2014/main" id="{00000000-0008-0000-0300-000006000000}"/>
            </a:ext>
          </a:extLst>
        </xdr:cNvPr>
        <xdr:cNvGrpSpPr/>
      </xdr:nvGrpSpPr>
      <xdr:grpSpPr>
        <a:xfrm>
          <a:off x="11630025" y="2809875"/>
          <a:ext cx="323850" cy="314325"/>
          <a:chOff x="2783275" y="1583375"/>
          <a:chExt cx="304800" cy="294900"/>
        </a:xfrm>
      </xdr:grpSpPr>
      <xdr:cxnSp macro="">
        <xdr:nvCxnSpPr>
          <xdr:cNvPr id="7" name="Shape 5">
            <a:extLst>
              <a:ext uri="{FF2B5EF4-FFF2-40B4-BE49-F238E27FC236}">
                <a16:creationId xmlns:a16="http://schemas.microsoft.com/office/drawing/2014/main" id="{00000000-0008-0000-0300-000007000000}"/>
              </a:ext>
            </a:extLst>
          </xdr:cNvPr>
          <xdr:cNvCxnSpPr/>
        </xdr:nvCxnSpPr>
        <xdr:spPr>
          <a:xfrm flipH="1">
            <a:off x="2783275" y="1583375"/>
            <a:ext cx="304800" cy="2949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oneCellAnchor>
    <xdr:from>
      <xdr:col>14</xdr:col>
      <xdr:colOff>800100</xdr:colOff>
      <xdr:row>15</xdr:row>
      <xdr:rowOff>114300</xdr:rowOff>
    </xdr:from>
    <xdr:ext cx="19050" cy="333375"/>
    <xdr:grpSp>
      <xdr:nvGrpSpPr>
        <xdr:cNvPr id="8" name="Shape 2" title="Рисунок">
          <a:extLst>
            <a:ext uri="{FF2B5EF4-FFF2-40B4-BE49-F238E27FC236}">
              <a16:creationId xmlns:a16="http://schemas.microsoft.com/office/drawing/2014/main" id="{00000000-0008-0000-0300-000008000000}"/>
            </a:ext>
          </a:extLst>
        </xdr:cNvPr>
        <xdr:cNvGrpSpPr/>
      </xdr:nvGrpSpPr>
      <xdr:grpSpPr>
        <a:xfrm>
          <a:off x="15020925" y="2809875"/>
          <a:ext cx="19050" cy="333375"/>
          <a:chOff x="3117575" y="1563700"/>
          <a:chExt cx="0" cy="314700"/>
        </a:xfrm>
      </xdr:grpSpPr>
      <xdr:cxnSp macro="">
        <xdr:nvCxnSpPr>
          <xdr:cNvPr id="9" name="Shape 6">
            <a:extLst>
              <a:ext uri="{FF2B5EF4-FFF2-40B4-BE49-F238E27FC236}">
                <a16:creationId xmlns:a16="http://schemas.microsoft.com/office/drawing/2014/main" id="{00000000-0008-0000-0300-000009000000}"/>
              </a:ext>
            </a:extLst>
          </xdr:cNvPr>
          <xdr:cNvCxnSpPr/>
        </xdr:nvCxnSpPr>
        <xdr:spPr>
          <a:xfrm>
            <a:off x="3117575" y="1563700"/>
            <a:ext cx="0" cy="314700"/>
          </a:xfrm>
          <a:prstGeom prst="straightConnector1">
            <a:avLst/>
          </a:prstGeom>
          <a:noFill/>
          <a:ln w="9525" cap="flat" cmpd="sng">
            <a:solidFill>
              <a:srgbClr val="000000"/>
            </a:solidFill>
            <a:prstDash val="solid"/>
            <a:round/>
            <a:headEnd type="none" w="med" len="med"/>
            <a:tailEnd type="triangle" w="med" len="med"/>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342900</xdr:colOff>
      <xdr:row>5</xdr:row>
      <xdr:rowOff>152400</xdr:rowOff>
    </xdr:from>
    <xdr:ext cx="7648575" cy="4733925"/>
    <xdr:graphicFrame macro="">
      <xdr:nvGraphicFramePr>
        <xdr:cNvPr id="2" name="Chart 1" title="Диаграмма">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190500</xdr:colOff>
      <xdr:row>5</xdr:row>
      <xdr:rowOff>47625</xdr:rowOff>
    </xdr:from>
    <xdr:ext cx="8582025" cy="5210175"/>
    <xdr:graphicFrame macro="">
      <xdr:nvGraphicFramePr>
        <xdr:cNvPr id="2" name="Chart 2" title="Диаграмма">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42</xdr:col>
      <xdr:colOff>381000</xdr:colOff>
      <xdr:row>11</xdr:row>
      <xdr:rowOff>0</xdr:rowOff>
    </xdr:from>
    <xdr:ext cx="5715000" cy="3533775"/>
    <xdr:graphicFrame macro="">
      <xdr:nvGraphicFramePr>
        <xdr:cNvPr id="3" name="Chart 3" title="Диаграмма">
          <a:extLst>
            <a:ext uri="{FF2B5EF4-FFF2-40B4-BE49-F238E27FC236}">
              <a16:creationId xmlns:a16="http://schemas.microsoft.com/office/drawing/2014/main" id="{00000000-0008-0000-07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21</xdr:col>
      <xdr:colOff>28575</xdr:colOff>
      <xdr:row>6</xdr:row>
      <xdr:rowOff>142875</xdr:rowOff>
    </xdr:from>
    <xdr:ext cx="5715000" cy="3533775"/>
    <xdr:graphicFrame macro="">
      <xdr:nvGraphicFramePr>
        <xdr:cNvPr id="4" name="Chart 4" title="Диаграмма">
          <a:extLst>
            <a:ext uri="{FF2B5EF4-FFF2-40B4-BE49-F238E27FC236}">
              <a16:creationId xmlns:a16="http://schemas.microsoft.com/office/drawing/2014/main" id="{00000000-0008-0000-08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4.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506" Type="http://schemas.openxmlformats.org/officeDocument/2006/relationships/drawing" Target="../drawings/drawing5.xm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1.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2.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3.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4.xml.rels><?xml version="1.0" encoding="UTF-8" standalone="yes"?>
<Relationships xmlns="http://schemas.openxmlformats.org/package/2006/relationships"><Relationship Id="rId117" Type="http://schemas.openxmlformats.org/officeDocument/2006/relationships/hyperlink" Target="https://www.cbr.ru/hd_base/zcyc_params/zcyc/?DateTo=16.08.2017" TargetMode="External"/><Relationship Id="rId299" Type="http://schemas.openxmlformats.org/officeDocument/2006/relationships/hyperlink" Target="https://www.cbr.ru/hd_base/zcyc_params/zcyc/?DateTo=23.11.2016" TargetMode="External"/><Relationship Id="rId21" Type="http://schemas.openxmlformats.org/officeDocument/2006/relationships/hyperlink" Target="https://www.cbr.ru/hd_base/zcyc_params/zcyc/?DateTo=29.12.2017" TargetMode="External"/><Relationship Id="rId63" Type="http://schemas.openxmlformats.org/officeDocument/2006/relationships/hyperlink" Target="https://www.cbr.ru/hd_base/zcyc_params/zcyc/?DateTo=31.10.2017" TargetMode="External"/><Relationship Id="rId159" Type="http://schemas.openxmlformats.org/officeDocument/2006/relationships/hyperlink" Target="https://www.cbr.ru/hd_base/zcyc_params/zcyc/?DateTo=19.06.2017" TargetMode="External"/><Relationship Id="rId324" Type="http://schemas.openxmlformats.org/officeDocument/2006/relationships/hyperlink" Target="https://www.cbr.ru/hd_base/zcyc_params/zcyc/?DateTo=18.10.2016" TargetMode="External"/><Relationship Id="rId366" Type="http://schemas.openxmlformats.org/officeDocument/2006/relationships/hyperlink" Target="https://www.cbr.ru/hd_base/zcyc_params/zcyc/?DateTo=19.08.2016" TargetMode="External"/><Relationship Id="rId170" Type="http://schemas.openxmlformats.org/officeDocument/2006/relationships/hyperlink" Target="https://www.cbr.ru/hd_base/zcyc_params/zcyc/?DateTo=01.06.2017" TargetMode="External"/><Relationship Id="rId226" Type="http://schemas.openxmlformats.org/officeDocument/2006/relationships/hyperlink" Target="https://www.cbr.ru/hd_base/zcyc_params/zcyc/?DateTo=09.03.2017" TargetMode="External"/><Relationship Id="rId433" Type="http://schemas.openxmlformats.org/officeDocument/2006/relationships/hyperlink" Target="https://www.cbr.ru/hd_base/zcyc_params/zcyc/?DateTo=17.05.2016" TargetMode="External"/><Relationship Id="rId268" Type="http://schemas.openxmlformats.org/officeDocument/2006/relationships/hyperlink" Target="https://www.cbr.ru/hd_base/zcyc_params/zcyc/?DateTo=06.01.2017" TargetMode="External"/><Relationship Id="rId475" Type="http://schemas.openxmlformats.org/officeDocument/2006/relationships/hyperlink" Target="https://www.cbr.ru/hd_base/zcyc_params/zcyc/?DateTo=15.03.2016" TargetMode="External"/><Relationship Id="rId32" Type="http://schemas.openxmlformats.org/officeDocument/2006/relationships/hyperlink" Target="https://www.cbr.ru/hd_base/zcyc_params/zcyc/?DateTo=14.12.2017" TargetMode="External"/><Relationship Id="rId74" Type="http://schemas.openxmlformats.org/officeDocument/2006/relationships/hyperlink" Target="https://www.cbr.ru/hd_base/zcyc_params/zcyc/?DateTo=16.10.2017" TargetMode="External"/><Relationship Id="rId128" Type="http://schemas.openxmlformats.org/officeDocument/2006/relationships/hyperlink" Target="https://www.cbr.ru/hd_base/zcyc_params/zcyc/?DateTo=01.08.2017" TargetMode="External"/><Relationship Id="rId335" Type="http://schemas.openxmlformats.org/officeDocument/2006/relationships/hyperlink" Target="https://www.cbr.ru/hd_base/zcyc_params/zcyc/?DateTo=03.10.2016" TargetMode="External"/><Relationship Id="rId377" Type="http://schemas.openxmlformats.org/officeDocument/2006/relationships/hyperlink" Target="https://www.cbr.ru/hd_base/zcyc_params/zcyc/?DateTo=04.08.2016" TargetMode="External"/><Relationship Id="rId500" Type="http://schemas.openxmlformats.org/officeDocument/2006/relationships/hyperlink" Target="https://www.cbr.ru/hd_base/zcyc_params/zcyc/?DateTo=08.02.2016" TargetMode="External"/><Relationship Id="rId5" Type="http://schemas.openxmlformats.org/officeDocument/2006/relationships/hyperlink" Target="https://www.cbr.ru/hd_base/zcyc_params/zcyc/?DateTo=25.01.2018" TargetMode="External"/><Relationship Id="rId181" Type="http://schemas.openxmlformats.org/officeDocument/2006/relationships/hyperlink" Target="https://www.cbr.ru/hd_base/zcyc_params/zcyc/?DateTo=17.05.2017" TargetMode="External"/><Relationship Id="rId237" Type="http://schemas.openxmlformats.org/officeDocument/2006/relationships/hyperlink" Target="https://www.cbr.ru/hd_base/zcyc_params/zcyc/?DateTo=20.02.2017" TargetMode="External"/><Relationship Id="rId402" Type="http://schemas.openxmlformats.org/officeDocument/2006/relationships/hyperlink" Target="https://www.cbr.ru/hd_base/zcyc_params/zcyc/?DateTo=30.06.2016" TargetMode="External"/><Relationship Id="rId279" Type="http://schemas.openxmlformats.org/officeDocument/2006/relationships/hyperlink" Target="https://www.cbr.ru/hd_base/zcyc_params/zcyc/?DateTo=21.12.2016" TargetMode="External"/><Relationship Id="rId444" Type="http://schemas.openxmlformats.org/officeDocument/2006/relationships/hyperlink" Target="https://www.cbr.ru/hd_base/zcyc_params/zcyc/?DateTo=27.04.2016" TargetMode="External"/><Relationship Id="rId486" Type="http://schemas.openxmlformats.org/officeDocument/2006/relationships/hyperlink" Target="https://www.cbr.ru/hd_base/zcyc_params/zcyc/?DateTo=26.02.2016" TargetMode="External"/><Relationship Id="rId43" Type="http://schemas.openxmlformats.org/officeDocument/2006/relationships/hyperlink" Target="https://www.cbr.ru/hd_base/zcyc_params/zcyc/?DateTo=29.11.2017" TargetMode="External"/><Relationship Id="rId139" Type="http://schemas.openxmlformats.org/officeDocument/2006/relationships/hyperlink" Target="https://www.cbr.ru/hd_base/zcyc_params/zcyc/?DateTo=17.07.2017" TargetMode="External"/><Relationship Id="rId290" Type="http://schemas.openxmlformats.org/officeDocument/2006/relationships/hyperlink" Target="https://www.cbr.ru/hd_base/zcyc_params/zcyc/?DateTo=06.12.2016" TargetMode="External"/><Relationship Id="rId304" Type="http://schemas.openxmlformats.org/officeDocument/2006/relationships/hyperlink" Target="https://www.cbr.ru/hd_base/zcyc_params/zcyc/?DateTo=16.11.2016" TargetMode="External"/><Relationship Id="rId346" Type="http://schemas.openxmlformats.org/officeDocument/2006/relationships/hyperlink" Target="https://www.cbr.ru/hd_base/zcyc_params/zcyc/?DateTo=16.09.2016" TargetMode="External"/><Relationship Id="rId388" Type="http://schemas.openxmlformats.org/officeDocument/2006/relationships/hyperlink" Target="https://www.cbr.ru/hd_base/zcyc_params/zcyc/?DateTo=20.07.2016" TargetMode="External"/><Relationship Id="rId85" Type="http://schemas.openxmlformats.org/officeDocument/2006/relationships/hyperlink" Target="https://www.cbr.ru/hd_base/zcyc_params/zcyc/?DateTo=29.09.2017" TargetMode="External"/><Relationship Id="rId150" Type="http://schemas.openxmlformats.org/officeDocument/2006/relationships/hyperlink" Target="https://www.cbr.ru/hd_base/zcyc_params/zcyc/?DateTo=30.06.2017" TargetMode="External"/><Relationship Id="rId192" Type="http://schemas.openxmlformats.org/officeDocument/2006/relationships/hyperlink" Target="https://www.cbr.ru/hd_base/zcyc_params/zcyc/?DateTo=27.04.2017" TargetMode="External"/><Relationship Id="rId206" Type="http://schemas.openxmlformats.org/officeDocument/2006/relationships/hyperlink" Target="https://www.cbr.ru/hd_base/zcyc_params/zcyc/?DateTo=06.04.2017" TargetMode="External"/><Relationship Id="rId413" Type="http://schemas.openxmlformats.org/officeDocument/2006/relationships/hyperlink" Target="https://www.cbr.ru/hd_base/zcyc_params/zcyc/?DateTo=15.06.2016" TargetMode="External"/><Relationship Id="rId248" Type="http://schemas.openxmlformats.org/officeDocument/2006/relationships/hyperlink" Target="https://www.cbr.ru/hd_base/zcyc_params/zcyc/?DateTo=03.02.2017" TargetMode="External"/><Relationship Id="rId455" Type="http://schemas.openxmlformats.org/officeDocument/2006/relationships/hyperlink" Target="https://www.cbr.ru/hd_base/zcyc_params/zcyc/?DateTo=12.04.2016" TargetMode="External"/><Relationship Id="rId497" Type="http://schemas.openxmlformats.org/officeDocument/2006/relationships/hyperlink" Target="https://www.cbr.ru/hd_base/zcyc_params/zcyc/?DateTo=11.02.2016" TargetMode="External"/><Relationship Id="rId12" Type="http://schemas.openxmlformats.org/officeDocument/2006/relationships/hyperlink" Target="https://www.cbr.ru/hd_base/zcyc_params/zcyc/?DateTo=16.01.2018" TargetMode="External"/><Relationship Id="rId108" Type="http://schemas.openxmlformats.org/officeDocument/2006/relationships/hyperlink" Target="https://www.cbr.ru/hd_base/zcyc_params/zcyc/?DateTo=29.08.2017" TargetMode="External"/><Relationship Id="rId315" Type="http://schemas.openxmlformats.org/officeDocument/2006/relationships/hyperlink" Target="https://www.cbr.ru/hd_base/zcyc_params/zcyc/?DateTo=31.10.2016" TargetMode="External"/><Relationship Id="rId357" Type="http://schemas.openxmlformats.org/officeDocument/2006/relationships/hyperlink" Target="https://www.cbr.ru/hd_base/zcyc_params/zcyc/?DateTo=01.09.2016" TargetMode="External"/><Relationship Id="rId54" Type="http://schemas.openxmlformats.org/officeDocument/2006/relationships/hyperlink" Target="https://www.cbr.ru/hd_base/zcyc_params/zcyc/?DateTo=14.11.2017" TargetMode="External"/><Relationship Id="rId96" Type="http://schemas.openxmlformats.org/officeDocument/2006/relationships/hyperlink" Target="https://www.cbr.ru/hd_base/zcyc_params/zcyc/?DateTo=14.09.2017" TargetMode="External"/><Relationship Id="rId161" Type="http://schemas.openxmlformats.org/officeDocument/2006/relationships/hyperlink" Target="https://www.cbr.ru/hd_base/zcyc_params/zcyc/?DateTo=15.06.2017" TargetMode="External"/><Relationship Id="rId217" Type="http://schemas.openxmlformats.org/officeDocument/2006/relationships/hyperlink" Target="https://www.cbr.ru/hd_base/zcyc_params/zcyc/?DateTo=22.03.2017" TargetMode="External"/><Relationship Id="rId399" Type="http://schemas.openxmlformats.org/officeDocument/2006/relationships/hyperlink" Target="https://www.cbr.ru/hd_base/zcyc_params/zcyc/?DateTo=05.07.2016" TargetMode="External"/><Relationship Id="rId259" Type="http://schemas.openxmlformats.org/officeDocument/2006/relationships/hyperlink" Target="https://www.cbr.ru/hd_base/zcyc_params/zcyc/?DateTo=19.01.2017" TargetMode="External"/><Relationship Id="rId424" Type="http://schemas.openxmlformats.org/officeDocument/2006/relationships/hyperlink" Target="https://www.cbr.ru/hd_base/zcyc_params/zcyc/?DateTo=30.05.2016" TargetMode="External"/><Relationship Id="rId466" Type="http://schemas.openxmlformats.org/officeDocument/2006/relationships/hyperlink" Target="https://www.cbr.ru/hd_base/zcyc_params/zcyc/?DateTo=28.03.2016" TargetMode="External"/><Relationship Id="rId23" Type="http://schemas.openxmlformats.org/officeDocument/2006/relationships/hyperlink" Target="https://www.cbr.ru/hd_base/zcyc_params/zcyc/?DateTo=27.12.2017" TargetMode="External"/><Relationship Id="rId119" Type="http://schemas.openxmlformats.org/officeDocument/2006/relationships/hyperlink" Target="https://www.cbr.ru/hd_base/zcyc_params/zcyc/?DateTo=14.08.2017" TargetMode="External"/><Relationship Id="rId270" Type="http://schemas.openxmlformats.org/officeDocument/2006/relationships/hyperlink" Target="https://www.cbr.ru/hd_base/zcyc_params/zcyc/?DateTo=04.01.2017" TargetMode="External"/><Relationship Id="rId326" Type="http://schemas.openxmlformats.org/officeDocument/2006/relationships/hyperlink" Target="https://www.cbr.ru/hd_base/zcyc_params/zcyc/?DateTo=14.10.2016" TargetMode="External"/><Relationship Id="rId65" Type="http://schemas.openxmlformats.org/officeDocument/2006/relationships/hyperlink" Target="https://www.cbr.ru/hd_base/zcyc_params/zcyc/?DateTo=27.10.2017" TargetMode="External"/><Relationship Id="rId130" Type="http://schemas.openxmlformats.org/officeDocument/2006/relationships/hyperlink" Target="https://www.cbr.ru/hd_base/zcyc_params/zcyc/?DateTo=28.07.2017" TargetMode="External"/><Relationship Id="rId368" Type="http://schemas.openxmlformats.org/officeDocument/2006/relationships/hyperlink" Target="https://www.cbr.ru/hd_base/zcyc_params/zcyc/?DateTo=17.08.2016" TargetMode="External"/><Relationship Id="rId172" Type="http://schemas.openxmlformats.org/officeDocument/2006/relationships/hyperlink" Target="https://www.cbr.ru/hd_base/zcyc_params/zcyc/?DateTo=30.05.2017" TargetMode="External"/><Relationship Id="rId228" Type="http://schemas.openxmlformats.org/officeDocument/2006/relationships/hyperlink" Target="https://www.cbr.ru/hd_base/zcyc_params/zcyc/?DateTo=06.03.2017" TargetMode="External"/><Relationship Id="rId435" Type="http://schemas.openxmlformats.org/officeDocument/2006/relationships/hyperlink" Target="https://www.cbr.ru/hd_base/zcyc_params/zcyc/?DateTo=13.05.2016" TargetMode="External"/><Relationship Id="rId477" Type="http://schemas.openxmlformats.org/officeDocument/2006/relationships/hyperlink" Target="https://www.cbr.ru/hd_base/zcyc_params/zcyc/?DateTo=11.03.2016" TargetMode="External"/><Relationship Id="rId281" Type="http://schemas.openxmlformats.org/officeDocument/2006/relationships/hyperlink" Target="https://www.cbr.ru/hd_base/zcyc_params/zcyc/?DateTo=19.12.2016" TargetMode="External"/><Relationship Id="rId337" Type="http://schemas.openxmlformats.org/officeDocument/2006/relationships/hyperlink" Target="https://www.cbr.ru/hd_base/zcyc_params/zcyc/?DateTo=29.09.2016" TargetMode="External"/><Relationship Id="rId502" Type="http://schemas.openxmlformats.org/officeDocument/2006/relationships/hyperlink" Target="https://www.cbr.ru/hd_base/zcyc_params/zcyc/?DateTo=04.02.2016" TargetMode="External"/><Relationship Id="rId34" Type="http://schemas.openxmlformats.org/officeDocument/2006/relationships/hyperlink" Target="https://www.cbr.ru/hd_base/zcyc_params/zcyc/?DateTo=12.12.2017" TargetMode="External"/><Relationship Id="rId76" Type="http://schemas.openxmlformats.org/officeDocument/2006/relationships/hyperlink" Target="https://www.cbr.ru/hd_base/zcyc_params/zcyc/?DateTo=12.10.2017" TargetMode="External"/><Relationship Id="rId141" Type="http://schemas.openxmlformats.org/officeDocument/2006/relationships/hyperlink" Target="https://www.cbr.ru/hd_base/zcyc_params/zcyc/?DateTo=13.07.2017" TargetMode="External"/><Relationship Id="rId379" Type="http://schemas.openxmlformats.org/officeDocument/2006/relationships/hyperlink" Target="https://www.cbr.ru/hd_base/zcyc_params/zcyc/?DateTo=02.08.2016" TargetMode="External"/><Relationship Id="rId7" Type="http://schemas.openxmlformats.org/officeDocument/2006/relationships/hyperlink" Target="https://www.cbr.ru/hd_base/zcyc_params/zcyc/?DateTo=23.01.2018" TargetMode="External"/><Relationship Id="rId183" Type="http://schemas.openxmlformats.org/officeDocument/2006/relationships/hyperlink" Target="https://www.cbr.ru/hd_base/zcyc_params/zcyc/?DateTo=15.05.2017" TargetMode="External"/><Relationship Id="rId239" Type="http://schemas.openxmlformats.org/officeDocument/2006/relationships/hyperlink" Target="https://www.cbr.ru/hd_base/zcyc_params/zcyc/?DateTo=16.02.2017" TargetMode="External"/><Relationship Id="rId390" Type="http://schemas.openxmlformats.org/officeDocument/2006/relationships/hyperlink" Target="https://www.cbr.ru/hd_base/zcyc_params/zcyc/?DateTo=18.07.2016" TargetMode="External"/><Relationship Id="rId404" Type="http://schemas.openxmlformats.org/officeDocument/2006/relationships/hyperlink" Target="https://www.cbr.ru/hd_base/zcyc_params/zcyc/?DateTo=28.06.2016" TargetMode="External"/><Relationship Id="rId446" Type="http://schemas.openxmlformats.org/officeDocument/2006/relationships/hyperlink" Target="https://www.cbr.ru/hd_base/zcyc_params/zcyc/?DateTo=25.04.2016" TargetMode="External"/><Relationship Id="rId250" Type="http://schemas.openxmlformats.org/officeDocument/2006/relationships/hyperlink" Target="https://www.cbr.ru/hd_base/zcyc_params/zcyc/?DateTo=01.02.2017" TargetMode="External"/><Relationship Id="rId292" Type="http://schemas.openxmlformats.org/officeDocument/2006/relationships/hyperlink" Target="https://www.cbr.ru/hd_base/zcyc_params/zcyc/?DateTo=02.12.2016" TargetMode="External"/><Relationship Id="rId306" Type="http://schemas.openxmlformats.org/officeDocument/2006/relationships/hyperlink" Target="https://www.cbr.ru/hd_base/zcyc_params/zcyc/?DateTo=14.11.2016" TargetMode="External"/><Relationship Id="rId488" Type="http://schemas.openxmlformats.org/officeDocument/2006/relationships/hyperlink" Target="https://www.cbr.ru/hd_base/zcyc_params/zcyc/?DateTo=24.02.2016" TargetMode="External"/><Relationship Id="rId45" Type="http://schemas.openxmlformats.org/officeDocument/2006/relationships/hyperlink" Target="https://www.cbr.ru/hd_base/zcyc_params/zcyc/?DateTo=27.11.2017" TargetMode="External"/><Relationship Id="rId87" Type="http://schemas.openxmlformats.org/officeDocument/2006/relationships/hyperlink" Target="https://www.cbr.ru/hd_base/zcyc_params/zcyc/?DateTo=27.09.2017" TargetMode="External"/><Relationship Id="rId110" Type="http://schemas.openxmlformats.org/officeDocument/2006/relationships/hyperlink" Target="https://www.cbr.ru/hd_base/zcyc_params/zcyc/?DateTo=25.08.2017" TargetMode="External"/><Relationship Id="rId348" Type="http://schemas.openxmlformats.org/officeDocument/2006/relationships/hyperlink" Target="https://www.cbr.ru/hd_base/zcyc_params/zcyc/?DateTo=14.09.2016" TargetMode="External"/><Relationship Id="rId152" Type="http://schemas.openxmlformats.org/officeDocument/2006/relationships/hyperlink" Target="https://www.cbr.ru/hd_base/zcyc_params/zcyc/?DateTo=28.06.2017" TargetMode="External"/><Relationship Id="rId194" Type="http://schemas.openxmlformats.org/officeDocument/2006/relationships/hyperlink" Target="https://www.cbr.ru/hd_base/zcyc_params/zcyc/?DateTo=25.04.2017" TargetMode="External"/><Relationship Id="rId208" Type="http://schemas.openxmlformats.org/officeDocument/2006/relationships/hyperlink" Target="https://www.cbr.ru/hd_base/zcyc_params/zcyc/?DateTo=04.04.2017" TargetMode="External"/><Relationship Id="rId415" Type="http://schemas.openxmlformats.org/officeDocument/2006/relationships/hyperlink" Target="https://www.cbr.ru/hd_base/zcyc_params/zcyc/?DateTo=10.06.2016" TargetMode="External"/><Relationship Id="rId457" Type="http://schemas.openxmlformats.org/officeDocument/2006/relationships/hyperlink" Target="https://www.cbr.ru/hd_base/zcyc_params/zcyc/?DateTo=08.04.2016" TargetMode="External"/><Relationship Id="rId261" Type="http://schemas.openxmlformats.org/officeDocument/2006/relationships/hyperlink" Target="https://www.cbr.ru/hd_base/zcyc_params/zcyc/?DateTo=17.01.2017" TargetMode="External"/><Relationship Id="rId499" Type="http://schemas.openxmlformats.org/officeDocument/2006/relationships/hyperlink" Target="https://www.cbr.ru/hd_base/zcyc_params/zcyc/?DateTo=09.02.2016" TargetMode="External"/><Relationship Id="rId14" Type="http://schemas.openxmlformats.org/officeDocument/2006/relationships/hyperlink" Target="https://www.cbr.ru/hd_base/zcyc_params/zcyc/?DateTo=12.01.2018" TargetMode="External"/><Relationship Id="rId56" Type="http://schemas.openxmlformats.org/officeDocument/2006/relationships/hyperlink" Target="https://www.cbr.ru/hd_base/zcyc_params/zcyc/?DateTo=10.11.2017" TargetMode="External"/><Relationship Id="rId317" Type="http://schemas.openxmlformats.org/officeDocument/2006/relationships/hyperlink" Target="https://www.cbr.ru/hd_base/zcyc_params/zcyc/?DateTo=27.10.2016" TargetMode="External"/><Relationship Id="rId359" Type="http://schemas.openxmlformats.org/officeDocument/2006/relationships/hyperlink" Target="https://www.cbr.ru/hd_base/zcyc_params/zcyc/?DateTo=30.08.2016" TargetMode="External"/><Relationship Id="rId98" Type="http://schemas.openxmlformats.org/officeDocument/2006/relationships/hyperlink" Target="https://www.cbr.ru/hd_base/zcyc_params/zcyc/?DateTo=12.09.2017" TargetMode="External"/><Relationship Id="rId121" Type="http://schemas.openxmlformats.org/officeDocument/2006/relationships/hyperlink" Target="https://www.cbr.ru/hd_base/zcyc_params/zcyc/?DateTo=10.08.2017" TargetMode="External"/><Relationship Id="rId163" Type="http://schemas.openxmlformats.org/officeDocument/2006/relationships/hyperlink" Target="https://www.cbr.ru/hd_base/zcyc_params/zcyc/?DateTo=13.06.2017" TargetMode="External"/><Relationship Id="rId219" Type="http://schemas.openxmlformats.org/officeDocument/2006/relationships/hyperlink" Target="https://www.cbr.ru/hd_base/zcyc_params/zcyc/?DateTo=20.03.2017" TargetMode="External"/><Relationship Id="rId370" Type="http://schemas.openxmlformats.org/officeDocument/2006/relationships/hyperlink" Target="https://www.cbr.ru/hd_base/zcyc_params/zcyc/?DateTo=15.08.2016" TargetMode="External"/><Relationship Id="rId426" Type="http://schemas.openxmlformats.org/officeDocument/2006/relationships/hyperlink" Target="https://www.cbr.ru/hd_base/zcyc_params/zcyc/?DateTo=26.05.2016" TargetMode="External"/><Relationship Id="rId230" Type="http://schemas.openxmlformats.org/officeDocument/2006/relationships/hyperlink" Target="https://www.cbr.ru/hd_base/zcyc_params/zcyc/?DateTo=02.03.2017" TargetMode="External"/><Relationship Id="rId468" Type="http://schemas.openxmlformats.org/officeDocument/2006/relationships/hyperlink" Target="https://www.cbr.ru/hd_base/zcyc_params/zcyc/?DateTo=24.03.2016" TargetMode="External"/><Relationship Id="rId25" Type="http://schemas.openxmlformats.org/officeDocument/2006/relationships/hyperlink" Target="https://www.cbr.ru/hd_base/zcyc_params/zcyc/?DateTo=25.12.2017" TargetMode="External"/><Relationship Id="rId67" Type="http://schemas.openxmlformats.org/officeDocument/2006/relationships/hyperlink" Target="https://www.cbr.ru/hd_base/zcyc_params/zcyc/?DateTo=25.10.2017" TargetMode="External"/><Relationship Id="rId272" Type="http://schemas.openxmlformats.org/officeDocument/2006/relationships/hyperlink" Target="https://www.cbr.ru/hd_base/zcyc_params/zcyc/?DateTo=30.12.2016" TargetMode="External"/><Relationship Id="rId328" Type="http://schemas.openxmlformats.org/officeDocument/2006/relationships/hyperlink" Target="https://www.cbr.ru/hd_base/zcyc_params/zcyc/?DateTo=12.10.2016" TargetMode="External"/><Relationship Id="rId132" Type="http://schemas.openxmlformats.org/officeDocument/2006/relationships/hyperlink" Target="https://www.cbr.ru/hd_base/zcyc_params/zcyc/?DateTo=26.07.2017" TargetMode="External"/><Relationship Id="rId174" Type="http://schemas.openxmlformats.org/officeDocument/2006/relationships/hyperlink" Target="https://www.cbr.ru/hd_base/zcyc_params/zcyc/?DateTo=26.05.2017" TargetMode="External"/><Relationship Id="rId381" Type="http://schemas.openxmlformats.org/officeDocument/2006/relationships/hyperlink" Target="https://www.cbr.ru/hd_base/zcyc_params/zcyc/?DateTo=29.07.2016" TargetMode="External"/><Relationship Id="rId241" Type="http://schemas.openxmlformats.org/officeDocument/2006/relationships/hyperlink" Target="https://www.cbr.ru/hd_base/zcyc_params/zcyc/?DateTo=14.02.2017" TargetMode="External"/><Relationship Id="rId437" Type="http://schemas.openxmlformats.org/officeDocument/2006/relationships/hyperlink" Target="https://www.cbr.ru/hd_base/zcyc_params/zcyc/?DateTo=11.05.2016" TargetMode="External"/><Relationship Id="rId479" Type="http://schemas.openxmlformats.org/officeDocument/2006/relationships/hyperlink" Target="https://www.cbr.ru/hd_base/zcyc_params/zcyc/?DateTo=09.03.2016" TargetMode="External"/><Relationship Id="rId36" Type="http://schemas.openxmlformats.org/officeDocument/2006/relationships/hyperlink" Target="https://www.cbr.ru/hd_base/zcyc_params/zcyc/?DateTo=08.12.2017" TargetMode="External"/><Relationship Id="rId283" Type="http://schemas.openxmlformats.org/officeDocument/2006/relationships/hyperlink" Target="https://www.cbr.ru/hd_base/zcyc_params/zcyc/?DateTo=15.12.2016" TargetMode="External"/><Relationship Id="rId339" Type="http://schemas.openxmlformats.org/officeDocument/2006/relationships/hyperlink" Target="https://www.cbr.ru/hd_base/zcyc_params/zcyc/?DateTo=27.09.2016" TargetMode="External"/><Relationship Id="rId490" Type="http://schemas.openxmlformats.org/officeDocument/2006/relationships/hyperlink" Target="https://www.cbr.ru/hd_base/zcyc_params/zcyc/?DateTo=20.02.2016" TargetMode="External"/><Relationship Id="rId504" Type="http://schemas.openxmlformats.org/officeDocument/2006/relationships/hyperlink" Target="https://www.cbr.ru/hd_base/zcyc_params/zcyc/?DateTo=02.02.2016" TargetMode="External"/><Relationship Id="rId78" Type="http://schemas.openxmlformats.org/officeDocument/2006/relationships/hyperlink" Target="https://www.cbr.ru/hd_base/zcyc_params/zcyc/?DateTo=10.10.2017" TargetMode="External"/><Relationship Id="rId101" Type="http://schemas.openxmlformats.org/officeDocument/2006/relationships/hyperlink" Target="https://www.cbr.ru/hd_base/zcyc_params/zcyc/?DateTo=07.09.2017" TargetMode="External"/><Relationship Id="rId143" Type="http://schemas.openxmlformats.org/officeDocument/2006/relationships/hyperlink" Target="https://www.cbr.ru/hd_base/zcyc_params/zcyc/?DateTo=11.07.2017" TargetMode="External"/><Relationship Id="rId185" Type="http://schemas.openxmlformats.org/officeDocument/2006/relationships/hyperlink" Target="https://www.cbr.ru/hd_base/zcyc_params/zcyc/?DateTo=11.05.2017" TargetMode="External"/><Relationship Id="rId350" Type="http://schemas.openxmlformats.org/officeDocument/2006/relationships/hyperlink" Target="https://www.cbr.ru/hd_base/zcyc_params/zcyc/?DateTo=12.09.2016" TargetMode="External"/><Relationship Id="rId406" Type="http://schemas.openxmlformats.org/officeDocument/2006/relationships/hyperlink" Target="https://www.cbr.ru/hd_base/zcyc_params/zcyc/?DateTo=24.06.2016" TargetMode="External"/><Relationship Id="rId9" Type="http://schemas.openxmlformats.org/officeDocument/2006/relationships/hyperlink" Target="https://www.cbr.ru/hd_base/zcyc_params/zcyc/?DateTo=19.01.2018" TargetMode="External"/><Relationship Id="rId210" Type="http://schemas.openxmlformats.org/officeDocument/2006/relationships/hyperlink" Target="https://www.cbr.ru/hd_base/zcyc_params/zcyc/?DateTo=31.03.2017" TargetMode="External"/><Relationship Id="rId392" Type="http://schemas.openxmlformats.org/officeDocument/2006/relationships/hyperlink" Target="https://www.cbr.ru/hd_base/zcyc_params/zcyc/?DateTo=14.07.2016" TargetMode="External"/><Relationship Id="rId448" Type="http://schemas.openxmlformats.org/officeDocument/2006/relationships/hyperlink" Target="https://www.cbr.ru/hd_base/zcyc_params/zcyc/?DateTo=21.04.2016" TargetMode="External"/><Relationship Id="rId252" Type="http://schemas.openxmlformats.org/officeDocument/2006/relationships/hyperlink" Target="https://www.cbr.ru/hd_base/zcyc_params/zcyc/?DateTo=30.01.2017" TargetMode="External"/><Relationship Id="rId294" Type="http://schemas.openxmlformats.org/officeDocument/2006/relationships/hyperlink" Target="https://www.cbr.ru/hd_base/zcyc_params/zcyc/?DateTo=30.11.2016" TargetMode="External"/><Relationship Id="rId308" Type="http://schemas.openxmlformats.org/officeDocument/2006/relationships/hyperlink" Target="https://www.cbr.ru/hd_base/zcyc_params/zcyc/?DateTo=10.11.2016" TargetMode="External"/><Relationship Id="rId47" Type="http://schemas.openxmlformats.org/officeDocument/2006/relationships/hyperlink" Target="https://www.cbr.ru/hd_base/zcyc_params/zcyc/?DateTo=23.11.2017" TargetMode="External"/><Relationship Id="rId89" Type="http://schemas.openxmlformats.org/officeDocument/2006/relationships/hyperlink" Target="https://www.cbr.ru/hd_base/zcyc_params/zcyc/?DateTo=25.09.2017" TargetMode="External"/><Relationship Id="rId112" Type="http://schemas.openxmlformats.org/officeDocument/2006/relationships/hyperlink" Target="https://www.cbr.ru/hd_base/zcyc_params/zcyc/?DateTo=23.08.2017" TargetMode="External"/><Relationship Id="rId154" Type="http://schemas.openxmlformats.org/officeDocument/2006/relationships/hyperlink" Target="https://www.cbr.ru/hd_base/zcyc_params/zcyc/?DateTo=26.06.2017" TargetMode="External"/><Relationship Id="rId361" Type="http://schemas.openxmlformats.org/officeDocument/2006/relationships/hyperlink" Target="https://www.cbr.ru/hd_base/zcyc_params/zcyc/?DateTo=26.08.2016" TargetMode="External"/><Relationship Id="rId196" Type="http://schemas.openxmlformats.org/officeDocument/2006/relationships/hyperlink" Target="https://www.cbr.ru/hd_base/zcyc_params/zcyc/?DateTo=20.04.2017" TargetMode="External"/><Relationship Id="rId417" Type="http://schemas.openxmlformats.org/officeDocument/2006/relationships/hyperlink" Target="https://www.cbr.ru/hd_base/zcyc_params/zcyc/?DateTo=08.06.2016" TargetMode="External"/><Relationship Id="rId459" Type="http://schemas.openxmlformats.org/officeDocument/2006/relationships/hyperlink" Target="https://www.cbr.ru/hd_base/zcyc_params/zcyc/?DateTo=06.04.2016" TargetMode="External"/><Relationship Id="rId16" Type="http://schemas.openxmlformats.org/officeDocument/2006/relationships/hyperlink" Target="https://www.cbr.ru/hd_base/zcyc_params/zcyc/?DateTo=10.01.2018" TargetMode="External"/><Relationship Id="rId221" Type="http://schemas.openxmlformats.org/officeDocument/2006/relationships/hyperlink" Target="https://www.cbr.ru/hd_base/zcyc_params/zcyc/?DateTo=16.03.2017" TargetMode="External"/><Relationship Id="rId263" Type="http://schemas.openxmlformats.org/officeDocument/2006/relationships/hyperlink" Target="https://www.cbr.ru/hd_base/zcyc_params/zcyc/?DateTo=13.01.2017" TargetMode="External"/><Relationship Id="rId319" Type="http://schemas.openxmlformats.org/officeDocument/2006/relationships/hyperlink" Target="https://www.cbr.ru/hd_base/zcyc_params/zcyc/?DateTo=25.10.2016" TargetMode="External"/><Relationship Id="rId470" Type="http://schemas.openxmlformats.org/officeDocument/2006/relationships/hyperlink" Target="https://www.cbr.ru/hd_base/zcyc_params/zcyc/?DateTo=22.03.2016" TargetMode="External"/><Relationship Id="rId58" Type="http://schemas.openxmlformats.org/officeDocument/2006/relationships/hyperlink" Target="https://www.cbr.ru/hd_base/zcyc_params/zcyc/?DateTo=08.11.2017" TargetMode="External"/><Relationship Id="rId123" Type="http://schemas.openxmlformats.org/officeDocument/2006/relationships/hyperlink" Target="https://www.cbr.ru/hd_base/zcyc_params/zcyc/?DateTo=08.08.2017" TargetMode="External"/><Relationship Id="rId330" Type="http://schemas.openxmlformats.org/officeDocument/2006/relationships/hyperlink" Target="https://www.cbr.ru/hd_base/zcyc_params/zcyc/?DateTo=10.10.2016" TargetMode="External"/><Relationship Id="rId165" Type="http://schemas.openxmlformats.org/officeDocument/2006/relationships/hyperlink" Target="https://www.cbr.ru/hd_base/zcyc_params/zcyc/?DateTo=08.06.2017" TargetMode="External"/><Relationship Id="rId372" Type="http://schemas.openxmlformats.org/officeDocument/2006/relationships/hyperlink" Target="https://www.cbr.ru/hd_base/zcyc_params/zcyc/?DateTo=11.08.2016" TargetMode="External"/><Relationship Id="rId428" Type="http://schemas.openxmlformats.org/officeDocument/2006/relationships/hyperlink" Target="https://www.cbr.ru/hd_base/zcyc_params/zcyc/?DateTo=24.05.2016" TargetMode="External"/><Relationship Id="rId232" Type="http://schemas.openxmlformats.org/officeDocument/2006/relationships/hyperlink" Target="https://www.cbr.ru/hd_base/zcyc_params/zcyc/?DateTo=28.02.2017" TargetMode="External"/><Relationship Id="rId274" Type="http://schemas.openxmlformats.org/officeDocument/2006/relationships/hyperlink" Target="https://www.cbr.ru/hd_base/zcyc_params/zcyc/?DateTo=28.12.2016" TargetMode="External"/><Relationship Id="rId481" Type="http://schemas.openxmlformats.org/officeDocument/2006/relationships/hyperlink" Target="https://www.cbr.ru/hd_base/zcyc_params/zcyc/?DateTo=04.03.2016" TargetMode="External"/><Relationship Id="rId27" Type="http://schemas.openxmlformats.org/officeDocument/2006/relationships/hyperlink" Target="https://www.cbr.ru/hd_base/zcyc_params/zcyc/?DateTo=21.12.2017" TargetMode="External"/><Relationship Id="rId69" Type="http://schemas.openxmlformats.org/officeDocument/2006/relationships/hyperlink" Target="https://www.cbr.ru/hd_base/zcyc_params/zcyc/?DateTo=23.10.2017" TargetMode="External"/><Relationship Id="rId134" Type="http://schemas.openxmlformats.org/officeDocument/2006/relationships/hyperlink" Target="https://www.cbr.ru/hd_base/zcyc_params/zcyc/?DateTo=24.07.2017" TargetMode="External"/><Relationship Id="rId80" Type="http://schemas.openxmlformats.org/officeDocument/2006/relationships/hyperlink" Target="https://www.cbr.ru/hd_base/zcyc_params/zcyc/?DateTo=06.10.2017" TargetMode="External"/><Relationship Id="rId176" Type="http://schemas.openxmlformats.org/officeDocument/2006/relationships/hyperlink" Target="https://www.cbr.ru/hd_base/zcyc_params/zcyc/?DateTo=24.05.2017" TargetMode="External"/><Relationship Id="rId341" Type="http://schemas.openxmlformats.org/officeDocument/2006/relationships/hyperlink" Target="https://www.cbr.ru/hd_base/zcyc_params/zcyc/?DateTo=23.09.2016" TargetMode="External"/><Relationship Id="rId383" Type="http://schemas.openxmlformats.org/officeDocument/2006/relationships/hyperlink" Target="https://www.cbr.ru/hd_base/zcyc_params/zcyc/?DateTo=27.07.2016" TargetMode="External"/><Relationship Id="rId439" Type="http://schemas.openxmlformats.org/officeDocument/2006/relationships/hyperlink" Target="https://www.cbr.ru/hd_base/zcyc_params/zcyc/?DateTo=06.05.2016" TargetMode="External"/><Relationship Id="rId201" Type="http://schemas.openxmlformats.org/officeDocument/2006/relationships/hyperlink" Target="https://www.cbr.ru/hd_base/zcyc_params/zcyc/?DateTo=13.04.2017" TargetMode="External"/><Relationship Id="rId243" Type="http://schemas.openxmlformats.org/officeDocument/2006/relationships/hyperlink" Target="https://www.cbr.ru/hd_base/zcyc_params/zcyc/?DateTo=10.02.2017" TargetMode="External"/><Relationship Id="rId285" Type="http://schemas.openxmlformats.org/officeDocument/2006/relationships/hyperlink" Target="https://www.cbr.ru/hd_base/zcyc_params/zcyc/?DateTo=13.12.2016" TargetMode="External"/><Relationship Id="rId450" Type="http://schemas.openxmlformats.org/officeDocument/2006/relationships/hyperlink" Target="https://www.cbr.ru/hd_base/zcyc_params/zcyc/?DateTo=19.04.2016" TargetMode="External"/><Relationship Id="rId38" Type="http://schemas.openxmlformats.org/officeDocument/2006/relationships/hyperlink" Target="https://www.cbr.ru/hd_base/zcyc_params/zcyc/?DateTo=06.12.2017" TargetMode="External"/><Relationship Id="rId103" Type="http://schemas.openxmlformats.org/officeDocument/2006/relationships/hyperlink" Target="https://www.cbr.ru/hd_base/zcyc_params/zcyc/?DateTo=05.09.2017" TargetMode="External"/><Relationship Id="rId310" Type="http://schemas.openxmlformats.org/officeDocument/2006/relationships/hyperlink" Target="https://www.cbr.ru/hd_base/zcyc_params/zcyc/?DateTo=08.11.2016" TargetMode="External"/><Relationship Id="rId492" Type="http://schemas.openxmlformats.org/officeDocument/2006/relationships/hyperlink" Target="https://www.cbr.ru/hd_base/zcyc_params/zcyc/?DateTo=18.02.2016" TargetMode="External"/><Relationship Id="rId91" Type="http://schemas.openxmlformats.org/officeDocument/2006/relationships/hyperlink" Target="https://www.cbr.ru/hd_base/zcyc_params/zcyc/?DateTo=21.09.2017" TargetMode="External"/><Relationship Id="rId145" Type="http://schemas.openxmlformats.org/officeDocument/2006/relationships/hyperlink" Target="https://www.cbr.ru/hd_base/zcyc_params/zcyc/?DateTo=07.07.2017" TargetMode="External"/><Relationship Id="rId187" Type="http://schemas.openxmlformats.org/officeDocument/2006/relationships/hyperlink" Target="https://www.cbr.ru/hd_base/zcyc_params/zcyc/?DateTo=05.05.2017" TargetMode="External"/><Relationship Id="rId352" Type="http://schemas.openxmlformats.org/officeDocument/2006/relationships/hyperlink" Target="https://www.cbr.ru/hd_base/zcyc_params/zcyc/?DateTo=08.09.2016" TargetMode="External"/><Relationship Id="rId394" Type="http://schemas.openxmlformats.org/officeDocument/2006/relationships/hyperlink" Target="https://www.cbr.ru/hd_base/zcyc_params/zcyc/?DateTo=12.07.2016" TargetMode="External"/><Relationship Id="rId408" Type="http://schemas.openxmlformats.org/officeDocument/2006/relationships/hyperlink" Target="https://www.cbr.ru/hd_base/zcyc_params/zcyc/?DateTo=22.06.2016" TargetMode="External"/><Relationship Id="rId212" Type="http://schemas.openxmlformats.org/officeDocument/2006/relationships/hyperlink" Target="https://www.cbr.ru/hd_base/zcyc_params/zcyc/?DateTo=29.03.2017" TargetMode="External"/><Relationship Id="rId254" Type="http://schemas.openxmlformats.org/officeDocument/2006/relationships/hyperlink" Target="https://www.cbr.ru/hd_base/zcyc_params/zcyc/?DateTo=26.01.2017" TargetMode="External"/><Relationship Id="rId49" Type="http://schemas.openxmlformats.org/officeDocument/2006/relationships/hyperlink" Target="https://www.cbr.ru/hd_base/zcyc_params/zcyc/?DateTo=21.11.2017" TargetMode="External"/><Relationship Id="rId114" Type="http://schemas.openxmlformats.org/officeDocument/2006/relationships/hyperlink" Target="https://www.cbr.ru/hd_base/zcyc_params/zcyc/?DateTo=21.08.2017" TargetMode="External"/><Relationship Id="rId296" Type="http://schemas.openxmlformats.org/officeDocument/2006/relationships/hyperlink" Target="https://www.cbr.ru/hd_base/zcyc_params/zcyc/?DateTo=28.11.2016" TargetMode="External"/><Relationship Id="rId461" Type="http://schemas.openxmlformats.org/officeDocument/2006/relationships/hyperlink" Target="https://www.cbr.ru/hd_base/zcyc_params/zcyc/?DateTo=04.04.2016" TargetMode="External"/><Relationship Id="rId60" Type="http://schemas.openxmlformats.org/officeDocument/2006/relationships/hyperlink" Target="https://www.cbr.ru/hd_base/zcyc_params/zcyc/?DateTo=03.11.2017" TargetMode="External"/><Relationship Id="rId156" Type="http://schemas.openxmlformats.org/officeDocument/2006/relationships/hyperlink" Target="https://www.cbr.ru/hd_base/zcyc_params/zcyc/?DateTo=22.06.2017" TargetMode="External"/><Relationship Id="rId198" Type="http://schemas.openxmlformats.org/officeDocument/2006/relationships/hyperlink" Target="https://www.cbr.ru/hd_base/zcyc_params/zcyc/?DateTo=18.04.2017" TargetMode="External"/><Relationship Id="rId321" Type="http://schemas.openxmlformats.org/officeDocument/2006/relationships/hyperlink" Target="https://www.cbr.ru/hd_base/zcyc_params/zcyc/?DateTo=21.10.2016" TargetMode="External"/><Relationship Id="rId363" Type="http://schemas.openxmlformats.org/officeDocument/2006/relationships/hyperlink" Target="https://www.cbr.ru/hd_base/zcyc_params/zcyc/?DateTo=24.08.2016" TargetMode="External"/><Relationship Id="rId419" Type="http://schemas.openxmlformats.org/officeDocument/2006/relationships/hyperlink" Target="https://www.cbr.ru/hd_base/zcyc_params/zcyc/?DateTo=06.06.2016" TargetMode="External"/><Relationship Id="rId223" Type="http://schemas.openxmlformats.org/officeDocument/2006/relationships/hyperlink" Target="https://www.cbr.ru/hd_base/zcyc_params/zcyc/?DateTo=14.03.2017" TargetMode="External"/><Relationship Id="rId430" Type="http://schemas.openxmlformats.org/officeDocument/2006/relationships/hyperlink" Target="https://www.cbr.ru/hd_base/zcyc_params/zcyc/?DateTo=20.05.2016" TargetMode="External"/><Relationship Id="rId18" Type="http://schemas.openxmlformats.org/officeDocument/2006/relationships/hyperlink" Target="https://www.cbr.ru/hd_base/zcyc_params/zcyc/?DateTo=05.01.2018" TargetMode="External"/><Relationship Id="rId265" Type="http://schemas.openxmlformats.org/officeDocument/2006/relationships/hyperlink" Target="https://www.cbr.ru/hd_base/zcyc_params/zcyc/?DateTo=11.01.2017" TargetMode="External"/><Relationship Id="rId472" Type="http://schemas.openxmlformats.org/officeDocument/2006/relationships/hyperlink" Target="https://www.cbr.ru/hd_base/zcyc_params/zcyc/?DateTo=18.03.2016" TargetMode="External"/><Relationship Id="rId125" Type="http://schemas.openxmlformats.org/officeDocument/2006/relationships/hyperlink" Target="https://www.cbr.ru/hd_base/zcyc_params/zcyc/?DateTo=04.08.2017" TargetMode="External"/><Relationship Id="rId167" Type="http://schemas.openxmlformats.org/officeDocument/2006/relationships/hyperlink" Target="https://www.cbr.ru/hd_base/zcyc_params/zcyc/?DateTo=06.06.2017" TargetMode="External"/><Relationship Id="rId332" Type="http://schemas.openxmlformats.org/officeDocument/2006/relationships/hyperlink" Target="https://www.cbr.ru/hd_base/zcyc_params/zcyc/?DateTo=06.10.2016" TargetMode="External"/><Relationship Id="rId374" Type="http://schemas.openxmlformats.org/officeDocument/2006/relationships/hyperlink" Target="https://www.cbr.ru/hd_base/zcyc_params/zcyc/?DateTo=09.08.2016" TargetMode="External"/><Relationship Id="rId71" Type="http://schemas.openxmlformats.org/officeDocument/2006/relationships/hyperlink" Target="https://www.cbr.ru/hd_base/zcyc_params/zcyc/?DateTo=19.10.2017" TargetMode="External"/><Relationship Id="rId234" Type="http://schemas.openxmlformats.org/officeDocument/2006/relationships/hyperlink" Target="https://www.cbr.ru/hd_base/zcyc_params/zcyc/?DateTo=24.02.2017" TargetMode="External"/><Relationship Id="rId2" Type="http://schemas.openxmlformats.org/officeDocument/2006/relationships/hyperlink" Target="https://www.cbr.ru/hd_base/zcyc_params/zcyc/?DateTo=30.01.2018" TargetMode="External"/><Relationship Id="rId29" Type="http://schemas.openxmlformats.org/officeDocument/2006/relationships/hyperlink" Target="https://www.cbr.ru/hd_base/zcyc_params/zcyc/?DateTo=19.12.2017" TargetMode="External"/><Relationship Id="rId276" Type="http://schemas.openxmlformats.org/officeDocument/2006/relationships/hyperlink" Target="https://www.cbr.ru/hd_base/zcyc_params/zcyc/?DateTo=26.12.2016" TargetMode="External"/><Relationship Id="rId441" Type="http://schemas.openxmlformats.org/officeDocument/2006/relationships/hyperlink" Target="https://www.cbr.ru/hd_base/zcyc_params/zcyc/?DateTo=04.05.2016" TargetMode="External"/><Relationship Id="rId483" Type="http://schemas.openxmlformats.org/officeDocument/2006/relationships/hyperlink" Target="https://www.cbr.ru/hd_base/zcyc_params/zcyc/?DateTo=02.03.2016" TargetMode="External"/><Relationship Id="rId40" Type="http://schemas.openxmlformats.org/officeDocument/2006/relationships/hyperlink" Target="https://www.cbr.ru/hd_base/zcyc_params/zcyc/?DateTo=04.12.2017" TargetMode="External"/><Relationship Id="rId136" Type="http://schemas.openxmlformats.org/officeDocument/2006/relationships/hyperlink" Target="https://www.cbr.ru/hd_base/zcyc_params/zcyc/?DateTo=20.07.2017" TargetMode="External"/><Relationship Id="rId178" Type="http://schemas.openxmlformats.org/officeDocument/2006/relationships/hyperlink" Target="https://www.cbr.ru/hd_base/zcyc_params/zcyc/?DateTo=22.05.2017" TargetMode="External"/><Relationship Id="rId301" Type="http://schemas.openxmlformats.org/officeDocument/2006/relationships/hyperlink" Target="https://www.cbr.ru/hd_base/zcyc_params/zcyc/?DateTo=21.11.2016" TargetMode="External"/><Relationship Id="rId343" Type="http://schemas.openxmlformats.org/officeDocument/2006/relationships/hyperlink" Target="https://www.cbr.ru/hd_base/zcyc_params/zcyc/?DateTo=21.09.2016" TargetMode="External"/><Relationship Id="rId82" Type="http://schemas.openxmlformats.org/officeDocument/2006/relationships/hyperlink" Target="https://www.cbr.ru/hd_base/zcyc_params/zcyc/?DateTo=04.10.2017" TargetMode="External"/><Relationship Id="rId203" Type="http://schemas.openxmlformats.org/officeDocument/2006/relationships/hyperlink" Target="https://www.cbr.ru/hd_base/zcyc_params/zcyc/?DateTo=11.04.2017" TargetMode="External"/><Relationship Id="rId385" Type="http://schemas.openxmlformats.org/officeDocument/2006/relationships/hyperlink" Target="https://www.cbr.ru/hd_base/zcyc_params/zcyc/?DateTo=25.07.2016" TargetMode="External"/><Relationship Id="rId245" Type="http://schemas.openxmlformats.org/officeDocument/2006/relationships/hyperlink" Target="https://www.cbr.ru/hd_base/zcyc_params/zcyc/?DateTo=08.02.2017" TargetMode="External"/><Relationship Id="rId287" Type="http://schemas.openxmlformats.org/officeDocument/2006/relationships/hyperlink" Target="https://www.cbr.ru/hd_base/zcyc_params/zcyc/?DateTo=09.12.2016" TargetMode="External"/><Relationship Id="rId410" Type="http://schemas.openxmlformats.org/officeDocument/2006/relationships/hyperlink" Target="https://www.cbr.ru/hd_base/zcyc_params/zcyc/?DateTo=20.06.2016" TargetMode="External"/><Relationship Id="rId452" Type="http://schemas.openxmlformats.org/officeDocument/2006/relationships/hyperlink" Target="https://www.cbr.ru/hd_base/zcyc_params/zcyc/?DateTo=15.04.2016" TargetMode="External"/><Relationship Id="rId494" Type="http://schemas.openxmlformats.org/officeDocument/2006/relationships/hyperlink" Target="https://www.cbr.ru/hd_base/zcyc_params/zcyc/?DateTo=16.02.2016" TargetMode="External"/><Relationship Id="rId105" Type="http://schemas.openxmlformats.org/officeDocument/2006/relationships/hyperlink" Target="https://www.cbr.ru/hd_base/zcyc_params/zcyc/?DateTo=01.09.2017" TargetMode="External"/><Relationship Id="rId147" Type="http://schemas.openxmlformats.org/officeDocument/2006/relationships/hyperlink" Target="https://www.cbr.ru/hd_base/zcyc_params/zcyc/?DateTo=05.07.2017" TargetMode="External"/><Relationship Id="rId312" Type="http://schemas.openxmlformats.org/officeDocument/2006/relationships/hyperlink" Target="https://www.cbr.ru/hd_base/zcyc_params/zcyc/?DateTo=03.11.2016" TargetMode="External"/><Relationship Id="rId354" Type="http://schemas.openxmlformats.org/officeDocument/2006/relationships/hyperlink" Target="https://www.cbr.ru/hd_base/zcyc_params/zcyc/?DateTo=06.09.2016" TargetMode="External"/><Relationship Id="rId51" Type="http://schemas.openxmlformats.org/officeDocument/2006/relationships/hyperlink" Target="https://www.cbr.ru/hd_base/zcyc_params/zcyc/?DateTo=17.11.2017" TargetMode="External"/><Relationship Id="rId93" Type="http://schemas.openxmlformats.org/officeDocument/2006/relationships/hyperlink" Target="https://www.cbr.ru/hd_base/zcyc_params/zcyc/?DateTo=19.09.2017" TargetMode="External"/><Relationship Id="rId189" Type="http://schemas.openxmlformats.org/officeDocument/2006/relationships/hyperlink" Target="https://www.cbr.ru/hd_base/zcyc_params/zcyc/?DateTo=03.05.2017" TargetMode="External"/><Relationship Id="rId396" Type="http://schemas.openxmlformats.org/officeDocument/2006/relationships/hyperlink" Target="https://www.cbr.ru/hd_base/zcyc_params/zcyc/?DateTo=08.07.2016" TargetMode="External"/><Relationship Id="rId214" Type="http://schemas.openxmlformats.org/officeDocument/2006/relationships/hyperlink" Target="https://www.cbr.ru/hd_base/zcyc_params/zcyc/?DateTo=27.03.2017" TargetMode="External"/><Relationship Id="rId256" Type="http://schemas.openxmlformats.org/officeDocument/2006/relationships/hyperlink" Target="https://www.cbr.ru/hd_base/zcyc_params/zcyc/?DateTo=24.01.2017" TargetMode="External"/><Relationship Id="rId298" Type="http://schemas.openxmlformats.org/officeDocument/2006/relationships/hyperlink" Target="https://www.cbr.ru/hd_base/zcyc_params/zcyc/?DateTo=24.11.2016" TargetMode="External"/><Relationship Id="rId421" Type="http://schemas.openxmlformats.org/officeDocument/2006/relationships/hyperlink" Target="https://www.cbr.ru/hd_base/zcyc_params/zcyc/?DateTo=02.06.2016" TargetMode="External"/><Relationship Id="rId463" Type="http://schemas.openxmlformats.org/officeDocument/2006/relationships/hyperlink" Target="https://www.cbr.ru/hd_base/zcyc_params/zcyc/?DateTo=31.03.2016" TargetMode="External"/><Relationship Id="rId116" Type="http://schemas.openxmlformats.org/officeDocument/2006/relationships/hyperlink" Target="https://www.cbr.ru/hd_base/zcyc_params/zcyc/?DateTo=17.08.2017" TargetMode="External"/><Relationship Id="rId158" Type="http://schemas.openxmlformats.org/officeDocument/2006/relationships/hyperlink" Target="https://www.cbr.ru/hd_base/zcyc_params/zcyc/?DateTo=20.06.2017" TargetMode="External"/><Relationship Id="rId323" Type="http://schemas.openxmlformats.org/officeDocument/2006/relationships/hyperlink" Target="https://www.cbr.ru/hd_base/zcyc_params/zcyc/?DateTo=19.10.2016" TargetMode="External"/><Relationship Id="rId20" Type="http://schemas.openxmlformats.org/officeDocument/2006/relationships/hyperlink" Target="https://www.cbr.ru/hd_base/zcyc_params/zcyc/?DateTo=03.01.2018" TargetMode="External"/><Relationship Id="rId62" Type="http://schemas.openxmlformats.org/officeDocument/2006/relationships/hyperlink" Target="https://www.cbr.ru/hd_base/zcyc_params/zcyc/?DateTo=01.11.2017" TargetMode="External"/><Relationship Id="rId365" Type="http://schemas.openxmlformats.org/officeDocument/2006/relationships/hyperlink" Target="https://www.cbr.ru/hd_base/zcyc_params/zcyc/?DateTo=22.08.2016" TargetMode="External"/><Relationship Id="rId225" Type="http://schemas.openxmlformats.org/officeDocument/2006/relationships/hyperlink" Target="https://www.cbr.ru/hd_base/zcyc_params/zcyc/?DateTo=10.03.2017" TargetMode="External"/><Relationship Id="rId267" Type="http://schemas.openxmlformats.org/officeDocument/2006/relationships/hyperlink" Target="https://www.cbr.ru/hd_base/zcyc_params/zcyc/?DateTo=09.01.2017" TargetMode="External"/><Relationship Id="rId432" Type="http://schemas.openxmlformats.org/officeDocument/2006/relationships/hyperlink" Target="https://www.cbr.ru/hd_base/zcyc_params/zcyc/?DateTo=18.05.2016" TargetMode="External"/><Relationship Id="rId474" Type="http://schemas.openxmlformats.org/officeDocument/2006/relationships/hyperlink" Target="https://www.cbr.ru/hd_base/zcyc_params/zcyc/?DateTo=16.03.2016" TargetMode="External"/><Relationship Id="rId127" Type="http://schemas.openxmlformats.org/officeDocument/2006/relationships/hyperlink" Target="https://www.cbr.ru/hd_base/zcyc_params/zcyc/?DateTo=02.08.2017" TargetMode="External"/><Relationship Id="rId31" Type="http://schemas.openxmlformats.org/officeDocument/2006/relationships/hyperlink" Target="https://www.cbr.ru/hd_base/zcyc_params/zcyc/?DateTo=15.12.2017" TargetMode="External"/><Relationship Id="rId73" Type="http://schemas.openxmlformats.org/officeDocument/2006/relationships/hyperlink" Target="https://www.cbr.ru/hd_base/zcyc_params/zcyc/?DateTo=17.10.2017" TargetMode="External"/><Relationship Id="rId169" Type="http://schemas.openxmlformats.org/officeDocument/2006/relationships/hyperlink" Target="https://www.cbr.ru/hd_base/zcyc_params/zcyc/?DateTo=02.06.2017" TargetMode="External"/><Relationship Id="rId334" Type="http://schemas.openxmlformats.org/officeDocument/2006/relationships/hyperlink" Target="https://www.cbr.ru/hd_base/zcyc_params/zcyc/?DateTo=04.10.2016" TargetMode="External"/><Relationship Id="rId376" Type="http://schemas.openxmlformats.org/officeDocument/2006/relationships/hyperlink" Target="https://www.cbr.ru/hd_base/zcyc_params/zcyc/?DateTo=05.08.2016" TargetMode="External"/><Relationship Id="rId4" Type="http://schemas.openxmlformats.org/officeDocument/2006/relationships/hyperlink" Target="https://www.cbr.ru/hd_base/zcyc_params/zcyc/?DateTo=26.01.2018" TargetMode="External"/><Relationship Id="rId180" Type="http://schemas.openxmlformats.org/officeDocument/2006/relationships/hyperlink" Target="https://www.cbr.ru/hd_base/zcyc_params/zcyc/?DateTo=18.05.2017" TargetMode="External"/><Relationship Id="rId215" Type="http://schemas.openxmlformats.org/officeDocument/2006/relationships/hyperlink" Target="https://www.cbr.ru/hd_base/zcyc_params/zcyc/?DateTo=24.03.2017" TargetMode="External"/><Relationship Id="rId236" Type="http://schemas.openxmlformats.org/officeDocument/2006/relationships/hyperlink" Target="https://www.cbr.ru/hd_base/zcyc_params/zcyc/?DateTo=21.02.2017" TargetMode="External"/><Relationship Id="rId257" Type="http://schemas.openxmlformats.org/officeDocument/2006/relationships/hyperlink" Target="https://www.cbr.ru/hd_base/zcyc_params/zcyc/?DateTo=23.01.2017" TargetMode="External"/><Relationship Id="rId278" Type="http://schemas.openxmlformats.org/officeDocument/2006/relationships/hyperlink" Target="https://www.cbr.ru/hd_base/zcyc_params/zcyc/?DateTo=22.12.2016" TargetMode="External"/><Relationship Id="rId401" Type="http://schemas.openxmlformats.org/officeDocument/2006/relationships/hyperlink" Target="https://www.cbr.ru/hd_base/zcyc_params/zcyc/?DateTo=01.07.2016" TargetMode="External"/><Relationship Id="rId422" Type="http://schemas.openxmlformats.org/officeDocument/2006/relationships/hyperlink" Target="https://www.cbr.ru/hd_base/zcyc_params/zcyc/?DateTo=01.06.2016" TargetMode="External"/><Relationship Id="rId443" Type="http://schemas.openxmlformats.org/officeDocument/2006/relationships/hyperlink" Target="https://www.cbr.ru/hd_base/zcyc_params/zcyc/?DateTo=28.04.2016" TargetMode="External"/><Relationship Id="rId464" Type="http://schemas.openxmlformats.org/officeDocument/2006/relationships/hyperlink" Target="https://www.cbr.ru/hd_base/zcyc_params/zcyc/?DateTo=30.03.2016" TargetMode="External"/><Relationship Id="rId303" Type="http://schemas.openxmlformats.org/officeDocument/2006/relationships/hyperlink" Target="https://www.cbr.ru/hd_base/zcyc_params/zcyc/?DateTo=17.11.2016" TargetMode="External"/><Relationship Id="rId485" Type="http://schemas.openxmlformats.org/officeDocument/2006/relationships/hyperlink" Target="https://www.cbr.ru/hd_base/zcyc_params/zcyc/?DateTo=29.02.2016" TargetMode="External"/><Relationship Id="rId42" Type="http://schemas.openxmlformats.org/officeDocument/2006/relationships/hyperlink" Target="https://www.cbr.ru/hd_base/zcyc_params/zcyc/?DateTo=30.11.2017" TargetMode="External"/><Relationship Id="rId84" Type="http://schemas.openxmlformats.org/officeDocument/2006/relationships/hyperlink" Target="https://www.cbr.ru/hd_base/zcyc_params/zcyc/?DateTo=02.10.2017" TargetMode="External"/><Relationship Id="rId138" Type="http://schemas.openxmlformats.org/officeDocument/2006/relationships/hyperlink" Target="https://www.cbr.ru/hd_base/zcyc_params/zcyc/?DateTo=18.07.2017" TargetMode="External"/><Relationship Id="rId345" Type="http://schemas.openxmlformats.org/officeDocument/2006/relationships/hyperlink" Target="https://www.cbr.ru/hd_base/zcyc_params/zcyc/?DateTo=19.09.2016" TargetMode="External"/><Relationship Id="rId387" Type="http://schemas.openxmlformats.org/officeDocument/2006/relationships/hyperlink" Target="https://www.cbr.ru/hd_base/zcyc_params/zcyc/?DateTo=21.07.2016" TargetMode="External"/><Relationship Id="rId191" Type="http://schemas.openxmlformats.org/officeDocument/2006/relationships/hyperlink" Target="https://www.cbr.ru/hd_base/zcyc_params/zcyc/?DateTo=28.04.2017" TargetMode="External"/><Relationship Id="rId205" Type="http://schemas.openxmlformats.org/officeDocument/2006/relationships/hyperlink" Target="https://www.cbr.ru/hd_base/zcyc_params/zcyc/?DateTo=07.04.2017" TargetMode="External"/><Relationship Id="rId247" Type="http://schemas.openxmlformats.org/officeDocument/2006/relationships/hyperlink" Target="https://www.cbr.ru/hd_base/zcyc_params/zcyc/?DateTo=06.02.2017" TargetMode="External"/><Relationship Id="rId412" Type="http://schemas.openxmlformats.org/officeDocument/2006/relationships/hyperlink" Target="https://www.cbr.ru/hd_base/zcyc_params/zcyc/?DateTo=16.06.2016" TargetMode="External"/><Relationship Id="rId107" Type="http://schemas.openxmlformats.org/officeDocument/2006/relationships/hyperlink" Target="https://www.cbr.ru/hd_base/zcyc_params/zcyc/?DateTo=30.08.2017" TargetMode="External"/><Relationship Id="rId289" Type="http://schemas.openxmlformats.org/officeDocument/2006/relationships/hyperlink" Target="https://www.cbr.ru/hd_base/zcyc_params/zcyc/?DateTo=07.12.2016" TargetMode="External"/><Relationship Id="rId454" Type="http://schemas.openxmlformats.org/officeDocument/2006/relationships/hyperlink" Target="https://www.cbr.ru/hd_base/zcyc_params/zcyc/?DateTo=13.04.2016" TargetMode="External"/><Relationship Id="rId496" Type="http://schemas.openxmlformats.org/officeDocument/2006/relationships/hyperlink" Target="https://www.cbr.ru/hd_base/zcyc_params/zcyc/?DateTo=12.02.2016" TargetMode="External"/><Relationship Id="rId11" Type="http://schemas.openxmlformats.org/officeDocument/2006/relationships/hyperlink" Target="https://www.cbr.ru/hd_base/zcyc_params/zcyc/?DateTo=17.01.2018" TargetMode="External"/><Relationship Id="rId53" Type="http://schemas.openxmlformats.org/officeDocument/2006/relationships/hyperlink" Target="https://www.cbr.ru/hd_base/zcyc_params/zcyc/?DateTo=15.11.2017" TargetMode="External"/><Relationship Id="rId149" Type="http://schemas.openxmlformats.org/officeDocument/2006/relationships/hyperlink" Target="https://www.cbr.ru/hd_base/zcyc_params/zcyc/?DateTo=03.07.2017" TargetMode="External"/><Relationship Id="rId314" Type="http://schemas.openxmlformats.org/officeDocument/2006/relationships/hyperlink" Target="https://www.cbr.ru/hd_base/zcyc_params/zcyc/?DateTo=01.11.2016" TargetMode="External"/><Relationship Id="rId356" Type="http://schemas.openxmlformats.org/officeDocument/2006/relationships/hyperlink" Target="https://www.cbr.ru/hd_base/zcyc_params/zcyc/?DateTo=02.09.2016" TargetMode="External"/><Relationship Id="rId398" Type="http://schemas.openxmlformats.org/officeDocument/2006/relationships/hyperlink" Target="https://www.cbr.ru/hd_base/zcyc_params/zcyc/?DateTo=06.07.2016" TargetMode="External"/><Relationship Id="rId95" Type="http://schemas.openxmlformats.org/officeDocument/2006/relationships/hyperlink" Target="https://www.cbr.ru/hd_base/zcyc_params/zcyc/?DateTo=15.09.2017" TargetMode="External"/><Relationship Id="rId160" Type="http://schemas.openxmlformats.org/officeDocument/2006/relationships/hyperlink" Target="https://www.cbr.ru/hd_base/zcyc_params/zcyc/?DateTo=16.06.2017" TargetMode="External"/><Relationship Id="rId216" Type="http://schemas.openxmlformats.org/officeDocument/2006/relationships/hyperlink" Target="https://www.cbr.ru/hd_base/zcyc_params/zcyc/?DateTo=23.03.2017" TargetMode="External"/><Relationship Id="rId423" Type="http://schemas.openxmlformats.org/officeDocument/2006/relationships/hyperlink" Target="https://www.cbr.ru/hd_base/zcyc_params/zcyc/?DateTo=31.05.2016" TargetMode="External"/><Relationship Id="rId258" Type="http://schemas.openxmlformats.org/officeDocument/2006/relationships/hyperlink" Target="https://www.cbr.ru/hd_base/zcyc_params/zcyc/?DateTo=20.01.2017" TargetMode="External"/><Relationship Id="rId465" Type="http://schemas.openxmlformats.org/officeDocument/2006/relationships/hyperlink" Target="https://www.cbr.ru/hd_base/zcyc_params/zcyc/?DateTo=29.03.2016" TargetMode="External"/><Relationship Id="rId22" Type="http://schemas.openxmlformats.org/officeDocument/2006/relationships/hyperlink" Target="https://www.cbr.ru/hd_base/zcyc_params/zcyc/?DateTo=28.12.2017" TargetMode="External"/><Relationship Id="rId64" Type="http://schemas.openxmlformats.org/officeDocument/2006/relationships/hyperlink" Target="https://www.cbr.ru/hd_base/zcyc_params/zcyc/?DateTo=30.10.2017" TargetMode="External"/><Relationship Id="rId118" Type="http://schemas.openxmlformats.org/officeDocument/2006/relationships/hyperlink" Target="https://www.cbr.ru/hd_base/zcyc_params/zcyc/?DateTo=15.08.2017" TargetMode="External"/><Relationship Id="rId325" Type="http://schemas.openxmlformats.org/officeDocument/2006/relationships/hyperlink" Target="https://www.cbr.ru/hd_base/zcyc_params/zcyc/?DateTo=17.10.2016" TargetMode="External"/><Relationship Id="rId367" Type="http://schemas.openxmlformats.org/officeDocument/2006/relationships/hyperlink" Target="https://www.cbr.ru/hd_base/zcyc_params/zcyc/?DateTo=18.08.2016" TargetMode="External"/><Relationship Id="rId171" Type="http://schemas.openxmlformats.org/officeDocument/2006/relationships/hyperlink" Target="https://www.cbr.ru/hd_base/zcyc_params/zcyc/?DateTo=31.05.2017" TargetMode="External"/><Relationship Id="rId227" Type="http://schemas.openxmlformats.org/officeDocument/2006/relationships/hyperlink" Target="https://www.cbr.ru/hd_base/zcyc_params/zcyc/?DateTo=07.03.2017" TargetMode="External"/><Relationship Id="rId269" Type="http://schemas.openxmlformats.org/officeDocument/2006/relationships/hyperlink" Target="https://www.cbr.ru/hd_base/zcyc_params/zcyc/?DateTo=05.01.2017" TargetMode="External"/><Relationship Id="rId434" Type="http://schemas.openxmlformats.org/officeDocument/2006/relationships/hyperlink" Target="https://www.cbr.ru/hd_base/zcyc_params/zcyc/?DateTo=16.05.2016" TargetMode="External"/><Relationship Id="rId476" Type="http://schemas.openxmlformats.org/officeDocument/2006/relationships/hyperlink" Target="https://www.cbr.ru/hd_base/zcyc_params/zcyc/?DateTo=14.03.2016" TargetMode="External"/><Relationship Id="rId33" Type="http://schemas.openxmlformats.org/officeDocument/2006/relationships/hyperlink" Target="https://www.cbr.ru/hd_base/zcyc_params/zcyc/?DateTo=13.12.2017" TargetMode="External"/><Relationship Id="rId129" Type="http://schemas.openxmlformats.org/officeDocument/2006/relationships/hyperlink" Target="https://www.cbr.ru/hd_base/zcyc_params/zcyc/?DateTo=31.07.2017" TargetMode="External"/><Relationship Id="rId280" Type="http://schemas.openxmlformats.org/officeDocument/2006/relationships/hyperlink" Target="https://www.cbr.ru/hd_base/zcyc_params/zcyc/?DateTo=20.12.2016" TargetMode="External"/><Relationship Id="rId336" Type="http://schemas.openxmlformats.org/officeDocument/2006/relationships/hyperlink" Target="https://www.cbr.ru/hd_base/zcyc_params/zcyc/?DateTo=30.09.2016" TargetMode="External"/><Relationship Id="rId501" Type="http://schemas.openxmlformats.org/officeDocument/2006/relationships/hyperlink" Target="https://www.cbr.ru/hd_base/zcyc_params/zcyc/?DateTo=05.02.2016" TargetMode="External"/><Relationship Id="rId75" Type="http://schemas.openxmlformats.org/officeDocument/2006/relationships/hyperlink" Target="https://www.cbr.ru/hd_base/zcyc_params/zcyc/?DateTo=13.10.2017" TargetMode="External"/><Relationship Id="rId140" Type="http://schemas.openxmlformats.org/officeDocument/2006/relationships/hyperlink" Target="https://www.cbr.ru/hd_base/zcyc_params/zcyc/?DateTo=14.07.2017" TargetMode="External"/><Relationship Id="rId182" Type="http://schemas.openxmlformats.org/officeDocument/2006/relationships/hyperlink" Target="https://www.cbr.ru/hd_base/zcyc_params/zcyc/?DateTo=16.05.2017" TargetMode="External"/><Relationship Id="rId378" Type="http://schemas.openxmlformats.org/officeDocument/2006/relationships/hyperlink" Target="https://www.cbr.ru/hd_base/zcyc_params/zcyc/?DateTo=03.08.2016" TargetMode="External"/><Relationship Id="rId403" Type="http://schemas.openxmlformats.org/officeDocument/2006/relationships/hyperlink" Target="https://www.cbr.ru/hd_base/zcyc_params/zcyc/?DateTo=29.06.2016" TargetMode="External"/><Relationship Id="rId6" Type="http://schemas.openxmlformats.org/officeDocument/2006/relationships/hyperlink" Target="https://www.cbr.ru/hd_base/zcyc_params/zcyc/?DateTo=24.01.2018" TargetMode="External"/><Relationship Id="rId238" Type="http://schemas.openxmlformats.org/officeDocument/2006/relationships/hyperlink" Target="https://www.cbr.ru/hd_base/zcyc_params/zcyc/?DateTo=17.02.2017" TargetMode="External"/><Relationship Id="rId445" Type="http://schemas.openxmlformats.org/officeDocument/2006/relationships/hyperlink" Target="https://www.cbr.ru/hd_base/zcyc_params/zcyc/?DateTo=26.04.2016" TargetMode="External"/><Relationship Id="rId487" Type="http://schemas.openxmlformats.org/officeDocument/2006/relationships/hyperlink" Target="https://www.cbr.ru/hd_base/zcyc_params/zcyc/?DateTo=25.02.2016" TargetMode="External"/><Relationship Id="rId291" Type="http://schemas.openxmlformats.org/officeDocument/2006/relationships/hyperlink" Target="https://www.cbr.ru/hd_base/zcyc_params/zcyc/?DateTo=05.12.2016" TargetMode="External"/><Relationship Id="rId305" Type="http://schemas.openxmlformats.org/officeDocument/2006/relationships/hyperlink" Target="https://www.cbr.ru/hd_base/zcyc_params/zcyc/?DateTo=15.11.2016" TargetMode="External"/><Relationship Id="rId347" Type="http://schemas.openxmlformats.org/officeDocument/2006/relationships/hyperlink" Target="https://www.cbr.ru/hd_base/zcyc_params/zcyc/?DateTo=15.09.2016" TargetMode="External"/><Relationship Id="rId44" Type="http://schemas.openxmlformats.org/officeDocument/2006/relationships/hyperlink" Target="https://www.cbr.ru/hd_base/zcyc_params/zcyc/?DateTo=28.11.2017" TargetMode="External"/><Relationship Id="rId86" Type="http://schemas.openxmlformats.org/officeDocument/2006/relationships/hyperlink" Target="https://www.cbr.ru/hd_base/zcyc_params/zcyc/?DateTo=28.09.2017" TargetMode="External"/><Relationship Id="rId151" Type="http://schemas.openxmlformats.org/officeDocument/2006/relationships/hyperlink" Target="https://www.cbr.ru/hd_base/zcyc_params/zcyc/?DateTo=29.06.2017" TargetMode="External"/><Relationship Id="rId389" Type="http://schemas.openxmlformats.org/officeDocument/2006/relationships/hyperlink" Target="https://www.cbr.ru/hd_base/zcyc_params/zcyc/?DateTo=19.07.2016" TargetMode="External"/><Relationship Id="rId193" Type="http://schemas.openxmlformats.org/officeDocument/2006/relationships/hyperlink" Target="https://www.cbr.ru/hd_base/zcyc_params/zcyc/?DateTo=26.04.2017" TargetMode="External"/><Relationship Id="rId207" Type="http://schemas.openxmlformats.org/officeDocument/2006/relationships/hyperlink" Target="https://www.cbr.ru/hd_base/zcyc_params/zcyc/?DateTo=05.04.2017" TargetMode="External"/><Relationship Id="rId249" Type="http://schemas.openxmlformats.org/officeDocument/2006/relationships/hyperlink" Target="https://www.cbr.ru/hd_base/zcyc_params/zcyc/?DateTo=02.02.2017" TargetMode="External"/><Relationship Id="rId414" Type="http://schemas.openxmlformats.org/officeDocument/2006/relationships/hyperlink" Target="https://www.cbr.ru/hd_base/zcyc_params/zcyc/?DateTo=14.06.2016" TargetMode="External"/><Relationship Id="rId456" Type="http://schemas.openxmlformats.org/officeDocument/2006/relationships/hyperlink" Target="https://www.cbr.ru/hd_base/zcyc_params/zcyc/?DateTo=11.04.2016" TargetMode="External"/><Relationship Id="rId498" Type="http://schemas.openxmlformats.org/officeDocument/2006/relationships/hyperlink" Target="https://www.cbr.ru/hd_base/zcyc_params/zcyc/?DateTo=10.02.2016" TargetMode="External"/><Relationship Id="rId13" Type="http://schemas.openxmlformats.org/officeDocument/2006/relationships/hyperlink" Target="https://www.cbr.ru/hd_base/zcyc_params/zcyc/?DateTo=15.01.2018" TargetMode="External"/><Relationship Id="rId109" Type="http://schemas.openxmlformats.org/officeDocument/2006/relationships/hyperlink" Target="https://www.cbr.ru/hd_base/zcyc_params/zcyc/?DateTo=28.08.2017" TargetMode="External"/><Relationship Id="rId260" Type="http://schemas.openxmlformats.org/officeDocument/2006/relationships/hyperlink" Target="https://www.cbr.ru/hd_base/zcyc_params/zcyc/?DateTo=18.01.2017" TargetMode="External"/><Relationship Id="rId316" Type="http://schemas.openxmlformats.org/officeDocument/2006/relationships/hyperlink" Target="https://www.cbr.ru/hd_base/zcyc_params/zcyc/?DateTo=28.10.2016" TargetMode="External"/><Relationship Id="rId55" Type="http://schemas.openxmlformats.org/officeDocument/2006/relationships/hyperlink" Target="https://www.cbr.ru/hd_base/zcyc_params/zcyc/?DateTo=13.11.2017" TargetMode="External"/><Relationship Id="rId97" Type="http://schemas.openxmlformats.org/officeDocument/2006/relationships/hyperlink" Target="https://www.cbr.ru/hd_base/zcyc_params/zcyc/?DateTo=13.09.2017" TargetMode="External"/><Relationship Id="rId120" Type="http://schemas.openxmlformats.org/officeDocument/2006/relationships/hyperlink" Target="https://www.cbr.ru/hd_base/zcyc_params/zcyc/?DateTo=11.08.2017" TargetMode="External"/><Relationship Id="rId358" Type="http://schemas.openxmlformats.org/officeDocument/2006/relationships/hyperlink" Target="https://www.cbr.ru/hd_base/zcyc_params/zcyc/?DateTo=31.08.2016" TargetMode="External"/><Relationship Id="rId162" Type="http://schemas.openxmlformats.org/officeDocument/2006/relationships/hyperlink" Target="https://www.cbr.ru/hd_base/zcyc_params/zcyc/?DateTo=14.06.2017" TargetMode="External"/><Relationship Id="rId218" Type="http://schemas.openxmlformats.org/officeDocument/2006/relationships/hyperlink" Target="https://www.cbr.ru/hd_base/zcyc_params/zcyc/?DateTo=21.03.2017" TargetMode="External"/><Relationship Id="rId425" Type="http://schemas.openxmlformats.org/officeDocument/2006/relationships/hyperlink" Target="https://www.cbr.ru/hd_base/zcyc_params/zcyc/?DateTo=27.05.2016" TargetMode="External"/><Relationship Id="rId467" Type="http://schemas.openxmlformats.org/officeDocument/2006/relationships/hyperlink" Target="https://www.cbr.ru/hd_base/zcyc_params/zcyc/?DateTo=25.03.2016" TargetMode="External"/><Relationship Id="rId271" Type="http://schemas.openxmlformats.org/officeDocument/2006/relationships/hyperlink" Target="https://www.cbr.ru/hd_base/zcyc_params/zcyc/?DateTo=03.01.2017" TargetMode="External"/><Relationship Id="rId24" Type="http://schemas.openxmlformats.org/officeDocument/2006/relationships/hyperlink" Target="https://www.cbr.ru/hd_base/zcyc_params/zcyc/?DateTo=26.12.2017" TargetMode="External"/><Relationship Id="rId66" Type="http://schemas.openxmlformats.org/officeDocument/2006/relationships/hyperlink" Target="https://www.cbr.ru/hd_base/zcyc_params/zcyc/?DateTo=26.10.2017" TargetMode="External"/><Relationship Id="rId131" Type="http://schemas.openxmlformats.org/officeDocument/2006/relationships/hyperlink" Target="https://www.cbr.ru/hd_base/zcyc_params/zcyc/?DateTo=27.07.2017" TargetMode="External"/><Relationship Id="rId327" Type="http://schemas.openxmlformats.org/officeDocument/2006/relationships/hyperlink" Target="https://www.cbr.ru/hd_base/zcyc_params/zcyc/?DateTo=13.10.2016" TargetMode="External"/><Relationship Id="rId369" Type="http://schemas.openxmlformats.org/officeDocument/2006/relationships/hyperlink" Target="https://www.cbr.ru/hd_base/zcyc_params/zcyc/?DateTo=16.08.2016" TargetMode="External"/><Relationship Id="rId173" Type="http://schemas.openxmlformats.org/officeDocument/2006/relationships/hyperlink" Target="https://www.cbr.ru/hd_base/zcyc_params/zcyc/?DateTo=29.05.2017" TargetMode="External"/><Relationship Id="rId229" Type="http://schemas.openxmlformats.org/officeDocument/2006/relationships/hyperlink" Target="https://www.cbr.ru/hd_base/zcyc_params/zcyc/?DateTo=03.03.2017" TargetMode="External"/><Relationship Id="rId380" Type="http://schemas.openxmlformats.org/officeDocument/2006/relationships/hyperlink" Target="https://www.cbr.ru/hd_base/zcyc_params/zcyc/?DateTo=01.08.2016" TargetMode="External"/><Relationship Id="rId436" Type="http://schemas.openxmlformats.org/officeDocument/2006/relationships/hyperlink" Target="https://www.cbr.ru/hd_base/zcyc_params/zcyc/?DateTo=12.05.2016" TargetMode="External"/><Relationship Id="rId240" Type="http://schemas.openxmlformats.org/officeDocument/2006/relationships/hyperlink" Target="https://www.cbr.ru/hd_base/zcyc_params/zcyc/?DateTo=15.02.2017" TargetMode="External"/><Relationship Id="rId478" Type="http://schemas.openxmlformats.org/officeDocument/2006/relationships/hyperlink" Target="https://www.cbr.ru/hd_base/zcyc_params/zcyc/?DateTo=10.03.2016" TargetMode="External"/><Relationship Id="rId35" Type="http://schemas.openxmlformats.org/officeDocument/2006/relationships/hyperlink" Target="https://www.cbr.ru/hd_base/zcyc_params/zcyc/?DateTo=11.12.2017" TargetMode="External"/><Relationship Id="rId77" Type="http://schemas.openxmlformats.org/officeDocument/2006/relationships/hyperlink" Target="https://www.cbr.ru/hd_base/zcyc_params/zcyc/?DateTo=11.10.2017" TargetMode="External"/><Relationship Id="rId100" Type="http://schemas.openxmlformats.org/officeDocument/2006/relationships/hyperlink" Target="https://www.cbr.ru/hd_base/zcyc_params/zcyc/?DateTo=08.09.2017" TargetMode="External"/><Relationship Id="rId282" Type="http://schemas.openxmlformats.org/officeDocument/2006/relationships/hyperlink" Target="https://www.cbr.ru/hd_base/zcyc_params/zcyc/?DateTo=16.12.2016" TargetMode="External"/><Relationship Id="rId338" Type="http://schemas.openxmlformats.org/officeDocument/2006/relationships/hyperlink" Target="https://www.cbr.ru/hd_base/zcyc_params/zcyc/?DateTo=28.09.2016" TargetMode="External"/><Relationship Id="rId503" Type="http://schemas.openxmlformats.org/officeDocument/2006/relationships/hyperlink" Target="https://www.cbr.ru/hd_base/zcyc_params/zcyc/?DateTo=03.02.2016" TargetMode="External"/><Relationship Id="rId8" Type="http://schemas.openxmlformats.org/officeDocument/2006/relationships/hyperlink" Target="https://www.cbr.ru/hd_base/zcyc_params/zcyc/?DateTo=22.01.2018" TargetMode="External"/><Relationship Id="rId142" Type="http://schemas.openxmlformats.org/officeDocument/2006/relationships/hyperlink" Target="https://www.cbr.ru/hd_base/zcyc_params/zcyc/?DateTo=12.07.2017" TargetMode="External"/><Relationship Id="rId184" Type="http://schemas.openxmlformats.org/officeDocument/2006/relationships/hyperlink" Target="https://www.cbr.ru/hd_base/zcyc_params/zcyc/?DateTo=12.05.2017" TargetMode="External"/><Relationship Id="rId391" Type="http://schemas.openxmlformats.org/officeDocument/2006/relationships/hyperlink" Target="https://www.cbr.ru/hd_base/zcyc_params/zcyc/?DateTo=15.07.2016" TargetMode="External"/><Relationship Id="rId405" Type="http://schemas.openxmlformats.org/officeDocument/2006/relationships/hyperlink" Target="https://www.cbr.ru/hd_base/zcyc_params/zcyc/?DateTo=27.06.2016" TargetMode="External"/><Relationship Id="rId447" Type="http://schemas.openxmlformats.org/officeDocument/2006/relationships/hyperlink" Target="https://www.cbr.ru/hd_base/zcyc_params/zcyc/?DateTo=22.04.2016" TargetMode="External"/><Relationship Id="rId251" Type="http://schemas.openxmlformats.org/officeDocument/2006/relationships/hyperlink" Target="https://www.cbr.ru/hd_base/zcyc_params/zcyc/?DateTo=31.01.2017" TargetMode="External"/><Relationship Id="rId489" Type="http://schemas.openxmlformats.org/officeDocument/2006/relationships/hyperlink" Target="https://www.cbr.ru/hd_base/zcyc_params/zcyc/?DateTo=22.02.2016" TargetMode="External"/><Relationship Id="rId46" Type="http://schemas.openxmlformats.org/officeDocument/2006/relationships/hyperlink" Target="https://www.cbr.ru/hd_base/zcyc_params/zcyc/?DateTo=24.11.2017" TargetMode="External"/><Relationship Id="rId293" Type="http://schemas.openxmlformats.org/officeDocument/2006/relationships/hyperlink" Target="https://www.cbr.ru/hd_base/zcyc_params/zcyc/?DateTo=01.12.2016" TargetMode="External"/><Relationship Id="rId307" Type="http://schemas.openxmlformats.org/officeDocument/2006/relationships/hyperlink" Target="https://www.cbr.ru/hd_base/zcyc_params/zcyc/?DateTo=11.11.2016" TargetMode="External"/><Relationship Id="rId349" Type="http://schemas.openxmlformats.org/officeDocument/2006/relationships/hyperlink" Target="https://www.cbr.ru/hd_base/zcyc_params/zcyc/?DateTo=13.09.2016" TargetMode="External"/><Relationship Id="rId88" Type="http://schemas.openxmlformats.org/officeDocument/2006/relationships/hyperlink" Target="https://www.cbr.ru/hd_base/zcyc_params/zcyc/?DateTo=26.09.2017" TargetMode="External"/><Relationship Id="rId111" Type="http://schemas.openxmlformats.org/officeDocument/2006/relationships/hyperlink" Target="https://www.cbr.ru/hd_base/zcyc_params/zcyc/?DateTo=24.08.2017" TargetMode="External"/><Relationship Id="rId153" Type="http://schemas.openxmlformats.org/officeDocument/2006/relationships/hyperlink" Target="https://www.cbr.ru/hd_base/zcyc_params/zcyc/?DateTo=27.06.2017" TargetMode="External"/><Relationship Id="rId195" Type="http://schemas.openxmlformats.org/officeDocument/2006/relationships/hyperlink" Target="https://www.cbr.ru/hd_base/zcyc_params/zcyc/?DateTo=24.04.2017" TargetMode="External"/><Relationship Id="rId209" Type="http://schemas.openxmlformats.org/officeDocument/2006/relationships/hyperlink" Target="https://www.cbr.ru/hd_base/zcyc_params/zcyc/?DateTo=03.04.2017" TargetMode="External"/><Relationship Id="rId360" Type="http://schemas.openxmlformats.org/officeDocument/2006/relationships/hyperlink" Target="https://www.cbr.ru/hd_base/zcyc_params/zcyc/?DateTo=29.08.2016" TargetMode="External"/><Relationship Id="rId416" Type="http://schemas.openxmlformats.org/officeDocument/2006/relationships/hyperlink" Target="https://www.cbr.ru/hd_base/zcyc_params/zcyc/?DateTo=09.06.2016" TargetMode="External"/><Relationship Id="rId220" Type="http://schemas.openxmlformats.org/officeDocument/2006/relationships/hyperlink" Target="https://www.cbr.ru/hd_base/zcyc_params/zcyc/?DateTo=17.03.2017" TargetMode="External"/><Relationship Id="rId458" Type="http://schemas.openxmlformats.org/officeDocument/2006/relationships/hyperlink" Target="https://www.cbr.ru/hd_base/zcyc_params/zcyc/?DateTo=07.04.2016" TargetMode="External"/><Relationship Id="rId15" Type="http://schemas.openxmlformats.org/officeDocument/2006/relationships/hyperlink" Target="https://www.cbr.ru/hd_base/zcyc_params/zcyc/?DateTo=11.01.2018" TargetMode="External"/><Relationship Id="rId57" Type="http://schemas.openxmlformats.org/officeDocument/2006/relationships/hyperlink" Target="https://www.cbr.ru/hd_base/zcyc_params/zcyc/?DateTo=09.11.2017" TargetMode="External"/><Relationship Id="rId262" Type="http://schemas.openxmlformats.org/officeDocument/2006/relationships/hyperlink" Target="https://www.cbr.ru/hd_base/zcyc_params/zcyc/?DateTo=16.01.2017" TargetMode="External"/><Relationship Id="rId318" Type="http://schemas.openxmlformats.org/officeDocument/2006/relationships/hyperlink" Target="https://www.cbr.ru/hd_base/zcyc_params/zcyc/?DateTo=26.10.2016" TargetMode="External"/><Relationship Id="rId99" Type="http://schemas.openxmlformats.org/officeDocument/2006/relationships/hyperlink" Target="https://www.cbr.ru/hd_base/zcyc_params/zcyc/?DateTo=11.09.2017" TargetMode="External"/><Relationship Id="rId122" Type="http://schemas.openxmlformats.org/officeDocument/2006/relationships/hyperlink" Target="https://www.cbr.ru/hd_base/zcyc_params/zcyc/?DateTo=09.08.2017" TargetMode="External"/><Relationship Id="rId164" Type="http://schemas.openxmlformats.org/officeDocument/2006/relationships/hyperlink" Target="https://www.cbr.ru/hd_base/zcyc_params/zcyc/?DateTo=09.06.2017" TargetMode="External"/><Relationship Id="rId371" Type="http://schemas.openxmlformats.org/officeDocument/2006/relationships/hyperlink" Target="https://www.cbr.ru/hd_base/zcyc_params/zcyc/?DateTo=12.08.2016" TargetMode="External"/><Relationship Id="rId427" Type="http://schemas.openxmlformats.org/officeDocument/2006/relationships/hyperlink" Target="https://www.cbr.ru/hd_base/zcyc_params/zcyc/?DateTo=25.05.2016" TargetMode="External"/><Relationship Id="rId469" Type="http://schemas.openxmlformats.org/officeDocument/2006/relationships/hyperlink" Target="https://www.cbr.ru/hd_base/zcyc_params/zcyc/?DateTo=23.03.2016" TargetMode="External"/><Relationship Id="rId26" Type="http://schemas.openxmlformats.org/officeDocument/2006/relationships/hyperlink" Target="https://www.cbr.ru/hd_base/zcyc_params/zcyc/?DateTo=22.12.2017" TargetMode="External"/><Relationship Id="rId231" Type="http://schemas.openxmlformats.org/officeDocument/2006/relationships/hyperlink" Target="https://www.cbr.ru/hd_base/zcyc_params/zcyc/?DateTo=01.03.2017" TargetMode="External"/><Relationship Id="rId273" Type="http://schemas.openxmlformats.org/officeDocument/2006/relationships/hyperlink" Target="https://www.cbr.ru/hd_base/zcyc_params/zcyc/?DateTo=29.12.2016" TargetMode="External"/><Relationship Id="rId329" Type="http://schemas.openxmlformats.org/officeDocument/2006/relationships/hyperlink" Target="https://www.cbr.ru/hd_base/zcyc_params/zcyc/?DateTo=11.10.2016" TargetMode="External"/><Relationship Id="rId480" Type="http://schemas.openxmlformats.org/officeDocument/2006/relationships/hyperlink" Target="https://www.cbr.ru/hd_base/zcyc_params/zcyc/?DateTo=07.03.2016" TargetMode="External"/><Relationship Id="rId68" Type="http://schemas.openxmlformats.org/officeDocument/2006/relationships/hyperlink" Target="https://www.cbr.ru/hd_base/zcyc_params/zcyc/?DateTo=24.10.2017" TargetMode="External"/><Relationship Id="rId133" Type="http://schemas.openxmlformats.org/officeDocument/2006/relationships/hyperlink" Target="https://www.cbr.ru/hd_base/zcyc_params/zcyc/?DateTo=25.07.2017" TargetMode="External"/><Relationship Id="rId175" Type="http://schemas.openxmlformats.org/officeDocument/2006/relationships/hyperlink" Target="https://www.cbr.ru/hd_base/zcyc_params/zcyc/?DateTo=25.05.2017" TargetMode="External"/><Relationship Id="rId340" Type="http://schemas.openxmlformats.org/officeDocument/2006/relationships/hyperlink" Target="https://www.cbr.ru/hd_base/zcyc_params/zcyc/?DateTo=26.09.2016" TargetMode="External"/><Relationship Id="rId200" Type="http://schemas.openxmlformats.org/officeDocument/2006/relationships/hyperlink" Target="https://www.cbr.ru/hd_base/zcyc_params/zcyc/?DateTo=14.04.2017" TargetMode="External"/><Relationship Id="rId382" Type="http://schemas.openxmlformats.org/officeDocument/2006/relationships/hyperlink" Target="https://www.cbr.ru/hd_base/zcyc_params/zcyc/?DateTo=28.07.2016" TargetMode="External"/><Relationship Id="rId438" Type="http://schemas.openxmlformats.org/officeDocument/2006/relationships/hyperlink" Target="https://www.cbr.ru/hd_base/zcyc_params/zcyc/?DateTo=10.05.2016" TargetMode="External"/><Relationship Id="rId242" Type="http://schemas.openxmlformats.org/officeDocument/2006/relationships/hyperlink" Target="https://www.cbr.ru/hd_base/zcyc_params/zcyc/?DateTo=13.02.2017" TargetMode="External"/><Relationship Id="rId284" Type="http://schemas.openxmlformats.org/officeDocument/2006/relationships/hyperlink" Target="https://www.cbr.ru/hd_base/zcyc_params/zcyc/?DateTo=14.12.2016" TargetMode="External"/><Relationship Id="rId491" Type="http://schemas.openxmlformats.org/officeDocument/2006/relationships/hyperlink" Target="https://www.cbr.ru/hd_base/zcyc_params/zcyc/?DateTo=19.02.2016" TargetMode="External"/><Relationship Id="rId505" Type="http://schemas.openxmlformats.org/officeDocument/2006/relationships/hyperlink" Target="https://www.cbr.ru/hd_base/zcyc_params/zcyc/?DateTo=01.02.2016" TargetMode="External"/><Relationship Id="rId37" Type="http://schemas.openxmlformats.org/officeDocument/2006/relationships/hyperlink" Target="https://www.cbr.ru/hd_base/zcyc_params/zcyc/?DateTo=07.12.2017" TargetMode="External"/><Relationship Id="rId79" Type="http://schemas.openxmlformats.org/officeDocument/2006/relationships/hyperlink" Target="https://www.cbr.ru/hd_base/zcyc_params/zcyc/?DateTo=09.10.2017" TargetMode="External"/><Relationship Id="rId102" Type="http://schemas.openxmlformats.org/officeDocument/2006/relationships/hyperlink" Target="https://www.cbr.ru/hd_base/zcyc_params/zcyc/?DateTo=06.09.2017" TargetMode="External"/><Relationship Id="rId144" Type="http://schemas.openxmlformats.org/officeDocument/2006/relationships/hyperlink" Target="https://www.cbr.ru/hd_base/zcyc_params/zcyc/?DateTo=10.07.2017" TargetMode="External"/><Relationship Id="rId90" Type="http://schemas.openxmlformats.org/officeDocument/2006/relationships/hyperlink" Target="https://www.cbr.ru/hd_base/zcyc_params/zcyc/?DateTo=22.09.2017" TargetMode="External"/><Relationship Id="rId186" Type="http://schemas.openxmlformats.org/officeDocument/2006/relationships/hyperlink" Target="https://www.cbr.ru/hd_base/zcyc_params/zcyc/?DateTo=10.05.2017" TargetMode="External"/><Relationship Id="rId351" Type="http://schemas.openxmlformats.org/officeDocument/2006/relationships/hyperlink" Target="https://www.cbr.ru/hd_base/zcyc_params/zcyc/?DateTo=09.09.2016" TargetMode="External"/><Relationship Id="rId393" Type="http://schemas.openxmlformats.org/officeDocument/2006/relationships/hyperlink" Target="https://www.cbr.ru/hd_base/zcyc_params/zcyc/?DateTo=13.07.2016" TargetMode="External"/><Relationship Id="rId407" Type="http://schemas.openxmlformats.org/officeDocument/2006/relationships/hyperlink" Target="https://www.cbr.ru/hd_base/zcyc_params/zcyc/?DateTo=23.06.2016" TargetMode="External"/><Relationship Id="rId449" Type="http://schemas.openxmlformats.org/officeDocument/2006/relationships/hyperlink" Target="https://www.cbr.ru/hd_base/zcyc_params/zcyc/?DateTo=20.04.2016" TargetMode="External"/><Relationship Id="rId211" Type="http://schemas.openxmlformats.org/officeDocument/2006/relationships/hyperlink" Target="https://www.cbr.ru/hd_base/zcyc_params/zcyc/?DateTo=30.03.2017" TargetMode="External"/><Relationship Id="rId253" Type="http://schemas.openxmlformats.org/officeDocument/2006/relationships/hyperlink" Target="https://www.cbr.ru/hd_base/zcyc_params/zcyc/?DateTo=27.01.2017" TargetMode="External"/><Relationship Id="rId295" Type="http://schemas.openxmlformats.org/officeDocument/2006/relationships/hyperlink" Target="https://www.cbr.ru/hd_base/zcyc_params/zcyc/?DateTo=29.11.2016" TargetMode="External"/><Relationship Id="rId309" Type="http://schemas.openxmlformats.org/officeDocument/2006/relationships/hyperlink" Target="https://www.cbr.ru/hd_base/zcyc_params/zcyc/?DateTo=09.11.2016" TargetMode="External"/><Relationship Id="rId460" Type="http://schemas.openxmlformats.org/officeDocument/2006/relationships/hyperlink" Target="https://www.cbr.ru/hd_base/zcyc_params/zcyc/?DateTo=05.04.2016" TargetMode="External"/><Relationship Id="rId48" Type="http://schemas.openxmlformats.org/officeDocument/2006/relationships/hyperlink" Target="https://www.cbr.ru/hd_base/zcyc_params/zcyc/?DateTo=22.11.2017" TargetMode="External"/><Relationship Id="rId113" Type="http://schemas.openxmlformats.org/officeDocument/2006/relationships/hyperlink" Target="https://www.cbr.ru/hd_base/zcyc_params/zcyc/?DateTo=22.08.2017" TargetMode="External"/><Relationship Id="rId320" Type="http://schemas.openxmlformats.org/officeDocument/2006/relationships/hyperlink" Target="https://www.cbr.ru/hd_base/zcyc_params/zcyc/?DateTo=24.10.2016" TargetMode="External"/><Relationship Id="rId155" Type="http://schemas.openxmlformats.org/officeDocument/2006/relationships/hyperlink" Target="https://www.cbr.ru/hd_base/zcyc_params/zcyc/?DateTo=23.06.2017" TargetMode="External"/><Relationship Id="rId197" Type="http://schemas.openxmlformats.org/officeDocument/2006/relationships/hyperlink" Target="https://www.cbr.ru/hd_base/zcyc_params/zcyc/?DateTo=19.04.2017" TargetMode="External"/><Relationship Id="rId362" Type="http://schemas.openxmlformats.org/officeDocument/2006/relationships/hyperlink" Target="https://www.cbr.ru/hd_base/zcyc_params/zcyc/?DateTo=25.08.2016" TargetMode="External"/><Relationship Id="rId418" Type="http://schemas.openxmlformats.org/officeDocument/2006/relationships/hyperlink" Target="https://www.cbr.ru/hd_base/zcyc_params/zcyc/?DateTo=07.06.2016" TargetMode="External"/><Relationship Id="rId222" Type="http://schemas.openxmlformats.org/officeDocument/2006/relationships/hyperlink" Target="https://www.cbr.ru/hd_base/zcyc_params/zcyc/?DateTo=15.03.2017" TargetMode="External"/><Relationship Id="rId264" Type="http://schemas.openxmlformats.org/officeDocument/2006/relationships/hyperlink" Target="https://www.cbr.ru/hd_base/zcyc_params/zcyc/?DateTo=12.01.2017" TargetMode="External"/><Relationship Id="rId471" Type="http://schemas.openxmlformats.org/officeDocument/2006/relationships/hyperlink" Target="https://www.cbr.ru/hd_base/zcyc_params/zcyc/?DateTo=21.03.2016" TargetMode="External"/><Relationship Id="rId17" Type="http://schemas.openxmlformats.org/officeDocument/2006/relationships/hyperlink" Target="https://www.cbr.ru/hd_base/zcyc_params/zcyc/?DateTo=09.01.2018" TargetMode="External"/><Relationship Id="rId59" Type="http://schemas.openxmlformats.org/officeDocument/2006/relationships/hyperlink" Target="https://www.cbr.ru/hd_base/zcyc_params/zcyc/?DateTo=07.11.2017" TargetMode="External"/><Relationship Id="rId124" Type="http://schemas.openxmlformats.org/officeDocument/2006/relationships/hyperlink" Target="https://www.cbr.ru/hd_base/zcyc_params/zcyc/?DateTo=07.08.2017" TargetMode="External"/><Relationship Id="rId70" Type="http://schemas.openxmlformats.org/officeDocument/2006/relationships/hyperlink" Target="https://www.cbr.ru/hd_base/zcyc_params/zcyc/?DateTo=20.10.2017" TargetMode="External"/><Relationship Id="rId166" Type="http://schemas.openxmlformats.org/officeDocument/2006/relationships/hyperlink" Target="https://www.cbr.ru/hd_base/zcyc_params/zcyc/?DateTo=07.06.2017" TargetMode="External"/><Relationship Id="rId331" Type="http://schemas.openxmlformats.org/officeDocument/2006/relationships/hyperlink" Target="https://www.cbr.ru/hd_base/zcyc_params/zcyc/?DateTo=07.10.2016" TargetMode="External"/><Relationship Id="rId373" Type="http://schemas.openxmlformats.org/officeDocument/2006/relationships/hyperlink" Target="https://www.cbr.ru/hd_base/zcyc_params/zcyc/?DateTo=10.08.2016" TargetMode="External"/><Relationship Id="rId429" Type="http://schemas.openxmlformats.org/officeDocument/2006/relationships/hyperlink" Target="https://www.cbr.ru/hd_base/zcyc_params/zcyc/?DateTo=23.05.2016" TargetMode="External"/><Relationship Id="rId1" Type="http://schemas.openxmlformats.org/officeDocument/2006/relationships/hyperlink" Target="https://www.cbr.ru/hd_base/zcyc_params/zcyc/?DateTo=31.01.2018" TargetMode="External"/><Relationship Id="rId233" Type="http://schemas.openxmlformats.org/officeDocument/2006/relationships/hyperlink" Target="https://www.cbr.ru/hd_base/zcyc_params/zcyc/?DateTo=27.02.2017" TargetMode="External"/><Relationship Id="rId440" Type="http://schemas.openxmlformats.org/officeDocument/2006/relationships/hyperlink" Target="https://www.cbr.ru/hd_base/zcyc_params/zcyc/?DateTo=05.05.2016" TargetMode="External"/><Relationship Id="rId28" Type="http://schemas.openxmlformats.org/officeDocument/2006/relationships/hyperlink" Target="https://www.cbr.ru/hd_base/zcyc_params/zcyc/?DateTo=20.12.2017" TargetMode="External"/><Relationship Id="rId275" Type="http://schemas.openxmlformats.org/officeDocument/2006/relationships/hyperlink" Target="https://www.cbr.ru/hd_base/zcyc_params/zcyc/?DateTo=27.12.2016" TargetMode="External"/><Relationship Id="rId300" Type="http://schemas.openxmlformats.org/officeDocument/2006/relationships/hyperlink" Target="https://www.cbr.ru/hd_base/zcyc_params/zcyc/?DateTo=22.11.2016" TargetMode="External"/><Relationship Id="rId482" Type="http://schemas.openxmlformats.org/officeDocument/2006/relationships/hyperlink" Target="https://www.cbr.ru/hd_base/zcyc_params/zcyc/?DateTo=03.03.2016" TargetMode="External"/><Relationship Id="rId81" Type="http://schemas.openxmlformats.org/officeDocument/2006/relationships/hyperlink" Target="https://www.cbr.ru/hd_base/zcyc_params/zcyc/?DateTo=05.10.2017" TargetMode="External"/><Relationship Id="rId135" Type="http://schemas.openxmlformats.org/officeDocument/2006/relationships/hyperlink" Target="https://www.cbr.ru/hd_base/zcyc_params/zcyc/?DateTo=21.07.2017" TargetMode="External"/><Relationship Id="rId177" Type="http://schemas.openxmlformats.org/officeDocument/2006/relationships/hyperlink" Target="https://www.cbr.ru/hd_base/zcyc_params/zcyc/?DateTo=23.05.2017" TargetMode="External"/><Relationship Id="rId342" Type="http://schemas.openxmlformats.org/officeDocument/2006/relationships/hyperlink" Target="https://www.cbr.ru/hd_base/zcyc_params/zcyc/?DateTo=22.09.2016" TargetMode="External"/><Relationship Id="rId384" Type="http://schemas.openxmlformats.org/officeDocument/2006/relationships/hyperlink" Target="https://www.cbr.ru/hd_base/zcyc_params/zcyc/?DateTo=26.07.2016" TargetMode="External"/><Relationship Id="rId202" Type="http://schemas.openxmlformats.org/officeDocument/2006/relationships/hyperlink" Target="https://www.cbr.ru/hd_base/zcyc_params/zcyc/?DateTo=12.04.2017" TargetMode="External"/><Relationship Id="rId244" Type="http://schemas.openxmlformats.org/officeDocument/2006/relationships/hyperlink" Target="https://www.cbr.ru/hd_base/zcyc_params/zcyc/?DateTo=09.02.2017" TargetMode="External"/><Relationship Id="rId39" Type="http://schemas.openxmlformats.org/officeDocument/2006/relationships/hyperlink" Target="https://www.cbr.ru/hd_base/zcyc_params/zcyc/?DateTo=05.12.2017" TargetMode="External"/><Relationship Id="rId286" Type="http://schemas.openxmlformats.org/officeDocument/2006/relationships/hyperlink" Target="https://www.cbr.ru/hd_base/zcyc_params/zcyc/?DateTo=12.12.2016" TargetMode="External"/><Relationship Id="rId451" Type="http://schemas.openxmlformats.org/officeDocument/2006/relationships/hyperlink" Target="https://www.cbr.ru/hd_base/zcyc_params/zcyc/?DateTo=18.04.2016" TargetMode="External"/><Relationship Id="rId493" Type="http://schemas.openxmlformats.org/officeDocument/2006/relationships/hyperlink" Target="https://www.cbr.ru/hd_base/zcyc_params/zcyc/?DateTo=17.02.2016" TargetMode="External"/><Relationship Id="rId50" Type="http://schemas.openxmlformats.org/officeDocument/2006/relationships/hyperlink" Target="https://www.cbr.ru/hd_base/zcyc_params/zcyc/?DateTo=20.11.2017" TargetMode="External"/><Relationship Id="rId104" Type="http://schemas.openxmlformats.org/officeDocument/2006/relationships/hyperlink" Target="https://www.cbr.ru/hd_base/zcyc_params/zcyc/?DateTo=04.09.2017" TargetMode="External"/><Relationship Id="rId146" Type="http://schemas.openxmlformats.org/officeDocument/2006/relationships/hyperlink" Target="https://www.cbr.ru/hd_base/zcyc_params/zcyc/?DateTo=06.07.2017" TargetMode="External"/><Relationship Id="rId188" Type="http://schemas.openxmlformats.org/officeDocument/2006/relationships/hyperlink" Target="https://www.cbr.ru/hd_base/zcyc_params/zcyc/?DateTo=04.05.2017" TargetMode="External"/><Relationship Id="rId311" Type="http://schemas.openxmlformats.org/officeDocument/2006/relationships/hyperlink" Target="https://www.cbr.ru/hd_base/zcyc_params/zcyc/?DateTo=07.11.2016" TargetMode="External"/><Relationship Id="rId353" Type="http://schemas.openxmlformats.org/officeDocument/2006/relationships/hyperlink" Target="https://www.cbr.ru/hd_base/zcyc_params/zcyc/?DateTo=07.09.2016" TargetMode="External"/><Relationship Id="rId395" Type="http://schemas.openxmlformats.org/officeDocument/2006/relationships/hyperlink" Target="https://www.cbr.ru/hd_base/zcyc_params/zcyc/?DateTo=11.07.2016" TargetMode="External"/><Relationship Id="rId409" Type="http://schemas.openxmlformats.org/officeDocument/2006/relationships/hyperlink" Target="https://www.cbr.ru/hd_base/zcyc_params/zcyc/?DateTo=21.06.2016" TargetMode="External"/><Relationship Id="rId92" Type="http://schemas.openxmlformats.org/officeDocument/2006/relationships/hyperlink" Target="https://www.cbr.ru/hd_base/zcyc_params/zcyc/?DateTo=20.09.2017" TargetMode="External"/><Relationship Id="rId213" Type="http://schemas.openxmlformats.org/officeDocument/2006/relationships/hyperlink" Target="https://www.cbr.ru/hd_base/zcyc_params/zcyc/?DateTo=28.03.2017" TargetMode="External"/><Relationship Id="rId420" Type="http://schemas.openxmlformats.org/officeDocument/2006/relationships/hyperlink" Target="https://www.cbr.ru/hd_base/zcyc_params/zcyc/?DateTo=03.06.2016" TargetMode="External"/><Relationship Id="rId255" Type="http://schemas.openxmlformats.org/officeDocument/2006/relationships/hyperlink" Target="https://www.cbr.ru/hd_base/zcyc_params/zcyc/?DateTo=25.01.2017" TargetMode="External"/><Relationship Id="rId297" Type="http://schemas.openxmlformats.org/officeDocument/2006/relationships/hyperlink" Target="https://www.cbr.ru/hd_base/zcyc_params/zcyc/?DateTo=25.11.2016" TargetMode="External"/><Relationship Id="rId462" Type="http://schemas.openxmlformats.org/officeDocument/2006/relationships/hyperlink" Target="https://www.cbr.ru/hd_base/zcyc_params/zcyc/?DateTo=01.04.2016" TargetMode="External"/><Relationship Id="rId115" Type="http://schemas.openxmlformats.org/officeDocument/2006/relationships/hyperlink" Target="https://www.cbr.ru/hd_base/zcyc_params/zcyc/?DateTo=18.08.2017" TargetMode="External"/><Relationship Id="rId157" Type="http://schemas.openxmlformats.org/officeDocument/2006/relationships/hyperlink" Target="https://www.cbr.ru/hd_base/zcyc_params/zcyc/?DateTo=21.06.2017" TargetMode="External"/><Relationship Id="rId322" Type="http://schemas.openxmlformats.org/officeDocument/2006/relationships/hyperlink" Target="https://www.cbr.ru/hd_base/zcyc_params/zcyc/?DateTo=20.10.2016" TargetMode="External"/><Relationship Id="rId364" Type="http://schemas.openxmlformats.org/officeDocument/2006/relationships/hyperlink" Target="https://www.cbr.ru/hd_base/zcyc_params/zcyc/?DateTo=23.08.2016" TargetMode="External"/><Relationship Id="rId61" Type="http://schemas.openxmlformats.org/officeDocument/2006/relationships/hyperlink" Target="https://www.cbr.ru/hd_base/zcyc_params/zcyc/?DateTo=02.11.2017" TargetMode="External"/><Relationship Id="rId199" Type="http://schemas.openxmlformats.org/officeDocument/2006/relationships/hyperlink" Target="https://www.cbr.ru/hd_base/zcyc_params/zcyc/?DateTo=17.04.2017" TargetMode="External"/><Relationship Id="rId19" Type="http://schemas.openxmlformats.org/officeDocument/2006/relationships/hyperlink" Target="https://www.cbr.ru/hd_base/zcyc_params/zcyc/?DateTo=04.01.2018" TargetMode="External"/><Relationship Id="rId224" Type="http://schemas.openxmlformats.org/officeDocument/2006/relationships/hyperlink" Target="https://www.cbr.ru/hd_base/zcyc_params/zcyc/?DateTo=13.03.2017" TargetMode="External"/><Relationship Id="rId266" Type="http://schemas.openxmlformats.org/officeDocument/2006/relationships/hyperlink" Target="https://www.cbr.ru/hd_base/zcyc_params/zcyc/?DateTo=10.01.2017" TargetMode="External"/><Relationship Id="rId431" Type="http://schemas.openxmlformats.org/officeDocument/2006/relationships/hyperlink" Target="https://www.cbr.ru/hd_base/zcyc_params/zcyc/?DateTo=19.05.2016" TargetMode="External"/><Relationship Id="rId473" Type="http://schemas.openxmlformats.org/officeDocument/2006/relationships/hyperlink" Target="https://www.cbr.ru/hd_base/zcyc_params/zcyc/?DateTo=17.03.2016" TargetMode="External"/><Relationship Id="rId30" Type="http://schemas.openxmlformats.org/officeDocument/2006/relationships/hyperlink" Target="https://www.cbr.ru/hd_base/zcyc_params/zcyc/?DateTo=18.12.2017" TargetMode="External"/><Relationship Id="rId126" Type="http://schemas.openxmlformats.org/officeDocument/2006/relationships/hyperlink" Target="https://www.cbr.ru/hd_base/zcyc_params/zcyc/?DateTo=03.08.2017" TargetMode="External"/><Relationship Id="rId168" Type="http://schemas.openxmlformats.org/officeDocument/2006/relationships/hyperlink" Target="https://www.cbr.ru/hd_base/zcyc_params/zcyc/?DateTo=05.06.2017" TargetMode="External"/><Relationship Id="rId333" Type="http://schemas.openxmlformats.org/officeDocument/2006/relationships/hyperlink" Target="https://www.cbr.ru/hd_base/zcyc_params/zcyc/?DateTo=05.10.2016" TargetMode="External"/><Relationship Id="rId72" Type="http://schemas.openxmlformats.org/officeDocument/2006/relationships/hyperlink" Target="https://www.cbr.ru/hd_base/zcyc_params/zcyc/?DateTo=18.10.2017" TargetMode="External"/><Relationship Id="rId375" Type="http://schemas.openxmlformats.org/officeDocument/2006/relationships/hyperlink" Target="https://www.cbr.ru/hd_base/zcyc_params/zcyc/?DateTo=08.08.2016" TargetMode="External"/><Relationship Id="rId3" Type="http://schemas.openxmlformats.org/officeDocument/2006/relationships/hyperlink" Target="https://www.cbr.ru/hd_base/zcyc_params/zcyc/?DateTo=29.01.2018" TargetMode="External"/><Relationship Id="rId235" Type="http://schemas.openxmlformats.org/officeDocument/2006/relationships/hyperlink" Target="https://www.cbr.ru/hd_base/zcyc_params/zcyc/?DateTo=22.02.2017" TargetMode="External"/><Relationship Id="rId277" Type="http://schemas.openxmlformats.org/officeDocument/2006/relationships/hyperlink" Target="https://www.cbr.ru/hd_base/zcyc_params/zcyc/?DateTo=23.12.2016" TargetMode="External"/><Relationship Id="rId400" Type="http://schemas.openxmlformats.org/officeDocument/2006/relationships/hyperlink" Target="https://www.cbr.ru/hd_base/zcyc_params/zcyc/?DateTo=04.07.2016" TargetMode="External"/><Relationship Id="rId442" Type="http://schemas.openxmlformats.org/officeDocument/2006/relationships/hyperlink" Target="https://www.cbr.ru/hd_base/zcyc_params/zcyc/?DateTo=29.04.2016" TargetMode="External"/><Relationship Id="rId484" Type="http://schemas.openxmlformats.org/officeDocument/2006/relationships/hyperlink" Target="https://www.cbr.ru/hd_base/zcyc_params/zcyc/?DateTo=01.03.2016" TargetMode="External"/><Relationship Id="rId137" Type="http://schemas.openxmlformats.org/officeDocument/2006/relationships/hyperlink" Target="https://www.cbr.ru/hd_base/zcyc_params/zcyc/?DateTo=19.07.2017" TargetMode="External"/><Relationship Id="rId302" Type="http://schemas.openxmlformats.org/officeDocument/2006/relationships/hyperlink" Target="https://www.cbr.ru/hd_base/zcyc_params/zcyc/?DateTo=18.11.2016" TargetMode="External"/><Relationship Id="rId344" Type="http://schemas.openxmlformats.org/officeDocument/2006/relationships/hyperlink" Target="https://www.cbr.ru/hd_base/zcyc_params/zcyc/?DateTo=20.09.2016" TargetMode="External"/><Relationship Id="rId41" Type="http://schemas.openxmlformats.org/officeDocument/2006/relationships/hyperlink" Target="https://www.cbr.ru/hd_base/zcyc_params/zcyc/?DateTo=01.12.2017" TargetMode="External"/><Relationship Id="rId83" Type="http://schemas.openxmlformats.org/officeDocument/2006/relationships/hyperlink" Target="https://www.cbr.ru/hd_base/zcyc_params/zcyc/?DateTo=03.10.2017" TargetMode="External"/><Relationship Id="rId179" Type="http://schemas.openxmlformats.org/officeDocument/2006/relationships/hyperlink" Target="https://www.cbr.ru/hd_base/zcyc_params/zcyc/?DateTo=19.05.2017" TargetMode="External"/><Relationship Id="rId386" Type="http://schemas.openxmlformats.org/officeDocument/2006/relationships/hyperlink" Target="https://www.cbr.ru/hd_base/zcyc_params/zcyc/?DateTo=22.07.2016" TargetMode="External"/><Relationship Id="rId190" Type="http://schemas.openxmlformats.org/officeDocument/2006/relationships/hyperlink" Target="https://www.cbr.ru/hd_base/zcyc_params/zcyc/?DateTo=02.05.2017" TargetMode="External"/><Relationship Id="rId204" Type="http://schemas.openxmlformats.org/officeDocument/2006/relationships/hyperlink" Target="https://www.cbr.ru/hd_base/zcyc_params/zcyc/?DateTo=10.04.2017" TargetMode="External"/><Relationship Id="rId246" Type="http://schemas.openxmlformats.org/officeDocument/2006/relationships/hyperlink" Target="https://www.cbr.ru/hd_base/zcyc_params/zcyc/?DateTo=07.02.2017" TargetMode="External"/><Relationship Id="rId288" Type="http://schemas.openxmlformats.org/officeDocument/2006/relationships/hyperlink" Target="https://www.cbr.ru/hd_base/zcyc_params/zcyc/?DateTo=08.12.2016" TargetMode="External"/><Relationship Id="rId411" Type="http://schemas.openxmlformats.org/officeDocument/2006/relationships/hyperlink" Target="https://www.cbr.ru/hd_base/zcyc_params/zcyc/?DateTo=17.06.2016" TargetMode="External"/><Relationship Id="rId453" Type="http://schemas.openxmlformats.org/officeDocument/2006/relationships/hyperlink" Target="https://www.cbr.ru/hd_base/zcyc_params/zcyc/?DateTo=14.04.2016" TargetMode="External"/><Relationship Id="rId106" Type="http://schemas.openxmlformats.org/officeDocument/2006/relationships/hyperlink" Target="https://www.cbr.ru/hd_base/zcyc_params/zcyc/?DateTo=31.08.2017" TargetMode="External"/><Relationship Id="rId313" Type="http://schemas.openxmlformats.org/officeDocument/2006/relationships/hyperlink" Target="https://www.cbr.ru/hd_base/zcyc_params/zcyc/?DateTo=02.11.2016" TargetMode="External"/><Relationship Id="rId495" Type="http://schemas.openxmlformats.org/officeDocument/2006/relationships/hyperlink" Target="https://www.cbr.ru/hd_base/zcyc_params/zcyc/?DateTo=15.02.2016" TargetMode="External"/><Relationship Id="rId10" Type="http://schemas.openxmlformats.org/officeDocument/2006/relationships/hyperlink" Target="https://www.cbr.ru/hd_base/zcyc_params/zcyc/?DateTo=18.01.2018" TargetMode="External"/><Relationship Id="rId52" Type="http://schemas.openxmlformats.org/officeDocument/2006/relationships/hyperlink" Target="https://www.cbr.ru/hd_base/zcyc_params/zcyc/?DateTo=16.11.2017" TargetMode="External"/><Relationship Id="rId94" Type="http://schemas.openxmlformats.org/officeDocument/2006/relationships/hyperlink" Target="https://www.cbr.ru/hd_base/zcyc_params/zcyc/?DateTo=18.09.2017" TargetMode="External"/><Relationship Id="rId148" Type="http://schemas.openxmlformats.org/officeDocument/2006/relationships/hyperlink" Target="https://www.cbr.ru/hd_base/zcyc_params/zcyc/?DateTo=04.07.2017" TargetMode="External"/><Relationship Id="rId355" Type="http://schemas.openxmlformats.org/officeDocument/2006/relationships/hyperlink" Target="https://www.cbr.ru/hd_base/zcyc_params/zcyc/?DateTo=05.09.2016" TargetMode="External"/><Relationship Id="rId397" Type="http://schemas.openxmlformats.org/officeDocument/2006/relationships/hyperlink" Target="https://www.cbr.ru/hd_base/zcyc_params/zcyc/?DateTo=07.07.2016" TargetMode="External"/></Relationships>
</file>

<file path=xl/worksheets/_rels/sheet1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Z1003"/>
  <sheetViews>
    <sheetView tabSelected="1" workbookViewId="0">
      <selection activeCell="C23" sqref="C23"/>
    </sheetView>
  </sheetViews>
  <sheetFormatPr defaultColWidth="14.42578125" defaultRowHeight="15" customHeight="1"/>
  <cols>
    <col min="1" max="1" width="20" customWidth="1"/>
    <col min="2" max="2" width="66.28515625" customWidth="1"/>
    <col min="3" max="11" width="11.42578125" customWidth="1"/>
    <col min="12" max="12" width="59" customWidth="1"/>
    <col min="13" max="26" width="11.42578125" customWidth="1"/>
  </cols>
  <sheetData>
    <row r="1" spans="1:26" ht="12.75" customHeight="1">
      <c r="A1" s="1" t="s">
        <v>0</v>
      </c>
      <c r="B1" s="1" t="s">
        <v>1</v>
      </c>
      <c r="C1" s="226" t="s">
        <v>2</v>
      </c>
      <c r="D1" s="227"/>
      <c r="E1" s="227"/>
      <c r="F1" s="227"/>
      <c r="G1" s="227"/>
      <c r="H1" s="227"/>
      <c r="I1" s="227"/>
      <c r="J1" s="227"/>
      <c r="K1" s="227"/>
      <c r="L1" s="2"/>
      <c r="M1" s="2"/>
      <c r="N1" s="2"/>
      <c r="O1" s="2"/>
      <c r="P1" s="2"/>
      <c r="Q1" s="2"/>
      <c r="R1" s="2"/>
      <c r="S1" s="2"/>
      <c r="T1" s="2"/>
      <c r="U1" s="2"/>
      <c r="V1" s="2"/>
      <c r="W1" s="2"/>
      <c r="X1" s="2"/>
      <c r="Y1" s="2"/>
      <c r="Z1" s="2"/>
    </row>
    <row r="2" spans="1:26" ht="12.75" customHeight="1">
      <c r="A2" s="3" t="s">
        <v>5</v>
      </c>
      <c r="B2" s="5" t="s">
        <v>7</v>
      </c>
      <c r="C2" s="228"/>
      <c r="D2" s="224"/>
      <c r="E2" s="224"/>
      <c r="F2" s="224"/>
      <c r="G2" s="224"/>
      <c r="H2" s="224"/>
      <c r="I2" s="224"/>
      <c r="J2" s="224"/>
      <c r="K2" s="225"/>
    </row>
    <row r="3" spans="1:26" ht="12.75" customHeight="1">
      <c r="A3" s="3" t="s">
        <v>9</v>
      </c>
      <c r="B3" s="5" t="s">
        <v>11</v>
      </c>
      <c r="C3" s="228"/>
      <c r="D3" s="224"/>
      <c r="E3" s="224"/>
      <c r="F3" s="224"/>
      <c r="G3" s="224"/>
      <c r="H3" s="224"/>
      <c r="I3" s="224"/>
      <c r="J3" s="224"/>
      <c r="K3" s="225"/>
    </row>
    <row r="4" spans="1:26" ht="12.75" customHeight="1">
      <c r="A4" s="9" t="s">
        <v>13</v>
      </c>
      <c r="B4" s="5" t="s">
        <v>19</v>
      </c>
      <c r="C4" s="228"/>
      <c r="D4" s="224"/>
      <c r="E4" s="224"/>
      <c r="F4" s="224"/>
      <c r="G4" s="224"/>
      <c r="H4" s="224"/>
      <c r="I4" s="224"/>
      <c r="J4" s="224"/>
      <c r="K4" s="225"/>
    </row>
    <row r="5" spans="1:26" ht="12.75" customHeight="1">
      <c r="A5" s="9" t="s">
        <v>27</v>
      </c>
      <c r="B5" s="5" t="s">
        <v>28</v>
      </c>
      <c r="C5" s="228"/>
      <c r="D5" s="224"/>
      <c r="E5" s="224"/>
      <c r="F5" s="224"/>
      <c r="G5" s="224"/>
      <c r="H5" s="224"/>
      <c r="I5" s="224"/>
      <c r="J5" s="224"/>
      <c r="K5" s="225"/>
    </row>
    <row r="6" spans="1:26" ht="12.75" customHeight="1">
      <c r="A6" s="3" t="s">
        <v>29</v>
      </c>
      <c r="B6" s="5" t="s">
        <v>30</v>
      </c>
      <c r="C6" s="228"/>
      <c r="D6" s="224"/>
      <c r="E6" s="224"/>
      <c r="F6" s="224"/>
      <c r="G6" s="224"/>
      <c r="H6" s="224"/>
      <c r="I6" s="224"/>
      <c r="J6" s="224"/>
      <c r="K6" s="225"/>
    </row>
    <row r="7" spans="1:26" ht="12.75" customHeight="1">
      <c r="A7" s="3" t="s">
        <v>31</v>
      </c>
      <c r="B7" s="5" t="s">
        <v>32</v>
      </c>
      <c r="C7" s="299" t="s">
        <v>33</v>
      </c>
      <c r="D7" s="224"/>
      <c r="E7" s="224"/>
      <c r="F7" s="224"/>
      <c r="G7" s="224"/>
      <c r="H7" s="224"/>
      <c r="I7" s="224"/>
      <c r="J7" s="224"/>
      <c r="K7" s="225"/>
      <c r="L7" s="300" t="s">
        <v>203</v>
      </c>
    </row>
    <row r="8" spans="1:26" ht="12.75" customHeight="1">
      <c r="A8" s="3" t="s">
        <v>34</v>
      </c>
      <c r="B8" s="5" t="s">
        <v>35</v>
      </c>
      <c r="C8" s="228" t="s">
        <v>36</v>
      </c>
      <c r="D8" s="224"/>
      <c r="E8" s="224"/>
      <c r="F8" s="224"/>
      <c r="G8" s="224"/>
      <c r="H8" s="224"/>
      <c r="I8" s="224"/>
      <c r="J8" s="224"/>
      <c r="K8" s="225"/>
      <c r="L8" s="300" t="s">
        <v>209</v>
      </c>
    </row>
    <row r="9" spans="1:26" ht="12.75" customHeight="1">
      <c r="A9" s="9" t="s">
        <v>37</v>
      </c>
      <c r="B9" s="14" t="s">
        <v>38</v>
      </c>
      <c r="C9" s="228"/>
      <c r="D9" s="224"/>
      <c r="E9" s="224"/>
      <c r="F9" s="224"/>
      <c r="G9" s="224"/>
      <c r="H9" s="224"/>
      <c r="I9" s="224"/>
      <c r="J9" s="224"/>
      <c r="K9" s="225"/>
    </row>
    <row r="10" spans="1:26" ht="12.75" customHeight="1">
      <c r="A10" s="3" t="s">
        <v>39</v>
      </c>
      <c r="B10" s="14" t="s">
        <v>40</v>
      </c>
      <c r="C10" s="229" t="s">
        <v>41</v>
      </c>
      <c r="D10" s="230"/>
      <c r="E10" s="230"/>
      <c r="F10" s="230"/>
      <c r="G10" s="230"/>
      <c r="H10" s="230"/>
      <c r="I10" s="230"/>
      <c r="J10" s="230"/>
      <c r="K10" s="231"/>
      <c r="L10" s="300" t="s">
        <v>204</v>
      </c>
    </row>
    <row r="11" spans="1:26" ht="126.75" customHeight="1">
      <c r="A11" s="19" t="s">
        <v>42</v>
      </c>
      <c r="B11" s="5" t="s">
        <v>43</v>
      </c>
      <c r="C11" s="232"/>
      <c r="D11" s="233"/>
      <c r="E11" s="233"/>
      <c r="F11" s="233"/>
      <c r="G11" s="233"/>
      <c r="H11" s="233"/>
      <c r="I11" s="233"/>
      <c r="J11" s="233"/>
      <c r="K11" s="234"/>
      <c r="L11" s="301" t="s">
        <v>205</v>
      </c>
    </row>
    <row r="12" spans="1:26" ht="12.75" customHeight="1">
      <c r="A12" s="2"/>
      <c r="C12" s="235" t="s">
        <v>44</v>
      </c>
      <c r="D12" s="224"/>
      <c r="E12" s="224"/>
      <c r="F12" s="224"/>
      <c r="G12" s="224"/>
      <c r="H12" s="224"/>
      <c r="I12" s="224"/>
      <c r="J12" s="224"/>
      <c r="K12" s="225"/>
    </row>
    <row r="13" spans="1:26" ht="12.75">
      <c r="A13" s="2"/>
      <c r="C13" s="223" t="s">
        <v>45</v>
      </c>
      <c r="D13" s="224"/>
      <c r="E13" s="224"/>
      <c r="F13" s="224"/>
      <c r="G13" s="224"/>
      <c r="H13" s="224"/>
      <c r="I13" s="224"/>
      <c r="J13" s="224"/>
      <c r="K13" s="225"/>
      <c r="L13" s="301" t="s">
        <v>206</v>
      </c>
    </row>
    <row r="14" spans="1:26" ht="25.5">
      <c r="A14" s="2"/>
      <c r="C14" s="223" t="s">
        <v>47</v>
      </c>
      <c r="D14" s="224"/>
      <c r="E14" s="224"/>
      <c r="F14" s="224"/>
      <c r="G14" s="224"/>
      <c r="H14" s="224"/>
      <c r="I14" s="224"/>
      <c r="J14" s="224"/>
      <c r="K14" s="225"/>
      <c r="L14" s="301" t="s">
        <v>207</v>
      </c>
    </row>
    <row r="15" spans="1:26" ht="38.25">
      <c r="A15" s="2"/>
      <c r="C15" s="223" t="s">
        <v>48</v>
      </c>
      <c r="D15" s="224"/>
      <c r="E15" s="224"/>
      <c r="F15" s="224"/>
      <c r="G15" s="224"/>
      <c r="H15" s="224"/>
      <c r="I15" s="224"/>
      <c r="J15" s="224"/>
      <c r="K15" s="225"/>
      <c r="L15" s="301" t="s">
        <v>208</v>
      </c>
    </row>
    <row r="16" spans="1:26" ht="12.75" customHeight="1">
      <c r="A16" s="2"/>
    </row>
    <row r="17" spans="1:1" ht="12.75" customHeight="1">
      <c r="A17" s="2"/>
    </row>
    <row r="18" spans="1:1" ht="12.75" customHeight="1">
      <c r="A18" s="2"/>
    </row>
    <row r="19" spans="1:1" ht="12.75" customHeight="1">
      <c r="A19" s="2"/>
    </row>
    <row r="20" spans="1:1" ht="12.75" customHeight="1">
      <c r="A20" s="2"/>
    </row>
    <row r="21" spans="1:1" ht="12.75" customHeight="1">
      <c r="A21" s="2"/>
    </row>
    <row r="22" spans="1:1" ht="12.75" customHeight="1">
      <c r="A22" s="2"/>
    </row>
    <row r="23" spans="1:1" ht="12.75" customHeight="1">
      <c r="A23" s="2"/>
    </row>
    <row r="24" spans="1:1" ht="12.75" customHeight="1">
      <c r="A24" s="2"/>
    </row>
    <row r="25" spans="1:1" ht="12.75" customHeight="1">
      <c r="A25" s="2"/>
    </row>
    <row r="26" spans="1:1" ht="12.75" customHeight="1">
      <c r="A26" s="2"/>
    </row>
    <row r="27" spans="1:1" ht="12.75" customHeight="1">
      <c r="A27" s="2"/>
    </row>
    <row r="28" spans="1:1" ht="12.75" customHeight="1">
      <c r="A28" s="2"/>
    </row>
    <row r="29" spans="1:1" ht="12.75" customHeight="1">
      <c r="A29" s="2"/>
    </row>
    <row r="30" spans="1:1" ht="12.75" customHeight="1">
      <c r="A30" s="2"/>
    </row>
    <row r="31" spans="1:1" ht="12.75" customHeight="1">
      <c r="A31" s="2"/>
    </row>
    <row r="32" spans="1:1" ht="12.75" customHeight="1">
      <c r="A32" s="2"/>
    </row>
    <row r="33" spans="1:1" ht="12.75" customHeight="1">
      <c r="A33" s="2"/>
    </row>
    <row r="34" spans="1:1" ht="12.75" customHeight="1">
      <c r="A34" s="2"/>
    </row>
    <row r="35" spans="1:1" ht="12.75" customHeight="1">
      <c r="A35" s="2"/>
    </row>
    <row r="36" spans="1:1" ht="12.75" customHeight="1">
      <c r="A36" s="2"/>
    </row>
    <row r="37" spans="1:1" ht="12.75" customHeight="1">
      <c r="A37" s="2"/>
    </row>
    <row r="38" spans="1:1" ht="12.75" customHeight="1">
      <c r="A38" s="2"/>
    </row>
    <row r="39" spans="1:1" ht="12.75" customHeight="1">
      <c r="A39" s="2"/>
    </row>
    <row r="40" spans="1:1" ht="12.75" customHeight="1">
      <c r="A40" s="2"/>
    </row>
    <row r="41" spans="1:1" ht="12.75" customHeight="1">
      <c r="A41" s="2"/>
    </row>
    <row r="42" spans="1:1" ht="12.75" customHeight="1">
      <c r="A42" s="2"/>
    </row>
    <row r="43" spans="1:1" ht="12.75" customHeight="1">
      <c r="A43" s="2"/>
    </row>
    <row r="44" spans="1:1" ht="12.75" customHeight="1">
      <c r="A44" s="2"/>
    </row>
    <row r="45" spans="1:1" ht="12.75" customHeight="1">
      <c r="A45" s="2"/>
    </row>
    <row r="46" spans="1:1" ht="12.75" customHeight="1">
      <c r="A46" s="2"/>
    </row>
    <row r="47" spans="1:1" ht="12.75" customHeight="1">
      <c r="A47" s="2"/>
    </row>
    <row r="48" spans="1:1" ht="12.75" customHeight="1">
      <c r="A48" s="2"/>
    </row>
    <row r="49" spans="1:1" ht="12.75" customHeight="1">
      <c r="A49" s="2"/>
    </row>
    <row r="50" spans="1:1" ht="12.75" customHeight="1">
      <c r="A50" s="2"/>
    </row>
    <row r="51" spans="1:1" ht="12.75" customHeight="1">
      <c r="A51" s="2"/>
    </row>
    <row r="52" spans="1:1" ht="12.75" customHeight="1">
      <c r="A52" s="2"/>
    </row>
    <row r="53" spans="1:1" ht="12.75" customHeight="1">
      <c r="A53" s="2"/>
    </row>
    <row r="54" spans="1:1" ht="12.75" customHeight="1">
      <c r="A54" s="2"/>
    </row>
    <row r="55" spans="1:1" ht="12.75" customHeight="1">
      <c r="A55" s="2"/>
    </row>
    <row r="56" spans="1:1" ht="12.75" customHeight="1">
      <c r="A56" s="2"/>
    </row>
    <row r="57" spans="1:1" ht="12.75" customHeight="1">
      <c r="A57" s="2"/>
    </row>
    <row r="58" spans="1:1" ht="12.75" customHeight="1">
      <c r="A58" s="2"/>
    </row>
    <row r="59" spans="1:1" ht="12.75" customHeight="1">
      <c r="A59" s="2"/>
    </row>
    <row r="60" spans="1:1" ht="12.75" customHeight="1">
      <c r="A60" s="2"/>
    </row>
    <row r="61" spans="1:1" ht="12.75" customHeight="1">
      <c r="A61" s="2"/>
    </row>
    <row r="62" spans="1:1" ht="12.75" customHeight="1">
      <c r="A62" s="2"/>
    </row>
    <row r="63" spans="1:1" ht="12.75" customHeight="1">
      <c r="A63" s="2"/>
    </row>
    <row r="64" spans="1:1" ht="12.75" customHeight="1">
      <c r="A64" s="2"/>
    </row>
    <row r="65" spans="1:1" ht="12.75" customHeight="1">
      <c r="A65" s="2"/>
    </row>
    <row r="66" spans="1:1" ht="12.75" customHeight="1">
      <c r="A66" s="2"/>
    </row>
    <row r="67" spans="1:1" ht="12.75" customHeight="1">
      <c r="A67" s="2"/>
    </row>
    <row r="68" spans="1:1" ht="12.75" customHeight="1">
      <c r="A68" s="2"/>
    </row>
    <row r="69" spans="1:1" ht="12.75" customHeight="1">
      <c r="A69" s="2"/>
    </row>
    <row r="70" spans="1:1" ht="12.75" customHeight="1">
      <c r="A70" s="2"/>
    </row>
    <row r="71" spans="1:1" ht="12.75" customHeight="1">
      <c r="A71" s="2"/>
    </row>
    <row r="72" spans="1:1" ht="12.75" customHeight="1">
      <c r="A72" s="2"/>
    </row>
    <row r="73" spans="1:1" ht="12.75" customHeight="1">
      <c r="A73" s="2"/>
    </row>
    <row r="74" spans="1:1" ht="12.75" customHeight="1">
      <c r="A74" s="2"/>
    </row>
    <row r="75" spans="1:1" ht="12.75" customHeight="1">
      <c r="A75" s="2"/>
    </row>
    <row r="76" spans="1:1" ht="12.75" customHeight="1">
      <c r="A76" s="2"/>
    </row>
    <row r="77" spans="1:1" ht="12.75" customHeight="1">
      <c r="A77" s="2"/>
    </row>
    <row r="78" spans="1:1" ht="12.75" customHeight="1">
      <c r="A78" s="2"/>
    </row>
    <row r="79" spans="1:1" ht="12.75" customHeight="1">
      <c r="A79" s="2"/>
    </row>
    <row r="80" spans="1:1" ht="12.75" customHeight="1">
      <c r="A80" s="2"/>
    </row>
    <row r="81" spans="1:1" ht="12.75" customHeight="1">
      <c r="A81" s="2"/>
    </row>
    <row r="82" spans="1:1" ht="12.75" customHeight="1">
      <c r="A82" s="2"/>
    </row>
    <row r="83" spans="1:1" ht="12.75" customHeight="1">
      <c r="A83" s="2"/>
    </row>
    <row r="84" spans="1:1" ht="12.75" customHeight="1">
      <c r="A84" s="2"/>
    </row>
    <row r="85" spans="1:1" ht="12.75" customHeight="1">
      <c r="A85" s="2"/>
    </row>
    <row r="86" spans="1:1" ht="12.75" customHeight="1">
      <c r="A86" s="2"/>
    </row>
    <row r="87" spans="1:1" ht="12.75" customHeight="1">
      <c r="A87" s="2"/>
    </row>
    <row r="88" spans="1:1" ht="12.75" customHeight="1">
      <c r="A88" s="2"/>
    </row>
    <row r="89" spans="1:1" ht="12.75" customHeight="1">
      <c r="A89" s="2"/>
    </row>
    <row r="90" spans="1:1" ht="12.75" customHeight="1">
      <c r="A90" s="2"/>
    </row>
    <row r="91" spans="1:1" ht="12.75" customHeight="1">
      <c r="A91" s="2"/>
    </row>
    <row r="92" spans="1:1" ht="12.75" customHeight="1">
      <c r="A92" s="2"/>
    </row>
    <row r="93" spans="1:1" ht="12.75" customHeight="1">
      <c r="A93" s="2"/>
    </row>
    <row r="94" spans="1:1" ht="12.75" customHeight="1">
      <c r="A94" s="2"/>
    </row>
    <row r="95" spans="1:1" ht="12.75" customHeight="1">
      <c r="A95" s="2"/>
    </row>
    <row r="96" spans="1:1" ht="12.75" customHeight="1">
      <c r="A96" s="2"/>
    </row>
    <row r="97" spans="1:1" ht="12.75" customHeight="1">
      <c r="A97" s="2"/>
    </row>
    <row r="98" spans="1:1" ht="12.75" customHeight="1">
      <c r="A98" s="2"/>
    </row>
    <row r="99" spans="1:1" ht="12.75" customHeight="1">
      <c r="A99" s="2"/>
    </row>
    <row r="100" spans="1:1" ht="12.75" customHeight="1">
      <c r="A100" s="2"/>
    </row>
    <row r="101" spans="1:1" ht="12.75" customHeight="1">
      <c r="A101" s="2"/>
    </row>
    <row r="102" spans="1:1" ht="12.75" customHeight="1">
      <c r="A102" s="2"/>
    </row>
    <row r="103" spans="1:1" ht="12.75" customHeight="1">
      <c r="A103" s="2"/>
    </row>
    <row r="104" spans="1:1" ht="12.75" customHeight="1">
      <c r="A104" s="2"/>
    </row>
    <row r="105" spans="1:1" ht="12.75" customHeight="1">
      <c r="A105" s="2"/>
    </row>
    <row r="106" spans="1:1" ht="12.75" customHeight="1">
      <c r="A106" s="2"/>
    </row>
    <row r="107" spans="1:1" ht="12.75" customHeight="1">
      <c r="A107" s="2"/>
    </row>
    <row r="108" spans="1:1" ht="12.75" customHeight="1">
      <c r="A108" s="2"/>
    </row>
    <row r="109" spans="1:1" ht="12.75" customHeight="1">
      <c r="A109" s="2"/>
    </row>
    <row r="110" spans="1:1" ht="12.75" customHeight="1">
      <c r="A110" s="2"/>
    </row>
    <row r="111" spans="1:1" ht="12.75" customHeight="1">
      <c r="A111" s="2"/>
    </row>
    <row r="112" spans="1:1" ht="12.75" customHeight="1">
      <c r="A112" s="2"/>
    </row>
    <row r="113" spans="1:1" ht="12.75" customHeight="1">
      <c r="A113" s="2"/>
    </row>
    <row r="114" spans="1:1" ht="12.75" customHeight="1">
      <c r="A114" s="2"/>
    </row>
    <row r="115" spans="1:1" ht="12.75" customHeight="1">
      <c r="A115" s="2"/>
    </row>
    <row r="116" spans="1:1" ht="12.75" customHeight="1">
      <c r="A116" s="2"/>
    </row>
    <row r="117" spans="1:1" ht="12.75" customHeight="1">
      <c r="A117" s="2"/>
    </row>
    <row r="118" spans="1:1" ht="12.75" customHeight="1">
      <c r="A118" s="2"/>
    </row>
    <row r="119" spans="1:1" ht="12.75" customHeight="1">
      <c r="A119" s="2"/>
    </row>
    <row r="120" spans="1:1" ht="12.75" customHeight="1">
      <c r="A120" s="2"/>
    </row>
    <row r="121" spans="1:1" ht="12.75" customHeight="1">
      <c r="A121" s="2"/>
    </row>
    <row r="122" spans="1:1" ht="12.75" customHeight="1">
      <c r="A122" s="2"/>
    </row>
    <row r="123" spans="1:1" ht="12.75" customHeight="1">
      <c r="A123" s="2"/>
    </row>
    <row r="124" spans="1:1" ht="12.75" customHeight="1">
      <c r="A124" s="2"/>
    </row>
    <row r="125" spans="1:1" ht="12.75" customHeight="1">
      <c r="A125" s="2"/>
    </row>
    <row r="126" spans="1:1" ht="12.75" customHeight="1">
      <c r="A126" s="2"/>
    </row>
    <row r="127" spans="1:1" ht="12.75" customHeight="1">
      <c r="A127" s="2"/>
    </row>
    <row r="128" spans="1:1" ht="12.75" customHeight="1">
      <c r="A128" s="2"/>
    </row>
    <row r="129" spans="1:1" ht="12.75" customHeight="1">
      <c r="A129" s="2"/>
    </row>
    <row r="130" spans="1:1" ht="12.75" customHeight="1">
      <c r="A130" s="2"/>
    </row>
    <row r="131" spans="1:1" ht="12.75" customHeight="1">
      <c r="A131" s="2"/>
    </row>
    <row r="132" spans="1:1" ht="12.75" customHeight="1">
      <c r="A132" s="2"/>
    </row>
    <row r="133" spans="1:1" ht="12.75" customHeight="1">
      <c r="A133" s="2"/>
    </row>
    <row r="134" spans="1:1" ht="12.75" customHeight="1">
      <c r="A134" s="2"/>
    </row>
    <row r="135" spans="1:1" ht="12.75" customHeight="1">
      <c r="A135" s="2"/>
    </row>
    <row r="136" spans="1:1" ht="12.75" customHeight="1">
      <c r="A136" s="2"/>
    </row>
    <row r="137" spans="1:1" ht="12.75" customHeight="1">
      <c r="A137" s="2"/>
    </row>
    <row r="138" spans="1:1" ht="12.75" customHeight="1">
      <c r="A138" s="2"/>
    </row>
    <row r="139" spans="1:1" ht="12.75" customHeight="1">
      <c r="A139" s="2"/>
    </row>
    <row r="140" spans="1:1" ht="12.75" customHeight="1">
      <c r="A140" s="2"/>
    </row>
    <row r="141" spans="1:1" ht="12.75" customHeight="1">
      <c r="A141" s="2"/>
    </row>
    <row r="142" spans="1:1" ht="12.75" customHeight="1">
      <c r="A142" s="2"/>
    </row>
    <row r="143" spans="1:1" ht="12.75" customHeight="1">
      <c r="A143" s="2"/>
    </row>
    <row r="144" spans="1:1" ht="12.75" customHeight="1">
      <c r="A144" s="2"/>
    </row>
    <row r="145" spans="1:1" ht="12.75" customHeight="1">
      <c r="A145" s="2"/>
    </row>
    <row r="146" spans="1:1" ht="12.75" customHeight="1">
      <c r="A146" s="2"/>
    </row>
    <row r="147" spans="1:1" ht="12.75" customHeight="1">
      <c r="A147" s="2"/>
    </row>
    <row r="148" spans="1:1" ht="12.75" customHeight="1">
      <c r="A148" s="2"/>
    </row>
    <row r="149" spans="1:1" ht="12.75" customHeight="1">
      <c r="A149" s="2"/>
    </row>
    <row r="150" spans="1:1" ht="12.75" customHeight="1">
      <c r="A150" s="2"/>
    </row>
    <row r="151" spans="1:1" ht="12.75" customHeight="1">
      <c r="A151" s="2"/>
    </row>
    <row r="152" spans="1:1" ht="12.75" customHeight="1">
      <c r="A152" s="2"/>
    </row>
    <row r="153" spans="1:1" ht="12.75" customHeight="1">
      <c r="A153" s="2"/>
    </row>
    <row r="154" spans="1:1" ht="12.75" customHeight="1">
      <c r="A154" s="2"/>
    </row>
    <row r="155" spans="1:1" ht="12.75" customHeight="1">
      <c r="A155" s="2"/>
    </row>
    <row r="156" spans="1:1" ht="12.75" customHeight="1">
      <c r="A156" s="2"/>
    </row>
    <row r="157" spans="1:1" ht="12.75" customHeight="1">
      <c r="A157" s="2"/>
    </row>
    <row r="158" spans="1:1" ht="12.75" customHeight="1">
      <c r="A158" s="2"/>
    </row>
    <row r="159" spans="1:1" ht="12.75" customHeight="1">
      <c r="A159" s="2"/>
    </row>
    <row r="160" spans="1:1" ht="12.75" customHeight="1">
      <c r="A160" s="2"/>
    </row>
    <row r="161" spans="1:1" ht="12.75" customHeight="1">
      <c r="A161" s="2"/>
    </row>
    <row r="162" spans="1:1" ht="12.75" customHeight="1">
      <c r="A162" s="2"/>
    </row>
    <row r="163" spans="1:1" ht="12.75" customHeight="1">
      <c r="A163" s="2"/>
    </row>
    <row r="164" spans="1:1" ht="12.75" customHeight="1">
      <c r="A164" s="2"/>
    </row>
    <row r="165" spans="1:1" ht="12.75" customHeight="1">
      <c r="A165" s="2"/>
    </row>
    <row r="166" spans="1:1" ht="12.75" customHeight="1">
      <c r="A166" s="2"/>
    </row>
    <row r="167" spans="1:1" ht="12.75" customHeight="1">
      <c r="A167" s="2"/>
    </row>
    <row r="168" spans="1:1" ht="12.75" customHeight="1">
      <c r="A168" s="2"/>
    </row>
    <row r="169" spans="1:1" ht="12.75" customHeight="1">
      <c r="A169" s="2"/>
    </row>
    <row r="170" spans="1:1" ht="12.75" customHeight="1">
      <c r="A170" s="2"/>
    </row>
    <row r="171" spans="1:1" ht="12.75" customHeight="1">
      <c r="A171" s="2"/>
    </row>
    <row r="172" spans="1:1" ht="12.75" customHeight="1">
      <c r="A172" s="2"/>
    </row>
    <row r="173" spans="1:1" ht="12.75" customHeight="1">
      <c r="A173" s="2"/>
    </row>
    <row r="174" spans="1:1" ht="12.75" customHeight="1">
      <c r="A174" s="2"/>
    </row>
    <row r="175" spans="1:1" ht="12.75" customHeight="1">
      <c r="A175" s="2"/>
    </row>
    <row r="176" spans="1:1" ht="12.75" customHeight="1">
      <c r="A176" s="2"/>
    </row>
    <row r="177" spans="1:1" ht="12.75" customHeight="1">
      <c r="A177" s="2"/>
    </row>
    <row r="178" spans="1:1" ht="12.75" customHeight="1">
      <c r="A178" s="2"/>
    </row>
    <row r="179" spans="1:1" ht="12.75" customHeight="1">
      <c r="A179" s="2"/>
    </row>
    <row r="180" spans="1:1" ht="12.75" customHeight="1">
      <c r="A180" s="2"/>
    </row>
    <row r="181" spans="1:1" ht="12.75" customHeight="1">
      <c r="A181" s="2"/>
    </row>
    <row r="182" spans="1:1" ht="12.75" customHeight="1">
      <c r="A182" s="2"/>
    </row>
    <row r="183" spans="1:1" ht="12.75" customHeight="1">
      <c r="A183" s="2"/>
    </row>
    <row r="184" spans="1:1" ht="12.75" customHeight="1">
      <c r="A184" s="2"/>
    </row>
    <row r="185" spans="1:1" ht="12.75" customHeight="1">
      <c r="A185" s="2"/>
    </row>
    <row r="186" spans="1:1" ht="12.75" customHeight="1">
      <c r="A186" s="2"/>
    </row>
    <row r="187" spans="1:1" ht="12.75" customHeight="1">
      <c r="A187" s="2"/>
    </row>
    <row r="188" spans="1:1" ht="12.75" customHeight="1">
      <c r="A188" s="2"/>
    </row>
    <row r="189" spans="1:1" ht="12.75" customHeight="1">
      <c r="A189" s="2"/>
    </row>
    <row r="190" spans="1:1" ht="12.75" customHeight="1">
      <c r="A190" s="2"/>
    </row>
    <row r="191" spans="1:1" ht="12.75" customHeight="1">
      <c r="A191" s="2"/>
    </row>
    <row r="192" spans="1:1" ht="12.75" customHeight="1">
      <c r="A192" s="2"/>
    </row>
    <row r="193" spans="1:1" ht="12.75" customHeight="1">
      <c r="A193" s="2"/>
    </row>
    <row r="194" spans="1:1" ht="12.75" customHeight="1">
      <c r="A194" s="2"/>
    </row>
    <row r="195" spans="1:1" ht="12.75" customHeight="1">
      <c r="A195" s="2"/>
    </row>
    <row r="196" spans="1:1" ht="12.75" customHeight="1">
      <c r="A196" s="2"/>
    </row>
    <row r="197" spans="1:1" ht="12.75" customHeight="1">
      <c r="A197" s="2"/>
    </row>
    <row r="198" spans="1:1" ht="12.75" customHeight="1">
      <c r="A198" s="2"/>
    </row>
    <row r="199" spans="1:1" ht="12.75" customHeight="1">
      <c r="A199" s="2"/>
    </row>
    <row r="200" spans="1:1" ht="12.75" customHeight="1">
      <c r="A200" s="2"/>
    </row>
    <row r="201" spans="1:1" ht="12.75" customHeight="1">
      <c r="A201" s="2"/>
    </row>
    <row r="202" spans="1:1" ht="12.75" customHeight="1">
      <c r="A202" s="2"/>
    </row>
    <row r="203" spans="1:1" ht="12.75" customHeight="1">
      <c r="A203" s="2"/>
    </row>
    <row r="204" spans="1:1" ht="12.75" customHeight="1">
      <c r="A204" s="2"/>
    </row>
    <row r="205" spans="1:1" ht="12.75" customHeight="1">
      <c r="A205" s="2"/>
    </row>
    <row r="206" spans="1:1" ht="12.75" customHeight="1">
      <c r="A206" s="2"/>
    </row>
    <row r="207" spans="1:1" ht="12.75" customHeight="1">
      <c r="A207" s="2"/>
    </row>
    <row r="208" spans="1:1" ht="12.75" customHeight="1">
      <c r="A208" s="2"/>
    </row>
    <row r="209" spans="1:1" ht="12.75" customHeight="1">
      <c r="A209" s="2"/>
    </row>
    <row r="210" spans="1:1" ht="12.75" customHeight="1">
      <c r="A210" s="2"/>
    </row>
    <row r="211" spans="1:1" ht="12.75" customHeight="1">
      <c r="A211" s="2"/>
    </row>
    <row r="212" spans="1:1" ht="12.75" customHeight="1">
      <c r="A212" s="2"/>
    </row>
    <row r="213" spans="1:1" ht="12.75" customHeight="1">
      <c r="A213" s="2"/>
    </row>
    <row r="214" spans="1:1" ht="12.75" customHeight="1">
      <c r="A214" s="2"/>
    </row>
    <row r="215" spans="1:1" ht="12.75" customHeight="1">
      <c r="A215" s="2"/>
    </row>
    <row r="216" spans="1:1" ht="12.75" customHeight="1">
      <c r="A216" s="2"/>
    </row>
    <row r="217" spans="1:1" ht="12.75" customHeight="1">
      <c r="A217" s="2"/>
    </row>
    <row r="218" spans="1:1" ht="12.75" customHeight="1">
      <c r="A218" s="2"/>
    </row>
    <row r="219" spans="1:1" ht="12.75" customHeight="1">
      <c r="A219" s="2"/>
    </row>
    <row r="220" spans="1:1" ht="12.75" customHeight="1">
      <c r="A220" s="2"/>
    </row>
    <row r="221" spans="1:1" ht="12.75" customHeight="1">
      <c r="A221" s="2"/>
    </row>
    <row r="222" spans="1:1" ht="12.75" customHeight="1">
      <c r="A222" s="2"/>
    </row>
    <row r="223" spans="1:1" ht="12.75" customHeight="1">
      <c r="A223" s="2"/>
    </row>
    <row r="224" spans="1:1" ht="12.75" customHeight="1">
      <c r="A224" s="2"/>
    </row>
    <row r="225" spans="1:1" ht="12.75" customHeight="1">
      <c r="A225" s="2"/>
    </row>
    <row r="226" spans="1:1" ht="12.75" customHeight="1">
      <c r="A226" s="2"/>
    </row>
    <row r="227" spans="1:1" ht="12.75" customHeight="1">
      <c r="A227" s="2"/>
    </row>
    <row r="228" spans="1:1" ht="12.75" customHeight="1">
      <c r="A228" s="2"/>
    </row>
    <row r="229" spans="1:1" ht="12.75" customHeight="1">
      <c r="A229" s="2"/>
    </row>
    <row r="230" spans="1:1" ht="12.75" customHeight="1">
      <c r="A230" s="2"/>
    </row>
    <row r="231" spans="1:1" ht="12.75" customHeight="1">
      <c r="A231" s="2"/>
    </row>
    <row r="232" spans="1:1" ht="12.75" customHeight="1">
      <c r="A232" s="2"/>
    </row>
    <row r="233" spans="1:1" ht="12.75" customHeight="1">
      <c r="A233" s="2"/>
    </row>
    <row r="234" spans="1:1" ht="12.75" customHeight="1">
      <c r="A234" s="2"/>
    </row>
    <row r="235" spans="1:1" ht="12.75" customHeight="1">
      <c r="A235" s="2"/>
    </row>
    <row r="236" spans="1:1" ht="12.75" customHeight="1">
      <c r="A236" s="2"/>
    </row>
    <row r="237" spans="1:1" ht="12.75" customHeight="1">
      <c r="A237" s="2"/>
    </row>
    <row r="238" spans="1:1" ht="12.75" customHeight="1">
      <c r="A238" s="2"/>
    </row>
    <row r="239" spans="1:1" ht="12.75" customHeight="1">
      <c r="A239" s="2"/>
    </row>
    <row r="240" spans="1:1" ht="12.75" customHeight="1">
      <c r="A240" s="2"/>
    </row>
    <row r="241" spans="1:1" ht="12.75" customHeight="1">
      <c r="A241" s="2"/>
    </row>
    <row r="242" spans="1:1" ht="12.75" customHeight="1">
      <c r="A242" s="2"/>
    </row>
    <row r="243" spans="1:1" ht="12.75" customHeight="1">
      <c r="A243" s="2"/>
    </row>
    <row r="244" spans="1:1" ht="12.75" customHeight="1">
      <c r="A244" s="2"/>
    </row>
    <row r="245" spans="1:1" ht="12.75" customHeight="1">
      <c r="A245" s="2"/>
    </row>
    <row r="246" spans="1:1" ht="12.75" customHeight="1">
      <c r="A246" s="2"/>
    </row>
    <row r="247" spans="1:1" ht="12.75" customHeight="1">
      <c r="A247" s="2"/>
    </row>
    <row r="248" spans="1:1" ht="12.75" customHeight="1">
      <c r="A248" s="2"/>
    </row>
    <row r="249" spans="1:1" ht="12.75" customHeight="1">
      <c r="A249" s="2"/>
    </row>
    <row r="250" spans="1:1" ht="12.75" customHeight="1">
      <c r="A250" s="2"/>
    </row>
    <row r="251" spans="1:1" ht="12.75" customHeight="1">
      <c r="A251" s="2"/>
    </row>
    <row r="252" spans="1:1" ht="12.75" customHeight="1">
      <c r="A252" s="2"/>
    </row>
    <row r="253" spans="1:1" ht="12.75" customHeight="1">
      <c r="A253" s="2"/>
    </row>
    <row r="254" spans="1:1" ht="12.75" customHeight="1">
      <c r="A254" s="2"/>
    </row>
    <row r="255" spans="1:1" ht="12.75" customHeight="1">
      <c r="A255" s="2"/>
    </row>
    <row r="256" spans="1:1" ht="12.75" customHeight="1">
      <c r="A256" s="2"/>
    </row>
    <row r="257" spans="1:1" ht="12.75" customHeight="1">
      <c r="A257" s="2"/>
    </row>
    <row r="258" spans="1:1" ht="12.75" customHeight="1">
      <c r="A258" s="2"/>
    </row>
    <row r="259" spans="1:1" ht="12.75" customHeight="1">
      <c r="A259" s="2"/>
    </row>
    <row r="260" spans="1:1" ht="12.75" customHeight="1">
      <c r="A260" s="2"/>
    </row>
    <row r="261" spans="1:1" ht="12.75" customHeight="1">
      <c r="A261" s="2"/>
    </row>
    <row r="262" spans="1:1" ht="12.75" customHeight="1">
      <c r="A262" s="2"/>
    </row>
    <row r="263" spans="1:1" ht="12.75" customHeight="1">
      <c r="A263" s="2"/>
    </row>
    <row r="264" spans="1:1" ht="12.75" customHeight="1">
      <c r="A264" s="2"/>
    </row>
    <row r="265" spans="1:1" ht="12.75" customHeight="1">
      <c r="A265" s="2"/>
    </row>
    <row r="266" spans="1:1" ht="12.75" customHeight="1">
      <c r="A266" s="2"/>
    </row>
    <row r="267" spans="1:1" ht="12.75" customHeight="1">
      <c r="A267" s="2"/>
    </row>
    <row r="268" spans="1:1" ht="12.75" customHeight="1">
      <c r="A268" s="2"/>
    </row>
    <row r="269" spans="1:1" ht="12.75" customHeight="1">
      <c r="A269" s="2"/>
    </row>
    <row r="270" spans="1:1" ht="12.75" customHeight="1">
      <c r="A270" s="2"/>
    </row>
    <row r="271" spans="1:1" ht="12.75" customHeight="1">
      <c r="A271" s="2"/>
    </row>
    <row r="272" spans="1:1" ht="12.75" customHeight="1">
      <c r="A272" s="2"/>
    </row>
    <row r="273" spans="1:1" ht="12.75" customHeight="1">
      <c r="A273" s="2"/>
    </row>
    <row r="274" spans="1:1" ht="12.75" customHeight="1">
      <c r="A274" s="2"/>
    </row>
    <row r="275" spans="1:1" ht="12.75" customHeight="1">
      <c r="A275" s="2"/>
    </row>
    <row r="276" spans="1:1" ht="12.75" customHeight="1">
      <c r="A276" s="2"/>
    </row>
    <row r="277" spans="1:1" ht="12.75" customHeight="1">
      <c r="A277" s="2"/>
    </row>
    <row r="278" spans="1:1" ht="12.75" customHeight="1">
      <c r="A278" s="2"/>
    </row>
    <row r="279" spans="1:1" ht="12.75" customHeight="1">
      <c r="A279" s="2"/>
    </row>
    <row r="280" spans="1:1" ht="12.75" customHeight="1">
      <c r="A280" s="2"/>
    </row>
    <row r="281" spans="1:1" ht="12.75" customHeight="1">
      <c r="A281" s="2"/>
    </row>
    <row r="282" spans="1:1" ht="12.75" customHeight="1">
      <c r="A282" s="2"/>
    </row>
    <row r="283" spans="1:1" ht="12.75" customHeight="1">
      <c r="A283" s="2"/>
    </row>
    <row r="284" spans="1:1" ht="12.75" customHeight="1">
      <c r="A284" s="2"/>
    </row>
    <row r="285" spans="1:1" ht="12.75" customHeight="1">
      <c r="A285" s="2"/>
    </row>
    <row r="286" spans="1:1" ht="12.75" customHeight="1">
      <c r="A286" s="2"/>
    </row>
    <row r="287" spans="1:1" ht="12.75" customHeight="1">
      <c r="A287" s="2"/>
    </row>
    <row r="288" spans="1:1" ht="12.75" customHeight="1">
      <c r="A288" s="2"/>
    </row>
    <row r="289" spans="1:1" ht="12.75" customHeight="1">
      <c r="A289" s="2"/>
    </row>
    <row r="290" spans="1:1" ht="12.75" customHeight="1">
      <c r="A290" s="2"/>
    </row>
    <row r="291" spans="1:1" ht="12.75" customHeight="1">
      <c r="A291" s="2"/>
    </row>
    <row r="292" spans="1:1" ht="12.75" customHeight="1">
      <c r="A292" s="2"/>
    </row>
    <row r="293" spans="1:1" ht="12.75" customHeight="1">
      <c r="A293" s="2"/>
    </row>
    <row r="294" spans="1:1" ht="12.75" customHeight="1">
      <c r="A294" s="2"/>
    </row>
    <row r="295" spans="1:1" ht="12.75" customHeight="1">
      <c r="A295" s="2"/>
    </row>
    <row r="296" spans="1:1" ht="12.75" customHeight="1">
      <c r="A296" s="2"/>
    </row>
    <row r="297" spans="1:1" ht="12.75" customHeight="1">
      <c r="A297" s="2"/>
    </row>
    <row r="298" spans="1:1" ht="12.75" customHeight="1">
      <c r="A298" s="2"/>
    </row>
    <row r="299" spans="1:1" ht="12.75" customHeight="1">
      <c r="A299" s="2"/>
    </row>
    <row r="300" spans="1:1" ht="12.75" customHeight="1">
      <c r="A300" s="2"/>
    </row>
    <row r="301" spans="1:1" ht="12.75" customHeight="1">
      <c r="A301" s="2"/>
    </row>
    <row r="302" spans="1:1" ht="12.75" customHeight="1">
      <c r="A302" s="2"/>
    </row>
    <row r="303" spans="1:1" ht="12.75" customHeight="1">
      <c r="A303" s="2"/>
    </row>
    <row r="304" spans="1:1" ht="12.75" customHeight="1">
      <c r="A304" s="2"/>
    </row>
    <row r="305" spans="1:1" ht="12.75" customHeight="1">
      <c r="A305" s="2"/>
    </row>
    <row r="306" spans="1:1" ht="12.75" customHeight="1">
      <c r="A306" s="2"/>
    </row>
    <row r="307" spans="1:1" ht="12.75" customHeight="1">
      <c r="A307" s="2"/>
    </row>
    <row r="308" spans="1:1" ht="12.75" customHeight="1">
      <c r="A308" s="2"/>
    </row>
    <row r="309" spans="1:1" ht="12.75" customHeight="1">
      <c r="A309" s="2"/>
    </row>
    <row r="310" spans="1:1" ht="12.75" customHeight="1">
      <c r="A310" s="2"/>
    </row>
    <row r="311" spans="1:1" ht="12.75" customHeight="1">
      <c r="A311" s="2"/>
    </row>
    <row r="312" spans="1:1" ht="12.75" customHeight="1">
      <c r="A312" s="2"/>
    </row>
    <row r="313" spans="1:1" ht="12.75" customHeight="1">
      <c r="A313" s="2"/>
    </row>
    <row r="314" spans="1:1" ht="12.75" customHeight="1">
      <c r="A314" s="2"/>
    </row>
    <row r="315" spans="1:1" ht="12.75" customHeight="1">
      <c r="A315" s="2"/>
    </row>
    <row r="316" spans="1:1" ht="12.75" customHeight="1">
      <c r="A316" s="2"/>
    </row>
    <row r="317" spans="1:1" ht="12.75" customHeight="1">
      <c r="A317" s="2"/>
    </row>
    <row r="318" spans="1:1" ht="12.75" customHeight="1">
      <c r="A318" s="2"/>
    </row>
    <row r="319" spans="1:1" ht="12.75" customHeight="1">
      <c r="A319" s="2"/>
    </row>
    <row r="320" spans="1:1" ht="12.75" customHeight="1">
      <c r="A320" s="2"/>
    </row>
    <row r="321" spans="1:1" ht="12.75" customHeight="1">
      <c r="A321" s="2"/>
    </row>
    <row r="322" spans="1:1" ht="12.75" customHeight="1">
      <c r="A322" s="2"/>
    </row>
    <row r="323" spans="1:1" ht="12.75" customHeight="1">
      <c r="A323" s="2"/>
    </row>
    <row r="324" spans="1:1" ht="12.75" customHeight="1">
      <c r="A324" s="2"/>
    </row>
    <row r="325" spans="1:1" ht="12.75" customHeight="1">
      <c r="A325" s="2"/>
    </row>
    <row r="326" spans="1:1" ht="12.75" customHeight="1">
      <c r="A326" s="2"/>
    </row>
    <row r="327" spans="1:1" ht="12.75" customHeight="1">
      <c r="A327" s="2"/>
    </row>
    <row r="328" spans="1:1" ht="12.75" customHeight="1">
      <c r="A328" s="2"/>
    </row>
    <row r="329" spans="1:1" ht="12.75" customHeight="1">
      <c r="A329" s="2"/>
    </row>
    <row r="330" spans="1:1" ht="12.75" customHeight="1">
      <c r="A330" s="2"/>
    </row>
    <row r="331" spans="1:1" ht="12.75" customHeight="1">
      <c r="A331" s="2"/>
    </row>
    <row r="332" spans="1:1" ht="12.75" customHeight="1">
      <c r="A332" s="2"/>
    </row>
    <row r="333" spans="1:1" ht="12.75" customHeight="1">
      <c r="A333" s="2"/>
    </row>
    <row r="334" spans="1:1" ht="12.75" customHeight="1">
      <c r="A334" s="2"/>
    </row>
    <row r="335" spans="1:1" ht="12.75" customHeight="1">
      <c r="A335" s="2"/>
    </row>
    <row r="336" spans="1:1" ht="12.75" customHeight="1">
      <c r="A336" s="2"/>
    </row>
    <row r="337" spans="1:1" ht="12.75" customHeight="1">
      <c r="A337" s="2"/>
    </row>
    <row r="338" spans="1:1" ht="12.75" customHeight="1">
      <c r="A338" s="2"/>
    </row>
    <row r="339" spans="1:1" ht="12.75" customHeight="1">
      <c r="A339" s="2"/>
    </row>
    <row r="340" spans="1:1" ht="12.75" customHeight="1">
      <c r="A340" s="2"/>
    </row>
    <row r="341" spans="1:1" ht="12.75" customHeight="1">
      <c r="A341" s="2"/>
    </row>
    <row r="342" spans="1:1" ht="12.75" customHeight="1">
      <c r="A342" s="2"/>
    </row>
    <row r="343" spans="1:1" ht="12.75" customHeight="1">
      <c r="A343" s="2"/>
    </row>
    <row r="344" spans="1:1" ht="12.75" customHeight="1">
      <c r="A344" s="2"/>
    </row>
    <row r="345" spans="1:1" ht="12.75" customHeight="1">
      <c r="A345" s="2"/>
    </row>
    <row r="346" spans="1:1" ht="12.75" customHeight="1">
      <c r="A346" s="2"/>
    </row>
    <row r="347" spans="1:1" ht="12.75" customHeight="1">
      <c r="A347" s="2"/>
    </row>
    <row r="348" spans="1:1" ht="12.75" customHeight="1">
      <c r="A348" s="2"/>
    </row>
    <row r="349" spans="1:1" ht="12.75" customHeight="1">
      <c r="A349" s="2"/>
    </row>
    <row r="350" spans="1:1" ht="12.75" customHeight="1">
      <c r="A350" s="2"/>
    </row>
    <row r="351" spans="1:1" ht="12.75" customHeight="1">
      <c r="A351" s="2"/>
    </row>
    <row r="352" spans="1:1" ht="12.75" customHeight="1">
      <c r="A352" s="2"/>
    </row>
    <row r="353" spans="1:1" ht="12.75" customHeight="1">
      <c r="A353" s="2"/>
    </row>
    <row r="354" spans="1:1" ht="12.75" customHeight="1">
      <c r="A354" s="2"/>
    </row>
    <row r="355" spans="1:1" ht="12.75" customHeight="1">
      <c r="A355" s="2"/>
    </row>
    <row r="356" spans="1:1" ht="12.75" customHeight="1">
      <c r="A356" s="2"/>
    </row>
    <row r="357" spans="1:1" ht="12.75" customHeight="1">
      <c r="A357" s="2"/>
    </row>
    <row r="358" spans="1:1" ht="12.75" customHeight="1">
      <c r="A358" s="2"/>
    </row>
    <row r="359" spans="1:1" ht="12.75" customHeight="1">
      <c r="A359" s="2"/>
    </row>
    <row r="360" spans="1:1" ht="12.75" customHeight="1">
      <c r="A360" s="2"/>
    </row>
    <row r="361" spans="1:1" ht="12.75" customHeight="1">
      <c r="A361" s="2"/>
    </row>
    <row r="362" spans="1:1" ht="12.75" customHeight="1">
      <c r="A362" s="2"/>
    </row>
    <row r="363" spans="1:1" ht="12.75" customHeight="1">
      <c r="A363" s="2"/>
    </row>
    <row r="364" spans="1:1" ht="12.75" customHeight="1">
      <c r="A364" s="2"/>
    </row>
    <row r="365" spans="1:1" ht="12.75" customHeight="1">
      <c r="A365" s="2"/>
    </row>
    <row r="366" spans="1:1" ht="12.75" customHeight="1">
      <c r="A366" s="2"/>
    </row>
    <row r="367" spans="1:1" ht="12.75" customHeight="1">
      <c r="A367" s="2"/>
    </row>
    <row r="368" spans="1:1" ht="12.75" customHeight="1">
      <c r="A368" s="2"/>
    </row>
    <row r="369" spans="1:1" ht="12.75" customHeight="1">
      <c r="A369" s="2"/>
    </row>
    <row r="370" spans="1:1" ht="12.75" customHeight="1">
      <c r="A370" s="2"/>
    </row>
    <row r="371" spans="1:1" ht="12.75" customHeight="1">
      <c r="A371" s="2"/>
    </row>
    <row r="372" spans="1:1" ht="12.75" customHeight="1">
      <c r="A372" s="2"/>
    </row>
    <row r="373" spans="1:1" ht="12.75" customHeight="1">
      <c r="A373" s="2"/>
    </row>
    <row r="374" spans="1:1" ht="12.75" customHeight="1">
      <c r="A374" s="2"/>
    </row>
    <row r="375" spans="1:1" ht="12.75" customHeight="1">
      <c r="A375" s="2"/>
    </row>
    <row r="376" spans="1:1" ht="12.75" customHeight="1">
      <c r="A376" s="2"/>
    </row>
    <row r="377" spans="1:1" ht="12.75" customHeight="1">
      <c r="A377" s="2"/>
    </row>
    <row r="378" spans="1:1" ht="12.75" customHeight="1">
      <c r="A378" s="2"/>
    </row>
    <row r="379" spans="1:1" ht="12.75" customHeight="1">
      <c r="A379" s="2"/>
    </row>
    <row r="380" spans="1:1" ht="12.75" customHeight="1">
      <c r="A380" s="2"/>
    </row>
    <row r="381" spans="1:1" ht="12.75" customHeight="1">
      <c r="A381" s="2"/>
    </row>
    <row r="382" spans="1:1" ht="12.75" customHeight="1">
      <c r="A382" s="2"/>
    </row>
    <row r="383" spans="1:1" ht="12.75" customHeight="1">
      <c r="A383" s="2"/>
    </row>
    <row r="384" spans="1:1" ht="12.75" customHeight="1">
      <c r="A384" s="2"/>
    </row>
    <row r="385" spans="1:1" ht="12.75" customHeight="1">
      <c r="A385" s="2"/>
    </row>
    <row r="386" spans="1:1" ht="12.75" customHeight="1">
      <c r="A386" s="2"/>
    </row>
    <row r="387" spans="1:1" ht="12.75" customHeight="1">
      <c r="A387" s="2"/>
    </row>
    <row r="388" spans="1:1" ht="12.75" customHeight="1">
      <c r="A388" s="2"/>
    </row>
    <row r="389" spans="1:1" ht="12.75" customHeight="1">
      <c r="A389" s="2"/>
    </row>
    <row r="390" spans="1:1" ht="12.75" customHeight="1">
      <c r="A390" s="2"/>
    </row>
    <row r="391" spans="1:1" ht="12.75" customHeight="1">
      <c r="A391" s="2"/>
    </row>
    <row r="392" spans="1:1" ht="12.75" customHeight="1">
      <c r="A392" s="2"/>
    </row>
    <row r="393" spans="1:1" ht="12.75" customHeight="1">
      <c r="A393" s="2"/>
    </row>
    <row r="394" spans="1:1" ht="12.75" customHeight="1">
      <c r="A394" s="2"/>
    </row>
    <row r="395" spans="1:1" ht="12.75" customHeight="1">
      <c r="A395" s="2"/>
    </row>
    <row r="396" spans="1:1" ht="12.75" customHeight="1">
      <c r="A396" s="2"/>
    </row>
    <row r="397" spans="1:1" ht="12.75" customHeight="1">
      <c r="A397" s="2"/>
    </row>
    <row r="398" spans="1:1" ht="12.75" customHeight="1">
      <c r="A398" s="2"/>
    </row>
    <row r="399" spans="1:1" ht="12.75" customHeight="1">
      <c r="A399" s="2"/>
    </row>
    <row r="400" spans="1:1" ht="12.75" customHeight="1">
      <c r="A400" s="2"/>
    </row>
    <row r="401" spans="1:1" ht="12.75" customHeight="1">
      <c r="A401" s="2"/>
    </row>
    <row r="402" spans="1:1" ht="12.75" customHeight="1">
      <c r="A402" s="2"/>
    </row>
    <row r="403" spans="1:1" ht="12.75" customHeight="1">
      <c r="A403" s="2"/>
    </row>
    <row r="404" spans="1:1" ht="12.75" customHeight="1">
      <c r="A404" s="2"/>
    </row>
    <row r="405" spans="1:1" ht="12.75" customHeight="1">
      <c r="A405" s="2"/>
    </row>
    <row r="406" spans="1:1" ht="12.75" customHeight="1">
      <c r="A406" s="2"/>
    </row>
    <row r="407" spans="1:1" ht="12.75" customHeight="1">
      <c r="A407" s="2"/>
    </row>
    <row r="408" spans="1:1" ht="12.75" customHeight="1">
      <c r="A408" s="2"/>
    </row>
    <row r="409" spans="1:1" ht="12.75" customHeight="1">
      <c r="A409" s="2"/>
    </row>
    <row r="410" spans="1:1" ht="12.75" customHeight="1">
      <c r="A410" s="2"/>
    </row>
    <row r="411" spans="1:1" ht="12.75" customHeight="1">
      <c r="A411" s="2"/>
    </row>
    <row r="412" spans="1:1" ht="12.75" customHeight="1">
      <c r="A412" s="2"/>
    </row>
    <row r="413" spans="1:1" ht="12.75" customHeight="1">
      <c r="A413" s="2"/>
    </row>
    <row r="414" spans="1:1" ht="12.75" customHeight="1">
      <c r="A414" s="2"/>
    </row>
    <row r="415" spans="1:1" ht="12.75" customHeight="1">
      <c r="A415" s="2"/>
    </row>
    <row r="416" spans="1:1" ht="12.75" customHeight="1">
      <c r="A416" s="2"/>
    </row>
    <row r="417" spans="1:1" ht="12.75" customHeight="1">
      <c r="A417" s="2"/>
    </row>
    <row r="418" spans="1:1" ht="12.75" customHeight="1">
      <c r="A418" s="2"/>
    </row>
    <row r="419" spans="1:1" ht="12.75" customHeight="1">
      <c r="A419" s="2"/>
    </row>
    <row r="420" spans="1:1" ht="12.75" customHeight="1">
      <c r="A420" s="2"/>
    </row>
    <row r="421" spans="1:1" ht="12.75" customHeight="1">
      <c r="A421" s="2"/>
    </row>
    <row r="422" spans="1:1" ht="12.75" customHeight="1">
      <c r="A422" s="2"/>
    </row>
    <row r="423" spans="1:1" ht="12.75" customHeight="1">
      <c r="A423" s="2"/>
    </row>
    <row r="424" spans="1:1" ht="12.75" customHeight="1">
      <c r="A424" s="2"/>
    </row>
    <row r="425" spans="1:1" ht="12.75" customHeight="1">
      <c r="A425" s="2"/>
    </row>
    <row r="426" spans="1:1" ht="12.75" customHeight="1">
      <c r="A426" s="2"/>
    </row>
    <row r="427" spans="1:1" ht="12.75" customHeight="1">
      <c r="A427" s="2"/>
    </row>
    <row r="428" spans="1:1" ht="12.75" customHeight="1">
      <c r="A428" s="2"/>
    </row>
    <row r="429" spans="1:1" ht="12.75" customHeight="1">
      <c r="A429" s="2"/>
    </row>
    <row r="430" spans="1:1" ht="12.75" customHeight="1">
      <c r="A430" s="2"/>
    </row>
    <row r="431" spans="1:1" ht="12.75" customHeight="1">
      <c r="A431" s="2"/>
    </row>
    <row r="432" spans="1:1" ht="12.75" customHeight="1">
      <c r="A432" s="2"/>
    </row>
    <row r="433" spans="1:1" ht="12.75" customHeight="1">
      <c r="A433" s="2"/>
    </row>
    <row r="434" spans="1:1" ht="12.75" customHeight="1">
      <c r="A434" s="2"/>
    </row>
    <row r="435" spans="1:1" ht="12.75" customHeight="1">
      <c r="A435" s="2"/>
    </row>
    <row r="436" spans="1:1" ht="12.75" customHeight="1">
      <c r="A436" s="2"/>
    </row>
    <row r="437" spans="1:1" ht="12.75" customHeight="1">
      <c r="A437" s="2"/>
    </row>
    <row r="438" spans="1:1" ht="12.75" customHeight="1">
      <c r="A438" s="2"/>
    </row>
    <row r="439" spans="1:1" ht="12.75" customHeight="1">
      <c r="A439" s="2"/>
    </row>
    <row r="440" spans="1:1" ht="12.75" customHeight="1">
      <c r="A440" s="2"/>
    </row>
    <row r="441" spans="1:1" ht="12.75" customHeight="1">
      <c r="A441" s="2"/>
    </row>
    <row r="442" spans="1:1" ht="12.75" customHeight="1">
      <c r="A442" s="2"/>
    </row>
    <row r="443" spans="1:1" ht="12.75" customHeight="1">
      <c r="A443" s="2"/>
    </row>
    <row r="444" spans="1:1" ht="12.75" customHeight="1">
      <c r="A444" s="2"/>
    </row>
    <row r="445" spans="1:1" ht="12.75" customHeight="1">
      <c r="A445" s="2"/>
    </row>
    <row r="446" spans="1:1" ht="12.75" customHeight="1">
      <c r="A446" s="2"/>
    </row>
    <row r="447" spans="1:1" ht="12.75" customHeight="1">
      <c r="A447" s="2"/>
    </row>
    <row r="448" spans="1:1" ht="12.75" customHeight="1">
      <c r="A448" s="2"/>
    </row>
    <row r="449" spans="1:1" ht="12.75" customHeight="1">
      <c r="A449" s="2"/>
    </row>
    <row r="450" spans="1:1" ht="12.75" customHeight="1">
      <c r="A450" s="2"/>
    </row>
    <row r="451" spans="1:1" ht="12.75" customHeight="1">
      <c r="A451" s="2"/>
    </row>
    <row r="452" spans="1:1" ht="12.75" customHeight="1">
      <c r="A452" s="2"/>
    </row>
    <row r="453" spans="1:1" ht="12.75" customHeight="1">
      <c r="A453" s="2"/>
    </row>
    <row r="454" spans="1:1" ht="12.75" customHeight="1">
      <c r="A454" s="2"/>
    </row>
    <row r="455" spans="1:1" ht="12.75" customHeight="1">
      <c r="A455" s="2"/>
    </row>
    <row r="456" spans="1:1" ht="12.75" customHeight="1">
      <c r="A456" s="2"/>
    </row>
    <row r="457" spans="1:1" ht="12.75" customHeight="1">
      <c r="A457" s="2"/>
    </row>
    <row r="458" spans="1:1" ht="12.75" customHeight="1">
      <c r="A458" s="2"/>
    </row>
    <row r="459" spans="1:1" ht="12.75" customHeight="1">
      <c r="A459" s="2"/>
    </row>
    <row r="460" spans="1:1" ht="12.75" customHeight="1">
      <c r="A460" s="2"/>
    </row>
    <row r="461" spans="1:1" ht="12.75" customHeight="1">
      <c r="A461" s="2"/>
    </row>
    <row r="462" spans="1:1" ht="12.75" customHeight="1">
      <c r="A462" s="2"/>
    </row>
    <row r="463" spans="1:1" ht="12.75" customHeight="1">
      <c r="A463" s="2"/>
    </row>
    <row r="464" spans="1:1" ht="12.75" customHeight="1">
      <c r="A464" s="2"/>
    </row>
    <row r="465" spans="1:1" ht="12.75" customHeight="1">
      <c r="A465" s="2"/>
    </row>
    <row r="466" spans="1:1" ht="12.75" customHeight="1">
      <c r="A466" s="2"/>
    </row>
    <row r="467" spans="1:1" ht="12.75" customHeight="1">
      <c r="A467" s="2"/>
    </row>
    <row r="468" spans="1:1" ht="12.75" customHeight="1">
      <c r="A468" s="2"/>
    </row>
    <row r="469" spans="1:1" ht="12.75" customHeight="1">
      <c r="A469" s="2"/>
    </row>
    <row r="470" spans="1:1" ht="12.75" customHeight="1">
      <c r="A470" s="2"/>
    </row>
    <row r="471" spans="1:1" ht="12.75" customHeight="1">
      <c r="A471" s="2"/>
    </row>
    <row r="472" spans="1:1" ht="12.75" customHeight="1">
      <c r="A472" s="2"/>
    </row>
    <row r="473" spans="1:1" ht="12.75" customHeight="1">
      <c r="A473" s="2"/>
    </row>
    <row r="474" spans="1:1" ht="12.75" customHeight="1">
      <c r="A474" s="2"/>
    </row>
    <row r="475" spans="1:1" ht="12.75" customHeight="1">
      <c r="A475" s="2"/>
    </row>
    <row r="476" spans="1:1" ht="12.75" customHeight="1">
      <c r="A476" s="2"/>
    </row>
    <row r="477" spans="1:1" ht="12.75" customHeight="1">
      <c r="A477" s="2"/>
    </row>
    <row r="478" spans="1:1" ht="12.75" customHeight="1">
      <c r="A478" s="2"/>
    </row>
    <row r="479" spans="1:1" ht="12.75" customHeight="1">
      <c r="A479" s="2"/>
    </row>
    <row r="480" spans="1:1" ht="12.75" customHeight="1">
      <c r="A480" s="2"/>
    </row>
    <row r="481" spans="1:1" ht="12.75" customHeight="1">
      <c r="A481" s="2"/>
    </row>
    <row r="482" spans="1:1" ht="12.75" customHeight="1">
      <c r="A482" s="2"/>
    </row>
    <row r="483" spans="1:1" ht="12.75" customHeight="1">
      <c r="A483" s="2"/>
    </row>
    <row r="484" spans="1:1" ht="12.75" customHeight="1">
      <c r="A484" s="2"/>
    </row>
    <row r="485" spans="1:1" ht="12.75" customHeight="1">
      <c r="A485" s="2"/>
    </row>
    <row r="486" spans="1:1" ht="12.75" customHeight="1">
      <c r="A486" s="2"/>
    </row>
    <row r="487" spans="1:1" ht="12.75" customHeight="1">
      <c r="A487" s="2"/>
    </row>
    <row r="488" spans="1:1" ht="12.75" customHeight="1">
      <c r="A488" s="2"/>
    </row>
    <row r="489" spans="1:1" ht="12.75" customHeight="1">
      <c r="A489" s="2"/>
    </row>
    <row r="490" spans="1:1" ht="12.75" customHeight="1">
      <c r="A490" s="2"/>
    </row>
    <row r="491" spans="1:1" ht="12.75" customHeight="1">
      <c r="A491" s="2"/>
    </row>
    <row r="492" spans="1:1" ht="12.75" customHeight="1">
      <c r="A492" s="2"/>
    </row>
    <row r="493" spans="1:1" ht="12.75" customHeight="1">
      <c r="A493" s="2"/>
    </row>
    <row r="494" spans="1:1" ht="12.75" customHeight="1">
      <c r="A494" s="2"/>
    </row>
    <row r="495" spans="1:1" ht="12.75" customHeight="1">
      <c r="A495" s="2"/>
    </row>
    <row r="496" spans="1:1" ht="12.75" customHeight="1">
      <c r="A496" s="2"/>
    </row>
    <row r="497" spans="1:1" ht="12.75" customHeight="1">
      <c r="A497" s="2"/>
    </row>
    <row r="498" spans="1:1" ht="12.75" customHeight="1">
      <c r="A498" s="2"/>
    </row>
    <row r="499" spans="1:1" ht="12.75" customHeight="1">
      <c r="A499" s="2"/>
    </row>
    <row r="500" spans="1:1" ht="12.75" customHeight="1">
      <c r="A500" s="2"/>
    </row>
    <row r="501" spans="1:1" ht="12.75" customHeight="1">
      <c r="A501" s="2"/>
    </row>
    <row r="502" spans="1:1" ht="12.75" customHeight="1">
      <c r="A502" s="2"/>
    </row>
    <row r="503" spans="1:1" ht="12.75" customHeight="1">
      <c r="A503" s="2"/>
    </row>
    <row r="504" spans="1:1" ht="12.75" customHeight="1">
      <c r="A504" s="2"/>
    </row>
    <row r="505" spans="1:1" ht="12.75" customHeight="1">
      <c r="A505" s="2"/>
    </row>
    <row r="506" spans="1:1" ht="12.75" customHeight="1">
      <c r="A506" s="2"/>
    </row>
    <row r="507" spans="1:1" ht="12.75" customHeight="1">
      <c r="A507" s="2"/>
    </row>
    <row r="508" spans="1:1" ht="12.75" customHeight="1">
      <c r="A508" s="2"/>
    </row>
    <row r="509" spans="1:1" ht="12.75" customHeight="1">
      <c r="A509" s="2"/>
    </row>
    <row r="510" spans="1:1" ht="12.75" customHeight="1">
      <c r="A510" s="2"/>
    </row>
    <row r="511" spans="1:1" ht="12.75" customHeight="1">
      <c r="A511" s="2"/>
    </row>
    <row r="512" spans="1:1" ht="12.75" customHeight="1">
      <c r="A512" s="2"/>
    </row>
    <row r="513" spans="1:1" ht="12.75" customHeight="1">
      <c r="A513" s="2"/>
    </row>
    <row r="514" spans="1:1" ht="12.75" customHeight="1">
      <c r="A514" s="2"/>
    </row>
    <row r="515" spans="1:1" ht="12.75" customHeight="1">
      <c r="A515" s="2"/>
    </row>
    <row r="516" spans="1:1" ht="12.75" customHeight="1">
      <c r="A516" s="2"/>
    </row>
    <row r="517" spans="1:1" ht="12.75" customHeight="1">
      <c r="A517" s="2"/>
    </row>
    <row r="518" spans="1:1" ht="12.75" customHeight="1">
      <c r="A518" s="2"/>
    </row>
    <row r="519" spans="1:1" ht="12.75" customHeight="1">
      <c r="A519" s="2"/>
    </row>
    <row r="520" spans="1:1" ht="12.75" customHeight="1">
      <c r="A520" s="2"/>
    </row>
    <row r="521" spans="1:1" ht="12.75" customHeight="1">
      <c r="A521" s="2"/>
    </row>
    <row r="522" spans="1:1" ht="12.75" customHeight="1">
      <c r="A522" s="2"/>
    </row>
    <row r="523" spans="1:1" ht="12.75" customHeight="1">
      <c r="A523" s="2"/>
    </row>
    <row r="524" spans="1:1" ht="12.75" customHeight="1">
      <c r="A524" s="2"/>
    </row>
    <row r="525" spans="1:1" ht="12.75" customHeight="1">
      <c r="A525" s="2"/>
    </row>
    <row r="526" spans="1:1" ht="12.75" customHeight="1">
      <c r="A526" s="2"/>
    </row>
    <row r="527" spans="1:1" ht="12.75" customHeight="1">
      <c r="A527" s="2"/>
    </row>
    <row r="528" spans="1:1" ht="12.75" customHeight="1">
      <c r="A528" s="2"/>
    </row>
    <row r="529" spans="1:1" ht="12.75" customHeight="1">
      <c r="A529" s="2"/>
    </row>
    <row r="530" spans="1:1" ht="12.75" customHeight="1">
      <c r="A530" s="2"/>
    </row>
    <row r="531" spans="1:1" ht="12.75" customHeight="1">
      <c r="A531" s="2"/>
    </row>
    <row r="532" spans="1:1" ht="12.75" customHeight="1">
      <c r="A532" s="2"/>
    </row>
    <row r="533" spans="1:1" ht="12.75" customHeight="1">
      <c r="A533" s="2"/>
    </row>
    <row r="534" spans="1:1" ht="12.75" customHeight="1">
      <c r="A534" s="2"/>
    </row>
    <row r="535" spans="1:1" ht="12.75" customHeight="1">
      <c r="A535" s="2"/>
    </row>
    <row r="536" spans="1:1" ht="12.75" customHeight="1">
      <c r="A536" s="2"/>
    </row>
    <row r="537" spans="1:1" ht="12.75" customHeight="1">
      <c r="A537" s="2"/>
    </row>
    <row r="538" spans="1:1" ht="12.75" customHeight="1">
      <c r="A538" s="2"/>
    </row>
    <row r="539" spans="1:1" ht="12.75" customHeight="1">
      <c r="A539" s="2"/>
    </row>
    <row r="540" spans="1:1" ht="12.75" customHeight="1">
      <c r="A540" s="2"/>
    </row>
    <row r="541" spans="1:1" ht="12.75" customHeight="1">
      <c r="A541" s="2"/>
    </row>
    <row r="542" spans="1:1" ht="12.75" customHeight="1">
      <c r="A542" s="2"/>
    </row>
    <row r="543" spans="1:1" ht="12.75" customHeight="1">
      <c r="A543" s="2"/>
    </row>
    <row r="544" spans="1:1" ht="12.75" customHeight="1">
      <c r="A544" s="2"/>
    </row>
    <row r="545" spans="1:1" ht="12.75" customHeight="1">
      <c r="A545" s="2"/>
    </row>
    <row r="546" spans="1:1" ht="12.75" customHeight="1">
      <c r="A546" s="2"/>
    </row>
    <row r="547" spans="1:1" ht="12.75" customHeight="1">
      <c r="A547" s="2"/>
    </row>
    <row r="548" spans="1:1" ht="12.75" customHeight="1">
      <c r="A548" s="2"/>
    </row>
    <row r="549" spans="1:1" ht="12.75" customHeight="1">
      <c r="A549" s="2"/>
    </row>
    <row r="550" spans="1:1" ht="12.75" customHeight="1">
      <c r="A550" s="2"/>
    </row>
    <row r="551" spans="1:1" ht="12.75" customHeight="1">
      <c r="A551" s="2"/>
    </row>
    <row r="552" spans="1:1" ht="12.75" customHeight="1">
      <c r="A552" s="2"/>
    </row>
    <row r="553" spans="1:1" ht="12.75" customHeight="1">
      <c r="A553" s="2"/>
    </row>
    <row r="554" spans="1:1" ht="12.75" customHeight="1">
      <c r="A554" s="2"/>
    </row>
    <row r="555" spans="1:1" ht="12.75" customHeight="1">
      <c r="A555" s="2"/>
    </row>
    <row r="556" spans="1:1" ht="12.75" customHeight="1">
      <c r="A556" s="2"/>
    </row>
    <row r="557" spans="1:1" ht="12.75" customHeight="1">
      <c r="A557" s="2"/>
    </row>
    <row r="558" spans="1:1" ht="12.75" customHeight="1">
      <c r="A558" s="2"/>
    </row>
    <row r="559" spans="1:1" ht="12.75" customHeight="1">
      <c r="A559" s="2"/>
    </row>
    <row r="560" spans="1:1" ht="12.75" customHeight="1">
      <c r="A560" s="2"/>
    </row>
    <row r="561" spans="1:1" ht="12.75" customHeight="1">
      <c r="A561" s="2"/>
    </row>
    <row r="562" spans="1:1" ht="12.75" customHeight="1">
      <c r="A562" s="2"/>
    </row>
    <row r="563" spans="1:1" ht="12.75" customHeight="1">
      <c r="A563" s="2"/>
    </row>
    <row r="564" spans="1:1" ht="12.75" customHeight="1">
      <c r="A564" s="2"/>
    </row>
    <row r="565" spans="1:1" ht="12.75" customHeight="1">
      <c r="A565" s="2"/>
    </row>
    <row r="566" spans="1:1" ht="12.75" customHeight="1">
      <c r="A566" s="2"/>
    </row>
    <row r="567" spans="1:1" ht="12.75" customHeight="1">
      <c r="A567" s="2"/>
    </row>
    <row r="568" spans="1:1" ht="12.75" customHeight="1">
      <c r="A568" s="2"/>
    </row>
    <row r="569" spans="1:1" ht="12.75" customHeight="1">
      <c r="A569" s="2"/>
    </row>
    <row r="570" spans="1:1" ht="12.75" customHeight="1">
      <c r="A570" s="2"/>
    </row>
    <row r="571" spans="1:1" ht="12.75" customHeight="1">
      <c r="A571" s="2"/>
    </row>
    <row r="572" spans="1:1" ht="12.75" customHeight="1">
      <c r="A572" s="2"/>
    </row>
    <row r="573" spans="1:1" ht="12.75" customHeight="1">
      <c r="A573" s="2"/>
    </row>
    <row r="574" spans="1:1" ht="12.75" customHeight="1">
      <c r="A574" s="2"/>
    </row>
    <row r="575" spans="1:1" ht="12.75" customHeight="1">
      <c r="A575" s="2"/>
    </row>
    <row r="576" spans="1:1" ht="12.75" customHeight="1">
      <c r="A576" s="2"/>
    </row>
    <row r="577" spans="1:1" ht="12.75" customHeight="1">
      <c r="A577" s="2"/>
    </row>
    <row r="578" spans="1:1" ht="12.75" customHeight="1">
      <c r="A578" s="2"/>
    </row>
    <row r="579" spans="1:1" ht="12.75" customHeight="1">
      <c r="A579" s="2"/>
    </row>
    <row r="580" spans="1:1" ht="12.75" customHeight="1">
      <c r="A580" s="2"/>
    </row>
    <row r="581" spans="1:1" ht="12.75" customHeight="1">
      <c r="A581" s="2"/>
    </row>
    <row r="582" spans="1:1" ht="12.75" customHeight="1">
      <c r="A582" s="2"/>
    </row>
    <row r="583" spans="1:1" ht="12.75" customHeight="1">
      <c r="A583" s="2"/>
    </row>
    <row r="584" spans="1:1" ht="12.75" customHeight="1">
      <c r="A584" s="2"/>
    </row>
    <row r="585" spans="1:1" ht="12.75" customHeight="1">
      <c r="A585" s="2"/>
    </row>
    <row r="586" spans="1:1" ht="12.75" customHeight="1">
      <c r="A586" s="2"/>
    </row>
    <row r="587" spans="1:1" ht="12.75" customHeight="1">
      <c r="A587" s="2"/>
    </row>
    <row r="588" spans="1:1" ht="12.75" customHeight="1">
      <c r="A588" s="2"/>
    </row>
    <row r="589" spans="1:1" ht="12.75" customHeight="1">
      <c r="A589" s="2"/>
    </row>
    <row r="590" spans="1:1" ht="12.75" customHeight="1">
      <c r="A590" s="2"/>
    </row>
    <row r="591" spans="1:1" ht="12.75" customHeight="1">
      <c r="A591" s="2"/>
    </row>
    <row r="592" spans="1:1" ht="12.75" customHeight="1">
      <c r="A592" s="2"/>
    </row>
    <row r="593" spans="1:1" ht="12.75" customHeight="1">
      <c r="A593" s="2"/>
    </row>
    <row r="594" spans="1:1" ht="12.75" customHeight="1">
      <c r="A594" s="2"/>
    </row>
    <row r="595" spans="1:1" ht="12.75" customHeight="1">
      <c r="A595" s="2"/>
    </row>
    <row r="596" spans="1:1" ht="12.75" customHeight="1">
      <c r="A596" s="2"/>
    </row>
    <row r="597" spans="1:1" ht="12.75" customHeight="1">
      <c r="A597" s="2"/>
    </row>
    <row r="598" spans="1:1" ht="12.75" customHeight="1">
      <c r="A598" s="2"/>
    </row>
    <row r="599" spans="1:1" ht="12.75" customHeight="1">
      <c r="A599" s="2"/>
    </row>
    <row r="600" spans="1:1" ht="12.75" customHeight="1">
      <c r="A600" s="2"/>
    </row>
    <row r="601" spans="1:1" ht="12.75" customHeight="1">
      <c r="A601" s="2"/>
    </row>
    <row r="602" spans="1:1" ht="12.75" customHeight="1">
      <c r="A602" s="2"/>
    </row>
    <row r="603" spans="1:1" ht="12.75" customHeight="1">
      <c r="A603" s="2"/>
    </row>
    <row r="604" spans="1:1" ht="12.75" customHeight="1">
      <c r="A604" s="2"/>
    </row>
    <row r="605" spans="1:1" ht="12.75" customHeight="1">
      <c r="A605" s="2"/>
    </row>
    <row r="606" spans="1:1" ht="12.75" customHeight="1">
      <c r="A606" s="2"/>
    </row>
    <row r="607" spans="1:1" ht="12.75" customHeight="1">
      <c r="A607" s="2"/>
    </row>
    <row r="608" spans="1:1" ht="12.75" customHeight="1">
      <c r="A608" s="2"/>
    </row>
    <row r="609" spans="1:1" ht="12.75" customHeight="1">
      <c r="A609" s="2"/>
    </row>
    <row r="610" spans="1:1" ht="12.75" customHeight="1">
      <c r="A610" s="2"/>
    </row>
    <row r="611" spans="1:1" ht="12.75" customHeight="1">
      <c r="A611" s="2"/>
    </row>
    <row r="612" spans="1:1" ht="12.75" customHeight="1">
      <c r="A612" s="2"/>
    </row>
    <row r="613" spans="1:1" ht="12.75" customHeight="1">
      <c r="A613" s="2"/>
    </row>
    <row r="614" spans="1:1" ht="12.75" customHeight="1">
      <c r="A614" s="2"/>
    </row>
    <row r="615" spans="1:1" ht="12.75" customHeight="1">
      <c r="A615" s="2"/>
    </row>
    <row r="616" spans="1:1" ht="12.75" customHeight="1">
      <c r="A616" s="2"/>
    </row>
    <row r="617" spans="1:1" ht="12.75" customHeight="1">
      <c r="A617" s="2"/>
    </row>
    <row r="618" spans="1:1" ht="12.75" customHeight="1">
      <c r="A618" s="2"/>
    </row>
    <row r="619" spans="1:1" ht="12.75" customHeight="1">
      <c r="A619" s="2"/>
    </row>
    <row r="620" spans="1:1" ht="12.75" customHeight="1">
      <c r="A620" s="2"/>
    </row>
    <row r="621" spans="1:1" ht="12.75" customHeight="1">
      <c r="A621" s="2"/>
    </row>
    <row r="622" spans="1:1" ht="12.75" customHeight="1">
      <c r="A622" s="2"/>
    </row>
    <row r="623" spans="1:1" ht="12.75" customHeight="1">
      <c r="A623" s="2"/>
    </row>
    <row r="624" spans="1:1" ht="12.75" customHeight="1">
      <c r="A624" s="2"/>
    </row>
    <row r="625" spans="1:1" ht="12.75" customHeight="1">
      <c r="A625" s="2"/>
    </row>
    <row r="626" spans="1:1" ht="12.75" customHeight="1">
      <c r="A626" s="2"/>
    </row>
    <row r="627" spans="1:1" ht="12.75" customHeight="1">
      <c r="A627" s="2"/>
    </row>
    <row r="628" spans="1:1" ht="12.75" customHeight="1">
      <c r="A628" s="2"/>
    </row>
    <row r="629" spans="1:1" ht="12.75" customHeight="1">
      <c r="A629" s="2"/>
    </row>
    <row r="630" spans="1:1" ht="12.75" customHeight="1">
      <c r="A630" s="2"/>
    </row>
    <row r="631" spans="1:1" ht="12.75" customHeight="1">
      <c r="A631" s="2"/>
    </row>
    <row r="632" spans="1:1" ht="12.75" customHeight="1">
      <c r="A632" s="2"/>
    </row>
    <row r="633" spans="1:1" ht="12.75" customHeight="1">
      <c r="A633" s="2"/>
    </row>
    <row r="634" spans="1:1" ht="12.75" customHeight="1">
      <c r="A634" s="2"/>
    </row>
    <row r="635" spans="1:1" ht="12.75" customHeight="1">
      <c r="A635" s="2"/>
    </row>
    <row r="636" spans="1:1" ht="12.75" customHeight="1">
      <c r="A636" s="2"/>
    </row>
    <row r="637" spans="1:1" ht="12.75" customHeight="1">
      <c r="A637" s="2"/>
    </row>
    <row r="638" spans="1:1" ht="12.75" customHeight="1">
      <c r="A638" s="2"/>
    </row>
    <row r="639" spans="1:1" ht="12.75" customHeight="1">
      <c r="A639" s="2"/>
    </row>
    <row r="640" spans="1:1" ht="12.75" customHeight="1">
      <c r="A640" s="2"/>
    </row>
    <row r="641" spans="1:1" ht="12.75" customHeight="1">
      <c r="A641" s="2"/>
    </row>
    <row r="642" spans="1:1" ht="12.75" customHeight="1">
      <c r="A642" s="2"/>
    </row>
    <row r="643" spans="1:1" ht="12.75" customHeight="1">
      <c r="A643" s="2"/>
    </row>
    <row r="644" spans="1:1" ht="12.75" customHeight="1">
      <c r="A644" s="2"/>
    </row>
    <row r="645" spans="1:1" ht="12.75" customHeight="1">
      <c r="A645" s="2"/>
    </row>
    <row r="646" spans="1:1" ht="12.75" customHeight="1">
      <c r="A646" s="2"/>
    </row>
    <row r="647" spans="1:1" ht="12.75" customHeight="1">
      <c r="A647" s="2"/>
    </row>
    <row r="648" spans="1:1" ht="12.75" customHeight="1">
      <c r="A648" s="2"/>
    </row>
    <row r="649" spans="1:1" ht="12.75" customHeight="1">
      <c r="A649" s="2"/>
    </row>
    <row r="650" spans="1:1" ht="12.75" customHeight="1">
      <c r="A650" s="2"/>
    </row>
    <row r="651" spans="1:1" ht="12.75" customHeight="1">
      <c r="A651" s="2"/>
    </row>
    <row r="652" spans="1:1" ht="12.75" customHeight="1">
      <c r="A652" s="2"/>
    </row>
    <row r="653" spans="1:1" ht="12.75" customHeight="1">
      <c r="A653" s="2"/>
    </row>
    <row r="654" spans="1:1" ht="12.75" customHeight="1">
      <c r="A654" s="2"/>
    </row>
    <row r="655" spans="1:1" ht="12.75" customHeight="1">
      <c r="A655" s="2"/>
    </row>
    <row r="656" spans="1:1" ht="12.75" customHeight="1">
      <c r="A656" s="2"/>
    </row>
    <row r="657" spans="1:1" ht="12.75" customHeight="1">
      <c r="A657" s="2"/>
    </row>
    <row r="658" spans="1:1" ht="12.75" customHeight="1">
      <c r="A658" s="2"/>
    </row>
    <row r="659" spans="1:1" ht="12.75" customHeight="1">
      <c r="A659" s="2"/>
    </row>
    <row r="660" spans="1:1" ht="12.75" customHeight="1">
      <c r="A660" s="2"/>
    </row>
    <row r="661" spans="1:1" ht="12.75" customHeight="1">
      <c r="A661" s="2"/>
    </row>
    <row r="662" spans="1:1" ht="12.75" customHeight="1">
      <c r="A662" s="2"/>
    </row>
    <row r="663" spans="1:1" ht="12.75" customHeight="1">
      <c r="A663" s="2"/>
    </row>
    <row r="664" spans="1:1" ht="12.75" customHeight="1">
      <c r="A664" s="2"/>
    </row>
    <row r="665" spans="1:1" ht="12.75" customHeight="1">
      <c r="A665" s="2"/>
    </row>
    <row r="666" spans="1:1" ht="12.75" customHeight="1">
      <c r="A666" s="2"/>
    </row>
    <row r="667" spans="1:1" ht="12.75" customHeight="1">
      <c r="A667" s="2"/>
    </row>
    <row r="668" spans="1:1" ht="12.75" customHeight="1">
      <c r="A668" s="2"/>
    </row>
    <row r="669" spans="1:1" ht="12.75" customHeight="1">
      <c r="A669" s="2"/>
    </row>
    <row r="670" spans="1:1" ht="12.75" customHeight="1">
      <c r="A670" s="2"/>
    </row>
    <row r="671" spans="1:1" ht="12.75" customHeight="1">
      <c r="A671" s="2"/>
    </row>
    <row r="672" spans="1:1" ht="12.75" customHeight="1">
      <c r="A672" s="2"/>
    </row>
    <row r="673" spans="1:1" ht="12.75" customHeight="1">
      <c r="A673" s="2"/>
    </row>
    <row r="674" spans="1:1" ht="12.75" customHeight="1">
      <c r="A674" s="2"/>
    </row>
    <row r="675" spans="1:1" ht="12.75" customHeight="1">
      <c r="A675" s="2"/>
    </row>
    <row r="676" spans="1:1" ht="12.75" customHeight="1">
      <c r="A676" s="2"/>
    </row>
    <row r="677" spans="1:1" ht="12.75" customHeight="1">
      <c r="A677" s="2"/>
    </row>
    <row r="678" spans="1:1" ht="12.75" customHeight="1">
      <c r="A678" s="2"/>
    </row>
    <row r="679" spans="1:1" ht="12.75" customHeight="1">
      <c r="A679" s="2"/>
    </row>
    <row r="680" spans="1:1" ht="12.75" customHeight="1">
      <c r="A680" s="2"/>
    </row>
    <row r="681" spans="1:1" ht="12.75" customHeight="1">
      <c r="A681" s="2"/>
    </row>
    <row r="682" spans="1:1" ht="12.75" customHeight="1">
      <c r="A682" s="2"/>
    </row>
    <row r="683" spans="1:1" ht="12.75" customHeight="1">
      <c r="A683" s="2"/>
    </row>
    <row r="684" spans="1:1" ht="12.75" customHeight="1">
      <c r="A684" s="2"/>
    </row>
    <row r="685" spans="1:1" ht="12.75" customHeight="1">
      <c r="A685" s="2"/>
    </row>
    <row r="686" spans="1:1" ht="12.75" customHeight="1">
      <c r="A686" s="2"/>
    </row>
    <row r="687" spans="1:1" ht="12.75" customHeight="1">
      <c r="A687" s="2"/>
    </row>
    <row r="688" spans="1:1" ht="12.75" customHeight="1">
      <c r="A688" s="2"/>
    </row>
    <row r="689" spans="1:1" ht="12.75" customHeight="1">
      <c r="A689" s="2"/>
    </row>
    <row r="690" spans="1:1" ht="12.75" customHeight="1">
      <c r="A690" s="2"/>
    </row>
    <row r="691" spans="1:1" ht="12.75" customHeight="1">
      <c r="A691" s="2"/>
    </row>
    <row r="692" spans="1:1" ht="12.75" customHeight="1">
      <c r="A692" s="2"/>
    </row>
    <row r="693" spans="1:1" ht="12.75" customHeight="1">
      <c r="A693" s="2"/>
    </row>
    <row r="694" spans="1:1" ht="12.75" customHeight="1">
      <c r="A694" s="2"/>
    </row>
    <row r="695" spans="1:1" ht="12.75" customHeight="1">
      <c r="A695" s="2"/>
    </row>
    <row r="696" spans="1:1" ht="12.75" customHeight="1">
      <c r="A696" s="2"/>
    </row>
    <row r="697" spans="1:1" ht="12.75" customHeight="1">
      <c r="A697" s="2"/>
    </row>
    <row r="698" spans="1:1" ht="12.75" customHeight="1">
      <c r="A698" s="2"/>
    </row>
    <row r="699" spans="1:1" ht="12.75" customHeight="1">
      <c r="A699" s="2"/>
    </row>
    <row r="700" spans="1:1" ht="12.75" customHeight="1">
      <c r="A700" s="2"/>
    </row>
    <row r="701" spans="1:1" ht="12.75" customHeight="1">
      <c r="A701" s="2"/>
    </row>
    <row r="702" spans="1:1" ht="12.75" customHeight="1">
      <c r="A702" s="2"/>
    </row>
    <row r="703" spans="1:1" ht="12.75" customHeight="1">
      <c r="A703" s="2"/>
    </row>
    <row r="704" spans="1:1" ht="12.75" customHeight="1">
      <c r="A704" s="2"/>
    </row>
    <row r="705" spans="1:1" ht="12.75" customHeight="1">
      <c r="A705" s="2"/>
    </row>
    <row r="706" spans="1:1" ht="12.75" customHeight="1">
      <c r="A706" s="2"/>
    </row>
    <row r="707" spans="1:1" ht="12.75" customHeight="1">
      <c r="A707" s="2"/>
    </row>
    <row r="708" spans="1:1" ht="12.75" customHeight="1">
      <c r="A708" s="2"/>
    </row>
    <row r="709" spans="1:1" ht="12.75" customHeight="1">
      <c r="A709" s="2"/>
    </row>
    <row r="710" spans="1:1" ht="12.75" customHeight="1">
      <c r="A710" s="2"/>
    </row>
    <row r="711" spans="1:1" ht="12.75" customHeight="1">
      <c r="A711" s="2"/>
    </row>
    <row r="712" spans="1:1" ht="12.75" customHeight="1">
      <c r="A712" s="2"/>
    </row>
    <row r="713" spans="1:1" ht="12.75" customHeight="1">
      <c r="A713" s="2"/>
    </row>
    <row r="714" spans="1:1" ht="12.75" customHeight="1">
      <c r="A714" s="2"/>
    </row>
    <row r="715" spans="1:1" ht="12.75" customHeight="1">
      <c r="A715" s="2"/>
    </row>
    <row r="716" spans="1:1" ht="12.75" customHeight="1">
      <c r="A716" s="2"/>
    </row>
    <row r="717" spans="1:1" ht="12.75" customHeight="1">
      <c r="A717" s="2"/>
    </row>
    <row r="718" spans="1:1" ht="12.75" customHeight="1">
      <c r="A718" s="2"/>
    </row>
    <row r="719" spans="1:1" ht="12.75" customHeight="1">
      <c r="A719" s="2"/>
    </row>
    <row r="720" spans="1:1" ht="12.75" customHeight="1">
      <c r="A720" s="2"/>
    </row>
    <row r="721" spans="1:1" ht="12.75" customHeight="1">
      <c r="A721" s="2"/>
    </row>
    <row r="722" spans="1:1" ht="12.75" customHeight="1">
      <c r="A722" s="2"/>
    </row>
    <row r="723" spans="1:1" ht="12.75" customHeight="1">
      <c r="A723" s="2"/>
    </row>
    <row r="724" spans="1:1" ht="12.75" customHeight="1">
      <c r="A724" s="2"/>
    </row>
    <row r="725" spans="1:1" ht="12.75" customHeight="1">
      <c r="A725" s="2"/>
    </row>
    <row r="726" spans="1:1" ht="12.75" customHeight="1">
      <c r="A726" s="2"/>
    </row>
    <row r="727" spans="1:1" ht="12.75" customHeight="1">
      <c r="A727" s="2"/>
    </row>
    <row r="728" spans="1:1" ht="12.75" customHeight="1">
      <c r="A728" s="2"/>
    </row>
    <row r="729" spans="1:1" ht="12.75" customHeight="1">
      <c r="A729" s="2"/>
    </row>
    <row r="730" spans="1:1" ht="12.75" customHeight="1">
      <c r="A730" s="2"/>
    </row>
    <row r="731" spans="1:1" ht="12.75" customHeight="1">
      <c r="A731" s="2"/>
    </row>
    <row r="732" spans="1:1" ht="12.75" customHeight="1">
      <c r="A732" s="2"/>
    </row>
    <row r="733" spans="1:1" ht="12.75" customHeight="1">
      <c r="A733" s="2"/>
    </row>
    <row r="734" spans="1:1" ht="12.75" customHeight="1">
      <c r="A734" s="2"/>
    </row>
    <row r="735" spans="1:1" ht="12.75" customHeight="1">
      <c r="A735" s="2"/>
    </row>
    <row r="736" spans="1:1" ht="12.75" customHeight="1">
      <c r="A736" s="2"/>
    </row>
    <row r="737" spans="1:1" ht="12.75" customHeight="1">
      <c r="A737" s="2"/>
    </row>
    <row r="738" spans="1:1" ht="12.75" customHeight="1">
      <c r="A738" s="2"/>
    </row>
    <row r="739" spans="1:1" ht="12.75" customHeight="1">
      <c r="A739" s="2"/>
    </row>
    <row r="740" spans="1:1" ht="12.75" customHeight="1">
      <c r="A740" s="2"/>
    </row>
    <row r="741" spans="1:1" ht="12.75" customHeight="1">
      <c r="A741" s="2"/>
    </row>
    <row r="742" spans="1:1" ht="12.75" customHeight="1">
      <c r="A742" s="2"/>
    </row>
    <row r="743" spans="1:1" ht="12.75" customHeight="1">
      <c r="A743" s="2"/>
    </row>
    <row r="744" spans="1:1" ht="12.75" customHeight="1">
      <c r="A744" s="2"/>
    </row>
    <row r="745" spans="1:1" ht="12.75" customHeight="1">
      <c r="A745" s="2"/>
    </row>
    <row r="746" spans="1:1" ht="12.75" customHeight="1">
      <c r="A746" s="2"/>
    </row>
    <row r="747" spans="1:1" ht="12.75" customHeight="1">
      <c r="A747" s="2"/>
    </row>
    <row r="748" spans="1:1" ht="12.75" customHeight="1">
      <c r="A748" s="2"/>
    </row>
    <row r="749" spans="1:1" ht="12.75" customHeight="1">
      <c r="A749" s="2"/>
    </row>
    <row r="750" spans="1:1" ht="12.75" customHeight="1">
      <c r="A750" s="2"/>
    </row>
    <row r="751" spans="1:1" ht="12.75" customHeight="1">
      <c r="A751" s="2"/>
    </row>
    <row r="752" spans="1:1" ht="12.75" customHeight="1">
      <c r="A752" s="2"/>
    </row>
    <row r="753" spans="1:1" ht="12.75" customHeight="1">
      <c r="A753" s="2"/>
    </row>
    <row r="754" spans="1:1" ht="12.75" customHeight="1">
      <c r="A754" s="2"/>
    </row>
    <row r="755" spans="1:1" ht="12.75" customHeight="1">
      <c r="A755" s="2"/>
    </row>
    <row r="756" spans="1:1" ht="12.75" customHeight="1">
      <c r="A756" s="2"/>
    </row>
    <row r="757" spans="1:1" ht="12.75" customHeight="1">
      <c r="A757" s="2"/>
    </row>
    <row r="758" spans="1:1" ht="12.75" customHeight="1">
      <c r="A758" s="2"/>
    </row>
    <row r="759" spans="1:1" ht="12.75" customHeight="1">
      <c r="A759" s="2"/>
    </row>
    <row r="760" spans="1:1" ht="12.75" customHeight="1">
      <c r="A760" s="2"/>
    </row>
    <row r="761" spans="1:1" ht="12.75" customHeight="1">
      <c r="A761" s="2"/>
    </row>
    <row r="762" spans="1:1" ht="12.75" customHeight="1">
      <c r="A762" s="2"/>
    </row>
    <row r="763" spans="1:1" ht="12.75" customHeight="1">
      <c r="A763" s="2"/>
    </row>
    <row r="764" spans="1:1" ht="12.75" customHeight="1">
      <c r="A764" s="2"/>
    </row>
    <row r="765" spans="1:1" ht="12.75" customHeight="1">
      <c r="A765" s="2"/>
    </row>
    <row r="766" spans="1:1" ht="12.75" customHeight="1">
      <c r="A766" s="2"/>
    </row>
    <row r="767" spans="1:1" ht="12.75" customHeight="1">
      <c r="A767" s="2"/>
    </row>
    <row r="768" spans="1:1" ht="12.75" customHeight="1">
      <c r="A768" s="2"/>
    </row>
    <row r="769" spans="1:1" ht="12.75" customHeight="1">
      <c r="A769" s="2"/>
    </row>
    <row r="770" spans="1:1" ht="12.75" customHeight="1">
      <c r="A770" s="2"/>
    </row>
    <row r="771" spans="1:1" ht="12.75" customHeight="1">
      <c r="A771" s="2"/>
    </row>
    <row r="772" spans="1:1" ht="12.75" customHeight="1">
      <c r="A772" s="2"/>
    </row>
    <row r="773" spans="1:1" ht="12.75" customHeight="1">
      <c r="A773" s="2"/>
    </row>
    <row r="774" spans="1:1" ht="12.75" customHeight="1">
      <c r="A774" s="2"/>
    </row>
    <row r="775" spans="1:1" ht="12.75" customHeight="1">
      <c r="A775" s="2"/>
    </row>
    <row r="776" spans="1:1" ht="12.75" customHeight="1">
      <c r="A776" s="2"/>
    </row>
    <row r="777" spans="1:1" ht="12.75" customHeight="1">
      <c r="A777" s="2"/>
    </row>
    <row r="778" spans="1:1" ht="12.75" customHeight="1">
      <c r="A778" s="2"/>
    </row>
    <row r="779" spans="1:1" ht="12.75" customHeight="1">
      <c r="A779" s="2"/>
    </row>
    <row r="780" spans="1:1" ht="12.75" customHeight="1">
      <c r="A780" s="2"/>
    </row>
    <row r="781" spans="1:1" ht="12.75" customHeight="1">
      <c r="A781" s="2"/>
    </row>
    <row r="782" spans="1:1" ht="12.75" customHeight="1">
      <c r="A782" s="2"/>
    </row>
    <row r="783" spans="1:1" ht="12.75" customHeight="1">
      <c r="A783" s="2"/>
    </row>
    <row r="784" spans="1:1" ht="12.75" customHeight="1">
      <c r="A784" s="2"/>
    </row>
    <row r="785" spans="1:1" ht="12.75" customHeight="1">
      <c r="A785" s="2"/>
    </row>
    <row r="786" spans="1:1" ht="12.75" customHeight="1">
      <c r="A786" s="2"/>
    </row>
    <row r="787" spans="1:1" ht="12.75" customHeight="1">
      <c r="A787" s="2"/>
    </row>
    <row r="788" spans="1:1" ht="12.75" customHeight="1">
      <c r="A788" s="2"/>
    </row>
    <row r="789" spans="1:1" ht="12.75" customHeight="1">
      <c r="A789" s="2"/>
    </row>
    <row r="790" spans="1:1" ht="12.75" customHeight="1">
      <c r="A790" s="2"/>
    </row>
    <row r="791" spans="1:1" ht="12.75" customHeight="1">
      <c r="A791" s="2"/>
    </row>
    <row r="792" spans="1:1" ht="12.75" customHeight="1">
      <c r="A792" s="2"/>
    </row>
    <row r="793" spans="1:1" ht="12.75" customHeight="1">
      <c r="A793" s="2"/>
    </row>
    <row r="794" spans="1:1" ht="12.75" customHeight="1">
      <c r="A794" s="2"/>
    </row>
    <row r="795" spans="1:1" ht="12.75" customHeight="1">
      <c r="A795" s="2"/>
    </row>
    <row r="796" spans="1:1" ht="12.75" customHeight="1">
      <c r="A796" s="2"/>
    </row>
    <row r="797" spans="1:1" ht="12.75" customHeight="1">
      <c r="A797" s="2"/>
    </row>
    <row r="798" spans="1:1" ht="12.75" customHeight="1">
      <c r="A798" s="2"/>
    </row>
    <row r="799" spans="1:1" ht="12.75" customHeight="1">
      <c r="A799" s="2"/>
    </row>
    <row r="800" spans="1:1" ht="12.75" customHeight="1">
      <c r="A800" s="2"/>
    </row>
    <row r="801" spans="1:1" ht="12.75" customHeight="1">
      <c r="A801" s="2"/>
    </row>
    <row r="802" spans="1:1" ht="12.75" customHeight="1">
      <c r="A802" s="2"/>
    </row>
    <row r="803" spans="1:1" ht="12.75" customHeight="1">
      <c r="A803" s="2"/>
    </row>
    <row r="804" spans="1:1" ht="12.75" customHeight="1">
      <c r="A804" s="2"/>
    </row>
    <row r="805" spans="1:1" ht="12.75" customHeight="1">
      <c r="A805" s="2"/>
    </row>
    <row r="806" spans="1:1" ht="12.75" customHeight="1">
      <c r="A806" s="2"/>
    </row>
    <row r="807" spans="1:1" ht="12.75" customHeight="1">
      <c r="A807" s="2"/>
    </row>
    <row r="808" spans="1:1" ht="12.75" customHeight="1">
      <c r="A808" s="2"/>
    </row>
    <row r="809" spans="1:1" ht="12.75" customHeight="1">
      <c r="A809" s="2"/>
    </row>
    <row r="810" spans="1:1" ht="12.75" customHeight="1">
      <c r="A810" s="2"/>
    </row>
    <row r="811" spans="1:1" ht="12.75" customHeight="1">
      <c r="A811" s="2"/>
    </row>
    <row r="812" spans="1:1" ht="12.75" customHeight="1">
      <c r="A812" s="2"/>
    </row>
    <row r="813" spans="1:1" ht="12.75" customHeight="1">
      <c r="A813" s="2"/>
    </row>
    <row r="814" spans="1:1" ht="12.75" customHeight="1">
      <c r="A814" s="2"/>
    </row>
    <row r="815" spans="1:1" ht="12.75" customHeight="1">
      <c r="A815" s="2"/>
    </row>
    <row r="816" spans="1:1" ht="12.75" customHeight="1">
      <c r="A816" s="2"/>
    </row>
    <row r="817" spans="1:1" ht="12.75" customHeight="1">
      <c r="A817" s="2"/>
    </row>
    <row r="818" spans="1:1" ht="12.75" customHeight="1">
      <c r="A818" s="2"/>
    </row>
    <row r="819" spans="1:1" ht="12.75" customHeight="1">
      <c r="A819" s="2"/>
    </row>
    <row r="820" spans="1:1" ht="12.75" customHeight="1">
      <c r="A820" s="2"/>
    </row>
    <row r="821" spans="1:1" ht="12.75" customHeight="1">
      <c r="A821" s="2"/>
    </row>
    <row r="822" spans="1:1" ht="12.75" customHeight="1">
      <c r="A822" s="2"/>
    </row>
    <row r="823" spans="1:1" ht="12.75" customHeight="1">
      <c r="A823" s="2"/>
    </row>
    <row r="824" spans="1:1" ht="12.75" customHeight="1">
      <c r="A824" s="2"/>
    </row>
    <row r="825" spans="1:1" ht="12.75" customHeight="1">
      <c r="A825" s="2"/>
    </row>
    <row r="826" spans="1:1" ht="12.75" customHeight="1">
      <c r="A826" s="2"/>
    </row>
    <row r="827" spans="1:1" ht="12.75" customHeight="1">
      <c r="A827" s="2"/>
    </row>
    <row r="828" spans="1:1" ht="12.75" customHeight="1">
      <c r="A828" s="2"/>
    </row>
    <row r="829" spans="1:1" ht="12.75" customHeight="1">
      <c r="A829" s="2"/>
    </row>
    <row r="830" spans="1:1" ht="12.75" customHeight="1">
      <c r="A830" s="2"/>
    </row>
    <row r="831" spans="1:1" ht="12.75" customHeight="1">
      <c r="A831" s="2"/>
    </row>
    <row r="832" spans="1:1" ht="12.75" customHeight="1">
      <c r="A832" s="2"/>
    </row>
    <row r="833" spans="1:1" ht="12.75" customHeight="1">
      <c r="A833" s="2"/>
    </row>
    <row r="834" spans="1:1" ht="12.75" customHeight="1">
      <c r="A834" s="2"/>
    </row>
    <row r="835" spans="1:1" ht="12.75" customHeight="1">
      <c r="A835" s="2"/>
    </row>
    <row r="836" spans="1:1" ht="12.75" customHeight="1">
      <c r="A836" s="2"/>
    </row>
    <row r="837" spans="1:1" ht="12.75" customHeight="1">
      <c r="A837" s="2"/>
    </row>
    <row r="838" spans="1:1" ht="12.75" customHeight="1">
      <c r="A838" s="2"/>
    </row>
    <row r="839" spans="1:1" ht="12.75" customHeight="1">
      <c r="A839" s="2"/>
    </row>
    <row r="840" spans="1:1" ht="12.75" customHeight="1">
      <c r="A840" s="2"/>
    </row>
    <row r="841" spans="1:1" ht="12.75" customHeight="1">
      <c r="A841" s="2"/>
    </row>
    <row r="842" spans="1:1" ht="12.75" customHeight="1">
      <c r="A842" s="2"/>
    </row>
    <row r="843" spans="1:1" ht="12.75" customHeight="1">
      <c r="A843" s="2"/>
    </row>
    <row r="844" spans="1:1" ht="12.75" customHeight="1">
      <c r="A844" s="2"/>
    </row>
    <row r="845" spans="1:1" ht="12.75" customHeight="1">
      <c r="A845" s="2"/>
    </row>
    <row r="846" spans="1:1" ht="12.75" customHeight="1">
      <c r="A846" s="2"/>
    </row>
    <row r="847" spans="1:1" ht="12.75" customHeight="1">
      <c r="A847" s="2"/>
    </row>
    <row r="848" spans="1:1" ht="12.75" customHeight="1">
      <c r="A848" s="2"/>
    </row>
    <row r="849" spans="1:1" ht="12.75" customHeight="1">
      <c r="A849" s="2"/>
    </row>
    <row r="850" spans="1:1" ht="12.75" customHeight="1">
      <c r="A850" s="2"/>
    </row>
    <row r="851" spans="1:1" ht="12.75" customHeight="1">
      <c r="A851" s="2"/>
    </row>
    <row r="852" spans="1:1" ht="12.75" customHeight="1">
      <c r="A852" s="2"/>
    </row>
    <row r="853" spans="1:1" ht="12.75" customHeight="1">
      <c r="A853" s="2"/>
    </row>
    <row r="854" spans="1:1" ht="12.75" customHeight="1">
      <c r="A854" s="2"/>
    </row>
    <row r="855" spans="1:1" ht="12.75" customHeight="1">
      <c r="A855" s="2"/>
    </row>
    <row r="856" spans="1:1" ht="12.75" customHeight="1">
      <c r="A856" s="2"/>
    </row>
    <row r="857" spans="1:1" ht="12.75" customHeight="1">
      <c r="A857" s="2"/>
    </row>
    <row r="858" spans="1:1" ht="12.75" customHeight="1">
      <c r="A858" s="2"/>
    </row>
    <row r="859" spans="1:1" ht="12.75" customHeight="1">
      <c r="A859" s="2"/>
    </row>
    <row r="860" spans="1:1" ht="12.75" customHeight="1">
      <c r="A860" s="2"/>
    </row>
    <row r="861" spans="1:1" ht="12.75" customHeight="1">
      <c r="A861" s="2"/>
    </row>
    <row r="862" spans="1:1" ht="12.75" customHeight="1">
      <c r="A862" s="2"/>
    </row>
    <row r="863" spans="1:1" ht="12.75" customHeight="1">
      <c r="A863" s="2"/>
    </row>
    <row r="864" spans="1:1" ht="12.75" customHeight="1">
      <c r="A864" s="2"/>
    </row>
    <row r="865" spans="1:1" ht="12.75" customHeight="1">
      <c r="A865" s="2"/>
    </row>
    <row r="866" spans="1:1" ht="12.75" customHeight="1">
      <c r="A866" s="2"/>
    </row>
    <row r="867" spans="1:1" ht="12.75" customHeight="1">
      <c r="A867" s="2"/>
    </row>
    <row r="868" spans="1:1" ht="12.75" customHeight="1">
      <c r="A868" s="2"/>
    </row>
    <row r="869" spans="1:1" ht="12.75" customHeight="1">
      <c r="A869" s="2"/>
    </row>
    <row r="870" spans="1:1" ht="12.75" customHeight="1">
      <c r="A870" s="2"/>
    </row>
    <row r="871" spans="1:1" ht="12.75" customHeight="1">
      <c r="A871" s="2"/>
    </row>
    <row r="872" spans="1:1" ht="12.75" customHeight="1">
      <c r="A872" s="2"/>
    </row>
    <row r="873" spans="1:1" ht="12.75" customHeight="1">
      <c r="A873" s="2"/>
    </row>
    <row r="874" spans="1:1" ht="12.75" customHeight="1">
      <c r="A874" s="2"/>
    </row>
    <row r="875" spans="1:1" ht="12.75" customHeight="1">
      <c r="A875" s="2"/>
    </row>
    <row r="876" spans="1:1" ht="12.75" customHeight="1">
      <c r="A876" s="2"/>
    </row>
    <row r="877" spans="1:1" ht="12.75" customHeight="1">
      <c r="A877" s="2"/>
    </row>
    <row r="878" spans="1:1" ht="12.75" customHeight="1">
      <c r="A878" s="2"/>
    </row>
    <row r="879" spans="1:1" ht="12.75" customHeight="1">
      <c r="A879" s="2"/>
    </row>
    <row r="880" spans="1:1" ht="12.75" customHeight="1">
      <c r="A880" s="2"/>
    </row>
    <row r="881" spans="1:1" ht="12.75" customHeight="1">
      <c r="A881" s="2"/>
    </row>
    <row r="882" spans="1:1" ht="12.75" customHeight="1">
      <c r="A882" s="2"/>
    </row>
    <row r="883" spans="1:1" ht="12.75" customHeight="1">
      <c r="A883" s="2"/>
    </row>
    <row r="884" spans="1:1" ht="12.75" customHeight="1">
      <c r="A884" s="2"/>
    </row>
    <row r="885" spans="1:1" ht="12.75" customHeight="1">
      <c r="A885" s="2"/>
    </row>
    <row r="886" spans="1:1" ht="12.75" customHeight="1">
      <c r="A886" s="2"/>
    </row>
    <row r="887" spans="1:1" ht="12.75" customHeight="1">
      <c r="A887" s="2"/>
    </row>
    <row r="888" spans="1:1" ht="12.75" customHeight="1">
      <c r="A888" s="2"/>
    </row>
    <row r="889" spans="1:1" ht="12.75" customHeight="1">
      <c r="A889" s="2"/>
    </row>
    <row r="890" spans="1:1" ht="12.75" customHeight="1">
      <c r="A890" s="2"/>
    </row>
    <row r="891" spans="1:1" ht="12.75" customHeight="1">
      <c r="A891" s="2"/>
    </row>
    <row r="892" spans="1:1" ht="12.75" customHeight="1">
      <c r="A892" s="2"/>
    </row>
    <row r="893" spans="1:1" ht="12.75" customHeight="1">
      <c r="A893" s="2"/>
    </row>
    <row r="894" spans="1:1" ht="12.75" customHeight="1">
      <c r="A894" s="2"/>
    </row>
    <row r="895" spans="1:1" ht="12.75" customHeight="1">
      <c r="A895" s="2"/>
    </row>
    <row r="896" spans="1:1" ht="12.75" customHeight="1">
      <c r="A896" s="2"/>
    </row>
    <row r="897" spans="1:1" ht="12.75" customHeight="1">
      <c r="A897" s="2"/>
    </row>
    <row r="898" spans="1:1" ht="12.75" customHeight="1">
      <c r="A898" s="2"/>
    </row>
    <row r="899" spans="1:1" ht="12.75" customHeight="1">
      <c r="A899" s="2"/>
    </row>
    <row r="900" spans="1:1" ht="12.75" customHeight="1">
      <c r="A900" s="2"/>
    </row>
    <row r="901" spans="1:1" ht="12.75" customHeight="1">
      <c r="A901" s="2"/>
    </row>
    <row r="902" spans="1:1" ht="12.75" customHeight="1">
      <c r="A902" s="2"/>
    </row>
    <row r="903" spans="1:1" ht="12.75" customHeight="1">
      <c r="A903" s="2"/>
    </row>
    <row r="904" spans="1:1" ht="12.75" customHeight="1">
      <c r="A904" s="2"/>
    </row>
    <row r="905" spans="1:1" ht="12.75" customHeight="1">
      <c r="A905" s="2"/>
    </row>
    <row r="906" spans="1:1" ht="12.75" customHeight="1">
      <c r="A906" s="2"/>
    </row>
    <row r="907" spans="1:1" ht="12.75" customHeight="1">
      <c r="A907" s="2"/>
    </row>
    <row r="908" spans="1:1" ht="12.75" customHeight="1">
      <c r="A908" s="2"/>
    </row>
    <row r="909" spans="1:1" ht="12.75" customHeight="1">
      <c r="A909" s="2"/>
    </row>
    <row r="910" spans="1:1" ht="12.75" customHeight="1">
      <c r="A910" s="2"/>
    </row>
    <row r="911" spans="1:1" ht="12.75" customHeight="1">
      <c r="A911" s="2"/>
    </row>
    <row r="912" spans="1:1" ht="12.75" customHeight="1">
      <c r="A912" s="2"/>
    </row>
    <row r="913" spans="1:1" ht="12.75" customHeight="1">
      <c r="A913" s="2"/>
    </row>
    <row r="914" spans="1:1" ht="12.75" customHeight="1">
      <c r="A914" s="2"/>
    </row>
    <row r="915" spans="1:1" ht="12.75" customHeight="1">
      <c r="A915" s="2"/>
    </row>
    <row r="916" spans="1:1" ht="12.75" customHeight="1">
      <c r="A916" s="2"/>
    </row>
    <row r="917" spans="1:1" ht="12.75" customHeight="1">
      <c r="A917" s="2"/>
    </row>
    <row r="918" spans="1:1" ht="12.75" customHeight="1">
      <c r="A918" s="2"/>
    </row>
    <row r="919" spans="1:1" ht="12.75" customHeight="1">
      <c r="A919" s="2"/>
    </row>
    <row r="920" spans="1:1" ht="12.75" customHeight="1">
      <c r="A920" s="2"/>
    </row>
    <row r="921" spans="1:1" ht="12.75" customHeight="1">
      <c r="A921" s="2"/>
    </row>
    <row r="922" spans="1:1" ht="12.75" customHeight="1">
      <c r="A922" s="2"/>
    </row>
    <row r="923" spans="1:1" ht="12.75" customHeight="1">
      <c r="A923" s="2"/>
    </row>
    <row r="924" spans="1:1" ht="12.75" customHeight="1">
      <c r="A924" s="2"/>
    </row>
    <row r="925" spans="1:1" ht="12.75" customHeight="1">
      <c r="A925" s="2"/>
    </row>
    <row r="926" spans="1:1" ht="12.75" customHeight="1">
      <c r="A926" s="2"/>
    </row>
    <row r="927" spans="1:1" ht="12.75" customHeight="1">
      <c r="A927" s="2"/>
    </row>
    <row r="928" spans="1:1" ht="12.75" customHeight="1">
      <c r="A928" s="2"/>
    </row>
    <row r="929" spans="1:1" ht="12.75" customHeight="1">
      <c r="A929" s="2"/>
    </row>
    <row r="930" spans="1:1" ht="12.75" customHeight="1">
      <c r="A930" s="2"/>
    </row>
    <row r="931" spans="1:1" ht="12.75" customHeight="1">
      <c r="A931" s="2"/>
    </row>
    <row r="932" spans="1:1" ht="12.75" customHeight="1">
      <c r="A932" s="2"/>
    </row>
    <row r="933" spans="1:1" ht="12.75" customHeight="1">
      <c r="A933" s="2"/>
    </row>
    <row r="934" spans="1:1" ht="12.75" customHeight="1">
      <c r="A934" s="2"/>
    </row>
    <row r="935" spans="1:1" ht="12.75" customHeight="1">
      <c r="A935" s="2"/>
    </row>
    <row r="936" spans="1:1" ht="12.75" customHeight="1">
      <c r="A936" s="2"/>
    </row>
    <row r="937" spans="1:1" ht="12.75" customHeight="1">
      <c r="A937" s="2"/>
    </row>
    <row r="938" spans="1:1" ht="12.75" customHeight="1">
      <c r="A938" s="2"/>
    </row>
    <row r="939" spans="1:1" ht="12.75" customHeight="1">
      <c r="A939" s="2"/>
    </row>
    <row r="940" spans="1:1" ht="12.75" customHeight="1">
      <c r="A940" s="2"/>
    </row>
    <row r="941" spans="1:1" ht="12.75" customHeight="1">
      <c r="A941" s="2"/>
    </row>
    <row r="942" spans="1:1" ht="12.75" customHeight="1">
      <c r="A942" s="2"/>
    </row>
    <row r="943" spans="1:1" ht="12.75" customHeight="1">
      <c r="A943" s="2"/>
    </row>
    <row r="944" spans="1:1" ht="12.75" customHeight="1">
      <c r="A944" s="2"/>
    </row>
    <row r="945" spans="1:1" ht="12.75" customHeight="1">
      <c r="A945" s="2"/>
    </row>
    <row r="946" spans="1:1" ht="12.75" customHeight="1">
      <c r="A946" s="2"/>
    </row>
    <row r="947" spans="1:1" ht="12.75" customHeight="1">
      <c r="A947" s="2"/>
    </row>
    <row r="948" spans="1:1" ht="12.75" customHeight="1">
      <c r="A948" s="2"/>
    </row>
    <row r="949" spans="1:1" ht="12.75" customHeight="1">
      <c r="A949" s="2"/>
    </row>
    <row r="950" spans="1:1" ht="12.75" customHeight="1">
      <c r="A950" s="2"/>
    </row>
    <row r="951" spans="1:1" ht="12.75" customHeight="1">
      <c r="A951" s="2"/>
    </row>
    <row r="952" spans="1:1" ht="12.75" customHeight="1">
      <c r="A952" s="2"/>
    </row>
    <row r="953" spans="1:1" ht="12.75" customHeight="1">
      <c r="A953" s="2"/>
    </row>
    <row r="954" spans="1:1" ht="12.75" customHeight="1">
      <c r="A954" s="2"/>
    </row>
    <row r="955" spans="1:1" ht="12.75" customHeight="1">
      <c r="A955" s="2"/>
    </row>
    <row r="956" spans="1:1" ht="12.75" customHeight="1">
      <c r="A956" s="2"/>
    </row>
    <row r="957" spans="1:1" ht="12.75" customHeight="1">
      <c r="A957" s="2"/>
    </row>
    <row r="958" spans="1:1" ht="12.75" customHeight="1">
      <c r="A958" s="2"/>
    </row>
    <row r="959" spans="1:1" ht="12.75" customHeight="1">
      <c r="A959" s="2"/>
    </row>
    <row r="960" spans="1:1" ht="12.75" customHeight="1">
      <c r="A960" s="2"/>
    </row>
    <row r="961" spans="1:1" ht="12.75" customHeight="1">
      <c r="A961" s="2"/>
    </row>
    <row r="962" spans="1:1" ht="12.75" customHeight="1">
      <c r="A962" s="2"/>
    </row>
    <row r="963" spans="1:1" ht="12.75" customHeight="1">
      <c r="A963" s="2"/>
    </row>
    <row r="964" spans="1:1" ht="12.75" customHeight="1">
      <c r="A964" s="2"/>
    </row>
    <row r="965" spans="1:1" ht="12.75" customHeight="1">
      <c r="A965" s="2"/>
    </row>
    <row r="966" spans="1:1" ht="12.75" customHeight="1">
      <c r="A966" s="2"/>
    </row>
    <row r="967" spans="1:1" ht="12.75" customHeight="1">
      <c r="A967" s="2"/>
    </row>
    <row r="968" spans="1:1" ht="12.75" customHeight="1">
      <c r="A968" s="2"/>
    </row>
    <row r="969" spans="1:1" ht="12.75" customHeight="1">
      <c r="A969" s="2"/>
    </row>
    <row r="970" spans="1:1" ht="12.75" customHeight="1">
      <c r="A970" s="2"/>
    </row>
    <row r="971" spans="1:1" ht="12.75" customHeight="1">
      <c r="A971" s="2"/>
    </row>
    <row r="972" spans="1:1" ht="12.75" customHeight="1">
      <c r="A972" s="2"/>
    </row>
    <row r="973" spans="1:1" ht="12.75" customHeight="1">
      <c r="A973" s="2"/>
    </row>
    <row r="974" spans="1:1" ht="12.75" customHeight="1">
      <c r="A974" s="2"/>
    </row>
    <row r="975" spans="1:1" ht="12.75" customHeight="1">
      <c r="A975" s="2"/>
    </row>
    <row r="976" spans="1:1" ht="12.75" customHeight="1">
      <c r="A976" s="2"/>
    </row>
    <row r="977" spans="1:1" ht="12.75" customHeight="1">
      <c r="A977" s="2"/>
    </row>
    <row r="978" spans="1:1" ht="12.75" customHeight="1">
      <c r="A978" s="2"/>
    </row>
    <row r="979" spans="1:1" ht="12.75" customHeight="1">
      <c r="A979" s="2"/>
    </row>
    <row r="980" spans="1:1" ht="12.75" customHeight="1">
      <c r="A980" s="2"/>
    </row>
    <row r="981" spans="1:1" ht="12.75" customHeight="1">
      <c r="A981" s="2"/>
    </row>
    <row r="982" spans="1:1" ht="12.75" customHeight="1">
      <c r="A982" s="2"/>
    </row>
    <row r="983" spans="1:1" ht="12.75" customHeight="1">
      <c r="A983" s="2"/>
    </row>
    <row r="984" spans="1:1" ht="12.75" customHeight="1">
      <c r="A984" s="2"/>
    </row>
    <row r="985" spans="1:1" ht="12.75" customHeight="1">
      <c r="A985" s="2"/>
    </row>
    <row r="986" spans="1:1" ht="12.75" customHeight="1">
      <c r="A986" s="2"/>
    </row>
    <row r="987" spans="1:1" ht="12.75" customHeight="1">
      <c r="A987" s="2"/>
    </row>
    <row r="988" spans="1:1" ht="12.75" customHeight="1">
      <c r="A988" s="2"/>
    </row>
    <row r="989" spans="1:1" ht="12.75" customHeight="1">
      <c r="A989" s="2"/>
    </row>
    <row r="990" spans="1:1" ht="12.75" customHeight="1">
      <c r="A990" s="2"/>
    </row>
    <row r="991" spans="1:1" ht="12.75" customHeight="1">
      <c r="A991" s="2"/>
    </row>
    <row r="992" spans="1:1" ht="12.75" customHeight="1">
      <c r="A992" s="2"/>
    </row>
    <row r="993" spans="1:1" ht="12.75" customHeight="1">
      <c r="A993" s="2"/>
    </row>
    <row r="994" spans="1:1" ht="12.75" customHeight="1">
      <c r="A994" s="2"/>
    </row>
    <row r="995" spans="1:1" ht="12.75" customHeight="1">
      <c r="A995" s="2"/>
    </row>
    <row r="996" spans="1:1" ht="12.75" customHeight="1">
      <c r="A996" s="2"/>
    </row>
    <row r="997" spans="1:1" ht="12.75" customHeight="1">
      <c r="A997" s="2"/>
    </row>
    <row r="998" spans="1:1" ht="12.75" customHeight="1">
      <c r="A998" s="2"/>
    </row>
    <row r="999" spans="1:1" ht="12.75" customHeight="1">
      <c r="A999" s="2"/>
    </row>
    <row r="1000" spans="1:1" ht="12.75" customHeight="1">
      <c r="A1000" s="2"/>
    </row>
    <row r="1001" spans="1:1" ht="12.75" customHeight="1">
      <c r="A1001" s="2"/>
    </row>
    <row r="1002" spans="1:1" ht="12.75" customHeight="1">
      <c r="A1002" s="2"/>
    </row>
    <row r="1003" spans="1:1" ht="12.75" customHeight="1">
      <c r="A1003" s="2"/>
    </row>
  </sheetData>
  <mergeCells count="14">
    <mergeCell ref="C14:K14"/>
    <mergeCell ref="C15:K15"/>
    <mergeCell ref="C1:K1"/>
    <mergeCell ref="C6:K6"/>
    <mergeCell ref="C5:K5"/>
    <mergeCell ref="C4:K4"/>
    <mergeCell ref="C3:K3"/>
    <mergeCell ref="C2:K2"/>
    <mergeCell ref="C10:K11"/>
    <mergeCell ref="C8:K8"/>
    <mergeCell ref="C7:K7"/>
    <mergeCell ref="C9:K9"/>
    <mergeCell ref="C12:K12"/>
    <mergeCell ref="C13:K13"/>
  </mergeCells>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Z1005"/>
  <sheetViews>
    <sheetView workbookViewId="0">
      <pane ySplit="4" topLeftCell="A5" activePane="bottomLeft" state="frozen"/>
      <selection pane="bottomLeft" activeCell="B6" sqref="B6"/>
    </sheetView>
  </sheetViews>
  <sheetFormatPr defaultColWidth="14.42578125" defaultRowHeight="15" customHeight="1"/>
  <cols>
    <col min="1" max="1" width="21" customWidth="1"/>
    <col min="2" max="2" width="11.140625" hidden="1" customWidth="1"/>
    <col min="3" max="3" width="0.28515625" hidden="1" customWidth="1"/>
    <col min="4" max="4" width="13.140625" hidden="1" customWidth="1"/>
    <col min="5" max="5" width="0.28515625" customWidth="1"/>
    <col min="6" max="6" width="13" hidden="1" customWidth="1"/>
    <col min="7" max="7" width="0.140625" customWidth="1"/>
    <col min="8" max="8" width="13.7109375" customWidth="1"/>
    <col min="14" max="14" width="25" customWidth="1"/>
    <col min="19" max="19" width="14.42578125" customWidth="1"/>
  </cols>
  <sheetData>
    <row r="1" spans="1:26" ht="15.75" customHeight="1">
      <c r="A1" s="4" t="s">
        <v>3</v>
      </c>
      <c r="B1" s="2"/>
      <c r="C1" s="2"/>
      <c r="D1" s="2"/>
      <c r="E1" s="2"/>
      <c r="F1" s="2"/>
      <c r="G1" s="2"/>
      <c r="H1" s="2"/>
      <c r="I1" s="2"/>
      <c r="J1" s="2"/>
      <c r="K1" s="2"/>
      <c r="L1" s="2"/>
      <c r="M1" s="2"/>
      <c r="N1" s="2"/>
      <c r="O1" s="2"/>
      <c r="P1" s="2"/>
      <c r="Q1" s="2"/>
      <c r="R1" s="2"/>
      <c r="S1" s="6"/>
      <c r="T1" s="2"/>
      <c r="U1" s="2"/>
      <c r="V1" s="2"/>
      <c r="W1" s="2"/>
      <c r="X1" s="2"/>
      <c r="Y1" s="2"/>
      <c r="Z1" s="2"/>
    </row>
    <row r="2" spans="1:26" ht="15.75" customHeight="1">
      <c r="A2" s="2"/>
      <c r="B2" s="2"/>
      <c r="C2" s="2"/>
      <c r="D2" s="2"/>
      <c r="E2" s="2"/>
      <c r="F2" s="2"/>
      <c r="G2" s="2"/>
      <c r="H2" s="2"/>
      <c r="I2" s="2"/>
      <c r="J2" s="2"/>
      <c r="K2" s="2"/>
      <c r="L2" s="2"/>
      <c r="M2" s="2"/>
      <c r="N2" s="2"/>
      <c r="O2" s="2"/>
      <c r="P2" s="2"/>
      <c r="Q2" s="2"/>
      <c r="R2" s="2"/>
      <c r="S2" s="6"/>
      <c r="T2" s="2"/>
      <c r="U2" s="2"/>
      <c r="V2" s="2"/>
      <c r="W2" s="2"/>
      <c r="X2" s="2"/>
      <c r="Y2" s="2"/>
      <c r="Z2" s="2"/>
    </row>
    <row r="3" spans="1:26" ht="15.75" customHeight="1">
      <c r="A3" s="2"/>
      <c r="B3" s="2"/>
      <c r="C3" s="2"/>
      <c r="D3" s="2"/>
      <c r="E3" s="2"/>
      <c r="F3" s="2"/>
      <c r="G3" s="2"/>
      <c r="H3" s="240" t="s">
        <v>8</v>
      </c>
      <c r="I3" s="224"/>
      <c r="J3" s="224"/>
      <c r="K3" s="224"/>
      <c r="L3" s="224"/>
      <c r="M3" s="225"/>
      <c r="N3" s="240" t="s">
        <v>10</v>
      </c>
      <c r="O3" s="224"/>
      <c r="P3" s="224"/>
      <c r="Q3" s="224"/>
      <c r="R3" s="224"/>
      <c r="S3" s="225"/>
      <c r="T3" s="2"/>
      <c r="U3" s="2"/>
      <c r="V3" s="2"/>
      <c r="W3" s="2"/>
      <c r="X3" s="2"/>
      <c r="Y3" s="2"/>
      <c r="Z3" s="2"/>
    </row>
    <row r="4" spans="1:26" ht="15.75" customHeight="1">
      <c r="A4" s="8" t="s">
        <v>12</v>
      </c>
      <c r="B4" s="8" t="s">
        <v>14</v>
      </c>
      <c r="C4" s="8" t="s">
        <v>15</v>
      </c>
      <c r="D4" s="8" t="s">
        <v>16</v>
      </c>
      <c r="E4" s="8" t="s">
        <v>17</v>
      </c>
      <c r="F4" s="8" t="s">
        <v>18</v>
      </c>
      <c r="G4" s="8" t="s">
        <v>20</v>
      </c>
      <c r="H4" s="8" t="s">
        <v>21</v>
      </c>
      <c r="I4" s="8" t="s">
        <v>22</v>
      </c>
      <c r="J4" s="8" t="s">
        <v>23</v>
      </c>
      <c r="K4" s="8" t="s">
        <v>24</v>
      </c>
      <c r="L4" s="8" t="s">
        <v>25</v>
      </c>
      <c r="M4" s="10" t="s">
        <v>26</v>
      </c>
      <c r="N4" s="11" t="str">
        <f t="shared" ref="N4:S4" si="0">H4</f>
        <v>r tesla</v>
      </c>
      <c r="O4" s="11" t="str">
        <f t="shared" si="0"/>
        <v>r intel</v>
      </c>
      <c r="P4" s="11" t="str">
        <f t="shared" si="0"/>
        <v>r apple</v>
      </c>
      <c r="Q4" s="11" t="str">
        <f t="shared" si="0"/>
        <v>r netflix</v>
      </c>
      <c r="R4" s="11" t="str">
        <f t="shared" si="0"/>
        <v>r microsoft</v>
      </c>
      <c r="S4" s="12" t="str">
        <f t="shared" si="0"/>
        <v>r usd/rus</v>
      </c>
      <c r="U4" s="2"/>
      <c r="V4" s="2"/>
    </row>
    <row r="5" spans="1:26" ht="15.75" customHeight="1">
      <c r="A5" s="13">
        <v>42401</v>
      </c>
      <c r="B5" s="15">
        <v>196.94000199999999</v>
      </c>
      <c r="C5" s="15">
        <v>27.477996999999998</v>
      </c>
      <c r="D5" s="15">
        <v>89.897827000000007</v>
      </c>
      <c r="E5" s="15">
        <v>94.089995999999999</v>
      </c>
      <c r="F5" s="15">
        <v>50.316063</v>
      </c>
      <c r="G5" s="15">
        <v>76.308099999999996</v>
      </c>
      <c r="H5" s="2"/>
      <c r="I5" s="2"/>
      <c r="J5" s="2"/>
      <c r="K5" s="2"/>
      <c r="L5" s="2"/>
      <c r="M5" s="16"/>
      <c r="N5" s="17"/>
      <c r="O5" s="17"/>
      <c r="P5" s="17"/>
      <c r="Q5" s="17"/>
      <c r="R5" s="17"/>
      <c r="S5" s="20"/>
    </row>
    <row r="6" spans="1:26" ht="15.75" customHeight="1">
      <c r="A6" s="13">
        <v>42402</v>
      </c>
      <c r="B6" s="15">
        <v>182.779999</v>
      </c>
      <c r="C6" s="15">
        <v>26.568604000000001</v>
      </c>
      <c r="D6" s="15">
        <v>88.079926</v>
      </c>
      <c r="E6" s="15">
        <v>91.489998</v>
      </c>
      <c r="F6" s="15">
        <v>48.743403999999998</v>
      </c>
      <c r="G6" s="15">
        <v>78.894000000000005</v>
      </c>
      <c r="H6" s="21">
        <f t="shared" ref="H6:M6" si="1">LN(B6/B5)</f>
        <v>-7.4615885602035734E-2</v>
      </c>
      <c r="I6" s="21">
        <f t="shared" si="1"/>
        <v>-3.3655357391239323E-2</v>
      </c>
      <c r="J6" s="21">
        <f t="shared" si="1"/>
        <v>-2.0429117615248772E-2</v>
      </c>
      <c r="K6" s="21">
        <f t="shared" si="1"/>
        <v>-2.8022073675054302E-2</v>
      </c>
      <c r="L6" s="21">
        <f t="shared" si="1"/>
        <v>-3.1754484337117479E-2</v>
      </c>
      <c r="M6" s="22">
        <f t="shared" si="1"/>
        <v>3.332608678183771E-2</v>
      </c>
      <c r="N6" s="23">
        <f t="shared" ref="N6:S6" si="2">(B6-B5)/B5</f>
        <v>-7.1900085590534263E-2</v>
      </c>
      <c r="O6" s="23">
        <f t="shared" si="2"/>
        <v>-3.3095316227016038E-2</v>
      </c>
      <c r="P6" s="23">
        <f t="shared" si="2"/>
        <v>-2.0221856975475124E-2</v>
      </c>
      <c r="Q6" s="23">
        <f t="shared" si="2"/>
        <v>-2.7633097146693462E-2</v>
      </c>
      <c r="R6" s="23">
        <f t="shared" si="2"/>
        <v>-3.1255605193116986E-2</v>
      </c>
      <c r="S6" s="25">
        <f t="shared" si="2"/>
        <v>3.3887621366539195E-2</v>
      </c>
      <c r="U6" s="2"/>
      <c r="X6" s="29">
        <f t="array" ref="X6:X11">TRANSPOSE(H6:M6)</f>
        <v>-7.4615885602035734E-2</v>
      </c>
    </row>
    <row r="7" spans="1:26" ht="15.75" customHeight="1">
      <c r="A7" s="13">
        <v>42403</v>
      </c>
      <c r="B7" s="15">
        <v>173.479996</v>
      </c>
      <c r="C7" s="15">
        <v>26.388729000000001</v>
      </c>
      <c r="D7" s="15">
        <v>89.823241999999993</v>
      </c>
      <c r="E7" s="15">
        <v>90.739998</v>
      </c>
      <c r="F7" s="15">
        <v>47.970860000000002</v>
      </c>
      <c r="G7" s="15">
        <v>78.563000000000002</v>
      </c>
      <c r="H7" s="21">
        <f t="shared" ref="H7:M7" si="3">LN(B7/B6)</f>
        <v>-5.222094246324524E-2</v>
      </c>
      <c r="I7" s="21">
        <f t="shared" si="3"/>
        <v>-6.793230759506815E-3</v>
      </c>
      <c r="J7" s="21">
        <f t="shared" si="3"/>
        <v>1.959910915049945E-2</v>
      </c>
      <c r="K7" s="21">
        <f t="shared" si="3"/>
        <v>-8.2314026363096982E-3</v>
      </c>
      <c r="L7" s="21">
        <f t="shared" si="3"/>
        <v>-1.5976142500679243E-2</v>
      </c>
      <c r="M7" s="22">
        <f t="shared" si="3"/>
        <v>-4.2043286430367647E-3</v>
      </c>
      <c r="N7" s="23">
        <f t="shared" ref="N7:S7" si="4">(B7-B6)/B6</f>
        <v>-5.0880857046071017E-2</v>
      </c>
      <c r="O7" s="23">
        <f t="shared" si="4"/>
        <v>-6.7702089278006148E-3</v>
      </c>
      <c r="P7" s="23">
        <f t="shared" si="4"/>
        <v>1.9792432613987356E-2</v>
      </c>
      <c r="Q7" s="23">
        <f t="shared" si="4"/>
        <v>-8.1976174051288098E-3</v>
      </c>
      <c r="R7" s="23">
        <f t="shared" si="4"/>
        <v>-1.5849200847770015E-2</v>
      </c>
      <c r="S7" s="25">
        <f t="shared" si="4"/>
        <v>-4.1955028265774717E-3</v>
      </c>
      <c r="U7" s="2"/>
      <c r="X7" s="21">
        <v>-3.3655357391239323E-2</v>
      </c>
    </row>
    <row r="8" spans="1:26" ht="15.75" customHeight="1">
      <c r="A8" s="13">
        <v>42404</v>
      </c>
      <c r="B8" s="15">
        <v>175.33000200000001</v>
      </c>
      <c r="C8" s="15">
        <v>26.775471</v>
      </c>
      <c r="D8" s="15">
        <v>90.544990999999996</v>
      </c>
      <c r="E8" s="15">
        <v>89.709998999999996</v>
      </c>
      <c r="F8" s="15">
        <v>47.823718999999997</v>
      </c>
      <c r="G8" s="15">
        <v>76.431299999999993</v>
      </c>
      <c r="H8" s="21">
        <f t="shared" ref="H8:M8" si="5">LN(B8/B7)</f>
        <v>1.0607627979345655E-2</v>
      </c>
      <c r="I8" s="21">
        <f t="shared" si="5"/>
        <v>1.4549220042753861E-2</v>
      </c>
      <c r="J8" s="21">
        <f t="shared" si="5"/>
        <v>8.0031038759627113E-3</v>
      </c>
      <c r="K8" s="21">
        <f t="shared" si="5"/>
        <v>-1.1416017770658546E-2</v>
      </c>
      <c r="L8" s="21">
        <f t="shared" si="5"/>
        <v>-3.0720134114768575E-3</v>
      </c>
      <c r="M8" s="22">
        <f t="shared" si="5"/>
        <v>-2.7508552551790667E-2</v>
      </c>
      <c r="N8" s="23">
        <f t="shared" ref="N8:S8" si="6">(B8-B7)/B7</f>
        <v>1.0664088325203833E-2</v>
      </c>
      <c r="O8" s="23">
        <f t="shared" si="6"/>
        <v>1.4655575113147667E-2</v>
      </c>
      <c r="P8" s="23">
        <f t="shared" si="6"/>
        <v>8.0352143156890588E-3</v>
      </c>
      <c r="Q8" s="23">
        <f t="shared" si="6"/>
        <v>-1.1351102300002296E-2</v>
      </c>
      <c r="R8" s="23">
        <f t="shared" si="6"/>
        <v>-3.0672996064695286E-3</v>
      </c>
      <c r="S8" s="25">
        <f t="shared" si="6"/>
        <v>-2.7133637972073486E-2</v>
      </c>
      <c r="U8" s="2"/>
      <c r="X8" s="21">
        <v>-2.0429117615248772E-2</v>
      </c>
    </row>
    <row r="9" spans="1:26" ht="15.75" customHeight="1">
      <c r="A9" s="13">
        <v>42405</v>
      </c>
      <c r="B9" s="15">
        <v>162.60000600000001</v>
      </c>
      <c r="C9" s="15">
        <v>26.118895999999999</v>
      </c>
      <c r="D9" s="15">
        <v>88.126694000000001</v>
      </c>
      <c r="E9" s="15">
        <v>82.790001000000004</v>
      </c>
      <c r="F9" s="15">
        <v>46.131495999999999</v>
      </c>
      <c r="G9" s="15">
        <v>77.1327</v>
      </c>
      <c r="H9" s="21">
        <f t="shared" ref="H9:M9" si="7">LN(B9/B8)</f>
        <v>-7.5376689875019373E-2</v>
      </c>
      <c r="I9" s="21">
        <f t="shared" si="7"/>
        <v>-2.4827170163009234E-2</v>
      </c>
      <c r="J9" s="21">
        <f t="shared" si="7"/>
        <v>-2.7071381652496843E-2</v>
      </c>
      <c r="K9" s="21">
        <f t="shared" si="7"/>
        <v>-8.0274941194694749E-2</v>
      </c>
      <c r="L9" s="21">
        <f t="shared" si="7"/>
        <v>-3.6025802680615358E-2</v>
      </c>
      <c r="M9" s="22">
        <f t="shared" si="7"/>
        <v>9.135017029514126E-3</v>
      </c>
      <c r="N9" s="23">
        <f t="shared" ref="N9:S9" si="8">(B9-B8)/B8</f>
        <v>-7.2605919436423666E-2</v>
      </c>
      <c r="O9" s="23">
        <f t="shared" si="8"/>
        <v>-2.4521510751388843E-2</v>
      </c>
      <c r="P9" s="23">
        <f t="shared" si="8"/>
        <v>-2.6708236129815238E-2</v>
      </c>
      <c r="Q9" s="23">
        <f t="shared" si="8"/>
        <v>-7.7137421437269135E-2</v>
      </c>
      <c r="R9" s="23">
        <f t="shared" si="8"/>
        <v>-3.5384596501162921E-2</v>
      </c>
      <c r="S9" s="25">
        <f t="shared" si="8"/>
        <v>9.17686863889541E-3</v>
      </c>
      <c r="U9" s="2"/>
      <c r="X9" s="21">
        <v>-2.8022073675054302E-2</v>
      </c>
    </row>
    <row r="10" spans="1:26" ht="15.75" customHeight="1">
      <c r="A10" s="13">
        <v>42408</v>
      </c>
      <c r="B10" s="15">
        <v>147.990005</v>
      </c>
      <c r="C10" s="15">
        <v>25.921029999999998</v>
      </c>
      <c r="D10" s="15">
        <v>89.054657000000006</v>
      </c>
      <c r="E10" s="15">
        <v>83.32</v>
      </c>
      <c r="F10" s="15">
        <v>45.441710999999998</v>
      </c>
      <c r="G10" s="15">
        <v>77.331400000000002</v>
      </c>
      <c r="H10" s="21">
        <f t="shared" ref="H10:M10" si="9">LN(B10/B9)</f>
        <v>-9.4148496314256008E-2</v>
      </c>
      <c r="I10" s="21">
        <f t="shared" si="9"/>
        <v>-7.6044287036221856E-3</v>
      </c>
      <c r="J10" s="21">
        <f t="shared" si="9"/>
        <v>1.0474821188205224E-2</v>
      </c>
      <c r="K10" s="21">
        <f t="shared" si="9"/>
        <v>6.381323163303307E-3</v>
      </c>
      <c r="L10" s="21">
        <f t="shared" si="9"/>
        <v>-1.5065499379468647E-2</v>
      </c>
      <c r="M10" s="22">
        <f t="shared" si="9"/>
        <v>2.5727675181714924E-3</v>
      </c>
      <c r="N10" s="23">
        <f t="shared" ref="N10:S10" si="10">(B10-B9)/B9</f>
        <v>-8.9852401358460038E-2</v>
      </c>
      <c r="O10" s="23">
        <f t="shared" si="10"/>
        <v>-7.5755881871883562E-3</v>
      </c>
      <c r="P10" s="23">
        <f t="shared" si="10"/>
        <v>1.0529874183184558E-2</v>
      </c>
      <c r="Q10" s="23">
        <f t="shared" si="10"/>
        <v>6.4017271844215755E-3</v>
      </c>
      <c r="R10" s="23">
        <f t="shared" si="10"/>
        <v>-1.4952582504586467E-2</v>
      </c>
      <c r="S10" s="25">
        <f t="shared" si="10"/>
        <v>2.5760799245975094E-3</v>
      </c>
      <c r="U10" s="2"/>
      <c r="X10" s="21">
        <v>-3.1754484337117479E-2</v>
      </c>
    </row>
    <row r="11" spans="1:26" ht="15.75" customHeight="1">
      <c r="A11" s="13">
        <v>42409</v>
      </c>
      <c r="B11" s="15">
        <v>148.25</v>
      </c>
      <c r="C11" s="15">
        <v>25.912034999999999</v>
      </c>
      <c r="D11" s="15">
        <v>89.035904000000002</v>
      </c>
      <c r="E11" s="15">
        <v>86.129997000000003</v>
      </c>
      <c r="F11" s="15">
        <v>45.322163000000003</v>
      </c>
      <c r="G11" s="15">
        <v>78.736400000000003</v>
      </c>
      <c r="H11" s="21">
        <f t="shared" ref="H11:M11" si="11">LN(B11/B10)</f>
        <v>1.7553001780123241E-3</v>
      </c>
      <c r="I11" s="21">
        <f t="shared" si="11"/>
        <v>-3.4707575522669305E-4</v>
      </c>
      <c r="J11" s="21">
        <f t="shared" si="11"/>
        <v>-2.1060071869069484E-4</v>
      </c>
      <c r="K11" s="21">
        <f t="shared" si="11"/>
        <v>3.3169131577241183E-2</v>
      </c>
      <c r="L11" s="21">
        <f t="shared" si="11"/>
        <v>-2.6342654596727974E-3</v>
      </c>
      <c r="M11" s="22">
        <f t="shared" si="11"/>
        <v>1.8005481693261043E-2</v>
      </c>
      <c r="N11" s="23">
        <f t="shared" ref="N11:S11" si="12">(B11-B10)/B10</f>
        <v>1.7568416191350458E-3</v>
      </c>
      <c r="O11" s="23">
        <f t="shared" si="12"/>
        <v>-3.4701553140437531E-4</v>
      </c>
      <c r="P11" s="23">
        <f t="shared" si="12"/>
        <v>-2.1057854391605589E-4</v>
      </c>
      <c r="Q11" s="23">
        <f t="shared" si="12"/>
        <v>3.3725360057609337E-2</v>
      </c>
      <c r="R11" s="23">
        <f t="shared" si="12"/>
        <v>-2.6307988270951035E-3</v>
      </c>
      <c r="S11" s="25">
        <f t="shared" si="12"/>
        <v>1.8168557662217432E-2</v>
      </c>
      <c r="U11" s="2"/>
      <c r="X11" s="21">
        <v>3.332608678183771E-2</v>
      </c>
    </row>
    <row r="12" spans="1:26" ht="15.75" customHeight="1">
      <c r="A12" s="13">
        <v>42410</v>
      </c>
      <c r="B12" s="15">
        <v>143.66999799999999</v>
      </c>
      <c r="C12" s="15">
        <v>25.390374999999999</v>
      </c>
      <c r="D12" s="15">
        <v>88.361023000000003</v>
      </c>
      <c r="E12" s="15">
        <v>88.449996999999996</v>
      </c>
      <c r="F12" s="15">
        <v>45.717632000000002</v>
      </c>
      <c r="G12" s="15">
        <v>78.770099999999999</v>
      </c>
      <c r="H12" s="21">
        <f t="shared" ref="H12:M12" si="13">LN(B12/B11)</f>
        <v>-3.1381048775998018E-2</v>
      </c>
      <c r="I12" s="21">
        <f t="shared" si="13"/>
        <v>-2.0337367391802336E-2</v>
      </c>
      <c r="J12" s="21">
        <f t="shared" si="13"/>
        <v>-7.6087479903932083E-3</v>
      </c>
      <c r="K12" s="21">
        <f t="shared" si="13"/>
        <v>2.6579638718313703E-2</v>
      </c>
      <c r="L12" s="21">
        <f t="shared" si="13"/>
        <v>8.6878817658467278E-3</v>
      </c>
      <c r="M12" s="22">
        <f t="shared" si="13"/>
        <v>4.2791885432342012E-4</v>
      </c>
      <c r="N12" s="23">
        <f t="shared" ref="N12:S12" si="14">(B12-B11)/B11</f>
        <v>-3.0893774030354183E-2</v>
      </c>
      <c r="O12" s="23">
        <f t="shared" si="14"/>
        <v>-2.0131957987861653E-2</v>
      </c>
      <c r="P12" s="23">
        <f t="shared" si="14"/>
        <v>-7.5798747435641151E-3</v>
      </c>
      <c r="Q12" s="23">
        <f t="shared" si="14"/>
        <v>2.693602787423751E-2</v>
      </c>
      <c r="R12" s="23">
        <f t="shared" si="14"/>
        <v>8.725730940952631E-3</v>
      </c>
      <c r="S12" s="25">
        <f t="shared" si="14"/>
        <v>4.2801042465741469E-4</v>
      </c>
      <c r="U12" s="2"/>
    </row>
    <row r="13" spans="1:26" ht="15.75" customHeight="1">
      <c r="A13" s="13">
        <v>42411</v>
      </c>
      <c r="B13" s="15">
        <v>150.470001</v>
      </c>
      <c r="C13" s="15">
        <v>25.381381999999999</v>
      </c>
      <c r="D13" s="15">
        <v>87.826744000000005</v>
      </c>
      <c r="E13" s="15">
        <v>86.349997999999999</v>
      </c>
      <c r="F13" s="15">
        <v>45.699233999999997</v>
      </c>
      <c r="G13" s="15">
        <v>79.734700000000004</v>
      </c>
      <c r="H13" s="21">
        <f t="shared" ref="H13:M13" si="15">LN(B13/B12)</f>
        <v>4.6244746314792931E-2</v>
      </c>
      <c r="I13" s="21">
        <f t="shared" si="15"/>
        <v>-3.5425207341354141E-4</v>
      </c>
      <c r="J13" s="21">
        <f t="shared" si="15"/>
        <v>-6.064900495600295E-3</v>
      </c>
      <c r="K13" s="21">
        <f t="shared" si="15"/>
        <v>-2.4028605257190687E-2</v>
      </c>
      <c r="L13" s="21">
        <f t="shared" si="15"/>
        <v>-4.025077877510556E-4</v>
      </c>
      <c r="M13" s="22">
        <f t="shared" si="15"/>
        <v>1.2171390496418862E-2</v>
      </c>
      <c r="N13" s="23">
        <f t="shared" ref="N13:S13" si="16">(B13-B12)/B12</f>
        <v>4.7330709923167145E-2</v>
      </c>
      <c r="O13" s="23">
        <f t="shared" si="16"/>
        <v>-3.5418933355652494E-4</v>
      </c>
      <c r="P13" s="23">
        <f t="shared" si="16"/>
        <v>-6.0465461111739041E-3</v>
      </c>
      <c r="Q13" s="23">
        <f t="shared" si="16"/>
        <v>-2.3742216746485554E-2</v>
      </c>
      <c r="R13" s="23">
        <f t="shared" si="16"/>
        <v>-4.0242679235890429E-4</v>
      </c>
      <c r="S13" s="25">
        <f t="shared" si="16"/>
        <v>1.22457633035886E-2</v>
      </c>
      <c r="U13" s="2"/>
    </row>
    <row r="14" spans="1:26" ht="15.75" customHeight="1">
      <c r="A14" s="13">
        <v>42412</v>
      </c>
      <c r="B14" s="15">
        <v>151.03999300000001</v>
      </c>
      <c r="C14" s="15">
        <v>25.759134</v>
      </c>
      <c r="D14" s="15">
        <v>88.098572000000004</v>
      </c>
      <c r="E14" s="15">
        <v>87.400002000000001</v>
      </c>
      <c r="F14" s="15">
        <v>46.444186999999999</v>
      </c>
      <c r="G14" s="15">
        <v>79.227400000000003</v>
      </c>
      <c r="H14" s="21">
        <f t="shared" ref="H14:M14" si="17">LN(B14/B13)</f>
        <v>3.7809206352208556E-3</v>
      </c>
      <c r="I14" s="21">
        <f t="shared" si="17"/>
        <v>1.4773369530199773E-2</v>
      </c>
      <c r="J14" s="21">
        <f t="shared" si="17"/>
        <v>3.0902683309578373E-3</v>
      </c>
      <c r="K14" s="21">
        <f t="shared" si="17"/>
        <v>1.2086524113649256E-2</v>
      </c>
      <c r="L14" s="21">
        <f t="shared" si="17"/>
        <v>1.616977583925451E-2</v>
      </c>
      <c r="M14" s="22">
        <f t="shared" si="17"/>
        <v>-6.3826751435806595E-3</v>
      </c>
      <c r="N14" s="23">
        <f t="shared" ref="N14:S14" si="18">(B14-B13)/B13</f>
        <v>3.7880773324379348E-3</v>
      </c>
      <c r="O14" s="23">
        <f t="shared" si="18"/>
        <v>1.4883035131814375E-2</v>
      </c>
      <c r="P14" s="23">
        <f t="shared" si="18"/>
        <v>3.0950481324913885E-3</v>
      </c>
      <c r="Q14" s="23">
        <f t="shared" si="18"/>
        <v>1.2159861312330329E-2</v>
      </c>
      <c r="R14" s="23">
        <f t="shared" si="18"/>
        <v>1.6301214151642072E-2</v>
      </c>
      <c r="S14" s="25">
        <f t="shared" si="18"/>
        <v>-6.3623491403366509E-3</v>
      </c>
      <c r="U14" s="2"/>
    </row>
    <row r="15" spans="1:26" ht="15.75" customHeight="1">
      <c r="A15" s="13">
        <v>42416</v>
      </c>
      <c r="B15" s="15">
        <v>155.16999799999999</v>
      </c>
      <c r="C15" s="15">
        <v>25.885057</v>
      </c>
      <c r="D15" s="15">
        <v>90.582465999999997</v>
      </c>
      <c r="E15" s="15">
        <v>89.050003000000004</v>
      </c>
      <c r="F15" s="15">
        <v>47.324162000000001</v>
      </c>
      <c r="G15" s="15">
        <v>77.543499999999995</v>
      </c>
      <c r="H15" s="21">
        <f t="shared" ref="H15:M15" si="19">LN(B15/B14)</f>
        <v>2.6976621154452585E-2</v>
      </c>
      <c r="I15" s="21">
        <f t="shared" si="19"/>
        <v>4.8765697403256722E-3</v>
      </c>
      <c r="J15" s="21">
        <f t="shared" si="19"/>
        <v>2.7804338353174262E-2</v>
      </c>
      <c r="K15" s="21">
        <f t="shared" si="19"/>
        <v>1.8702737879824179E-2</v>
      </c>
      <c r="L15" s="21">
        <f t="shared" si="19"/>
        <v>1.8769677484794516E-2</v>
      </c>
      <c r="M15" s="22">
        <f t="shared" si="19"/>
        <v>-2.1483129368729405E-2</v>
      </c>
      <c r="N15" s="23">
        <f t="shared" ref="N15:S15" si="20">(B15-B14)/B14</f>
        <v>2.73437843710704E-2</v>
      </c>
      <c r="O15" s="23">
        <f t="shared" si="20"/>
        <v>4.8884795583578325E-3</v>
      </c>
      <c r="P15" s="23">
        <f t="shared" si="20"/>
        <v>2.8194486512221697E-2</v>
      </c>
      <c r="Q15" s="23">
        <f t="shared" si="20"/>
        <v>1.8878729545109201E-2</v>
      </c>
      <c r="R15" s="23">
        <f t="shared" si="20"/>
        <v>1.8946935167580857E-2</v>
      </c>
      <c r="S15" s="25">
        <f t="shared" si="20"/>
        <v>-2.1254010607441469E-2</v>
      </c>
      <c r="U15" s="2"/>
    </row>
    <row r="16" spans="1:26" ht="15.75" customHeight="1">
      <c r="A16" s="13">
        <v>42417</v>
      </c>
      <c r="B16" s="15">
        <v>168.679993</v>
      </c>
      <c r="C16" s="15">
        <v>26.505645999999999</v>
      </c>
      <c r="D16" s="15">
        <v>91.969711000000004</v>
      </c>
      <c r="E16" s="15">
        <v>94.760002</v>
      </c>
      <c r="F16" s="15">
        <v>48.556125999999999</v>
      </c>
      <c r="G16" s="15">
        <v>77.128500000000003</v>
      </c>
      <c r="H16" s="21">
        <f t="shared" ref="H16:M16" si="21">LN(B16/B15)</f>
        <v>8.3482110173359408E-2</v>
      </c>
      <c r="I16" s="21">
        <f t="shared" si="21"/>
        <v>2.3691914503657076E-2</v>
      </c>
      <c r="J16" s="21">
        <f t="shared" si="21"/>
        <v>1.5198632270281126E-2</v>
      </c>
      <c r="K16" s="21">
        <f t="shared" si="21"/>
        <v>6.2149356971927375E-2</v>
      </c>
      <c r="L16" s="21">
        <f t="shared" si="21"/>
        <v>2.5699376378345323E-2</v>
      </c>
      <c r="M16" s="22">
        <f t="shared" si="21"/>
        <v>-5.3662071463144809E-3</v>
      </c>
      <c r="N16" s="23">
        <f t="shared" ref="N16:S16" si="22">(B16-B15)/B15</f>
        <v>8.7065767700789706E-2</v>
      </c>
      <c r="O16" s="23">
        <f t="shared" si="22"/>
        <v>2.3974797505757817E-2</v>
      </c>
      <c r="P16" s="23">
        <f t="shared" si="22"/>
        <v>1.5314718855192208E-2</v>
      </c>
      <c r="Q16" s="23">
        <f t="shared" si="22"/>
        <v>6.4121266789850598E-2</v>
      </c>
      <c r="R16" s="23">
        <f t="shared" si="22"/>
        <v>2.6032452513369341E-2</v>
      </c>
      <c r="S16" s="25">
        <f t="shared" si="22"/>
        <v>-5.3518347766091561E-3</v>
      </c>
      <c r="U16" s="2"/>
    </row>
    <row r="17" spans="1:21" ht="15.75" customHeight="1">
      <c r="A17" s="13">
        <v>42418</v>
      </c>
      <c r="B17" s="15">
        <v>166.770004</v>
      </c>
      <c r="C17" s="15">
        <v>26.460675999999999</v>
      </c>
      <c r="D17" s="15">
        <v>90.226287999999997</v>
      </c>
      <c r="E17" s="15">
        <v>90.489998</v>
      </c>
      <c r="F17" s="15">
        <v>48.343074999999999</v>
      </c>
      <c r="G17" s="15">
        <v>76.677499999999995</v>
      </c>
      <c r="H17" s="21">
        <f t="shared" ref="H17:M17" si="23">LN(B17/B16)</f>
        <v>-1.1387745761045795E-2</v>
      </c>
      <c r="I17" s="21">
        <f t="shared" si="23"/>
        <v>-1.6980605451734319E-3</v>
      </c>
      <c r="J17" s="21">
        <f t="shared" si="23"/>
        <v>-1.9138468731134759E-2</v>
      </c>
      <c r="K17" s="21">
        <f t="shared" si="23"/>
        <v>-4.6108075135384466E-2</v>
      </c>
      <c r="L17" s="21">
        <f t="shared" si="23"/>
        <v>-4.3973808063303647E-3</v>
      </c>
      <c r="M17" s="22">
        <f t="shared" si="23"/>
        <v>-5.8645474506809842E-3</v>
      </c>
      <c r="N17" s="23">
        <f t="shared" ref="N17:S17" si="24">(B17-B16)/B16</f>
        <v>-1.1323150813742303E-2</v>
      </c>
      <c r="O17" s="23">
        <f t="shared" si="24"/>
        <v>-1.6966196560536306E-3</v>
      </c>
      <c r="P17" s="23">
        <f t="shared" si="24"/>
        <v>-1.8956491012568334E-2</v>
      </c>
      <c r="Q17" s="23">
        <f t="shared" si="24"/>
        <v>-4.5061248521290662E-2</v>
      </c>
      <c r="R17" s="23">
        <f t="shared" si="24"/>
        <v>-4.3877264837808537E-3</v>
      </c>
      <c r="S17" s="25">
        <f t="shared" si="24"/>
        <v>-5.8473845595338634E-3</v>
      </c>
      <c r="U17" s="2"/>
    </row>
    <row r="18" spans="1:21" ht="15.75" customHeight="1">
      <c r="A18" s="13">
        <v>42419</v>
      </c>
      <c r="B18" s="15">
        <v>166.58000200000001</v>
      </c>
      <c r="C18" s="15">
        <v>25.822085999999999</v>
      </c>
      <c r="D18" s="15">
        <v>90.020072999999996</v>
      </c>
      <c r="E18" s="15">
        <v>89.230002999999996</v>
      </c>
      <c r="F18" s="15">
        <v>48.000340000000001</v>
      </c>
      <c r="G18" s="15">
        <v>75.483900000000006</v>
      </c>
      <c r="H18" s="21">
        <f t="shared" ref="H18:M18" si="25">LN(B18/B17)</f>
        <v>-1.1399551051790794E-3</v>
      </c>
      <c r="I18" s="21">
        <f t="shared" si="25"/>
        <v>-2.4429534117083131E-2</v>
      </c>
      <c r="J18" s="21">
        <f t="shared" si="25"/>
        <v>-2.2881470541520105E-3</v>
      </c>
      <c r="K18" s="21">
        <f t="shared" si="25"/>
        <v>-1.4021985728112963E-2</v>
      </c>
      <c r="L18" s="21">
        <f t="shared" si="25"/>
        <v>-7.1148909516451017E-3</v>
      </c>
      <c r="M18" s="22">
        <f t="shared" si="25"/>
        <v>-1.5688926138481073E-2</v>
      </c>
      <c r="N18" s="23">
        <f t="shared" ref="N18:S18" si="26">(B18-B17)/B17</f>
        <v>-1.1393056031826483E-3</v>
      </c>
      <c r="O18" s="23">
        <f t="shared" si="26"/>
        <v>-2.413354821320516E-2</v>
      </c>
      <c r="P18" s="23">
        <f t="shared" si="26"/>
        <v>-2.285531241183282E-3</v>
      </c>
      <c r="Q18" s="23">
        <f t="shared" si="26"/>
        <v>-1.3924135571314783E-2</v>
      </c>
      <c r="R18" s="23">
        <f t="shared" si="26"/>
        <v>-7.0896400363443489E-3</v>
      </c>
      <c r="S18" s="25">
        <f t="shared" si="26"/>
        <v>-1.5566496038603102E-2</v>
      </c>
      <c r="U18" s="2"/>
    </row>
    <row r="19" spans="1:21" ht="15.75" customHeight="1">
      <c r="A19" s="13">
        <v>42422</v>
      </c>
      <c r="B19" s="15">
        <v>177.740005</v>
      </c>
      <c r="C19" s="15">
        <v>26.397717</v>
      </c>
      <c r="D19" s="15">
        <v>90.807411000000002</v>
      </c>
      <c r="E19" s="15">
        <v>91.93</v>
      </c>
      <c r="F19" s="15">
        <v>48.769173000000002</v>
      </c>
      <c r="G19" s="15">
        <v>76.8459</v>
      </c>
      <c r="H19" s="21">
        <f t="shared" ref="H19:M19" si="27">LN(B19/B18)</f>
        <v>6.4846149927868829E-2</v>
      </c>
      <c r="I19" s="21">
        <f t="shared" si="27"/>
        <v>2.2047356899809738E-2</v>
      </c>
      <c r="J19" s="21">
        <f t="shared" si="27"/>
        <v>8.7082224239720951E-3</v>
      </c>
      <c r="K19" s="21">
        <f t="shared" si="27"/>
        <v>2.981007834262437E-2</v>
      </c>
      <c r="L19" s="21">
        <f t="shared" si="27"/>
        <v>1.589031821626324E-2</v>
      </c>
      <c r="M19" s="22">
        <f t="shared" si="27"/>
        <v>1.7882729396346022E-2</v>
      </c>
      <c r="N19" s="23">
        <f t="shared" ref="N19:S19" si="28">(B19-B18)/B18</f>
        <v>6.6994854520412289E-2</v>
      </c>
      <c r="O19" s="23">
        <f t="shared" si="28"/>
        <v>2.2292195913219456E-2</v>
      </c>
      <c r="P19" s="23">
        <f t="shared" si="28"/>
        <v>8.7462492948656625E-3</v>
      </c>
      <c r="Q19" s="23">
        <f t="shared" si="28"/>
        <v>3.0258846903770814E-2</v>
      </c>
      <c r="R19" s="23">
        <f t="shared" si="28"/>
        <v>1.6017240711211644E-2</v>
      </c>
      <c r="S19" s="25">
        <f t="shared" si="28"/>
        <v>1.8043582803750131E-2</v>
      </c>
      <c r="U19" s="2"/>
    </row>
    <row r="20" spans="1:21" ht="15.75" customHeight="1">
      <c r="A20" s="13">
        <v>42423</v>
      </c>
      <c r="B20" s="15">
        <v>177.21000699999999</v>
      </c>
      <c r="C20" s="15">
        <v>25.903040000000001</v>
      </c>
      <c r="D20" s="15">
        <v>88.754677000000001</v>
      </c>
      <c r="E20" s="15">
        <v>89.120002999999997</v>
      </c>
      <c r="F20" s="15">
        <v>47.407524000000002</v>
      </c>
      <c r="G20" s="15">
        <v>76.888999999999996</v>
      </c>
      <c r="H20" s="21">
        <f t="shared" ref="H20:M20" si="29">LN(B20/B19)</f>
        <v>-2.9863269528970205E-3</v>
      </c>
      <c r="I20" s="21">
        <f t="shared" si="29"/>
        <v>-1.8917192805151403E-2</v>
      </c>
      <c r="J20" s="21">
        <f t="shared" si="29"/>
        <v>-2.2864775660781791E-2</v>
      </c>
      <c r="K20" s="21">
        <f t="shared" si="29"/>
        <v>-3.1043608034212553E-2</v>
      </c>
      <c r="L20" s="21">
        <f t="shared" si="29"/>
        <v>-2.8317462151091363E-2</v>
      </c>
      <c r="M20" s="22">
        <f t="shared" si="29"/>
        <v>5.6070548885365622E-4</v>
      </c>
      <c r="N20" s="23">
        <f t="shared" ref="N20:S20" si="30">(B20-B19)/B19</f>
        <v>-2.9818723140016012E-3</v>
      </c>
      <c r="O20" s="23">
        <f t="shared" si="30"/>
        <v>-1.8739385682481534E-2</v>
      </c>
      <c r="P20" s="23">
        <f t="shared" si="30"/>
        <v>-2.2605357617782991E-2</v>
      </c>
      <c r="Q20" s="23">
        <f t="shared" si="30"/>
        <v>-3.0566702926139559E-2</v>
      </c>
      <c r="R20" s="23">
        <f t="shared" si="30"/>
        <v>-2.7920280706830929E-2</v>
      </c>
      <c r="S20" s="25">
        <f t="shared" si="30"/>
        <v>5.6086271356045635E-4</v>
      </c>
      <c r="U20" s="2"/>
    </row>
    <row r="21" spans="1:21" ht="15.75" customHeight="1">
      <c r="A21" s="13">
        <v>42424</v>
      </c>
      <c r="B21" s="15">
        <v>179</v>
      </c>
      <c r="C21" s="15">
        <v>26.253813000000001</v>
      </c>
      <c r="D21" s="15">
        <v>90.076308999999995</v>
      </c>
      <c r="E21" s="15">
        <v>91.610000999999997</v>
      </c>
      <c r="F21" s="15">
        <v>47.574257000000003</v>
      </c>
      <c r="G21" s="15">
        <v>75.7346</v>
      </c>
      <c r="H21" s="21">
        <f t="shared" ref="H21:M21" si="31">LN(B21/B20)</f>
        <v>1.0050296352345559E-2</v>
      </c>
      <c r="I21" s="21">
        <f t="shared" si="31"/>
        <v>1.3450899296675822E-2</v>
      </c>
      <c r="J21" s="21">
        <f t="shared" si="31"/>
        <v>1.4781063304177057E-2</v>
      </c>
      <c r="K21" s="21">
        <f t="shared" si="31"/>
        <v>2.755663710150531E-2</v>
      </c>
      <c r="L21" s="21">
        <f t="shared" si="31"/>
        <v>3.5108453328123639E-3</v>
      </c>
      <c r="M21" s="22">
        <f t="shared" si="31"/>
        <v>-1.5127699975979096E-2</v>
      </c>
      <c r="N21" s="23">
        <f t="shared" ref="N21:S21" si="32">(B21-B20)/B20</f>
        <v>1.010097020085333E-2</v>
      </c>
      <c r="O21" s="23">
        <f t="shared" si="32"/>
        <v>1.3541769614686162E-2</v>
      </c>
      <c r="P21" s="23">
        <f t="shared" si="32"/>
        <v>1.4890843442537613E-2</v>
      </c>
      <c r="Q21" s="23">
        <f t="shared" si="32"/>
        <v>2.7939832991253379E-2</v>
      </c>
      <c r="R21" s="23">
        <f t="shared" si="32"/>
        <v>3.5170155690898491E-3</v>
      </c>
      <c r="S21" s="25">
        <f t="shared" si="32"/>
        <v>-1.5013851136053214E-2</v>
      </c>
      <c r="U21" s="2"/>
    </row>
    <row r="22" spans="1:21" ht="15.75" customHeight="1">
      <c r="A22" s="13">
        <v>42425</v>
      </c>
      <c r="B22" s="15">
        <v>187.429993</v>
      </c>
      <c r="C22" s="15">
        <v>26.640561999999999</v>
      </c>
      <c r="D22" s="15">
        <v>90.694946000000002</v>
      </c>
      <c r="E22" s="15">
        <v>94.529999000000004</v>
      </c>
      <c r="F22" s="15">
        <v>48.259720000000002</v>
      </c>
      <c r="G22" s="15">
        <v>76.847899999999996</v>
      </c>
      <c r="H22" s="21">
        <f t="shared" ref="H22:M22" si="33">LN(B22/B21)</f>
        <v>4.6019599182861616E-2</v>
      </c>
      <c r="I22" s="21">
        <f t="shared" si="33"/>
        <v>1.462370591407222E-2</v>
      </c>
      <c r="J22" s="21">
        <f t="shared" si="33"/>
        <v>6.844444544853911E-3</v>
      </c>
      <c r="K22" s="21">
        <f t="shared" si="33"/>
        <v>3.1376786915684497E-2</v>
      </c>
      <c r="L22" s="21">
        <f t="shared" si="33"/>
        <v>1.4305462659591844E-2</v>
      </c>
      <c r="M22" s="22">
        <f t="shared" si="33"/>
        <v>1.4593020260450224E-2</v>
      </c>
      <c r="N22" s="23">
        <f t="shared" ref="N22:S22" si="34">(B22-B21)/B21</f>
        <v>4.7094932960893836E-2</v>
      </c>
      <c r="O22" s="23">
        <f t="shared" si="34"/>
        <v>1.4731155432546054E-2</v>
      </c>
      <c r="P22" s="23">
        <f t="shared" si="34"/>
        <v>6.8679212866060799E-3</v>
      </c>
      <c r="Q22" s="23">
        <f t="shared" si="34"/>
        <v>3.187422735646523E-2</v>
      </c>
      <c r="R22" s="23">
        <f t="shared" si="34"/>
        <v>1.4408275467129177E-2</v>
      </c>
      <c r="S22" s="25">
        <f t="shared" si="34"/>
        <v>1.4700018221526162E-2</v>
      </c>
      <c r="U22" s="2"/>
    </row>
    <row r="23" spans="1:21" ht="15.75" customHeight="1">
      <c r="A23" s="13">
        <v>42426</v>
      </c>
      <c r="B23" s="15">
        <v>190.33999600000001</v>
      </c>
      <c r="C23" s="15">
        <v>26.80245</v>
      </c>
      <c r="D23" s="15">
        <v>90.835548000000003</v>
      </c>
      <c r="E23" s="15">
        <v>94.790001000000004</v>
      </c>
      <c r="F23" s="15">
        <v>47.518673</v>
      </c>
      <c r="G23" s="15">
        <v>76.091899999999995</v>
      </c>
      <c r="H23" s="21">
        <f t="shared" ref="H23:M23" si="35">LN(B23/B22)</f>
        <v>1.5406520605554884E-2</v>
      </c>
      <c r="I23" s="21">
        <f t="shared" si="35"/>
        <v>6.0583597031312868E-3</v>
      </c>
      <c r="J23" s="21">
        <f t="shared" si="35"/>
        <v>1.5490733817542933E-3</v>
      </c>
      <c r="K23" s="21">
        <f t="shared" si="35"/>
        <v>2.7466951559457311E-3</v>
      </c>
      <c r="L23" s="21">
        <f t="shared" si="35"/>
        <v>-1.5474508693411999E-2</v>
      </c>
      <c r="M23" s="22">
        <f t="shared" si="35"/>
        <v>-9.8863233451527109E-3</v>
      </c>
      <c r="N23" s="23">
        <f t="shared" ref="N23:S23" si="36">(B23-B22)/B22</f>
        <v>1.5525812883106801E-2</v>
      </c>
      <c r="O23" s="23">
        <f t="shared" si="36"/>
        <v>6.0767486812027894E-3</v>
      </c>
      <c r="P23" s="23">
        <f t="shared" si="36"/>
        <v>1.5502738156986302E-3</v>
      </c>
      <c r="Q23" s="23">
        <f t="shared" si="36"/>
        <v>2.7504707791227213E-3</v>
      </c>
      <c r="R23" s="23">
        <f t="shared" si="36"/>
        <v>-1.5355393690638939E-2</v>
      </c>
      <c r="S23" s="25">
        <f t="shared" si="36"/>
        <v>-9.8376143004558388E-3</v>
      </c>
      <c r="U23" s="2"/>
    </row>
    <row r="24" spans="1:21" ht="15.75" customHeight="1">
      <c r="A24" s="13">
        <v>42429</v>
      </c>
      <c r="B24" s="15">
        <v>191.929993</v>
      </c>
      <c r="C24" s="15">
        <v>26.613575000000001</v>
      </c>
      <c r="D24" s="15">
        <v>90.629340999999997</v>
      </c>
      <c r="E24" s="15">
        <v>93.410004000000001</v>
      </c>
      <c r="F24" s="15">
        <v>47.129641999999997</v>
      </c>
      <c r="G24" s="15">
        <v>75.1691</v>
      </c>
      <c r="H24" s="21">
        <f t="shared" ref="H24:M24" si="37">LN(B24/B23)</f>
        <v>8.3187601169842501E-3</v>
      </c>
      <c r="I24" s="21">
        <f t="shared" si="37"/>
        <v>-7.0718772937036932E-3</v>
      </c>
      <c r="J24" s="21">
        <f t="shared" si="37"/>
        <v>-2.272694072045031E-3</v>
      </c>
      <c r="K24" s="21">
        <f t="shared" si="37"/>
        <v>-1.4665480307862133E-2</v>
      </c>
      <c r="L24" s="21">
        <f t="shared" si="37"/>
        <v>-8.2206046845456557E-3</v>
      </c>
      <c r="M24" s="22">
        <f t="shared" si="37"/>
        <v>-1.2201578050241258E-2</v>
      </c>
      <c r="N24" s="23">
        <f t="shared" ref="N24:S24" si="38">(B24-B23)/B23</f>
        <v>8.3534571472828143E-3</v>
      </c>
      <c r="O24" s="23">
        <f t="shared" si="38"/>
        <v>-7.0469304112123878E-3</v>
      </c>
      <c r="P24" s="23">
        <f t="shared" si="38"/>
        <v>-2.2701134582245957E-3</v>
      </c>
      <c r="Q24" s="23">
        <f t="shared" si="38"/>
        <v>-1.4558465929333653E-2</v>
      </c>
      <c r="R24" s="23">
        <f t="shared" si="38"/>
        <v>-8.1869079130219569E-3</v>
      </c>
      <c r="S24" s="25">
        <f t="shared" si="38"/>
        <v>-1.2127440634285584E-2</v>
      </c>
      <c r="U24" s="2"/>
    </row>
    <row r="25" spans="1:21" ht="15.75" customHeight="1">
      <c r="A25" s="13">
        <v>42430</v>
      </c>
      <c r="B25" s="15">
        <v>186.35000600000001</v>
      </c>
      <c r="C25" s="15">
        <v>27.315117000000001</v>
      </c>
      <c r="D25" s="15">
        <v>94.228645</v>
      </c>
      <c r="E25" s="15">
        <v>98.300003000000004</v>
      </c>
      <c r="F25" s="15">
        <v>48.704338</v>
      </c>
      <c r="G25" s="15">
        <v>75.774900000000002</v>
      </c>
      <c r="H25" s="21">
        <f t="shared" ref="H25:M25" si="39">LN(B25/B24)</f>
        <v>-2.9504027623410953E-2</v>
      </c>
      <c r="I25" s="21">
        <f t="shared" si="39"/>
        <v>2.6018861244105573E-2</v>
      </c>
      <c r="J25" s="21">
        <f t="shared" si="39"/>
        <v>3.8946209688761203E-2</v>
      </c>
      <c r="K25" s="21">
        <f t="shared" si="39"/>
        <v>5.1025608965216254E-2</v>
      </c>
      <c r="L25" s="21">
        <f t="shared" si="39"/>
        <v>3.2865957201118103E-2</v>
      </c>
      <c r="M25" s="22">
        <f t="shared" si="39"/>
        <v>8.0268609903379005E-3</v>
      </c>
      <c r="N25" s="23">
        <f t="shared" ref="N25:S25" si="40">(B25-B24)/B24</f>
        <v>-2.9073032894863852E-2</v>
      </c>
      <c r="O25" s="23">
        <f t="shared" si="40"/>
        <v>2.6360306723166648E-2</v>
      </c>
      <c r="P25" s="23">
        <f t="shared" si="40"/>
        <v>3.9714555576433067E-2</v>
      </c>
      <c r="Q25" s="23">
        <f t="shared" si="40"/>
        <v>5.2349842528643969E-2</v>
      </c>
      <c r="R25" s="23">
        <f t="shared" si="40"/>
        <v>3.341200851896993E-2</v>
      </c>
      <c r="S25" s="25">
        <f t="shared" si="40"/>
        <v>8.0591626080397678E-3</v>
      </c>
      <c r="U25" s="2"/>
    </row>
    <row r="26" spans="1:21" ht="15.75" customHeight="1">
      <c r="A26" s="13">
        <v>42431</v>
      </c>
      <c r="B26" s="15">
        <v>188.33999600000001</v>
      </c>
      <c r="C26" s="15">
        <v>27.468018000000001</v>
      </c>
      <c r="D26" s="15">
        <v>94.434853000000004</v>
      </c>
      <c r="E26" s="15">
        <v>97.610000999999997</v>
      </c>
      <c r="F26" s="15">
        <v>49.047066000000001</v>
      </c>
      <c r="G26" s="15">
        <v>73.891599999999997</v>
      </c>
      <c r="H26" s="21">
        <f t="shared" ref="H26:M26" si="41">LN(B26/B25)</f>
        <v>1.062216072098595E-2</v>
      </c>
      <c r="I26" s="21">
        <f t="shared" si="41"/>
        <v>5.5820608669118407E-3</v>
      </c>
      <c r="J26" s="21">
        <f t="shared" si="41"/>
        <v>2.18598811429326E-3</v>
      </c>
      <c r="K26" s="21">
        <f t="shared" si="41"/>
        <v>-7.0441002402147511E-3</v>
      </c>
      <c r="L26" s="21">
        <f t="shared" si="41"/>
        <v>7.0122656116572511E-3</v>
      </c>
      <c r="M26" s="22">
        <f t="shared" si="41"/>
        <v>-2.5167948870693291E-2</v>
      </c>
      <c r="N26" s="23">
        <f t="shared" ref="N26:S26" si="42">(B26-B25)/B25</f>
        <v>1.0678776152011531E-2</v>
      </c>
      <c r="O26" s="23">
        <f t="shared" si="42"/>
        <v>5.5976695981203358E-3</v>
      </c>
      <c r="P26" s="23">
        <f t="shared" si="42"/>
        <v>2.188379128236469E-3</v>
      </c>
      <c r="Q26" s="23">
        <f t="shared" si="42"/>
        <v>-7.0193487176191324E-3</v>
      </c>
      <c r="R26" s="23">
        <f t="shared" si="42"/>
        <v>7.0369091147486906E-3</v>
      </c>
      <c r="S26" s="25">
        <f t="shared" si="42"/>
        <v>-2.4853876415541366E-2</v>
      </c>
      <c r="U26" s="2"/>
    </row>
    <row r="27" spans="1:21" ht="15.75" customHeight="1">
      <c r="A27" s="13">
        <v>42432</v>
      </c>
      <c r="B27" s="15">
        <v>195.740005</v>
      </c>
      <c r="C27" s="15">
        <v>27.503993999999999</v>
      </c>
      <c r="D27" s="15">
        <v>95.137848000000005</v>
      </c>
      <c r="E27" s="15">
        <v>97.93</v>
      </c>
      <c r="F27" s="15">
        <v>48.491283000000003</v>
      </c>
      <c r="G27" s="15">
        <v>73.737799999999993</v>
      </c>
      <c r="H27" s="21">
        <f t="shared" ref="H27:M27" si="43">LN(B27/B26)</f>
        <v>3.8538454698031507E-2</v>
      </c>
      <c r="I27" s="21">
        <f t="shared" si="43"/>
        <v>1.3088844241723786E-3</v>
      </c>
      <c r="J27" s="21">
        <f t="shared" si="43"/>
        <v>7.4166609300914893E-3</v>
      </c>
      <c r="K27" s="21">
        <f t="shared" si="43"/>
        <v>3.2729803009775632E-3</v>
      </c>
      <c r="L27" s="21">
        <f t="shared" si="43"/>
        <v>-1.1396317877581009E-2</v>
      </c>
      <c r="M27" s="22">
        <f t="shared" si="43"/>
        <v>-2.0835965687316291E-3</v>
      </c>
      <c r="N27" s="23">
        <f t="shared" ref="N27:S27" si="44">(B27-B26)/B26</f>
        <v>3.9290693199335008E-2</v>
      </c>
      <c r="O27" s="23">
        <f t="shared" si="44"/>
        <v>1.3097413872379875E-3</v>
      </c>
      <c r="P27" s="23">
        <f t="shared" si="44"/>
        <v>7.4442324805652138E-3</v>
      </c>
      <c r="Q27" s="23">
        <f t="shared" si="44"/>
        <v>3.2783423493665358E-3</v>
      </c>
      <c r="R27" s="23">
        <f t="shared" si="44"/>
        <v>-1.1331625830584812E-2</v>
      </c>
      <c r="S27" s="25">
        <f t="shared" si="44"/>
        <v>-2.0814273882282146E-3</v>
      </c>
      <c r="U27" s="2"/>
    </row>
    <row r="28" spans="1:21" ht="15.75" customHeight="1">
      <c r="A28" s="13">
        <v>42433</v>
      </c>
      <c r="B28" s="15">
        <v>201.03999300000001</v>
      </c>
      <c r="C28" s="15">
        <v>27.548957999999999</v>
      </c>
      <c r="D28" s="15">
        <v>96.553184999999999</v>
      </c>
      <c r="E28" s="15">
        <v>101.58000199999999</v>
      </c>
      <c r="F28" s="15">
        <v>48.194870000000002</v>
      </c>
      <c r="G28" s="15">
        <v>73.636300000000006</v>
      </c>
      <c r="H28" s="21">
        <f t="shared" ref="H28:M28" si="45">LN(B28/B27)</f>
        <v>2.671658487463249E-2</v>
      </c>
      <c r="I28" s="21">
        <f t="shared" si="45"/>
        <v>1.6334822517051167E-3</v>
      </c>
      <c r="J28" s="21">
        <f t="shared" si="45"/>
        <v>1.476712496906297E-2</v>
      </c>
      <c r="K28" s="21">
        <f t="shared" si="45"/>
        <v>3.6593747329310727E-2</v>
      </c>
      <c r="L28" s="21">
        <f t="shared" si="45"/>
        <v>-6.1314659739033677E-3</v>
      </c>
      <c r="M28" s="22">
        <f t="shared" si="45"/>
        <v>-1.3774471368917273E-3</v>
      </c>
      <c r="N28" s="23">
        <f t="shared" ref="N28:S28" si="46">(B28-B27)/B27</f>
        <v>2.7076672446187038E-2</v>
      </c>
      <c r="O28" s="23">
        <f t="shared" si="46"/>
        <v>1.6348171105622052E-3</v>
      </c>
      <c r="P28" s="23">
        <f t="shared" si="46"/>
        <v>1.4876697652442105E-2</v>
      </c>
      <c r="Q28" s="23">
        <f t="shared" si="46"/>
        <v>3.7271540896558625E-2</v>
      </c>
      <c r="R28" s="23">
        <f t="shared" si="46"/>
        <v>-6.1127068962065021E-3</v>
      </c>
      <c r="S28" s="25">
        <f t="shared" si="46"/>
        <v>-1.3764988920199311E-3</v>
      </c>
      <c r="U28" s="2"/>
    </row>
    <row r="29" spans="1:21" ht="15.75" customHeight="1">
      <c r="A29" s="13">
        <v>42436</v>
      </c>
      <c r="B29" s="15">
        <v>205.28999300000001</v>
      </c>
      <c r="C29" s="15">
        <v>27.827781999999999</v>
      </c>
      <c r="D29" s="15">
        <v>95.484656999999999</v>
      </c>
      <c r="E29" s="15">
        <v>95.489998</v>
      </c>
      <c r="F29" s="15">
        <v>47.268580999999998</v>
      </c>
      <c r="G29" s="15">
        <v>72.847200000000001</v>
      </c>
      <c r="H29" s="21">
        <f t="shared" ref="H29:M29" si="47">LN(B29/B28)</f>
        <v>2.0919721118015672E-2</v>
      </c>
      <c r="I29" s="21">
        <f t="shared" si="47"/>
        <v>1.0070161452199069E-2</v>
      </c>
      <c r="J29" s="21">
        <f t="shared" si="47"/>
        <v>-1.1128421525830483E-2</v>
      </c>
      <c r="K29" s="21">
        <f t="shared" si="47"/>
        <v>-6.1825176044504368E-2</v>
      </c>
      <c r="L29" s="21">
        <f t="shared" si="47"/>
        <v>-1.940675854204265E-2</v>
      </c>
      <c r="M29" s="22">
        <f t="shared" si="47"/>
        <v>-1.0774013908344886E-2</v>
      </c>
      <c r="N29" s="23">
        <f t="shared" ref="N29:S29" si="48">(B29-B28)/B28</f>
        <v>2.1140072363611751E-2</v>
      </c>
      <c r="O29" s="23">
        <f t="shared" si="48"/>
        <v>1.0121036156794033E-2</v>
      </c>
      <c r="P29" s="23">
        <f t="shared" si="48"/>
        <v>-1.1066729699284395E-2</v>
      </c>
      <c r="Q29" s="23">
        <f t="shared" si="48"/>
        <v>-5.9952784801087067E-2</v>
      </c>
      <c r="R29" s="23">
        <f t="shared" si="48"/>
        <v>-1.921965968577162E-2</v>
      </c>
      <c r="S29" s="25">
        <f t="shared" si="48"/>
        <v>-1.0716182100404349E-2</v>
      </c>
      <c r="U29" s="2"/>
    </row>
    <row r="30" spans="1:21" ht="15.75" customHeight="1">
      <c r="A30" s="13">
        <v>42437</v>
      </c>
      <c r="B30" s="15">
        <v>202.60000600000001</v>
      </c>
      <c r="C30" s="15">
        <v>27.486000000000001</v>
      </c>
      <c r="D30" s="15">
        <v>94.697304000000003</v>
      </c>
      <c r="E30" s="15">
        <v>96.230002999999996</v>
      </c>
      <c r="F30" s="15">
        <v>47.842880000000001</v>
      </c>
      <c r="G30" s="15">
        <v>71.781800000000004</v>
      </c>
      <c r="H30" s="21">
        <f t="shared" ref="H30:M30" si="49">LN(B30/B29)</f>
        <v>-1.3189958104822836E-2</v>
      </c>
      <c r="I30" s="21">
        <f t="shared" si="49"/>
        <v>-1.2358090061626347E-2</v>
      </c>
      <c r="J30" s="21">
        <f t="shared" si="49"/>
        <v>-8.2800439558804537E-3</v>
      </c>
      <c r="K30" s="21">
        <f t="shared" si="49"/>
        <v>7.7196815261086722E-3</v>
      </c>
      <c r="L30" s="21">
        <f t="shared" si="49"/>
        <v>1.2076483184280604E-2</v>
      </c>
      <c r="M30" s="22">
        <f t="shared" si="49"/>
        <v>-1.4733134733802085E-2</v>
      </c>
      <c r="N30" s="23">
        <f t="shared" ref="N30:S30" si="50">(B30-B29)/B29</f>
        <v>-1.3103351803416945E-2</v>
      </c>
      <c r="O30" s="23">
        <f t="shared" si="50"/>
        <v>-1.2282042456707418E-2</v>
      </c>
      <c r="P30" s="23">
        <f t="shared" si="50"/>
        <v>-8.2458588084994219E-3</v>
      </c>
      <c r="Q30" s="23">
        <f t="shared" si="50"/>
        <v>7.7495550895288158E-3</v>
      </c>
      <c r="R30" s="23">
        <f t="shared" si="50"/>
        <v>1.2149698337676002E-2</v>
      </c>
      <c r="S30" s="25">
        <f t="shared" si="50"/>
        <v>-1.4625133155426658E-2</v>
      </c>
      <c r="U30" s="2"/>
    </row>
    <row r="31" spans="1:21" ht="15.75" customHeight="1">
      <c r="A31" s="13">
        <v>42438</v>
      </c>
      <c r="B31" s="15">
        <v>208.720001</v>
      </c>
      <c r="C31" s="15">
        <v>27.764821999999999</v>
      </c>
      <c r="D31" s="15">
        <v>94.781654000000003</v>
      </c>
      <c r="E31" s="15">
        <v>98</v>
      </c>
      <c r="F31" s="15">
        <v>48.945174999999999</v>
      </c>
      <c r="G31" s="15">
        <v>71.847499999999997</v>
      </c>
      <c r="H31" s="21">
        <f t="shared" ref="H31:M31" si="51">LN(B31/B30)</f>
        <v>2.9760024189993125E-2</v>
      </c>
      <c r="I31" s="21">
        <f t="shared" si="51"/>
        <v>1.0093039591323587E-2</v>
      </c>
      <c r="J31" s="21">
        <f t="shared" si="51"/>
        <v>8.9033638840267811E-4</v>
      </c>
      <c r="K31" s="21">
        <f t="shared" si="51"/>
        <v>1.8226288126953722E-2</v>
      </c>
      <c r="L31" s="21">
        <f t="shared" si="51"/>
        <v>2.2778485649539042E-2</v>
      </c>
      <c r="M31" s="22">
        <f t="shared" si="51"/>
        <v>9.1485518041714922E-4</v>
      </c>
      <c r="N31" s="23">
        <f t="shared" ref="N31:S31" si="52">(B31-B30)/B30</f>
        <v>3.0207279460791273E-2</v>
      </c>
      <c r="O31" s="23">
        <f t="shared" si="52"/>
        <v>1.0144146110747222E-2</v>
      </c>
      <c r="P31" s="23">
        <f t="shared" si="52"/>
        <v>8.9073285549925042E-4</v>
      </c>
      <c r="Q31" s="23">
        <f t="shared" si="52"/>
        <v>1.8393400652808912E-2</v>
      </c>
      <c r="R31" s="23">
        <f t="shared" si="52"/>
        <v>2.3039896427639765E-2</v>
      </c>
      <c r="S31" s="25">
        <f t="shared" si="52"/>
        <v>9.1527378806316559E-4</v>
      </c>
      <c r="U31" s="2"/>
    </row>
    <row r="32" spans="1:21" ht="15.75" customHeight="1">
      <c r="A32" s="13">
        <v>42439</v>
      </c>
      <c r="B32" s="15">
        <v>205.179993</v>
      </c>
      <c r="C32" s="15">
        <v>28.106596</v>
      </c>
      <c r="D32" s="15">
        <v>94.828529000000003</v>
      </c>
      <c r="E32" s="15">
        <v>97.360000999999997</v>
      </c>
      <c r="F32" s="15">
        <v>48.213405999999999</v>
      </c>
      <c r="G32" s="15">
        <v>70.821600000000004</v>
      </c>
      <c r="H32" s="21">
        <f t="shared" ref="H32:M32" si="53">LN(B32/B31)</f>
        <v>-1.710603707640021E-2</v>
      </c>
      <c r="I32" s="21">
        <f t="shared" si="53"/>
        <v>1.2234458166298999E-2</v>
      </c>
      <c r="J32" s="21">
        <f t="shared" si="53"/>
        <v>4.9443548034490122E-4</v>
      </c>
      <c r="K32" s="21">
        <f t="shared" si="53"/>
        <v>-6.5520197201416729E-3</v>
      </c>
      <c r="L32" s="21">
        <f t="shared" si="53"/>
        <v>-1.5063678983937869E-2</v>
      </c>
      <c r="M32" s="22">
        <f t="shared" si="53"/>
        <v>-1.438177829193096E-2</v>
      </c>
      <c r="N32" s="23">
        <f t="shared" ref="N32:S32" si="54">(B32-B31)/B31</f>
        <v>-1.6960559520119975E-2</v>
      </c>
      <c r="O32" s="23">
        <f t="shared" si="54"/>
        <v>1.2309605298388045E-2</v>
      </c>
      <c r="P32" s="23">
        <f t="shared" si="54"/>
        <v>4.9455773371500777E-4</v>
      </c>
      <c r="Q32" s="23">
        <f t="shared" si="54"/>
        <v>-6.530602040816358E-3</v>
      </c>
      <c r="R32" s="23">
        <f t="shared" si="54"/>
        <v>-1.4950789327037852E-2</v>
      </c>
      <c r="S32" s="25">
        <f t="shared" si="54"/>
        <v>-1.4278854518250363E-2</v>
      </c>
      <c r="U32" s="2"/>
    </row>
    <row r="33" spans="1:21" ht="15.75" customHeight="1">
      <c r="A33" s="13">
        <v>42440</v>
      </c>
      <c r="B33" s="15">
        <v>207.5</v>
      </c>
      <c r="C33" s="15">
        <v>28.565301999999999</v>
      </c>
      <c r="D33" s="15">
        <v>95.850196999999994</v>
      </c>
      <c r="E33" s="15">
        <v>97.660004000000001</v>
      </c>
      <c r="F33" s="15">
        <v>49.158211000000001</v>
      </c>
      <c r="G33" s="15">
        <v>69.988699999999994</v>
      </c>
      <c r="H33" s="21">
        <f t="shared" ref="H33:M33" si="55">LN(B33/B32)</f>
        <v>1.1243731127572451E-2</v>
      </c>
      <c r="I33" s="21">
        <f t="shared" si="55"/>
        <v>1.6188482609041148E-2</v>
      </c>
      <c r="J33" s="21">
        <f t="shared" si="55"/>
        <v>1.0716221977734631E-2</v>
      </c>
      <c r="K33" s="21">
        <f t="shared" si="55"/>
        <v>3.0766406415102363E-3</v>
      </c>
      <c r="L33" s="21">
        <f t="shared" si="55"/>
        <v>1.9406777495663809E-2</v>
      </c>
      <c r="M33" s="22">
        <f t="shared" si="55"/>
        <v>-1.1830238469612989E-2</v>
      </c>
      <c r="N33" s="23">
        <f t="shared" ref="N33:S33" si="56">(B33-B32)/B32</f>
        <v>1.1307179448046887E-2</v>
      </c>
      <c r="O33" s="23">
        <f t="shared" si="56"/>
        <v>1.6320226042314031E-2</v>
      </c>
      <c r="P33" s="23">
        <f t="shared" si="56"/>
        <v>1.0773846339006177E-2</v>
      </c>
      <c r="Q33" s="23">
        <f t="shared" si="56"/>
        <v>3.0813783578330471E-3</v>
      </c>
      <c r="R33" s="23">
        <f t="shared" si="56"/>
        <v>1.9596313108433003E-2</v>
      </c>
      <c r="S33" s="25">
        <f t="shared" si="56"/>
        <v>-1.1760536333548087E-2</v>
      </c>
      <c r="U33" s="2"/>
    </row>
    <row r="34" spans="1:21" ht="15.75" customHeight="1">
      <c r="A34" s="13">
        <v>42443</v>
      </c>
      <c r="B34" s="15">
        <v>215.14999399999999</v>
      </c>
      <c r="C34" s="15">
        <v>28.268491999999998</v>
      </c>
      <c r="D34" s="15">
        <v>96.093909999999994</v>
      </c>
      <c r="E34" s="15">
        <v>98.129997000000003</v>
      </c>
      <c r="F34" s="15">
        <v>49.250838999999999</v>
      </c>
      <c r="G34" s="15">
        <v>70.409199999999998</v>
      </c>
      <c r="H34" s="21">
        <f t="shared" ref="H34:M34" si="57">LN(B34/B33)</f>
        <v>3.6204091726334924E-2</v>
      </c>
      <c r="I34" s="21">
        <f t="shared" si="57"/>
        <v>-1.0444936982784139E-2</v>
      </c>
      <c r="J34" s="21">
        <f t="shared" si="57"/>
        <v>2.5394176958831913E-3</v>
      </c>
      <c r="K34" s="21">
        <f t="shared" si="57"/>
        <v>4.801000054770627E-3</v>
      </c>
      <c r="L34" s="21">
        <f t="shared" si="57"/>
        <v>1.8825103454395121E-3</v>
      </c>
      <c r="M34" s="22">
        <f t="shared" si="57"/>
        <v>5.9901359971174647E-3</v>
      </c>
      <c r="N34" s="23">
        <f t="shared" ref="N34:S34" si="58">(B34-B33)/B33</f>
        <v>3.6867440963855386E-2</v>
      </c>
      <c r="O34" s="23">
        <f t="shared" si="58"/>
        <v>-1.0390578051651641E-2</v>
      </c>
      <c r="P34" s="23">
        <f t="shared" si="58"/>
        <v>2.5426447480332215E-3</v>
      </c>
      <c r="Q34" s="23">
        <f t="shared" si="58"/>
        <v>4.8125433212147144E-3</v>
      </c>
      <c r="R34" s="23">
        <f t="shared" si="58"/>
        <v>1.8842833804508816E-3</v>
      </c>
      <c r="S34" s="25">
        <f t="shared" si="58"/>
        <v>6.0081127381992252E-3</v>
      </c>
      <c r="U34" s="2"/>
    </row>
    <row r="35" spans="1:21" ht="15.75" customHeight="1">
      <c r="A35" s="13">
        <v>42444</v>
      </c>
      <c r="B35" s="15">
        <v>218.33999600000001</v>
      </c>
      <c r="C35" s="15">
        <v>28.466358</v>
      </c>
      <c r="D35" s="15">
        <v>98.024780000000007</v>
      </c>
      <c r="E35" s="15">
        <v>97.860000999999997</v>
      </c>
      <c r="F35" s="15">
        <v>49.639876999999998</v>
      </c>
      <c r="G35" s="15">
        <v>70.900599999999997</v>
      </c>
      <c r="H35" s="21">
        <f t="shared" ref="H35:M35" si="59">LN(B35/B34)</f>
        <v>1.4718031134984114E-2</v>
      </c>
      <c r="I35" s="21">
        <f t="shared" si="59"/>
        <v>6.9751414597530445E-3</v>
      </c>
      <c r="J35" s="21">
        <f t="shared" si="59"/>
        <v>1.9894361370293802E-2</v>
      </c>
      <c r="K35" s="21">
        <f t="shared" si="59"/>
        <v>-2.7552035670540178E-3</v>
      </c>
      <c r="L35" s="21">
        <f t="shared" si="59"/>
        <v>7.8680794868955101E-3</v>
      </c>
      <c r="M35" s="22">
        <f t="shared" si="59"/>
        <v>6.9549596816336785E-3</v>
      </c>
      <c r="N35" s="23">
        <f t="shared" ref="N35:S35" si="60">(B35-B34)/B34</f>
        <v>1.482687468724736E-2</v>
      </c>
      <c r="O35" s="23">
        <f t="shared" si="60"/>
        <v>6.9995244175034598E-3</v>
      </c>
      <c r="P35" s="23">
        <f t="shared" si="60"/>
        <v>2.0093573047449242E-2</v>
      </c>
      <c r="Q35" s="23">
        <f t="shared" si="60"/>
        <v>-2.7514114771653984E-3</v>
      </c>
      <c r="R35" s="23">
        <f t="shared" si="60"/>
        <v>7.8991141653444591E-3</v>
      </c>
      <c r="S35" s="25">
        <f t="shared" si="60"/>
        <v>6.979201581611476E-3</v>
      </c>
      <c r="U35" s="2"/>
    </row>
    <row r="36" spans="1:21" ht="15.75" customHeight="1">
      <c r="A36" s="13">
        <v>42445</v>
      </c>
      <c r="B36" s="15">
        <v>221.929993</v>
      </c>
      <c r="C36" s="15">
        <v>28.502337000000001</v>
      </c>
      <c r="D36" s="15">
        <v>99.327659999999995</v>
      </c>
      <c r="E36" s="15">
        <v>99.349997999999999</v>
      </c>
      <c r="F36" s="15">
        <v>50.343864000000004</v>
      </c>
      <c r="G36" s="15">
        <v>70.647599999999997</v>
      </c>
      <c r="H36" s="21">
        <f t="shared" ref="H36:M36" si="61">LN(B36/B35)</f>
        <v>1.6308522761088032E-2</v>
      </c>
      <c r="I36" s="21">
        <f t="shared" si="61"/>
        <v>1.2631149364958777E-3</v>
      </c>
      <c r="J36" s="21">
        <f t="shared" si="61"/>
        <v>1.3203778261813279E-2</v>
      </c>
      <c r="K36" s="21">
        <f t="shared" si="61"/>
        <v>1.5111052787317919E-2</v>
      </c>
      <c r="L36" s="21">
        <f t="shared" si="61"/>
        <v>1.4082262313828465E-2</v>
      </c>
      <c r="M36" s="22">
        <f t="shared" si="61"/>
        <v>-3.574757848162182E-3</v>
      </c>
      <c r="N36" s="23">
        <f t="shared" ref="N36:S36" si="62">(B36-B35)/B35</f>
        <v>1.6442232599472899E-2</v>
      </c>
      <c r="O36" s="23">
        <f t="shared" si="62"/>
        <v>1.2639130021480478E-3</v>
      </c>
      <c r="P36" s="23">
        <f t="shared" si="62"/>
        <v>1.3291333069046292E-2</v>
      </c>
      <c r="Q36" s="23">
        <f t="shared" si="62"/>
        <v>1.5225802010772537E-2</v>
      </c>
      <c r="R36" s="23">
        <f t="shared" si="62"/>
        <v>1.4181884455515574E-2</v>
      </c>
      <c r="S36" s="25">
        <f t="shared" si="62"/>
        <v>-3.5683760081014846E-3</v>
      </c>
      <c r="U36" s="2"/>
    </row>
    <row r="37" spans="1:21" ht="15.75" customHeight="1">
      <c r="A37" s="13">
        <v>42446</v>
      </c>
      <c r="B37" s="15">
        <v>226.38000500000001</v>
      </c>
      <c r="C37" s="15">
        <v>28.763165999999998</v>
      </c>
      <c r="D37" s="15">
        <v>99.168296999999995</v>
      </c>
      <c r="E37" s="15">
        <v>99.720000999999996</v>
      </c>
      <c r="F37" s="15">
        <v>50.631011999999998</v>
      </c>
      <c r="G37" s="15">
        <v>68.400400000000005</v>
      </c>
      <c r="H37" s="21">
        <f t="shared" ref="H37:M37" si="63">LN(B37/B36)</f>
        <v>1.9853039997870522E-2</v>
      </c>
      <c r="I37" s="21">
        <f t="shared" si="63"/>
        <v>9.1095263305540335E-3</v>
      </c>
      <c r="J37" s="21">
        <f t="shared" si="63"/>
        <v>-1.6057055936947353E-3</v>
      </c>
      <c r="K37" s="21">
        <f t="shared" si="63"/>
        <v>3.7173198164605812E-3</v>
      </c>
      <c r="L37" s="21">
        <f t="shared" si="63"/>
        <v>5.6875291246620665E-3</v>
      </c>
      <c r="M37" s="22">
        <f t="shared" si="63"/>
        <v>-3.2325465712902998E-2</v>
      </c>
      <c r="N37" s="23">
        <f t="shared" ref="N37:S37" si="64">(B37-B36)/B36</f>
        <v>2.0051422251881092E-2</v>
      </c>
      <c r="O37" s="23">
        <f t="shared" si="64"/>
        <v>9.1511443430058927E-3</v>
      </c>
      <c r="P37" s="23">
        <f t="shared" si="64"/>
        <v>-1.6044171381868761E-3</v>
      </c>
      <c r="Q37" s="23">
        <f t="shared" si="64"/>
        <v>3.7242376190082761E-3</v>
      </c>
      <c r="R37" s="23">
        <f t="shared" si="64"/>
        <v>5.7037338254368958E-3</v>
      </c>
      <c r="S37" s="25">
        <f t="shared" si="64"/>
        <v>-3.18085823156058E-2</v>
      </c>
      <c r="U37" s="2"/>
    </row>
    <row r="38" spans="1:21" ht="15.75" customHeight="1">
      <c r="A38" s="13">
        <v>42447</v>
      </c>
      <c r="B38" s="15">
        <v>232.740005</v>
      </c>
      <c r="C38" s="15">
        <v>29.392749999999999</v>
      </c>
      <c r="D38" s="15">
        <v>99.280777</v>
      </c>
      <c r="E38" s="15">
        <v>101.120003</v>
      </c>
      <c r="F38" s="15">
        <v>49.547252999999998</v>
      </c>
      <c r="G38" s="15">
        <v>68.028800000000004</v>
      </c>
      <c r="H38" s="21">
        <f t="shared" ref="H38:M38" si="65">LN(B38/B37)</f>
        <v>2.7706946872099972E-2</v>
      </c>
      <c r="I38" s="21">
        <f t="shared" si="65"/>
        <v>2.1652435051393477E-2</v>
      </c>
      <c r="J38" s="21">
        <f t="shared" si="65"/>
        <v>1.1335906968758123E-3</v>
      </c>
      <c r="K38" s="21">
        <f t="shared" si="65"/>
        <v>1.394169138283261E-2</v>
      </c>
      <c r="L38" s="21">
        <f t="shared" si="65"/>
        <v>-2.1637453642729433E-2</v>
      </c>
      <c r="M38" s="22">
        <f t="shared" si="65"/>
        <v>-5.4475276400161223E-3</v>
      </c>
      <c r="N38" s="23">
        <f t="shared" ref="N38:S38" si="66">(B38-B37)/B37</f>
        <v>2.8094354004453641E-2</v>
      </c>
      <c r="O38" s="23">
        <f t="shared" si="66"/>
        <v>2.1888550099109439E-2</v>
      </c>
      <c r="P38" s="23">
        <f t="shared" si="66"/>
        <v>1.1342334536611537E-3</v>
      </c>
      <c r="Q38" s="23">
        <f t="shared" si="66"/>
        <v>1.4039329983560677E-2</v>
      </c>
      <c r="R38" s="23">
        <f t="shared" si="66"/>
        <v>-2.1405043217386226E-2</v>
      </c>
      <c r="S38" s="25">
        <f t="shared" si="66"/>
        <v>-5.4327167677382122E-3</v>
      </c>
      <c r="U38" s="2"/>
    </row>
    <row r="39" spans="1:21" ht="15.75" customHeight="1">
      <c r="A39" s="13">
        <v>42450</v>
      </c>
      <c r="B39" s="15">
        <v>238.320007</v>
      </c>
      <c r="C39" s="15">
        <v>29.086953999999999</v>
      </c>
      <c r="D39" s="15">
        <v>99.271407999999994</v>
      </c>
      <c r="E39" s="15">
        <v>101.05999799999999</v>
      </c>
      <c r="F39" s="15">
        <v>49.889980000000001</v>
      </c>
      <c r="G39" s="15">
        <v>68.243600000000001</v>
      </c>
      <c r="H39" s="21">
        <f t="shared" ref="H39:M39" si="67">LN(B39/B38)</f>
        <v>2.3692365614168369E-2</v>
      </c>
      <c r="I39" s="21">
        <f t="shared" si="67"/>
        <v>-1.0458287792223115E-2</v>
      </c>
      <c r="J39" s="21">
        <f t="shared" si="67"/>
        <v>-9.43731745581753E-5</v>
      </c>
      <c r="K39" s="21">
        <f t="shared" si="67"/>
        <v>-5.9357999272966291E-4</v>
      </c>
      <c r="L39" s="21">
        <f t="shared" si="67"/>
        <v>6.8933607022788959E-3</v>
      </c>
      <c r="M39" s="22">
        <f t="shared" si="67"/>
        <v>3.1525118497376901E-3</v>
      </c>
      <c r="N39" s="23">
        <f t="shared" ref="N39:S39" si="68">(B39-B38)/B38</f>
        <v>2.39752594316564E-2</v>
      </c>
      <c r="O39" s="23">
        <f t="shared" si="68"/>
        <v>-1.0403790050267528E-2</v>
      </c>
      <c r="P39" s="23">
        <f t="shared" si="68"/>
        <v>-9.4368721550261653E-5</v>
      </c>
      <c r="Q39" s="23">
        <f t="shared" si="68"/>
        <v>-5.9340385897737626E-4</v>
      </c>
      <c r="R39" s="23">
        <f t="shared" si="68"/>
        <v>6.9171746009814824E-3</v>
      </c>
      <c r="S39" s="25">
        <f t="shared" si="68"/>
        <v>3.1574862411213596E-3</v>
      </c>
      <c r="U39" s="2"/>
    </row>
    <row r="40" spans="1:21" ht="15.75" customHeight="1">
      <c r="A40" s="13">
        <v>42451</v>
      </c>
      <c r="B40" s="15">
        <v>234.240005</v>
      </c>
      <c r="C40" s="15">
        <v>29.06897</v>
      </c>
      <c r="D40" s="15">
        <v>100.030655</v>
      </c>
      <c r="E40" s="15">
        <v>99.839995999999999</v>
      </c>
      <c r="F40" s="15">
        <v>50.084502999999998</v>
      </c>
      <c r="G40" s="15">
        <v>67.765799999999999</v>
      </c>
      <c r="H40" s="21">
        <f t="shared" ref="H40:M40" si="69">LN(B40/B39)</f>
        <v>-1.7268085658724078E-2</v>
      </c>
      <c r="I40" s="21">
        <f t="shared" si="69"/>
        <v>-6.1847527599268731E-4</v>
      </c>
      <c r="J40" s="21">
        <f t="shared" si="69"/>
        <v>7.6190949703545596E-3</v>
      </c>
      <c r="K40" s="21">
        <f t="shared" si="69"/>
        <v>-1.214551551652452E-2</v>
      </c>
      <c r="L40" s="21">
        <f t="shared" si="69"/>
        <v>3.8914578928896711E-3</v>
      </c>
      <c r="M40" s="22">
        <f t="shared" si="69"/>
        <v>-7.0260138717323055E-3</v>
      </c>
      <c r="N40" s="23">
        <f t="shared" ref="N40:S40" si="70">(B40-B39)/B39</f>
        <v>-1.7119846761333837E-2</v>
      </c>
      <c r="O40" s="23">
        <f t="shared" si="70"/>
        <v>-6.182840595821222E-4</v>
      </c>
      <c r="P40" s="23">
        <f t="shared" si="70"/>
        <v>7.6481941305798955E-3</v>
      </c>
      <c r="Q40" s="23">
        <f t="shared" si="70"/>
        <v>-1.2072056443143743E-2</v>
      </c>
      <c r="R40" s="23">
        <f t="shared" si="70"/>
        <v>3.8990394463977872E-3</v>
      </c>
      <c r="S40" s="25">
        <f t="shared" si="70"/>
        <v>-7.0013891412528352E-3</v>
      </c>
      <c r="U40" s="2"/>
    </row>
    <row r="41" spans="1:21" ht="15.75" customHeight="1">
      <c r="A41" s="13">
        <v>42452</v>
      </c>
      <c r="B41" s="15">
        <v>222.58000200000001</v>
      </c>
      <c r="C41" s="15">
        <v>28.781158000000001</v>
      </c>
      <c r="D41" s="15">
        <v>99.477622999999994</v>
      </c>
      <c r="E41" s="15">
        <v>99.589995999999999</v>
      </c>
      <c r="F41" s="15">
        <v>49.991878999999997</v>
      </c>
      <c r="G41" s="15">
        <v>67.897300000000001</v>
      </c>
      <c r="H41" s="21">
        <f t="shared" ref="H41:M41" si="71">LN(B41/B40)</f>
        <v>-5.1059655587762598E-2</v>
      </c>
      <c r="I41" s="21">
        <f t="shared" si="71"/>
        <v>-9.9503453015645348E-3</v>
      </c>
      <c r="J41" s="21">
        <f t="shared" si="71"/>
        <v>-5.5439646116091802E-3</v>
      </c>
      <c r="K41" s="21">
        <f t="shared" si="71"/>
        <v>-2.5071467781419285E-3</v>
      </c>
      <c r="L41" s="21">
        <f t="shared" si="71"/>
        <v>-1.8510666472256489E-3</v>
      </c>
      <c r="M41" s="22">
        <f t="shared" si="71"/>
        <v>1.9386265120640901E-3</v>
      </c>
      <c r="N41" s="23">
        <f t="shared" ref="N41:S41" si="72">(B41-B40)/B40</f>
        <v>-4.9778017209314816E-2</v>
      </c>
      <c r="O41" s="23">
        <f t="shared" si="72"/>
        <v>-9.9010044043527801E-3</v>
      </c>
      <c r="P41" s="23">
        <f t="shared" si="72"/>
        <v>-5.5286251999449743E-3</v>
      </c>
      <c r="Q41" s="23">
        <f t="shared" si="72"/>
        <v>-2.5040065105771839E-3</v>
      </c>
      <c r="R41" s="23">
        <f t="shared" si="72"/>
        <v>-1.8493544799676001E-3</v>
      </c>
      <c r="S41" s="25">
        <f t="shared" si="72"/>
        <v>1.9405068633440853E-3</v>
      </c>
      <c r="U41" s="2"/>
    </row>
    <row r="42" spans="1:21" ht="15.75" customHeight="1">
      <c r="A42" s="13">
        <v>42453</v>
      </c>
      <c r="B42" s="15">
        <v>227.75</v>
      </c>
      <c r="C42" s="15">
        <v>28.673224999999999</v>
      </c>
      <c r="D42" s="15">
        <v>99.046454999999995</v>
      </c>
      <c r="E42" s="15">
        <v>98.360000999999997</v>
      </c>
      <c r="F42" s="15">
        <v>50.214188</v>
      </c>
      <c r="G42" s="15">
        <v>69.175700000000006</v>
      </c>
      <c r="H42" s="21">
        <f t="shared" ref="H42:M42" si="73">LN(B42/B41)</f>
        <v>2.2961939609255261E-2</v>
      </c>
      <c r="I42" s="21">
        <f t="shared" si="73"/>
        <v>-3.7571764357308625E-3</v>
      </c>
      <c r="J42" s="21">
        <f t="shared" si="73"/>
        <v>-4.3437419005967559E-3</v>
      </c>
      <c r="K42" s="21">
        <f t="shared" si="73"/>
        <v>-1.2427490264145963E-2</v>
      </c>
      <c r="L42" s="21">
        <f t="shared" si="73"/>
        <v>4.4370440109774804E-3</v>
      </c>
      <c r="M42" s="22">
        <f t="shared" si="73"/>
        <v>1.8653375469854405E-2</v>
      </c>
      <c r="N42" s="23">
        <f t="shared" ref="N42:S42" si="74">(B42-B41)/B41</f>
        <v>2.3227594364025536E-2</v>
      </c>
      <c r="O42" s="23">
        <f t="shared" si="74"/>
        <v>-3.7501270796679799E-3</v>
      </c>
      <c r="P42" s="23">
        <f t="shared" si="74"/>
        <v>-4.3343214986148147E-3</v>
      </c>
      <c r="Q42" s="23">
        <f t="shared" si="74"/>
        <v>-1.235058790443171E-2</v>
      </c>
      <c r="R42" s="23">
        <f t="shared" si="74"/>
        <v>4.4469022658660774E-3</v>
      </c>
      <c r="S42" s="25">
        <f t="shared" si="74"/>
        <v>1.8828436476855559E-2</v>
      </c>
      <c r="U42" s="2"/>
    </row>
    <row r="43" spans="1:21" ht="15.75" customHeight="1">
      <c r="A43" s="13">
        <v>42457</v>
      </c>
      <c r="B43" s="15">
        <v>230.259995</v>
      </c>
      <c r="C43" s="15">
        <v>28.691213999999999</v>
      </c>
      <c r="D43" s="15">
        <v>98.596549999999993</v>
      </c>
      <c r="E43" s="15">
        <v>101.209999</v>
      </c>
      <c r="F43" s="15">
        <v>49.593563000000003</v>
      </c>
      <c r="G43" s="15">
        <v>68.203299999999999</v>
      </c>
      <c r="H43" s="21">
        <f t="shared" ref="H43:M43" si="75">LN(B43/B42)</f>
        <v>1.0960547390866987E-2</v>
      </c>
      <c r="I43" s="21">
        <f t="shared" si="75"/>
        <v>6.2718300407953566E-4</v>
      </c>
      <c r="J43" s="21">
        <f t="shared" si="75"/>
        <v>-4.5527113606163259E-3</v>
      </c>
      <c r="K43" s="21">
        <f t="shared" si="75"/>
        <v>2.856332880563707E-2</v>
      </c>
      <c r="L43" s="21">
        <f t="shared" si="75"/>
        <v>-1.2436569164414211E-2</v>
      </c>
      <c r="M43" s="22">
        <f t="shared" si="75"/>
        <v>-1.415669410895689E-2</v>
      </c>
      <c r="N43" s="23">
        <f t="shared" ref="N43:S43" si="76">(B43-B42)/B42</f>
        <v>1.1020834248079049E-2</v>
      </c>
      <c r="O43" s="23">
        <f t="shared" si="76"/>
        <v>6.2737972446420083E-4</v>
      </c>
      <c r="P43" s="23">
        <f t="shared" si="76"/>
        <v>-4.5423634798438884E-3</v>
      </c>
      <c r="Q43" s="23">
        <f t="shared" si="76"/>
        <v>2.8975172539902672E-2</v>
      </c>
      <c r="R43" s="23">
        <f t="shared" si="76"/>
        <v>-1.2359554634239966E-2</v>
      </c>
      <c r="S43" s="25">
        <f t="shared" si="76"/>
        <v>-1.4056959307965187E-2</v>
      </c>
      <c r="U43" s="2"/>
    </row>
    <row r="44" spans="1:21" ht="15.75" customHeight="1">
      <c r="A44" s="13">
        <v>42458</v>
      </c>
      <c r="B44" s="15">
        <v>230.13000500000001</v>
      </c>
      <c r="C44" s="15">
        <v>29.122931999999999</v>
      </c>
      <c r="D44" s="15">
        <v>100.930466</v>
      </c>
      <c r="E44" s="15">
        <v>104.129997</v>
      </c>
      <c r="F44" s="15">
        <v>50.677326000000001</v>
      </c>
      <c r="G44" s="15">
        <v>68.050299999999993</v>
      </c>
      <c r="H44" s="21">
        <f t="shared" ref="H44:M44" si="77">LN(B44/B43)</f>
        <v>-5.6469516477020468E-4</v>
      </c>
      <c r="I44" s="21">
        <f t="shared" si="77"/>
        <v>1.4934961579790714E-2</v>
      </c>
      <c r="J44" s="21">
        <f t="shared" si="77"/>
        <v>2.3395553163021037E-2</v>
      </c>
      <c r="K44" s="21">
        <f t="shared" si="77"/>
        <v>2.8442533411299997E-2</v>
      </c>
      <c r="L44" s="21">
        <f t="shared" si="77"/>
        <v>2.1617544546860264E-2</v>
      </c>
      <c r="M44" s="22">
        <f t="shared" si="77"/>
        <v>-2.24581316467052E-3</v>
      </c>
      <c r="N44" s="23">
        <f t="shared" ref="N44:S44" si="78">(B44-B43)/B43</f>
        <v>-5.6453575446308978E-4</v>
      </c>
      <c r="O44" s="23">
        <f t="shared" si="78"/>
        <v>1.5047045412578222E-2</v>
      </c>
      <c r="P44" s="23">
        <f t="shared" si="78"/>
        <v>2.3671375925425404E-2</v>
      </c>
      <c r="Q44" s="23">
        <f t="shared" si="78"/>
        <v>2.8850884585030052E-2</v>
      </c>
      <c r="R44" s="23">
        <f t="shared" si="78"/>
        <v>2.1852896514009238E-2</v>
      </c>
      <c r="S44" s="25">
        <f t="shared" si="78"/>
        <v>-2.2432932130850825E-3</v>
      </c>
      <c r="U44" s="2"/>
    </row>
    <row r="45" spans="1:21" ht="15.75" customHeight="1">
      <c r="A45" s="13">
        <v>42459</v>
      </c>
      <c r="B45" s="15">
        <v>226.88999899999999</v>
      </c>
      <c r="C45" s="15">
        <v>29.419737000000001</v>
      </c>
      <c r="D45" s="15">
        <v>102.69261899999999</v>
      </c>
      <c r="E45" s="15">
        <v>102.19000200000001</v>
      </c>
      <c r="F45" s="15">
        <v>50.992271000000002</v>
      </c>
      <c r="G45" s="15">
        <v>68.718299999999999</v>
      </c>
      <c r="H45" s="21">
        <f t="shared" ref="H45:M45" si="79">LN(B45/B44)</f>
        <v>-1.4179074237538836E-2</v>
      </c>
      <c r="I45" s="21">
        <f t="shared" si="79"/>
        <v>1.0139870563297983E-2</v>
      </c>
      <c r="J45" s="21">
        <f t="shared" si="79"/>
        <v>1.7308420527453176E-2</v>
      </c>
      <c r="K45" s="21">
        <f t="shared" si="79"/>
        <v>-1.8806244536158839E-2</v>
      </c>
      <c r="L45" s="21">
        <f t="shared" si="79"/>
        <v>6.1954805899919509E-3</v>
      </c>
      <c r="M45" s="22">
        <f t="shared" si="79"/>
        <v>9.7684016915861906E-3</v>
      </c>
      <c r="N45" s="23">
        <f t="shared" ref="N45:S45" si="80">(B45-B44)/B44</f>
        <v>-1.4079024593077388E-2</v>
      </c>
      <c r="O45" s="23">
        <f t="shared" si="80"/>
        <v>1.0191453250654936E-2</v>
      </c>
      <c r="P45" s="23">
        <f t="shared" si="80"/>
        <v>1.7459079204092825E-2</v>
      </c>
      <c r="Q45" s="23">
        <f t="shared" si="80"/>
        <v>-1.8630510476246302E-2</v>
      </c>
      <c r="R45" s="23">
        <f t="shared" si="80"/>
        <v>6.2147122758608375E-3</v>
      </c>
      <c r="S45" s="25">
        <f t="shared" si="80"/>
        <v>9.816268260389836E-3</v>
      </c>
      <c r="U45" s="2"/>
    </row>
    <row r="46" spans="1:21" ht="15.75" customHeight="1">
      <c r="A46" s="13">
        <v>42460</v>
      </c>
      <c r="B46" s="15">
        <v>229.770004</v>
      </c>
      <c r="C46" s="15">
        <v>29.095946999999999</v>
      </c>
      <c r="D46" s="15">
        <v>102.158356</v>
      </c>
      <c r="E46" s="15">
        <v>102.230003</v>
      </c>
      <c r="F46" s="15">
        <v>51.158993000000002</v>
      </c>
      <c r="G46" s="15">
        <v>67.59</v>
      </c>
      <c r="H46" s="21">
        <f t="shared" ref="H46:M46" si="81">LN(B46/B45)</f>
        <v>1.2613511869698993E-2</v>
      </c>
      <c r="I46" s="21">
        <f t="shared" si="81"/>
        <v>-1.1066889509591961E-2</v>
      </c>
      <c r="J46" s="21">
        <f t="shared" si="81"/>
        <v>-5.2161256381647843E-3</v>
      </c>
      <c r="K46" s="21">
        <f t="shared" si="81"/>
        <v>3.9136091901124102E-4</v>
      </c>
      <c r="L46" s="21">
        <f t="shared" si="81"/>
        <v>3.26422095055301E-3</v>
      </c>
      <c r="M46" s="22">
        <f t="shared" si="81"/>
        <v>-1.6555496190225748E-2</v>
      </c>
      <c r="N46" s="23">
        <f t="shared" ref="N46:S46" si="82">(B46-B45)/B45</f>
        <v>1.2693397737641188E-2</v>
      </c>
      <c r="O46" s="23">
        <f t="shared" si="82"/>
        <v>-1.1005876769054818E-2</v>
      </c>
      <c r="P46" s="23">
        <f t="shared" si="82"/>
        <v>-5.2025452773776836E-3</v>
      </c>
      <c r="Q46" s="23">
        <f t="shared" si="82"/>
        <v>3.914375106870975E-4</v>
      </c>
      <c r="R46" s="23">
        <f t="shared" si="82"/>
        <v>3.269554321281357E-3</v>
      </c>
      <c r="S46" s="25">
        <f t="shared" si="82"/>
        <v>-1.6419207110769562E-2</v>
      </c>
      <c r="U46" s="2"/>
    </row>
    <row r="47" spans="1:21" ht="15.75" customHeight="1">
      <c r="A47" s="13">
        <v>42461</v>
      </c>
      <c r="B47" s="15">
        <v>237.58999600000001</v>
      </c>
      <c r="C47" s="15">
        <v>29.185894000000001</v>
      </c>
      <c r="D47" s="15">
        <v>103.095665</v>
      </c>
      <c r="E47" s="15">
        <v>105.699997</v>
      </c>
      <c r="F47" s="15">
        <v>51.473945999999998</v>
      </c>
      <c r="G47" s="15">
        <v>67.298000000000002</v>
      </c>
      <c r="H47" s="21">
        <f t="shared" ref="H47:M47" si="83">LN(B47/B46)</f>
        <v>3.3467656226646589E-2</v>
      </c>
      <c r="I47" s="21">
        <f t="shared" si="83"/>
        <v>3.0866242338598551E-3</v>
      </c>
      <c r="J47" s="21">
        <f t="shared" si="83"/>
        <v>9.1332243914642661E-3</v>
      </c>
      <c r="K47" s="21">
        <f t="shared" si="83"/>
        <v>3.3379658379462121E-2</v>
      </c>
      <c r="L47" s="21">
        <f t="shared" si="83"/>
        <v>6.1374835744563063E-3</v>
      </c>
      <c r="M47" s="22">
        <f t="shared" si="83"/>
        <v>-4.3295245851805025E-3</v>
      </c>
      <c r="N47" s="23">
        <f t="shared" ref="N47:S47" si="84">(B47-B46)/B46</f>
        <v>3.4033998624119856E-2</v>
      </c>
      <c r="O47" s="23">
        <f t="shared" si="84"/>
        <v>3.0913927633976724E-3</v>
      </c>
      <c r="P47" s="23">
        <f t="shared" si="84"/>
        <v>9.1750595516630964E-3</v>
      </c>
      <c r="Q47" s="23">
        <f t="shared" si="84"/>
        <v>3.3943009861791745E-2</v>
      </c>
      <c r="R47" s="23">
        <f t="shared" si="84"/>
        <v>6.1563565178070568E-3</v>
      </c>
      <c r="S47" s="25">
        <f t="shared" si="84"/>
        <v>-4.320165704985968E-3</v>
      </c>
      <c r="U47" s="2"/>
    </row>
    <row r="48" spans="1:21" ht="15.75" customHeight="1">
      <c r="A48" s="13">
        <v>42464</v>
      </c>
      <c r="B48" s="15">
        <v>246.990005</v>
      </c>
      <c r="C48" s="15">
        <v>28.781158000000001</v>
      </c>
      <c r="D48" s="15">
        <v>104.154839</v>
      </c>
      <c r="E48" s="15">
        <v>104.349998</v>
      </c>
      <c r="F48" s="15">
        <v>51.344265</v>
      </c>
      <c r="G48" s="15">
        <v>67.696200000000005</v>
      </c>
      <c r="H48" s="21">
        <f t="shared" ref="H48:M48" si="85">LN(B48/B47)</f>
        <v>3.8801387997207386E-2</v>
      </c>
      <c r="I48" s="21">
        <f t="shared" si="85"/>
        <v>-1.3964573435705275E-2</v>
      </c>
      <c r="J48" s="21">
        <f t="shared" si="85"/>
        <v>1.0221284879364811E-2</v>
      </c>
      <c r="K48" s="21">
        <f t="shared" si="85"/>
        <v>-1.2854250137035454E-2</v>
      </c>
      <c r="L48" s="21">
        <f t="shared" si="85"/>
        <v>-2.522531125640872E-3</v>
      </c>
      <c r="M48" s="22">
        <f t="shared" si="85"/>
        <v>5.8995298305715123E-3</v>
      </c>
      <c r="N48" s="23">
        <f t="shared" ref="N48:S48" si="86">(B48-B47)/B47</f>
        <v>3.9563993258369269E-2</v>
      </c>
      <c r="O48" s="23">
        <f t="shared" si="86"/>
        <v>-1.3867521070281408E-2</v>
      </c>
      <c r="P48" s="23">
        <f t="shared" si="86"/>
        <v>1.0273700644930111E-2</v>
      </c>
      <c r="Q48" s="23">
        <f t="shared" si="86"/>
        <v>-1.2771987117464127E-2</v>
      </c>
      <c r="R48" s="23">
        <f t="shared" si="86"/>
        <v>-2.519352217527639E-3</v>
      </c>
      <c r="S48" s="25">
        <f t="shared" si="86"/>
        <v>5.916966328865683E-3</v>
      </c>
      <c r="U48" s="2"/>
    </row>
    <row r="49" spans="1:21" ht="15.75" customHeight="1">
      <c r="A49" s="13">
        <v>42465</v>
      </c>
      <c r="B49" s="15">
        <v>255.470001</v>
      </c>
      <c r="C49" s="15">
        <v>28.691213999999999</v>
      </c>
      <c r="D49" s="15">
        <v>102.926964</v>
      </c>
      <c r="E49" s="15">
        <v>104.94000200000001</v>
      </c>
      <c r="F49" s="15">
        <v>50.538390999999997</v>
      </c>
      <c r="G49" s="15">
        <v>68.334699999999998</v>
      </c>
      <c r="H49" s="21">
        <f t="shared" ref="H49:M49" si="87">LN(B49/B48)</f>
        <v>3.3757119612293246E-2</v>
      </c>
      <c r="I49" s="21">
        <f t="shared" si="87"/>
        <v>-3.12999343165147E-3</v>
      </c>
      <c r="J49" s="21">
        <f t="shared" si="87"/>
        <v>-1.1858979131924519E-2</v>
      </c>
      <c r="K49" s="21">
        <f t="shared" si="87"/>
        <v>5.6381629601329223E-3</v>
      </c>
      <c r="L49" s="21">
        <f t="shared" si="87"/>
        <v>-1.5819980335477723E-2</v>
      </c>
      <c r="M49" s="22">
        <f t="shared" si="87"/>
        <v>9.3876419126473192E-3</v>
      </c>
      <c r="N49" s="23">
        <f t="shared" ref="N49:S49" si="88">(B49-B48)/B48</f>
        <v>3.4333356930779449E-2</v>
      </c>
      <c r="O49" s="23">
        <f t="shared" si="88"/>
        <v>-3.1251001088977268E-3</v>
      </c>
      <c r="P49" s="23">
        <f t="shared" si="88"/>
        <v>-1.1788938582104643E-2</v>
      </c>
      <c r="Q49" s="23">
        <f t="shared" si="88"/>
        <v>5.6540873148843524E-3</v>
      </c>
      <c r="R49" s="23">
        <f t="shared" si="88"/>
        <v>-1.5695501727408169E-2</v>
      </c>
      <c r="S49" s="25">
        <f t="shared" si="88"/>
        <v>9.4318440326043914E-3</v>
      </c>
      <c r="U49" s="2"/>
    </row>
    <row r="50" spans="1:21" ht="15.75" customHeight="1">
      <c r="A50" s="13">
        <v>42466</v>
      </c>
      <c r="B50" s="15">
        <v>265.42001299999998</v>
      </c>
      <c r="C50" s="15">
        <v>28.853110999999998</v>
      </c>
      <c r="D50" s="15">
        <v>104.00485999999999</v>
      </c>
      <c r="E50" s="15">
        <v>104.83000199999999</v>
      </c>
      <c r="F50" s="15">
        <v>51.057102</v>
      </c>
      <c r="G50" s="15">
        <v>69.029600000000002</v>
      </c>
      <c r="H50" s="21">
        <f t="shared" ref="H50:M50" si="89">LN(B50/B49)</f>
        <v>3.8208536153606761E-2</v>
      </c>
      <c r="I50" s="21">
        <f t="shared" si="89"/>
        <v>5.6268772693607409E-3</v>
      </c>
      <c r="J50" s="21">
        <f t="shared" si="89"/>
        <v>1.041797948912266E-2</v>
      </c>
      <c r="K50" s="21">
        <f t="shared" si="89"/>
        <v>-1.048767774086061E-3</v>
      </c>
      <c r="L50" s="21">
        <f t="shared" si="89"/>
        <v>1.0211388161959581E-2</v>
      </c>
      <c r="M50" s="22">
        <f t="shared" si="89"/>
        <v>1.011770784622873E-2</v>
      </c>
      <c r="N50" s="23">
        <f t="shared" ref="N50:S50" si="90">(B50-B49)/B49</f>
        <v>3.8947868481826117E-2</v>
      </c>
      <c r="O50" s="23">
        <f t="shared" si="90"/>
        <v>5.6427378778743818E-3</v>
      </c>
      <c r="P50" s="23">
        <f t="shared" si="90"/>
        <v>1.0472435580631675E-2</v>
      </c>
      <c r="Q50" s="23">
        <f t="shared" si="90"/>
        <v>-1.0482180093727617E-3</v>
      </c>
      <c r="R50" s="23">
        <f t="shared" si="90"/>
        <v>1.026370230108836E-2</v>
      </c>
      <c r="S50" s="25">
        <f t="shared" si="90"/>
        <v>1.016906491138476E-2</v>
      </c>
      <c r="U50" s="2"/>
    </row>
    <row r="51" spans="1:21" ht="15.75" customHeight="1">
      <c r="A51" s="13">
        <v>42467</v>
      </c>
      <c r="B51" s="15">
        <v>257.20001200000002</v>
      </c>
      <c r="C51" s="15">
        <v>28.376418999999999</v>
      </c>
      <c r="D51" s="15">
        <v>101.736557</v>
      </c>
      <c r="E51" s="15">
        <v>104.449997</v>
      </c>
      <c r="F51" s="15">
        <v>50.445762999999999</v>
      </c>
      <c r="G51" s="15">
        <v>68.466099999999997</v>
      </c>
      <c r="H51" s="21">
        <f t="shared" ref="H51:M51" si="91">LN(B51/B50)</f>
        <v>-3.1459486968316748E-2</v>
      </c>
      <c r="I51" s="21">
        <f t="shared" si="91"/>
        <v>-1.665933740092463E-2</v>
      </c>
      <c r="J51" s="21">
        <f t="shared" si="91"/>
        <v>-2.2050931160511857E-2</v>
      </c>
      <c r="K51" s="21">
        <f t="shared" si="91"/>
        <v>-3.6315502622912481E-3</v>
      </c>
      <c r="L51" s="21">
        <f t="shared" si="91"/>
        <v>-1.2045894315818513E-2</v>
      </c>
      <c r="M51" s="22">
        <f t="shared" si="91"/>
        <v>-8.1966658580253787E-3</v>
      </c>
      <c r="N51" s="23">
        <f t="shared" ref="N51:S51" si="92">(B51-B50)/B50</f>
        <v>-3.0969785989724778E-2</v>
      </c>
      <c r="O51" s="23">
        <f t="shared" si="92"/>
        <v>-1.6521338028332541E-2</v>
      </c>
      <c r="P51" s="23">
        <f t="shared" si="92"/>
        <v>-2.1809586590472687E-2</v>
      </c>
      <c r="Q51" s="23">
        <f t="shared" si="92"/>
        <v>-3.6249641586384505E-3</v>
      </c>
      <c r="R51" s="23">
        <f t="shared" si="92"/>
        <v>-1.1973632972744928E-2</v>
      </c>
      <c r="S51" s="25">
        <f t="shared" si="92"/>
        <v>-8.1631647872797281E-3</v>
      </c>
      <c r="U51" s="2"/>
    </row>
    <row r="52" spans="1:21" ht="15.75" customHeight="1">
      <c r="A52" s="13">
        <v>42468</v>
      </c>
      <c r="B52" s="15">
        <v>250.070007</v>
      </c>
      <c r="C52" s="15">
        <v>28.448374000000001</v>
      </c>
      <c r="D52" s="15">
        <v>101.849045</v>
      </c>
      <c r="E52" s="15">
        <v>103.80999799999999</v>
      </c>
      <c r="F52" s="15">
        <v>50.408707</v>
      </c>
      <c r="G52" s="15">
        <v>67.953900000000004</v>
      </c>
      <c r="H52" s="21">
        <f t="shared" ref="H52:M52" si="93">LN(B52/B51)</f>
        <v>-2.8113132358037814E-2</v>
      </c>
      <c r="I52" s="21">
        <f t="shared" si="93"/>
        <v>2.532522677486109E-3</v>
      </c>
      <c r="J52" s="21">
        <f t="shared" si="93"/>
        <v>1.1050684364928896E-3</v>
      </c>
      <c r="K52" s="21">
        <f t="shared" si="93"/>
        <v>-6.1461733415106874E-3</v>
      </c>
      <c r="L52" s="21">
        <f t="shared" si="93"/>
        <v>-7.3484103713979132E-4</v>
      </c>
      <c r="M52" s="22">
        <f t="shared" si="93"/>
        <v>-7.5091981649020182E-3</v>
      </c>
      <c r="N52" s="23">
        <f t="shared" ref="N52:S52" si="94">(B52-B51)/B51</f>
        <v>-2.7721635565087031E-2</v>
      </c>
      <c r="O52" s="23">
        <f t="shared" si="94"/>
        <v>2.5357322218847508E-3</v>
      </c>
      <c r="P52" s="23">
        <f t="shared" si="94"/>
        <v>1.1056792495936247E-3</v>
      </c>
      <c r="Q52" s="23">
        <f t="shared" si="94"/>
        <v>-6.127324254494743E-3</v>
      </c>
      <c r="R52" s="23">
        <f t="shared" si="94"/>
        <v>-7.3457110758736583E-4</v>
      </c>
      <c r="S52" s="25">
        <f t="shared" si="94"/>
        <v>-7.4810745755927808E-3</v>
      </c>
      <c r="U52" s="2"/>
    </row>
    <row r="53" spans="1:21" ht="15.75" customHeight="1">
      <c r="A53" s="13">
        <v>42471</v>
      </c>
      <c r="B53" s="15">
        <v>249.91999799999999</v>
      </c>
      <c r="C53" s="15">
        <v>28.484349999999999</v>
      </c>
      <c r="D53" s="15">
        <v>102.18647</v>
      </c>
      <c r="E53" s="15">
        <v>102.68</v>
      </c>
      <c r="F53" s="15">
        <v>50.306815999999998</v>
      </c>
      <c r="G53" s="15">
        <v>67.277600000000007</v>
      </c>
      <c r="H53" s="21">
        <f t="shared" ref="H53:M53" si="95">LN(B53/B52)</f>
        <v>-6.0004801296378982E-4</v>
      </c>
      <c r="I53" s="21">
        <f t="shared" si="95"/>
        <v>1.2638076052161164E-3</v>
      </c>
      <c r="J53" s="21">
        <f t="shared" si="95"/>
        <v>3.3075154353343949E-3</v>
      </c>
      <c r="K53" s="21">
        <f t="shared" si="95"/>
        <v>-1.0944929936247419E-2</v>
      </c>
      <c r="L53" s="21">
        <f t="shared" si="95"/>
        <v>-2.0233432091915828E-3</v>
      </c>
      <c r="M53" s="22">
        <f t="shared" si="95"/>
        <v>-1.000219088442693E-2</v>
      </c>
      <c r="N53" s="23">
        <f t="shared" ref="N53:S53" si="96">(B53-B52)/B52</f>
        <v>-5.9986802015809669E-4</v>
      </c>
      <c r="O53" s="23">
        <f t="shared" si="96"/>
        <v>1.2646065465814675E-3</v>
      </c>
      <c r="P53" s="23">
        <f t="shared" si="96"/>
        <v>3.3129913000165693E-3</v>
      </c>
      <c r="Q53" s="23">
        <f t="shared" si="96"/>
        <v>-1.0885252112228981E-2</v>
      </c>
      <c r="R53" s="23">
        <f t="shared" si="96"/>
        <v>-2.0212976301892042E-3</v>
      </c>
      <c r="S53" s="25">
        <f t="shared" si="96"/>
        <v>-9.9523353332185149E-3</v>
      </c>
      <c r="U53" s="2"/>
    </row>
    <row r="54" spans="1:21" ht="15.75" customHeight="1">
      <c r="A54" s="13">
        <v>42472</v>
      </c>
      <c r="B54" s="15">
        <v>247.820007</v>
      </c>
      <c r="C54" s="15">
        <v>28.655241</v>
      </c>
      <c r="D54" s="15">
        <v>103.517471</v>
      </c>
      <c r="E54" s="15">
        <v>106.980003</v>
      </c>
      <c r="F54" s="15">
        <v>50.621754000000003</v>
      </c>
      <c r="G54" s="15">
        <v>66.799899999999994</v>
      </c>
      <c r="H54" s="21">
        <f t="shared" ref="H54:M54" si="97">LN(B54/B53)</f>
        <v>-8.438154214106033E-3</v>
      </c>
      <c r="I54" s="21">
        <f t="shared" si="97"/>
        <v>5.9815447234722119E-3</v>
      </c>
      <c r="J54" s="21">
        <f t="shared" si="97"/>
        <v>1.2941118862277336E-2</v>
      </c>
      <c r="K54" s="21">
        <f t="shared" si="97"/>
        <v>4.1024573142788699E-2</v>
      </c>
      <c r="L54" s="21">
        <f t="shared" si="97"/>
        <v>6.2408299687991952E-3</v>
      </c>
      <c r="M54" s="22">
        <f t="shared" si="97"/>
        <v>-7.1257596736839981E-3</v>
      </c>
      <c r="N54" s="23">
        <f t="shared" ref="N54:S54" si="98">(B54-B53)/B53</f>
        <v>-8.4026529161543469E-3</v>
      </c>
      <c r="O54" s="23">
        <f t="shared" si="98"/>
        <v>5.999469884340033E-3</v>
      </c>
      <c r="P54" s="23">
        <f t="shared" si="98"/>
        <v>1.3025217526351586E-2</v>
      </c>
      <c r="Q54" s="23">
        <f t="shared" si="98"/>
        <v>4.1877707440592028E-2</v>
      </c>
      <c r="R54" s="23">
        <f t="shared" si="98"/>
        <v>6.2603445226985755E-3</v>
      </c>
      <c r="S54" s="25">
        <f t="shared" si="98"/>
        <v>-7.100431644410812E-3</v>
      </c>
      <c r="U54" s="2"/>
    </row>
    <row r="55" spans="1:21" ht="15.75" customHeight="1">
      <c r="A55" s="13">
        <v>42473</v>
      </c>
      <c r="B55" s="15">
        <v>254.529999</v>
      </c>
      <c r="C55" s="15">
        <v>28.898081000000001</v>
      </c>
      <c r="D55" s="15">
        <v>105.017174</v>
      </c>
      <c r="E55" s="15">
        <v>109.650002</v>
      </c>
      <c r="F55" s="15">
        <v>51.270149000000004</v>
      </c>
      <c r="G55" s="15">
        <v>66.136600000000001</v>
      </c>
      <c r="H55" s="21">
        <f t="shared" ref="H55:M55" si="99">LN(B55/B54)</f>
        <v>2.6715998872559373E-2</v>
      </c>
      <c r="I55" s="21">
        <f t="shared" si="99"/>
        <v>8.4388331617190997E-3</v>
      </c>
      <c r="J55" s="21">
        <f t="shared" si="99"/>
        <v>1.4383498295147458E-2</v>
      </c>
      <c r="K55" s="21">
        <f t="shared" si="99"/>
        <v>2.4651563958022812E-2</v>
      </c>
      <c r="L55" s="21">
        <f t="shared" si="99"/>
        <v>1.2727287121834725E-2</v>
      </c>
      <c r="M55" s="22">
        <f t="shared" si="99"/>
        <v>-9.9792834114391174E-3</v>
      </c>
      <c r="N55" s="23">
        <f t="shared" ref="N55:S55" si="100">(B55-B54)/B54</f>
        <v>2.7076070577304115E-2</v>
      </c>
      <c r="O55" s="23">
        <f t="shared" si="100"/>
        <v>8.4745404863285235E-3</v>
      </c>
      <c r="P55" s="23">
        <f t="shared" si="100"/>
        <v>1.4487438550348633E-2</v>
      </c>
      <c r="Q55" s="23">
        <f t="shared" si="100"/>
        <v>2.4957926015388168E-2</v>
      </c>
      <c r="R55" s="23">
        <f t="shared" si="100"/>
        <v>1.280862373911423E-2</v>
      </c>
      <c r="S55" s="25">
        <f t="shared" si="100"/>
        <v>-9.9296555833166301E-3</v>
      </c>
      <c r="U55" s="2"/>
    </row>
    <row r="56" spans="1:21" ht="15.75" customHeight="1">
      <c r="A56" s="13">
        <v>42474</v>
      </c>
      <c r="B56" s="15">
        <v>251.86000100000001</v>
      </c>
      <c r="C56" s="15">
        <v>28.601271000000001</v>
      </c>
      <c r="D56" s="15">
        <v>105.07341</v>
      </c>
      <c r="E56" s="15">
        <v>110.41999800000001</v>
      </c>
      <c r="F56" s="15">
        <v>51.279415</v>
      </c>
      <c r="G56" s="15">
        <v>65.739000000000004</v>
      </c>
      <c r="H56" s="21">
        <f t="shared" ref="H56:M56" si="101">LN(B56/B55)</f>
        <v>-1.0545321759053514E-2</v>
      </c>
      <c r="I56" s="21">
        <f t="shared" si="101"/>
        <v>-1.0324034131838923E-2</v>
      </c>
      <c r="J56" s="21">
        <f t="shared" si="101"/>
        <v>5.3535004065765723E-4</v>
      </c>
      <c r="K56" s="21">
        <f t="shared" si="101"/>
        <v>6.9977656394865353E-3</v>
      </c>
      <c r="L56" s="21">
        <f t="shared" si="101"/>
        <v>1.8071261668581466E-4</v>
      </c>
      <c r="M56" s="22">
        <f t="shared" si="101"/>
        <v>-6.0299434426760576E-3</v>
      </c>
      <c r="N56" s="23">
        <f t="shared" ref="N56:S56" si="102">(B56-B55)/B55</f>
        <v>-1.0489914786036645E-2</v>
      </c>
      <c r="O56" s="23">
        <f t="shared" si="102"/>
        <v>-1.0270924218116791E-2</v>
      </c>
      <c r="P56" s="23">
        <f t="shared" si="102"/>
        <v>5.3549336606599604E-4</v>
      </c>
      <c r="Q56" s="23">
        <f t="shared" si="102"/>
        <v>7.0223072134554644E-3</v>
      </c>
      <c r="R56" s="23">
        <f t="shared" si="102"/>
        <v>1.8072894619433746E-4</v>
      </c>
      <c r="S56" s="25">
        <f t="shared" si="102"/>
        <v>-6.0117998203717314E-3</v>
      </c>
      <c r="U56" s="2"/>
    </row>
    <row r="57" spans="1:21" ht="15.75" customHeight="1">
      <c r="A57" s="13">
        <v>42475</v>
      </c>
      <c r="B57" s="15">
        <v>254.509995</v>
      </c>
      <c r="C57" s="15">
        <v>28.295473000000001</v>
      </c>
      <c r="D57" s="15">
        <v>102.96444700000001</v>
      </c>
      <c r="E57" s="15">
        <v>111.510002</v>
      </c>
      <c r="F57" s="15">
        <v>51.548042000000002</v>
      </c>
      <c r="G57" s="15">
        <v>66.224299999999999</v>
      </c>
      <c r="H57" s="21">
        <f t="shared" ref="H57:M57" si="103">LN(B57/B56)</f>
        <v>1.0466726755729292E-2</v>
      </c>
      <c r="I57" s="21">
        <f t="shared" si="103"/>
        <v>-1.0749330208625609E-2</v>
      </c>
      <c r="J57" s="21">
        <f t="shared" si="103"/>
        <v>-2.0275494842317499E-2</v>
      </c>
      <c r="K57" s="21">
        <f t="shared" si="103"/>
        <v>9.8230321696438049E-3</v>
      </c>
      <c r="L57" s="21">
        <f t="shared" si="103"/>
        <v>5.2248226093667329E-3</v>
      </c>
      <c r="M57" s="22">
        <f t="shared" si="103"/>
        <v>7.3551083944690286E-3</v>
      </c>
      <c r="N57" s="23">
        <f t="shared" ref="N57:S57" si="104">(B57-B56)/B56</f>
        <v>1.0521694550457785E-2</v>
      </c>
      <c r="O57" s="23">
        <f t="shared" si="104"/>
        <v>-1.0691762614325752E-2</v>
      </c>
      <c r="P57" s="23">
        <f t="shared" si="104"/>
        <v>-2.0071329178333402E-2</v>
      </c>
      <c r="Q57" s="23">
        <f t="shared" si="104"/>
        <v>9.8714365127953833E-3</v>
      </c>
      <c r="R57" s="23">
        <f t="shared" si="104"/>
        <v>5.2384957979727765E-3</v>
      </c>
      <c r="S57" s="25">
        <f t="shared" si="104"/>
        <v>7.3822236419780517E-3</v>
      </c>
      <c r="U57" s="2"/>
    </row>
    <row r="58" spans="1:21" ht="15.75" customHeight="1">
      <c r="A58" s="13">
        <v>42478</v>
      </c>
      <c r="B58" s="15">
        <v>253.88000500000001</v>
      </c>
      <c r="C58" s="15">
        <v>28.466358</v>
      </c>
      <c r="D58" s="15">
        <v>100.74299600000001</v>
      </c>
      <c r="E58" s="15">
        <v>108.400002</v>
      </c>
      <c r="F58" s="15">
        <v>52.298335999999999</v>
      </c>
      <c r="G58" s="15">
        <v>66.270499999999998</v>
      </c>
      <c r="H58" s="21">
        <f t="shared" ref="H58:M58" si="105">LN(B58/B57)</f>
        <v>-2.4783741712764615E-3</v>
      </c>
      <c r="I58" s="21">
        <f t="shared" si="105"/>
        <v>6.0211417871232631E-3</v>
      </c>
      <c r="J58" s="21">
        <f t="shared" si="105"/>
        <v>-2.1811074085995561E-2</v>
      </c>
      <c r="K58" s="21">
        <f t="shared" si="105"/>
        <v>-2.8286183457151337E-2</v>
      </c>
      <c r="L58" s="21">
        <f t="shared" si="105"/>
        <v>1.4450326920736856E-2</v>
      </c>
      <c r="M58" s="22">
        <f t="shared" si="105"/>
        <v>6.9738588793572074E-4</v>
      </c>
      <c r="N58" s="23">
        <f t="shared" ref="N58:S58" si="106">(B58-B57)/B57</f>
        <v>-2.4753055376076382E-3</v>
      </c>
      <c r="O58" s="23">
        <f t="shared" si="106"/>
        <v>6.0393052980594599E-3</v>
      </c>
      <c r="P58" s="23">
        <f t="shared" si="106"/>
        <v>-2.1574932559002641E-2</v>
      </c>
      <c r="Q58" s="23">
        <f t="shared" si="106"/>
        <v>-2.7889874847280512E-2</v>
      </c>
      <c r="R58" s="23">
        <f t="shared" si="106"/>
        <v>1.4555237616978675E-2</v>
      </c>
      <c r="S58" s="25">
        <f t="shared" si="106"/>
        <v>6.9762911801255596E-4</v>
      </c>
      <c r="U58" s="2"/>
    </row>
    <row r="59" spans="1:21" ht="15.75" customHeight="1">
      <c r="A59" s="13">
        <v>42479</v>
      </c>
      <c r="B59" s="15">
        <v>247.36999499999999</v>
      </c>
      <c r="C59" s="15">
        <v>28.421393999999999</v>
      </c>
      <c r="D59" s="15">
        <v>100.20874000000001</v>
      </c>
      <c r="E59" s="15">
        <v>94.339995999999999</v>
      </c>
      <c r="F59" s="15">
        <v>52.233494</v>
      </c>
      <c r="G59" s="15">
        <v>67.503</v>
      </c>
      <c r="H59" s="21">
        <f t="shared" ref="H59:M59" si="107">LN(B59/B58)</f>
        <v>-2.5976562855188391E-2</v>
      </c>
      <c r="I59" s="21">
        <f t="shared" si="107"/>
        <v>-1.5807975454349922E-3</v>
      </c>
      <c r="J59" s="21">
        <f t="shared" si="107"/>
        <v>-5.317269404100349E-3</v>
      </c>
      <c r="K59" s="21">
        <f t="shared" si="107"/>
        <v>-0.13892287199944592</v>
      </c>
      <c r="L59" s="21">
        <f t="shared" si="107"/>
        <v>-1.2406174907049132E-3</v>
      </c>
      <c r="M59" s="22">
        <f t="shared" si="107"/>
        <v>1.8427190371522479E-2</v>
      </c>
      <c r="N59" s="23">
        <f t="shared" ref="N59:S59" si="108">(B59-B58)/B58</f>
        <v>-2.564207449105739E-2</v>
      </c>
      <c r="O59" s="23">
        <f t="shared" si="108"/>
        <v>-1.5795487431163561E-3</v>
      </c>
      <c r="P59" s="23">
        <f t="shared" si="108"/>
        <v>-5.303157750043478E-3</v>
      </c>
      <c r="Q59" s="23">
        <f t="shared" si="108"/>
        <v>-0.12970485000544557</v>
      </c>
      <c r="R59" s="23">
        <f t="shared" si="108"/>
        <v>-1.2398482429727541E-3</v>
      </c>
      <c r="S59" s="25">
        <f t="shared" si="108"/>
        <v>1.8598018726280949E-2</v>
      </c>
      <c r="U59" s="2"/>
    </row>
    <row r="60" spans="1:21" ht="15.75" customHeight="1">
      <c r="A60" s="13">
        <v>42480</v>
      </c>
      <c r="B60" s="15">
        <v>249.970001</v>
      </c>
      <c r="C60" s="15">
        <v>28.781158000000001</v>
      </c>
      <c r="D60" s="15">
        <v>100.414948</v>
      </c>
      <c r="E60" s="15">
        <v>96.769997000000004</v>
      </c>
      <c r="F60" s="15">
        <v>51.492466</v>
      </c>
      <c r="G60" s="15">
        <v>65.652600000000007</v>
      </c>
      <c r="H60" s="21">
        <f t="shared" ref="H60:M60" si="109">LN(B60/B59)</f>
        <v>1.0455743384725746E-2</v>
      </c>
      <c r="I60" s="21">
        <f t="shared" si="109"/>
        <v>1.2578765494097827E-2</v>
      </c>
      <c r="J60" s="21">
        <f t="shared" si="109"/>
        <v>2.0556702418488542E-3</v>
      </c>
      <c r="K60" s="21">
        <f t="shared" si="109"/>
        <v>2.5431762435222931E-2</v>
      </c>
      <c r="L60" s="21">
        <f t="shared" si="109"/>
        <v>-1.4288430924479692E-2</v>
      </c>
      <c r="M60" s="22">
        <f t="shared" si="109"/>
        <v>-2.7794837410318345E-2</v>
      </c>
      <c r="N60" s="23">
        <f t="shared" ref="N60:S60" si="110">(B60-B59)/B59</f>
        <v>1.0510595676731157E-2</v>
      </c>
      <c r="O60" s="23">
        <f t="shared" si="110"/>
        <v>1.2658210923785159E-2</v>
      </c>
      <c r="P60" s="23">
        <f t="shared" si="110"/>
        <v>2.0577845804666288E-3</v>
      </c>
      <c r="Q60" s="23">
        <f t="shared" si="110"/>
        <v>2.575790866050073E-2</v>
      </c>
      <c r="R60" s="23">
        <f t="shared" si="110"/>
        <v>-1.4186835749490548E-2</v>
      </c>
      <c r="S60" s="25">
        <f t="shared" si="110"/>
        <v>-2.7412115017110252E-2</v>
      </c>
      <c r="U60" s="2"/>
    </row>
    <row r="61" spans="1:21" ht="15.75" customHeight="1">
      <c r="A61" s="13">
        <v>42481</v>
      </c>
      <c r="B61" s="15">
        <v>248.28999300000001</v>
      </c>
      <c r="C61" s="15">
        <v>28.754169000000001</v>
      </c>
      <c r="D61" s="15">
        <v>99.327659999999995</v>
      </c>
      <c r="E61" s="15">
        <v>94.980002999999996</v>
      </c>
      <c r="F61" s="15">
        <v>51.668461000000001</v>
      </c>
      <c r="G61" s="15">
        <v>65.801199999999994</v>
      </c>
      <c r="H61" s="21">
        <f t="shared" ref="H61:M61" si="111">LN(B61/B60)</f>
        <v>-6.7435250141459771E-3</v>
      </c>
      <c r="I61" s="21">
        <f t="shared" si="111"/>
        <v>-9.3817149868872184E-4</v>
      </c>
      <c r="J61" s="21">
        <f t="shared" si="111"/>
        <v>-1.0886998525325644E-2</v>
      </c>
      <c r="K61" s="21">
        <f t="shared" si="111"/>
        <v>-1.8670623184935051E-2</v>
      </c>
      <c r="L61" s="21">
        <f t="shared" si="111"/>
        <v>3.4120509744119841E-3</v>
      </c>
      <c r="M61" s="22">
        <f t="shared" si="111"/>
        <v>2.2608713220595156E-3</v>
      </c>
      <c r="N61" s="23">
        <f t="shared" ref="N61:S61" si="112">(B61-B60)/B60</f>
        <v>-6.7208384737334403E-3</v>
      </c>
      <c r="O61" s="23">
        <f t="shared" si="112"/>
        <v>-9.3773155340033134E-4</v>
      </c>
      <c r="P61" s="23">
        <f t="shared" si="112"/>
        <v>-1.0827949639529775E-2</v>
      </c>
      <c r="Q61" s="23">
        <f t="shared" si="112"/>
        <v>-1.8497406794380774E-2</v>
      </c>
      <c r="R61" s="23">
        <f t="shared" si="112"/>
        <v>3.417878646557738E-3</v>
      </c>
      <c r="S61" s="25">
        <f t="shared" si="112"/>
        <v>2.2634290188048548E-3</v>
      </c>
      <c r="U61" s="2"/>
    </row>
    <row r="62" spans="1:21" ht="15.75" customHeight="1">
      <c r="A62" s="13">
        <v>42482</v>
      </c>
      <c r="B62" s="15">
        <v>253.75</v>
      </c>
      <c r="C62" s="15">
        <v>28.457367000000001</v>
      </c>
      <c r="D62" s="15">
        <v>99.055831999999995</v>
      </c>
      <c r="E62" s="15">
        <v>95.900002000000001</v>
      </c>
      <c r="F62" s="15">
        <v>47.963298999999999</v>
      </c>
      <c r="G62" s="15">
        <v>65.535799999999995</v>
      </c>
      <c r="H62" s="21">
        <f t="shared" ref="H62:M62" si="113">LN(B62/B61)</f>
        <v>2.1752140707992626E-2</v>
      </c>
      <c r="I62" s="21">
        <f t="shared" si="113"/>
        <v>-1.0375692856077867E-2</v>
      </c>
      <c r="J62" s="21">
        <f t="shared" si="113"/>
        <v>-2.7404313471625311E-3</v>
      </c>
      <c r="K62" s="21">
        <f t="shared" si="113"/>
        <v>9.6396280378773756E-3</v>
      </c>
      <c r="L62" s="21">
        <f t="shared" si="113"/>
        <v>-7.4411442397984112E-2</v>
      </c>
      <c r="M62" s="22">
        <f t="shared" si="113"/>
        <v>-4.0415170325260527E-3</v>
      </c>
      <c r="N62" s="23">
        <f t="shared" ref="N62:S62" si="114">(B62-B61)/B61</f>
        <v>2.1990443247545583E-2</v>
      </c>
      <c r="O62" s="23">
        <f t="shared" si="114"/>
        <v>-1.0322051038929331E-2</v>
      </c>
      <c r="P62" s="23">
        <f t="shared" si="114"/>
        <v>-2.7366797929197096E-3</v>
      </c>
      <c r="Q62" s="23">
        <f t="shared" si="114"/>
        <v>9.6862389023087761E-3</v>
      </c>
      <c r="R62" s="23">
        <f t="shared" si="114"/>
        <v>-7.1710322473123422E-2</v>
      </c>
      <c r="S62" s="25">
        <f t="shared" si="114"/>
        <v>-4.0333610937186501E-3</v>
      </c>
      <c r="U62" s="2"/>
    </row>
    <row r="63" spans="1:21" ht="15.75" customHeight="1">
      <c r="A63" s="13">
        <v>42485</v>
      </c>
      <c r="B63" s="15">
        <v>251.820007</v>
      </c>
      <c r="C63" s="15">
        <v>28.232512</v>
      </c>
      <c r="D63" s="15">
        <v>98.493446000000006</v>
      </c>
      <c r="E63" s="15">
        <v>93.559997999999993</v>
      </c>
      <c r="F63" s="15">
        <v>48.268977999999997</v>
      </c>
      <c r="G63" s="15">
        <v>66.132199999999997</v>
      </c>
      <c r="H63" s="21">
        <f t="shared" ref="H63:M63" si="115">LN(B63/B62)</f>
        <v>-7.6349559848096805E-3</v>
      </c>
      <c r="I63" s="21">
        <f t="shared" si="115"/>
        <v>-7.9328509125297566E-3</v>
      </c>
      <c r="J63" s="21">
        <f t="shared" si="115"/>
        <v>-5.6936428718788786E-3</v>
      </c>
      <c r="K63" s="21">
        <f t="shared" si="115"/>
        <v>-2.4703082405128449E-2</v>
      </c>
      <c r="L63" s="21">
        <f t="shared" si="115"/>
        <v>6.3529625949324065E-3</v>
      </c>
      <c r="M63" s="22">
        <f t="shared" si="115"/>
        <v>9.0592107245281734E-3</v>
      </c>
      <c r="N63" s="23">
        <f t="shared" ref="N63:S63" si="116">(B63-B62)/B62</f>
        <v>-7.6058837438423487E-3</v>
      </c>
      <c r="O63" s="23">
        <f t="shared" si="116"/>
        <v>-7.9014688885307473E-3</v>
      </c>
      <c r="P63" s="23">
        <f t="shared" si="116"/>
        <v>-5.6774648059085449E-3</v>
      </c>
      <c r="Q63" s="23">
        <f t="shared" si="116"/>
        <v>-2.4400458302388853E-2</v>
      </c>
      <c r="R63" s="23">
        <f t="shared" si="116"/>
        <v>6.3731854641607914E-3</v>
      </c>
      <c r="S63" s="25">
        <f t="shared" si="116"/>
        <v>9.10036956899897E-3</v>
      </c>
      <c r="U63" s="2"/>
    </row>
    <row r="64" spans="1:21" ht="15.75" customHeight="1">
      <c r="A64" s="13">
        <v>42486</v>
      </c>
      <c r="B64" s="15">
        <v>253.740005</v>
      </c>
      <c r="C64" s="15">
        <v>28.241506999999999</v>
      </c>
      <c r="D64" s="15">
        <v>97.809196</v>
      </c>
      <c r="E64" s="15">
        <v>92.43</v>
      </c>
      <c r="F64" s="15">
        <v>47.648361000000001</v>
      </c>
      <c r="G64" s="15">
        <v>66.406099999999995</v>
      </c>
      <c r="H64" s="21">
        <f t="shared" ref="H64:M64" si="117">LN(B64/B63)</f>
        <v>7.5955660464747266E-3</v>
      </c>
      <c r="I64" s="21">
        <f t="shared" si="117"/>
        <v>3.1855356623602325E-4</v>
      </c>
      <c r="J64" s="21">
        <f t="shared" si="117"/>
        <v>-6.9714066430075902E-3</v>
      </c>
      <c r="K64" s="21">
        <f t="shared" si="117"/>
        <v>-1.215131906263498E-2</v>
      </c>
      <c r="L64" s="21">
        <f t="shared" si="117"/>
        <v>-1.2940844010853879E-2</v>
      </c>
      <c r="M64" s="22">
        <f t="shared" si="117"/>
        <v>4.1331507936631798E-3</v>
      </c>
      <c r="N64" s="23">
        <f t="shared" ref="N64:S64" si="118">(B64-B63)/B63</f>
        <v>7.6244855318425616E-3</v>
      </c>
      <c r="O64" s="23">
        <f t="shared" si="118"/>
        <v>3.1860430981128259E-4</v>
      </c>
      <c r="P64" s="23">
        <f t="shared" si="118"/>
        <v>-6.9471627584235989E-3</v>
      </c>
      <c r="Q64" s="23">
        <f t="shared" si="118"/>
        <v>-1.2077789911880785E-2</v>
      </c>
      <c r="R64" s="23">
        <f t="shared" si="118"/>
        <v>-1.2857471314184356E-2</v>
      </c>
      <c r="S64" s="25">
        <f t="shared" si="118"/>
        <v>4.1417040412990583E-3</v>
      </c>
      <c r="U64" s="2"/>
    </row>
    <row r="65" spans="1:21" ht="15.75" customHeight="1">
      <c r="A65" s="13">
        <v>42487</v>
      </c>
      <c r="B65" s="15">
        <v>251.470001</v>
      </c>
      <c r="C65" s="15">
        <v>28.556303</v>
      </c>
      <c r="D65" s="15">
        <v>91.688514999999995</v>
      </c>
      <c r="E65" s="15">
        <v>91.040001000000004</v>
      </c>
      <c r="F65" s="15">
        <v>47.185214999999999</v>
      </c>
      <c r="G65" s="15">
        <v>66.226100000000002</v>
      </c>
      <c r="H65" s="21">
        <f t="shared" ref="H65:M65" si="119">LN(B65/B64)</f>
        <v>-8.9864383104225048E-3</v>
      </c>
      <c r="I65" s="21">
        <f t="shared" si="119"/>
        <v>1.1084907089819454E-2</v>
      </c>
      <c r="J65" s="21">
        <f t="shared" si="119"/>
        <v>-6.4621475196972311E-2</v>
      </c>
      <c r="K65" s="21">
        <f t="shared" si="119"/>
        <v>-1.5152619914482758E-2</v>
      </c>
      <c r="L65" s="21">
        <f t="shared" si="119"/>
        <v>-9.7676308707387426E-3</v>
      </c>
      <c r="M65" s="22">
        <f t="shared" si="119"/>
        <v>-2.714274670996697E-3</v>
      </c>
      <c r="N65" s="23">
        <f t="shared" ref="N65:S65" si="120">(B65-B64)/B64</f>
        <v>-8.9461809540044741E-3</v>
      </c>
      <c r="O65" s="23">
        <f t="shared" si="120"/>
        <v>1.1146572312872723E-2</v>
      </c>
      <c r="P65" s="23">
        <f t="shared" si="120"/>
        <v>-6.2577766205132737E-2</v>
      </c>
      <c r="Q65" s="23">
        <f t="shared" si="120"/>
        <v>-1.5038396624472606E-2</v>
      </c>
      <c r="R65" s="23">
        <f t="shared" si="120"/>
        <v>-9.7200825018934397E-3</v>
      </c>
      <c r="S65" s="25">
        <f t="shared" si="120"/>
        <v>-2.7105943580483212E-3</v>
      </c>
      <c r="U65" s="2"/>
    </row>
    <row r="66" spans="1:21" ht="15.75" customHeight="1">
      <c r="A66" s="13">
        <v>42488</v>
      </c>
      <c r="B66" s="15">
        <v>247.71000699999999</v>
      </c>
      <c r="C66" s="15">
        <v>27.980678999999999</v>
      </c>
      <c r="D66" s="15">
        <v>88.885932999999994</v>
      </c>
      <c r="E66" s="15">
        <v>90.279999000000004</v>
      </c>
      <c r="F66" s="15">
        <v>46.221874</v>
      </c>
      <c r="G66" s="15">
        <v>65.360799999999998</v>
      </c>
      <c r="H66" s="21">
        <f t="shared" ref="H66:M66" si="121">LN(B66/B65)</f>
        <v>-1.5064966750941978E-2</v>
      </c>
      <c r="I66" s="21">
        <f t="shared" si="121"/>
        <v>-2.0363446037016817E-2</v>
      </c>
      <c r="J66" s="21">
        <f t="shared" si="121"/>
        <v>-3.1043230024452001E-2</v>
      </c>
      <c r="K66" s="21">
        <f t="shared" si="121"/>
        <v>-8.383040489519069E-3</v>
      </c>
      <c r="L66" s="21">
        <f t="shared" si="121"/>
        <v>-2.0627452752892229E-2</v>
      </c>
      <c r="M66" s="22">
        <f t="shared" si="121"/>
        <v>-1.3151954682792111E-2</v>
      </c>
      <c r="N66" s="23">
        <f t="shared" ref="N66:S66" si="122">(B66-B65)/B65</f>
        <v>-1.4952057840092051E-2</v>
      </c>
      <c r="O66" s="23">
        <f t="shared" si="122"/>
        <v>-2.015751128568713E-2</v>
      </c>
      <c r="P66" s="23">
        <f t="shared" si="122"/>
        <v>-3.0566336470821902E-2</v>
      </c>
      <c r="Q66" s="23">
        <f t="shared" si="122"/>
        <v>-8.348000787038656E-3</v>
      </c>
      <c r="R66" s="23">
        <f t="shared" si="122"/>
        <v>-2.0416162138924231E-2</v>
      </c>
      <c r="S66" s="25">
        <f t="shared" si="122"/>
        <v>-1.3065845640918079E-2</v>
      </c>
      <c r="U66" s="2"/>
    </row>
    <row r="67" spans="1:21" ht="15.75" customHeight="1">
      <c r="A67" s="13">
        <v>42489</v>
      </c>
      <c r="B67" s="15">
        <v>240.759995</v>
      </c>
      <c r="C67" s="15">
        <v>27.234171</v>
      </c>
      <c r="D67" s="15">
        <v>87.864234999999994</v>
      </c>
      <c r="E67" s="15">
        <v>90.029999000000004</v>
      </c>
      <c r="F67" s="15">
        <v>46.19408</v>
      </c>
      <c r="G67" s="15">
        <v>64.811000000000007</v>
      </c>
      <c r="H67" s="21">
        <f t="shared" ref="H67:M67" si="123">LN(B67/B66)</f>
        <v>-2.8458169444297049E-2</v>
      </c>
      <c r="I67" s="21">
        <f t="shared" si="123"/>
        <v>-2.7041764677965936E-2</v>
      </c>
      <c r="J67" s="21">
        <f t="shared" si="123"/>
        <v>-1.1561056958322069E-2</v>
      </c>
      <c r="K67" s="21">
        <f t="shared" si="123"/>
        <v>-2.7730038597077135E-3</v>
      </c>
      <c r="L67" s="21">
        <f t="shared" si="123"/>
        <v>-6.0149789370757181E-4</v>
      </c>
      <c r="M67" s="22">
        <f t="shared" si="123"/>
        <v>-8.447348340697141E-3</v>
      </c>
      <c r="N67" s="23">
        <f t="shared" ref="N67:S67" si="124">(B67-B66)/B66</f>
        <v>-2.8057049790483381E-2</v>
      </c>
      <c r="O67" s="23">
        <f t="shared" si="124"/>
        <v>-2.6679409745560451E-2</v>
      </c>
      <c r="P67" s="23">
        <f t="shared" si="124"/>
        <v>-1.1494484734721755E-2</v>
      </c>
      <c r="Q67" s="23">
        <f t="shared" si="124"/>
        <v>-2.7691626359012253E-3</v>
      </c>
      <c r="R67" s="23">
        <f t="shared" si="124"/>
        <v>-6.0131703011435879E-4</v>
      </c>
      <c r="S67" s="25">
        <f t="shared" si="124"/>
        <v>-8.411769745780201E-3</v>
      </c>
      <c r="U67" s="2"/>
    </row>
    <row r="68" spans="1:21" ht="15.75" customHeight="1">
      <c r="A68" s="13">
        <v>42492</v>
      </c>
      <c r="B68" s="15">
        <v>241.800003</v>
      </c>
      <c r="C68" s="15">
        <v>27.530977</v>
      </c>
      <c r="D68" s="15">
        <v>87.770515000000003</v>
      </c>
      <c r="E68" s="15">
        <v>93.110000999999997</v>
      </c>
      <c r="F68" s="15">
        <v>46.879542999999998</v>
      </c>
      <c r="G68" s="15">
        <v>64.378600000000006</v>
      </c>
      <c r="H68" s="21">
        <f t="shared" ref="H68:M68" si="125">LN(B68/B67)</f>
        <v>4.3103846756395404E-3</v>
      </c>
      <c r="I68" s="21">
        <f t="shared" si="125"/>
        <v>1.0839335484016825E-2</v>
      </c>
      <c r="J68" s="21">
        <f t="shared" si="125"/>
        <v>-1.0672148751334114E-3</v>
      </c>
      <c r="K68" s="21">
        <f t="shared" si="125"/>
        <v>3.3638663627446594E-2</v>
      </c>
      <c r="L68" s="21">
        <f t="shared" si="125"/>
        <v>1.4729745578614725E-2</v>
      </c>
      <c r="M68" s="22">
        <f t="shared" si="125"/>
        <v>-6.6940622878218971E-3</v>
      </c>
      <c r="N68" s="23">
        <f t="shared" ref="N68:S68" si="126">(B68-B67)/B67</f>
        <v>4.3196877454661862E-3</v>
      </c>
      <c r="O68" s="23">
        <f t="shared" si="126"/>
        <v>1.0898293911718485E-2</v>
      </c>
      <c r="P68" s="23">
        <f t="shared" si="126"/>
        <v>-1.0666456038681779E-3</v>
      </c>
      <c r="Q68" s="23">
        <f t="shared" si="126"/>
        <v>3.4210841210827882E-2</v>
      </c>
      <c r="R68" s="23">
        <f t="shared" si="126"/>
        <v>1.4838762889097447E-2</v>
      </c>
      <c r="S68" s="25">
        <f t="shared" si="126"/>
        <v>-6.6717069633241456E-3</v>
      </c>
      <c r="U68" s="2"/>
    </row>
    <row r="69" spans="1:21" ht="15.75" customHeight="1">
      <c r="A69" s="13">
        <v>42493</v>
      </c>
      <c r="B69" s="15">
        <v>232.320007</v>
      </c>
      <c r="C69" s="15">
        <v>27.306121999999998</v>
      </c>
      <c r="D69" s="15">
        <v>89.213973999999993</v>
      </c>
      <c r="E69" s="15">
        <v>91.540001000000004</v>
      </c>
      <c r="F69" s="15">
        <v>46.110717999999999</v>
      </c>
      <c r="G69" s="15">
        <v>66.204700000000003</v>
      </c>
      <c r="H69" s="21">
        <f t="shared" ref="H69:M69" si="127">LN(B69/B68)</f>
        <v>-3.9995188820355347E-2</v>
      </c>
      <c r="I69" s="21">
        <f t="shared" si="127"/>
        <v>-8.2008809476532083E-3</v>
      </c>
      <c r="J69" s="21">
        <f t="shared" si="127"/>
        <v>1.6312062313684615E-2</v>
      </c>
      <c r="K69" s="21">
        <f t="shared" si="127"/>
        <v>-1.700555449074119E-2</v>
      </c>
      <c r="L69" s="21">
        <f t="shared" si="127"/>
        <v>-1.6535979370793395E-2</v>
      </c>
      <c r="M69" s="22">
        <f t="shared" si="127"/>
        <v>2.7970177651246101E-2</v>
      </c>
      <c r="N69" s="23">
        <f t="shared" ref="N69:S69" si="128">(B69-B68)/B68</f>
        <v>-3.9205938305964368E-2</v>
      </c>
      <c r="O69" s="23">
        <f t="shared" si="128"/>
        <v>-8.1673454596254101E-3</v>
      </c>
      <c r="P69" s="23">
        <f t="shared" si="128"/>
        <v>1.6445830356583757E-2</v>
      </c>
      <c r="Q69" s="23">
        <f t="shared" si="128"/>
        <v>-1.6861776212417752E-2</v>
      </c>
      <c r="R69" s="23">
        <f t="shared" si="128"/>
        <v>-1.6400010554710392E-2</v>
      </c>
      <c r="S69" s="25">
        <f t="shared" si="128"/>
        <v>2.8365015703976114E-2</v>
      </c>
      <c r="U69" s="2"/>
    </row>
    <row r="70" spans="1:21" ht="15.75" customHeight="1">
      <c r="A70" s="13">
        <v>42494</v>
      </c>
      <c r="B70" s="15">
        <v>222.55999800000001</v>
      </c>
      <c r="C70" s="15">
        <v>27.079325000000001</v>
      </c>
      <c r="D70" s="15">
        <v>88.286034000000001</v>
      </c>
      <c r="E70" s="15">
        <v>90.790001000000004</v>
      </c>
      <c r="F70" s="15">
        <v>46.19408</v>
      </c>
      <c r="G70" s="15">
        <v>65.760900000000007</v>
      </c>
      <c r="H70" s="21">
        <f t="shared" ref="H70:M70" si="129">LN(B70/B69)</f>
        <v>-4.2919042578492855E-2</v>
      </c>
      <c r="I70" s="21">
        <f t="shared" si="129"/>
        <v>-8.3404045464390911E-3</v>
      </c>
      <c r="J70" s="21">
        <f t="shared" si="129"/>
        <v>-1.0455756753975146E-2</v>
      </c>
      <c r="K70" s="21">
        <f t="shared" si="129"/>
        <v>-8.2268877515874802E-3</v>
      </c>
      <c r="L70" s="21">
        <f t="shared" si="129"/>
        <v>1.8062337921786256E-3</v>
      </c>
      <c r="M70" s="22">
        <f t="shared" si="129"/>
        <v>-6.7260206159910777E-3</v>
      </c>
      <c r="N70" s="23">
        <f t="shared" ref="N70:S70" si="130">(B70-B69)/B69</f>
        <v>-4.2011056757586943E-2</v>
      </c>
      <c r="O70" s="23">
        <f t="shared" si="130"/>
        <v>-8.3057198675080147E-3</v>
      </c>
      <c r="P70" s="23">
        <f t="shared" si="130"/>
        <v>-1.0401285341240291E-2</v>
      </c>
      <c r="Q70" s="23">
        <f t="shared" si="130"/>
        <v>-8.1931395215955917E-3</v>
      </c>
      <c r="R70" s="23">
        <f t="shared" si="130"/>
        <v>1.8078660150119773E-3</v>
      </c>
      <c r="S70" s="25">
        <f t="shared" si="130"/>
        <v>-6.7034515676378864E-3</v>
      </c>
      <c r="U70" s="2"/>
    </row>
    <row r="71" spans="1:21" ht="15.75" customHeight="1">
      <c r="A71" s="13">
        <v>42495</v>
      </c>
      <c r="B71" s="15">
        <v>211.529999</v>
      </c>
      <c r="C71" s="15">
        <v>27.124683000000001</v>
      </c>
      <c r="D71" s="15">
        <v>87.927695999999997</v>
      </c>
      <c r="E71" s="15">
        <v>89.370002999999997</v>
      </c>
      <c r="F71" s="15">
        <v>46.258923000000003</v>
      </c>
      <c r="G71" s="15">
        <v>66.118099999999998</v>
      </c>
      <c r="H71" s="21">
        <f t="shared" ref="H71:M71" si="131">LN(B71/B70)</f>
        <v>-5.0829891517194963E-2</v>
      </c>
      <c r="I71" s="21">
        <f t="shared" si="131"/>
        <v>1.673603567733152E-3</v>
      </c>
      <c r="J71" s="21">
        <f t="shared" si="131"/>
        <v>-4.0670893686364706E-3</v>
      </c>
      <c r="K71" s="21">
        <f t="shared" si="131"/>
        <v>-1.5764069436483175E-2</v>
      </c>
      <c r="L71" s="21">
        <f t="shared" si="131"/>
        <v>1.4027237305049337E-3</v>
      </c>
      <c r="M71" s="22">
        <f t="shared" si="131"/>
        <v>5.4171001221060121E-3</v>
      </c>
      <c r="N71" s="23">
        <f t="shared" ref="N71:S71" si="132">(B71-B70)/B70</f>
        <v>-4.955966525484963E-2</v>
      </c>
      <c r="O71" s="23">
        <f t="shared" si="132"/>
        <v>1.6750048237908527E-3</v>
      </c>
      <c r="P71" s="23">
        <f t="shared" si="132"/>
        <v>-4.058829961712895E-3</v>
      </c>
      <c r="Q71" s="23">
        <f t="shared" si="132"/>
        <v>-1.5640466839514703E-2</v>
      </c>
      <c r="R71" s="23">
        <f t="shared" si="132"/>
        <v>1.4037080076062412E-3</v>
      </c>
      <c r="S71" s="25">
        <f t="shared" si="132"/>
        <v>5.4317991390019256E-3</v>
      </c>
      <c r="U71" s="2"/>
    </row>
    <row r="72" spans="1:21" ht="15.75" customHeight="1">
      <c r="A72" s="13">
        <v>42496</v>
      </c>
      <c r="B72" s="15">
        <v>214.929993</v>
      </c>
      <c r="C72" s="15">
        <v>27.251691999999998</v>
      </c>
      <c r="D72" s="15">
        <v>87.437325000000001</v>
      </c>
      <c r="E72" s="15">
        <v>90.839995999999999</v>
      </c>
      <c r="F72" s="15">
        <v>46.675755000000002</v>
      </c>
      <c r="G72" s="15">
        <v>66.349599999999995</v>
      </c>
      <c r="H72" s="21">
        <f t="shared" ref="H72:M72" si="133">LN(B72/B71)</f>
        <v>1.5945533478843432E-2</v>
      </c>
      <c r="I72" s="21">
        <f t="shared" si="133"/>
        <v>4.6714857683701778E-3</v>
      </c>
      <c r="J72" s="21">
        <f t="shared" si="133"/>
        <v>-5.5925893923027279E-3</v>
      </c>
      <c r="K72" s="21">
        <f t="shared" si="133"/>
        <v>1.6314584242279707E-2</v>
      </c>
      <c r="L72" s="21">
        <f t="shared" si="133"/>
        <v>8.9704899002581908E-3</v>
      </c>
      <c r="M72" s="22">
        <f t="shared" si="133"/>
        <v>3.4951952162597219E-3</v>
      </c>
      <c r="N72" s="23">
        <f t="shared" ref="N72:S72" si="134">(B72-B71)/B71</f>
        <v>1.6073341918750695E-2</v>
      </c>
      <c r="O72" s="23">
        <f t="shared" si="134"/>
        <v>4.6824141686742466E-3</v>
      </c>
      <c r="P72" s="23">
        <f t="shared" si="134"/>
        <v>-5.5769799768209116E-3</v>
      </c>
      <c r="Q72" s="23">
        <f t="shared" si="134"/>
        <v>1.6448393763621137E-2</v>
      </c>
      <c r="R72" s="23">
        <f t="shared" si="134"/>
        <v>9.0108453238308076E-3</v>
      </c>
      <c r="S72" s="25">
        <f t="shared" si="134"/>
        <v>3.5013105337267244E-3</v>
      </c>
      <c r="U72" s="2"/>
    </row>
    <row r="73" spans="1:21" ht="15.75" customHeight="1">
      <c r="A73" s="13">
        <v>42499</v>
      </c>
      <c r="B73" s="15">
        <v>208.91999799999999</v>
      </c>
      <c r="C73" s="15">
        <v>27.033965999999999</v>
      </c>
      <c r="D73" s="15">
        <v>87.503319000000005</v>
      </c>
      <c r="E73" s="15">
        <v>90.540001000000004</v>
      </c>
      <c r="F73" s="15">
        <v>46.379345000000001</v>
      </c>
      <c r="G73" s="15">
        <v>65.745900000000006</v>
      </c>
      <c r="H73" s="21">
        <f t="shared" ref="H73:M73" si="135">LN(B73/B72)</f>
        <v>-2.8360967155384918E-2</v>
      </c>
      <c r="I73" s="21">
        <f t="shared" si="135"/>
        <v>-8.0215355394343928E-3</v>
      </c>
      <c r="J73" s="21">
        <f t="shared" si="135"/>
        <v>7.544730786571694E-4</v>
      </c>
      <c r="K73" s="21">
        <f t="shared" si="135"/>
        <v>-3.3079201512366853E-3</v>
      </c>
      <c r="L73" s="21">
        <f t="shared" si="135"/>
        <v>-6.3706557187930063E-3</v>
      </c>
      <c r="M73" s="22">
        <f t="shared" si="135"/>
        <v>-9.1404204249021376E-3</v>
      </c>
      <c r="N73" s="23">
        <f t="shared" ref="N73:S73" si="136">(B73-B72)/B72</f>
        <v>-2.7962570119285324E-2</v>
      </c>
      <c r="O73" s="23">
        <f t="shared" si="136"/>
        <v>-7.9894488753211729E-3</v>
      </c>
      <c r="P73" s="23">
        <f t="shared" si="136"/>
        <v>7.5475776506204225E-4</v>
      </c>
      <c r="Q73" s="23">
        <f t="shared" si="136"/>
        <v>-3.3024550111164204E-3</v>
      </c>
      <c r="R73" s="23">
        <f t="shared" si="136"/>
        <v>-6.3504061155518878E-3</v>
      </c>
      <c r="S73" s="25">
        <f t="shared" si="136"/>
        <v>-9.0987737680406407E-3</v>
      </c>
      <c r="U73" s="2"/>
    </row>
    <row r="74" spans="1:21" ht="15.75" customHeight="1">
      <c r="A74" s="13">
        <v>42500</v>
      </c>
      <c r="B74" s="15">
        <v>208.69000199999999</v>
      </c>
      <c r="C74" s="15">
        <v>27.342410999999998</v>
      </c>
      <c r="D74" s="15">
        <v>88.097426999999996</v>
      </c>
      <c r="E74" s="15">
        <v>92.889999000000003</v>
      </c>
      <c r="F74" s="15">
        <v>47.259318999999998</v>
      </c>
      <c r="G74" s="15">
        <v>64.960499999999996</v>
      </c>
      <c r="H74" s="21">
        <f t="shared" ref="H74:M74" si="137">LN(B74/B73)</f>
        <v>-1.1014871447236189E-3</v>
      </c>
      <c r="I74" s="21">
        <f t="shared" si="137"/>
        <v>1.1344937830677677E-2</v>
      </c>
      <c r="J74" s="21">
        <f t="shared" si="137"/>
        <v>6.7666029945304676E-3</v>
      </c>
      <c r="K74" s="21">
        <f t="shared" si="137"/>
        <v>2.5624233581353354E-2</v>
      </c>
      <c r="L74" s="21">
        <f t="shared" si="137"/>
        <v>1.8795652745107989E-2</v>
      </c>
      <c r="M74" s="22">
        <f t="shared" si="137"/>
        <v>-1.2017918830985585E-2</v>
      </c>
      <c r="N74" s="23">
        <f t="shared" ref="N74:S74" si="138">(B74-B73)/B73</f>
        <v>-1.1008807304315592E-3</v>
      </c>
      <c r="O74" s="23">
        <f t="shared" si="138"/>
        <v>1.1409535692987072E-2</v>
      </c>
      <c r="P74" s="23">
        <f t="shared" si="138"/>
        <v>6.7895481770239071E-3</v>
      </c>
      <c r="Q74" s="23">
        <f t="shared" si="138"/>
        <v>2.5955356461725677E-2</v>
      </c>
      <c r="R74" s="23">
        <f t="shared" si="138"/>
        <v>1.8973402923219314E-2</v>
      </c>
      <c r="S74" s="25">
        <f t="shared" si="138"/>
        <v>-1.1945992069467599E-2</v>
      </c>
      <c r="U74" s="2"/>
    </row>
    <row r="75" spans="1:21" ht="15.75" customHeight="1">
      <c r="A75" s="13">
        <v>42501</v>
      </c>
      <c r="B75" s="15">
        <v>208.96000699999999</v>
      </c>
      <c r="C75" s="15">
        <v>27.269836000000002</v>
      </c>
      <c r="D75" s="15">
        <v>87.239272999999997</v>
      </c>
      <c r="E75" s="15">
        <v>90.019997000000004</v>
      </c>
      <c r="F75" s="15">
        <v>47.287109000000001</v>
      </c>
      <c r="G75" s="15">
        <v>65.195700000000002</v>
      </c>
      <c r="H75" s="21">
        <f t="shared" ref="H75:M75" si="139">LN(B75/B74)</f>
        <v>1.292972736967946E-3</v>
      </c>
      <c r="I75" s="21">
        <f t="shared" si="139"/>
        <v>-2.6578303113164764E-3</v>
      </c>
      <c r="J75" s="21">
        <f t="shared" si="139"/>
        <v>-9.7887191019196754E-3</v>
      </c>
      <c r="K75" s="21">
        <f t="shared" si="139"/>
        <v>-3.1384152095149415E-2</v>
      </c>
      <c r="L75" s="21">
        <f t="shared" si="139"/>
        <v>5.8785934885470124E-4</v>
      </c>
      <c r="M75" s="22">
        <f t="shared" si="139"/>
        <v>3.6141229693690173E-3</v>
      </c>
      <c r="N75" s="23">
        <f t="shared" ref="N75:S75" si="140">(B75-B74)/B74</f>
        <v>1.2938089865943726E-3</v>
      </c>
      <c r="O75" s="23">
        <f t="shared" si="140"/>
        <v>-2.6543014074361239E-3</v>
      </c>
      <c r="P75" s="23">
        <f t="shared" si="140"/>
        <v>-9.7409655335336746E-3</v>
      </c>
      <c r="Q75" s="23">
        <f t="shared" si="140"/>
        <v>-3.089678147159846E-2</v>
      </c>
      <c r="R75" s="23">
        <f t="shared" si="140"/>
        <v>5.8803217202522723E-4</v>
      </c>
      <c r="S75" s="25">
        <f t="shared" si="140"/>
        <v>3.6206617867782127E-3</v>
      </c>
      <c r="U75" s="2"/>
    </row>
    <row r="76" spans="1:21" ht="15.75" customHeight="1">
      <c r="A76" s="13">
        <v>42502</v>
      </c>
      <c r="B76" s="15">
        <v>207.279999</v>
      </c>
      <c r="C76" s="15">
        <v>26.997681</v>
      </c>
      <c r="D76" s="15">
        <v>85.192909</v>
      </c>
      <c r="E76" s="15">
        <v>87.739998</v>
      </c>
      <c r="F76" s="15">
        <v>47.713200000000001</v>
      </c>
      <c r="G76" s="15">
        <v>64.905600000000007</v>
      </c>
      <c r="H76" s="21">
        <f t="shared" ref="H76:M76" si="141">LN(B76/B75)</f>
        <v>-8.0723481578375434E-3</v>
      </c>
      <c r="I76" s="21">
        <f t="shared" si="141"/>
        <v>-1.0030209477908272E-2</v>
      </c>
      <c r="J76" s="21">
        <f t="shared" si="141"/>
        <v>-2.3736405293250211E-2</v>
      </c>
      <c r="K76" s="21">
        <f t="shared" si="141"/>
        <v>-2.5653961595411414E-2</v>
      </c>
      <c r="L76" s="21">
        <f t="shared" si="141"/>
        <v>8.9703678164369041E-3</v>
      </c>
      <c r="M76" s="22">
        <f t="shared" si="141"/>
        <v>-4.4596092551728627E-3</v>
      </c>
      <c r="N76" s="23">
        <f t="shared" ref="N76:S76" si="142">(B76-B75)/B75</f>
        <v>-8.0398542482820017E-3</v>
      </c>
      <c r="O76" s="23">
        <f t="shared" si="142"/>
        <v>-9.9800746876512747E-3</v>
      </c>
      <c r="P76" s="23">
        <f t="shared" si="142"/>
        <v>-2.3456912576518114E-2</v>
      </c>
      <c r="Q76" s="23">
        <f t="shared" si="142"/>
        <v>-2.5327694689881001E-2</v>
      </c>
      <c r="R76" s="23">
        <f t="shared" si="142"/>
        <v>9.0107221399388059E-3</v>
      </c>
      <c r="S76" s="25">
        <f t="shared" si="142"/>
        <v>-4.449679963555807E-3</v>
      </c>
      <c r="U76" s="2"/>
    </row>
    <row r="77" spans="1:21" ht="15.75" customHeight="1">
      <c r="A77" s="13">
        <v>42503</v>
      </c>
      <c r="B77" s="15">
        <v>207.61000100000001</v>
      </c>
      <c r="C77" s="15">
        <v>27.133759000000001</v>
      </c>
      <c r="D77" s="15">
        <v>85.362656000000001</v>
      </c>
      <c r="E77" s="15">
        <v>87.879997000000003</v>
      </c>
      <c r="F77" s="15">
        <v>47.314903000000001</v>
      </c>
      <c r="G77" s="15">
        <v>64.727800000000002</v>
      </c>
      <c r="H77" s="21">
        <f t="shared" ref="H77:M77" si="143">LN(B77/B76)</f>
        <v>1.5907930757190502E-3</v>
      </c>
      <c r="I77" s="21">
        <f t="shared" si="143"/>
        <v>5.0276987512397715E-3</v>
      </c>
      <c r="J77" s="21">
        <f t="shared" si="143"/>
        <v>1.9905191137814656E-3</v>
      </c>
      <c r="K77" s="21">
        <f t="shared" si="143"/>
        <v>1.5943404355014644E-3</v>
      </c>
      <c r="L77" s="21">
        <f t="shared" si="143"/>
        <v>-8.3827693032107343E-3</v>
      </c>
      <c r="M77" s="22">
        <f t="shared" si="143"/>
        <v>-2.7431219344895008E-3</v>
      </c>
      <c r="N77" s="23">
        <f t="shared" ref="N77:S77" si="144">(B77-B76)/B76</f>
        <v>1.5920590582403826E-3</v>
      </c>
      <c r="O77" s="23">
        <f t="shared" si="144"/>
        <v>5.0403588367460622E-3</v>
      </c>
      <c r="P77" s="23">
        <f t="shared" si="144"/>
        <v>1.9925015120683459E-3</v>
      </c>
      <c r="Q77" s="23">
        <f t="shared" si="144"/>
        <v>1.5956120719310147E-3</v>
      </c>
      <c r="R77" s="23">
        <f t="shared" si="144"/>
        <v>-8.3477318645573863E-3</v>
      </c>
      <c r="S77" s="25">
        <f t="shared" si="144"/>
        <v>-2.739363013361017E-3</v>
      </c>
      <c r="U77" s="2"/>
    </row>
    <row r="78" spans="1:21" ht="15.75" customHeight="1">
      <c r="A78" s="13">
        <v>42506</v>
      </c>
      <c r="B78" s="15">
        <v>208.28999300000001</v>
      </c>
      <c r="C78" s="15">
        <v>27.569203999999999</v>
      </c>
      <c r="D78" s="15">
        <v>88.531227000000001</v>
      </c>
      <c r="E78" s="15">
        <v>89.120002999999997</v>
      </c>
      <c r="F78" s="15">
        <v>48.009616999999999</v>
      </c>
      <c r="G78" s="15">
        <v>65.291899999999998</v>
      </c>
      <c r="H78" s="21">
        <f t="shared" ref="H78:M78" si="145">LN(B78/B77)</f>
        <v>3.2699813211194777E-3</v>
      </c>
      <c r="I78" s="21">
        <f t="shared" si="145"/>
        <v>1.5920680478606109E-2</v>
      </c>
      <c r="J78" s="21">
        <f t="shared" si="145"/>
        <v>3.6446615449582331E-2</v>
      </c>
      <c r="K78" s="21">
        <f t="shared" si="145"/>
        <v>1.4011596462502199E-2</v>
      </c>
      <c r="L78" s="21">
        <f t="shared" si="145"/>
        <v>1.4576025138070815E-2</v>
      </c>
      <c r="M78" s="22">
        <f t="shared" si="145"/>
        <v>8.6772010615693215E-3</v>
      </c>
      <c r="N78" s="23">
        <f t="shared" ref="N78:S78" si="146">(B78-B77)/B77</f>
        <v>3.2753335423373873E-3</v>
      </c>
      <c r="O78" s="23">
        <f t="shared" si="146"/>
        <v>1.6048089761540148E-2</v>
      </c>
      <c r="P78" s="23">
        <f t="shared" si="146"/>
        <v>3.711893641172552E-2</v>
      </c>
      <c r="Q78" s="23">
        <f t="shared" si="146"/>
        <v>1.4110218961432075E-2</v>
      </c>
      <c r="R78" s="23">
        <f t="shared" si="146"/>
        <v>1.468277341707744E-2</v>
      </c>
      <c r="S78" s="25">
        <f t="shared" si="146"/>
        <v>8.714957097259543E-3</v>
      </c>
      <c r="U78" s="2"/>
    </row>
    <row r="79" spans="1:21" ht="15.75" customHeight="1">
      <c r="A79" s="13">
        <v>42507</v>
      </c>
      <c r="B79" s="15">
        <v>204.66000399999999</v>
      </c>
      <c r="C79" s="15">
        <v>27.19726</v>
      </c>
      <c r="D79" s="15">
        <v>88.163444999999996</v>
      </c>
      <c r="E79" s="15">
        <v>88.629997000000003</v>
      </c>
      <c r="F79" s="15">
        <v>47.114151</v>
      </c>
      <c r="G79" s="15">
        <v>66.622600000000006</v>
      </c>
      <c r="H79" s="21">
        <f t="shared" ref="H79:M79" si="147">LN(B79/B78)</f>
        <v>-1.75812206230813E-2</v>
      </c>
      <c r="I79" s="21">
        <f t="shared" si="147"/>
        <v>-1.3583119722930925E-2</v>
      </c>
      <c r="J79" s="21">
        <f t="shared" si="147"/>
        <v>-4.1629159155895431E-3</v>
      </c>
      <c r="K79" s="21">
        <f t="shared" si="147"/>
        <v>-5.5134429397287474E-3</v>
      </c>
      <c r="L79" s="21">
        <f t="shared" si="147"/>
        <v>-1.8827943248916488E-2</v>
      </c>
      <c r="M79" s="22">
        <f t="shared" si="147"/>
        <v>2.0175873613699855E-2</v>
      </c>
      <c r="N79" s="23">
        <f t="shared" ref="N79:S79" si="148">(B79-B78)/B78</f>
        <v>-1.7427572720692459E-2</v>
      </c>
      <c r="O79" s="23">
        <f t="shared" si="148"/>
        <v>-1.349128542122577E-2</v>
      </c>
      <c r="P79" s="23">
        <f t="shared" si="148"/>
        <v>-4.1542629924241911E-3</v>
      </c>
      <c r="Q79" s="23">
        <f t="shared" si="148"/>
        <v>-5.498271807733152E-3</v>
      </c>
      <c r="R79" s="23">
        <f t="shared" si="148"/>
        <v>-1.8651804699879173E-2</v>
      </c>
      <c r="S79" s="25">
        <f t="shared" si="148"/>
        <v>2.0380782302245874E-2</v>
      </c>
      <c r="U79" s="2"/>
    </row>
    <row r="80" spans="1:21" ht="15.75" customHeight="1">
      <c r="A80" s="13">
        <v>42508</v>
      </c>
      <c r="B80" s="15">
        <v>211.16999799999999</v>
      </c>
      <c r="C80" s="15">
        <v>27.206333000000001</v>
      </c>
      <c r="D80" s="15">
        <v>89.172477999999998</v>
      </c>
      <c r="E80" s="15">
        <v>90.5</v>
      </c>
      <c r="F80" s="15">
        <v>47.393982000000001</v>
      </c>
      <c r="G80" s="15">
        <v>66.636799999999994</v>
      </c>
      <c r="H80" s="21">
        <f t="shared" ref="H80:M80" si="149">LN(B80/B79)</f>
        <v>3.1313401613887876E-2</v>
      </c>
      <c r="I80" s="21">
        <f t="shared" si="149"/>
        <v>3.33544149707878E-4</v>
      </c>
      <c r="J80" s="21">
        <f t="shared" si="149"/>
        <v>1.1380028056108571E-2</v>
      </c>
      <c r="K80" s="21">
        <f t="shared" si="149"/>
        <v>2.0879483804158442E-2</v>
      </c>
      <c r="L80" s="21">
        <f t="shared" si="149"/>
        <v>5.9218568579288301E-3</v>
      </c>
      <c r="M80" s="22">
        <f t="shared" si="149"/>
        <v>2.1311817483386141E-4</v>
      </c>
      <c r="N80" s="23">
        <f t="shared" ref="N80:S80" si="150">(B80-B79)/B79</f>
        <v>3.1808823769982952E-2</v>
      </c>
      <c r="O80" s="23">
        <f t="shared" si="150"/>
        <v>3.3359978174274819E-4</v>
      </c>
      <c r="P80" s="23">
        <f t="shared" si="150"/>
        <v>1.1445026904291255E-2</v>
      </c>
      <c r="Q80" s="23">
        <f t="shared" si="150"/>
        <v>2.1098985256650712E-2</v>
      </c>
      <c r="R80" s="23">
        <f t="shared" si="150"/>
        <v>5.9394257152166766E-3</v>
      </c>
      <c r="S80" s="25">
        <f t="shared" si="150"/>
        <v>2.1314088612555231E-4</v>
      </c>
      <c r="U80" s="2"/>
    </row>
    <row r="81" spans="1:21" ht="15.75" customHeight="1">
      <c r="A81" s="13">
        <v>42509</v>
      </c>
      <c r="B81" s="15">
        <v>215.21000699999999</v>
      </c>
      <c r="C81" s="15">
        <v>26.879743999999999</v>
      </c>
      <c r="D81" s="15">
        <v>88.832984999999994</v>
      </c>
      <c r="E81" s="15">
        <v>89.550003000000004</v>
      </c>
      <c r="F81" s="15">
        <v>46.936923999999998</v>
      </c>
      <c r="G81" s="15">
        <v>67.023499999999999</v>
      </c>
      <c r="H81" s="21">
        <f t="shared" ref="H81:M81" si="151">LN(B81/B80)</f>
        <v>1.8950841318755005E-2</v>
      </c>
      <c r="I81" s="21">
        <f t="shared" si="151"/>
        <v>-1.207678528332802E-2</v>
      </c>
      <c r="J81" s="21">
        <f t="shared" si="151"/>
        <v>-3.8144156466542265E-3</v>
      </c>
      <c r="K81" s="21">
        <f t="shared" si="151"/>
        <v>-1.0552688698322628E-2</v>
      </c>
      <c r="L81" s="21">
        <f t="shared" si="151"/>
        <v>-9.6906008041141543E-3</v>
      </c>
      <c r="M81" s="22">
        <f t="shared" si="151"/>
        <v>5.7863266645846317E-3</v>
      </c>
      <c r="N81" s="23">
        <f t="shared" ref="N81:S81" si="152">(B81-B80)/B80</f>
        <v>1.9131548223057699E-2</v>
      </c>
      <c r="O81" s="23">
        <f t="shared" si="152"/>
        <v>-1.2004153591739173E-2</v>
      </c>
      <c r="P81" s="23">
        <f t="shared" si="152"/>
        <v>-3.8071500042872477E-3</v>
      </c>
      <c r="Q81" s="23">
        <f t="shared" si="152"/>
        <v>-1.0497204419889461E-2</v>
      </c>
      <c r="R81" s="23">
        <f t="shared" si="152"/>
        <v>-9.6437982358182836E-3</v>
      </c>
      <c r="S81" s="25">
        <f t="shared" si="152"/>
        <v>5.8030997887054108E-3</v>
      </c>
      <c r="U81" s="2"/>
    </row>
    <row r="82" spans="1:21" ht="15.75" customHeight="1">
      <c r="A82" s="13">
        <v>42510</v>
      </c>
      <c r="B82" s="15">
        <v>220.279999</v>
      </c>
      <c r="C82" s="15">
        <v>27.351479000000001</v>
      </c>
      <c r="D82" s="15">
        <v>89.794867999999994</v>
      </c>
      <c r="E82" s="15">
        <v>92.489998</v>
      </c>
      <c r="F82" s="15">
        <v>47.216754999999999</v>
      </c>
      <c r="G82" s="15">
        <v>66.778599999999997</v>
      </c>
      <c r="H82" s="21">
        <f t="shared" ref="H82:M82" si="153">LN(B82/B81)</f>
        <v>2.3285131718741438E-2</v>
      </c>
      <c r="I82" s="21">
        <f t="shared" si="153"/>
        <v>1.7397612388270364E-2</v>
      </c>
      <c r="J82" s="21">
        <f t="shared" si="153"/>
        <v>1.0769790725233904E-2</v>
      </c>
      <c r="K82" s="21">
        <f t="shared" si="153"/>
        <v>3.2303346934651353E-2</v>
      </c>
      <c r="L82" s="21">
        <f t="shared" si="153"/>
        <v>5.944150603756285E-3</v>
      </c>
      <c r="M82" s="22">
        <f t="shared" si="153"/>
        <v>-3.6606342273636E-3</v>
      </c>
      <c r="N82" s="23">
        <f t="shared" ref="N82:S82" si="154">(B82-B81)/B81</f>
        <v>2.3558346894157266E-2</v>
      </c>
      <c r="O82" s="23">
        <f t="shared" si="154"/>
        <v>1.7549832319831711E-2</v>
      </c>
      <c r="P82" s="23">
        <f t="shared" si="154"/>
        <v>1.0827993678249137E-2</v>
      </c>
      <c r="Q82" s="23">
        <f t="shared" si="154"/>
        <v>3.2830763835931934E-2</v>
      </c>
      <c r="R82" s="23">
        <f t="shared" si="154"/>
        <v>5.9618521230748204E-3</v>
      </c>
      <c r="S82" s="25">
        <f t="shared" si="154"/>
        <v>-3.6539422739785485E-3</v>
      </c>
      <c r="U82" s="2"/>
    </row>
    <row r="83" spans="1:21" ht="15.75" customHeight="1">
      <c r="A83" s="13">
        <v>42513</v>
      </c>
      <c r="B83" s="15">
        <v>216.220001</v>
      </c>
      <c r="C83" s="15">
        <v>27.424050999999999</v>
      </c>
      <c r="D83" s="15">
        <v>90.935935999999998</v>
      </c>
      <c r="E83" s="15">
        <v>94.889999000000003</v>
      </c>
      <c r="F83" s="15">
        <v>46.666435</v>
      </c>
      <c r="G83" s="15">
        <v>65.735500000000002</v>
      </c>
      <c r="H83" s="21">
        <f t="shared" ref="H83:M83" si="155">LN(B83/B82)</f>
        <v>-1.8603047365059605E-2</v>
      </c>
      <c r="I83" s="21">
        <f t="shared" si="155"/>
        <v>2.6497979102441021E-3</v>
      </c>
      <c r="J83" s="21">
        <f t="shared" si="155"/>
        <v>1.2627434137899175E-2</v>
      </c>
      <c r="K83" s="21">
        <f t="shared" si="155"/>
        <v>2.5617806504939691E-2</v>
      </c>
      <c r="L83" s="21">
        <f t="shared" si="155"/>
        <v>-1.1723638771838109E-2</v>
      </c>
      <c r="M83" s="22">
        <f t="shared" si="155"/>
        <v>-1.5743555517511495E-2</v>
      </c>
      <c r="N83" s="23">
        <f t="shared" ref="N83:S83" si="156">(B83-B82)/B82</f>
        <v>-1.8431078710872916E-2</v>
      </c>
      <c r="O83" s="23">
        <f t="shared" si="156"/>
        <v>2.6533117276764965E-3</v>
      </c>
      <c r="P83" s="23">
        <f t="shared" si="156"/>
        <v>1.270749682487427E-2</v>
      </c>
      <c r="Q83" s="23">
        <f t="shared" si="156"/>
        <v>2.5948762589442408E-2</v>
      </c>
      <c r="R83" s="23">
        <f t="shared" si="156"/>
        <v>-1.1655184690265124E-2</v>
      </c>
      <c r="S83" s="25">
        <f t="shared" si="156"/>
        <v>-1.5620273560691532E-2</v>
      </c>
      <c r="U83" s="2"/>
    </row>
    <row r="84" spans="1:21" ht="15.75" customHeight="1">
      <c r="A84" s="13">
        <v>42514</v>
      </c>
      <c r="B84" s="15">
        <v>217.91000399999999</v>
      </c>
      <c r="C84" s="15">
        <v>28.177012999999999</v>
      </c>
      <c r="D84" s="15">
        <v>92.322188999999995</v>
      </c>
      <c r="E84" s="15">
        <v>97.889999000000003</v>
      </c>
      <c r="F84" s="15">
        <v>48.121552000000001</v>
      </c>
      <c r="G84" s="15">
        <v>65.346100000000007</v>
      </c>
      <c r="H84" s="21">
        <f t="shared" ref="H84:M84" si="157">LN(B84/B83)</f>
        <v>7.7857393754875636E-3</v>
      </c>
      <c r="I84" s="21">
        <f t="shared" si="157"/>
        <v>2.7086101592743272E-2</v>
      </c>
      <c r="J84" s="21">
        <f t="shared" si="157"/>
        <v>1.5129254891403323E-2</v>
      </c>
      <c r="K84" s="21">
        <f t="shared" si="157"/>
        <v>3.1126073610641992E-2</v>
      </c>
      <c r="L84" s="21">
        <f t="shared" si="157"/>
        <v>3.0704973644792227E-2</v>
      </c>
      <c r="M84" s="22">
        <f t="shared" si="157"/>
        <v>-5.9413547816699452E-3</v>
      </c>
      <c r="N84" s="23">
        <f t="shared" ref="N84:S84" si="158">(B84-B83)/B83</f>
        <v>7.8161270566268759E-3</v>
      </c>
      <c r="O84" s="23">
        <f t="shared" si="158"/>
        <v>2.7456264575937382E-2</v>
      </c>
      <c r="P84" s="23">
        <f t="shared" si="158"/>
        <v>1.5244281424672381E-2</v>
      </c>
      <c r="Q84" s="23">
        <f t="shared" si="158"/>
        <v>3.1615555186168778E-2</v>
      </c>
      <c r="R84" s="23">
        <f t="shared" si="158"/>
        <v>3.1181233363979943E-2</v>
      </c>
      <c r="S84" s="25">
        <f t="shared" si="158"/>
        <v>-5.9237398361615089E-3</v>
      </c>
      <c r="U84" s="2"/>
    </row>
    <row r="85" spans="1:21" ht="15.75" customHeight="1">
      <c r="A85" s="13">
        <v>42515</v>
      </c>
      <c r="B85" s="15">
        <v>219.58000200000001</v>
      </c>
      <c r="C85" s="15">
        <v>28.476379000000001</v>
      </c>
      <c r="D85" s="15">
        <v>93.944205999999994</v>
      </c>
      <c r="E85" s="15">
        <v>100.199997</v>
      </c>
      <c r="F85" s="15">
        <v>48.615912999999999</v>
      </c>
      <c r="G85" s="15">
        <v>66.069500000000005</v>
      </c>
      <c r="H85" s="21">
        <f t="shared" ref="H85:M85" si="159">LN(B85/B84)</f>
        <v>7.6344880498520236E-3</v>
      </c>
      <c r="I85" s="21">
        <f t="shared" si="159"/>
        <v>1.056843291530097E-2</v>
      </c>
      <c r="J85" s="21">
        <f t="shared" si="159"/>
        <v>1.7416539372196609E-2</v>
      </c>
      <c r="K85" s="21">
        <f t="shared" si="159"/>
        <v>2.3323769652853349E-2</v>
      </c>
      <c r="L85" s="21">
        <f t="shared" si="159"/>
        <v>1.0220762009192735E-2</v>
      </c>
      <c r="M85" s="22">
        <f t="shared" si="159"/>
        <v>1.100945864598013E-2</v>
      </c>
      <c r="N85" s="23">
        <f t="shared" ref="N85:S85" si="160">(B85-B84)/B84</f>
        <v>7.663705058717823E-3</v>
      </c>
      <c r="O85" s="23">
        <f t="shared" si="160"/>
        <v>1.0624476057841998E-2</v>
      </c>
      <c r="P85" s="23">
        <f t="shared" si="160"/>
        <v>1.7569091651412204E-2</v>
      </c>
      <c r="Q85" s="23">
        <f t="shared" si="160"/>
        <v>2.3597895838164153E-2</v>
      </c>
      <c r="R85" s="23">
        <f t="shared" si="160"/>
        <v>1.0273172403084544E-2</v>
      </c>
      <c r="S85" s="25">
        <f t="shared" si="160"/>
        <v>1.1070285755385524E-2</v>
      </c>
      <c r="U85" s="2"/>
    </row>
    <row r="86" spans="1:21" ht="15.75" customHeight="1">
      <c r="A86" s="13">
        <v>42516</v>
      </c>
      <c r="B86" s="15">
        <v>225.11999499999999</v>
      </c>
      <c r="C86" s="15">
        <v>28.567098999999999</v>
      </c>
      <c r="D86" s="15">
        <v>94.689177999999998</v>
      </c>
      <c r="E86" s="15">
        <v>102.80999799999999</v>
      </c>
      <c r="F86" s="15">
        <v>48.401370999999997</v>
      </c>
      <c r="G86" s="15">
        <v>65.990399999999994</v>
      </c>
      <c r="H86" s="21">
        <f t="shared" ref="H86:M86" si="161">LN(B86/B85)</f>
        <v>2.4916931240817841E-2</v>
      </c>
      <c r="I86" s="21">
        <f t="shared" si="161"/>
        <v>3.1807344035033503E-3</v>
      </c>
      <c r="J86" s="21">
        <f t="shared" si="161"/>
        <v>7.8986641427265681E-3</v>
      </c>
      <c r="K86" s="21">
        <f t="shared" si="161"/>
        <v>2.5714446390622051E-2</v>
      </c>
      <c r="L86" s="21">
        <f t="shared" si="161"/>
        <v>-4.4227655294624343E-3</v>
      </c>
      <c r="M86" s="22">
        <f t="shared" si="161"/>
        <v>-1.1979413805322369E-3</v>
      </c>
      <c r="N86" s="23">
        <f t="shared" ref="N86:S86" si="162">(B86-B85)/B85</f>
        <v>2.5229952407050171E-2</v>
      </c>
      <c r="O86" s="23">
        <f t="shared" si="162"/>
        <v>3.1857983067298504E-3</v>
      </c>
      <c r="P86" s="23">
        <f t="shared" si="162"/>
        <v>7.9299408842734183E-3</v>
      </c>
      <c r="Q86" s="23">
        <f t="shared" si="162"/>
        <v>2.604791495153435E-2</v>
      </c>
      <c r="R86" s="23">
        <f t="shared" si="162"/>
        <v>-4.4129995049152233E-3</v>
      </c>
      <c r="S86" s="25">
        <f t="shared" si="162"/>
        <v>-1.1972241351911404E-3</v>
      </c>
      <c r="U86" s="2"/>
    </row>
    <row r="87" spans="1:21" ht="15.75" customHeight="1">
      <c r="A87" s="13">
        <v>42517</v>
      </c>
      <c r="B87" s="15">
        <v>223.03999300000001</v>
      </c>
      <c r="C87" s="15">
        <v>28.639676999999999</v>
      </c>
      <c r="D87" s="15">
        <v>94.632598999999999</v>
      </c>
      <c r="E87" s="15">
        <v>103.300003</v>
      </c>
      <c r="F87" s="15">
        <v>48.802470999999997</v>
      </c>
      <c r="G87" s="15">
        <v>66.072400000000002</v>
      </c>
      <c r="H87" s="21">
        <f t="shared" ref="H87:M87" si="163">LN(B87/B86)</f>
        <v>-9.2824749680483192E-3</v>
      </c>
      <c r="I87" s="21">
        <f t="shared" si="163"/>
        <v>2.5373930857523386E-3</v>
      </c>
      <c r="J87" s="21">
        <f t="shared" si="163"/>
        <v>-5.9770199267027483E-4</v>
      </c>
      <c r="K87" s="21">
        <f t="shared" si="163"/>
        <v>4.7548000659524466E-3</v>
      </c>
      <c r="L87" s="21">
        <f t="shared" si="163"/>
        <v>8.252807055401476E-3</v>
      </c>
      <c r="M87" s="22">
        <f t="shared" si="163"/>
        <v>1.241833590353045E-3</v>
      </c>
      <c r="N87" s="23">
        <f t="shared" ref="N87:S87" si="164">(B87-B86)/B86</f>
        <v>-9.2395257915672008E-3</v>
      </c>
      <c r="O87" s="23">
        <f t="shared" si="164"/>
        <v>2.5406149920928281E-3</v>
      </c>
      <c r="P87" s="23">
        <f t="shared" si="164"/>
        <v>-5.9752340441691519E-4</v>
      </c>
      <c r="Q87" s="23">
        <f t="shared" si="164"/>
        <v>4.7661220652879567E-3</v>
      </c>
      <c r="R87" s="23">
        <f t="shared" si="164"/>
        <v>8.2869553426492739E-3</v>
      </c>
      <c r="S87" s="25">
        <f t="shared" si="164"/>
        <v>1.2426049849676294E-3</v>
      </c>
      <c r="U87" s="2"/>
    </row>
    <row r="88" spans="1:21" ht="15.75" customHeight="1">
      <c r="A88" s="13">
        <v>42521</v>
      </c>
      <c r="B88" s="15">
        <v>223.229996</v>
      </c>
      <c r="C88" s="15">
        <v>28.657817999999999</v>
      </c>
      <c r="D88" s="15">
        <v>94.170524999999998</v>
      </c>
      <c r="E88" s="15">
        <v>102.57</v>
      </c>
      <c r="F88" s="15">
        <v>49.43676</v>
      </c>
      <c r="G88" s="15">
        <v>66.914199999999994</v>
      </c>
      <c r="H88" s="21">
        <f t="shared" ref="H88:M88" si="165">LN(B88/B87)</f>
        <v>8.5151597088726941E-4</v>
      </c>
      <c r="I88" s="21">
        <f t="shared" si="165"/>
        <v>6.3322142115176114E-4</v>
      </c>
      <c r="J88" s="21">
        <f t="shared" si="165"/>
        <v>-4.8947804758156729E-3</v>
      </c>
      <c r="K88" s="21">
        <f t="shared" si="165"/>
        <v>-7.0919128478992817E-3</v>
      </c>
      <c r="L88" s="21">
        <f t="shared" si="165"/>
        <v>1.2913330198325404E-2</v>
      </c>
      <c r="M88" s="22">
        <f t="shared" si="165"/>
        <v>1.2660091219195303E-2</v>
      </c>
      <c r="N88" s="23">
        <f t="shared" ref="N88:S88" si="166">(B88-B87)/B87</f>
        <v>8.5187861353631835E-4</v>
      </c>
      <c r="O88" s="23">
        <f t="shared" si="166"/>
        <v>6.3342194815953982E-4</v>
      </c>
      <c r="P88" s="23">
        <f t="shared" si="166"/>
        <v>-4.8828205595410224E-3</v>
      </c>
      <c r="Q88" s="23">
        <f t="shared" si="166"/>
        <v>-7.0668245769558262E-3</v>
      </c>
      <c r="R88" s="23">
        <f t="shared" si="166"/>
        <v>1.2997067300137376E-2</v>
      </c>
      <c r="S88" s="25">
        <f t="shared" si="166"/>
        <v>1.2740569435951957E-2</v>
      </c>
      <c r="U88" s="2"/>
    </row>
    <row r="89" spans="1:21" ht="15.75" customHeight="1">
      <c r="A89" s="13">
        <v>42522</v>
      </c>
      <c r="B89" s="15">
        <v>219.55999800000001</v>
      </c>
      <c r="C89" s="15">
        <v>28.721319000000001</v>
      </c>
      <c r="D89" s="15">
        <v>92.850273000000001</v>
      </c>
      <c r="E89" s="15">
        <v>101.510002</v>
      </c>
      <c r="F89" s="15">
        <v>49.296829000000002</v>
      </c>
      <c r="G89" s="15">
        <v>67.143900000000002</v>
      </c>
      <c r="H89" s="21">
        <f t="shared" ref="H89:M89" si="167">LN(B89/B88)</f>
        <v>-1.6577077585979809E-2</v>
      </c>
      <c r="I89" s="21">
        <f t="shared" si="167"/>
        <v>2.2133837922533256E-3</v>
      </c>
      <c r="J89" s="21">
        <f t="shared" si="167"/>
        <v>-1.4119006509760779E-2</v>
      </c>
      <c r="K89" s="21">
        <f t="shared" si="167"/>
        <v>-1.0388156820487675E-2</v>
      </c>
      <c r="L89" s="21">
        <f t="shared" si="167"/>
        <v>-2.8345185282298716E-3</v>
      </c>
      <c r="M89" s="22">
        <f t="shared" si="167"/>
        <v>3.4268757320847372E-3</v>
      </c>
      <c r="N89" s="23">
        <f t="shared" ref="N89:S89" si="168">(B89-B88)/B88</f>
        <v>-1.6440433928064008E-2</v>
      </c>
      <c r="O89" s="23">
        <f t="shared" si="168"/>
        <v>2.2158351344126149E-3</v>
      </c>
      <c r="P89" s="23">
        <f t="shared" si="168"/>
        <v>-1.4019800781613955E-2</v>
      </c>
      <c r="Q89" s="23">
        <f t="shared" si="168"/>
        <v>-1.0334386272789249E-2</v>
      </c>
      <c r="R89" s="23">
        <f t="shared" si="168"/>
        <v>-2.8305050735524971E-3</v>
      </c>
      <c r="S89" s="25">
        <f t="shared" si="168"/>
        <v>3.4327541837159865E-3</v>
      </c>
      <c r="U89" s="2"/>
    </row>
    <row r="90" spans="1:21" ht="15.75" customHeight="1">
      <c r="A90" s="13">
        <v>42523</v>
      </c>
      <c r="B90" s="15">
        <v>218.96000699999999</v>
      </c>
      <c r="C90" s="15">
        <v>28.812044</v>
      </c>
      <c r="D90" s="15">
        <v>92.152457999999996</v>
      </c>
      <c r="E90" s="15">
        <v>101.25</v>
      </c>
      <c r="F90" s="15">
        <v>48.951720999999999</v>
      </c>
      <c r="G90" s="15">
        <v>66.500600000000006</v>
      </c>
      <c r="H90" s="21">
        <f t="shared" ref="H90:M90" si="169">LN(B90/B89)</f>
        <v>-2.7364378708285473E-3</v>
      </c>
      <c r="I90" s="21">
        <f t="shared" si="169"/>
        <v>3.1538248581267376E-3</v>
      </c>
      <c r="J90" s="21">
        <f t="shared" si="169"/>
        <v>-7.5438703592256027E-3</v>
      </c>
      <c r="K90" s="21">
        <f t="shared" si="169"/>
        <v>-2.564629512183341E-3</v>
      </c>
      <c r="L90" s="21">
        <f t="shared" si="169"/>
        <v>-7.0252318098765962E-3</v>
      </c>
      <c r="M90" s="22">
        <f t="shared" si="169"/>
        <v>-9.6271072655691754E-3</v>
      </c>
      <c r="N90" s="23">
        <f t="shared" ref="N90:S90" si="170">(B90-B89)/B89</f>
        <v>-2.7326972374995969E-3</v>
      </c>
      <c r="O90" s="23">
        <f t="shared" si="170"/>
        <v>3.1588033961810406E-3</v>
      </c>
      <c r="P90" s="23">
        <f t="shared" si="170"/>
        <v>-7.5154867880679859E-3</v>
      </c>
      <c r="Q90" s="23">
        <f t="shared" si="170"/>
        <v>-2.5613436595144593E-3</v>
      </c>
      <c r="R90" s="23">
        <f t="shared" si="170"/>
        <v>-7.0006125546128589E-3</v>
      </c>
      <c r="S90" s="25">
        <f t="shared" si="170"/>
        <v>-9.5809150198304903E-3</v>
      </c>
      <c r="U90" s="2"/>
    </row>
    <row r="91" spans="1:21" ht="15.75" customHeight="1">
      <c r="A91" s="13">
        <v>42524</v>
      </c>
      <c r="B91" s="15">
        <v>218.990005</v>
      </c>
      <c r="C91" s="15">
        <v>28.685034000000002</v>
      </c>
      <c r="D91" s="15">
        <v>92.341048999999998</v>
      </c>
      <c r="E91" s="15">
        <v>99.589995999999999</v>
      </c>
      <c r="F91" s="15">
        <v>48.308093999999997</v>
      </c>
      <c r="G91" s="15">
        <v>65.546199999999999</v>
      </c>
      <c r="H91" s="21">
        <f t="shared" ref="H91:M91" si="171">LN(B91/B90)</f>
        <v>1.369928038586667E-4</v>
      </c>
      <c r="I91" s="21">
        <f t="shared" si="171"/>
        <v>-4.4179708258089345E-3</v>
      </c>
      <c r="J91" s="21">
        <f t="shared" si="171"/>
        <v>2.0444195435782757E-3</v>
      </c>
      <c r="K91" s="21">
        <f t="shared" si="171"/>
        <v>-1.6530988207776313E-2</v>
      </c>
      <c r="L91" s="21">
        <f t="shared" si="171"/>
        <v>-1.3235402424586963E-2</v>
      </c>
      <c r="M91" s="22">
        <f t="shared" si="171"/>
        <v>-1.4455732662664622E-2</v>
      </c>
      <c r="N91" s="23">
        <f t="shared" ref="N91:S91" si="172">(B91-B90)/B90</f>
        <v>1.3700218780138322E-4</v>
      </c>
      <c r="O91" s="23">
        <f t="shared" si="172"/>
        <v>-4.4082259488427309E-3</v>
      </c>
      <c r="P91" s="23">
        <f t="shared" si="172"/>
        <v>2.0465107941016877E-3</v>
      </c>
      <c r="Q91" s="23">
        <f t="shared" si="172"/>
        <v>-1.6395101234567909E-2</v>
      </c>
      <c r="R91" s="23">
        <f t="shared" si="172"/>
        <v>-1.314819963122445E-2</v>
      </c>
      <c r="S91" s="25">
        <f t="shared" si="172"/>
        <v>-1.4351750209772644E-2</v>
      </c>
      <c r="U91" s="2"/>
    </row>
    <row r="92" spans="1:21" ht="15.75" customHeight="1">
      <c r="A92" s="13">
        <v>42527</v>
      </c>
      <c r="B92" s="15">
        <v>220.679993</v>
      </c>
      <c r="C92" s="15">
        <v>28.739467999999999</v>
      </c>
      <c r="D92" s="15">
        <v>93.010589999999993</v>
      </c>
      <c r="E92" s="15">
        <v>100.739998</v>
      </c>
      <c r="F92" s="15">
        <v>48.625252000000003</v>
      </c>
      <c r="G92" s="15">
        <v>65.029200000000003</v>
      </c>
      <c r="H92" s="21">
        <f t="shared" ref="H92:M92" si="173">LN(B92/B91)</f>
        <v>7.6875671785003917E-3</v>
      </c>
      <c r="I92" s="21">
        <f t="shared" si="173"/>
        <v>1.8958463515814498E-3</v>
      </c>
      <c r="J92" s="21">
        <f t="shared" si="173"/>
        <v>7.2245804332749719E-3</v>
      </c>
      <c r="K92" s="21">
        <f t="shared" si="173"/>
        <v>1.1481202685544804E-2</v>
      </c>
      <c r="L92" s="21">
        <f t="shared" si="173"/>
        <v>6.5438601857471454E-3</v>
      </c>
      <c r="M92" s="22">
        <f t="shared" si="173"/>
        <v>-7.9188377238966923E-3</v>
      </c>
      <c r="N92" s="23">
        <f t="shared" ref="N92:S92" si="174">(B92-B91)/B91</f>
        <v>7.717192389670933E-3</v>
      </c>
      <c r="O92" s="23">
        <f t="shared" si="174"/>
        <v>1.8976446044999277E-3</v>
      </c>
      <c r="P92" s="23">
        <f t="shared" si="174"/>
        <v>7.2507406754713745E-3</v>
      </c>
      <c r="Q92" s="23">
        <f t="shared" si="174"/>
        <v>1.1547364656988244E-2</v>
      </c>
      <c r="R92" s="23">
        <f t="shared" si="174"/>
        <v>6.5653180189639915E-3</v>
      </c>
      <c r="S92" s="25">
        <f t="shared" si="174"/>
        <v>-7.887566327262235E-3</v>
      </c>
      <c r="U92" s="2"/>
    </row>
    <row r="93" spans="1:21" ht="15.75" customHeight="1">
      <c r="A93" s="13">
        <v>42528</v>
      </c>
      <c r="B93" s="15">
        <v>232.33999600000001</v>
      </c>
      <c r="C93" s="15">
        <v>28.9209</v>
      </c>
      <c r="D93" s="15">
        <v>93.387810000000002</v>
      </c>
      <c r="E93" s="15">
        <v>99.889999000000003</v>
      </c>
      <c r="F93" s="15">
        <v>48.597262999999998</v>
      </c>
      <c r="G93" s="15">
        <v>64.097899999999996</v>
      </c>
      <c r="H93" s="21">
        <f t="shared" ref="H93:M93" si="175">LN(B93/B92)</f>
        <v>5.1488142185088147E-2</v>
      </c>
      <c r="I93" s="21">
        <f t="shared" si="175"/>
        <v>6.2931474450950058E-3</v>
      </c>
      <c r="J93" s="21">
        <f t="shared" si="175"/>
        <v>4.0474651602935762E-3</v>
      </c>
      <c r="K93" s="21">
        <f t="shared" si="175"/>
        <v>-8.473349931370824E-3</v>
      </c>
      <c r="L93" s="21">
        <f t="shared" si="175"/>
        <v>-5.7577199629593007E-4</v>
      </c>
      <c r="M93" s="22">
        <f t="shared" si="175"/>
        <v>-1.4424797711426799E-2</v>
      </c>
      <c r="N93" s="23">
        <f t="shared" ref="N93:S93" si="176">(B93-B92)/B92</f>
        <v>5.2836701875371268E-2</v>
      </c>
      <c r="O93" s="23">
        <f t="shared" si="176"/>
        <v>6.3129909015713489E-3</v>
      </c>
      <c r="P93" s="23">
        <f t="shared" si="176"/>
        <v>4.0556672095081684E-3</v>
      </c>
      <c r="Q93" s="23">
        <f t="shared" si="176"/>
        <v>-8.4375522818652109E-3</v>
      </c>
      <c r="R93" s="23">
        <f t="shared" si="176"/>
        <v>-5.7560627140822108E-4</v>
      </c>
      <c r="S93" s="25">
        <f t="shared" si="176"/>
        <v>-1.4321258757604389E-2</v>
      </c>
      <c r="U93" s="2"/>
    </row>
    <row r="94" spans="1:21" ht="15.75" customHeight="1">
      <c r="A94" s="13">
        <v>42529</v>
      </c>
      <c r="B94" s="15">
        <v>235.520004</v>
      </c>
      <c r="C94" s="15">
        <v>28.929974000000001</v>
      </c>
      <c r="D94" s="15">
        <v>93.302932999999996</v>
      </c>
      <c r="E94" s="15">
        <v>97.860000999999997</v>
      </c>
      <c r="F94" s="15">
        <v>48.541285999999999</v>
      </c>
      <c r="G94" s="15">
        <v>64.051000000000002</v>
      </c>
      <c r="H94" s="21">
        <f t="shared" ref="H94:M94" si="177">LN(B94/B93)</f>
        <v>1.3594053655027088E-2</v>
      </c>
      <c r="I94" s="21">
        <f t="shared" si="177"/>
        <v>3.1370312830236057E-4</v>
      </c>
      <c r="J94" s="21">
        <f t="shared" si="177"/>
        <v>-9.0927921207048588E-4</v>
      </c>
      <c r="K94" s="21">
        <f t="shared" si="177"/>
        <v>-2.053167445338908E-2</v>
      </c>
      <c r="L94" s="21">
        <f t="shared" si="177"/>
        <v>-1.1525188871450748E-3</v>
      </c>
      <c r="M94" s="22">
        <f t="shared" si="177"/>
        <v>-7.3196105614565122E-4</v>
      </c>
      <c r="N94" s="23">
        <f t="shared" ref="N94:S94" si="178">(B94-B93)/B93</f>
        <v>1.3686872922215194E-2</v>
      </c>
      <c r="O94" s="23">
        <f t="shared" si="178"/>
        <v>3.1375233827445905E-4</v>
      </c>
      <c r="P94" s="23">
        <f t="shared" si="178"/>
        <v>-9.0886594299626324E-4</v>
      </c>
      <c r="Q94" s="23">
        <f t="shared" si="178"/>
        <v>-2.032233477147203E-2</v>
      </c>
      <c r="R94" s="23">
        <f t="shared" si="178"/>
        <v>-1.15185499232742E-3</v>
      </c>
      <c r="S94" s="25">
        <f t="shared" si="178"/>
        <v>-7.3169323799989903E-4</v>
      </c>
      <c r="U94" s="2"/>
    </row>
    <row r="95" spans="1:21" ht="15.75" customHeight="1">
      <c r="A95" s="13">
        <v>42530</v>
      </c>
      <c r="B95" s="15">
        <v>229.36000100000001</v>
      </c>
      <c r="C95" s="15">
        <v>28.975334</v>
      </c>
      <c r="D95" s="15">
        <v>93.972481000000002</v>
      </c>
      <c r="E95" s="15">
        <v>97.089995999999999</v>
      </c>
      <c r="F95" s="15">
        <v>48.149521</v>
      </c>
      <c r="G95" s="15">
        <v>64.729799999999997</v>
      </c>
      <c r="H95" s="21">
        <f t="shared" ref="H95:M95" si="179">LN(B95/B94)</f>
        <v>-2.6503026589134365E-2</v>
      </c>
      <c r="I95" s="21">
        <f t="shared" si="179"/>
        <v>1.5666960713910693E-3</v>
      </c>
      <c r="J95" s="21">
        <f t="shared" si="179"/>
        <v>7.1504405032369149E-3</v>
      </c>
      <c r="K95" s="21">
        <f t="shared" si="179"/>
        <v>-7.8995538964921203E-3</v>
      </c>
      <c r="L95" s="21">
        <f t="shared" si="179"/>
        <v>-8.1035034452882713E-3</v>
      </c>
      <c r="M95" s="22">
        <f t="shared" si="179"/>
        <v>1.0542041771828641E-2</v>
      </c>
      <c r="N95" s="23">
        <f t="shared" ref="N95:S95" si="180">(B95-B94)/B94</f>
        <v>-2.6154903597912595E-2</v>
      </c>
      <c r="O95" s="23">
        <f t="shared" si="180"/>
        <v>1.5679239808510969E-3</v>
      </c>
      <c r="P95" s="23">
        <f t="shared" si="180"/>
        <v>7.1760659442507138E-3</v>
      </c>
      <c r="Q95" s="23">
        <f t="shared" si="180"/>
        <v>-7.8684344178577888E-3</v>
      </c>
      <c r="R95" s="23">
        <f t="shared" si="180"/>
        <v>-8.0707585703435926E-3</v>
      </c>
      <c r="S95" s="25">
        <f t="shared" si="180"/>
        <v>1.0597804874240767E-2</v>
      </c>
      <c r="U95" s="2"/>
    </row>
    <row r="96" spans="1:21" ht="15.75" customHeight="1">
      <c r="A96" s="13">
        <v>42531</v>
      </c>
      <c r="B96" s="15">
        <v>218.78999300000001</v>
      </c>
      <c r="C96" s="15">
        <v>29.066053</v>
      </c>
      <c r="D96" s="15">
        <v>93.199211000000005</v>
      </c>
      <c r="E96" s="15">
        <v>93.75</v>
      </c>
      <c r="F96" s="15">
        <v>48.018940000000001</v>
      </c>
      <c r="G96" s="15">
        <v>66.070599999999999</v>
      </c>
      <c r="H96" s="21">
        <f t="shared" ref="H96:M96" si="181">LN(B96/B95)</f>
        <v>-4.7180492264971313E-2</v>
      </c>
      <c r="I96" s="21">
        <f t="shared" si="181"/>
        <v>3.1260133006534678E-3</v>
      </c>
      <c r="J96" s="21">
        <f t="shared" si="181"/>
        <v>-8.2627280991755311E-3</v>
      </c>
      <c r="K96" s="21">
        <f t="shared" si="181"/>
        <v>-3.5006677332644794E-2</v>
      </c>
      <c r="L96" s="21">
        <f t="shared" si="181"/>
        <v>-2.7156737020389175E-3</v>
      </c>
      <c r="M96" s="22">
        <f t="shared" si="181"/>
        <v>2.0502184482801389E-2</v>
      </c>
      <c r="N96" s="23">
        <f t="shared" ref="N96:S96" si="182">(B96-B95)/B95</f>
        <v>-4.6084792265064567E-2</v>
      </c>
      <c r="O96" s="23">
        <f t="shared" si="182"/>
        <v>3.1309043754249731E-3</v>
      </c>
      <c r="P96" s="23">
        <f t="shared" si="182"/>
        <v>-8.2286855872199076E-3</v>
      </c>
      <c r="Q96" s="23">
        <f t="shared" si="182"/>
        <v>-3.4401031389474972E-2</v>
      </c>
      <c r="R96" s="23">
        <f t="shared" si="182"/>
        <v>-2.7119895959089478E-3</v>
      </c>
      <c r="S96" s="25">
        <f t="shared" si="182"/>
        <v>2.071379797249492E-2</v>
      </c>
      <c r="U96" s="2"/>
    </row>
    <row r="97" spans="1:21" ht="15.75" customHeight="1">
      <c r="A97" s="13">
        <v>42534</v>
      </c>
      <c r="B97" s="15">
        <v>217.86999499999999</v>
      </c>
      <c r="C97" s="15">
        <v>29.183979000000001</v>
      </c>
      <c r="D97" s="15">
        <v>91.794083000000001</v>
      </c>
      <c r="E97" s="15">
        <v>93.849997999999999</v>
      </c>
      <c r="F97" s="15">
        <v>46.769024000000002</v>
      </c>
      <c r="G97" s="15">
        <v>65.703800000000001</v>
      </c>
      <c r="H97" s="21">
        <f t="shared" ref="H97:M97" si="183">LN(B97/B96)</f>
        <v>-4.2138019813243834E-3</v>
      </c>
      <c r="I97" s="21">
        <f t="shared" si="183"/>
        <v>4.0489646806600547E-3</v>
      </c>
      <c r="J97" s="21">
        <f t="shared" si="183"/>
        <v>-1.5191415779055976E-2</v>
      </c>
      <c r="K97" s="21">
        <f t="shared" si="183"/>
        <v>1.0660768713952713E-3</v>
      </c>
      <c r="L97" s="21">
        <f t="shared" si="183"/>
        <v>-2.6374412971467271E-2</v>
      </c>
      <c r="M97" s="22">
        <f t="shared" si="183"/>
        <v>-5.5671047994404451E-3</v>
      </c>
      <c r="N97" s="23">
        <f t="shared" ref="N97:S97" si="184">(B97-B96)/B96</f>
        <v>-4.2049363747638175E-3</v>
      </c>
      <c r="O97" s="23">
        <f t="shared" si="184"/>
        <v>4.0571728125590577E-3</v>
      </c>
      <c r="P97" s="23">
        <f t="shared" si="184"/>
        <v>-1.5076608320214263E-2</v>
      </c>
      <c r="Q97" s="23">
        <f t="shared" si="184"/>
        <v>1.0666453333333266E-3</v>
      </c>
      <c r="R97" s="23">
        <f t="shared" si="184"/>
        <v>-2.6029645802260502E-2</v>
      </c>
      <c r="S97" s="25">
        <f t="shared" si="184"/>
        <v>-5.5516371880987578E-3</v>
      </c>
      <c r="U97" s="2"/>
    </row>
    <row r="98" spans="1:21" ht="15.75" customHeight="1">
      <c r="A98" s="13">
        <v>42535</v>
      </c>
      <c r="B98" s="15">
        <v>214.96000699999999</v>
      </c>
      <c r="C98" s="15">
        <v>29.156766999999999</v>
      </c>
      <c r="D98" s="15">
        <v>91.907257000000001</v>
      </c>
      <c r="E98" s="15">
        <v>94.120002999999997</v>
      </c>
      <c r="F98" s="15">
        <v>46.479874000000002</v>
      </c>
      <c r="G98" s="15">
        <v>65.840800000000002</v>
      </c>
      <c r="H98" s="21">
        <f t="shared" ref="H98:M98" si="185">LN(B98/B97)</f>
        <v>-1.3446534817343713E-2</v>
      </c>
      <c r="I98" s="21">
        <f t="shared" si="185"/>
        <v>-9.3286438172759348E-4</v>
      </c>
      <c r="J98" s="21">
        <f t="shared" si="185"/>
        <v>1.2321523002325468E-3</v>
      </c>
      <c r="K98" s="21">
        <f t="shared" si="185"/>
        <v>2.8728540114488356E-3</v>
      </c>
      <c r="L98" s="21">
        <f t="shared" si="185"/>
        <v>-6.2017017456178014E-3</v>
      </c>
      <c r="M98" s="22">
        <f t="shared" si="185"/>
        <v>2.0829444847298931E-3</v>
      </c>
      <c r="N98" s="23">
        <f t="shared" ref="N98:S98" si="186">(B98-B97)/B97</f>
        <v>-1.33565340192898E-2</v>
      </c>
      <c r="O98" s="23">
        <f t="shared" si="186"/>
        <v>-9.3242939902068306E-4</v>
      </c>
      <c r="P98" s="23">
        <f t="shared" si="186"/>
        <v>1.2329117117494467E-3</v>
      </c>
      <c r="Q98" s="23">
        <f t="shared" si="186"/>
        <v>2.8769846111237809E-3</v>
      </c>
      <c r="R98" s="23">
        <f t="shared" si="186"/>
        <v>-6.1825108858375869E-3</v>
      </c>
      <c r="S98" s="25">
        <f t="shared" si="186"/>
        <v>2.0851153205750724E-3</v>
      </c>
      <c r="U98" s="2"/>
    </row>
    <row r="99" spans="1:21" ht="15.75" customHeight="1">
      <c r="A99" s="13">
        <v>42536</v>
      </c>
      <c r="B99" s="15">
        <v>217.699997</v>
      </c>
      <c r="C99" s="15">
        <v>28.675964</v>
      </c>
      <c r="D99" s="15">
        <v>91.605484000000004</v>
      </c>
      <c r="E99" s="15">
        <v>94.290001000000004</v>
      </c>
      <c r="F99" s="15">
        <v>46.349285000000002</v>
      </c>
      <c r="G99" s="15">
        <v>65.198599999999999</v>
      </c>
      <c r="H99" s="21">
        <f t="shared" ref="H99:M99" si="187">LN(B99/B98)</f>
        <v>1.2665957588636563E-2</v>
      </c>
      <c r="I99" s="21">
        <f t="shared" si="187"/>
        <v>-1.6627749352945153E-2</v>
      </c>
      <c r="J99" s="21">
        <f t="shared" si="187"/>
        <v>-3.2888536280110234E-3</v>
      </c>
      <c r="K99" s="21">
        <f t="shared" si="187"/>
        <v>1.8045543498001427E-3</v>
      </c>
      <c r="L99" s="21">
        <f t="shared" si="187"/>
        <v>-2.813535909444778E-3</v>
      </c>
      <c r="M99" s="22">
        <f t="shared" si="187"/>
        <v>-9.8017106538483105E-3</v>
      </c>
      <c r="N99" s="23">
        <f t="shared" ref="N99:S99" si="188">(B99-B98)/B98</f>
        <v>1.2746510563706886E-2</v>
      </c>
      <c r="O99" s="23">
        <f t="shared" si="188"/>
        <v>-1.6490271366506378E-2</v>
      </c>
      <c r="P99" s="23">
        <f t="shared" si="188"/>
        <v>-3.283451273058853E-3</v>
      </c>
      <c r="Q99" s="23">
        <f t="shared" si="188"/>
        <v>1.8061835378395256E-3</v>
      </c>
      <c r="R99" s="23">
        <f t="shared" si="188"/>
        <v>-2.8095816266627683E-3</v>
      </c>
      <c r="S99" s="25">
        <f t="shared" si="188"/>
        <v>-9.7538304516348907E-3</v>
      </c>
      <c r="U99" s="2"/>
    </row>
    <row r="100" spans="1:21" ht="15.75" customHeight="1">
      <c r="A100" s="13">
        <v>42537</v>
      </c>
      <c r="B100" s="15">
        <v>217.929993</v>
      </c>
      <c r="C100" s="15">
        <v>28.748535</v>
      </c>
      <c r="D100" s="15">
        <v>91.992148999999998</v>
      </c>
      <c r="E100" s="15">
        <v>95.440002000000007</v>
      </c>
      <c r="F100" s="15">
        <v>47.002223999999998</v>
      </c>
      <c r="G100" s="15">
        <v>64.088099999999997</v>
      </c>
      <c r="H100" s="21">
        <f t="shared" ref="H100:M100" si="189">LN(B100/B99)</f>
        <v>1.0559237272438182E-3</v>
      </c>
      <c r="I100" s="21">
        <f t="shared" si="189"/>
        <v>2.5275288386717573E-3</v>
      </c>
      <c r="J100" s="21">
        <f t="shared" si="189"/>
        <v>4.2120975674722061E-3</v>
      </c>
      <c r="K100" s="21">
        <f t="shared" si="189"/>
        <v>1.2122648662070367E-2</v>
      </c>
      <c r="L100" s="21">
        <f t="shared" si="189"/>
        <v>1.3989053952315877E-2</v>
      </c>
      <c r="M100" s="22">
        <f t="shared" si="189"/>
        <v>-1.7179297043323216E-2</v>
      </c>
      <c r="N100" s="23">
        <f t="shared" ref="N100:S100" si="190">(B100-B99)/B99</f>
        <v>1.0564814109758573E-3</v>
      </c>
      <c r="O100" s="23">
        <f t="shared" si="190"/>
        <v>2.5307257325333488E-3</v>
      </c>
      <c r="P100" s="23">
        <f t="shared" si="190"/>
        <v>4.220980918565897E-3</v>
      </c>
      <c r="Q100" s="23">
        <f t="shared" si="190"/>
        <v>1.2196425790683819E-2</v>
      </c>
      <c r="R100" s="23">
        <f t="shared" si="190"/>
        <v>1.4087358629156768E-2</v>
      </c>
      <c r="S100" s="25">
        <f t="shared" si="190"/>
        <v>-1.70325743190805E-2</v>
      </c>
      <c r="U100" s="2"/>
    </row>
    <row r="101" spans="1:21" ht="15.75" customHeight="1">
      <c r="A101" s="13">
        <v>42538</v>
      </c>
      <c r="B101" s="15">
        <v>215.470001</v>
      </c>
      <c r="C101" s="15">
        <v>28.812044</v>
      </c>
      <c r="D101" s="15">
        <v>89.898605000000003</v>
      </c>
      <c r="E101" s="15">
        <v>94.449996999999996</v>
      </c>
      <c r="F101" s="15">
        <v>46.759704999999997</v>
      </c>
      <c r="G101" s="15">
        <v>64.191000000000003</v>
      </c>
      <c r="H101" s="21">
        <f t="shared" ref="H101:M101" si="191">LN(B101/B100)</f>
        <v>-1.135218483015449E-2</v>
      </c>
      <c r="I101" s="21">
        <f t="shared" si="191"/>
        <v>2.2066847441265421E-3</v>
      </c>
      <c r="J101" s="21">
        <f t="shared" si="191"/>
        <v>-2.3020812335311662E-2</v>
      </c>
      <c r="K101" s="21">
        <f t="shared" si="191"/>
        <v>-1.0427236560554195E-2</v>
      </c>
      <c r="L101" s="21">
        <f t="shared" si="191"/>
        <v>-5.1730919664616862E-3</v>
      </c>
      <c r="M101" s="22">
        <f t="shared" si="191"/>
        <v>1.604314686812714E-3</v>
      </c>
      <c r="N101" s="23">
        <f t="shared" ref="N101:S101" si="192">(B101-B100)/B100</f>
        <v>-1.1287991919496825E-2</v>
      </c>
      <c r="O101" s="23">
        <f t="shared" si="192"/>
        <v>2.2091212647879208E-3</v>
      </c>
      <c r="P101" s="23">
        <f t="shared" si="192"/>
        <v>-2.275785512957192E-2</v>
      </c>
      <c r="Q101" s="23">
        <f t="shared" si="192"/>
        <v>-1.0373061392014752E-2</v>
      </c>
      <c r="R101" s="23">
        <f t="shared" si="192"/>
        <v>-5.1597345691557382E-3</v>
      </c>
      <c r="S101" s="25">
        <f t="shared" si="192"/>
        <v>1.60560228810037E-3</v>
      </c>
      <c r="U101" s="2"/>
    </row>
    <row r="102" spans="1:21" ht="15.75" customHeight="1">
      <c r="A102" s="13">
        <v>42541</v>
      </c>
      <c r="B102" s="15">
        <v>219.699997</v>
      </c>
      <c r="C102" s="15">
        <v>29.183979000000001</v>
      </c>
      <c r="D102" s="15">
        <v>89.681717000000006</v>
      </c>
      <c r="E102" s="15">
        <v>93.800003000000004</v>
      </c>
      <c r="F102" s="15">
        <v>46.703743000000003</v>
      </c>
      <c r="G102" s="15">
        <v>64.182500000000005</v>
      </c>
      <c r="H102" s="21">
        <f t="shared" ref="H102:M102" si="193">LN(B102/B101)</f>
        <v>1.9441272378421325E-2</v>
      </c>
      <c r="I102" s="21">
        <f t="shared" si="193"/>
        <v>1.2826400151874424E-2</v>
      </c>
      <c r="J102" s="21">
        <f t="shared" si="193"/>
        <v>-2.4154996832587267E-3</v>
      </c>
      <c r="K102" s="21">
        <f t="shared" si="193"/>
        <v>-6.9056741895596133E-3</v>
      </c>
      <c r="L102" s="21">
        <f t="shared" si="193"/>
        <v>-1.1975164170631382E-3</v>
      </c>
      <c r="M102" s="22">
        <f t="shared" si="193"/>
        <v>-1.3242608501632367E-4</v>
      </c>
      <c r="N102" s="23">
        <f t="shared" ref="N102:S102" si="194">(B102-B101)/B101</f>
        <v>1.9631484570327727E-2</v>
      </c>
      <c r="O102" s="23">
        <f t="shared" si="194"/>
        <v>1.290901124543613E-2</v>
      </c>
      <c r="P102" s="23">
        <f t="shared" si="194"/>
        <v>-2.412584711409007E-3</v>
      </c>
      <c r="Q102" s="23">
        <f t="shared" si="194"/>
        <v>-6.8818848136119309E-3</v>
      </c>
      <c r="R102" s="23">
        <f t="shared" si="194"/>
        <v>-1.1967996804084597E-3</v>
      </c>
      <c r="S102" s="25">
        <f t="shared" si="194"/>
        <v>-1.324173170693392E-4</v>
      </c>
      <c r="U102" s="2"/>
    </row>
    <row r="103" spans="1:21" ht="15.75" customHeight="1">
      <c r="A103" s="13">
        <v>42542</v>
      </c>
      <c r="B103" s="15">
        <v>219.61000100000001</v>
      </c>
      <c r="C103" s="15">
        <v>29.320063000000001</v>
      </c>
      <c r="D103" s="15">
        <v>90.445556999999994</v>
      </c>
      <c r="E103" s="15">
        <v>90.989998</v>
      </c>
      <c r="F103" s="15">
        <v>47.748435999999998</v>
      </c>
      <c r="G103" s="15">
        <v>64.170299999999997</v>
      </c>
      <c r="H103" s="21">
        <f t="shared" ref="H103:M103" si="195">LN(B103/B102)</f>
        <v>-4.0971524285193301E-4</v>
      </c>
      <c r="I103" s="21">
        <f t="shared" si="195"/>
        <v>4.6521314008050258E-3</v>
      </c>
      <c r="J103" s="21">
        <f t="shared" si="195"/>
        <v>8.481165140922297E-3</v>
      </c>
      <c r="K103" s="21">
        <f t="shared" si="195"/>
        <v>-3.0415299606959201E-2</v>
      </c>
      <c r="L103" s="21">
        <f t="shared" si="195"/>
        <v>2.2122001107661764E-2</v>
      </c>
      <c r="M103" s="22">
        <f t="shared" si="195"/>
        <v>-1.9010103459762384E-4</v>
      </c>
      <c r="N103" s="23">
        <f t="shared" ref="N103:S103" si="196">(B103-B102)/B102</f>
        <v>-4.0963132102357332E-4</v>
      </c>
      <c r="O103" s="23">
        <f t="shared" si="196"/>
        <v>4.6629693641158498E-3</v>
      </c>
      <c r="P103" s="23">
        <f t="shared" si="196"/>
        <v>8.5172321132075072E-3</v>
      </c>
      <c r="Q103" s="23">
        <f t="shared" si="196"/>
        <v>-2.9957408423537085E-2</v>
      </c>
      <c r="R103" s="23">
        <f t="shared" si="196"/>
        <v>2.2368506952429812E-2</v>
      </c>
      <c r="S103" s="25">
        <f t="shared" si="196"/>
        <v>-1.9008296654083424E-4</v>
      </c>
      <c r="U103" s="2"/>
    </row>
    <row r="104" spans="1:21" ht="15.75" customHeight="1">
      <c r="A104" s="13">
        <v>42543</v>
      </c>
      <c r="B104" s="15">
        <v>196.66000399999999</v>
      </c>
      <c r="C104" s="15">
        <v>29.292850000000001</v>
      </c>
      <c r="D104" s="15">
        <v>90.106093999999999</v>
      </c>
      <c r="E104" s="15">
        <v>90.010002</v>
      </c>
      <c r="F104" s="15">
        <v>47.561892999999998</v>
      </c>
      <c r="G104" s="15">
        <v>65.380499999999998</v>
      </c>
      <c r="H104" s="21">
        <f t="shared" ref="H104:M104" si="197">LN(B104/B103)</f>
        <v>-0.110376880801046</v>
      </c>
      <c r="I104" s="21">
        <f t="shared" si="197"/>
        <v>-9.2856678033854565E-4</v>
      </c>
      <c r="J104" s="21">
        <f t="shared" si="197"/>
        <v>-3.7602912863371881E-3</v>
      </c>
      <c r="K104" s="21">
        <f t="shared" si="197"/>
        <v>-1.0828790899414794E-2</v>
      </c>
      <c r="L104" s="21">
        <f t="shared" si="197"/>
        <v>-3.9144390782076535E-3</v>
      </c>
      <c r="M104" s="22">
        <f t="shared" si="197"/>
        <v>1.8683562032166055E-2</v>
      </c>
      <c r="N104" s="23">
        <f t="shared" ref="N104:S104" si="198">(B104-B103)/B103</f>
        <v>-0.10450342377622421</v>
      </c>
      <c r="O104" s="23">
        <f t="shared" si="198"/>
        <v>-9.2813579561543602E-4</v>
      </c>
      <c r="P104" s="23">
        <f t="shared" si="198"/>
        <v>-3.7532302443556735E-3</v>
      </c>
      <c r="Q104" s="23">
        <f t="shared" si="198"/>
        <v>-1.0770370607107825E-2</v>
      </c>
      <c r="R104" s="23">
        <f t="shared" si="198"/>
        <v>-3.9067876485001591E-3</v>
      </c>
      <c r="S104" s="25">
        <f t="shared" si="198"/>
        <v>1.885919186913573E-2</v>
      </c>
      <c r="U104" s="2"/>
    </row>
    <row r="105" spans="1:21" ht="15.75" customHeight="1">
      <c r="A105" s="13">
        <v>42544</v>
      </c>
      <c r="B105" s="15">
        <v>196.39999399999999</v>
      </c>
      <c r="C105" s="15">
        <v>29.927873999999999</v>
      </c>
      <c r="D105" s="15">
        <v>90.624741</v>
      </c>
      <c r="E105" s="15">
        <v>91.660004000000001</v>
      </c>
      <c r="F105" s="15">
        <v>48.420032999999997</v>
      </c>
      <c r="G105" s="15">
        <v>65.181600000000003</v>
      </c>
      <c r="H105" s="21">
        <f t="shared" ref="H105:M105" si="199">LN(B105/B104)</f>
        <v>-1.3230043212155854E-3</v>
      </c>
      <c r="I105" s="21">
        <f t="shared" si="199"/>
        <v>2.144682799297205E-2</v>
      </c>
      <c r="J105" s="21">
        <f t="shared" si="199"/>
        <v>5.7394569525923821E-3</v>
      </c>
      <c r="K105" s="21">
        <f t="shared" si="199"/>
        <v>1.8165325231767528E-2</v>
      </c>
      <c r="L105" s="21">
        <f t="shared" si="199"/>
        <v>1.7881759660826769E-2</v>
      </c>
      <c r="M105" s="22">
        <f t="shared" si="199"/>
        <v>-3.0468283501628394E-3</v>
      </c>
      <c r="N105" s="23">
        <f t="shared" ref="N105:S105" si="200">(B105-B104)/B104</f>
        <v>-1.3221295368223123E-3</v>
      </c>
      <c r="O105" s="23">
        <f t="shared" si="200"/>
        <v>2.167846419860129E-2</v>
      </c>
      <c r="P105" s="23">
        <f t="shared" si="200"/>
        <v>5.755959191838916E-3</v>
      </c>
      <c r="Q105" s="23">
        <f t="shared" si="200"/>
        <v>1.8331318335044595E-2</v>
      </c>
      <c r="R105" s="23">
        <f t="shared" si="200"/>
        <v>1.8042595571206528E-2</v>
      </c>
      <c r="S105" s="25">
        <f t="shared" si="200"/>
        <v>-3.042191479110664E-3</v>
      </c>
      <c r="U105" s="2"/>
    </row>
    <row r="106" spans="1:21" ht="15.75" customHeight="1">
      <c r="A106" s="13">
        <v>42545</v>
      </c>
      <c r="B106" s="15">
        <v>193.14999399999999</v>
      </c>
      <c r="C106" s="15">
        <v>28.621528999999999</v>
      </c>
      <c r="D106" s="15">
        <v>88.078582999999995</v>
      </c>
      <c r="E106" s="15">
        <v>88.440002000000007</v>
      </c>
      <c r="F106" s="15">
        <v>46.479874000000002</v>
      </c>
      <c r="G106" s="15">
        <v>64.648700000000005</v>
      </c>
      <c r="H106" s="21">
        <f t="shared" ref="H106:M106" si="201">LN(B106/B105)</f>
        <v>-1.6686307322116966E-2</v>
      </c>
      <c r="I106" s="21">
        <f t="shared" si="201"/>
        <v>-4.4631090052552155E-2</v>
      </c>
      <c r="J106" s="21">
        <f t="shared" si="201"/>
        <v>-2.8497850602296704E-2</v>
      </c>
      <c r="K106" s="21">
        <f t="shared" si="201"/>
        <v>-3.5761744117067389E-2</v>
      </c>
      <c r="L106" s="21">
        <f t="shared" si="201"/>
        <v>-4.0894231349627289E-2</v>
      </c>
      <c r="M106" s="22">
        <f t="shared" si="201"/>
        <v>-8.2092237749492054E-3</v>
      </c>
      <c r="N106" s="23">
        <f t="shared" ref="N106:S106" si="202">(B106-B105)/B105</f>
        <v>-1.6547862012663811E-2</v>
      </c>
      <c r="O106" s="23">
        <f t="shared" si="202"/>
        <v>-4.3649776125093291E-2</v>
      </c>
      <c r="P106" s="23">
        <f t="shared" si="202"/>
        <v>-2.809561684705952E-2</v>
      </c>
      <c r="Q106" s="23">
        <f t="shared" si="202"/>
        <v>-3.512984791054552E-2</v>
      </c>
      <c r="R106" s="23">
        <f t="shared" si="202"/>
        <v>-4.0069344851540976E-2</v>
      </c>
      <c r="S106" s="25">
        <f t="shared" si="202"/>
        <v>-8.1756201136516729E-3</v>
      </c>
      <c r="U106" s="2"/>
    </row>
    <row r="107" spans="1:21" ht="15.75" customHeight="1">
      <c r="A107" s="13">
        <v>42548</v>
      </c>
      <c r="B107" s="15">
        <v>198.550003</v>
      </c>
      <c r="C107" s="15">
        <v>27.868572</v>
      </c>
      <c r="D107" s="15">
        <v>86.796042999999997</v>
      </c>
      <c r="E107" s="15">
        <v>85.330001999999993</v>
      </c>
      <c r="F107" s="15">
        <v>45.173996000000002</v>
      </c>
      <c r="G107" s="15">
        <v>64.131500000000003</v>
      </c>
      <c r="H107" s="21">
        <f t="shared" ref="H107:M107" si="203">LN(B107/B106)</f>
        <v>2.757391463845478E-2</v>
      </c>
      <c r="I107" s="21">
        <f t="shared" si="203"/>
        <v>-2.6659594589233285E-2</v>
      </c>
      <c r="J107" s="21">
        <f t="shared" si="203"/>
        <v>-1.4668371567867319E-2</v>
      </c>
      <c r="K107" s="21">
        <f t="shared" si="203"/>
        <v>-3.5798262616538415E-2</v>
      </c>
      <c r="L107" s="21">
        <f t="shared" si="203"/>
        <v>-2.8497790147080718E-2</v>
      </c>
      <c r="M107" s="22">
        <f t="shared" si="203"/>
        <v>-8.0323338640490259E-3</v>
      </c>
      <c r="N107" s="23">
        <f t="shared" ref="N107:S107" si="204">(B107-B106)/B106</f>
        <v>2.7957593413127476E-2</v>
      </c>
      <c r="O107" s="23">
        <f t="shared" si="204"/>
        <v>-2.6307364641490628E-2</v>
      </c>
      <c r="P107" s="23">
        <f t="shared" si="204"/>
        <v>-1.4561315092909675E-2</v>
      </c>
      <c r="Q107" s="23">
        <f t="shared" si="204"/>
        <v>-3.5165082877316234E-2</v>
      </c>
      <c r="R107" s="23">
        <f t="shared" si="204"/>
        <v>-2.8095558090368313E-2</v>
      </c>
      <c r="S107" s="25">
        <f t="shared" si="204"/>
        <v>-8.0001608694374761E-3</v>
      </c>
      <c r="U107" s="2"/>
    </row>
    <row r="108" spans="1:21" ht="15.75" customHeight="1">
      <c r="A108" s="13">
        <v>42549</v>
      </c>
      <c r="B108" s="15">
        <v>201.78999300000001</v>
      </c>
      <c r="C108" s="15">
        <v>28.294947000000001</v>
      </c>
      <c r="D108" s="15">
        <v>88.257750999999999</v>
      </c>
      <c r="E108" s="15">
        <v>87.970000999999996</v>
      </c>
      <c r="F108" s="15">
        <v>46.116089000000002</v>
      </c>
      <c r="G108" s="15">
        <v>64.131799999999998</v>
      </c>
      <c r="H108" s="21">
        <f t="shared" ref="H108:M108" si="205">LN(B108/B107)</f>
        <v>1.6186545301458938E-2</v>
      </c>
      <c r="I108" s="21">
        <f t="shared" si="205"/>
        <v>1.5183635179326249E-2</v>
      </c>
      <c r="J108" s="21">
        <f t="shared" si="205"/>
        <v>1.6700488915347245E-2</v>
      </c>
      <c r="K108" s="21">
        <f t="shared" si="205"/>
        <v>3.0469742645185951E-2</v>
      </c>
      <c r="L108" s="21">
        <f t="shared" si="205"/>
        <v>2.0640279735181927E-2</v>
      </c>
      <c r="M108" s="22">
        <f t="shared" si="205"/>
        <v>4.6778774597975825E-6</v>
      </c>
      <c r="N108" s="23">
        <f t="shared" ref="N108:S108" si="206">(B108-B107)/B107</f>
        <v>1.6318257119341397E-2</v>
      </c>
      <c r="O108" s="23">
        <f t="shared" si="206"/>
        <v>1.5299492202183886E-2</v>
      </c>
      <c r="P108" s="23">
        <f t="shared" si="206"/>
        <v>1.6840721644418761E-2</v>
      </c>
      <c r="Q108" s="23">
        <f t="shared" si="206"/>
        <v>3.0938696098940715E-2</v>
      </c>
      <c r="R108" s="23">
        <f t="shared" si="206"/>
        <v>2.0854763435140866E-2</v>
      </c>
      <c r="S108" s="25">
        <f t="shared" si="206"/>
        <v>4.6778884011094099E-6</v>
      </c>
      <c r="U108" s="2"/>
    </row>
    <row r="109" spans="1:21" ht="15.75" customHeight="1">
      <c r="A109" s="13">
        <v>42550</v>
      </c>
      <c r="B109" s="15">
        <v>210.19000199999999</v>
      </c>
      <c r="C109" s="15">
        <v>28.966260999999999</v>
      </c>
      <c r="D109" s="15">
        <v>89.021591000000001</v>
      </c>
      <c r="E109" s="15">
        <v>91.059997999999993</v>
      </c>
      <c r="F109" s="15">
        <v>47.142136000000001</v>
      </c>
      <c r="G109" s="15">
        <v>64.029200000000003</v>
      </c>
      <c r="H109" s="21">
        <f t="shared" ref="H109:M109" si="207">LN(B109/B108)</f>
        <v>4.078437509882557E-2</v>
      </c>
      <c r="I109" s="21">
        <f t="shared" si="207"/>
        <v>2.3448501431906195E-2</v>
      </c>
      <c r="J109" s="21">
        <f t="shared" si="207"/>
        <v>8.6174138313228708E-3</v>
      </c>
      <c r="K109" s="21">
        <f t="shared" si="207"/>
        <v>3.4522749311000411E-2</v>
      </c>
      <c r="L109" s="21">
        <f t="shared" si="207"/>
        <v>2.2005317033806541E-2</v>
      </c>
      <c r="M109" s="22">
        <f t="shared" si="207"/>
        <v>-1.6011114444864321E-3</v>
      </c>
      <c r="N109" s="23">
        <f t="shared" ref="N109:S109" si="208">(B109-B108)/B108</f>
        <v>4.1627480506429192E-2</v>
      </c>
      <c r="O109" s="23">
        <f t="shared" si="208"/>
        <v>2.3725578987654539E-2</v>
      </c>
      <c r="P109" s="23">
        <f t="shared" si="208"/>
        <v>8.6546506266628291E-3</v>
      </c>
      <c r="Q109" s="23">
        <f t="shared" si="208"/>
        <v>3.5125576501925888E-2</v>
      </c>
      <c r="R109" s="23">
        <f t="shared" si="208"/>
        <v>2.2249219789648649E-2</v>
      </c>
      <c r="S109" s="25">
        <f t="shared" si="208"/>
        <v>-1.5998303493741852E-3</v>
      </c>
      <c r="U109" s="2"/>
    </row>
    <row r="110" spans="1:21" ht="15.75" customHeight="1">
      <c r="A110" s="13">
        <v>42551</v>
      </c>
      <c r="B110" s="15">
        <v>212.279999</v>
      </c>
      <c r="C110" s="15">
        <v>29.755507999999999</v>
      </c>
      <c r="D110" s="15">
        <v>90.153221000000002</v>
      </c>
      <c r="E110" s="15">
        <v>91.480002999999996</v>
      </c>
      <c r="F110" s="15">
        <v>47.729782</v>
      </c>
      <c r="G110" s="15">
        <v>63.802900000000001</v>
      </c>
      <c r="H110" s="21">
        <f t="shared" ref="H110:M110" si="209">LN(B110/B109)</f>
        <v>9.8942601618457558E-3</v>
      </c>
      <c r="I110" s="21">
        <f t="shared" si="209"/>
        <v>2.6882518809778672E-2</v>
      </c>
      <c r="J110" s="21">
        <f t="shared" si="209"/>
        <v>1.2631742534811096E-2</v>
      </c>
      <c r="K110" s="21">
        <f t="shared" si="209"/>
        <v>4.6017940055380346E-3</v>
      </c>
      <c r="L110" s="21">
        <f t="shared" si="209"/>
        <v>1.2388355330803137E-2</v>
      </c>
      <c r="M110" s="22">
        <f t="shared" si="209"/>
        <v>-3.5405854461159135E-3</v>
      </c>
      <c r="N110" s="23">
        <f t="shared" ref="N110:S110" si="210">(B110-B109)/B109</f>
        <v>9.9433701894156273E-3</v>
      </c>
      <c r="O110" s="23">
        <f t="shared" si="210"/>
        <v>2.7247113460725898E-2</v>
      </c>
      <c r="P110" s="23">
        <f t="shared" si="210"/>
        <v>1.2711859980125509E-2</v>
      </c>
      <c r="Q110" s="23">
        <f t="shared" si="210"/>
        <v>4.612398519929721E-3</v>
      </c>
      <c r="R110" s="23">
        <f t="shared" si="210"/>
        <v>1.2465408864799835E-2</v>
      </c>
      <c r="S110" s="25">
        <f t="shared" si="210"/>
        <v>-3.5343249642350982E-3</v>
      </c>
      <c r="U110" s="2"/>
    </row>
    <row r="111" spans="1:21" ht="15.75" customHeight="1">
      <c r="A111" s="13">
        <v>42552</v>
      </c>
      <c r="B111" s="15">
        <v>216.5</v>
      </c>
      <c r="C111" s="15">
        <v>29.710148</v>
      </c>
      <c r="D111" s="15">
        <v>90.426697000000004</v>
      </c>
      <c r="E111" s="15">
        <v>96.669998000000007</v>
      </c>
      <c r="F111" s="15">
        <v>47.720455000000001</v>
      </c>
      <c r="G111" s="15">
        <v>64.345200000000006</v>
      </c>
      <c r="H111" s="21">
        <f t="shared" ref="H111:M111" si="211">LN(B111/B110)</f>
        <v>1.9684394193609595E-2</v>
      </c>
      <c r="I111" s="21">
        <f t="shared" si="211"/>
        <v>-1.5255867621346549E-3</v>
      </c>
      <c r="J111" s="21">
        <f t="shared" si="211"/>
        <v>3.0288662449506312E-3</v>
      </c>
      <c r="K111" s="21">
        <f t="shared" si="211"/>
        <v>5.5182693838938916E-2</v>
      </c>
      <c r="L111" s="21">
        <f t="shared" si="211"/>
        <v>-1.9543167880627156E-4</v>
      </c>
      <c r="M111" s="22">
        <f t="shared" si="211"/>
        <v>8.4636953222442524E-3</v>
      </c>
      <c r="N111" s="23">
        <f t="shared" ref="N111:S111" si="212">(B111-B110)/B110</f>
        <v>1.9879409364421546E-2</v>
      </c>
      <c r="O111" s="23">
        <f t="shared" si="212"/>
        <v>-1.5244236462035445E-3</v>
      </c>
      <c r="P111" s="23">
        <f t="shared" si="212"/>
        <v>3.033457894976401E-3</v>
      </c>
      <c r="Q111" s="23">
        <f t="shared" si="212"/>
        <v>5.6733655769556662E-2</v>
      </c>
      <c r="R111" s="23">
        <f t="shared" si="212"/>
        <v>-1.9541258327974292E-4</v>
      </c>
      <c r="S111" s="25">
        <f t="shared" si="212"/>
        <v>8.4996136539248913E-3</v>
      </c>
      <c r="U111" s="2"/>
    </row>
    <row r="112" spans="1:21" ht="15.75" customHeight="1">
      <c r="A112" s="13">
        <v>42556</v>
      </c>
      <c r="B112" s="15">
        <v>213.979996</v>
      </c>
      <c r="C112" s="15">
        <v>29.646640999999999</v>
      </c>
      <c r="D112" s="15">
        <v>89.577995000000001</v>
      </c>
      <c r="E112" s="15">
        <v>97.910004000000001</v>
      </c>
      <c r="F112" s="15">
        <v>47.729782</v>
      </c>
      <c r="G112" s="15">
        <v>64.602000000000004</v>
      </c>
      <c r="H112" s="21">
        <f t="shared" ref="H112:M112" si="213">LN(B112/B111)</f>
        <v>-1.1708013425420103E-2</v>
      </c>
      <c r="I112" s="21">
        <f t="shared" si="213"/>
        <v>-2.1398402879498489E-3</v>
      </c>
      <c r="J112" s="21">
        <f t="shared" si="213"/>
        <v>-9.4298462954958678E-3</v>
      </c>
      <c r="K112" s="21">
        <f t="shared" si="213"/>
        <v>1.2745634432252292E-2</v>
      </c>
      <c r="L112" s="21">
        <f t="shared" si="213"/>
        <v>1.9543167880628753E-4</v>
      </c>
      <c r="M112" s="22">
        <f t="shared" si="213"/>
        <v>3.9830308762185181E-3</v>
      </c>
      <c r="N112" s="23">
        <f t="shared" ref="N112:S112" si="214">(B112-B111)/B111</f>
        <v>-1.1639741339491918E-2</v>
      </c>
      <c r="O112" s="23">
        <f t="shared" si="214"/>
        <v>-2.1375524618726677E-3</v>
      </c>
      <c r="P112" s="23">
        <f t="shared" si="214"/>
        <v>-9.3855247195416512E-3</v>
      </c>
      <c r="Q112" s="23">
        <f t="shared" si="214"/>
        <v>1.2827206223796486E-2</v>
      </c>
      <c r="R112" s="23">
        <f t="shared" si="214"/>
        <v>1.9545077682094555E-4</v>
      </c>
      <c r="S112" s="25">
        <f t="shared" si="214"/>
        <v>3.9909736856828222E-3</v>
      </c>
      <c r="U112" s="2"/>
    </row>
    <row r="113" spans="1:21" ht="15.75" customHeight="1">
      <c r="A113" s="13">
        <v>42557</v>
      </c>
      <c r="B113" s="15">
        <v>214.44000199999999</v>
      </c>
      <c r="C113" s="15">
        <v>29.909731000000001</v>
      </c>
      <c r="D113" s="15">
        <v>90.087226999999999</v>
      </c>
      <c r="E113" s="15">
        <v>94.599997999999999</v>
      </c>
      <c r="F113" s="15">
        <v>47.925666999999997</v>
      </c>
      <c r="G113" s="15">
        <v>64.062899999999999</v>
      </c>
      <c r="H113" s="21">
        <f t="shared" ref="H113:M113" si="215">LN(B113/B112)</f>
        <v>2.1474542688306422E-3</v>
      </c>
      <c r="I113" s="21">
        <f t="shared" si="215"/>
        <v>8.8350482919306375E-3</v>
      </c>
      <c r="J113" s="21">
        <f t="shared" si="215"/>
        <v>5.668691558351948E-3</v>
      </c>
      <c r="K113" s="21">
        <f t="shared" si="215"/>
        <v>-3.4391275303641264E-2</v>
      </c>
      <c r="L113" s="21">
        <f t="shared" si="215"/>
        <v>4.0956427650919499E-3</v>
      </c>
      <c r="M113" s="22">
        <f t="shared" si="215"/>
        <v>-8.3799568459616749E-3</v>
      </c>
      <c r="N113" s="23">
        <f t="shared" ref="N113:S113" si="216">(B113-B112)/B112</f>
        <v>2.149761700154405E-3</v>
      </c>
      <c r="O113" s="23">
        <f t="shared" si="216"/>
        <v>8.8741925265665624E-3</v>
      </c>
      <c r="P113" s="23">
        <f t="shared" si="216"/>
        <v>5.6847889931003395E-3</v>
      </c>
      <c r="Q113" s="23">
        <f t="shared" si="216"/>
        <v>-3.3806616941819363E-2</v>
      </c>
      <c r="R113" s="23">
        <f t="shared" si="216"/>
        <v>4.1040413719047987E-3</v>
      </c>
      <c r="S113" s="25">
        <f t="shared" si="216"/>
        <v>-8.344942881025429E-3</v>
      </c>
      <c r="U113" s="2"/>
    </row>
    <row r="114" spans="1:21" ht="15.75" customHeight="1">
      <c r="A114" s="13">
        <v>42558</v>
      </c>
      <c r="B114" s="15">
        <v>215.94000199999999</v>
      </c>
      <c r="C114" s="15">
        <v>30.118379999999998</v>
      </c>
      <c r="D114" s="15">
        <v>90.473868999999993</v>
      </c>
      <c r="E114" s="15">
        <v>95.099997999999999</v>
      </c>
      <c r="F114" s="15">
        <v>47.925666999999997</v>
      </c>
      <c r="G114" s="15">
        <v>64.0959</v>
      </c>
      <c r="H114" s="21">
        <f t="shared" ref="H114:M114" si="217">LN(B114/B113)</f>
        <v>6.9706122948712448E-3</v>
      </c>
      <c r="I114" s="21">
        <f t="shared" si="217"/>
        <v>6.9517376708734526E-3</v>
      </c>
      <c r="J114" s="21">
        <f t="shared" si="217"/>
        <v>4.2826788220290315E-3</v>
      </c>
      <c r="K114" s="21">
        <f t="shared" si="217"/>
        <v>5.2714936046668716E-3</v>
      </c>
      <c r="L114" s="21">
        <f t="shared" si="217"/>
        <v>0</v>
      </c>
      <c r="M114" s="22">
        <f t="shared" si="217"/>
        <v>5.1498610675711405E-4</v>
      </c>
      <c r="N114" s="23">
        <f t="shared" ref="N114:S114" si="218">(B114-B113)/B113</f>
        <v>6.99496356094979E-3</v>
      </c>
      <c r="O114" s="23">
        <f t="shared" si="218"/>
        <v>6.9759570890155324E-3</v>
      </c>
      <c r="P114" s="23">
        <f t="shared" si="218"/>
        <v>4.2918625966808241E-3</v>
      </c>
      <c r="Q114" s="23">
        <f t="shared" si="218"/>
        <v>5.2854123738987815E-3</v>
      </c>
      <c r="R114" s="23">
        <f t="shared" si="218"/>
        <v>0</v>
      </c>
      <c r="S114" s="25">
        <f t="shared" si="218"/>
        <v>5.1511873486840664E-4</v>
      </c>
      <c r="U114" s="2"/>
    </row>
    <row r="115" spans="1:21" ht="15.75" customHeight="1">
      <c r="A115" s="13">
        <v>42559</v>
      </c>
      <c r="B115" s="15">
        <v>216.779999</v>
      </c>
      <c r="C115" s="15">
        <v>30.844124000000001</v>
      </c>
      <c r="D115" s="15">
        <v>91.171706999999998</v>
      </c>
      <c r="E115" s="15">
        <v>97.059997999999993</v>
      </c>
      <c r="F115" s="15">
        <v>48.783810000000003</v>
      </c>
      <c r="G115" s="15">
        <v>64.172700000000006</v>
      </c>
      <c r="H115" s="21">
        <f t="shared" ref="H115:M115" si="219">LN(B115/B114)</f>
        <v>3.8824091938058584E-3</v>
      </c>
      <c r="I115" s="21">
        <f t="shared" si="219"/>
        <v>2.3810645568794558E-2</v>
      </c>
      <c r="J115" s="21">
        <f t="shared" si="219"/>
        <v>7.6835500048917675E-3</v>
      </c>
      <c r="K115" s="21">
        <f t="shared" si="219"/>
        <v>2.0400374850408923E-2</v>
      </c>
      <c r="L115" s="21">
        <f t="shared" si="219"/>
        <v>1.7747289104323494E-2</v>
      </c>
      <c r="M115" s="22">
        <f t="shared" si="219"/>
        <v>1.197487291160115E-3</v>
      </c>
      <c r="N115" s="23">
        <f t="shared" ref="N115:S115" si="220">(B115-B114)/B114</f>
        <v>3.8899555071783827E-3</v>
      </c>
      <c r="O115" s="23">
        <f t="shared" si="220"/>
        <v>2.409638234194543E-2</v>
      </c>
      <c r="P115" s="23">
        <f t="shared" si="220"/>
        <v>7.7131442228916339E-3</v>
      </c>
      <c r="Q115" s="23">
        <f t="shared" si="220"/>
        <v>2.0609884765717807E-2</v>
      </c>
      <c r="R115" s="23">
        <f t="shared" si="220"/>
        <v>1.7905708020714776E-2</v>
      </c>
      <c r="S115" s="25">
        <f t="shared" si="220"/>
        <v>1.1982045653467033E-3</v>
      </c>
      <c r="U115" s="2"/>
    </row>
    <row r="116" spans="1:21" ht="15.75" customHeight="1">
      <c r="A116" s="13">
        <v>42562</v>
      </c>
      <c r="B116" s="15">
        <v>224.779999</v>
      </c>
      <c r="C116" s="15">
        <v>31.188858</v>
      </c>
      <c r="D116" s="15">
        <v>91.454612999999995</v>
      </c>
      <c r="E116" s="15">
        <v>94.669998000000007</v>
      </c>
      <c r="F116" s="15">
        <v>49.054321000000002</v>
      </c>
      <c r="G116" s="15">
        <v>63.8782</v>
      </c>
      <c r="H116" s="21">
        <f t="shared" ref="H116:M116" si="221">LN(B116/B115)</f>
        <v>3.6239131866694488E-2</v>
      </c>
      <c r="I116" s="21">
        <f t="shared" si="221"/>
        <v>1.1114653456464955E-2</v>
      </c>
      <c r="J116" s="21">
        <f t="shared" si="221"/>
        <v>3.0981977438647164E-3</v>
      </c>
      <c r="K116" s="21">
        <f t="shared" si="221"/>
        <v>-2.493218435647598E-2</v>
      </c>
      <c r="L116" s="21">
        <f t="shared" si="221"/>
        <v>5.5297803944637236E-3</v>
      </c>
      <c r="M116" s="22">
        <f t="shared" si="221"/>
        <v>-4.5997414972190663E-3</v>
      </c>
      <c r="N116" s="23">
        <f t="shared" ref="N116:S116" si="222">(B116-B115)/B115</f>
        <v>3.690377358106732E-2</v>
      </c>
      <c r="O116" s="23">
        <f t="shared" si="222"/>
        <v>1.1176650696904182E-2</v>
      </c>
      <c r="P116" s="23">
        <f t="shared" si="222"/>
        <v>3.1030021188480873E-3</v>
      </c>
      <c r="Q116" s="23">
        <f t="shared" si="222"/>
        <v>-2.4623944459590721E-2</v>
      </c>
      <c r="R116" s="23">
        <f t="shared" si="222"/>
        <v>5.5450978511108308E-3</v>
      </c>
      <c r="S116" s="25">
        <f t="shared" si="222"/>
        <v>-4.589178887595604E-3</v>
      </c>
      <c r="U116" s="2"/>
    </row>
    <row r="117" spans="1:21" ht="15.75" customHeight="1">
      <c r="A117" s="13">
        <v>42563</v>
      </c>
      <c r="B117" s="15">
        <v>224.64999399999999</v>
      </c>
      <c r="C117" s="15">
        <v>31.696871000000002</v>
      </c>
      <c r="D117" s="15">
        <v>91.869545000000002</v>
      </c>
      <c r="E117" s="15">
        <v>95.970000999999996</v>
      </c>
      <c r="F117" s="15">
        <v>49.632632999999998</v>
      </c>
      <c r="G117" s="15">
        <v>63.883400000000002</v>
      </c>
      <c r="H117" s="21">
        <f t="shared" ref="H117:M117" si="223">LN(B117/B116)</f>
        <v>-5.7853283337083966E-4</v>
      </c>
      <c r="I117" s="21">
        <f t="shared" si="223"/>
        <v>1.6157053736872706E-2</v>
      </c>
      <c r="J117" s="21">
        <f t="shared" si="223"/>
        <v>4.5267651909967786E-3</v>
      </c>
      <c r="K117" s="21">
        <f t="shared" si="223"/>
        <v>1.3638514034676068E-2</v>
      </c>
      <c r="L117" s="21">
        <f t="shared" si="223"/>
        <v>1.1720264868072225E-2</v>
      </c>
      <c r="M117" s="22">
        <f t="shared" si="223"/>
        <v>8.1401610544643694E-5</v>
      </c>
      <c r="N117" s="23">
        <f t="shared" ref="N117:S117" si="224">(B117-B116)/B116</f>
        <v>-5.7836551551907096E-4</v>
      </c>
      <c r="O117" s="23">
        <f t="shared" si="224"/>
        <v>1.6288284745789725E-2</v>
      </c>
      <c r="P117" s="23">
        <f t="shared" si="224"/>
        <v>4.5370264701684038E-3</v>
      </c>
      <c r="Q117" s="23">
        <f t="shared" si="224"/>
        <v>1.3731942827335747E-2</v>
      </c>
      <c r="R117" s="23">
        <f t="shared" si="224"/>
        <v>1.178921628535021E-2</v>
      </c>
      <c r="S117" s="25">
        <f t="shared" si="224"/>
        <v>8.140492374553591E-5</v>
      </c>
      <c r="U117" s="2"/>
    </row>
    <row r="118" spans="1:21" ht="15.75" customHeight="1">
      <c r="A118" s="13">
        <v>42564</v>
      </c>
      <c r="B118" s="15">
        <v>222.529999</v>
      </c>
      <c r="C118" s="15">
        <v>31.760380000000001</v>
      </c>
      <c r="D118" s="15">
        <v>91.350860999999995</v>
      </c>
      <c r="E118" s="15">
        <v>96.43</v>
      </c>
      <c r="F118" s="15">
        <v>49.912457000000003</v>
      </c>
      <c r="G118" s="15">
        <v>63.248100000000001</v>
      </c>
      <c r="H118" s="21">
        <f t="shared" ref="H118:M118" si="225">LN(B118/B117)</f>
        <v>-9.4816893237072222E-3</v>
      </c>
      <c r="I118" s="21">
        <f t="shared" si="225"/>
        <v>2.0016316560645814E-3</v>
      </c>
      <c r="J118" s="21">
        <f t="shared" si="225"/>
        <v>-5.6618735536720158E-3</v>
      </c>
      <c r="K118" s="21">
        <f t="shared" si="225"/>
        <v>4.7817034728339395E-3</v>
      </c>
      <c r="L118" s="21">
        <f t="shared" si="225"/>
        <v>5.6220701000599558E-3</v>
      </c>
      <c r="M118" s="22">
        <f t="shared" si="225"/>
        <v>-9.9944590961735264E-3</v>
      </c>
      <c r="N118" s="23">
        <f t="shared" ref="N118:S118" si="226">(B118-B117)/B117</f>
        <v>-9.4368798425162152E-3</v>
      </c>
      <c r="O118" s="23">
        <f t="shared" si="226"/>
        <v>2.0036362579763729E-3</v>
      </c>
      <c r="P118" s="23">
        <f t="shared" si="226"/>
        <v>-5.6458753551027977E-3</v>
      </c>
      <c r="Q118" s="23">
        <f t="shared" si="226"/>
        <v>4.7931540607153945E-3</v>
      </c>
      <c r="R118" s="23">
        <f t="shared" si="226"/>
        <v>5.6379035945968246E-3</v>
      </c>
      <c r="S118" s="25">
        <f t="shared" si="226"/>
        <v>-9.9446804647216787E-3</v>
      </c>
      <c r="U118" s="2"/>
    </row>
    <row r="119" spans="1:21" ht="15.75" customHeight="1">
      <c r="A119" s="13">
        <v>42565</v>
      </c>
      <c r="B119" s="15">
        <v>221.529999</v>
      </c>
      <c r="C119" s="15">
        <v>31.932735000000001</v>
      </c>
      <c r="D119" s="15">
        <v>93.161490999999998</v>
      </c>
      <c r="E119" s="15">
        <v>98.019997000000004</v>
      </c>
      <c r="F119" s="15">
        <v>50.127003000000002</v>
      </c>
      <c r="G119" s="15">
        <v>63.238300000000002</v>
      </c>
      <c r="H119" s="21">
        <f t="shared" ref="H119:M119" si="227">LN(B119/B118)</f>
        <v>-4.5039035037257253E-3</v>
      </c>
      <c r="I119" s="21">
        <f t="shared" si="227"/>
        <v>5.4120581383085582E-3</v>
      </c>
      <c r="J119" s="21">
        <f t="shared" si="227"/>
        <v>1.9626741544168814E-2</v>
      </c>
      <c r="K119" s="21">
        <f t="shared" si="227"/>
        <v>1.6354152353109087E-2</v>
      </c>
      <c r="L119" s="21">
        <f t="shared" si="227"/>
        <v>4.2892340467701991E-3</v>
      </c>
      <c r="M119" s="22">
        <f t="shared" si="227"/>
        <v>-1.54957371221072E-4</v>
      </c>
      <c r="N119" s="23">
        <f t="shared" ref="N119:S119" si="228">(B119-B118)/B118</f>
        <v>-4.4937761402677216E-3</v>
      </c>
      <c r="O119" s="23">
        <f t="shared" si="228"/>
        <v>5.4267297809408952E-3</v>
      </c>
      <c r="P119" s="23">
        <f t="shared" si="228"/>
        <v>1.9820612309280845E-2</v>
      </c>
      <c r="Q119" s="23">
        <f t="shared" si="228"/>
        <v>1.6488613502022159E-2</v>
      </c>
      <c r="R119" s="23">
        <f t="shared" si="228"/>
        <v>4.2984459771234773E-3</v>
      </c>
      <c r="S119" s="25">
        <f t="shared" si="228"/>
        <v>-1.5494536594772769E-4</v>
      </c>
      <c r="U119" s="2"/>
    </row>
    <row r="120" spans="1:21" ht="15.75" customHeight="1">
      <c r="A120" s="13">
        <v>42566</v>
      </c>
      <c r="B120" s="15">
        <v>220.39999399999999</v>
      </c>
      <c r="C120" s="15">
        <v>31.814800000000002</v>
      </c>
      <c r="D120" s="15">
        <v>93.152061000000003</v>
      </c>
      <c r="E120" s="15">
        <v>98.389999000000003</v>
      </c>
      <c r="F120" s="15">
        <v>50.089694999999999</v>
      </c>
      <c r="G120" s="15">
        <v>63.086300000000001</v>
      </c>
      <c r="H120" s="21">
        <f t="shared" ref="H120:M120" si="229">LN(B120/B119)</f>
        <v>-5.1139659249942364E-3</v>
      </c>
      <c r="I120" s="21">
        <f t="shared" si="229"/>
        <v>-3.700068859106692E-3</v>
      </c>
      <c r="J120" s="21">
        <f t="shared" si="229"/>
        <v>-1.0122720442842286E-4</v>
      </c>
      <c r="K120" s="21">
        <f t="shared" si="229"/>
        <v>3.7676538386372891E-3</v>
      </c>
      <c r="L120" s="21">
        <f t="shared" si="229"/>
        <v>-7.4454661684181028E-4</v>
      </c>
      <c r="M120" s="22">
        <f t="shared" si="229"/>
        <v>-2.4064999747591309E-3</v>
      </c>
      <c r="N120" s="23">
        <f t="shared" ref="N120:S120" si="230">(B120-B119)/B119</f>
        <v>-5.1009118634086723E-3</v>
      </c>
      <c r="O120" s="23">
        <f t="shared" si="230"/>
        <v>-3.6932320391597911E-3</v>
      </c>
      <c r="P120" s="23">
        <f t="shared" si="230"/>
        <v>-1.0122208112786345E-4</v>
      </c>
      <c r="Q120" s="23">
        <f t="shared" si="230"/>
        <v>3.7747603685398959E-3</v>
      </c>
      <c r="R120" s="23">
        <f t="shared" si="230"/>
        <v>-7.4426951078649176E-4</v>
      </c>
      <c r="S120" s="25">
        <f t="shared" si="230"/>
        <v>-2.4036066750687639E-3</v>
      </c>
      <c r="U120" s="2"/>
    </row>
    <row r="121" spans="1:21" ht="15.75" customHeight="1">
      <c r="A121" s="13">
        <v>42569</v>
      </c>
      <c r="B121" s="15">
        <v>226.25</v>
      </c>
      <c r="C121" s="15">
        <v>31.796665000000001</v>
      </c>
      <c r="D121" s="15">
        <v>94.142234999999999</v>
      </c>
      <c r="E121" s="15">
        <v>98.809997999999993</v>
      </c>
      <c r="F121" s="15">
        <v>50.332211000000001</v>
      </c>
      <c r="G121" s="15">
        <v>63.138800000000003</v>
      </c>
      <c r="H121" s="21">
        <f t="shared" ref="H121:M121" si="231">LN(B121/B120)</f>
        <v>2.619653252450687E-2</v>
      </c>
      <c r="I121" s="21">
        <f t="shared" si="231"/>
        <v>-5.7018024946651319E-4</v>
      </c>
      <c r="J121" s="21">
        <f t="shared" si="231"/>
        <v>1.0573554520939247E-2</v>
      </c>
      <c r="K121" s="21">
        <f t="shared" si="231"/>
        <v>4.2596312519652272E-3</v>
      </c>
      <c r="L121" s="21">
        <f t="shared" si="231"/>
        <v>4.8299515737065526E-3</v>
      </c>
      <c r="M121" s="22">
        <f t="shared" si="231"/>
        <v>8.3184727961973094E-4</v>
      </c>
      <c r="N121" s="23">
        <f t="shared" ref="N121:S121" si="232">(B121-B120)/B120</f>
        <v>2.6542677673575654E-2</v>
      </c>
      <c r="O121" s="23">
        <f t="shared" si="232"/>
        <v>-5.7001772759850448E-4</v>
      </c>
      <c r="P121" s="23">
        <f t="shared" si="232"/>
        <v>1.06296520911115E-2</v>
      </c>
      <c r="Q121" s="23">
        <f t="shared" si="232"/>
        <v>4.2687163763462386E-3</v>
      </c>
      <c r="R121" s="23">
        <f t="shared" si="232"/>
        <v>4.8416345917059777E-3</v>
      </c>
      <c r="S121" s="25">
        <f t="shared" si="232"/>
        <v>8.3219336052363173E-4</v>
      </c>
      <c r="U121" s="2"/>
    </row>
    <row r="122" spans="1:21" ht="15.75" customHeight="1">
      <c r="A122" s="13">
        <v>42570</v>
      </c>
      <c r="B122" s="15">
        <v>225.259995</v>
      </c>
      <c r="C122" s="15">
        <v>31.887385999999999</v>
      </c>
      <c r="D122" s="15">
        <v>94.179955000000007</v>
      </c>
      <c r="E122" s="15">
        <v>85.839995999999999</v>
      </c>
      <c r="F122" s="15">
        <v>49.520702</v>
      </c>
      <c r="G122" s="15">
        <v>63.473399999999998</v>
      </c>
      <c r="H122" s="21">
        <f t="shared" ref="H122:M122" si="233">LN(B122/B121)</f>
        <v>-4.3853141570581108E-3</v>
      </c>
      <c r="I122" s="21">
        <f t="shared" si="233"/>
        <v>2.8490983203288615E-3</v>
      </c>
      <c r="J122" s="21">
        <f t="shared" si="233"/>
        <v>4.005900792086527E-4</v>
      </c>
      <c r="K122" s="21">
        <f t="shared" si="233"/>
        <v>-0.14071374224188538</v>
      </c>
      <c r="L122" s="21">
        <f t="shared" si="233"/>
        <v>-1.625444551863587E-2</v>
      </c>
      <c r="M122" s="22">
        <f t="shared" si="233"/>
        <v>5.2854429343434641E-3</v>
      </c>
      <c r="N122" s="23">
        <f t="shared" ref="N122:S122" si="234">(B122-B121)/B121</f>
        <v>-4.3757127071823053E-3</v>
      </c>
      <c r="O122" s="23">
        <f t="shared" si="234"/>
        <v>2.8531608582220334E-3</v>
      </c>
      <c r="P122" s="23">
        <f t="shared" si="234"/>
        <v>4.0067032612947103E-4</v>
      </c>
      <c r="Q122" s="23">
        <f t="shared" si="234"/>
        <v>-0.1312620409120947</v>
      </c>
      <c r="R122" s="23">
        <f t="shared" si="234"/>
        <v>-1.6123054876329611E-2</v>
      </c>
      <c r="S122" s="25">
        <f t="shared" si="234"/>
        <v>5.2994355293416199E-3</v>
      </c>
      <c r="U122" s="2"/>
    </row>
    <row r="123" spans="1:21" ht="15.75" customHeight="1">
      <c r="A123" s="13">
        <v>42571</v>
      </c>
      <c r="B123" s="15">
        <v>228.36000100000001</v>
      </c>
      <c r="C123" s="15">
        <v>32.377257999999998</v>
      </c>
      <c r="D123" s="15">
        <v>94.264831999999998</v>
      </c>
      <c r="E123" s="15">
        <v>87.910004000000001</v>
      </c>
      <c r="F123" s="15">
        <v>52.151108000000001</v>
      </c>
      <c r="G123" s="15">
        <v>63.899700000000003</v>
      </c>
      <c r="H123" s="21">
        <f t="shared" ref="H123:M123" si="235">LN(B123/B122)</f>
        <v>1.3668067052131701E-2</v>
      </c>
      <c r="I123" s="21">
        <f t="shared" si="235"/>
        <v>1.5245754368426803E-2</v>
      </c>
      <c r="J123" s="21">
        <f t="shared" si="235"/>
        <v>9.0081564038777689E-4</v>
      </c>
      <c r="K123" s="21">
        <f t="shared" si="235"/>
        <v>2.3828557640047304E-2</v>
      </c>
      <c r="L123" s="21">
        <f t="shared" si="235"/>
        <v>5.175462325935256E-2</v>
      </c>
      <c r="M123" s="22">
        <f t="shared" si="235"/>
        <v>6.6937460380622361E-3</v>
      </c>
      <c r="N123" s="23">
        <f t="shared" ref="N123:S123" si="236">(B123-B122)/B122</f>
        <v>1.3761902107828811E-2</v>
      </c>
      <c r="O123" s="23">
        <f t="shared" si="236"/>
        <v>1.5362563742289767E-2</v>
      </c>
      <c r="P123" s="23">
        <f t="shared" si="236"/>
        <v>9.0122149665490547E-4</v>
      </c>
      <c r="Q123" s="23">
        <f t="shared" si="236"/>
        <v>2.4114726193603289E-2</v>
      </c>
      <c r="R123" s="23">
        <f t="shared" si="236"/>
        <v>5.3117300316138504E-2</v>
      </c>
      <c r="S123" s="25">
        <f t="shared" si="236"/>
        <v>6.7161992267627821E-3</v>
      </c>
      <c r="U123" s="2"/>
    </row>
    <row r="124" spans="1:21" ht="15.75" customHeight="1">
      <c r="A124" s="13">
        <v>42572</v>
      </c>
      <c r="B124" s="15">
        <v>220.5</v>
      </c>
      <c r="C124" s="15">
        <v>31.089065999999999</v>
      </c>
      <c r="D124" s="15">
        <v>93.765029999999996</v>
      </c>
      <c r="E124" s="15">
        <v>85.989998</v>
      </c>
      <c r="F124" s="15">
        <v>52.048507999999998</v>
      </c>
      <c r="G124" s="15">
        <v>64.610399999999998</v>
      </c>
      <c r="H124" s="21">
        <f t="shared" ref="H124:M124" si="237">LN(B124/B123)</f>
        <v>-3.5025640588208409E-2</v>
      </c>
      <c r="I124" s="21">
        <f t="shared" si="237"/>
        <v>-4.0600080956055391E-2</v>
      </c>
      <c r="J124" s="21">
        <f t="shared" si="237"/>
        <v>-5.3162106465880852E-3</v>
      </c>
      <c r="K124" s="21">
        <f t="shared" si="237"/>
        <v>-2.2082622199880397E-2</v>
      </c>
      <c r="L124" s="21">
        <f t="shared" si="237"/>
        <v>-1.9692977209827857E-3</v>
      </c>
      <c r="M124" s="22">
        <f t="shared" si="237"/>
        <v>1.1060722006228756E-2</v>
      </c>
      <c r="N124" s="23">
        <f t="shared" ref="N124:S124" si="238">(B124-B123)/B123</f>
        <v>-3.4419342115872609E-2</v>
      </c>
      <c r="O124" s="23">
        <f t="shared" si="238"/>
        <v>-3.9786939338717277E-2</v>
      </c>
      <c r="P124" s="23">
        <f t="shared" si="238"/>
        <v>-5.3021046067318351E-3</v>
      </c>
      <c r="Q124" s="23">
        <f t="shared" si="238"/>
        <v>-2.1840585970170138E-2</v>
      </c>
      <c r="R124" s="23">
        <f t="shared" si="238"/>
        <v>-1.967359926466039E-3</v>
      </c>
      <c r="S124" s="25">
        <f t="shared" si="238"/>
        <v>1.1122117944215632E-2</v>
      </c>
      <c r="U124" s="2"/>
    </row>
    <row r="125" spans="1:21" ht="15.75" customHeight="1">
      <c r="A125" s="13">
        <v>42573</v>
      </c>
      <c r="B125" s="15">
        <v>222.270004</v>
      </c>
      <c r="C125" s="15">
        <v>31.442858000000001</v>
      </c>
      <c r="D125" s="15">
        <v>93.038894999999997</v>
      </c>
      <c r="E125" s="15">
        <v>85.889999000000003</v>
      </c>
      <c r="F125" s="15">
        <v>52.766742999999998</v>
      </c>
      <c r="G125" s="15">
        <v>65.017499999999998</v>
      </c>
      <c r="H125" s="21">
        <f t="shared" ref="H125:M125" si="239">LN(B125/B124)</f>
        <v>7.9951822059051506E-3</v>
      </c>
      <c r="I125" s="21">
        <f t="shared" si="239"/>
        <v>1.131568493212853E-2</v>
      </c>
      <c r="J125" s="21">
        <f t="shared" si="239"/>
        <v>-7.7743404729706611E-3</v>
      </c>
      <c r="K125" s="21">
        <f t="shared" si="239"/>
        <v>-1.1635910289520103E-3</v>
      </c>
      <c r="L125" s="21">
        <f t="shared" si="239"/>
        <v>1.3704994933452414E-2</v>
      </c>
      <c r="M125" s="22">
        <f t="shared" si="239"/>
        <v>6.2810758857516054E-3</v>
      </c>
      <c r="N125" s="23">
        <f t="shared" ref="N125:S125" si="240">(B125-B124)/B124</f>
        <v>8.0272290249433116E-3</v>
      </c>
      <c r="O125" s="23">
        <f t="shared" si="240"/>
        <v>1.1379949465191464E-2</v>
      </c>
      <c r="P125" s="23">
        <f t="shared" si="240"/>
        <v>-7.7441984501044718E-3</v>
      </c>
      <c r="Q125" s="23">
        <f t="shared" si="240"/>
        <v>-1.1629143194072042E-3</v>
      </c>
      <c r="R125" s="23">
        <f t="shared" si="240"/>
        <v>1.379933887826333E-2</v>
      </c>
      <c r="S125" s="25">
        <f t="shared" si="240"/>
        <v>6.3008432079046071E-3</v>
      </c>
      <c r="U125" s="2"/>
    </row>
    <row r="126" spans="1:21" ht="15.75" customHeight="1">
      <c r="A126" s="13">
        <v>42576</v>
      </c>
      <c r="B126" s="15">
        <v>230.009995</v>
      </c>
      <c r="C126" s="15">
        <v>31.470075999999999</v>
      </c>
      <c r="D126" s="15">
        <v>91.794083000000001</v>
      </c>
      <c r="E126" s="15">
        <v>87.660004000000001</v>
      </c>
      <c r="F126" s="15">
        <v>52.915970000000002</v>
      </c>
      <c r="G126" s="15">
        <v>66.017099999999999</v>
      </c>
      <c r="H126" s="21">
        <f t="shared" ref="H126:M126" si="241">LN(B126/B125)</f>
        <v>3.4229887407921294E-2</v>
      </c>
      <c r="I126" s="21">
        <f t="shared" si="241"/>
        <v>8.652593343720723E-4</v>
      </c>
      <c r="J126" s="21">
        <f t="shared" si="241"/>
        <v>-1.3469791316252052E-2</v>
      </c>
      <c r="K126" s="21">
        <f t="shared" si="241"/>
        <v>2.0398344486174072E-2</v>
      </c>
      <c r="L126" s="21">
        <f t="shared" si="241"/>
        <v>2.8240588255450281E-3</v>
      </c>
      <c r="M126" s="22">
        <f t="shared" si="241"/>
        <v>1.5257334948495039E-2</v>
      </c>
      <c r="N126" s="23">
        <f t="shared" ref="N126:S126" si="242">(B126-B125)/B125</f>
        <v>3.4822472041706555E-2</v>
      </c>
      <c r="O126" s="23">
        <f t="shared" si="242"/>
        <v>8.6563377921936176E-4</v>
      </c>
      <c r="P126" s="23">
        <f t="shared" si="242"/>
        <v>-1.3379479625161027E-2</v>
      </c>
      <c r="Q126" s="23">
        <f t="shared" si="242"/>
        <v>2.0607812558013857E-2</v>
      </c>
      <c r="R126" s="23">
        <f t="shared" si="242"/>
        <v>2.8280502361118505E-3</v>
      </c>
      <c r="S126" s="25">
        <f t="shared" si="242"/>
        <v>1.5374322297842902E-2</v>
      </c>
      <c r="U126" s="2"/>
    </row>
    <row r="127" spans="1:21" ht="15.75" customHeight="1">
      <c r="A127" s="13">
        <v>42577</v>
      </c>
      <c r="B127" s="15">
        <v>229.509995</v>
      </c>
      <c r="C127" s="15">
        <v>31.832954000000001</v>
      </c>
      <c r="D127" s="15">
        <v>91.162270000000007</v>
      </c>
      <c r="E127" s="15">
        <v>91.410004000000001</v>
      </c>
      <c r="F127" s="15">
        <v>52.943953999999998</v>
      </c>
      <c r="G127" s="15">
        <v>66.024199999999993</v>
      </c>
      <c r="H127" s="21">
        <f t="shared" ref="H127:M127" si="243">LN(B127/B126)</f>
        <v>-2.1761847501962114E-3</v>
      </c>
      <c r="I127" s="21">
        <f t="shared" si="243"/>
        <v>1.1464916445398973E-2</v>
      </c>
      <c r="J127" s="21">
        <f t="shared" si="243"/>
        <v>-6.9067348714796821E-3</v>
      </c>
      <c r="K127" s="21">
        <f t="shared" si="243"/>
        <v>4.1889184803106314E-2</v>
      </c>
      <c r="L127" s="21">
        <f t="shared" si="243"/>
        <v>5.2869867263157747E-4</v>
      </c>
      <c r="M127" s="22">
        <f t="shared" si="243"/>
        <v>1.0754211003423038E-4</v>
      </c>
      <c r="N127" s="23">
        <f t="shared" ref="N127:S127" si="244">(B127-B126)/B126</f>
        <v>-2.1738185768840177E-3</v>
      </c>
      <c r="O127" s="23">
        <f t="shared" si="244"/>
        <v>1.1530890487840005E-2</v>
      </c>
      <c r="P127" s="23">
        <f t="shared" si="244"/>
        <v>-6.8829381954825337E-3</v>
      </c>
      <c r="Q127" s="23">
        <f t="shared" si="244"/>
        <v>4.2778916596900911E-2</v>
      </c>
      <c r="R127" s="23">
        <f t="shared" si="244"/>
        <v>5.2883845840861381E-4</v>
      </c>
      <c r="S127" s="25">
        <f t="shared" si="244"/>
        <v>1.0754789289432755E-4</v>
      </c>
      <c r="U127" s="2"/>
    </row>
    <row r="128" spans="1:21" ht="15.75" customHeight="1">
      <c r="A128" s="13">
        <v>42578</v>
      </c>
      <c r="B128" s="15">
        <v>228.490005</v>
      </c>
      <c r="C128" s="15">
        <v>31.597092</v>
      </c>
      <c r="D128" s="15">
        <v>97.084441999999996</v>
      </c>
      <c r="E128" s="15">
        <v>92.040001000000004</v>
      </c>
      <c r="F128" s="15">
        <v>52.412281</v>
      </c>
      <c r="G128" s="15">
        <v>66.408900000000003</v>
      </c>
      <c r="H128" s="21">
        <f t="shared" ref="H128:M128" si="245">LN(B128/B127)</f>
        <v>-4.4541121672825312E-3</v>
      </c>
      <c r="I128" s="21">
        <f t="shared" si="245"/>
        <v>-7.4369514753880595E-3</v>
      </c>
      <c r="J128" s="21">
        <f t="shared" si="245"/>
        <v>6.2940030549145029E-2</v>
      </c>
      <c r="K128" s="21">
        <f t="shared" si="245"/>
        <v>6.8683506073915586E-3</v>
      </c>
      <c r="L128" s="21">
        <f t="shared" si="245"/>
        <v>-1.0092948240735753E-2</v>
      </c>
      <c r="M128" s="22">
        <f t="shared" si="245"/>
        <v>5.809742157627691E-3</v>
      </c>
      <c r="N128" s="23">
        <f t="shared" ref="N128:S128" si="246">(B128-B127)/B127</f>
        <v>-4.4442073209055976E-3</v>
      </c>
      <c r="O128" s="23">
        <f t="shared" si="246"/>
        <v>-7.4093657786205103E-3</v>
      </c>
      <c r="P128" s="23">
        <f t="shared" si="246"/>
        <v>6.4962972071669442E-2</v>
      </c>
      <c r="Q128" s="23">
        <f t="shared" si="246"/>
        <v>6.8919918218141966E-3</v>
      </c>
      <c r="R128" s="23">
        <f t="shared" si="246"/>
        <v>-1.0042185364546022E-2</v>
      </c>
      <c r="S128" s="25">
        <f t="shared" si="246"/>
        <v>5.8266514399267152E-3</v>
      </c>
      <c r="U128" s="2"/>
    </row>
    <row r="129" spans="1:21" ht="15.75" customHeight="1">
      <c r="A129" s="13">
        <v>42579</v>
      </c>
      <c r="B129" s="15">
        <v>230.61000100000001</v>
      </c>
      <c r="C129" s="15">
        <v>31.542646000000001</v>
      </c>
      <c r="D129" s="15">
        <v>98.395256000000003</v>
      </c>
      <c r="E129" s="15">
        <v>91.650002000000001</v>
      </c>
      <c r="F129" s="15">
        <v>52.430939000000002</v>
      </c>
      <c r="G129" s="15">
        <v>66.747100000000003</v>
      </c>
      <c r="H129" s="21">
        <f t="shared" ref="H129:M129" si="247">LN(B129/B128)</f>
        <v>9.2355087822273505E-3</v>
      </c>
      <c r="I129" s="21">
        <f t="shared" si="247"/>
        <v>-1.7246195571780836E-3</v>
      </c>
      <c r="J129" s="21">
        <f t="shared" si="247"/>
        <v>1.3411455624802861E-2</v>
      </c>
      <c r="K129" s="21">
        <f t="shared" si="247"/>
        <v>-4.2462799241432406E-3</v>
      </c>
      <c r="L129" s="21">
        <f t="shared" si="247"/>
        <v>3.5592192221810135E-4</v>
      </c>
      <c r="M129" s="22">
        <f t="shared" si="247"/>
        <v>5.0797669987585631E-3</v>
      </c>
      <c r="N129" s="23">
        <f t="shared" ref="N129:S129" si="248">(B129-B128)/B128</f>
        <v>9.2782876870260243E-3</v>
      </c>
      <c r="O129" s="23">
        <f t="shared" si="248"/>
        <v>-1.7231332554273875E-3</v>
      </c>
      <c r="P129" s="23">
        <f t="shared" si="248"/>
        <v>1.3501792594121391E-2</v>
      </c>
      <c r="Q129" s="23">
        <f t="shared" si="248"/>
        <v>-4.2372772247145354E-3</v>
      </c>
      <c r="R129" s="23">
        <f t="shared" si="248"/>
        <v>3.5598526994087631E-4</v>
      </c>
      <c r="S129" s="25">
        <f t="shared" si="248"/>
        <v>5.092690889323577E-3</v>
      </c>
      <c r="U129" s="2"/>
    </row>
    <row r="130" spans="1:21" ht="15.75" customHeight="1">
      <c r="A130" s="13">
        <v>42580</v>
      </c>
      <c r="B130" s="15">
        <v>234.78999300000001</v>
      </c>
      <c r="C130" s="15">
        <v>31.624298</v>
      </c>
      <c r="D130" s="15">
        <v>98.272682000000003</v>
      </c>
      <c r="E130" s="15">
        <v>91.25</v>
      </c>
      <c r="F130" s="15">
        <v>52.869335</v>
      </c>
      <c r="G130" s="15">
        <v>66.315200000000004</v>
      </c>
      <c r="H130" s="21">
        <f t="shared" ref="H130:M130" si="249">LN(B130/B129)</f>
        <v>1.7963491429813811E-2</v>
      </c>
      <c r="I130" s="21">
        <f t="shared" si="249"/>
        <v>2.5852776882113347E-3</v>
      </c>
      <c r="J130" s="21">
        <f t="shared" si="249"/>
        <v>-1.2465073577076315E-3</v>
      </c>
      <c r="K130" s="21">
        <f t="shared" si="249"/>
        <v>-4.3740036452624316E-3</v>
      </c>
      <c r="L130" s="21">
        <f t="shared" si="249"/>
        <v>8.3266361288818636E-3</v>
      </c>
      <c r="M130" s="22">
        <f t="shared" si="249"/>
        <v>-6.4917187929956106E-3</v>
      </c>
      <c r="N130" s="23">
        <f t="shared" ref="N130:S130" si="250">(B130-B129)/B129</f>
        <v>1.8125805393843255E-2</v>
      </c>
      <c r="O130" s="23">
        <f t="shared" si="250"/>
        <v>2.588622400289382E-3</v>
      </c>
      <c r="P130" s="23">
        <f t="shared" si="250"/>
        <v>-1.2457307901104519E-3</v>
      </c>
      <c r="Q130" s="23">
        <f t="shared" si="250"/>
        <v>-4.3644516232525625E-3</v>
      </c>
      <c r="R130" s="23">
        <f t="shared" si="250"/>
        <v>8.3613989823832328E-3</v>
      </c>
      <c r="S130" s="25">
        <f t="shared" si="250"/>
        <v>-6.4706931087642585E-3</v>
      </c>
      <c r="U130" s="2"/>
    </row>
    <row r="131" spans="1:21" ht="15.75" customHeight="1">
      <c r="A131" s="13">
        <v>42583</v>
      </c>
      <c r="B131" s="15">
        <v>230.009995</v>
      </c>
      <c r="C131" s="15">
        <v>31.615220999999998</v>
      </c>
      <c r="D131" s="15">
        <v>100.007835</v>
      </c>
      <c r="E131" s="15">
        <v>94.370002999999997</v>
      </c>
      <c r="F131" s="15">
        <v>52.776062000000003</v>
      </c>
      <c r="G131" s="15">
        <v>66.580600000000004</v>
      </c>
      <c r="H131" s="21">
        <f t="shared" ref="H131:M131" si="251">LN(B131/B130)</f>
        <v>-2.0568703294562188E-2</v>
      </c>
      <c r="I131" s="21">
        <f t="shared" si="251"/>
        <v>-2.8706733402998841E-4</v>
      </c>
      <c r="J131" s="21">
        <f t="shared" si="251"/>
        <v>1.7502448762710062E-2</v>
      </c>
      <c r="K131" s="21">
        <f t="shared" si="251"/>
        <v>3.3620265360403939E-2</v>
      </c>
      <c r="L131" s="21">
        <f t="shared" si="251"/>
        <v>-1.7657754503992279E-3</v>
      </c>
      <c r="M131" s="22">
        <f t="shared" si="251"/>
        <v>3.9941119708155459E-3</v>
      </c>
      <c r="N131" s="23">
        <f t="shared" ref="N131:S131" si="252">(B131-B130)/B130</f>
        <v>-2.0358610428511774E-2</v>
      </c>
      <c r="O131" s="23">
        <f t="shared" si="252"/>
        <v>-2.8702613414537565E-4</v>
      </c>
      <c r="P131" s="23">
        <f t="shared" si="252"/>
        <v>1.7656514147034237E-2</v>
      </c>
      <c r="Q131" s="23">
        <f t="shared" si="252"/>
        <v>3.4191813698630107E-2</v>
      </c>
      <c r="R131" s="23">
        <f t="shared" si="252"/>
        <v>-1.7642173861274477E-3</v>
      </c>
      <c r="S131" s="25">
        <f t="shared" si="252"/>
        <v>4.0020990662774092E-3</v>
      </c>
      <c r="U131" s="2"/>
    </row>
    <row r="132" spans="1:21" ht="15.75" customHeight="1">
      <c r="A132" s="13">
        <v>42584</v>
      </c>
      <c r="B132" s="15">
        <v>227.199997</v>
      </c>
      <c r="C132" s="15">
        <v>31.352148</v>
      </c>
      <c r="D132" s="15">
        <v>98.527305999999996</v>
      </c>
      <c r="E132" s="15">
        <v>93.559997999999993</v>
      </c>
      <c r="F132" s="15">
        <v>52.776062000000003</v>
      </c>
      <c r="G132" s="15">
        <v>66.659199999999998</v>
      </c>
      <c r="H132" s="21">
        <f t="shared" ref="H132:M132" si="253">LN(B132/B131)</f>
        <v>-1.2292090857956361E-2</v>
      </c>
      <c r="I132" s="21">
        <f t="shared" si="253"/>
        <v>-8.3559003606486233E-3</v>
      </c>
      <c r="J132" s="21">
        <f t="shared" si="253"/>
        <v>-1.4914804884621454E-2</v>
      </c>
      <c r="K132" s="21">
        <f t="shared" si="253"/>
        <v>-8.6203374836835277E-3</v>
      </c>
      <c r="L132" s="21">
        <f t="shared" si="253"/>
        <v>0</v>
      </c>
      <c r="M132" s="22">
        <f t="shared" si="253"/>
        <v>1.1798277859551983E-3</v>
      </c>
      <c r="N132" s="23">
        <f t="shared" ref="N132:S132" si="254">(B132-B131)/B131</f>
        <v>-1.2216851706813903E-2</v>
      </c>
      <c r="O132" s="23">
        <f t="shared" si="254"/>
        <v>-8.3210868587633331E-3</v>
      </c>
      <c r="P132" s="23">
        <f t="shared" si="254"/>
        <v>-1.4804130096406989E-2</v>
      </c>
      <c r="Q132" s="23">
        <f t="shared" si="254"/>
        <v>-8.5832889080230713E-3</v>
      </c>
      <c r="R132" s="23">
        <f t="shared" si="254"/>
        <v>0</v>
      </c>
      <c r="S132" s="25">
        <f t="shared" si="254"/>
        <v>1.1805240565569317E-3</v>
      </c>
      <c r="U132" s="2"/>
    </row>
    <row r="133" spans="1:21" ht="15.75" customHeight="1">
      <c r="A133" s="13">
        <v>42585</v>
      </c>
      <c r="B133" s="15">
        <v>225.78999300000001</v>
      </c>
      <c r="C133" s="15">
        <v>31.306438</v>
      </c>
      <c r="D133" s="15">
        <v>99.762664999999998</v>
      </c>
      <c r="E133" s="15">
        <v>93.099997999999999</v>
      </c>
      <c r="F133" s="15">
        <v>53.139847000000003</v>
      </c>
      <c r="G133" s="15">
        <v>66.235100000000003</v>
      </c>
      <c r="H133" s="21">
        <f t="shared" ref="H133:M133" si="255">LN(B133/B132)</f>
        <v>-6.225340889793634E-3</v>
      </c>
      <c r="I133" s="21">
        <f t="shared" si="255"/>
        <v>-1.4590181817604796E-3</v>
      </c>
      <c r="J133" s="21">
        <f t="shared" si="255"/>
        <v>1.2460287094569669E-2</v>
      </c>
      <c r="K133" s="21">
        <f t="shared" si="255"/>
        <v>-4.9287575385772052E-3</v>
      </c>
      <c r="L133" s="21">
        <f t="shared" si="255"/>
        <v>6.8693444441762881E-3</v>
      </c>
      <c r="M133" s="22">
        <f t="shared" si="255"/>
        <v>-6.3825376965751437E-3</v>
      </c>
      <c r="N133" s="23">
        <f t="shared" ref="N133:S133" si="256">(B133-B132)/B132</f>
        <v>-6.2060036030721711E-3</v>
      </c>
      <c r="O133" s="23">
        <f t="shared" si="256"/>
        <v>-1.4579543321880113E-3</v>
      </c>
      <c r="P133" s="23">
        <f t="shared" si="256"/>
        <v>1.253823990681327E-2</v>
      </c>
      <c r="Q133" s="23">
        <f t="shared" si="256"/>
        <v>-4.9166311440065847E-3</v>
      </c>
      <c r="R133" s="23">
        <f t="shared" si="256"/>
        <v>6.8929925086111954E-3</v>
      </c>
      <c r="S133" s="25">
        <f t="shared" si="256"/>
        <v>-6.3622125678075301E-3</v>
      </c>
      <c r="U133" s="2"/>
    </row>
    <row r="134" spans="1:21" ht="15.75" customHeight="1">
      <c r="A134" s="13">
        <v>42586</v>
      </c>
      <c r="B134" s="15">
        <v>230.61000100000001</v>
      </c>
      <c r="C134" s="15">
        <v>31.608082</v>
      </c>
      <c r="D134" s="15">
        <v>100.378944</v>
      </c>
      <c r="E134" s="15">
        <v>93.440002000000007</v>
      </c>
      <c r="F134" s="15">
        <v>53.531604999999999</v>
      </c>
      <c r="G134" s="15">
        <v>65.382999999999996</v>
      </c>
      <c r="H134" s="21">
        <f t="shared" ref="H134:M134" si="257">LN(B134/B133)</f>
        <v>2.1122643612498521E-2</v>
      </c>
      <c r="I134" s="21">
        <f t="shared" si="257"/>
        <v>9.5890840892379411E-3</v>
      </c>
      <c r="J134" s="21">
        <f t="shared" si="257"/>
        <v>6.1584490187040269E-3</v>
      </c>
      <c r="K134" s="21">
        <f t="shared" si="257"/>
        <v>3.6453776832823751E-3</v>
      </c>
      <c r="L134" s="21">
        <f t="shared" si="257"/>
        <v>7.3451660023315596E-3</v>
      </c>
      <c r="M134" s="22">
        <f t="shared" si="257"/>
        <v>-1.2948248075606409E-2</v>
      </c>
      <c r="N134" s="23">
        <f t="shared" ref="N134:S134" si="258">(B134-B133)/B133</f>
        <v>2.1347305679751721E-2</v>
      </c>
      <c r="O134" s="23">
        <f t="shared" si="258"/>
        <v>9.6352066626040171E-3</v>
      </c>
      <c r="P134" s="23">
        <f t="shared" si="258"/>
        <v>6.1774512539335812E-3</v>
      </c>
      <c r="Q134" s="23">
        <f t="shared" si="258"/>
        <v>3.6520301536419747E-3</v>
      </c>
      <c r="R134" s="23">
        <f t="shared" si="258"/>
        <v>7.3722079026685159E-3</v>
      </c>
      <c r="S134" s="25">
        <f t="shared" si="258"/>
        <v>-1.2864780154329156E-2</v>
      </c>
      <c r="U134" s="2"/>
    </row>
    <row r="135" spans="1:21" ht="15.75" customHeight="1">
      <c r="A135" s="13">
        <v>42587</v>
      </c>
      <c r="B135" s="15">
        <v>230.029999</v>
      </c>
      <c r="C135" s="15">
        <v>31.973700000000001</v>
      </c>
      <c r="D135" s="15">
        <v>101.905434</v>
      </c>
      <c r="E135" s="15">
        <v>97.029999000000004</v>
      </c>
      <c r="F135" s="15">
        <v>54.063277999999997</v>
      </c>
      <c r="G135" s="15">
        <v>64.881</v>
      </c>
      <c r="H135" s="21">
        <f t="shared" ref="H135:M135" si="259">LN(B135/B134)</f>
        <v>-2.5182455128073848E-3</v>
      </c>
      <c r="I135" s="21">
        <f t="shared" si="259"/>
        <v>1.1500842489648017E-2</v>
      </c>
      <c r="J135" s="21">
        <f t="shared" si="259"/>
        <v>1.5092801450285133E-2</v>
      </c>
      <c r="K135" s="21">
        <f t="shared" si="259"/>
        <v>3.7700658247090818E-2</v>
      </c>
      <c r="L135" s="21">
        <f t="shared" si="259"/>
        <v>9.8829481971962167E-3</v>
      </c>
      <c r="M135" s="22">
        <f t="shared" si="259"/>
        <v>-7.7074630766161408E-3</v>
      </c>
      <c r="N135" s="23">
        <f t="shared" ref="N135:S135" si="260">(B135-B134)/B134</f>
        <v>-2.5150773925021901E-3</v>
      </c>
      <c r="O135" s="23">
        <f t="shared" si="260"/>
        <v>1.1567231444160431E-2</v>
      </c>
      <c r="P135" s="23">
        <f t="shared" si="260"/>
        <v>1.5207272951586295E-2</v>
      </c>
      <c r="Q135" s="23">
        <f t="shared" si="260"/>
        <v>3.8420343783811095E-2</v>
      </c>
      <c r="R135" s="23">
        <f t="shared" si="260"/>
        <v>9.9319458103301374E-3</v>
      </c>
      <c r="S135" s="25">
        <f t="shared" si="260"/>
        <v>-7.6778367465548444E-3</v>
      </c>
      <c r="U135" s="2"/>
    </row>
    <row r="136" spans="1:21" ht="15.75" customHeight="1">
      <c r="A136" s="13">
        <v>42590</v>
      </c>
      <c r="B136" s="15">
        <v>226.16000399999999</v>
      </c>
      <c r="C136" s="15">
        <v>32.028548999999998</v>
      </c>
      <c r="D136" s="15">
        <v>102.74928300000001</v>
      </c>
      <c r="E136" s="15">
        <v>95.110000999999997</v>
      </c>
      <c r="F136" s="15">
        <v>54.156562999999998</v>
      </c>
      <c r="G136" s="15">
        <v>64.765699999999995</v>
      </c>
      <c r="H136" s="21">
        <f t="shared" ref="H136:M136" si="261">LN(B136/B135)</f>
        <v>-1.6966999780740146E-2</v>
      </c>
      <c r="I136" s="21">
        <f t="shared" si="261"/>
        <v>1.7139714395812322E-3</v>
      </c>
      <c r="J136" s="21">
        <f t="shared" si="261"/>
        <v>8.2466096519793197E-3</v>
      </c>
      <c r="K136" s="21">
        <f t="shared" si="261"/>
        <v>-1.9986071722681603E-2</v>
      </c>
      <c r="L136" s="21">
        <f t="shared" si="261"/>
        <v>1.7239911321753341E-3</v>
      </c>
      <c r="M136" s="22">
        <f t="shared" si="261"/>
        <v>-1.7786805278951321E-3</v>
      </c>
      <c r="N136" s="23">
        <f t="shared" ref="N136:S136" si="262">(B136-B135)/B135</f>
        <v>-1.6823870872598738E-2</v>
      </c>
      <c r="O136" s="23">
        <f t="shared" si="262"/>
        <v>1.715441128177135E-3</v>
      </c>
      <c r="P136" s="23">
        <f t="shared" si="262"/>
        <v>8.2807066009846532E-3</v>
      </c>
      <c r="Q136" s="23">
        <f t="shared" si="262"/>
        <v>-1.9787674119217571E-2</v>
      </c>
      <c r="R136" s="23">
        <f t="shared" si="262"/>
        <v>1.7254780592475657E-3</v>
      </c>
      <c r="S136" s="25">
        <f t="shared" si="262"/>
        <v>-1.7770996131379732E-3</v>
      </c>
      <c r="U136" s="2"/>
    </row>
    <row r="137" spans="1:21" ht="15.75" customHeight="1">
      <c r="A137" s="13">
        <v>42591</v>
      </c>
      <c r="B137" s="15">
        <v>229.08000200000001</v>
      </c>
      <c r="C137" s="15">
        <v>31.918861</v>
      </c>
      <c r="D137" s="15">
        <v>103.166451</v>
      </c>
      <c r="E137" s="15">
        <v>93.989998</v>
      </c>
      <c r="F137" s="15">
        <v>54.287143999999998</v>
      </c>
      <c r="G137" s="15">
        <v>64.597899999999996</v>
      </c>
      <c r="H137" s="21">
        <f t="shared" ref="H137:M137" si="263">LN(B137/B136)</f>
        <v>1.2828565184302863E-2</v>
      </c>
      <c r="I137" s="21">
        <f t="shared" si="263"/>
        <v>-3.4305723273201846E-3</v>
      </c>
      <c r="J137" s="21">
        <f t="shared" si="263"/>
        <v>4.0518377360512529E-3</v>
      </c>
      <c r="K137" s="21">
        <f t="shared" si="263"/>
        <v>-1.1845754655085139E-2</v>
      </c>
      <c r="L137" s="21">
        <f t="shared" si="263"/>
        <v>2.4082736882421628E-3</v>
      </c>
      <c r="M137" s="22">
        <f t="shared" si="263"/>
        <v>-2.5942397105358146E-3</v>
      </c>
      <c r="N137" s="23">
        <f t="shared" ref="N137:S137" si="264">(B137-B136)/B136</f>
        <v>1.2911204228666449E-2</v>
      </c>
      <c r="O137" s="23">
        <f t="shared" si="264"/>
        <v>-3.4246946372749657E-3</v>
      </c>
      <c r="P137" s="23">
        <f t="shared" si="264"/>
        <v>4.0600575285765208E-3</v>
      </c>
      <c r="Q137" s="23">
        <f t="shared" si="264"/>
        <v>-1.1775869921397614E-2</v>
      </c>
      <c r="R137" s="23">
        <f t="shared" si="264"/>
        <v>2.4111759086336295E-3</v>
      </c>
      <c r="S137" s="25">
        <f t="shared" si="264"/>
        <v>-2.5908775787183607E-3</v>
      </c>
      <c r="U137" s="2"/>
    </row>
    <row r="138" spans="1:21" ht="15.75" customHeight="1">
      <c r="A138" s="13">
        <v>42592</v>
      </c>
      <c r="B138" s="15">
        <v>225.64999399999999</v>
      </c>
      <c r="C138" s="15">
        <v>31.562376</v>
      </c>
      <c r="D138" s="15">
        <v>102.398483</v>
      </c>
      <c r="E138" s="15">
        <v>93.93</v>
      </c>
      <c r="F138" s="15">
        <v>54.119259</v>
      </c>
      <c r="G138" s="15">
        <v>64.741200000000006</v>
      </c>
      <c r="H138" s="21">
        <f t="shared" ref="H138:M138" si="265">LN(B138/B137)</f>
        <v>-1.5086196573072752E-2</v>
      </c>
      <c r="I138" s="21">
        <f t="shared" si="265"/>
        <v>-1.1231310672572711E-2</v>
      </c>
      <c r="J138" s="21">
        <f t="shared" si="265"/>
        <v>-7.4718149433111161E-3</v>
      </c>
      <c r="K138" s="21">
        <f t="shared" si="265"/>
        <v>-6.3854834692624507E-4</v>
      </c>
      <c r="L138" s="21">
        <f t="shared" si="265"/>
        <v>-3.0973287475699112E-3</v>
      </c>
      <c r="M138" s="22">
        <f t="shared" si="265"/>
        <v>2.2158814872710914E-3</v>
      </c>
      <c r="N138" s="23">
        <f t="shared" ref="N138:S138" si="266">(B138-B137)/B137</f>
        <v>-1.4972970010712742E-2</v>
      </c>
      <c r="O138" s="23">
        <f t="shared" si="266"/>
        <v>-1.1168474965319072E-2</v>
      </c>
      <c r="P138" s="23">
        <f t="shared" si="266"/>
        <v>-7.443970327136641E-3</v>
      </c>
      <c r="Q138" s="23">
        <f t="shared" si="266"/>
        <v>-6.3834451831771622E-4</v>
      </c>
      <c r="R138" s="23">
        <f t="shared" si="266"/>
        <v>-3.092536973394627E-3</v>
      </c>
      <c r="S138" s="25">
        <f t="shared" si="266"/>
        <v>2.2183383670368643E-3</v>
      </c>
      <c r="U138" s="2"/>
    </row>
    <row r="139" spans="1:21" ht="15.75" customHeight="1">
      <c r="A139" s="13">
        <v>42593</v>
      </c>
      <c r="B139" s="15">
        <v>224.91000399999999</v>
      </c>
      <c r="C139" s="15">
        <v>31.699482</v>
      </c>
      <c r="D139" s="15">
        <v>102.3321</v>
      </c>
      <c r="E139" s="15">
        <v>95.889999000000003</v>
      </c>
      <c r="F139" s="15">
        <v>54.380423999999998</v>
      </c>
      <c r="G139" s="15">
        <v>64.601299999999995</v>
      </c>
      <c r="H139" s="21">
        <f t="shared" ref="H139:M139" si="267">LN(B139/B138)</f>
        <v>-3.2847597151864031E-3</v>
      </c>
      <c r="I139" s="21">
        <f t="shared" si="267"/>
        <v>4.3345617407282233E-3</v>
      </c>
      <c r="J139" s="21">
        <f t="shared" si="267"/>
        <v>-6.4849131335108765E-4</v>
      </c>
      <c r="K139" s="21">
        <f t="shared" si="267"/>
        <v>2.0651866730549622E-2</v>
      </c>
      <c r="L139" s="21">
        <f t="shared" si="267"/>
        <v>4.8141247452686354E-3</v>
      </c>
      <c r="M139" s="22">
        <f t="shared" si="267"/>
        <v>-2.1632495824174471E-3</v>
      </c>
      <c r="N139" s="23">
        <f t="shared" ref="N139:S139" si="268">(B139-B138)/B138</f>
        <v>-3.2793707940448956E-3</v>
      </c>
      <c r="O139" s="23">
        <f t="shared" si="268"/>
        <v>4.3439695414565519E-3</v>
      </c>
      <c r="P139" s="23">
        <f t="shared" si="268"/>
        <v>-6.4828108830481269E-4</v>
      </c>
      <c r="Q139" s="23">
        <f t="shared" si="268"/>
        <v>2.0866592143085234E-2</v>
      </c>
      <c r="R139" s="23">
        <f t="shared" si="268"/>
        <v>4.8257312613980601E-3</v>
      </c>
      <c r="S139" s="25">
        <f t="shared" si="268"/>
        <v>-2.1609114443354688E-3</v>
      </c>
      <c r="U139" s="2"/>
    </row>
    <row r="140" spans="1:21" ht="15.75" customHeight="1">
      <c r="A140" s="13">
        <v>42594</v>
      </c>
      <c r="B140" s="15">
        <v>225.61000100000001</v>
      </c>
      <c r="C140" s="15">
        <v>31.598939999999999</v>
      </c>
      <c r="D140" s="15">
        <v>102.569138</v>
      </c>
      <c r="E140" s="15">
        <v>96.589995999999999</v>
      </c>
      <c r="F140" s="15">
        <v>54.044632</v>
      </c>
      <c r="G140" s="15">
        <v>64.205200000000005</v>
      </c>
      <c r="H140" s="21">
        <f t="shared" ref="H140:M140" si="269">LN(B140/B139)</f>
        <v>3.1075093471156119E-3</v>
      </c>
      <c r="I140" s="21">
        <f t="shared" si="269"/>
        <v>-3.1767643292718297E-3</v>
      </c>
      <c r="J140" s="21">
        <f t="shared" si="269"/>
        <v>2.3136815380402648E-3</v>
      </c>
      <c r="K140" s="21">
        <f t="shared" si="269"/>
        <v>7.2734840420756374E-3</v>
      </c>
      <c r="L140" s="21">
        <f t="shared" si="269"/>
        <v>-6.1940124536607908E-3</v>
      </c>
      <c r="M140" s="22">
        <f t="shared" si="269"/>
        <v>-6.150330124503397E-3</v>
      </c>
      <c r="N140" s="23">
        <f t="shared" ref="N140:S140" si="270">(B140-B139)/B139</f>
        <v>3.1123426595111559E-3</v>
      </c>
      <c r="O140" s="23">
        <f t="shared" si="270"/>
        <v>-3.1717237524575576E-3</v>
      </c>
      <c r="P140" s="23">
        <f t="shared" si="270"/>
        <v>2.316360164601316E-3</v>
      </c>
      <c r="Q140" s="23">
        <f t="shared" si="270"/>
        <v>7.3000000761288585E-3</v>
      </c>
      <c r="R140" s="23">
        <f t="shared" si="270"/>
        <v>-6.1748691036318118E-3</v>
      </c>
      <c r="S140" s="25">
        <f t="shared" si="270"/>
        <v>-6.1314555589437048E-3</v>
      </c>
      <c r="U140" s="2"/>
    </row>
    <row r="141" spans="1:21" ht="15.75" customHeight="1">
      <c r="A141" s="13">
        <v>42597</v>
      </c>
      <c r="B141" s="15">
        <v>225.58999600000001</v>
      </c>
      <c r="C141" s="15">
        <v>31.909723</v>
      </c>
      <c r="D141" s="15">
        <v>103.80173499999999</v>
      </c>
      <c r="E141" s="15">
        <v>95.309997999999993</v>
      </c>
      <c r="F141" s="15">
        <v>54.212524000000002</v>
      </c>
      <c r="G141" s="15">
        <v>63.891500000000001</v>
      </c>
      <c r="H141" s="21">
        <f t="shared" ref="H141:M141" si="271">LN(B141/B140)</f>
        <v>-8.8674646037753728E-5</v>
      </c>
      <c r="I141" s="21">
        <f t="shared" si="271"/>
        <v>9.7871838616602983E-3</v>
      </c>
      <c r="J141" s="21">
        <f t="shared" si="271"/>
        <v>1.1945597161083787E-2</v>
      </c>
      <c r="K141" s="21">
        <f t="shared" si="271"/>
        <v>-1.3340458813671975E-2</v>
      </c>
      <c r="L141" s="21">
        <f t="shared" si="271"/>
        <v>3.1017281592625717E-3</v>
      </c>
      <c r="M141" s="22">
        <f t="shared" si="271"/>
        <v>-4.8978721093696324E-3</v>
      </c>
      <c r="N141" s="23">
        <f t="shared" ref="N141:S141" si="272">(B141-B140)/B140</f>
        <v>-8.86707145575413E-5</v>
      </c>
      <c r="O141" s="23">
        <f t="shared" si="272"/>
        <v>9.8352349794012302E-3</v>
      </c>
      <c r="P141" s="23">
        <f t="shared" si="272"/>
        <v>1.2017230758047302E-2</v>
      </c>
      <c r="Q141" s="23">
        <f t="shared" si="272"/>
        <v>-1.3251869272258861E-2</v>
      </c>
      <c r="R141" s="23">
        <f t="shared" si="272"/>
        <v>3.1065434953836289E-3</v>
      </c>
      <c r="S141" s="25">
        <f t="shared" si="272"/>
        <v>-4.8858970924474075E-3</v>
      </c>
      <c r="U141" s="2"/>
    </row>
    <row r="142" spans="1:21" ht="15.75" customHeight="1">
      <c r="A142" s="13">
        <v>42598</v>
      </c>
      <c r="B142" s="15">
        <v>223.61000100000001</v>
      </c>
      <c r="C142" s="15">
        <v>32.183933000000003</v>
      </c>
      <c r="D142" s="15">
        <v>103.70689400000001</v>
      </c>
      <c r="E142" s="15">
        <v>95.120002999999997</v>
      </c>
      <c r="F142" s="15">
        <v>53.912174</v>
      </c>
      <c r="G142" s="15">
        <v>64.067999999999998</v>
      </c>
      <c r="H142" s="21">
        <f t="shared" ref="H142:M142" si="273">LN(B142/B141)</f>
        <v>-8.8157071969233742E-3</v>
      </c>
      <c r="I142" s="21">
        <f t="shared" si="273"/>
        <v>8.5565932774475453E-3</v>
      </c>
      <c r="J142" s="21">
        <f t="shared" si="273"/>
        <v>-9.1409217111445933E-4</v>
      </c>
      <c r="K142" s="21">
        <f t="shared" si="273"/>
        <v>-1.9954320437428775E-3</v>
      </c>
      <c r="L142" s="21">
        <f t="shared" si="273"/>
        <v>-5.555636743185639E-3</v>
      </c>
      <c r="M142" s="22">
        <f t="shared" si="273"/>
        <v>2.7586871148388547E-3</v>
      </c>
      <c r="N142" s="23">
        <f t="shared" ref="N142:S142" si="274">(B142-B141)/B141</f>
        <v>-8.7769627869491267E-3</v>
      </c>
      <c r="O142" s="23">
        <f t="shared" si="274"/>
        <v>8.5933055576823281E-3</v>
      </c>
      <c r="P142" s="23">
        <f t="shared" si="274"/>
        <v>-9.1367451613393741E-4</v>
      </c>
      <c r="Q142" s="23">
        <f t="shared" si="274"/>
        <v>-1.9934424927802027E-3</v>
      </c>
      <c r="R142" s="23">
        <f t="shared" si="274"/>
        <v>-5.5402327329382717E-3</v>
      </c>
      <c r="S142" s="25">
        <f t="shared" si="274"/>
        <v>2.7624957936501289E-3</v>
      </c>
      <c r="U142" s="2"/>
    </row>
    <row r="143" spans="1:21" ht="15.75" customHeight="1">
      <c r="A143" s="13">
        <v>42599</v>
      </c>
      <c r="B143" s="15">
        <v>223.240005</v>
      </c>
      <c r="C143" s="15">
        <v>32.010261999999997</v>
      </c>
      <c r="D143" s="15">
        <v>103.555183</v>
      </c>
      <c r="E143" s="15">
        <v>96.370002999999997</v>
      </c>
      <c r="F143" s="15">
        <v>54.024802999999999</v>
      </c>
      <c r="G143" s="15">
        <v>63.7562</v>
      </c>
      <c r="H143" s="21">
        <f t="shared" ref="H143:M143" si="275">LN(B143/B142)</f>
        <v>-1.6560191544740448E-3</v>
      </c>
      <c r="I143" s="21">
        <f t="shared" si="275"/>
        <v>-5.4108139750732058E-3</v>
      </c>
      <c r="J143" s="21">
        <f t="shared" si="275"/>
        <v>-1.463953553790533E-3</v>
      </c>
      <c r="K143" s="21">
        <f t="shared" si="275"/>
        <v>1.3055697071580873E-2</v>
      </c>
      <c r="L143" s="21">
        <f t="shared" si="275"/>
        <v>2.086940805799332E-3</v>
      </c>
      <c r="M143" s="22">
        <f t="shared" si="275"/>
        <v>-4.8785850945045209E-3</v>
      </c>
      <c r="N143" s="23">
        <f t="shared" ref="N143:S143" si="276">(B143-B142)/B142</f>
        <v>-1.6546487113517549E-3</v>
      </c>
      <c r="O143" s="23">
        <f t="shared" si="276"/>
        <v>-5.3962018874450764E-3</v>
      </c>
      <c r="P143" s="23">
        <f t="shared" si="276"/>
        <v>-1.462882496509884E-3</v>
      </c>
      <c r="Q143" s="23">
        <f t="shared" si="276"/>
        <v>1.3141294791590787E-2</v>
      </c>
      <c r="R143" s="23">
        <f t="shared" si="276"/>
        <v>2.0891199824365886E-3</v>
      </c>
      <c r="S143" s="25">
        <f t="shared" si="276"/>
        <v>-4.8667041268651758E-3</v>
      </c>
      <c r="U143" s="2"/>
    </row>
    <row r="144" spans="1:21" ht="15.75" customHeight="1">
      <c r="A144" s="13">
        <v>42600</v>
      </c>
      <c r="B144" s="15">
        <v>223.509995</v>
      </c>
      <c r="C144" s="15">
        <v>31.964565</v>
      </c>
      <c r="D144" s="15">
        <v>103.422455</v>
      </c>
      <c r="E144" s="15">
        <v>96.160004000000001</v>
      </c>
      <c r="F144" s="15">
        <v>54.062354999999997</v>
      </c>
      <c r="G144" s="15">
        <v>63.949599999999997</v>
      </c>
      <c r="H144" s="21">
        <f t="shared" ref="H144:M144" si="277">LN(B144/B143)</f>
        <v>1.208685093987644E-3</v>
      </c>
      <c r="I144" s="21">
        <f t="shared" si="277"/>
        <v>-1.4285933988327677E-3</v>
      </c>
      <c r="J144" s="21">
        <f t="shared" si="277"/>
        <v>-1.2825348619897351E-3</v>
      </c>
      <c r="K144" s="21">
        <f t="shared" si="277"/>
        <v>-2.1814686089808733E-3</v>
      </c>
      <c r="L144" s="21">
        <f t="shared" si="277"/>
        <v>6.9484668124726741E-4</v>
      </c>
      <c r="M144" s="22">
        <f t="shared" si="277"/>
        <v>3.0288389071145491E-3</v>
      </c>
      <c r="N144" s="23">
        <f t="shared" ref="N144:S144" si="278">(B144-B143)/B143</f>
        <v>1.2094158482034037E-3</v>
      </c>
      <c r="O144" s="23">
        <f t="shared" si="278"/>
        <v>-1.4275734450407496E-3</v>
      </c>
      <c r="P144" s="23">
        <f t="shared" si="278"/>
        <v>-1.2817127656468935E-3</v>
      </c>
      <c r="Q144" s="23">
        <f t="shared" si="278"/>
        <v>-2.1790909355891199E-3</v>
      </c>
      <c r="R144" s="23">
        <f t="shared" si="278"/>
        <v>6.950881431256312E-4</v>
      </c>
      <c r="S144" s="25">
        <f t="shared" si="278"/>
        <v>3.0334304742126554E-3</v>
      </c>
      <c r="U144" s="2"/>
    </row>
    <row r="145" spans="1:21" ht="15.75" customHeight="1">
      <c r="A145" s="13">
        <v>42601</v>
      </c>
      <c r="B145" s="15">
        <v>225</v>
      </c>
      <c r="C145" s="15">
        <v>32.211360999999997</v>
      </c>
      <c r="D145" s="15">
        <v>103.687935</v>
      </c>
      <c r="E145" s="15">
        <v>95.870002999999997</v>
      </c>
      <c r="F145" s="15">
        <v>54.081122999999998</v>
      </c>
      <c r="G145" s="15">
        <v>64.449600000000004</v>
      </c>
      <c r="H145" s="21">
        <f t="shared" ref="H145:M145" si="279">LN(B145/B144)</f>
        <v>6.6442687927801168E-3</v>
      </c>
      <c r="I145" s="21">
        <f t="shared" si="279"/>
        <v>7.6912709171841316E-3</v>
      </c>
      <c r="J145" s="21">
        <f t="shared" si="279"/>
        <v>2.563658398809978E-3</v>
      </c>
      <c r="K145" s="21">
        <f t="shared" si="279"/>
        <v>-3.0203740029545248E-3</v>
      </c>
      <c r="L145" s="21">
        <f t="shared" si="279"/>
        <v>3.4709444407597043E-4</v>
      </c>
      <c r="M145" s="22">
        <f t="shared" si="279"/>
        <v>7.7882498857566951E-3</v>
      </c>
      <c r="N145" s="23">
        <f t="shared" ref="N145:S145" si="280">(B145-B144)/B144</f>
        <v>6.6663909146434212E-3</v>
      </c>
      <c r="O145" s="23">
        <f t="shared" si="280"/>
        <v>7.720924717730282E-3</v>
      </c>
      <c r="P145" s="23">
        <f t="shared" si="280"/>
        <v>2.5669473810111801E-3</v>
      </c>
      <c r="Q145" s="23">
        <f t="shared" si="280"/>
        <v>-3.0158172622372576E-3</v>
      </c>
      <c r="R145" s="23">
        <f t="shared" si="280"/>
        <v>3.4715468832242788E-4</v>
      </c>
      <c r="S145" s="25">
        <f t="shared" si="280"/>
        <v>7.818657192539236E-3</v>
      </c>
      <c r="U145" s="2"/>
    </row>
    <row r="146" spans="1:21" ht="15.75" customHeight="1">
      <c r="A146" s="13">
        <v>42604</v>
      </c>
      <c r="B146" s="15">
        <v>222.929993</v>
      </c>
      <c r="C146" s="15">
        <v>32.321044999999998</v>
      </c>
      <c r="D146" s="15">
        <v>102.882019</v>
      </c>
      <c r="E146" s="15">
        <v>95.260002</v>
      </c>
      <c r="F146" s="15">
        <v>54.128051999999997</v>
      </c>
      <c r="G146" s="15">
        <v>64.630099999999999</v>
      </c>
      <c r="H146" s="21">
        <f t="shared" ref="H146:M146" si="281">LN(B146/B145)</f>
        <v>-9.2426127669240875E-3</v>
      </c>
      <c r="I146" s="21">
        <f t="shared" si="281"/>
        <v>3.3993496421571238E-3</v>
      </c>
      <c r="J146" s="21">
        <f t="shared" si="281"/>
        <v>-7.80287813789147E-3</v>
      </c>
      <c r="K146" s="21">
        <f t="shared" si="281"/>
        <v>-6.3831220133946012E-3</v>
      </c>
      <c r="L146" s="21">
        <f t="shared" si="281"/>
        <v>8.6737567202079598E-4</v>
      </c>
      <c r="M146" s="22">
        <f t="shared" si="281"/>
        <v>2.7967235382607442E-3</v>
      </c>
      <c r="N146" s="23">
        <f t="shared" ref="N146:S146" si="282">(B146-B145)/B145</f>
        <v>-9.2000311111111281E-3</v>
      </c>
      <c r="O146" s="23">
        <f t="shared" si="282"/>
        <v>3.4051339836277473E-3</v>
      </c>
      <c r="P146" s="23">
        <f t="shared" si="282"/>
        <v>-7.7725147096428943E-3</v>
      </c>
      <c r="Q146" s="23">
        <f t="shared" si="282"/>
        <v>-6.3627931669095385E-3</v>
      </c>
      <c r="R146" s="23">
        <f t="shared" si="282"/>
        <v>8.677519510827959E-4</v>
      </c>
      <c r="S146" s="25">
        <f t="shared" si="282"/>
        <v>2.8006380179240054E-3</v>
      </c>
      <c r="U146" s="2"/>
    </row>
    <row r="147" spans="1:21" ht="15.75" customHeight="1">
      <c r="A147" s="13">
        <v>42605</v>
      </c>
      <c r="B147" s="15">
        <v>224.83999600000001</v>
      </c>
      <c r="C147" s="15">
        <v>32.357608999999997</v>
      </c>
      <c r="D147" s="15">
        <v>103.204376</v>
      </c>
      <c r="E147" s="15">
        <v>95.940002000000007</v>
      </c>
      <c r="F147" s="15">
        <v>54.334541000000002</v>
      </c>
      <c r="G147" s="15">
        <v>64.892600000000002</v>
      </c>
      <c r="H147" s="21">
        <f t="shared" ref="H147:M147" si="283">LN(B147/B146)</f>
        <v>8.5312309059493701E-3</v>
      </c>
      <c r="I147" s="21">
        <f t="shared" si="283"/>
        <v>1.130635894033751E-3</v>
      </c>
      <c r="J147" s="21">
        <f t="shared" si="283"/>
        <v>3.1283701469073419E-3</v>
      </c>
      <c r="K147" s="21">
        <f t="shared" si="283"/>
        <v>7.1130005523948377E-3</v>
      </c>
      <c r="L147" s="21">
        <f t="shared" si="283"/>
        <v>3.8075661618286456E-3</v>
      </c>
      <c r="M147" s="22">
        <f t="shared" si="283"/>
        <v>4.0533490947648855E-3</v>
      </c>
      <c r="N147" s="23">
        <f t="shared" ref="N147:S147" si="284">(B147-B146)/B146</f>
        <v>8.5677255639622137E-3</v>
      </c>
      <c r="O147" s="23">
        <f t="shared" si="284"/>
        <v>1.1312753037532818E-3</v>
      </c>
      <c r="P147" s="23">
        <f t="shared" si="284"/>
        <v>3.133268603525332E-3</v>
      </c>
      <c r="Q147" s="23">
        <f t="shared" si="284"/>
        <v>7.138358027748171E-3</v>
      </c>
      <c r="R147" s="23">
        <f t="shared" si="284"/>
        <v>3.8148241507010971E-3</v>
      </c>
      <c r="S147" s="25">
        <f t="shared" si="284"/>
        <v>4.061575024640266E-3</v>
      </c>
      <c r="U147" s="2"/>
    </row>
    <row r="148" spans="1:21" ht="15.75" customHeight="1">
      <c r="A148" s="13">
        <v>42606</v>
      </c>
      <c r="B148" s="15">
        <v>222.61999499999999</v>
      </c>
      <c r="C148" s="15">
        <v>32.129097000000002</v>
      </c>
      <c r="D148" s="15">
        <v>102.42691000000001</v>
      </c>
      <c r="E148" s="15">
        <v>95.18</v>
      </c>
      <c r="F148" s="15">
        <v>54.390858000000001</v>
      </c>
      <c r="G148" s="15">
        <v>64.851399999999998</v>
      </c>
      <c r="H148" s="21">
        <f t="shared" ref="H148:M148" si="285">LN(B148/B147)</f>
        <v>-9.9227607381629172E-3</v>
      </c>
      <c r="I148" s="21">
        <f t="shared" si="285"/>
        <v>-7.087133787359947E-3</v>
      </c>
      <c r="J148" s="21">
        <f t="shared" si="285"/>
        <v>-7.561784199117876E-3</v>
      </c>
      <c r="K148" s="21">
        <f t="shared" si="285"/>
        <v>-7.953181227315571E-3</v>
      </c>
      <c r="L148" s="21">
        <f t="shared" si="285"/>
        <v>1.0359493835763183E-3</v>
      </c>
      <c r="M148" s="22">
        <f t="shared" si="285"/>
        <v>-6.3509682736519592E-4</v>
      </c>
      <c r="N148" s="23">
        <f t="shared" ref="N148:S148" si="286">(B148-B147)/B147</f>
        <v>-9.8736925791442585E-3</v>
      </c>
      <c r="O148" s="23">
        <f t="shared" si="286"/>
        <v>-7.0620792778599605E-3</v>
      </c>
      <c r="P148" s="23">
        <f t="shared" si="286"/>
        <v>-7.5332658374872574E-3</v>
      </c>
      <c r="Q148" s="23">
        <f t="shared" si="286"/>
        <v>-7.9216383589402056E-3</v>
      </c>
      <c r="R148" s="23">
        <f t="shared" si="286"/>
        <v>1.0364861644823677E-3</v>
      </c>
      <c r="S148" s="25">
        <f t="shared" si="286"/>
        <v>-6.348951960624702E-4</v>
      </c>
      <c r="U148" s="2"/>
    </row>
    <row r="149" spans="1:21" ht="15.75" customHeight="1">
      <c r="A149" s="13">
        <v>42607</v>
      </c>
      <c r="B149" s="15">
        <v>220.96000699999999</v>
      </c>
      <c r="C149" s="15">
        <v>32.074252999999999</v>
      </c>
      <c r="D149" s="15">
        <v>101.990784</v>
      </c>
      <c r="E149" s="15">
        <v>97.32</v>
      </c>
      <c r="F149" s="15">
        <v>54.597343000000002</v>
      </c>
      <c r="G149" s="15">
        <v>64.645600000000002</v>
      </c>
      <c r="H149" s="21">
        <f t="shared" ref="H149:M149" si="287">LN(B149/B148)</f>
        <v>-7.4845382643589295E-3</v>
      </c>
      <c r="I149" s="21">
        <f t="shared" si="287"/>
        <v>-1.7084470931766575E-3</v>
      </c>
      <c r="J149" s="21">
        <f t="shared" si="287"/>
        <v>-4.2670147891117425E-3</v>
      </c>
      <c r="K149" s="21">
        <f t="shared" si="287"/>
        <v>2.2234682222357381E-2</v>
      </c>
      <c r="L149" s="21">
        <f t="shared" si="287"/>
        <v>3.7891302940359474E-3</v>
      </c>
      <c r="M149" s="22">
        <f t="shared" si="287"/>
        <v>-3.1784546863497273E-3</v>
      </c>
      <c r="N149" s="23">
        <f t="shared" ref="N149:S149" si="288">(B149-B148)/B148</f>
        <v>-7.4565988558215474E-3</v>
      </c>
      <c r="O149" s="23">
        <f t="shared" si="288"/>
        <v>-1.7069885281868575E-3</v>
      </c>
      <c r="P149" s="23">
        <f t="shared" si="288"/>
        <v>-4.2579240162570709E-3</v>
      </c>
      <c r="Q149" s="23">
        <f t="shared" si="288"/>
        <v>2.2483715066190232E-2</v>
      </c>
      <c r="R149" s="23">
        <f t="shared" si="288"/>
        <v>3.7963181239023787E-3</v>
      </c>
      <c r="S149" s="25">
        <f t="shared" si="288"/>
        <v>-3.173408746765628E-3</v>
      </c>
      <c r="U149" s="2"/>
    </row>
    <row r="150" spans="1:21" ht="15.75" customHeight="1">
      <c r="A150" s="13">
        <v>42608</v>
      </c>
      <c r="B150" s="15">
        <v>219.990005</v>
      </c>
      <c r="C150" s="15">
        <v>32.229641000000001</v>
      </c>
      <c r="D150" s="15">
        <v>101.393433</v>
      </c>
      <c r="E150" s="15">
        <v>97.580001999999993</v>
      </c>
      <c r="F150" s="15">
        <v>54.465938999999999</v>
      </c>
      <c r="G150" s="15">
        <v>65.046599999999998</v>
      </c>
      <c r="H150" s="21">
        <f t="shared" ref="H150:M150" si="289">LN(B150/B149)</f>
        <v>-4.3996078388001125E-3</v>
      </c>
      <c r="I150" s="21">
        <f t="shared" si="289"/>
        <v>4.8329360101638198E-3</v>
      </c>
      <c r="J150" s="21">
        <f t="shared" si="289"/>
        <v>-5.8741305147823374E-3</v>
      </c>
      <c r="K150" s="21">
        <f t="shared" si="289"/>
        <v>2.6680569683724298E-3</v>
      </c>
      <c r="L150" s="21">
        <f t="shared" si="289"/>
        <v>-2.40968474768598E-3</v>
      </c>
      <c r="M150" s="22">
        <f t="shared" si="289"/>
        <v>6.1838919822456116E-3</v>
      </c>
      <c r="N150" s="23">
        <f t="shared" ref="N150:S150" si="290">(B150-B149)/B149</f>
        <v>-4.3899437421722831E-3</v>
      </c>
      <c r="O150" s="23">
        <f t="shared" si="290"/>
        <v>4.8446334821890345E-3</v>
      </c>
      <c r="P150" s="23">
        <f t="shared" si="290"/>
        <v>-5.8569115421252503E-3</v>
      </c>
      <c r="Q150" s="23">
        <f t="shared" si="290"/>
        <v>2.6716193999177977E-3</v>
      </c>
      <c r="R150" s="23">
        <f t="shared" si="290"/>
        <v>-2.4067837879950204E-3</v>
      </c>
      <c r="S150" s="25">
        <f t="shared" si="290"/>
        <v>6.2030517158166406E-3</v>
      </c>
      <c r="U150" s="2"/>
    </row>
    <row r="151" spans="1:21" ht="15.75" customHeight="1">
      <c r="A151" s="13">
        <v>42611</v>
      </c>
      <c r="B151" s="15">
        <v>215.199997</v>
      </c>
      <c r="C151" s="15">
        <v>32.494709</v>
      </c>
      <c r="D151" s="15">
        <v>101.27967099999999</v>
      </c>
      <c r="E151" s="15">
        <v>97.300003000000004</v>
      </c>
      <c r="F151" s="15">
        <v>54.531643000000003</v>
      </c>
      <c r="G151" s="15">
        <v>65.045400000000001</v>
      </c>
      <c r="H151" s="21">
        <f t="shared" ref="H151:M151" si="291">LN(B151/B150)</f>
        <v>-2.2014299155014575E-2</v>
      </c>
      <c r="I151" s="21">
        <f t="shared" si="291"/>
        <v>8.1907190076834571E-3</v>
      </c>
      <c r="J151" s="21">
        <f t="shared" si="291"/>
        <v>-1.1226157758706958E-3</v>
      </c>
      <c r="K151" s="21">
        <f t="shared" si="291"/>
        <v>-2.8735548592583406E-3</v>
      </c>
      <c r="L151" s="21">
        <f t="shared" si="291"/>
        <v>1.2056048721944494E-3</v>
      </c>
      <c r="M151" s="22">
        <f t="shared" si="291"/>
        <v>-1.8448482612786533E-5</v>
      </c>
      <c r="N151" s="23">
        <f t="shared" ref="N151:S151" si="292">(B151-B150)/B150</f>
        <v>-2.1773752857544598E-2</v>
      </c>
      <c r="O151" s="23">
        <f t="shared" si="292"/>
        <v>8.2243547174478109E-3</v>
      </c>
      <c r="P151" s="23">
        <f t="shared" si="292"/>
        <v>-1.121985878513536E-3</v>
      </c>
      <c r="Q151" s="23">
        <f t="shared" si="292"/>
        <v>-2.8694301522968761E-3</v>
      </c>
      <c r="R151" s="23">
        <f t="shared" si="292"/>
        <v>1.2063319058908313E-3</v>
      </c>
      <c r="S151" s="25">
        <f t="shared" si="292"/>
        <v>-1.84483124405765E-5</v>
      </c>
      <c r="U151" s="2"/>
    </row>
    <row r="152" spans="1:21" ht="15.75" customHeight="1">
      <c r="A152" s="13">
        <v>42612</v>
      </c>
      <c r="B152" s="15">
        <v>211.33999600000001</v>
      </c>
      <c r="C152" s="15">
        <v>32.631824000000002</v>
      </c>
      <c r="D152" s="15">
        <v>100.502213</v>
      </c>
      <c r="E152" s="15">
        <v>97.449996999999996</v>
      </c>
      <c r="F152" s="15">
        <v>54.334541000000002</v>
      </c>
      <c r="G152" s="15">
        <v>65.278300000000002</v>
      </c>
      <c r="H152" s="21">
        <f t="shared" ref="H152:M152" si="293">LN(B152/B151)</f>
        <v>-1.8099622261071875E-2</v>
      </c>
      <c r="I152" s="21">
        <f t="shared" si="293"/>
        <v>4.2107324395852562E-3</v>
      </c>
      <c r="J152" s="21">
        <f t="shared" si="293"/>
        <v>-7.7059628131752435E-3</v>
      </c>
      <c r="K152" s="21">
        <f t="shared" si="293"/>
        <v>1.540375144115611E-3</v>
      </c>
      <c r="L152" s="21">
        <f t="shared" si="293"/>
        <v>-3.6209998021206934E-3</v>
      </c>
      <c r="M152" s="22">
        <f t="shared" si="293"/>
        <v>3.5741810267348535E-3</v>
      </c>
      <c r="N152" s="23">
        <f t="shared" ref="N152:S152" si="294">(B152-B151)/B151</f>
        <v>-1.7936807870866201E-2</v>
      </c>
      <c r="O152" s="23">
        <f t="shared" si="294"/>
        <v>4.2196100294359133E-3</v>
      </c>
      <c r="P152" s="23">
        <f t="shared" si="294"/>
        <v>-7.6763480007749612E-3</v>
      </c>
      <c r="Q152" s="23">
        <f t="shared" si="294"/>
        <v>1.5415621312981091E-3</v>
      </c>
      <c r="R152" s="23">
        <f t="shared" si="294"/>
        <v>-3.6144518880533451E-3</v>
      </c>
      <c r="S152" s="25">
        <f t="shared" si="294"/>
        <v>3.5805760284355354E-3</v>
      </c>
      <c r="U152" s="2"/>
    </row>
    <row r="153" spans="1:21" ht="15.75" customHeight="1">
      <c r="A153" s="13">
        <v>42613</v>
      </c>
      <c r="B153" s="15">
        <v>212.009995</v>
      </c>
      <c r="C153" s="15">
        <v>32.805492000000001</v>
      </c>
      <c r="D153" s="15">
        <v>100.59702299999999</v>
      </c>
      <c r="E153" s="15">
        <v>97.449996999999996</v>
      </c>
      <c r="F153" s="15">
        <v>53.930954</v>
      </c>
      <c r="G153" s="15">
        <v>65.489699999999999</v>
      </c>
      <c r="H153" s="21">
        <f t="shared" ref="H153:M153" si="295">LN(B153/B152)</f>
        <v>3.1652277010423605E-3</v>
      </c>
      <c r="I153" s="21">
        <f t="shared" si="295"/>
        <v>5.3079318762207775E-3</v>
      </c>
      <c r="J153" s="21">
        <f t="shared" si="295"/>
        <v>9.4291762525226862E-4</v>
      </c>
      <c r="K153" s="21">
        <f t="shared" si="295"/>
        <v>0</v>
      </c>
      <c r="L153" s="21">
        <f t="shared" si="295"/>
        <v>-7.4555400951986485E-3</v>
      </c>
      <c r="M153" s="22">
        <f t="shared" si="295"/>
        <v>3.2332097173366843E-3</v>
      </c>
      <c r="N153" s="23">
        <f t="shared" ref="N153:S153" si="296">(B153-B152)/B152</f>
        <v>3.1702423236536353E-3</v>
      </c>
      <c r="O153" s="23">
        <f t="shared" si="296"/>
        <v>5.3220439041347873E-3</v>
      </c>
      <c r="P153" s="23">
        <f t="shared" si="296"/>
        <v>9.4336231183282898E-4</v>
      </c>
      <c r="Q153" s="23">
        <f t="shared" si="296"/>
        <v>0</v>
      </c>
      <c r="R153" s="23">
        <f t="shared" si="296"/>
        <v>-7.4278164970603446E-3</v>
      </c>
      <c r="S153" s="25">
        <f t="shared" si="296"/>
        <v>3.2384421775689255E-3</v>
      </c>
      <c r="U153" s="2"/>
    </row>
    <row r="154" spans="1:21" ht="15.75" customHeight="1">
      <c r="A154" s="13">
        <v>42614</v>
      </c>
      <c r="B154" s="15">
        <v>200.770004</v>
      </c>
      <c r="C154" s="15">
        <v>32.924320000000002</v>
      </c>
      <c r="D154" s="15">
        <v>101.194344</v>
      </c>
      <c r="E154" s="15">
        <v>97.379997000000003</v>
      </c>
      <c r="F154" s="15">
        <v>54.052967000000002</v>
      </c>
      <c r="G154" s="15">
        <v>65.449700000000007</v>
      </c>
      <c r="H154" s="21">
        <f t="shared" ref="H154:M154" si="297">LN(B154/B153)</f>
        <v>-5.4473425598297057E-2</v>
      </c>
      <c r="I154" s="21">
        <f t="shared" si="297"/>
        <v>3.6156540186886212E-3</v>
      </c>
      <c r="J154" s="21">
        <f t="shared" si="297"/>
        <v>5.9202011809895731E-3</v>
      </c>
      <c r="K154" s="21">
        <f t="shared" si="297"/>
        <v>-7.1857522114425075E-4</v>
      </c>
      <c r="L154" s="21">
        <f t="shared" si="297"/>
        <v>2.2598374053360059E-3</v>
      </c>
      <c r="M154" s="22">
        <f t="shared" si="297"/>
        <v>-6.1096967366998443E-4</v>
      </c>
      <c r="N154" s="23">
        <f t="shared" ref="N154:S154" si="298">(B154-B153)/B153</f>
        <v>-5.30163259519911E-2</v>
      </c>
      <c r="O154" s="23">
        <f t="shared" si="298"/>
        <v>3.6221983806857885E-3</v>
      </c>
      <c r="P154" s="23">
        <f t="shared" si="298"/>
        <v>5.9377602058860932E-3</v>
      </c>
      <c r="Q154" s="23">
        <f t="shared" si="298"/>
        <v>-7.1831710779830175E-4</v>
      </c>
      <c r="R154" s="23">
        <f t="shared" si="298"/>
        <v>2.2623927624199377E-3</v>
      </c>
      <c r="S154" s="25">
        <f t="shared" si="298"/>
        <v>-6.1078306970396932E-4</v>
      </c>
      <c r="U154" s="2"/>
    </row>
    <row r="155" spans="1:21" ht="15.75" customHeight="1">
      <c r="A155" s="13">
        <v>42615</v>
      </c>
      <c r="B155" s="15">
        <v>197.779999</v>
      </c>
      <c r="C155" s="15">
        <v>32.979168000000001</v>
      </c>
      <c r="D155" s="15">
        <v>102.14247899999999</v>
      </c>
      <c r="E155" s="15">
        <v>97.379997000000003</v>
      </c>
      <c r="F155" s="15">
        <v>54.128051999999997</v>
      </c>
      <c r="G155" s="15">
        <v>64.804599999999994</v>
      </c>
      <c r="H155" s="21">
        <f t="shared" ref="H155:M155" si="299">LN(B155/B154)</f>
        <v>-1.5004697403060282E-2</v>
      </c>
      <c r="I155" s="21">
        <f t="shared" si="299"/>
        <v>1.6644949858566377E-3</v>
      </c>
      <c r="J155" s="21">
        <f t="shared" si="299"/>
        <v>9.3258255705042283E-3</v>
      </c>
      <c r="K155" s="21">
        <f t="shared" si="299"/>
        <v>0</v>
      </c>
      <c r="L155" s="21">
        <f t="shared" si="299"/>
        <v>1.3881365280338648E-3</v>
      </c>
      <c r="M155" s="22">
        <f t="shared" si="299"/>
        <v>-9.9053202007159582E-3</v>
      </c>
      <c r="N155" s="23">
        <f t="shared" ref="N155:S155" si="300">(B155-B154)/B154</f>
        <v>-1.4892687853908676E-2</v>
      </c>
      <c r="O155" s="23">
        <f t="shared" si="300"/>
        <v>1.6658810265481499E-3</v>
      </c>
      <c r="P155" s="23">
        <f t="shared" si="300"/>
        <v>9.369446576974633E-3</v>
      </c>
      <c r="Q155" s="23">
        <f t="shared" si="300"/>
        <v>0</v>
      </c>
      <c r="R155" s="23">
        <f t="shared" si="300"/>
        <v>1.3891004355042027E-3</v>
      </c>
      <c r="S155" s="25">
        <f t="shared" si="300"/>
        <v>-9.8564240936171357E-3</v>
      </c>
      <c r="U155" s="2"/>
    </row>
    <row r="156" spans="1:21" ht="15.75" customHeight="1">
      <c r="A156" s="13">
        <v>42619</v>
      </c>
      <c r="B156" s="15">
        <v>202.83000200000001</v>
      </c>
      <c r="C156" s="15">
        <v>33.427059</v>
      </c>
      <c r="D156" s="15">
        <v>102.114029</v>
      </c>
      <c r="E156" s="15">
        <v>100.089996</v>
      </c>
      <c r="F156" s="15">
        <v>54.071742999999998</v>
      </c>
      <c r="G156" s="15">
        <v>64.753500000000003</v>
      </c>
      <c r="H156" s="21">
        <f t="shared" ref="H156:M156" si="301">LN(B156/B155)</f>
        <v>2.52129028454488E-2</v>
      </c>
      <c r="I156" s="21">
        <f t="shared" si="301"/>
        <v>1.3489632286437927E-2</v>
      </c>
      <c r="J156" s="21">
        <f t="shared" si="301"/>
        <v>-2.7857129706709171E-4</v>
      </c>
      <c r="K156" s="21">
        <f t="shared" si="301"/>
        <v>2.7448921319487153E-2</v>
      </c>
      <c r="L156" s="21">
        <f t="shared" si="301"/>
        <v>-1.0408338589450485E-3</v>
      </c>
      <c r="M156" s="22">
        <f t="shared" si="301"/>
        <v>-7.888353202121361E-4</v>
      </c>
      <c r="N156" s="23">
        <f t="shared" ref="N156:S156" si="302">(B156-B155)/B155</f>
        <v>2.5533436270267166E-2</v>
      </c>
      <c r="O156" s="23">
        <f t="shared" si="302"/>
        <v>1.3581027877962186E-2</v>
      </c>
      <c r="P156" s="23">
        <f t="shared" si="302"/>
        <v>-2.7853249968597604E-4</v>
      </c>
      <c r="Q156" s="23">
        <f t="shared" si="302"/>
        <v>2.7829113611494528E-2</v>
      </c>
      <c r="R156" s="23">
        <f t="shared" si="302"/>
        <v>-1.0402923792638766E-3</v>
      </c>
      <c r="S156" s="25">
        <f t="shared" si="302"/>
        <v>-7.8852427142503845E-4</v>
      </c>
      <c r="U156" s="2"/>
    </row>
    <row r="157" spans="1:21" ht="15.75" customHeight="1">
      <c r="A157" s="13">
        <v>42620</v>
      </c>
      <c r="B157" s="15">
        <v>201.71000699999999</v>
      </c>
      <c r="C157" s="15">
        <v>33.326500000000003</v>
      </c>
      <c r="D157" s="15">
        <v>102.73979199999999</v>
      </c>
      <c r="E157" s="15">
        <v>99.150002000000001</v>
      </c>
      <c r="F157" s="15">
        <v>54.118664000000003</v>
      </c>
      <c r="G157" s="15">
        <v>64.400099999999995</v>
      </c>
      <c r="H157" s="21">
        <f t="shared" ref="H157:M157" si="303">LN(B157/B156)</f>
        <v>-5.5371426146429079E-3</v>
      </c>
      <c r="I157" s="21">
        <f t="shared" si="303"/>
        <v>-3.0128453845128058E-3</v>
      </c>
      <c r="J157" s="21">
        <f t="shared" si="303"/>
        <v>6.1093802722654448E-3</v>
      </c>
      <c r="K157" s="21">
        <f t="shared" si="303"/>
        <v>-9.4358661296321394E-3</v>
      </c>
      <c r="L157" s="21">
        <f t="shared" si="303"/>
        <v>8.6737824993545008E-4</v>
      </c>
      <c r="M157" s="22">
        <f t="shared" si="303"/>
        <v>-5.4725672687001717E-3</v>
      </c>
      <c r="N157" s="23">
        <f t="shared" ref="N157:S157" si="304">(B157-B156)/B156</f>
        <v>-5.521840896101836E-3</v>
      </c>
      <c r="O157" s="23">
        <f t="shared" si="304"/>
        <v>-3.0083113204783275E-3</v>
      </c>
      <c r="P157" s="23">
        <f t="shared" si="304"/>
        <v>6.1280805989938174E-3</v>
      </c>
      <c r="Q157" s="23">
        <f t="shared" si="304"/>
        <v>-9.3914880364267244E-3</v>
      </c>
      <c r="R157" s="23">
        <f t="shared" si="304"/>
        <v>8.6775453123463494E-4</v>
      </c>
      <c r="S157" s="25">
        <f t="shared" si="304"/>
        <v>-5.4576200514259102E-3</v>
      </c>
      <c r="U157" s="2"/>
    </row>
    <row r="158" spans="1:21" ht="15.75" customHeight="1">
      <c r="A158" s="13">
        <v>42621</v>
      </c>
      <c r="B158" s="15">
        <v>197.36000100000001</v>
      </c>
      <c r="C158" s="15">
        <v>33.308216000000002</v>
      </c>
      <c r="D158" s="15">
        <v>100.047104</v>
      </c>
      <c r="E158" s="15">
        <v>99.660004000000001</v>
      </c>
      <c r="F158" s="15">
        <v>53.902790000000003</v>
      </c>
      <c r="G158" s="15">
        <v>63.898600000000002</v>
      </c>
      <c r="H158" s="21">
        <f t="shared" ref="H158:M158" si="305">LN(B158/B157)</f>
        <v>-2.1801579728543442E-2</v>
      </c>
      <c r="I158" s="21">
        <f t="shared" si="305"/>
        <v>-5.4878302351803068E-4</v>
      </c>
      <c r="J158" s="21">
        <f t="shared" si="305"/>
        <v>-2.6558385425561565E-2</v>
      </c>
      <c r="K158" s="21">
        <f t="shared" si="305"/>
        <v>5.1305578524595509E-3</v>
      </c>
      <c r="L158" s="21">
        <f t="shared" si="305"/>
        <v>-3.9968780161540032E-3</v>
      </c>
      <c r="M158" s="22">
        <f t="shared" si="305"/>
        <v>-7.8177339938317221E-3</v>
      </c>
      <c r="N158" s="23">
        <f t="shared" ref="N158:S158" si="306">(B158-B157)/B157</f>
        <v>-2.1565642997573142E-2</v>
      </c>
      <c r="O158" s="23">
        <f t="shared" si="306"/>
        <v>-5.4863246965631846E-4</v>
      </c>
      <c r="P158" s="23">
        <f t="shared" si="306"/>
        <v>-2.6208813037114091E-2</v>
      </c>
      <c r="Q158" s="23">
        <f t="shared" si="306"/>
        <v>5.1437417015886703E-3</v>
      </c>
      <c r="R158" s="23">
        <f t="shared" si="306"/>
        <v>-3.9889011303013587E-3</v>
      </c>
      <c r="S158" s="25">
        <f t="shared" si="306"/>
        <v>-7.7872549887343804E-3</v>
      </c>
      <c r="U158" s="2"/>
    </row>
    <row r="159" spans="1:21" ht="15.75" customHeight="1">
      <c r="A159" s="13">
        <v>42622</v>
      </c>
      <c r="B159" s="15">
        <v>194.470001</v>
      </c>
      <c r="C159" s="15">
        <v>32.394165000000001</v>
      </c>
      <c r="D159" s="15">
        <v>97.781058999999999</v>
      </c>
      <c r="E159" s="15">
        <v>96.5</v>
      </c>
      <c r="F159" s="15">
        <v>52.757725000000001</v>
      </c>
      <c r="G159" s="15">
        <v>64.388599999999997</v>
      </c>
      <c r="H159" s="21">
        <f t="shared" ref="H159:M159" si="307">LN(B159/B158)</f>
        <v>-1.4751562629011986E-2</v>
      </c>
      <c r="I159" s="21">
        <f t="shared" si="307"/>
        <v>-2.7825779294018679E-2</v>
      </c>
      <c r="J159" s="21">
        <f t="shared" si="307"/>
        <v>-2.2910227556053618E-2</v>
      </c>
      <c r="K159" s="21">
        <f t="shared" si="307"/>
        <v>-3.2221424644781484E-2</v>
      </c>
      <c r="L159" s="21">
        <f t="shared" si="307"/>
        <v>-2.147203196679838E-2</v>
      </c>
      <c r="M159" s="22">
        <f t="shared" si="307"/>
        <v>7.6391468968183187E-3</v>
      </c>
      <c r="N159" s="23">
        <f t="shared" ref="N159:S159" si="308">(B159-B158)/B158</f>
        <v>-1.4643291372905974E-2</v>
      </c>
      <c r="O159" s="23">
        <f t="shared" si="308"/>
        <v>-2.744220825276264E-2</v>
      </c>
      <c r="P159" s="23">
        <f t="shared" si="308"/>
        <v>-2.2649781047135609E-2</v>
      </c>
      <c r="Q159" s="23">
        <f t="shared" si="308"/>
        <v>-3.1707845406066817E-2</v>
      </c>
      <c r="R159" s="23">
        <f t="shared" si="308"/>
        <v>-2.124314900954111E-2</v>
      </c>
      <c r="S159" s="25">
        <f t="shared" si="308"/>
        <v>7.6683996206488858E-3</v>
      </c>
      <c r="U159" s="2"/>
    </row>
    <row r="160" spans="1:21" ht="15.75" customHeight="1">
      <c r="A160" s="13">
        <v>42625</v>
      </c>
      <c r="B160" s="15">
        <v>198.300003</v>
      </c>
      <c r="C160" s="15">
        <v>32.979168000000001</v>
      </c>
      <c r="D160" s="15">
        <v>99.971252000000007</v>
      </c>
      <c r="E160" s="15">
        <v>99.050003000000004</v>
      </c>
      <c r="F160" s="15">
        <v>53.546135</v>
      </c>
      <c r="G160" s="15">
        <v>64.971000000000004</v>
      </c>
      <c r="H160" s="21">
        <f t="shared" ref="H160:M160" si="309">LN(B160/B159)</f>
        <v>1.9503135995371047E-2</v>
      </c>
      <c r="I160" s="21">
        <f t="shared" si="309"/>
        <v>1.7897775415611644E-2</v>
      </c>
      <c r="J160" s="21">
        <f t="shared" si="309"/>
        <v>2.2151777130272228E-2</v>
      </c>
      <c r="K160" s="21">
        <f t="shared" si="309"/>
        <v>2.60817950873528E-2</v>
      </c>
      <c r="L160" s="21">
        <f t="shared" si="309"/>
        <v>1.4833411620385931E-2</v>
      </c>
      <c r="M160" s="22">
        <f t="shared" si="309"/>
        <v>9.0044176861235024E-3</v>
      </c>
      <c r="N160" s="23">
        <f t="shared" ref="N160:S160" si="310">(B160-B159)/B159</f>
        <v>1.9694564613078846E-2</v>
      </c>
      <c r="O160" s="23">
        <f t="shared" si="310"/>
        <v>1.8058900422344593E-2</v>
      </c>
      <c r="P160" s="23">
        <f t="shared" si="310"/>
        <v>2.2398949473435421E-2</v>
      </c>
      <c r="Q160" s="23">
        <f t="shared" si="310"/>
        <v>2.6424901554404183E-2</v>
      </c>
      <c r="R160" s="23">
        <f t="shared" si="310"/>
        <v>1.494397265992798E-2</v>
      </c>
      <c r="S160" s="25">
        <f t="shared" si="310"/>
        <v>9.0450794084668239E-3</v>
      </c>
      <c r="U160" s="2"/>
    </row>
    <row r="161" spans="1:21" ht="15.75" customHeight="1">
      <c r="A161" s="13">
        <v>42626</v>
      </c>
      <c r="B161" s="15">
        <v>196.050003</v>
      </c>
      <c r="C161" s="15">
        <v>32.549560999999997</v>
      </c>
      <c r="D161" s="15">
        <v>102.35105900000001</v>
      </c>
      <c r="E161" s="15">
        <v>96.089995999999999</v>
      </c>
      <c r="F161" s="15">
        <v>53.058075000000002</v>
      </c>
      <c r="G161" s="15">
        <v>64.966399999999993</v>
      </c>
      <c r="H161" s="21">
        <f t="shared" ref="H161:M161" si="311">LN(B161/B160)</f>
        <v>-1.1411306613783923E-2</v>
      </c>
      <c r="I161" s="21">
        <f t="shared" si="311"/>
        <v>-1.3112207782220378E-2</v>
      </c>
      <c r="J161" s="21">
        <f t="shared" si="311"/>
        <v>2.3525994245022837E-2</v>
      </c>
      <c r="K161" s="21">
        <f t="shared" si="311"/>
        <v>-3.0339592770758095E-2</v>
      </c>
      <c r="L161" s="21">
        <f t="shared" si="311"/>
        <v>-9.1565503840041976E-3</v>
      </c>
      <c r="M161" s="22">
        <f t="shared" si="311"/>
        <v>-7.0803325323325685E-5</v>
      </c>
      <c r="N161" s="23">
        <f t="shared" ref="N161:S161" si="312">(B161-B160)/B160</f>
        <v>-1.1346444608979657E-2</v>
      </c>
      <c r="O161" s="23">
        <f t="shared" si="312"/>
        <v>-1.302661728761636E-2</v>
      </c>
      <c r="P161" s="23">
        <f t="shared" si="312"/>
        <v>2.3804913436514724E-2</v>
      </c>
      <c r="Q161" s="23">
        <f t="shared" si="312"/>
        <v>-2.9883966787966725E-2</v>
      </c>
      <c r="R161" s="23">
        <f t="shared" si="312"/>
        <v>-9.1147568353905899E-3</v>
      </c>
      <c r="S161" s="25">
        <f t="shared" si="312"/>
        <v>-7.0800818827024292E-5</v>
      </c>
      <c r="U161" s="2"/>
    </row>
    <row r="162" spans="1:21" ht="15.75" customHeight="1">
      <c r="A162" s="13">
        <v>42627</v>
      </c>
      <c r="B162" s="15">
        <v>196.41000399999999</v>
      </c>
      <c r="C162" s="15">
        <v>32.558697000000002</v>
      </c>
      <c r="D162" s="15">
        <v>105.972939</v>
      </c>
      <c r="E162" s="15">
        <v>97.010002</v>
      </c>
      <c r="F162" s="15">
        <v>52.804645999999998</v>
      </c>
      <c r="G162" s="15">
        <v>65.063900000000004</v>
      </c>
      <c r="H162" s="21">
        <f t="shared" ref="H162:M162" si="313">LN(B162/B161)</f>
        <v>1.8345874461119743E-3</v>
      </c>
      <c r="I162" s="21">
        <f t="shared" si="313"/>
        <v>2.8064028559829309E-4</v>
      </c>
      <c r="J162" s="21">
        <f t="shared" si="313"/>
        <v>3.4775110163753765E-2</v>
      </c>
      <c r="K162" s="21">
        <f t="shared" si="313"/>
        <v>9.528875928088331E-3</v>
      </c>
      <c r="L162" s="21">
        <f t="shared" si="313"/>
        <v>-4.787889102740815E-3</v>
      </c>
      <c r="M162" s="22">
        <f t="shared" si="313"/>
        <v>1.4996507471374393E-3</v>
      </c>
      <c r="N162" s="23">
        <f t="shared" ref="N162:S162" si="314">(B162-B161)/B161</f>
        <v>1.8362713312479913E-3</v>
      </c>
      <c r="O162" s="23">
        <f t="shared" si="314"/>
        <v>2.8067966876742641E-4</v>
      </c>
      <c r="P162" s="23">
        <f t="shared" si="314"/>
        <v>3.5386834639395279E-2</v>
      </c>
      <c r="Q162" s="23">
        <f t="shared" si="314"/>
        <v>9.5744202133175322E-3</v>
      </c>
      <c r="R162" s="23">
        <f t="shared" si="314"/>
        <v>-4.7764454326698451E-3</v>
      </c>
      <c r="S162" s="25">
        <f t="shared" si="314"/>
        <v>1.5007757856370495E-3</v>
      </c>
      <c r="U162" s="2"/>
    </row>
    <row r="163" spans="1:21" ht="15.75" customHeight="1">
      <c r="A163" s="13">
        <v>42628</v>
      </c>
      <c r="B163" s="15">
        <v>200.41999799999999</v>
      </c>
      <c r="C163" s="15">
        <v>33.417904</v>
      </c>
      <c r="D163" s="15">
        <v>109.575851</v>
      </c>
      <c r="E163" s="15">
        <v>97.339995999999999</v>
      </c>
      <c r="F163" s="15">
        <v>53.677528000000002</v>
      </c>
      <c r="G163" s="15">
        <v>65.033000000000001</v>
      </c>
      <c r="H163" s="21">
        <f t="shared" ref="H163:M163" si="315">LN(B163/B162)</f>
        <v>2.0210823164467484E-2</v>
      </c>
      <c r="I163" s="21">
        <f t="shared" si="315"/>
        <v>2.6047282358429402E-2</v>
      </c>
      <c r="J163" s="21">
        <f t="shared" si="315"/>
        <v>3.3433243578209496E-2</v>
      </c>
      <c r="K163" s="21">
        <f t="shared" si="315"/>
        <v>3.3958767226083438E-3</v>
      </c>
      <c r="L163" s="21">
        <f t="shared" si="315"/>
        <v>1.6395261667068891E-2</v>
      </c>
      <c r="M163" s="22">
        <f t="shared" si="315"/>
        <v>-4.7503054386480311E-4</v>
      </c>
      <c r="N163" s="23">
        <f t="shared" ref="N163:S163" si="316">(B163-B162)/B162</f>
        <v>2.0416444775389377E-2</v>
      </c>
      <c r="O163" s="23">
        <f t="shared" si="316"/>
        <v>2.6389477441311541E-2</v>
      </c>
      <c r="P163" s="23">
        <f t="shared" si="316"/>
        <v>3.3998415387913358E-2</v>
      </c>
      <c r="Q163" s="23">
        <f t="shared" si="316"/>
        <v>3.4016492443737834E-3</v>
      </c>
      <c r="R163" s="23">
        <f t="shared" si="316"/>
        <v>1.6530401510503528E-2</v>
      </c>
      <c r="S163" s="25">
        <f t="shared" si="316"/>
        <v>-4.7491773471929272E-4</v>
      </c>
      <c r="U163" s="2"/>
    </row>
    <row r="164" spans="1:21" ht="15.75" customHeight="1">
      <c r="A164" s="13">
        <v>42629</v>
      </c>
      <c r="B164" s="15">
        <v>205.39999399999999</v>
      </c>
      <c r="C164" s="15">
        <v>34.432510000000001</v>
      </c>
      <c r="D164" s="15">
        <v>108.959564</v>
      </c>
      <c r="E164" s="15">
        <v>99.480002999999996</v>
      </c>
      <c r="F164" s="15">
        <v>53.733848999999999</v>
      </c>
      <c r="G164" s="15">
        <v>65.052000000000007</v>
      </c>
      <c r="H164" s="21">
        <f t="shared" ref="H164:M164" si="317">LN(B164/B163)</f>
        <v>2.4544113632023551E-2</v>
      </c>
      <c r="I164" s="21">
        <f t="shared" si="317"/>
        <v>2.9909371968107636E-2</v>
      </c>
      <c r="J164" s="21">
        <f t="shared" si="317"/>
        <v>-5.6401717200133721E-3</v>
      </c>
      <c r="K164" s="21">
        <f t="shared" si="317"/>
        <v>2.1746685779787379E-2</v>
      </c>
      <c r="L164" s="21">
        <f t="shared" si="317"/>
        <v>1.0486972001422087E-3</v>
      </c>
      <c r="M164" s="22">
        <f t="shared" si="317"/>
        <v>2.9211669500885709E-4</v>
      </c>
      <c r="N164" s="23">
        <f t="shared" ref="N164:S164" si="318">(B164-B163)/B163</f>
        <v>2.4847799868753618E-2</v>
      </c>
      <c r="O164" s="23">
        <f t="shared" si="318"/>
        <v>3.0361150118810579E-2</v>
      </c>
      <c r="P164" s="23">
        <f t="shared" si="318"/>
        <v>-5.6242958131349566E-3</v>
      </c>
      <c r="Q164" s="23">
        <f t="shared" si="318"/>
        <v>2.1984868378256323E-2</v>
      </c>
      <c r="R164" s="23">
        <f t="shared" si="318"/>
        <v>1.0492472753215638E-3</v>
      </c>
      <c r="S164" s="25">
        <f t="shared" si="318"/>
        <v>2.9215936524542088E-4</v>
      </c>
      <c r="U164" s="2"/>
    </row>
    <row r="165" spans="1:21" ht="15.75" customHeight="1">
      <c r="A165" s="13">
        <v>42632</v>
      </c>
      <c r="B165" s="15">
        <v>206.33999600000001</v>
      </c>
      <c r="C165" s="15">
        <v>33.966346999999999</v>
      </c>
      <c r="D165" s="15">
        <v>107.68905599999999</v>
      </c>
      <c r="E165" s="15">
        <v>98.059997999999993</v>
      </c>
      <c r="F165" s="15">
        <v>53.433506000000001</v>
      </c>
      <c r="G165" s="15">
        <v>64.714600000000004</v>
      </c>
      <c r="H165" s="21">
        <f t="shared" ref="H165:M165" si="319">LN(B165/B164)</f>
        <v>4.5660060035870552E-3</v>
      </c>
      <c r="I165" s="21">
        <f t="shared" si="319"/>
        <v>-1.3630935903754311E-2</v>
      </c>
      <c r="J165" s="21">
        <f t="shared" si="319"/>
        <v>-1.1728877524525325E-2</v>
      </c>
      <c r="K165" s="21">
        <f t="shared" si="319"/>
        <v>-1.4377133264608046E-2</v>
      </c>
      <c r="L165" s="21">
        <f t="shared" si="319"/>
        <v>-5.6051357493384765E-3</v>
      </c>
      <c r="M165" s="22">
        <f t="shared" si="319"/>
        <v>-5.2001171381322814E-3</v>
      </c>
      <c r="N165" s="23">
        <f t="shared" ref="N165:S165" si="320">(B165-B164)/B164</f>
        <v>4.5764460927882064E-3</v>
      </c>
      <c r="O165" s="23">
        <f t="shared" si="320"/>
        <v>-1.3538455372553486E-2</v>
      </c>
      <c r="P165" s="23">
        <f t="shared" si="320"/>
        <v>-1.1660362370759915E-2</v>
      </c>
      <c r="Q165" s="23">
        <f t="shared" si="320"/>
        <v>-1.4274275805962766E-2</v>
      </c>
      <c r="R165" s="23">
        <f t="shared" si="320"/>
        <v>-5.5894562848084464E-3</v>
      </c>
      <c r="S165" s="25">
        <f t="shared" si="320"/>
        <v>-5.1866199348214095E-3</v>
      </c>
      <c r="U165" s="2"/>
    </row>
    <row r="166" spans="1:21" ht="15.75" customHeight="1">
      <c r="A166" s="13">
        <v>42633</v>
      </c>
      <c r="B166" s="15">
        <v>204.63999899999999</v>
      </c>
      <c r="C166" s="15">
        <v>33.948067000000002</v>
      </c>
      <c r="D166" s="15">
        <v>107.679581</v>
      </c>
      <c r="E166" s="15">
        <v>98.25</v>
      </c>
      <c r="F166" s="15">
        <v>53.320869000000002</v>
      </c>
      <c r="G166" s="15">
        <v>64.831100000000006</v>
      </c>
      <c r="H166" s="21">
        <f t="shared" ref="H166:M166" si="321">LN(B166/B165)</f>
        <v>-8.2729413428471524E-3</v>
      </c>
      <c r="I166" s="21">
        <f t="shared" si="321"/>
        <v>-5.3832461666972642E-4</v>
      </c>
      <c r="J166" s="21">
        <f t="shared" si="321"/>
        <v>-8.7988670384758921E-5</v>
      </c>
      <c r="K166" s="21">
        <f t="shared" si="321"/>
        <v>1.9357349219597463E-3</v>
      </c>
      <c r="L166" s="21">
        <f t="shared" si="321"/>
        <v>-2.1102093810686047E-3</v>
      </c>
      <c r="M166" s="22">
        <f t="shared" si="321"/>
        <v>1.798593568229061E-3</v>
      </c>
      <c r="N166" s="23">
        <f t="shared" ref="N166:S166" si="322">(B166-B165)/B165</f>
        <v>-8.2388147375946665E-3</v>
      </c>
      <c r="O166" s="23">
        <f t="shared" si="322"/>
        <v>-5.3817974597024484E-4</v>
      </c>
      <c r="P166" s="23">
        <f t="shared" si="322"/>
        <v>-8.7984799495268982E-5</v>
      </c>
      <c r="Q166" s="23">
        <f t="shared" si="322"/>
        <v>1.9376096662780567E-3</v>
      </c>
      <c r="R166" s="23">
        <f t="shared" si="322"/>
        <v>-2.1079844545480401E-3</v>
      </c>
      <c r="S166" s="25">
        <f t="shared" si="322"/>
        <v>1.800212007800435E-3</v>
      </c>
      <c r="U166" s="2"/>
    </row>
    <row r="167" spans="1:21" ht="15.75" customHeight="1">
      <c r="A167" s="13">
        <v>42634</v>
      </c>
      <c r="B167" s="15">
        <v>205.220001</v>
      </c>
      <c r="C167" s="15">
        <v>34.231422000000002</v>
      </c>
      <c r="D167" s="15">
        <v>107.660614</v>
      </c>
      <c r="E167" s="15">
        <v>94.879997000000003</v>
      </c>
      <c r="F167" s="15">
        <v>54.212521000000002</v>
      </c>
      <c r="G167" s="15">
        <v>64.303399999999996</v>
      </c>
      <c r="H167" s="21">
        <f t="shared" ref="H167:M167" si="323">LN(B167/B166)</f>
        <v>2.8302463629802507E-3</v>
      </c>
      <c r="I167" s="21">
        <f t="shared" si="323"/>
        <v>8.3120784736257555E-3</v>
      </c>
      <c r="J167" s="21">
        <f t="shared" si="323"/>
        <v>-1.7615847379587088E-4</v>
      </c>
      <c r="K167" s="21">
        <f t="shared" si="323"/>
        <v>-3.4902347118842783E-2</v>
      </c>
      <c r="L167" s="21">
        <f t="shared" si="323"/>
        <v>1.6584103523791315E-2</v>
      </c>
      <c r="M167" s="22">
        <f t="shared" si="323"/>
        <v>-8.1729195122575305E-3</v>
      </c>
      <c r="N167" s="23">
        <f t="shared" ref="N167:S167" si="324">(B167-B166)/B166</f>
        <v>2.8342552914105883E-3</v>
      </c>
      <c r="O167" s="23">
        <f t="shared" si="324"/>
        <v>8.3467197116112741E-3</v>
      </c>
      <c r="P167" s="23">
        <f t="shared" si="324"/>
        <v>-1.7614295880296477E-4</v>
      </c>
      <c r="Q167" s="23">
        <f t="shared" si="324"/>
        <v>-3.4300284987277323E-2</v>
      </c>
      <c r="R167" s="23">
        <f t="shared" si="324"/>
        <v>1.6722383125451323E-2</v>
      </c>
      <c r="S167" s="25">
        <f t="shared" si="324"/>
        <v>-8.1396120072004027E-3</v>
      </c>
      <c r="U167" s="2"/>
    </row>
    <row r="168" spans="1:21" ht="15.75" customHeight="1">
      <c r="A168" s="13">
        <v>42635</v>
      </c>
      <c r="B168" s="15">
        <v>206.429993</v>
      </c>
      <c r="C168" s="15">
        <v>34.322825999999999</v>
      </c>
      <c r="D168" s="15">
        <v>108.675133</v>
      </c>
      <c r="E168" s="15">
        <v>95.830001999999993</v>
      </c>
      <c r="F168" s="15">
        <v>54.268844999999999</v>
      </c>
      <c r="G168" s="15">
        <v>63.728099999999998</v>
      </c>
      <c r="H168" s="21">
        <f t="shared" ref="H168:M168" si="325">LN(B168/B167)</f>
        <v>5.8787586658152107E-3</v>
      </c>
      <c r="I168" s="21">
        <f t="shared" si="325"/>
        <v>2.6666197013324221E-3</v>
      </c>
      <c r="J168" s="21">
        <f t="shared" si="325"/>
        <v>9.3791844505734818E-3</v>
      </c>
      <c r="K168" s="21">
        <f t="shared" si="325"/>
        <v>9.9629055954337988E-3</v>
      </c>
      <c r="L168" s="21">
        <f t="shared" si="325"/>
        <v>1.0384088463847056E-3</v>
      </c>
      <c r="M168" s="22">
        <f t="shared" si="325"/>
        <v>-8.9869113770154243E-3</v>
      </c>
      <c r="N168" s="23">
        <f t="shared" ref="N168:S168" si="326">(B168-B167)/B167</f>
        <v>5.8960724788223728E-3</v>
      </c>
      <c r="O168" s="23">
        <f t="shared" si="326"/>
        <v>2.6701782940830548E-3</v>
      </c>
      <c r="P168" s="23">
        <f t="shared" si="326"/>
        <v>9.4233068371689498E-3</v>
      </c>
      <c r="Q168" s="23">
        <f t="shared" si="326"/>
        <v>1.0012700569541441E-2</v>
      </c>
      <c r="R168" s="23">
        <f t="shared" si="326"/>
        <v>1.038948179517357E-3</v>
      </c>
      <c r="S168" s="25">
        <f t="shared" si="326"/>
        <v>-8.9466497883470952E-3</v>
      </c>
      <c r="U168" s="2"/>
    </row>
    <row r="169" spans="1:21" ht="15.75" customHeight="1">
      <c r="A169" s="13">
        <v>42636</v>
      </c>
      <c r="B169" s="15">
        <v>207.449997</v>
      </c>
      <c r="C169" s="15">
        <v>33.993758999999997</v>
      </c>
      <c r="D169" s="15">
        <v>106.86417400000001</v>
      </c>
      <c r="E169" s="15">
        <v>95.940002000000007</v>
      </c>
      <c r="F169" s="15">
        <v>53.902790000000003</v>
      </c>
      <c r="G169" s="15">
        <v>63.722700000000003</v>
      </c>
      <c r="H169" s="21">
        <f t="shared" ref="H169:M169" si="327">LN(B169/B168)</f>
        <v>4.9289943448630712E-3</v>
      </c>
      <c r="I169" s="21">
        <f t="shared" si="327"/>
        <v>-9.6336649434844452E-3</v>
      </c>
      <c r="J169" s="21">
        <f t="shared" si="327"/>
        <v>-1.6804374486920331E-2</v>
      </c>
      <c r="K169" s="21">
        <f t="shared" si="327"/>
        <v>1.1472076943183265E-3</v>
      </c>
      <c r="L169" s="21">
        <f t="shared" si="327"/>
        <v>-6.7680662738225624E-3</v>
      </c>
      <c r="M169" s="22">
        <f t="shared" si="327"/>
        <v>-8.473858152675023E-5</v>
      </c>
      <c r="N169" s="23">
        <f t="shared" ref="N169:S169" si="328">(B169-B168)/B168</f>
        <v>4.9411618204143436E-3</v>
      </c>
      <c r="O169" s="23">
        <f t="shared" si="328"/>
        <v>-9.5874098478954499E-3</v>
      </c>
      <c r="P169" s="23">
        <f t="shared" si="328"/>
        <v>-1.6663968563995196E-2</v>
      </c>
      <c r="Q169" s="23">
        <f t="shared" si="328"/>
        <v>1.1478659887747226E-3</v>
      </c>
      <c r="R169" s="23">
        <f t="shared" si="328"/>
        <v>-6.7452144964573286E-3</v>
      </c>
      <c r="S169" s="25">
        <f t="shared" si="328"/>
        <v>-8.4734991314577401E-5</v>
      </c>
      <c r="U169" s="2"/>
    </row>
    <row r="170" spans="1:21" ht="15.75" customHeight="1">
      <c r="A170" s="13">
        <v>42639</v>
      </c>
      <c r="B170" s="15">
        <v>208.990005</v>
      </c>
      <c r="C170" s="15">
        <v>33.500174999999999</v>
      </c>
      <c r="D170" s="15">
        <v>107.025368</v>
      </c>
      <c r="E170" s="15">
        <v>94.559997999999993</v>
      </c>
      <c r="F170" s="15">
        <v>53.405354000000003</v>
      </c>
      <c r="G170" s="15">
        <v>63.941400000000002</v>
      </c>
      <c r="H170" s="21">
        <f t="shared" ref="H170:M170" si="329">LN(B170/B169)</f>
        <v>7.3960955371884449E-3</v>
      </c>
      <c r="I170" s="21">
        <f t="shared" si="329"/>
        <v>-1.4626286245675852E-2</v>
      </c>
      <c r="J170" s="21">
        <f t="shared" si="329"/>
        <v>1.5072642543440071E-3</v>
      </c>
      <c r="K170" s="21">
        <f t="shared" si="329"/>
        <v>-1.4488484413084498E-2</v>
      </c>
      <c r="L170" s="21">
        <f t="shared" si="329"/>
        <v>-9.2712359859912375E-3</v>
      </c>
      <c r="M170" s="22">
        <f t="shared" si="329"/>
        <v>3.4261818935498547E-3</v>
      </c>
      <c r="N170" s="23">
        <f t="shared" ref="N170:S170" si="330">(B170-B169)/B169</f>
        <v>7.4235142071368667E-3</v>
      </c>
      <c r="O170" s="23">
        <f t="shared" si="330"/>
        <v>-1.4519841715651349E-2</v>
      </c>
      <c r="P170" s="23">
        <f t="shared" si="330"/>
        <v>1.5084007480373612E-3</v>
      </c>
      <c r="Q170" s="23">
        <f t="shared" si="330"/>
        <v>-1.4384031386616123E-2</v>
      </c>
      <c r="R170" s="23">
        <f t="shared" si="330"/>
        <v>-9.2283905898006471E-3</v>
      </c>
      <c r="S170" s="25">
        <f t="shared" si="330"/>
        <v>3.4320579636455818E-3</v>
      </c>
      <c r="U170" s="2"/>
    </row>
    <row r="171" spans="1:21" ht="15.75" customHeight="1">
      <c r="A171" s="13">
        <v>42640</v>
      </c>
      <c r="B171" s="15">
        <v>205.80999800000001</v>
      </c>
      <c r="C171" s="15">
        <v>33.984627000000003</v>
      </c>
      <c r="D171" s="15">
        <v>107.22448</v>
      </c>
      <c r="E171" s="15">
        <v>97.07</v>
      </c>
      <c r="F171" s="15">
        <v>54.390858000000001</v>
      </c>
      <c r="G171" s="15">
        <v>63.816600000000001</v>
      </c>
      <c r="H171" s="21">
        <f t="shared" ref="H171:M171" si="331">LN(B171/B170)</f>
        <v>-1.5333024488081303E-2</v>
      </c>
      <c r="I171" s="21">
        <f t="shared" si="331"/>
        <v>1.4357612610060841E-2</v>
      </c>
      <c r="J171" s="21">
        <f t="shared" si="331"/>
        <v>1.8586903018308041E-3</v>
      </c>
      <c r="K171" s="21">
        <f t="shared" si="331"/>
        <v>2.6197835216939261E-2</v>
      </c>
      <c r="L171" s="21">
        <f t="shared" si="331"/>
        <v>1.8285085156559942E-2</v>
      </c>
      <c r="M171" s="22">
        <f t="shared" si="331"/>
        <v>-1.9536943235801949E-3</v>
      </c>
      <c r="N171" s="23">
        <f t="shared" ref="N171:S171" si="332">(B171-B170)/B170</f>
        <v>-1.5216072175317615E-2</v>
      </c>
      <c r="O171" s="23">
        <f t="shared" si="332"/>
        <v>1.4461178187875274E-2</v>
      </c>
      <c r="P171" s="23">
        <f t="shared" si="332"/>
        <v>1.8604187373595343E-3</v>
      </c>
      <c r="Q171" s="23">
        <f t="shared" si="332"/>
        <v>2.6544014943824346E-2</v>
      </c>
      <c r="R171" s="23">
        <f t="shared" si="332"/>
        <v>1.8453280920111469E-2</v>
      </c>
      <c r="S171" s="25">
        <f t="shared" si="332"/>
        <v>-1.9517871050680853E-3</v>
      </c>
      <c r="U171" s="2"/>
    </row>
    <row r="172" spans="1:21" ht="15.75" customHeight="1">
      <c r="A172" s="13">
        <v>42641</v>
      </c>
      <c r="B172" s="15">
        <v>206.270004</v>
      </c>
      <c r="C172" s="15">
        <v>34.222275000000003</v>
      </c>
      <c r="D172" s="15">
        <v>108.03986399999999</v>
      </c>
      <c r="E172" s="15">
        <v>97.480002999999996</v>
      </c>
      <c r="F172" s="15">
        <v>54.465938999999999</v>
      </c>
      <c r="G172" s="15">
        <v>63.787799999999997</v>
      </c>
      <c r="H172" s="21">
        <f t="shared" ref="H172:M172" si="333">LN(B172/B171)</f>
        <v>2.232606235893725E-3</v>
      </c>
      <c r="I172" s="21">
        <f t="shared" si="333"/>
        <v>6.9684725359238434E-3</v>
      </c>
      <c r="J172" s="21">
        <f t="shared" si="333"/>
        <v>7.5756893546931828E-3</v>
      </c>
      <c r="K172" s="21">
        <f t="shared" si="333"/>
        <v>4.2148918084137224E-3</v>
      </c>
      <c r="L172" s="21">
        <f t="shared" si="333"/>
        <v>1.3794455463499158E-3</v>
      </c>
      <c r="M172" s="22">
        <f t="shared" si="333"/>
        <v>-4.5139510062381922E-4</v>
      </c>
      <c r="N172" s="23">
        <f t="shared" ref="N172:S172" si="334">(B172-B171)/B171</f>
        <v>2.2351003569806788E-3</v>
      </c>
      <c r="O172" s="23">
        <f t="shared" si="334"/>
        <v>6.9928088367719925E-3</v>
      </c>
      <c r="P172" s="23">
        <f t="shared" si="334"/>
        <v>7.6044574895583038E-3</v>
      </c>
      <c r="Q172" s="23">
        <f t="shared" si="334"/>
        <v>4.2237869578654911E-3</v>
      </c>
      <c r="R172" s="23">
        <f t="shared" si="334"/>
        <v>1.3803974189926787E-3</v>
      </c>
      <c r="S172" s="25">
        <f t="shared" si="334"/>
        <v>-4.5129323718286359E-4</v>
      </c>
      <c r="U172" s="2"/>
    </row>
    <row r="173" spans="1:21" ht="15.75" customHeight="1">
      <c r="A173" s="13">
        <v>42642</v>
      </c>
      <c r="B173" s="15">
        <v>200.699997</v>
      </c>
      <c r="C173" s="15">
        <v>34.112594999999999</v>
      </c>
      <c r="D173" s="15">
        <v>106.361687</v>
      </c>
      <c r="E173" s="15">
        <v>96.669998000000007</v>
      </c>
      <c r="F173" s="15">
        <v>53.874640999999997</v>
      </c>
      <c r="G173" s="15">
        <v>63.152999999999999</v>
      </c>
      <c r="H173" s="21">
        <f t="shared" ref="H173:M173" si="335">LN(B173/B172)</f>
        <v>-2.7374768747952465E-2</v>
      </c>
      <c r="I173" s="21">
        <f t="shared" si="335"/>
        <v>-3.2100769104843468E-3</v>
      </c>
      <c r="J173" s="21">
        <f t="shared" si="335"/>
        <v>-1.5654842655526895E-2</v>
      </c>
      <c r="K173" s="21">
        <f t="shared" si="335"/>
        <v>-8.3441637449764728E-3</v>
      </c>
      <c r="L173" s="21">
        <f t="shared" si="335"/>
        <v>-1.0915648986803698E-2</v>
      </c>
      <c r="M173" s="22">
        <f t="shared" si="335"/>
        <v>-1.0001595888473326E-2</v>
      </c>
      <c r="N173" s="23">
        <f t="shared" ref="N173:S173" si="336">(B173-B172)/B172</f>
        <v>-2.700347550291415E-2</v>
      </c>
      <c r="O173" s="23">
        <f t="shared" si="336"/>
        <v>-3.2049301222669864E-3</v>
      </c>
      <c r="P173" s="23">
        <f t="shared" si="336"/>
        <v>-1.5532942544244512E-2</v>
      </c>
      <c r="Q173" s="23">
        <f t="shared" si="336"/>
        <v>-8.3094478361884095E-3</v>
      </c>
      <c r="R173" s="23">
        <f t="shared" si="336"/>
        <v>-1.0856289469277339E-2</v>
      </c>
      <c r="S173" s="25">
        <f t="shared" si="336"/>
        <v>-9.9517462586889427E-3</v>
      </c>
      <c r="U173" s="2"/>
    </row>
    <row r="174" spans="1:21" ht="15.75" customHeight="1">
      <c r="A174" s="13">
        <v>42643</v>
      </c>
      <c r="B174" s="15">
        <v>204.029999</v>
      </c>
      <c r="C174" s="15">
        <v>34.505634000000001</v>
      </c>
      <c r="D174" s="15">
        <v>107.186554</v>
      </c>
      <c r="E174" s="15">
        <v>98.550003000000004</v>
      </c>
      <c r="F174" s="15">
        <v>54.062354999999997</v>
      </c>
      <c r="G174" s="15">
        <v>63.198999999999998</v>
      </c>
      <c r="H174" s="21">
        <f t="shared" ref="H174:M174" si="337">LN(B174/B173)</f>
        <v>1.6455796099807886E-2</v>
      </c>
      <c r="I174" s="21">
        <f t="shared" si="337"/>
        <v>1.1455944118962927E-2</v>
      </c>
      <c r="J174" s="21">
        <f t="shared" si="337"/>
        <v>7.7253841902801225E-3</v>
      </c>
      <c r="K174" s="21">
        <f t="shared" si="337"/>
        <v>1.9260968252557024E-2</v>
      </c>
      <c r="L174" s="21">
        <f t="shared" si="337"/>
        <v>3.4782177789520227E-3</v>
      </c>
      <c r="M174" s="22">
        <f t="shared" si="337"/>
        <v>7.2812463644893167E-4</v>
      </c>
      <c r="N174" s="23">
        <f t="shared" ref="N174:S174" si="338">(B174-B173)/B173</f>
        <v>1.6591938464254226E-2</v>
      </c>
      <c r="O174" s="23">
        <f t="shared" si="338"/>
        <v>1.1521814743205601E-2</v>
      </c>
      <c r="P174" s="23">
        <f t="shared" si="338"/>
        <v>7.7553019631965555E-3</v>
      </c>
      <c r="Q174" s="23">
        <f t="shared" si="338"/>
        <v>1.9447657379697027E-2</v>
      </c>
      <c r="R174" s="23">
        <f t="shared" si="338"/>
        <v>3.4842737977595012E-3</v>
      </c>
      <c r="S174" s="25">
        <f t="shared" si="338"/>
        <v>7.2838978354154791E-4</v>
      </c>
      <c r="U174" s="2"/>
    </row>
    <row r="175" spans="1:21" ht="15.75" customHeight="1">
      <c r="A175" s="13">
        <v>42646</v>
      </c>
      <c r="B175" s="15">
        <v>213.699997</v>
      </c>
      <c r="C175" s="15">
        <v>34.423369999999998</v>
      </c>
      <c r="D175" s="15">
        <v>106.68403600000001</v>
      </c>
      <c r="E175" s="15">
        <v>102.629997</v>
      </c>
      <c r="F175" s="15">
        <v>53.893410000000003</v>
      </c>
      <c r="G175" s="15">
        <v>62.4116</v>
      </c>
      <c r="H175" s="21">
        <f t="shared" ref="H175:M175" si="339">LN(B175/B174)</f>
        <v>4.630611133231325E-2</v>
      </c>
      <c r="I175" s="21">
        <f t="shared" si="339"/>
        <v>-2.386920868826603E-3</v>
      </c>
      <c r="J175" s="21">
        <f t="shared" si="339"/>
        <v>-4.6992802962601008E-3</v>
      </c>
      <c r="K175" s="21">
        <f t="shared" si="339"/>
        <v>4.0566194386274484E-2</v>
      </c>
      <c r="L175" s="21">
        <f t="shared" si="339"/>
        <v>-3.129895618244664E-3</v>
      </c>
      <c r="M175" s="22">
        <f t="shared" si="339"/>
        <v>-1.2537322708327855E-2</v>
      </c>
      <c r="N175" s="23">
        <f t="shared" ref="N175:S175" si="340">(B175-B174)/B174</f>
        <v>4.7394981362520086E-2</v>
      </c>
      <c r="O175" s="23">
        <f t="shared" si="340"/>
        <v>-2.3840744383946725E-3</v>
      </c>
      <c r="P175" s="23">
        <f t="shared" si="340"/>
        <v>-4.6882559541936101E-3</v>
      </c>
      <c r="Q175" s="23">
        <f t="shared" si="340"/>
        <v>4.1400242270921081E-2</v>
      </c>
      <c r="R175" s="23">
        <f t="shared" si="340"/>
        <v>-3.1250026011629293E-3</v>
      </c>
      <c r="S175" s="25">
        <f t="shared" si="340"/>
        <v>-1.2459057896485675E-2</v>
      </c>
      <c r="U175" s="2"/>
    </row>
    <row r="176" spans="1:21" ht="15.75" customHeight="1">
      <c r="A176" s="13">
        <v>42647</v>
      </c>
      <c r="B176" s="15">
        <v>211.41000399999999</v>
      </c>
      <c r="C176" s="15">
        <v>34.313690000000001</v>
      </c>
      <c r="D176" s="15">
        <v>107.13913700000001</v>
      </c>
      <c r="E176" s="15">
        <v>102.339996</v>
      </c>
      <c r="F176" s="15">
        <v>53.724463999999998</v>
      </c>
      <c r="G176" s="15">
        <v>62.500799999999998</v>
      </c>
      <c r="H176" s="21">
        <f t="shared" ref="H176:M176" si="341">LN(B176/B175)</f>
        <v>-1.0773753359108802E-2</v>
      </c>
      <c r="I176" s="21">
        <f t="shared" si="341"/>
        <v>-3.1912942766253055E-3</v>
      </c>
      <c r="J176" s="21">
        <f t="shared" si="341"/>
        <v>4.2568041698340152E-3</v>
      </c>
      <c r="K176" s="21">
        <f t="shared" si="341"/>
        <v>-2.8296941348603354E-3</v>
      </c>
      <c r="L176" s="21">
        <f t="shared" si="341"/>
        <v>-3.1397412438898069E-3</v>
      </c>
      <c r="M176" s="22">
        <f t="shared" si="341"/>
        <v>1.4282011259442833E-3</v>
      </c>
      <c r="N176" s="23">
        <f t="shared" ref="N176:S176" si="342">(B176-B175)/B175</f>
        <v>-1.0715924343227809E-2</v>
      </c>
      <c r="O176" s="23">
        <f t="shared" si="342"/>
        <v>-3.1862075096074946E-3</v>
      </c>
      <c r="P176" s="23">
        <f t="shared" si="342"/>
        <v>4.2658772302165155E-3</v>
      </c>
      <c r="Q176" s="23">
        <f t="shared" si="342"/>
        <v>-2.8256943240483941E-3</v>
      </c>
      <c r="R176" s="23">
        <f t="shared" si="342"/>
        <v>-3.1348174108857718E-3</v>
      </c>
      <c r="S176" s="25">
        <f t="shared" si="342"/>
        <v>1.4292214908766666E-3</v>
      </c>
      <c r="U176" s="2"/>
    </row>
    <row r="177" spans="1:21" ht="15.75" customHeight="1">
      <c r="A177" s="13">
        <v>42648</v>
      </c>
      <c r="B177" s="15">
        <v>208.46000699999999</v>
      </c>
      <c r="C177" s="15">
        <v>34.725009999999997</v>
      </c>
      <c r="D177" s="15">
        <v>107.186554</v>
      </c>
      <c r="E177" s="15">
        <v>106.279999</v>
      </c>
      <c r="F177" s="15">
        <v>54.099899000000001</v>
      </c>
      <c r="G177" s="15">
        <v>62.439100000000003</v>
      </c>
      <c r="H177" s="21">
        <f t="shared" ref="H177:M177" si="343">LN(B177/B176)</f>
        <v>-1.4052185036862216E-2</v>
      </c>
      <c r="I177" s="21">
        <f t="shared" si="343"/>
        <v>1.1915776710342973E-2</v>
      </c>
      <c r="J177" s="21">
        <f t="shared" si="343"/>
        <v>4.4247612642586833E-4</v>
      </c>
      <c r="K177" s="21">
        <f t="shared" si="343"/>
        <v>3.7776547190961268E-2</v>
      </c>
      <c r="L177" s="21">
        <f t="shared" si="343"/>
        <v>6.9638531921274319E-3</v>
      </c>
      <c r="M177" s="22">
        <f t="shared" si="343"/>
        <v>-9.8767495436920846E-4</v>
      </c>
      <c r="N177" s="23">
        <f t="shared" ref="N177:S177" si="344">(B177-B176)/B176</f>
        <v>-1.3953913931149618E-2</v>
      </c>
      <c r="O177" s="23">
        <f t="shared" si="344"/>
        <v>1.1987052398036945E-2</v>
      </c>
      <c r="P177" s="23">
        <f t="shared" si="344"/>
        <v>4.4257403342716695E-4</v>
      </c>
      <c r="Q177" s="23">
        <f t="shared" si="344"/>
        <v>3.8499151397269983E-2</v>
      </c>
      <c r="R177" s="23">
        <f t="shared" si="344"/>
        <v>6.9881572015311885E-3</v>
      </c>
      <c r="S177" s="25">
        <f t="shared" si="344"/>
        <v>-9.8718736400165699E-4</v>
      </c>
      <c r="U177" s="2"/>
    </row>
    <row r="178" spans="1:21" ht="15.75" customHeight="1">
      <c r="A178" s="13">
        <v>42649</v>
      </c>
      <c r="B178" s="15">
        <v>201</v>
      </c>
      <c r="C178" s="15">
        <v>34.798138000000002</v>
      </c>
      <c r="D178" s="15">
        <v>107.982986</v>
      </c>
      <c r="E178" s="15">
        <v>105.07</v>
      </c>
      <c r="F178" s="15">
        <v>54.193756</v>
      </c>
      <c r="G178" s="15">
        <v>62.315199999999997</v>
      </c>
      <c r="H178" s="21">
        <f t="shared" ref="H178:M178" si="345">LN(B178/B177)</f>
        <v>-3.6442301831683455E-2</v>
      </c>
      <c r="I178" s="21">
        <f t="shared" si="345"/>
        <v>2.103702984490963E-3</v>
      </c>
      <c r="J178" s="21">
        <f t="shared" si="345"/>
        <v>7.4028660115841877E-3</v>
      </c>
      <c r="K178" s="21">
        <f t="shared" si="345"/>
        <v>-1.1450316781820862E-2</v>
      </c>
      <c r="L178" s="21">
        <f t="shared" si="345"/>
        <v>1.7333799196320055E-3</v>
      </c>
      <c r="M178" s="22">
        <f t="shared" si="345"/>
        <v>-1.9863049327572191E-3</v>
      </c>
      <c r="N178" s="23">
        <f t="shared" ref="N178:S178" si="346">(B178-B177)/B177</f>
        <v>-3.5786274342780727E-2</v>
      </c>
      <c r="O178" s="23">
        <f t="shared" si="346"/>
        <v>2.1059173201103207E-3</v>
      </c>
      <c r="P178" s="23">
        <f t="shared" si="346"/>
        <v>7.4303349653352582E-3</v>
      </c>
      <c r="Q178" s="23">
        <f t="shared" si="346"/>
        <v>-1.138501139805252E-2</v>
      </c>
      <c r="R178" s="23">
        <f t="shared" si="346"/>
        <v>1.7348830910017014E-3</v>
      </c>
      <c r="S178" s="25">
        <f t="shared" si="346"/>
        <v>-1.9843335345962085E-3</v>
      </c>
      <c r="U178" s="2"/>
    </row>
    <row r="179" spans="1:21" ht="15.75" customHeight="1">
      <c r="A179" s="13">
        <v>42650</v>
      </c>
      <c r="B179" s="15">
        <v>196.61000100000001</v>
      </c>
      <c r="C179" s="15">
        <v>34.825561999999998</v>
      </c>
      <c r="D179" s="15">
        <v>108.14415700000001</v>
      </c>
      <c r="E179" s="15">
        <v>104.82</v>
      </c>
      <c r="F179" s="15">
        <v>54.250069000000003</v>
      </c>
      <c r="G179" s="15">
        <v>62.239100000000001</v>
      </c>
      <c r="H179" s="21">
        <f t="shared" ref="H179:M179" si="347">LN(B179/B178)</f>
        <v>-2.2082831853464997E-2</v>
      </c>
      <c r="I179" s="21">
        <f t="shared" si="347"/>
        <v>7.8777776585444467E-4</v>
      </c>
      <c r="J179" s="21">
        <f t="shared" si="347"/>
        <v>1.4914464480373678E-3</v>
      </c>
      <c r="K179" s="21">
        <f t="shared" si="347"/>
        <v>-2.3822013266637364E-3</v>
      </c>
      <c r="L179" s="21">
        <f t="shared" si="347"/>
        <v>1.0385654519599226E-3</v>
      </c>
      <c r="M179" s="22">
        <f t="shared" si="347"/>
        <v>-1.2219571619646247E-3</v>
      </c>
      <c r="N179" s="23">
        <f t="shared" ref="N179:S179" si="348">(B179-B178)/B178</f>
        <v>-2.1840791044776063E-2</v>
      </c>
      <c r="O179" s="23">
        <f t="shared" si="348"/>
        <v>7.8808814425634899E-4</v>
      </c>
      <c r="P179" s="23">
        <f t="shared" si="348"/>
        <v>1.492559207429309E-3</v>
      </c>
      <c r="Q179" s="23">
        <f t="shared" si="348"/>
        <v>-2.3793661368611404E-3</v>
      </c>
      <c r="R179" s="23">
        <f t="shared" si="348"/>
        <v>1.039104947809909E-3</v>
      </c>
      <c r="S179" s="25">
        <f t="shared" si="348"/>
        <v>-1.2212108763190478E-3</v>
      </c>
      <c r="U179" s="2"/>
    </row>
    <row r="180" spans="1:21" ht="15.75" customHeight="1">
      <c r="A180" s="13">
        <v>42653</v>
      </c>
      <c r="B180" s="15">
        <v>200.949997</v>
      </c>
      <c r="C180" s="15">
        <v>34.752434000000001</v>
      </c>
      <c r="D180" s="15">
        <v>110.030952</v>
      </c>
      <c r="E180" s="15">
        <v>103.33000199999999</v>
      </c>
      <c r="F180" s="15">
        <v>54.47533</v>
      </c>
      <c r="G180" s="15">
        <v>62.273899999999998</v>
      </c>
      <c r="H180" s="21">
        <f t="shared" ref="H180:M180" si="349">LN(B180/B179)</f>
        <v>2.1834029760512352E-2</v>
      </c>
      <c r="I180" s="21">
        <f t="shared" si="349"/>
        <v>-2.1020446443123929E-3</v>
      </c>
      <c r="J180" s="21">
        <f t="shared" si="349"/>
        <v>1.729658390520129E-2</v>
      </c>
      <c r="K180" s="21">
        <f t="shared" si="349"/>
        <v>-1.4316823792293801E-2</v>
      </c>
      <c r="L180" s="21">
        <f t="shared" si="349"/>
        <v>4.1436743278642539E-3</v>
      </c>
      <c r="M180" s="22">
        <f t="shared" si="349"/>
        <v>5.5897779197547478E-4</v>
      </c>
      <c r="N180" s="23">
        <f t="shared" ref="N180:S180" si="350">(B180-B179)/B179</f>
        <v>2.2074136503361215E-2</v>
      </c>
      <c r="O180" s="23">
        <f t="shared" si="350"/>
        <v>-2.099836895668675E-3</v>
      </c>
      <c r="P180" s="23">
        <f t="shared" si="350"/>
        <v>1.7447035996591032E-2</v>
      </c>
      <c r="Q180" s="23">
        <f t="shared" si="350"/>
        <v>-1.4214825414997138E-2</v>
      </c>
      <c r="R180" s="23">
        <f t="shared" si="350"/>
        <v>4.1522712164660316E-3</v>
      </c>
      <c r="S180" s="25">
        <f t="shared" si="350"/>
        <v>5.5913404917482825E-4</v>
      </c>
      <c r="U180" s="2"/>
    </row>
    <row r="181" spans="1:21" ht="15.75" customHeight="1">
      <c r="A181" s="13">
        <v>42654</v>
      </c>
      <c r="B181" s="15">
        <v>200.10000600000001</v>
      </c>
      <c r="C181" s="15">
        <v>34.066890999999998</v>
      </c>
      <c r="D181" s="15">
        <v>110.26797500000001</v>
      </c>
      <c r="E181" s="15">
        <v>100.589996</v>
      </c>
      <c r="F181" s="15">
        <v>53.677528000000002</v>
      </c>
      <c r="G181" s="15">
        <v>62.416600000000003</v>
      </c>
      <c r="H181" s="21">
        <f t="shared" ref="H181:M181" si="351">LN(B181/B180)</f>
        <v>-4.2388343914283796E-3</v>
      </c>
      <c r="I181" s="21">
        <f t="shared" si="351"/>
        <v>-1.9923638516346785E-2</v>
      </c>
      <c r="J181" s="21">
        <f t="shared" si="351"/>
        <v>2.1518315562096282E-3</v>
      </c>
      <c r="K181" s="21">
        <f t="shared" si="351"/>
        <v>-2.6874960200864561E-2</v>
      </c>
      <c r="L181" s="21">
        <f t="shared" si="351"/>
        <v>-1.475349770460437E-2</v>
      </c>
      <c r="M181" s="22">
        <f t="shared" si="351"/>
        <v>2.2888682345401307E-3</v>
      </c>
      <c r="N181" s="23">
        <f t="shared" ref="N181:S181" si="352">(B181-B180)/B180</f>
        <v>-4.2298632131852615E-3</v>
      </c>
      <c r="O181" s="23">
        <f t="shared" si="352"/>
        <v>-1.9726474410396769E-2</v>
      </c>
      <c r="P181" s="23">
        <f t="shared" si="352"/>
        <v>2.1541484072591481E-3</v>
      </c>
      <c r="Q181" s="23">
        <f t="shared" si="352"/>
        <v>-2.6517041971991777E-2</v>
      </c>
      <c r="R181" s="23">
        <f t="shared" si="352"/>
        <v>-1.46451981107778E-2</v>
      </c>
      <c r="S181" s="25">
        <f t="shared" si="352"/>
        <v>2.2914896931138878E-3</v>
      </c>
      <c r="U181" s="2"/>
    </row>
    <row r="182" spans="1:21" ht="15.75" customHeight="1">
      <c r="A182" s="13">
        <v>42655</v>
      </c>
      <c r="B182" s="15">
        <v>201.509995</v>
      </c>
      <c r="C182" s="15">
        <v>33.938934000000003</v>
      </c>
      <c r="D182" s="15">
        <v>111.254036</v>
      </c>
      <c r="E182" s="15">
        <v>99.5</v>
      </c>
      <c r="F182" s="15">
        <v>53.602443999999998</v>
      </c>
      <c r="G182" s="15">
        <v>62.734200000000001</v>
      </c>
      <c r="H182" s="21">
        <f t="shared" ref="H182:M182" si="353">LN(B182/B181)</f>
        <v>7.0217115595232532E-3</v>
      </c>
      <c r="I182" s="21">
        <f t="shared" si="353"/>
        <v>-3.7631232618945548E-3</v>
      </c>
      <c r="J182" s="21">
        <f t="shared" si="353"/>
        <v>8.9026594536120371E-3</v>
      </c>
      <c r="K182" s="21">
        <f t="shared" si="353"/>
        <v>-1.0895165216314763E-2</v>
      </c>
      <c r="L182" s="21">
        <f t="shared" si="353"/>
        <v>-1.3997768802515409E-3</v>
      </c>
      <c r="M182" s="22">
        <f t="shared" si="353"/>
        <v>5.0754878402104898E-3</v>
      </c>
      <c r="N182" s="23">
        <f t="shared" ref="N182:S182" si="354">(B182-B181)/B181</f>
        <v>7.0464215778184231E-3</v>
      </c>
      <c r="O182" s="23">
        <f t="shared" si="354"/>
        <v>-3.7560515868617127E-3</v>
      </c>
      <c r="P182" s="23">
        <f t="shared" si="354"/>
        <v>8.9424059886834065E-3</v>
      </c>
      <c r="Q182" s="23">
        <f t="shared" si="354"/>
        <v>-1.0836027869013925E-2</v>
      </c>
      <c r="R182" s="23">
        <f t="shared" si="354"/>
        <v>-1.3987976495490613E-3</v>
      </c>
      <c r="S182" s="25">
        <f t="shared" si="354"/>
        <v>5.0883899475459857E-3</v>
      </c>
      <c r="U182" s="2"/>
    </row>
    <row r="183" spans="1:21" ht="15.75" customHeight="1">
      <c r="A183" s="13">
        <v>42656</v>
      </c>
      <c r="B183" s="15">
        <v>200.240005</v>
      </c>
      <c r="C183" s="15">
        <v>33.792682999999997</v>
      </c>
      <c r="D183" s="15">
        <v>110.91271999999999</v>
      </c>
      <c r="E183" s="15">
        <v>100.230003</v>
      </c>
      <c r="F183" s="15">
        <v>53.424121999999997</v>
      </c>
      <c r="G183" s="15">
        <v>63.279400000000003</v>
      </c>
      <c r="H183" s="21">
        <f t="shared" ref="H183:M183" si="355">LN(B183/B182)</f>
        <v>-6.3223110406637768E-3</v>
      </c>
      <c r="I183" s="21">
        <f t="shared" si="355"/>
        <v>-4.318551181111077E-3</v>
      </c>
      <c r="J183" s="21">
        <f t="shared" si="355"/>
        <v>-3.0726133349039723E-3</v>
      </c>
      <c r="K183" s="21">
        <f t="shared" si="355"/>
        <v>7.3099308033857339E-3</v>
      </c>
      <c r="L183" s="21">
        <f t="shared" si="355"/>
        <v>-3.3322972356284561E-3</v>
      </c>
      <c r="M183" s="22">
        <f t="shared" si="355"/>
        <v>8.6530882676019265E-3</v>
      </c>
      <c r="N183" s="23">
        <f t="shared" ref="N183:S183" si="356">(B183-B182)/B182</f>
        <v>-6.3023672845607835E-3</v>
      </c>
      <c r="O183" s="23">
        <f t="shared" si="356"/>
        <v>-4.3092396478924926E-3</v>
      </c>
      <c r="P183" s="23">
        <f t="shared" si="356"/>
        <v>-3.0678976895724139E-3</v>
      </c>
      <c r="Q183" s="23">
        <f t="shared" si="356"/>
        <v>7.3367135678391602E-3</v>
      </c>
      <c r="R183" s="23">
        <f t="shared" si="356"/>
        <v>-3.3267512951461959E-3</v>
      </c>
      <c r="S183" s="25">
        <f t="shared" si="356"/>
        <v>8.6906344545718481E-3</v>
      </c>
      <c r="U183" s="2"/>
    </row>
    <row r="184" spans="1:21" ht="15.75" customHeight="1">
      <c r="A184" s="13">
        <v>42657</v>
      </c>
      <c r="B184" s="15">
        <v>196.509995</v>
      </c>
      <c r="C184" s="15">
        <v>34.231422000000002</v>
      </c>
      <c r="D184" s="15">
        <v>111.52898399999999</v>
      </c>
      <c r="E184" s="15">
        <v>101.470001</v>
      </c>
      <c r="F184" s="15">
        <v>53.893410000000003</v>
      </c>
      <c r="G184" s="15">
        <v>62.969000000000001</v>
      </c>
      <c r="H184" s="21">
        <f t="shared" ref="H184:M184" si="357">LN(B184/B183)</f>
        <v>-1.8803376937876707E-2</v>
      </c>
      <c r="I184" s="21">
        <f t="shared" si="357"/>
        <v>1.2899694421792675E-2</v>
      </c>
      <c r="J184" s="21">
        <f t="shared" si="357"/>
        <v>5.5409176032810807E-3</v>
      </c>
      <c r="K184" s="21">
        <f t="shared" si="357"/>
        <v>1.2295623178188412E-2</v>
      </c>
      <c r="L184" s="21">
        <f t="shared" si="357"/>
        <v>8.7458401727908246E-3</v>
      </c>
      <c r="M184" s="22">
        <f t="shared" si="357"/>
        <v>-4.9172999491729364E-3</v>
      </c>
      <c r="N184" s="23">
        <f t="shared" ref="N184:S184" si="358">(B184-B183)/B183</f>
        <v>-1.8627696298749059E-2</v>
      </c>
      <c r="O184" s="23">
        <f t="shared" si="358"/>
        <v>1.2983254392674455E-2</v>
      </c>
      <c r="P184" s="23">
        <f t="shared" si="358"/>
        <v>5.5562968792037658E-3</v>
      </c>
      <c r="Q184" s="23">
        <f t="shared" si="358"/>
        <v>1.2371525121075772E-2</v>
      </c>
      <c r="R184" s="23">
        <f t="shared" si="358"/>
        <v>8.784196771638211E-3</v>
      </c>
      <c r="S184" s="25">
        <f t="shared" si="358"/>
        <v>-4.9052298220274102E-3</v>
      </c>
      <c r="U184" s="2"/>
    </row>
    <row r="185" spans="1:21" ht="15.75" customHeight="1">
      <c r="A185" s="13">
        <v>42660</v>
      </c>
      <c r="B185" s="15">
        <v>193.96000699999999</v>
      </c>
      <c r="C185" s="15">
        <v>34.085175</v>
      </c>
      <c r="D185" s="15">
        <v>111.45313299999999</v>
      </c>
      <c r="E185" s="15">
        <v>99.800003000000004</v>
      </c>
      <c r="F185" s="15">
        <v>53.705691999999999</v>
      </c>
      <c r="G185" s="15">
        <v>63.009599999999999</v>
      </c>
      <c r="H185" s="21">
        <f t="shared" ref="H185:M185" si="359">LN(B185/B184)</f>
        <v>-1.3061306828611391E-2</v>
      </c>
      <c r="I185" s="21">
        <f t="shared" si="359"/>
        <v>-4.2814551609672976E-3</v>
      </c>
      <c r="J185" s="21">
        <f t="shared" si="359"/>
        <v>-6.803326109389487E-4</v>
      </c>
      <c r="K185" s="21">
        <f t="shared" si="359"/>
        <v>-1.659498476858293E-2</v>
      </c>
      <c r="L185" s="21">
        <f t="shared" si="359"/>
        <v>-3.4892148161157735E-3</v>
      </c>
      <c r="M185" s="22">
        <f t="shared" si="359"/>
        <v>6.4455393861493336E-4</v>
      </c>
      <c r="N185" s="23">
        <f t="shared" ref="N185:S185" si="360">(B185-B184)/B184</f>
        <v>-1.2976378122649757E-2</v>
      </c>
      <c r="O185" s="23">
        <f t="shared" si="360"/>
        <v>-4.2723027982887315E-3</v>
      </c>
      <c r="P185" s="23">
        <f t="shared" si="360"/>
        <v>-6.801012371815394E-4</v>
      </c>
      <c r="Q185" s="23">
        <f t="shared" si="360"/>
        <v>-1.6458046551118027E-2</v>
      </c>
      <c r="R185" s="23">
        <f t="shared" si="360"/>
        <v>-3.4831345799051093E-3</v>
      </c>
      <c r="S185" s="25">
        <f t="shared" si="360"/>
        <v>6.4476170814206592E-4</v>
      </c>
      <c r="U185" s="2"/>
    </row>
    <row r="186" spans="1:21" ht="15.75" customHeight="1">
      <c r="A186" s="13">
        <v>42661</v>
      </c>
      <c r="B186" s="15">
        <v>199.10000600000001</v>
      </c>
      <c r="C186" s="15">
        <v>34.505634000000001</v>
      </c>
      <c r="D186" s="15">
        <v>111.377304</v>
      </c>
      <c r="E186" s="15">
        <v>118.790001</v>
      </c>
      <c r="F186" s="15">
        <v>54.118664000000003</v>
      </c>
      <c r="G186" s="15">
        <v>62.895699999999998</v>
      </c>
      <c r="H186" s="21">
        <f t="shared" ref="H186:M186" si="361">LN(B186/B185)</f>
        <v>2.6155252878694187E-2</v>
      </c>
      <c r="I186" s="21">
        <f t="shared" si="361"/>
        <v>1.226007602760279E-2</v>
      </c>
      <c r="J186" s="21">
        <f t="shared" si="361"/>
        <v>-6.8059825172885643E-4</v>
      </c>
      <c r="K186" s="21">
        <f t="shared" si="361"/>
        <v>0.1741890233421271</v>
      </c>
      <c r="L186" s="21">
        <f t="shared" si="361"/>
        <v>7.6601249414474928E-3</v>
      </c>
      <c r="M186" s="22">
        <f t="shared" si="361"/>
        <v>-1.8092968456688463E-3</v>
      </c>
      <c r="N186" s="23">
        <f t="shared" ref="N186:S186" si="362">(B186-B185)/B185</f>
        <v>2.6500303230036579E-2</v>
      </c>
      <c r="O186" s="23">
        <f t="shared" si="362"/>
        <v>1.2335538837632521E-2</v>
      </c>
      <c r="P186" s="23">
        <f t="shared" si="362"/>
        <v>-6.8036669727354203E-4</v>
      </c>
      <c r="Q186" s="23">
        <f t="shared" si="362"/>
        <v>0.19028053536230854</v>
      </c>
      <c r="R186" s="23">
        <f t="shared" si="362"/>
        <v>7.6895387550355637E-3</v>
      </c>
      <c r="S186" s="25">
        <f t="shared" si="362"/>
        <v>-1.8076610548234079E-3</v>
      </c>
      <c r="U186" s="2"/>
    </row>
    <row r="187" spans="1:21" ht="15.75" customHeight="1">
      <c r="A187" s="13">
        <v>42662</v>
      </c>
      <c r="B187" s="15">
        <v>203.55999800000001</v>
      </c>
      <c r="C187" s="15">
        <v>32.458148999999999</v>
      </c>
      <c r="D187" s="15">
        <v>111.04544799999999</v>
      </c>
      <c r="E187" s="15">
        <v>121.870003</v>
      </c>
      <c r="F187" s="15">
        <v>53.996651</v>
      </c>
      <c r="G187" s="15">
        <v>62.4724</v>
      </c>
      <c r="H187" s="21">
        <f t="shared" ref="H187:M187" si="363">LN(B187/B186)</f>
        <v>2.2153550689758394E-2</v>
      </c>
      <c r="I187" s="21">
        <f t="shared" si="363"/>
        <v>-6.1171078621498148E-2</v>
      </c>
      <c r="J187" s="21">
        <f t="shared" si="363"/>
        <v>-2.9840134901884621E-3</v>
      </c>
      <c r="K187" s="21">
        <f t="shared" si="363"/>
        <v>2.5597690732139945E-2</v>
      </c>
      <c r="L187" s="21">
        <f t="shared" si="363"/>
        <v>-2.2570909921353841E-3</v>
      </c>
      <c r="M187" s="22">
        <f t="shared" si="363"/>
        <v>-6.7529396810859978E-3</v>
      </c>
      <c r="N187" s="23">
        <f t="shared" ref="N187:S187" si="364">(B187-B186)/B186</f>
        <v>2.2400762760398912E-2</v>
      </c>
      <c r="O187" s="23">
        <f t="shared" si="364"/>
        <v>-5.9337701199751951E-2</v>
      </c>
      <c r="P187" s="23">
        <f t="shared" si="364"/>
        <v>-2.979565747075382E-3</v>
      </c>
      <c r="Q187" s="23">
        <f t="shared" si="364"/>
        <v>2.5928125044800642E-2</v>
      </c>
      <c r="R187" s="23">
        <f t="shared" si="364"/>
        <v>-2.2545456776243145E-3</v>
      </c>
      <c r="S187" s="25">
        <f t="shared" si="364"/>
        <v>-6.7301898221976634E-3</v>
      </c>
      <c r="U187" s="2"/>
    </row>
    <row r="188" spans="1:21" ht="15.75" customHeight="1">
      <c r="A188" s="13">
        <v>42663</v>
      </c>
      <c r="B188" s="15">
        <v>199.10000600000001</v>
      </c>
      <c r="C188" s="15">
        <v>32.385024999999999</v>
      </c>
      <c r="D188" s="15">
        <v>110.988579</v>
      </c>
      <c r="E188" s="15">
        <v>123.349998</v>
      </c>
      <c r="F188" s="15">
        <v>53.733848999999999</v>
      </c>
      <c r="G188" s="15">
        <v>62.414700000000003</v>
      </c>
      <c r="H188" s="21">
        <f t="shared" ref="H188:M188" si="365">LN(B188/B187)</f>
        <v>-2.2153550689758467E-2</v>
      </c>
      <c r="I188" s="21">
        <f t="shared" si="365"/>
        <v>-2.2554118340278495E-3</v>
      </c>
      <c r="J188" s="21">
        <f t="shared" si="365"/>
        <v>-5.1225482879299698E-4</v>
      </c>
      <c r="K188" s="21">
        <f t="shared" si="365"/>
        <v>1.2070899309535303E-2</v>
      </c>
      <c r="L188" s="21">
        <f t="shared" si="365"/>
        <v>-4.8788879899650016E-3</v>
      </c>
      <c r="M188" s="22">
        <f t="shared" si="365"/>
        <v>-9.2403465378804075E-4</v>
      </c>
      <c r="N188" s="23">
        <f t="shared" ref="N188:S188" si="366">(B188-B187)/B187</f>
        <v>-2.1909962879838502E-2</v>
      </c>
      <c r="O188" s="23">
        <f t="shared" si="366"/>
        <v>-2.2528703038488108E-3</v>
      </c>
      <c r="P188" s="23">
        <f t="shared" si="366"/>
        <v>-5.1212364868834465E-4</v>
      </c>
      <c r="Q188" s="23">
        <f t="shared" si="366"/>
        <v>1.2144046636316259E-2</v>
      </c>
      <c r="R188" s="23">
        <f t="shared" si="366"/>
        <v>-4.8670055481774346E-3</v>
      </c>
      <c r="S188" s="25">
        <f t="shared" si="366"/>
        <v>-9.2360786523323858E-4</v>
      </c>
      <c r="U188" s="2"/>
    </row>
    <row r="189" spans="1:21" ht="15.75" customHeight="1">
      <c r="A189" s="13">
        <v>42664</v>
      </c>
      <c r="B189" s="15">
        <v>200.08999600000001</v>
      </c>
      <c r="C189" s="15">
        <v>32.129097000000002</v>
      </c>
      <c r="D189" s="15">
        <v>110.55242200000001</v>
      </c>
      <c r="E189" s="15">
        <v>127.5</v>
      </c>
      <c r="F189" s="15">
        <v>55.995831000000003</v>
      </c>
      <c r="G189" s="15">
        <v>62.432400000000001</v>
      </c>
      <c r="H189" s="21">
        <f t="shared" ref="H189:M189" si="367">LN(B189/B188)</f>
        <v>4.9600041316368547E-3</v>
      </c>
      <c r="I189" s="21">
        <f t="shared" si="367"/>
        <v>-7.934056439247883E-3</v>
      </c>
      <c r="J189" s="21">
        <f t="shared" si="367"/>
        <v>-3.9374884246187146E-3</v>
      </c>
      <c r="K189" s="21">
        <f t="shared" si="367"/>
        <v>3.3090537837140332E-2</v>
      </c>
      <c r="L189" s="21">
        <f t="shared" si="367"/>
        <v>4.1234103402741959E-2</v>
      </c>
      <c r="M189" s="22">
        <f t="shared" si="367"/>
        <v>2.8354683638768396E-4</v>
      </c>
      <c r="N189" s="23">
        <f t="shared" ref="N189:S189" si="368">(B189-B188)/B188</f>
        <v>4.9723253147466295E-3</v>
      </c>
      <c r="O189" s="23">
        <f t="shared" si="368"/>
        <v>-7.9026648890960331E-3</v>
      </c>
      <c r="P189" s="23">
        <f t="shared" si="368"/>
        <v>-3.9297466814129977E-3</v>
      </c>
      <c r="Q189" s="23">
        <f t="shared" si="368"/>
        <v>3.3644118907890055E-2</v>
      </c>
      <c r="R189" s="23">
        <f t="shared" si="368"/>
        <v>4.2096035219810951E-2</v>
      </c>
      <c r="S189" s="25">
        <f t="shared" si="368"/>
        <v>2.8358703959159988E-4</v>
      </c>
      <c r="U189" s="2"/>
    </row>
    <row r="190" spans="1:21" ht="15.75" customHeight="1">
      <c r="A190" s="13">
        <v>42667</v>
      </c>
      <c r="B190" s="15">
        <v>202.759995</v>
      </c>
      <c r="C190" s="15">
        <v>32.229641000000001</v>
      </c>
      <c r="D190" s="15">
        <v>111.547951</v>
      </c>
      <c r="E190" s="15">
        <v>127.33000199999999</v>
      </c>
      <c r="F190" s="15">
        <v>57.253532</v>
      </c>
      <c r="G190" s="15">
        <v>62.224800000000002</v>
      </c>
      <c r="H190" s="21">
        <f t="shared" ref="H190:M190" si="369">LN(B190/B189)</f>
        <v>1.3255743607054784E-2</v>
      </c>
      <c r="I190" s="21">
        <f t="shared" si="369"/>
        <v>3.124488916987207E-3</v>
      </c>
      <c r="J190" s="21">
        <f t="shared" si="369"/>
        <v>8.964736563106087E-3</v>
      </c>
      <c r="K190" s="21">
        <f t="shared" si="369"/>
        <v>-1.3342073059193866E-3</v>
      </c>
      <c r="L190" s="21">
        <f t="shared" si="369"/>
        <v>2.2212093319171761E-2</v>
      </c>
      <c r="M190" s="22">
        <f t="shared" si="369"/>
        <v>-3.3307372846957746E-3</v>
      </c>
      <c r="N190" s="23">
        <f t="shared" ref="N190:S190" si="370">(B190-B189)/B189</f>
        <v>1.3343990471167733E-2</v>
      </c>
      <c r="O190" s="23">
        <f t="shared" si="370"/>
        <v>3.1293752202248104E-3</v>
      </c>
      <c r="P190" s="23">
        <f t="shared" si="370"/>
        <v>9.00504016094727E-3</v>
      </c>
      <c r="Q190" s="23">
        <f t="shared" si="370"/>
        <v>-1.3333176470588764E-3</v>
      </c>
      <c r="R190" s="23">
        <f t="shared" si="370"/>
        <v>2.2460618541405294E-2</v>
      </c>
      <c r="S190" s="25">
        <f t="shared" si="370"/>
        <v>-3.3251965325696168E-3</v>
      </c>
      <c r="U190" s="2"/>
    </row>
    <row r="191" spans="1:21" ht="15.75" customHeight="1">
      <c r="A191" s="13">
        <v>42668</v>
      </c>
      <c r="B191" s="15">
        <v>202.33999600000001</v>
      </c>
      <c r="C191" s="15">
        <v>32.083388999999997</v>
      </c>
      <c r="D191" s="15">
        <v>112.116829</v>
      </c>
      <c r="E191" s="15">
        <v>126.510002</v>
      </c>
      <c r="F191" s="15">
        <v>57.244148000000003</v>
      </c>
      <c r="G191" s="15">
        <v>62.097499999999997</v>
      </c>
      <c r="H191" s="21">
        <f t="shared" ref="H191:M191" si="371">LN(B191/B190)</f>
        <v>-2.0735579354140424E-3</v>
      </c>
      <c r="I191" s="21">
        <f t="shared" si="371"/>
        <v>-4.5481375114362907E-3</v>
      </c>
      <c r="J191" s="21">
        <f t="shared" si="371"/>
        <v>5.0868914337973163E-3</v>
      </c>
      <c r="K191" s="21">
        <f t="shared" si="371"/>
        <v>-6.4607850569564276E-3</v>
      </c>
      <c r="L191" s="21">
        <f t="shared" si="371"/>
        <v>-1.6391598538948899E-4</v>
      </c>
      <c r="M191" s="22">
        <f t="shared" si="371"/>
        <v>-2.0479036261457648E-3</v>
      </c>
      <c r="N191" s="23">
        <f t="shared" ref="N191:S191" si="372">(B191-B190)/B190</f>
        <v>-2.071409599314648E-3</v>
      </c>
      <c r="O191" s="23">
        <f t="shared" si="372"/>
        <v>-4.537810396336839E-3</v>
      </c>
      <c r="P191" s="23">
        <f t="shared" si="372"/>
        <v>5.099851632415893E-3</v>
      </c>
      <c r="Q191" s="23">
        <f t="shared" si="372"/>
        <v>-6.4399590600806968E-3</v>
      </c>
      <c r="R191" s="23">
        <f t="shared" si="372"/>
        <v>-1.6390255189840816E-4</v>
      </c>
      <c r="S191" s="25">
        <f t="shared" si="372"/>
        <v>-2.0458081022358496E-3</v>
      </c>
      <c r="U191" s="2"/>
    </row>
    <row r="192" spans="1:21" ht="15.75" customHeight="1">
      <c r="A192" s="13">
        <v>42669</v>
      </c>
      <c r="B192" s="15">
        <v>202.240005</v>
      </c>
      <c r="C192" s="15">
        <v>31.918861</v>
      </c>
      <c r="D192" s="15">
        <v>109.594803</v>
      </c>
      <c r="E192" s="15">
        <v>126.970001</v>
      </c>
      <c r="F192" s="15">
        <v>56.90625</v>
      </c>
      <c r="G192" s="15">
        <v>62.549199999999999</v>
      </c>
      <c r="H192" s="21">
        <f t="shared" ref="H192:M192" si="373">LN(B192/B191)</f>
        <v>-4.942953274444824E-4</v>
      </c>
      <c r="I192" s="21">
        <f t="shared" si="373"/>
        <v>-5.1413305756510385E-3</v>
      </c>
      <c r="J192" s="21">
        <f t="shared" si="373"/>
        <v>-2.2751488192553085E-2</v>
      </c>
      <c r="K192" s="21">
        <f t="shared" si="373"/>
        <v>3.6294737219710574E-3</v>
      </c>
      <c r="L192" s="21">
        <f t="shared" si="373"/>
        <v>-5.9202419412056869E-3</v>
      </c>
      <c r="M192" s="22">
        <f t="shared" si="373"/>
        <v>7.2477165828260222E-3</v>
      </c>
      <c r="N192" s="23">
        <f t="shared" ref="N192:S192" si="374">(B192-B191)/B191</f>
        <v>-4.9417318363501907E-4</v>
      </c>
      <c r="O192" s="23">
        <f t="shared" si="374"/>
        <v>-5.1281365568954431E-3</v>
      </c>
      <c r="P192" s="23">
        <f t="shared" si="374"/>
        <v>-2.2494624781084355E-2</v>
      </c>
      <c r="Q192" s="23">
        <f t="shared" si="374"/>
        <v>3.6360682375137128E-3</v>
      </c>
      <c r="R192" s="23">
        <f t="shared" si="374"/>
        <v>-5.9027518411140069E-3</v>
      </c>
      <c r="S192" s="25">
        <f t="shared" si="374"/>
        <v>7.2740448488264817E-3</v>
      </c>
      <c r="U192" s="2"/>
    </row>
    <row r="193" spans="1:21" ht="15.75" customHeight="1">
      <c r="A193" s="13">
        <v>42670</v>
      </c>
      <c r="B193" s="15">
        <v>204.009995</v>
      </c>
      <c r="C193" s="15">
        <v>31.818318999999999</v>
      </c>
      <c r="D193" s="15">
        <v>108.542366</v>
      </c>
      <c r="E193" s="15">
        <v>126.470001</v>
      </c>
      <c r="F193" s="15">
        <v>56.408805999999998</v>
      </c>
      <c r="G193" s="15">
        <v>62.876300000000001</v>
      </c>
      <c r="H193" s="21">
        <f t="shared" ref="H193:M193" si="375">LN(B193/B192)</f>
        <v>8.7138520604414533E-3</v>
      </c>
      <c r="I193" s="21">
        <f t="shared" si="375"/>
        <v>-3.1548958831966669E-3</v>
      </c>
      <c r="J193" s="21">
        <f t="shared" si="375"/>
        <v>-9.6493886934325441E-3</v>
      </c>
      <c r="K193" s="21">
        <f t="shared" si="375"/>
        <v>-3.9457121586776852E-3</v>
      </c>
      <c r="L193" s="21">
        <f t="shared" si="375"/>
        <v>-8.7798958598569749E-3</v>
      </c>
      <c r="M193" s="22">
        <f t="shared" si="375"/>
        <v>5.2158570875479237E-3</v>
      </c>
      <c r="N193" s="23">
        <f t="shared" ref="N193:S193" si="376">(B193-B192)/B192</f>
        <v>8.7519281855239616E-3</v>
      </c>
      <c r="O193" s="23">
        <f t="shared" si="376"/>
        <v>-3.1499244286943948E-3</v>
      </c>
      <c r="P193" s="23">
        <f t="shared" si="376"/>
        <v>-9.6029827253761076E-3</v>
      </c>
      <c r="Q193" s="23">
        <f t="shared" si="376"/>
        <v>-3.937938064598424E-3</v>
      </c>
      <c r="R193" s="23">
        <f t="shared" si="376"/>
        <v>-8.7414651290500002E-3</v>
      </c>
      <c r="S193" s="25">
        <f t="shared" si="376"/>
        <v>5.2294833507063477E-3</v>
      </c>
      <c r="U193" s="2"/>
    </row>
    <row r="194" spans="1:21" ht="15.75" customHeight="1">
      <c r="A194" s="13">
        <v>42671</v>
      </c>
      <c r="B194" s="15">
        <v>199.970001</v>
      </c>
      <c r="C194" s="15">
        <v>31.754332999999999</v>
      </c>
      <c r="D194" s="15">
        <v>107.82178500000001</v>
      </c>
      <c r="E194" s="15">
        <v>126.57</v>
      </c>
      <c r="F194" s="15">
        <v>56.192931999999999</v>
      </c>
      <c r="G194" s="15">
        <v>62.936300000000003</v>
      </c>
      <c r="H194" s="21">
        <f t="shared" ref="H194:M194" si="377">LN(B194/B193)</f>
        <v>-2.0001627444373352E-2</v>
      </c>
      <c r="I194" s="21">
        <f t="shared" si="377"/>
        <v>-2.0130046362368983E-3</v>
      </c>
      <c r="J194" s="21">
        <f t="shared" si="377"/>
        <v>-6.6608415564622615E-3</v>
      </c>
      <c r="K194" s="21">
        <f t="shared" si="377"/>
        <v>7.9038100545848148E-4</v>
      </c>
      <c r="L194" s="21">
        <f t="shared" si="377"/>
        <v>-3.8342972020306947E-3</v>
      </c>
      <c r="M194" s="22">
        <f t="shared" si="377"/>
        <v>9.5379961225936936E-4</v>
      </c>
      <c r="N194" s="23">
        <f t="shared" ref="N194:S194" si="378">(B194-B193)/B193</f>
        <v>-1.98029219107623E-2</v>
      </c>
      <c r="O194" s="23">
        <f t="shared" si="378"/>
        <v>-2.0109799012323648E-3</v>
      </c>
      <c r="P194" s="23">
        <f t="shared" si="378"/>
        <v>-6.6387073228161963E-3</v>
      </c>
      <c r="Q194" s="23">
        <f t="shared" si="378"/>
        <v>7.9069343883374243E-4</v>
      </c>
      <c r="R194" s="23">
        <f t="shared" si="378"/>
        <v>-3.8269556707156583E-3</v>
      </c>
      <c r="S194" s="25">
        <f t="shared" si="378"/>
        <v>9.5425462376129433E-4</v>
      </c>
      <c r="U194" s="2"/>
    </row>
    <row r="195" spans="1:21" ht="15.75" customHeight="1">
      <c r="A195" s="13">
        <v>42674</v>
      </c>
      <c r="B195" s="15">
        <v>197.729996</v>
      </c>
      <c r="C195" s="15">
        <v>31.873149999999999</v>
      </c>
      <c r="D195" s="15">
        <v>107.651123</v>
      </c>
      <c r="E195" s="15">
        <v>124.870003</v>
      </c>
      <c r="F195" s="15">
        <v>56.239860999999998</v>
      </c>
      <c r="G195" s="15">
        <v>63.249499999999998</v>
      </c>
      <c r="H195" s="21">
        <f t="shared" ref="H195:M195" si="379">LN(B195/B194)</f>
        <v>-1.1264916794529593E-2</v>
      </c>
      <c r="I195" s="21">
        <f t="shared" si="379"/>
        <v>3.7347741104342765E-3</v>
      </c>
      <c r="J195" s="21">
        <f t="shared" si="379"/>
        <v>-1.5840695451746678E-3</v>
      </c>
      <c r="K195" s="21">
        <f t="shared" si="379"/>
        <v>-1.3522294652317478E-2</v>
      </c>
      <c r="L195" s="21">
        <f t="shared" si="379"/>
        <v>8.3479208286350241E-4</v>
      </c>
      <c r="M195" s="22">
        <f t="shared" si="379"/>
        <v>4.9641186752915987E-3</v>
      </c>
      <c r="N195" s="23">
        <f t="shared" ref="N195:S195" si="380">(B195-B194)/B194</f>
        <v>-1.1201705199771423E-2</v>
      </c>
      <c r="O195" s="23">
        <f t="shared" si="380"/>
        <v>3.7417570698146914E-3</v>
      </c>
      <c r="P195" s="23">
        <f t="shared" si="380"/>
        <v>-1.5828155692284929E-3</v>
      </c>
      <c r="Q195" s="23">
        <f t="shared" si="380"/>
        <v>-1.3431279134075977E-2</v>
      </c>
      <c r="R195" s="23">
        <f t="shared" si="380"/>
        <v>8.3514061875252692E-4</v>
      </c>
      <c r="S195" s="25">
        <f t="shared" si="380"/>
        <v>4.9764603257578663E-3</v>
      </c>
      <c r="U195" s="2"/>
    </row>
    <row r="196" spans="1:21" ht="15.75" customHeight="1">
      <c r="A196" s="13">
        <v>42675</v>
      </c>
      <c r="B196" s="15">
        <v>190.78999300000001</v>
      </c>
      <c r="C196" s="15">
        <v>31.553238</v>
      </c>
      <c r="D196" s="15">
        <v>105.707443</v>
      </c>
      <c r="E196" s="15">
        <v>123.300003</v>
      </c>
      <c r="F196" s="15">
        <v>56.127234999999999</v>
      </c>
      <c r="G196" s="15">
        <v>63.151499999999999</v>
      </c>
      <c r="H196" s="21">
        <f t="shared" ref="H196:M196" si="381">LN(B196/B195)</f>
        <v>-3.5729133453467253E-2</v>
      </c>
      <c r="I196" s="21">
        <f t="shared" si="381"/>
        <v>-1.008774811266637E-2</v>
      </c>
      <c r="J196" s="21">
        <f t="shared" si="381"/>
        <v>-1.8220349041818813E-2</v>
      </c>
      <c r="K196" s="21">
        <f t="shared" si="381"/>
        <v>-1.265278565084082E-2</v>
      </c>
      <c r="L196" s="21">
        <f t="shared" si="381"/>
        <v>-2.0046088530261811E-3</v>
      </c>
      <c r="M196" s="22">
        <f t="shared" si="381"/>
        <v>-1.5506209545199606E-3</v>
      </c>
      <c r="N196" s="23">
        <f t="shared" ref="N196:S196" si="382">(B196-B195)/B195</f>
        <v>-3.5098382341544124E-2</v>
      </c>
      <c r="O196" s="23">
        <f t="shared" si="382"/>
        <v>-1.003703744374179E-2</v>
      </c>
      <c r="P196" s="23">
        <f t="shared" si="382"/>
        <v>-1.8055362042066207E-2</v>
      </c>
      <c r="Q196" s="23">
        <f t="shared" si="382"/>
        <v>-1.2573075696970979E-2</v>
      </c>
      <c r="R196" s="23">
        <f t="shared" si="382"/>
        <v>-2.0026009665990957E-3</v>
      </c>
      <c r="S196" s="25">
        <f t="shared" si="382"/>
        <v>-1.5494193629989009E-3</v>
      </c>
      <c r="U196" s="2"/>
    </row>
    <row r="197" spans="1:21" ht="15.75" customHeight="1">
      <c r="A197" s="13">
        <v>42676</v>
      </c>
      <c r="B197" s="15">
        <v>188.020004</v>
      </c>
      <c r="C197" s="15">
        <v>31.626356000000001</v>
      </c>
      <c r="D197" s="15">
        <v>105.802261</v>
      </c>
      <c r="E197" s="15">
        <v>122.339996</v>
      </c>
      <c r="F197" s="15">
        <v>55.779957000000003</v>
      </c>
      <c r="G197" s="15">
        <v>63.545499999999997</v>
      </c>
      <c r="H197" s="21">
        <f t="shared" ref="H197:M197" si="383">LN(B197/B196)</f>
        <v>-1.4624948624927676E-2</v>
      </c>
      <c r="I197" s="21">
        <f t="shared" si="383"/>
        <v>2.3146091329305715E-3</v>
      </c>
      <c r="J197" s="21">
        <f t="shared" si="383"/>
        <v>8.9658303669804733E-4</v>
      </c>
      <c r="K197" s="21">
        <f t="shared" si="383"/>
        <v>-7.8164133825461852E-3</v>
      </c>
      <c r="L197" s="21">
        <f t="shared" si="383"/>
        <v>-6.2065557824073567E-3</v>
      </c>
      <c r="M197" s="22">
        <f t="shared" si="383"/>
        <v>6.2195832592420921E-3</v>
      </c>
      <c r="N197" s="23">
        <f t="shared" ref="N197:S197" si="384">(B197-B196)/B196</f>
        <v>-1.4518523516063074E-2</v>
      </c>
      <c r="O197" s="23">
        <f t="shared" si="384"/>
        <v>2.3172899085666231E-3</v>
      </c>
      <c r="P197" s="23">
        <f t="shared" si="384"/>
        <v>8.9698508741719945E-4</v>
      </c>
      <c r="Q197" s="23">
        <f t="shared" si="384"/>
        <v>-7.7859446605204417E-3</v>
      </c>
      <c r="R197" s="23">
        <f t="shared" si="384"/>
        <v>-6.1873349007838313E-3</v>
      </c>
      <c r="S197" s="25">
        <f t="shared" si="384"/>
        <v>6.238965028542447E-3</v>
      </c>
      <c r="U197" s="2"/>
    </row>
    <row r="198" spans="1:21" ht="15.75" customHeight="1">
      <c r="A198" s="13">
        <v>42677</v>
      </c>
      <c r="B198" s="15">
        <v>187.41999799999999</v>
      </c>
      <c r="C198" s="15">
        <v>31.248760000000001</v>
      </c>
      <c r="D198" s="15">
        <v>104.668221</v>
      </c>
      <c r="E198" s="15">
        <v>122.139999</v>
      </c>
      <c r="F198" s="15">
        <v>55.573470999999998</v>
      </c>
      <c r="G198" s="15">
        <v>63.621000000000002</v>
      </c>
      <c r="H198" s="21">
        <f t="shared" ref="H198:M198" si="385">LN(B198/B197)</f>
        <v>-3.1962844002794118E-3</v>
      </c>
      <c r="I198" s="21">
        <f t="shared" si="385"/>
        <v>-1.2011128203689084E-2</v>
      </c>
      <c r="J198" s="21">
        <f t="shared" si="385"/>
        <v>-1.0776342257899762E-2</v>
      </c>
      <c r="K198" s="21">
        <f t="shared" si="385"/>
        <v>-1.6361015109897579E-3</v>
      </c>
      <c r="L198" s="21">
        <f t="shared" si="385"/>
        <v>-3.7086642123059627E-3</v>
      </c>
      <c r="M198" s="22">
        <f t="shared" si="385"/>
        <v>1.1874197822704172E-3</v>
      </c>
      <c r="N198" s="23">
        <f t="shared" ref="N198:S198" si="386">(B198-B197)/B197</f>
        <v>-3.1911817212811442E-3</v>
      </c>
      <c r="O198" s="23">
        <f t="shared" si="386"/>
        <v>-1.1939282540169993E-2</v>
      </c>
      <c r="P198" s="23">
        <f t="shared" si="386"/>
        <v>-1.0718485496259847E-2</v>
      </c>
      <c r="Q198" s="23">
        <f t="shared" si="386"/>
        <v>-1.634763826541209E-3</v>
      </c>
      <c r="R198" s="23">
        <f t="shared" si="386"/>
        <v>-3.7017956109217736E-3</v>
      </c>
      <c r="S198" s="25">
        <f t="shared" si="386"/>
        <v>1.1881250442597074E-3</v>
      </c>
      <c r="U198" s="2"/>
    </row>
    <row r="199" spans="1:21" ht="15.75" customHeight="1">
      <c r="A199" s="110">
        <v>42678</v>
      </c>
      <c r="B199" s="15">
        <v>190.55999800000001</v>
      </c>
      <c r="C199" s="15">
        <v>30.954049999999999</v>
      </c>
      <c r="D199" s="15">
        <v>103.72472399999999</v>
      </c>
      <c r="E199" s="15">
        <v>122.029999</v>
      </c>
      <c r="F199" s="15">
        <v>55.104179000000002</v>
      </c>
      <c r="G199" s="15">
        <v>63.826099999999997</v>
      </c>
      <c r="H199" s="21">
        <f t="shared" ref="H199:M199" si="387">LN(B199/B198)</f>
        <v>1.6615018087150279E-2</v>
      </c>
      <c r="I199" s="21">
        <f t="shared" si="387"/>
        <v>-9.4758486057524658E-3</v>
      </c>
      <c r="J199" s="21">
        <f t="shared" si="387"/>
        <v>-9.0550421150989782E-3</v>
      </c>
      <c r="K199" s="21">
        <f t="shared" si="387"/>
        <v>-9.0101165862078558E-4</v>
      </c>
      <c r="L199" s="21">
        <f t="shared" si="387"/>
        <v>-8.4803898981084726E-3</v>
      </c>
      <c r="M199" s="22">
        <f t="shared" si="387"/>
        <v>3.2185930799268963E-3</v>
      </c>
      <c r="N199" s="23">
        <f t="shared" ref="N199:S199" si="388">(B199-B198)/B198</f>
        <v>1.6753815139833771E-2</v>
      </c>
      <c r="O199" s="23">
        <f t="shared" si="388"/>
        <v>-9.4310942258189444E-3</v>
      </c>
      <c r="P199" s="23">
        <f t="shared" si="388"/>
        <v>-9.0141686844950556E-3</v>
      </c>
      <c r="Q199" s="23">
        <f t="shared" si="388"/>
        <v>-9.0060586949897907E-4</v>
      </c>
      <c r="R199" s="23">
        <f t="shared" si="388"/>
        <v>-8.4445328239439246E-3</v>
      </c>
      <c r="S199" s="25">
        <f t="shared" si="388"/>
        <v>3.2237783121924287E-3</v>
      </c>
      <c r="U199" s="2"/>
    </row>
    <row r="200" spans="1:21" ht="15.75" customHeight="1">
      <c r="A200" s="110">
        <v>42681</v>
      </c>
      <c r="B200" s="15">
        <v>193.21000699999999</v>
      </c>
      <c r="C200" s="15">
        <v>31.948702000000001</v>
      </c>
      <c r="D200" s="15">
        <v>105.220932</v>
      </c>
      <c r="E200" s="15">
        <v>124.58000199999999</v>
      </c>
      <c r="F200" s="15">
        <v>56.709156</v>
      </c>
      <c r="G200" s="15">
        <v>63.757300000000001</v>
      </c>
      <c r="H200" s="21">
        <f t="shared" ref="H200:M200" si="389">LN(B200/B199)</f>
        <v>1.3810621391692306E-2</v>
      </c>
      <c r="I200" s="21">
        <f t="shared" si="389"/>
        <v>3.1627707230809779E-2</v>
      </c>
      <c r="J200" s="21">
        <f t="shared" si="389"/>
        <v>1.4321748561810423E-2</v>
      </c>
      <c r="K200" s="21">
        <f t="shared" si="389"/>
        <v>2.0681187930898556E-2</v>
      </c>
      <c r="L200" s="21">
        <f t="shared" si="389"/>
        <v>2.8710121975447467E-2</v>
      </c>
      <c r="M200" s="22">
        <f t="shared" si="389"/>
        <v>-1.0785103182533531E-3</v>
      </c>
      <c r="N200" s="23">
        <f t="shared" ref="N200:S200" si="390">(B200-B199)/B199</f>
        <v>1.3906428567447733E-2</v>
      </c>
      <c r="O200" s="23">
        <f t="shared" si="390"/>
        <v>3.2133178049399094E-2</v>
      </c>
      <c r="P200" s="23">
        <f t="shared" si="390"/>
        <v>1.4424796155639904E-2</v>
      </c>
      <c r="Q200" s="23">
        <f t="shared" si="390"/>
        <v>2.0896525615803616E-2</v>
      </c>
      <c r="R200" s="23">
        <f t="shared" si="390"/>
        <v>2.9126230153977941E-2</v>
      </c>
      <c r="S200" s="25">
        <f t="shared" si="390"/>
        <v>-1.0779289350280837E-3</v>
      </c>
      <c r="U200" s="2"/>
    </row>
    <row r="201" spans="1:21" ht="15.75" customHeight="1">
      <c r="A201" s="110">
        <v>42682</v>
      </c>
      <c r="B201" s="15">
        <v>194.94000199999999</v>
      </c>
      <c r="C201" s="15">
        <v>31.994758999999998</v>
      </c>
      <c r="D201" s="15">
        <v>105.840378</v>
      </c>
      <c r="E201" s="15">
        <v>124.339996</v>
      </c>
      <c r="F201" s="15">
        <v>56.756084000000001</v>
      </c>
      <c r="G201" s="15">
        <v>63.696300000000001</v>
      </c>
      <c r="H201" s="21">
        <f t="shared" ref="H201:M201" si="391">LN(B201/B200)</f>
        <v>8.9141126653306691E-3</v>
      </c>
      <c r="I201" s="21">
        <f t="shared" si="391"/>
        <v>1.4405541159173624E-3</v>
      </c>
      <c r="J201" s="21">
        <f t="shared" si="391"/>
        <v>5.8698373338324896E-3</v>
      </c>
      <c r="K201" s="21">
        <f t="shared" si="391"/>
        <v>-1.9283792086064551E-3</v>
      </c>
      <c r="L201" s="21">
        <f t="shared" si="391"/>
        <v>8.2717848524831671E-4</v>
      </c>
      <c r="M201" s="22">
        <f t="shared" si="391"/>
        <v>-9.572111679484811E-4</v>
      </c>
      <c r="N201" s="23">
        <f t="shared" ref="N201:S201" si="392">(B201-B200)/B200</f>
        <v>8.9539616858458192E-3</v>
      </c>
      <c r="O201" s="23">
        <f t="shared" si="392"/>
        <v>1.4415922124159401E-3</v>
      </c>
      <c r="P201" s="23">
        <f t="shared" si="392"/>
        <v>5.8870985860493647E-3</v>
      </c>
      <c r="Q201" s="23">
        <f t="shared" si="392"/>
        <v>-1.9265210800044293E-3</v>
      </c>
      <c r="R201" s="23">
        <f t="shared" si="392"/>
        <v>8.2752069172041976E-4</v>
      </c>
      <c r="S201" s="25">
        <f t="shared" si="392"/>
        <v>-9.5675318747813888E-4</v>
      </c>
      <c r="U201" s="2"/>
    </row>
    <row r="202" spans="1:21" ht="15.75" customHeight="1">
      <c r="A202" s="110">
        <v>42683</v>
      </c>
      <c r="B202" s="15">
        <v>190.05999800000001</v>
      </c>
      <c r="C202" s="15">
        <v>32.003959999999999</v>
      </c>
      <c r="D202" s="15">
        <v>105.66886100000001</v>
      </c>
      <c r="E202" s="15">
        <v>122.19000200000001</v>
      </c>
      <c r="F202" s="15">
        <v>56.474502999999999</v>
      </c>
      <c r="G202" s="15">
        <v>64.1203</v>
      </c>
      <c r="H202" s="21">
        <f t="shared" ref="H202:M202" si="393">LN(B202/B201)</f>
        <v>-2.5352027908454484E-2</v>
      </c>
      <c r="I202" s="21">
        <f t="shared" si="393"/>
        <v>2.8753700721395657E-4</v>
      </c>
      <c r="J202" s="21">
        <f t="shared" si="393"/>
        <v>-1.6218396738310566E-3</v>
      </c>
      <c r="K202" s="21">
        <f t="shared" si="393"/>
        <v>-1.7442489974951753E-2</v>
      </c>
      <c r="L202" s="21">
        <f t="shared" si="393"/>
        <v>-4.9735957025007051E-3</v>
      </c>
      <c r="M202" s="22">
        <f t="shared" si="393"/>
        <v>6.634530339031647E-3</v>
      </c>
      <c r="N202" s="23">
        <f t="shared" ref="N202:S202" si="394">(B202-B201)/B201</f>
        <v>-2.5033363855202922E-2</v>
      </c>
      <c r="O202" s="23">
        <f t="shared" si="394"/>
        <v>2.8757834994165462E-4</v>
      </c>
      <c r="P202" s="23">
        <f t="shared" si="394"/>
        <v>-1.6205252025837849E-3</v>
      </c>
      <c r="Q202" s="23">
        <f t="shared" si="394"/>
        <v>-1.7291250355195381E-2</v>
      </c>
      <c r="R202" s="23">
        <f t="shared" si="394"/>
        <v>-4.9612478549436699E-3</v>
      </c>
      <c r="S202" s="25">
        <f t="shared" si="394"/>
        <v>6.6565875882900498E-3</v>
      </c>
      <c r="U202" s="2"/>
    </row>
    <row r="203" spans="1:21" ht="15.75" customHeight="1">
      <c r="A203" s="110">
        <v>42684</v>
      </c>
      <c r="B203" s="15">
        <v>185.35000600000001</v>
      </c>
      <c r="C203" s="15">
        <v>31.773716</v>
      </c>
      <c r="D203" s="15">
        <v>102.72408299999999</v>
      </c>
      <c r="E203" s="15">
        <v>115.41999800000001</v>
      </c>
      <c r="F203" s="15">
        <v>55.094799000000002</v>
      </c>
      <c r="G203" s="15">
        <v>65.671400000000006</v>
      </c>
      <c r="H203" s="21">
        <f t="shared" ref="H203:M203" si="395">LN(B203/B202)</f>
        <v>-2.5093839292246005E-2</v>
      </c>
      <c r="I203" s="21">
        <f t="shared" si="395"/>
        <v>-7.2202380109518032E-3</v>
      </c>
      <c r="J203" s="21">
        <f t="shared" si="395"/>
        <v>-2.8263663571600289E-2</v>
      </c>
      <c r="K203" s="21">
        <f t="shared" si="395"/>
        <v>-5.6999594741581533E-2</v>
      </c>
      <c r="L203" s="21">
        <f t="shared" si="395"/>
        <v>-2.4733942272061361E-2</v>
      </c>
      <c r="M203" s="22">
        <f t="shared" si="395"/>
        <v>2.3902512232633615E-2</v>
      </c>
      <c r="N203" s="23">
        <f t="shared" ref="N203:S203" si="396">(B203-B202)/B202</f>
        <v>-2.4781606069468651E-2</v>
      </c>
      <c r="O203" s="23">
        <f t="shared" si="396"/>
        <v>-7.1942347134541793E-3</v>
      </c>
      <c r="P203" s="23">
        <f t="shared" si="396"/>
        <v>-2.7867982792016785E-2</v>
      </c>
      <c r="Q203" s="23">
        <f t="shared" si="396"/>
        <v>-5.540554782870042E-2</v>
      </c>
      <c r="R203" s="23">
        <f t="shared" si="396"/>
        <v>-2.4430564709883269E-2</v>
      </c>
      <c r="S203" s="25">
        <f t="shared" si="396"/>
        <v>2.4190466981595615E-2</v>
      </c>
      <c r="U203" s="2"/>
    </row>
    <row r="204" spans="1:21" ht="15.75" customHeight="1">
      <c r="A204" s="110">
        <v>42685</v>
      </c>
      <c r="B204" s="15">
        <v>188.55999800000001</v>
      </c>
      <c r="C204" s="15">
        <v>31.875022999999999</v>
      </c>
      <c r="D204" s="15">
        <v>103.334007</v>
      </c>
      <c r="E204" s="15">
        <v>114.779999</v>
      </c>
      <c r="F204" s="15">
        <v>55.395142</v>
      </c>
      <c r="G204" s="15">
        <v>66.179400000000001</v>
      </c>
      <c r="H204" s="21">
        <f t="shared" ref="H204:M204" si="397">LN(B204/B203)</f>
        <v>1.7170286053241689E-2</v>
      </c>
      <c r="I204" s="21">
        <f t="shared" si="397"/>
        <v>3.1833179145821996E-3</v>
      </c>
      <c r="J204" s="21">
        <f t="shared" si="397"/>
        <v>5.9199401612072475E-3</v>
      </c>
      <c r="K204" s="21">
        <f t="shared" si="397"/>
        <v>-5.5603879869035363E-3</v>
      </c>
      <c r="L204" s="21">
        <f t="shared" si="397"/>
        <v>5.4365806884573613E-3</v>
      </c>
      <c r="M204" s="22">
        <f t="shared" si="397"/>
        <v>7.7057175788042796E-3</v>
      </c>
      <c r="N204" s="23">
        <f t="shared" ref="N204:S204" si="398">(B204-B203)/B203</f>
        <v>1.7318542735844312E-2</v>
      </c>
      <c r="O204" s="23">
        <f t="shared" si="398"/>
        <v>3.1883900517018053E-3</v>
      </c>
      <c r="P204" s="23">
        <f t="shared" si="398"/>
        <v>5.9374976362651646E-3</v>
      </c>
      <c r="Q204" s="23">
        <f t="shared" si="398"/>
        <v>-5.5449576424356122E-3</v>
      </c>
      <c r="R204" s="23">
        <f t="shared" si="398"/>
        <v>5.4513857106547941E-3</v>
      </c>
      <c r="S204" s="25">
        <f t="shared" si="398"/>
        <v>7.7354830260965282E-3</v>
      </c>
      <c r="U204" s="2"/>
    </row>
    <row r="205" spans="1:21" ht="15.75" customHeight="1">
      <c r="A205" s="110">
        <v>42688</v>
      </c>
      <c r="B205" s="15">
        <v>181.449997</v>
      </c>
      <c r="C205" s="15">
        <v>31.755300999999999</v>
      </c>
      <c r="D205" s="15">
        <v>100.741837</v>
      </c>
      <c r="E205" s="15">
        <v>113.379997</v>
      </c>
      <c r="F205" s="15">
        <v>54.550410999999997</v>
      </c>
      <c r="G205" s="15">
        <v>65.194199999999995</v>
      </c>
      <c r="H205" s="21">
        <f t="shared" ref="H205:M205" si="399">LN(B205/B204)</f>
        <v>-3.8436130895573316E-2</v>
      </c>
      <c r="I205" s="21">
        <f t="shared" si="399"/>
        <v>-3.7630530147101707E-3</v>
      </c>
      <c r="J205" s="21">
        <f t="shared" si="399"/>
        <v>-2.5405352932870363E-2</v>
      </c>
      <c r="K205" s="21">
        <f t="shared" si="399"/>
        <v>-1.227226153143305E-2</v>
      </c>
      <c r="L205" s="21">
        <f t="shared" si="399"/>
        <v>-1.5366653754768322E-2</v>
      </c>
      <c r="M205" s="22">
        <f t="shared" si="399"/>
        <v>-1.4998728348752131E-2</v>
      </c>
      <c r="N205" s="23">
        <f t="shared" ref="N205:S205" si="400">(B205-B204)/B204</f>
        <v>-3.7706836420310162E-2</v>
      </c>
      <c r="O205" s="23">
        <f t="shared" si="400"/>
        <v>-3.7559816035269825E-3</v>
      </c>
      <c r="P205" s="23">
        <f t="shared" si="400"/>
        <v>-2.5085352588717438E-2</v>
      </c>
      <c r="Q205" s="23">
        <f t="shared" si="400"/>
        <v>-1.2197264438031583E-2</v>
      </c>
      <c r="R205" s="23">
        <f t="shared" si="400"/>
        <v>-1.5249189179802138E-2</v>
      </c>
      <c r="S205" s="25">
        <f t="shared" si="400"/>
        <v>-1.4886807677313575E-2</v>
      </c>
      <c r="U205" s="2"/>
    </row>
    <row r="206" spans="1:21" ht="15.75" customHeight="1">
      <c r="A206" s="110">
        <v>42689</v>
      </c>
      <c r="B206" s="15">
        <v>183.770004</v>
      </c>
      <c r="C206" s="15">
        <v>32.151318000000003</v>
      </c>
      <c r="D206" s="15">
        <v>102.07605</v>
      </c>
      <c r="E206" s="15">
        <v>113.589996</v>
      </c>
      <c r="F206" s="15">
        <v>55.627631999999998</v>
      </c>
      <c r="G206" s="15">
        <v>64.980699999999999</v>
      </c>
      <c r="H206" s="21">
        <f t="shared" ref="H206:M206" si="401">LN(B206/B205)</f>
        <v>1.2704880348072217E-2</v>
      </c>
      <c r="I206" s="21">
        <f t="shared" si="401"/>
        <v>1.2393773145465713E-2</v>
      </c>
      <c r="J206" s="21">
        <f t="shared" si="401"/>
        <v>1.3156948494937901E-2</v>
      </c>
      <c r="K206" s="21">
        <f t="shared" si="401"/>
        <v>1.8504565924979384E-3</v>
      </c>
      <c r="L206" s="21">
        <f t="shared" si="401"/>
        <v>1.9554809598097734E-2</v>
      </c>
      <c r="M206" s="22">
        <f t="shared" si="401"/>
        <v>-3.2802051921496556E-3</v>
      </c>
      <c r="N206" s="23">
        <f t="shared" ref="N206:S206" si="402">(B206-B205)/B205</f>
        <v>1.2785930219662688E-2</v>
      </c>
      <c r="O206" s="23">
        <f t="shared" si="402"/>
        <v>1.247089422959663E-2</v>
      </c>
      <c r="P206" s="23">
        <f t="shared" si="402"/>
        <v>1.324388198321211E-2</v>
      </c>
      <c r="Q206" s="23">
        <f t="shared" si="402"/>
        <v>1.85216974383935E-3</v>
      </c>
      <c r="R206" s="23">
        <f t="shared" si="402"/>
        <v>1.9747257266311002E-2</v>
      </c>
      <c r="S206" s="25">
        <f t="shared" si="402"/>
        <v>-3.2748311966401345E-3</v>
      </c>
      <c r="U206" s="2"/>
    </row>
    <row r="207" spans="1:21" ht="15.75" customHeight="1">
      <c r="A207" s="110">
        <v>42690</v>
      </c>
      <c r="B207" s="15">
        <v>183.929993</v>
      </c>
      <c r="C207" s="15">
        <v>32.086852999999998</v>
      </c>
      <c r="D207" s="15">
        <v>104.820671</v>
      </c>
      <c r="E207" s="15">
        <v>115.19000200000001</v>
      </c>
      <c r="F207" s="15">
        <v>56.364674000000001</v>
      </c>
      <c r="G207" s="15">
        <v>64.634</v>
      </c>
      <c r="H207" s="21">
        <f t="shared" ref="H207:M207" si="403">LN(B207/B206)</f>
        <v>8.702149110774817E-4</v>
      </c>
      <c r="I207" s="21">
        <f t="shared" si="403"/>
        <v>-2.0070627988575443E-3</v>
      </c>
      <c r="J207" s="21">
        <f t="shared" si="403"/>
        <v>2.6532871096898319E-2</v>
      </c>
      <c r="K207" s="21">
        <f t="shared" si="403"/>
        <v>1.3987517272071112E-2</v>
      </c>
      <c r="L207" s="21">
        <f t="shared" si="403"/>
        <v>1.3162558527800176E-2</v>
      </c>
      <c r="M207" s="22">
        <f t="shared" si="403"/>
        <v>-5.3497146058758436E-3</v>
      </c>
      <c r="N207" s="23">
        <f t="shared" ref="N207:S207" si="404">(B207-B206)/B206</f>
        <v>8.7059365792904882E-4</v>
      </c>
      <c r="O207" s="23">
        <f t="shared" si="404"/>
        <v>-2.0050499951512262E-3</v>
      </c>
      <c r="P207" s="23">
        <f t="shared" si="404"/>
        <v>2.6888001641913156E-2</v>
      </c>
      <c r="Q207" s="23">
        <f t="shared" si="404"/>
        <v>1.4085800302343594E-2</v>
      </c>
      <c r="R207" s="23">
        <f t="shared" si="404"/>
        <v>1.3249566330632274E-2</v>
      </c>
      <c r="S207" s="25">
        <f t="shared" si="404"/>
        <v>-5.3354303662471849E-3</v>
      </c>
      <c r="U207" s="2"/>
    </row>
    <row r="208" spans="1:21" ht="15.75" customHeight="1">
      <c r="A208" s="110">
        <v>42691</v>
      </c>
      <c r="B208" s="15">
        <v>188.66000399999999</v>
      </c>
      <c r="C208" s="15">
        <v>32.252631999999998</v>
      </c>
      <c r="D208" s="15">
        <v>104.78254699999999</v>
      </c>
      <c r="E208" s="15">
        <v>115.029999</v>
      </c>
      <c r="F208" s="15">
        <v>57.300139999999999</v>
      </c>
      <c r="G208" s="15">
        <v>64.9636</v>
      </c>
      <c r="H208" s="21">
        <f t="shared" ref="H208:M208" si="405">LN(B208/B207)</f>
        <v>2.5391262039120798E-2</v>
      </c>
      <c r="I208" s="21">
        <f t="shared" si="405"/>
        <v>5.1532699359158034E-3</v>
      </c>
      <c r="J208" s="21">
        <f t="shared" si="405"/>
        <v>-3.6377304493894299E-4</v>
      </c>
      <c r="K208" s="21">
        <f t="shared" si="405"/>
        <v>-1.3900010864985898E-3</v>
      </c>
      <c r="L208" s="21">
        <f t="shared" si="405"/>
        <v>1.6460452249956337E-2</v>
      </c>
      <c r="M208" s="22">
        <f t="shared" si="405"/>
        <v>5.0865249146202548E-3</v>
      </c>
      <c r="N208" s="23">
        <f t="shared" ref="N208:S208" si="406">(B208-B207)/B207</f>
        <v>2.5716365900149796E-2</v>
      </c>
      <c r="O208" s="23">
        <f t="shared" si="406"/>
        <v>5.166570869383812E-3</v>
      </c>
      <c r="P208" s="23">
        <f t="shared" si="406"/>
        <v>-3.6370688754711826E-4</v>
      </c>
      <c r="Q208" s="23">
        <f t="shared" si="406"/>
        <v>-1.3890354824371235E-3</v>
      </c>
      <c r="R208" s="23">
        <f t="shared" si="406"/>
        <v>1.659667187997926E-2</v>
      </c>
      <c r="S208" s="25">
        <f t="shared" si="406"/>
        <v>5.0994832441129938E-3</v>
      </c>
      <c r="U208" s="2"/>
    </row>
    <row r="209" spans="1:21" ht="15.75" customHeight="1">
      <c r="A209" s="110">
        <v>42692</v>
      </c>
      <c r="B209" s="15">
        <v>185.020004</v>
      </c>
      <c r="C209" s="15">
        <v>32.188160000000003</v>
      </c>
      <c r="D209" s="15">
        <v>104.887405</v>
      </c>
      <c r="E209" s="15">
        <v>115.209999</v>
      </c>
      <c r="F209" s="15">
        <v>57.026114999999997</v>
      </c>
      <c r="G209" s="15">
        <v>64.172700000000006</v>
      </c>
      <c r="H209" s="21">
        <f t="shared" ref="H209:M209" si="407">LN(B209/B208)</f>
        <v>-1.9482525461412707E-2</v>
      </c>
      <c r="I209" s="21">
        <f t="shared" si="407"/>
        <v>-2.0009692466689561E-3</v>
      </c>
      <c r="J209" s="21">
        <f t="shared" si="407"/>
        <v>1.0002197047482325E-3</v>
      </c>
      <c r="K209" s="21">
        <f t="shared" si="407"/>
        <v>1.5635861556253584E-3</v>
      </c>
      <c r="L209" s="21">
        <f t="shared" si="407"/>
        <v>-4.7937461916815836E-3</v>
      </c>
      <c r="M209" s="22">
        <f t="shared" si="407"/>
        <v>-1.2249226423483337E-2</v>
      </c>
      <c r="N209" s="23">
        <f t="shared" ref="N209:S209" si="408">(B209-B208)/B208</f>
        <v>-1.9293967575660535E-2</v>
      </c>
      <c r="O209" s="23">
        <f t="shared" si="408"/>
        <v>-1.9989686423109586E-3</v>
      </c>
      <c r="P209" s="23">
        <f t="shared" si="408"/>
        <v>1.0007200912954257E-3</v>
      </c>
      <c r="Q209" s="23">
        <f t="shared" si="408"/>
        <v>1.5648091938172807E-3</v>
      </c>
      <c r="R209" s="23">
        <f t="shared" si="408"/>
        <v>-4.7822745284741321E-3</v>
      </c>
      <c r="S209" s="25">
        <f t="shared" si="408"/>
        <v>-1.2174510033310862E-2</v>
      </c>
      <c r="U209" s="2"/>
    </row>
    <row r="210" spans="1:21" ht="15.75" customHeight="1">
      <c r="A210" s="110">
        <v>42695</v>
      </c>
      <c r="B210" s="15">
        <v>184.520004</v>
      </c>
      <c r="C210" s="15">
        <v>32.215786000000001</v>
      </c>
      <c r="D210" s="15">
        <v>106.47891199999999</v>
      </c>
      <c r="E210" s="15">
        <v>117.959999</v>
      </c>
      <c r="F210" s="15">
        <v>57.508021999999997</v>
      </c>
      <c r="G210" s="15">
        <v>63.7849</v>
      </c>
      <c r="H210" s="21">
        <f t="shared" ref="H210:M210" si="409">LN(B210/B209)</f>
        <v>-2.7060685949703181E-3</v>
      </c>
      <c r="I210" s="21">
        <f t="shared" si="409"/>
        <v>8.5789779695695327E-4</v>
      </c>
      <c r="J210" s="21">
        <f t="shared" si="409"/>
        <v>1.5059514689915692E-2</v>
      </c>
      <c r="K210" s="21">
        <f t="shared" si="409"/>
        <v>2.3589034099465323E-2</v>
      </c>
      <c r="L210" s="21">
        <f t="shared" si="409"/>
        <v>8.4151303087385797E-3</v>
      </c>
      <c r="M210" s="22">
        <f t="shared" si="409"/>
        <v>-6.0614013912823183E-3</v>
      </c>
      <c r="N210" s="23">
        <f t="shared" ref="N210:S210" si="410">(B210-B209)/B209</f>
        <v>-2.7024104917866072E-3</v>
      </c>
      <c r="O210" s="23">
        <f t="shared" si="410"/>
        <v>8.582658965283485E-4</v>
      </c>
      <c r="P210" s="23">
        <f t="shared" si="410"/>
        <v>1.5173480552788896E-2</v>
      </c>
      <c r="Q210" s="23">
        <f t="shared" si="410"/>
        <v>2.3869455983590453E-2</v>
      </c>
      <c r="R210" s="23">
        <f t="shared" si="410"/>
        <v>8.4506370458517065E-3</v>
      </c>
      <c r="S210" s="25">
        <f t="shared" si="410"/>
        <v>-6.0430681582667655E-3</v>
      </c>
      <c r="U210" s="2"/>
    </row>
    <row r="211" spans="1:21" ht="15.75" customHeight="1">
      <c r="A211" s="110">
        <v>42696</v>
      </c>
      <c r="B211" s="15">
        <v>191.16999799999999</v>
      </c>
      <c r="C211" s="15">
        <v>32.676265999999998</v>
      </c>
      <c r="D211" s="15">
        <v>106.545609</v>
      </c>
      <c r="E211" s="15">
        <v>118.040001</v>
      </c>
      <c r="F211" s="15">
        <v>57.753695999999998</v>
      </c>
      <c r="G211" s="15">
        <v>64.367599999999996</v>
      </c>
      <c r="H211" s="21">
        <f t="shared" ref="H211:M211" si="411">LN(B211/B210)</f>
        <v>3.5405193711547926E-2</v>
      </c>
      <c r="I211" s="21">
        <f t="shared" si="411"/>
        <v>1.4192423112706491E-2</v>
      </c>
      <c r="J211" s="21">
        <f t="shared" si="411"/>
        <v>6.2619084287873859E-4</v>
      </c>
      <c r="K211" s="21">
        <f t="shared" si="411"/>
        <v>6.7798307681761244E-4</v>
      </c>
      <c r="L211" s="21">
        <f t="shared" si="411"/>
        <v>4.2628962382468055E-3</v>
      </c>
      <c r="M211" s="22">
        <f t="shared" si="411"/>
        <v>9.0939156978562512E-3</v>
      </c>
      <c r="N211" s="23">
        <f t="shared" ref="N211:S211" si="412">(B211-B210)/B210</f>
        <v>3.6039420419696024E-2</v>
      </c>
      <c r="O211" s="23">
        <f t="shared" si="412"/>
        <v>1.4293613696092868E-2</v>
      </c>
      <c r="P211" s="23">
        <f t="shared" si="412"/>
        <v>6.2638694129411182E-4</v>
      </c>
      <c r="Q211" s="23">
        <f t="shared" si="412"/>
        <v>6.7821295929315379E-4</v>
      </c>
      <c r="R211" s="23">
        <f t="shared" si="412"/>
        <v>4.2719953052810797E-3</v>
      </c>
      <c r="S211" s="25">
        <f t="shared" si="412"/>
        <v>9.1353909781154395E-3</v>
      </c>
      <c r="U211" s="2"/>
    </row>
    <row r="212" spans="1:21" ht="15.75" customHeight="1">
      <c r="A212" s="110">
        <v>42697</v>
      </c>
      <c r="B212" s="15">
        <v>193.13999899999999</v>
      </c>
      <c r="C212" s="15">
        <v>32.418407000000002</v>
      </c>
      <c r="D212" s="15">
        <v>106.002403</v>
      </c>
      <c r="E212" s="15">
        <v>117.69000200000001</v>
      </c>
      <c r="F212" s="15">
        <v>57.073363999999998</v>
      </c>
      <c r="G212" s="15">
        <v>64.491500000000002</v>
      </c>
      <c r="H212" s="21">
        <f t="shared" ref="H212:M212" si="413">LN(B212/B211)</f>
        <v>1.0252235282146149E-2</v>
      </c>
      <c r="I212" s="21">
        <f t="shared" si="413"/>
        <v>-7.9226252130600774E-3</v>
      </c>
      <c r="J212" s="21">
        <f t="shared" si="413"/>
        <v>-5.111383329808092E-3</v>
      </c>
      <c r="K212" s="21">
        <f t="shared" si="413"/>
        <v>-2.9694926630750738E-3</v>
      </c>
      <c r="L212" s="21">
        <f t="shared" si="413"/>
        <v>-1.1849819387498198E-2</v>
      </c>
      <c r="M212" s="22">
        <f t="shared" si="413"/>
        <v>1.9230312516906819E-3</v>
      </c>
      <c r="N212" s="23">
        <f t="shared" ref="N212:S212" si="414">(B212-B211)/B211</f>
        <v>1.0304969506773738E-2</v>
      </c>
      <c r="O212" s="23">
        <f t="shared" si="414"/>
        <v>-7.8913239352377748E-3</v>
      </c>
      <c r="P212" s="23">
        <f t="shared" si="414"/>
        <v>-5.098342438495029E-3</v>
      </c>
      <c r="Q212" s="23">
        <f t="shared" si="414"/>
        <v>-2.9650880806074953E-3</v>
      </c>
      <c r="R212" s="23">
        <f t="shared" si="414"/>
        <v>-1.177988677988678E-2</v>
      </c>
      <c r="S212" s="25">
        <f t="shared" si="414"/>
        <v>1.9248814621021465E-3</v>
      </c>
      <c r="U212" s="2"/>
    </row>
    <row r="213" spans="1:21" ht="15.75" customHeight="1">
      <c r="A213" s="110">
        <v>42699</v>
      </c>
      <c r="B213" s="15">
        <v>196.64999399999999</v>
      </c>
      <c r="C213" s="15">
        <v>32.639423000000001</v>
      </c>
      <c r="D213" s="15">
        <v>106.53608699999999</v>
      </c>
      <c r="E213" s="15">
        <v>117.410004</v>
      </c>
      <c r="F213" s="15">
        <v>57.196201000000002</v>
      </c>
      <c r="G213" s="15">
        <v>64.608500000000006</v>
      </c>
      <c r="H213" s="21">
        <f t="shared" ref="H213:M213" si="415">LN(B213/B212)</f>
        <v>1.8010159005577377E-2</v>
      </c>
      <c r="I213" s="21">
        <f t="shared" si="415"/>
        <v>6.7944734788700153E-3</v>
      </c>
      <c r="J213" s="21">
        <f t="shared" si="415"/>
        <v>5.0220091584447053E-3</v>
      </c>
      <c r="K213" s="21">
        <f t="shared" si="415"/>
        <v>-2.3819491725998614E-3</v>
      </c>
      <c r="L213" s="21">
        <f t="shared" si="415"/>
        <v>2.1499521296984526E-3</v>
      </c>
      <c r="M213" s="22">
        <f t="shared" si="415"/>
        <v>1.8125489083191495E-3</v>
      </c>
      <c r="N213" s="23">
        <f t="shared" ref="N213:S213" si="416">(B213-B212)/B212</f>
        <v>1.8173319965689778E-2</v>
      </c>
      <c r="O213" s="23">
        <f t="shared" si="416"/>
        <v>6.8176082803821534E-3</v>
      </c>
      <c r="P213" s="23">
        <f t="shared" si="416"/>
        <v>5.0346405826289979E-3</v>
      </c>
      <c r="Q213" s="23">
        <f t="shared" si="416"/>
        <v>-2.3791145827324073E-3</v>
      </c>
      <c r="R213" s="23">
        <f t="shared" si="416"/>
        <v>2.1522649339542014E-3</v>
      </c>
      <c r="S213" s="25">
        <f t="shared" si="416"/>
        <v>1.8141925680129076E-3</v>
      </c>
      <c r="U213" s="2"/>
    </row>
    <row r="214" spans="1:21" ht="15.75" customHeight="1">
      <c r="A214" s="110">
        <v>42702</v>
      </c>
      <c r="B214" s="15">
        <v>196.11999499999999</v>
      </c>
      <c r="C214" s="15">
        <v>32.703902999999997</v>
      </c>
      <c r="D214" s="15">
        <v>106.32641599999999</v>
      </c>
      <c r="E214" s="15">
        <v>116.93</v>
      </c>
      <c r="F214" s="15">
        <v>57.271793000000002</v>
      </c>
      <c r="G214" s="15">
        <v>64.932900000000004</v>
      </c>
      <c r="H214" s="21">
        <f t="shared" ref="H214:M214" si="417">LN(B214/B213)</f>
        <v>-2.6987770783207482E-3</v>
      </c>
      <c r="I214" s="21">
        <f t="shared" si="417"/>
        <v>1.9735763352219495E-3</v>
      </c>
      <c r="J214" s="21">
        <f t="shared" si="417"/>
        <v>-1.9700141157347963E-3</v>
      </c>
      <c r="K214" s="21">
        <f t="shared" si="417"/>
        <v>-4.0966515585410222E-3</v>
      </c>
      <c r="L214" s="21">
        <f t="shared" si="417"/>
        <v>1.3207536595512359E-3</v>
      </c>
      <c r="M214" s="22">
        <f t="shared" si="417"/>
        <v>5.0084479265892707E-3</v>
      </c>
      <c r="N214" s="23">
        <f t="shared" ref="N214:S214" si="418">(B214-B213)/B213</f>
        <v>-2.6951386532969011E-3</v>
      </c>
      <c r="O214" s="23">
        <f t="shared" si="418"/>
        <v>1.9755251188109573E-3</v>
      </c>
      <c r="P214" s="23">
        <f t="shared" si="418"/>
        <v>-1.9680749115555574E-3</v>
      </c>
      <c r="Q214" s="23">
        <f t="shared" si="418"/>
        <v>-4.0882717285317003E-3</v>
      </c>
      <c r="R214" s="23">
        <f t="shared" si="418"/>
        <v>1.3216262387776476E-3</v>
      </c>
      <c r="S214" s="25">
        <f t="shared" si="418"/>
        <v>5.0210111672612289E-3</v>
      </c>
      <c r="U214" s="2"/>
    </row>
    <row r="215" spans="1:21" ht="15.75" customHeight="1">
      <c r="A215" s="13">
        <v>42703</v>
      </c>
      <c r="B215" s="15">
        <v>189.570007</v>
      </c>
      <c r="C215" s="15">
        <v>32.519711000000001</v>
      </c>
      <c r="D215" s="15">
        <v>106.221603</v>
      </c>
      <c r="E215" s="15">
        <v>117.510002</v>
      </c>
      <c r="F215" s="15">
        <v>57.725357000000002</v>
      </c>
      <c r="G215" s="15">
        <v>65.155799999999999</v>
      </c>
      <c r="H215" s="21">
        <f t="shared" ref="H215:M215" si="419">LN(B215/B214)</f>
        <v>-3.3968304909290148E-2</v>
      </c>
      <c r="I215" s="21">
        <f t="shared" si="419"/>
        <v>-5.64803077754424E-3</v>
      </c>
      <c r="J215" s="21">
        <f t="shared" si="419"/>
        <v>-9.8625250885926545E-4</v>
      </c>
      <c r="K215" s="21">
        <f t="shared" si="419"/>
        <v>4.9479882134503246E-3</v>
      </c>
      <c r="L215" s="21">
        <f t="shared" si="419"/>
        <v>7.8883059611460603E-3</v>
      </c>
      <c r="M215" s="22">
        <f t="shared" si="419"/>
        <v>3.4268959277419411E-3</v>
      </c>
      <c r="N215" s="23">
        <f t="shared" ref="N215:S215" si="420">(B215-B214)/B214</f>
        <v>-3.339785930547258E-2</v>
      </c>
      <c r="O215" s="23">
        <f t="shared" si="420"/>
        <v>-5.6321106382928032E-3</v>
      </c>
      <c r="P215" s="23">
        <f t="shared" si="420"/>
        <v>-9.8576632170121244E-4</v>
      </c>
      <c r="Q215" s="23">
        <f t="shared" si="420"/>
        <v>4.9602497220558725E-3</v>
      </c>
      <c r="R215" s="23">
        <f t="shared" si="420"/>
        <v>7.9195006169965731E-3</v>
      </c>
      <c r="S215" s="25">
        <f t="shared" si="420"/>
        <v>3.4327744487000528E-3</v>
      </c>
      <c r="U215" s="2"/>
    </row>
    <row r="216" spans="1:21" ht="15.75" customHeight="1">
      <c r="A216" s="13">
        <v>42704</v>
      </c>
      <c r="B216" s="15">
        <v>189.39999399999999</v>
      </c>
      <c r="C216" s="15">
        <v>31.957906999999999</v>
      </c>
      <c r="D216" s="15">
        <v>105.325768</v>
      </c>
      <c r="E216" s="15">
        <v>117</v>
      </c>
      <c r="F216" s="15">
        <v>56.941071000000001</v>
      </c>
      <c r="G216" s="15">
        <v>64.600099999999998</v>
      </c>
      <c r="H216" s="21">
        <f t="shared" ref="H216:M216" si="421">LN(B216/B215)</f>
        <v>-8.9723730615575055E-4</v>
      </c>
      <c r="I216" s="21">
        <f t="shared" si="421"/>
        <v>-1.7426767157756963E-2</v>
      </c>
      <c r="J216" s="21">
        <f t="shared" si="421"/>
        <v>-8.4694066456698861E-3</v>
      </c>
      <c r="K216" s="21">
        <f t="shared" si="421"/>
        <v>-4.3495185679214392E-3</v>
      </c>
      <c r="L216" s="21">
        <f t="shared" si="421"/>
        <v>-1.3679648770969496E-2</v>
      </c>
      <c r="M216" s="22">
        <f t="shared" si="421"/>
        <v>-8.5653661595311986E-3</v>
      </c>
      <c r="N216" s="23">
        <f t="shared" ref="N216:S216" si="422">(B216-B215)/B215</f>
        <v>-8.9683490912152318E-4</v>
      </c>
      <c r="O216" s="23">
        <f t="shared" si="422"/>
        <v>-1.7275799283702188E-2</v>
      </c>
      <c r="P216" s="23">
        <f t="shared" si="422"/>
        <v>-8.4336422601342716E-3</v>
      </c>
      <c r="Q216" s="23">
        <f t="shared" si="422"/>
        <v>-4.3400731113935314E-3</v>
      </c>
      <c r="R216" s="23">
        <f t="shared" si="422"/>
        <v>-1.3586507572400142E-2</v>
      </c>
      <c r="S216" s="25">
        <f t="shared" si="422"/>
        <v>-8.5287879206456165E-3</v>
      </c>
      <c r="U216" s="2"/>
    </row>
    <row r="217" spans="1:21" ht="15.75" customHeight="1">
      <c r="A217" s="13">
        <v>42705</v>
      </c>
      <c r="B217" s="15">
        <v>181.88000500000001</v>
      </c>
      <c r="C217" s="15">
        <v>31.092189999999999</v>
      </c>
      <c r="D217" s="15">
        <v>104.344177</v>
      </c>
      <c r="E217" s="15">
        <v>117.220001</v>
      </c>
      <c r="F217" s="15">
        <v>55.939449000000003</v>
      </c>
      <c r="G217" s="15">
        <v>63.832900000000002</v>
      </c>
      <c r="H217" s="21">
        <f t="shared" ref="H217:M217" si="423">LN(B217/B216)</f>
        <v>-4.0513992625528406E-2</v>
      </c>
      <c r="I217" s="21">
        <f t="shared" si="423"/>
        <v>-2.7462968397500925E-2</v>
      </c>
      <c r="J217" s="21">
        <f t="shared" si="423"/>
        <v>-9.3632701758711977E-3</v>
      </c>
      <c r="K217" s="21">
        <f t="shared" si="423"/>
        <v>1.878584781494351E-3</v>
      </c>
      <c r="L217" s="21">
        <f t="shared" si="423"/>
        <v>-1.7747053059727808E-2</v>
      </c>
      <c r="M217" s="22">
        <f t="shared" si="423"/>
        <v>-1.194722735717446E-2</v>
      </c>
      <c r="N217" s="23">
        <f t="shared" ref="N217:S217" si="424">(B217-B216)/B216</f>
        <v>-3.9704272641106743E-2</v>
      </c>
      <c r="O217" s="23">
        <f t="shared" si="424"/>
        <v>-2.7089289670941218E-2</v>
      </c>
      <c r="P217" s="23">
        <f t="shared" si="424"/>
        <v>-9.3195712562949892E-3</v>
      </c>
      <c r="Q217" s="23">
        <f t="shared" si="424"/>
        <v>1.880350427350396E-3</v>
      </c>
      <c r="R217" s="23">
        <f t="shared" si="424"/>
        <v>-1.7590501590670774E-2</v>
      </c>
      <c r="S217" s="25">
        <f t="shared" si="424"/>
        <v>-1.1876142606590322E-2</v>
      </c>
      <c r="U217" s="2"/>
    </row>
    <row r="218" spans="1:21" ht="15.75" customHeight="1">
      <c r="A218" s="13">
        <v>42706</v>
      </c>
      <c r="B218" s="15">
        <v>181.470001</v>
      </c>
      <c r="C218" s="15">
        <v>31.460588000000001</v>
      </c>
      <c r="D218" s="15">
        <v>104.73490099999999</v>
      </c>
      <c r="E218" s="15">
        <v>120.80999799999999</v>
      </c>
      <c r="F218" s="15">
        <v>55.986697999999997</v>
      </c>
      <c r="G218" s="15">
        <v>64.128900000000002</v>
      </c>
      <c r="H218" s="21">
        <f t="shared" ref="H218:M218" si="425">LN(B218/B217)</f>
        <v>-2.2568001499774773E-3</v>
      </c>
      <c r="I218" s="21">
        <f t="shared" si="425"/>
        <v>1.1778925609981662E-2</v>
      </c>
      <c r="J218" s="21">
        <f t="shared" si="425"/>
        <v>3.7375758357858489E-3</v>
      </c>
      <c r="K218" s="21">
        <f t="shared" si="425"/>
        <v>3.0166527397300906E-2</v>
      </c>
      <c r="L218" s="21">
        <f t="shared" si="425"/>
        <v>8.4428891859689701E-4</v>
      </c>
      <c r="M218" s="22">
        <f t="shared" si="425"/>
        <v>4.6263889372013143E-3</v>
      </c>
      <c r="N218" s="23">
        <f t="shared" ref="N218:S218" si="426">(B218-B217)/B217</f>
        <v>-2.2542554911410681E-3</v>
      </c>
      <c r="O218" s="23">
        <f t="shared" si="426"/>
        <v>1.1848570332292536E-2</v>
      </c>
      <c r="P218" s="23">
        <f t="shared" si="426"/>
        <v>3.7445692824812984E-3</v>
      </c>
      <c r="Q218" s="23">
        <f t="shared" si="426"/>
        <v>3.0626147153846185E-2</v>
      </c>
      <c r="R218" s="23">
        <f t="shared" si="426"/>
        <v>8.4464543081204922E-4</v>
      </c>
      <c r="S218" s="25">
        <f t="shared" si="426"/>
        <v>4.637107197072346E-3</v>
      </c>
      <c r="U218" s="2"/>
    </row>
    <row r="219" spans="1:21" ht="15.75" customHeight="1">
      <c r="A219" s="13">
        <v>42709</v>
      </c>
      <c r="B219" s="15">
        <v>186.800003</v>
      </c>
      <c r="C219" s="15">
        <v>31.672408999999998</v>
      </c>
      <c r="D219" s="15">
        <v>103.98204800000001</v>
      </c>
      <c r="E219" s="15">
        <v>119.160004</v>
      </c>
      <c r="F219" s="15">
        <v>56.903275000000001</v>
      </c>
      <c r="G219" s="15">
        <v>63.7361</v>
      </c>
      <c r="H219" s="21">
        <f t="shared" ref="H219:M219" si="427">LN(B219/B218)</f>
        <v>2.8948185557213998E-2</v>
      </c>
      <c r="I219" s="21">
        <f t="shared" si="427"/>
        <v>6.7103354790216041E-3</v>
      </c>
      <c r="J219" s="21">
        <f t="shared" si="427"/>
        <v>-7.2141363575199367E-3</v>
      </c>
      <c r="K219" s="21">
        <f t="shared" si="427"/>
        <v>-1.3751885563158874E-2</v>
      </c>
      <c r="L219" s="21">
        <f t="shared" si="427"/>
        <v>1.6238769788901021E-2</v>
      </c>
      <c r="M219" s="22">
        <f t="shared" si="427"/>
        <v>-6.1439993061572972E-3</v>
      </c>
      <c r="N219" s="23">
        <f t="shared" ref="N219:S219" si="428">(B219-B218)/B218</f>
        <v>2.9371256795220978E-2</v>
      </c>
      <c r="O219" s="23">
        <f t="shared" si="428"/>
        <v>6.7329002242423729E-3</v>
      </c>
      <c r="P219" s="23">
        <f t="shared" si="428"/>
        <v>-7.1881769382680528E-3</v>
      </c>
      <c r="Q219" s="23">
        <f t="shared" si="428"/>
        <v>-1.3657760345298512E-2</v>
      </c>
      <c r="R219" s="23">
        <f t="shared" si="428"/>
        <v>1.6371335205373316E-2</v>
      </c>
      <c r="S219" s="25">
        <f t="shared" si="428"/>
        <v>-6.1251635378121432E-3</v>
      </c>
      <c r="U219" s="2"/>
    </row>
    <row r="220" spans="1:21" ht="15.75" customHeight="1">
      <c r="A220" s="13">
        <v>42710</v>
      </c>
      <c r="B220" s="15">
        <v>185.85000600000001</v>
      </c>
      <c r="C220" s="15">
        <v>31.976331999999999</v>
      </c>
      <c r="D220" s="15">
        <v>104.78254699999999</v>
      </c>
      <c r="E220" s="15">
        <v>124.57</v>
      </c>
      <c r="F220" s="15">
        <v>56.648147999999999</v>
      </c>
      <c r="G220" s="15">
        <v>63.827399999999997</v>
      </c>
      <c r="H220" s="21">
        <f t="shared" ref="H220:M220" si="429">LN(B220/B219)</f>
        <v>-5.098612827338601E-3</v>
      </c>
      <c r="I220" s="21">
        <f t="shared" si="429"/>
        <v>9.5500808072132761E-3</v>
      </c>
      <c r="J220" s="21">
        <f t="shared" si="429"/>
        <v>7.6689529016897903E-3</v>
      </c>
      <c r="K220" s="21">
        <f t="shared" si="429"/>
        <v>4.4400645484608862E-2</v>
      </c>
      <c r="L220" s="21">
        <f t="shared" si="429"/>
        <v>-4.4936016222929835E-3</v>
      </c>
      <c r="M220" s="22">
        <f t="shared" si="429"/>
        <v>1.4314441919471526E-3</v>
      </c>
      <c r="N220" s="23">
        <f t="shared" ref="N220:S220" si="430">(B220-B219)/B219</f>
        <v>-5.0856369632927478E-3</v>
      </c>
      <c r="O220" s="23">
        <f t="shared" si="430"/>
        <v>9.5958283438434093E-3</v>
      </c>
      <c r="P220" s="23">
        <f t="shared" si="430"/>
        <v>7.698434637486538E-3</v>
      </c>
      <c r="Q220" s="23">
        <f t="shared" si="430"/>
        <v>4.540110623024142E-2</v>
      </c>
      <c r="R220" s="23">
        <f t="shared" si="430"/>
        <v>-4.4835205003578736E-3</v>
      </c>
      <c r="S220" s="25">
        <f t="shared" si="430"/>
        <v>1.4324691972053016E-3</v>
      </c>
      <c r="U220" s="2"/>
    </row>
    <row r="221" spans="1:21" ht="15.75" customHeight="1">
      <c r="A221" s="13">
        <v>42711</v>
      </c>
      <c r="B221" s="15">
        <v>193.14999399999999</v>
      </c>
      <c r="C221" s="15">
        <v>32.694695000000003</v>
      </c>
      <c r="D221" s="15">
        <v>105.81182099999999</v>
      </c>
      <c r="E221" s="15">
        <v>125.389999</v>
      </c>
      <c r="F221" s="15">
        <v>57.989936999999998</v>
      </c>
      <c r="G221" s="15">
        <v>63.711799999999997</v>
      </c>
      <c r="H221" s="21">
        <f t="shared" ref="H221:M221" si="431">LN(B221/B220)</f>
        <v>3.8527129020989113E-2</v>
      </c>
      <c r="I221" s="21">
        <f t="shared" si="431"/>
        <v>2.221682818399184E-2</v>
      </c>
      <c r="J221" s="21">
        <f t="shared" si="431"/>
        <v>9.7750211028450572E-3</v>
      </c>
      <c r="K221" s="21">
        <f t="shared" si="431"/>
        <v>6.5610653293275865E-3</v>
      </c>
      <c r="L221" s="21">
        <f t="shared" si="431"/>
        <v>2.3410200522157924E-2</v>
      </c>
      <c r="M221" s="22">
        <f t="shared" si="431"/>
        <v>-1.8127764899992878E-3</v>
      </c>
      <c r="N221" s="23">
        <f t="shared" ref="N221:S221" si="432">(B221-B220)/B220</f>
        <v>3.9278922595245888E-2</v>
      </c>
      <c r="O221" s="23">
        <f t="shared" si="432"/>
        <v>2.2465459765679305E-2</v>
      </c>
      <c r="P221" s="23">
        <f t="shared" si="432"/>
        <v>9.8229526716887405E-3</v>
      </c>
      <c r="Q221" s="23">
        <f t="shared" si="432"/>
        <v>6.5826362687646297E-3</v>
      </c>
      <c r="R221" s="23">
        <f t="shared" si="432"/>
        <v>2.3686370117519086E-2</v>
      </c>
      <c r="S221" s="25">
        <f t="shared" si="432"/>
        <v>-1.8111344030933517E-3</v>
      </c>
      <c r="U221" s="2"/>
    </row>
    <row r="222" spans="1:21" ht="15.75" customHeight="1">
      <c r="A222" s="110">
        <v>42712</v>
      </c>
      <c r="B222" s="15">
        <v>192.28999300000001</v>
      </c>
      <c r="C222" s="15">
        <v>32.878886999999999</v>
      </c>
      <c r="D222" s="15">
        <v>106.850578</v>
      </c>
      <c r="E222" s="15">
        <v>123.239998</v>
      </c>
      <c r="F222" s="15">
        <v>57.649757000000001</v>
      </c>
      <c r="G222" s="15">
        <v>63.370800000000003</v>
      </c>
      <c r="H222" s="21">
        <f t="shared" ref="H222:M222" si="433">LN(B222/B221)</f>
        <v>-4.4624452892037527E-3</v>
      </c>
      <c r="I222" s="21">
        <f t="shared" si="433"/>
        <v>5.6178869238753537E-3</v>
      </c>
      <c r="J222" s="21">
        <f t="shared" si="433"/>
        <v>9.769148341486936E-3</v>
      </c>
      <c r="K222" s="21">
        <f t="shared" si="433"/>
        <v>-1.7295214727359075E-2</v>
      </c>
      <c r="L222" s="21">
        <f t="shared" si="433"/>
        <v>-5.8834638784353785E-3</v>
      </c>
      <c r="M222" s="22">
        <f t="shared" si="433"/>
        <v>-5.3666012248918191E-3</v>
      </c>
      <c r="N222" s="23">
        <f t="shared" ref="N222:S222" si="434">(B222-B221)/B221</f>
        <v>-4.4525033741392855E-3</v>
      </c>
      <c r="O222" s="23">
        <f t="shared" si="434"/>
        <v>5.6336968428668905E-3</v>
      </c>
      <c r="P222" s="23">
        <f t="shared" si="434"/>
        <v>9.8170222398875837E-3</v>
      </c>
      <c r="Q222" s="23">
        <f t="shared" si="434"/>
        <v>-1.7146511022781037E-2</v>
      </c>
      <c r="R222" s="23">
        <f t="shared" si="434"/>
        <v>-5.8661901977923618E-3</v>
      </c>
      <c r="S222" s="25">
        <f t="shared" si="434"/>
        <v>-5.3522267460657837E-3</v>
      </c>
      <c r="U222" s="2"/>
    </row>
    <row r="223" spans="1:21" ht="15.75" customHeight="1">
      <c r="A223" s="110">
        <v>42713</v>
      </c>
      <c r="B223" s="15">
        <v>192.179993</v>
      </c>
      <c r="C223" s="15">
        <v>32.934147000000003</v>
      </c>
      <c r="D223" s="15">
        <v>108.594566</v>
      </c>
      <c r="E223" s="15">
        <v>122.879997</v>
      </c>
      <c r="F223" s="15">
        <v>58.556896000000002</v>
      </c>
      <c r="G223" s="15">
        <v>63.002899999999997</v>
      </c>
      <c r="H223" s="21">
        <f t="shared" ref="H223:M223" si="435">LN(B223/B222)</f>
        <v>-5.7221633421062246E-4</v>
      </c>
      <c r="I223" s="21">
        <f t="shared" si="435"/>
        <v>1.6793030081662182E-3</v>
      </c>
      <c r="J223" s="21">
        <f t="shared" si="435"/>
        <v>1.6189978212509344E-2</v>
      </c>
      <c r="K223" s="21">
        <f t="shared" si="435"/>
        <v>-2.9254125146705827E-3</v>
      </c>
      <c r="L223" s="21">
        <f t="shared" si="435"/>
        <v>1.5612831168618254E-2</v>
      </c>
      <c r="M223" s="22">
        <f t="shared" si="435"/>
        <v>-5.8224304477635354E-3</v>
      </c>
      <c r="N223" s="23">
        <f t="shared" ref="N223:S223" si="436">(B223-B222)/B222</f>
        <v>-5.7205264966655664E-4</v>
      </c>
      <c r="O223" s="23">
        <f t="shared" si="436"/>
        <v>1.6807138270831395E-3</v>
      </c>
      <c r="P223" s="23">
        <f t="shared" si="436"/>
        <v>1.6321746055505678E-2</v>
      </c>
      <c r="Q223" s="23">
        <f t="shared" si="436"/>
        <v>-2.9211376650622543E-3</v>
      </c>
      <c r="R223" s="23">
        <f t="shared" si="436"/>
        <v>1.5735348199299448E-2</v>
      </c>
      <c r="S223" s="25">
        <f t="shared" si="436"/>
        <v>-5.8055129491817346E-3</v>
      </c>
      <c r="U223" s="2"/>
    </row>
    <row r="224" spans="1:21" ht="15.75" customHeight="1">
      <c r="A224" s="110">
        <v>42716</v>
      </c>
      <c r="B224" s="15">
        <v>192.429993</v>
      </c>
      <c r="C224" s="15">
        <v>33.127552000000001</v>
      </c>
      <c r="D224" s="15">
        <v>107.975121</v>
      </c>
      <c r="E224" s="15">
        <v>122.83000199999999</v>
      </c>
      <c r="F224" s="15">
        <v>58.745871999999999</v>
      </c>
      <c r="G224" s="15">
        <v>61.2346</v>
      </c>
      <c r="H224" s="21">
        <f t="shared" ref="H224:M224" si="437">LN(B224/B223)</f>
        <v>1.3000184306673239E-3</v>
      </c>
      <c r="I224" s="21">
        <f t="shared" si="437"/>
        <v>5.855300590030337E-3</v>
      </c>
      <c r="J224" s="21">
        <f t="shared" si="437"/>
        <v>-5.7205299396261775E-3</v>
      </c>
      <c r="K224" s="21">
        <f t="shared" si="437"/>
        <v>-4.0694315162938667E-4</v>
      </c>
      <c r="L224" s="21">
        <f t="shared" si="437"/>
        <v>3.2220239421265058E-3</v>
      </c>
      <c r="M224" s="22">
        <f t="shared" si="437"/>
        <v>-2.8468367838190723E-2</v>
      </c>
      <c r="N224" s="23">
        <f t="shared" ref="N224:S224" si="438">(B224-B223)/B223</f>
        <v>1.3008638209285397E-3</v>
      </c>
      <c r="O224" s="23">
        <f t="shared" si="438"/>
        <v>5.8724763692831784E-3</v>
      </c>
      <c r="P224" s="23">
        <f t="shared" si="438"/>
        <v>-5.7041988638731602E-3</v>
      </c>
      <c r="Q224" s="23">
        <f t="shared" si="438"/>
        <v>-4.0686036149569388E-4</v>
      </c>
      <c r="R224" s="23">
        <f t="shared" si="438"/>
        <v>3.2272202406356493E-3</v>
      </c>
      <c r="S224" s="25">
        <f t="shared" si="438"/>
        <v>-2.8066961996987386E-2</v>
      </c>
      <c r="U224" s="2"/>
    </row>
    <row r="225" spans="1:21" ht="15.75" customHeight="1">
      <c r="A225" s="110">
        <v>42717</v>
      </c>
      <c r="B225" s="15">
        <v>198.14999399999999</v>
      </c>
      <c r="C225" s="15">
        <v>33.891959999999997</v>
      </c>
      <c r="D225" s="15">
        <v>109.77630600000001</v>
      </c>
      <c r="E225" s="15">
        <v>123.779999</v>
      </c>
      <c r="F225" s="15">
        <v>59.511260999999998</v>
      </c>
      <c r="G225" s="15">
        <v>60.9587</v>
      </c>
      <c r="H225" s="21">
        <f t="shared" ref="H225:M225" si="439">LN(B225/B224)</f>
        <v>2.9291874500750104E-2</v>
      </c>
      <c r="I225" s="21">
        <f t="shared" si="439"/>
        <v>2.2812495267724723E-2</v>
      </c>
      <c r="J225" s="21">
        <f t="shared" si="439"/>
        <v>1.654387396327205E-2</v>
      </c>
      <c r="K225" s="21">
        <f t="shared" si="439"/>
        <v>7.7044863986959885E-3</v>
      </c>
      <c r="L225" s="21">
        <f t="shared" si="439"/>
        <v>1.294466842241331E-2</v>
      </c>
      <c r="M225" s="22">
        <f t="shared" si="439"/>
        <v>-4.5158035482629711E-3</v>
      </c>
      <c r="N225" s="23">
        <f t="shared" ref="N225:S225" si="440">(B225-B224)/B224</f>
        <v>2.9725101117682815E-2</v>
      </c>
      <c r="O225" s="23">
        <f t="shared" si="440"/>
        <v>2.3074690215564252E-2</v>
      </c>
      <c r="P225" s="23">
        <f t="shared" si="440"/>
        <v>1.6681481653537611E-2</v>
      </c>
      <c r="Q225" s="23">
        <f t="shared" si="440"/>
        <v>7.734242322979124E-3</v>
      </c>
      <c r="R225" s="23">
        <f t="shared" si="440"/>
        <v>1.3028813326662322E-2</v>
      </c>
      <c r="S225" s="25">
        <f t="shared" si="440"/>
        <v>-4.5056226381816819E-3</v>
      </c>
      <c r="U225" s="2"/>
    </row>
    <row r="226" spans="1:21" ht="15.75" customHeight="1">
      <c r="A226" s="110">
        <v>42718</v>
      </c>
      <c r="B226" s="15">
        <v>198.69000199999999</v>
      </c>
      <c r="C226" s="15">
        <v>33.661715999999998</v>
      </c>
      <c r="D226" s="15">
        <v>109.77630600000001</v>
      </c>
      <c r="E226" s="15">
        <v>123.44000200000001</v>
      </c>
      <c r="F226" s="15">
        <v>59.227783000000002</v>
      </c>
      <c r="G226" s="15">
        <v>61.134099999999997</v>
      </c>
      <c r="H226" s="21">
        <f t="shared" ref="H226:M226" si="441">LN(B226/B225)</f>
        <v>2.7215418745769335E-3</v>
      </c>
      <c r="I226" s="21">
        <f t="shared" si="441"/>
        <v>-6.816650260639507E-3</v>
      </c>
      <c r="J226" s="21">
        <f t="shared" si="441"/>
        <v>0</v>
      </c>
      <c r="K226" s="21">
        <f t="shared" si="441"/>
        <v>-2.7505639752570922E-3</v>
      </c>
      <c r="L226" s="21">
        <f t="shared" si="441"/>
        <v>-4.7748159161737393E-3</v>
      </c>
      <c r="M226" s="22">
        <f t="shared" si="441"/>
        <v>2.8732262781562233E-3</v>
      </c>
      <c r="N226" s="23">
        <f t="shared" ref="N226:S226" si="442">(B226-B225)/B225</f>
        <v>2.7252486315997582E-3</v>
      </c>
      <c r="O226" s="23">
        <f t="shared" si="442"/>
        <v>-6.7934696016400059E-3</v>
      </c>
      <c r="P226" s="23">
        <f t="shared" si="442"/>
        <v>0</v>
      </c>
      <c r="Q226" s="23">
        <f t="shared" si="442"/>
        <v>-2.7467846400612492E-3</v>
      </c>
      <c r="R226" s="23">
        <f t="shared" si="442"/>
        <v>-4.7634346044187377E-3</v>
      </c>
      <c r="S226" s="25">
        <f t="shared" si="442"/>
        <v>2.8773579489063286E-3</v>
      </c>
      <c r="U226" s="2"/>
    </row>
    <row r="227" spans="1:21" ht="15.75" customHeight="1">
      <c r="A227" s="110">
        <v>42719</v>
      </c>
      <c r="B227" s="15">
        <v>197.58000200000001</v>
      </c>
      <c r="C227" s="15">
        <v>33.882755000000003</v>
      </c>
      <c r="D227" s="15">
        <v>110.376678</v>
      </c>
      <c r="E227" s="15">
        <v>125</v>
      </c>
      <c r="F227" s="15">
        <v>59.133288999999998</v>
      </c>
      <c r="G227" s="15">
        <v>61.701099999999997</v>
      </c>
      <c r="H227" s="21">
        <f t="shared" ref="H227:M227" si="443">LN(B227/B226)</f>
        <v>-5.6022554921196241E-3</v>
      </c>
      <c r="I227" s="21">
        <f t="shared" si="443"/>
        <v>6.5450150333546484E-3</v>
      </c>
      <c r="J227" s="21">
        <f t="shared" si="443"/>
        <v>5.4541480873863957E-3</v>
      </c>
      <c r="K227" s="21">
        <f t="shared" si="443"/>
        <v>1.2558513045192284E-2</v>
      </c>
      <c r="L227" s="21">
        <f t="shared" si="443"/>
        <v>-1.596707743164903E-3</v>
      </c>
      <c r="M227" s="22">
        <f t="shared" si="443"/>
        <v>9.2319469835554467E-3</v>
      </c>
      <c r="N227" s="23">
        <f t="shared" ref="N227:S227" si="444">(B227-B226)/B226</f>
        <v>-5.5865921225366202E-3</v>
      </c>
      <c r="O227" s="23">
        <f t="shared" si="444"/>
        <v>6.5664804491846066E-3</v>
      </c>
      <c r="P227" s="23">
        <f t="shared" si="444"/>
        <v>5.469049031400209E-3</v>
      </c>
      <c r="Q227" s="23">
        <f t="shared" si="444"/>
        <v>1.2637702322785065E-2</v>
      </c>
      <c r="R227" s="23">
        <f t="shared" si="444"/>
        <v>-1.5954336835468672E-3</v>
      </c>
      <c r="S227" s="25">
        <f t="shared" si="444"/>
        <v>9.2746928473634218E-3</v>
      </c>
      <c r="U227" s="2"/>
    </row>
    <row r="228" spans="1:21" ht="15.75" customHeight="1">
      <c r="A228" s="110">
        <v>42720</v>
      </c>
      <c r="B228" s="15">
        <v>202.490005</v>
      </c>
      <c r="C228" s="15">
        <v>33.440685000000002</v>
      </c>
      <c r="D228" s="15">
        <v>110.51963000000001</v>
      </c>
      <c r="E228" s="15">
        <v>124.220001</v>
      </c>
      <c r="F228" s="15">
        <v>58.86871</v>
      </c>
      <c r="G228" s="15">
        <v>61.814500000000002</v>
      </c>
      <c r="H228" s="21">
        <f t="shared" ref="H228:M228" si="445">LN(B228/B227)</f>
        <v>2.4546951564945144E-2</v>
      </c>
      <c r="I228" s="21">
        <f t="shared" si="445"/>
        <v>-1.3132910432257254E-2</v>
      </c>
      <c r="J228" s="21">
        <f t="shared" si="445"/>
        <v>1.2942907126901849E-3</v>
      </c>
      <c r="K228" s="21">
        <f t="shared" si="445"/>
        <v>-6.2595421209108073E-3</v>
      </c>
      <c r="L228" s="21">
        <f t="shared" si="445"/>
        <v>-4.4843213778294156E-3</v>
      </c>
      <c r="M228" s="22">
        <f t="shared" si="445"/>
        <v>1.8362058211613755E-3</v>
      </c>
      <c r="N228" s="23">
        <f t="shared" ref="N228:S228" si="446">(B228-B227)/B227</f>
        <v>2.4850708322191377E-2</v>
      </c>
      <c r="O228" s="23">
        <f t="shared" si="446"/>
        <v>-1.3047050040647552E-2</v>
      </c>
      <c r="P228" s="23">
        <f t="shared" si="446"/>
        <v>1.2951286683950407E-3</v>
      </c>
      <c r="Q228" s="23">
        <f t="shared" si="446"/>
        <v>-6.2399920000000293E-3</v>
      </c>
      <c r="R228" s="23">
        <f t="shared" si="446"/>
        <v>-4.4742818211920814E-3</v>
      </c>
      <c r="S228" s="25">
        <f t="shared" si="446"/>
        <v>1.8378926793850632E-3</v>
      </c>
      <c r="U228" s="2"/>
    </row>
    <row r="229" spans="1:21" ht="15.75" customHeight="1">
      <c r="A229" s="110">
        <v>42723</v>
      </c>
      <c r="B229" s="15">
        <v>202.729996</v>
      </c>
      <c r="C229" s="15">
        <v>33.974845999999999</v>
      </c>
      <c r="D229" s="15">
        <v>111.15815000000001</v>
      </c>
      <c r="E229" s="15">
        <v>125.449997</v>
      </c>
      <c r="F229" s="15">
        <v>60.116005000000001</v>
      </c>
      <c r="G229" s="15">
        <v>61.828000000000003</v>
      </c>
      <c r="H229" s="21">
        <f t="shared" ref="H229:M229" si="447">LN(B229/B228)</f>
        <v>1.1844974456709997E-3</v>
      </c>
      <c r="I229" s="21">
        <f t="shared" si="447"/>
        <v>1.584715482581104E-2</v>
      </c>
      <c r="J229" s="21">
        <f t="shared" si="447"/>
        <v>5.7608098193292984E-3</v>
      </c>
      <c r="K229" s="21">
        <f t="shared" si="447"/>
        <v>9.8530537171307685E-3</v>
      </c>
      <c r="L229" s="21">
        <f t="shared" si="447"/>
        <v>2.096640213326981E-2</v>
      </c>
      <c r="M229" s="22">
        <f t="shared" si="447"/>
        <v>2.1837151551683614E-4</v>
      </c>
      <c r="N229" s="23">
        <f t="shared" ref="N229:S229" si="448">(B229-B228)/B228</f>
        <v>1.1851992398341014E-3</v>
      </c>
      <c r="O229" s="23">
        <f t="shared" si="448"/>
        <v>1.5973386908790816E-2</v>
      </c>
      <c r="P229" s="23">
        <f t="shared" si="448"/>
        <v>5.7774351940917618E-3</v>
      </c>
      <c r="Q229" s="23">
        <f t="shared" si="448"/>
        <v>9.9017548711821373E-3</v>
      </c>
      <c r="R229" s="23">
        <f t="shared" si="448"/>
        <v>2.1187741331515523E-2</v>
      </c>
      <c r="S229" s="25">
        <f t="shared" si="448"/>
        <v>2.1839536031190919E-4</v>
      </c>
      <c r="U229" s="2"/>
    </row>
    <row r="230" spans="1:21" ht="15.75" customHeight="1">
      <c r="A230" s="110">
        <v>42724</v>
      </c>
      <c r="B230" s="15">
        <v>208.78999300000001</v>
      </c>
      <c r="C230" s="15">
        <v>34.269565999999998</v>
      </c>
      <c r="D230" s="15">
        <v>111.453575</v>
      </c>
      <c r="E230" s="15">
        <v>125.120003</v>
      </c>
      <c r="F230" s="15">
        <v>60.040416999999998</v>
      </c>
      <c r="G230" s="15">
        <v>61.643700000000003</v>
      </c>
      <c r="H230" s="21">
        <f t="shared" ref="H230:M230" si="449">LN(B230/B229)</f>
        <v>2.9453903865347894E-2</v>
      </c>
      <c r="I230" s="21">
        <f t="shared" si="449"/>
        <v>8.6372443863275226E-3</v>
      </c>
      <c r="J230" s="21">
        <f t="shared" si="449"/>
        <v>2.6541744234742717E-3</v>
      </c>
      <c r="K230" s="21">
        <f t="shared" si="449"/>
        <v>-2.6339481245382908E-3</v>
      </c>
      <c r="L230" s="21">
        <f t="shared" si="449"/>
        <v>-1.258160133481834E-3</v>
      </c>
      <c r="M230" s="22">
        <f t="shared" si="449"/>
        <v>-2.9853016824721037E-3</v>
      </c>
      <c r="N230" s="23">
        <f t="shared" ref="N230:S230" si="450">(B230-B229)/B229</f>
        <v>2.9891960339209052E-2</v>
      </c>
      <c r="O230" s="23">
        <f t="shared" si="450"/>
        <v>8.6746530065212983E-3</v>
      </c>
      <c r="P230" s="23">
        <f t="shared" si="450"/>
        <v>2.6576998627630497E-3</v>
      </c>
      <c r="Q230" s="23">
        <f t="shared" si="450"/>
        <v>-2.6304823267552509E-3</v>
      </c>
      <c r="R230" s="23">
        <f t="shared" si="450"/>
        <v>-1.2573689818543884E-3</v>
      </c>
      <c r="S230" s="25">
        <f t="shared" si="450"/>
        <v>-2.9808501002781965E-3</v>
      </c>
      <c r="U230" s="2"/>
    </row>
    <row r="231" spans="1:21" ht="15.75" customHeight="1">
      <c r="A231" s="110">
        <v>42725</v>
      </c>
      <c r="B231" s="15">
        <v>207.699997</v>
      </c>
      <c r="C231" s="15">
        <v>34.057735000000001</v>
      </c>
      <c r="D231" s="15">
        <v>111.55841100000001</v>
      </c>
      <c r="E231" s="15">
        <v>126.5</v>
      </c>
      <c r="F231" s="15">
        <v>60.040416999999998</v>
      </c>
      <c r="G231" s="15">
        <v>61.065399999999997</v>
      </c>
      <c r="H231" s="21">
        <f t="shared" ref="H231:M231" si="451">LN(B231/B230)</f>
        <v>-5.2342121766167354E-3</v>
      </c>
      <c r="I231" s="21">
        <f t="shared" si="451"/>
        <v>-6.2004989388965955E-3</v>
      </c>
      <c r="J231" s="21">
        <f t="shared" si="451"/>
        <v>9.4018271934887454E-4</v>
      </c>
      <c r="K231" s="21">
        <f t="shared" si="451"/>
        <v>1.0969007393592124E-2</v>
      </c>
      <c r="L231" s="21">
        <f t="shared" si="451"/>
        <v>0</v>
      </c>
      <c r="M231" s="22">
        <f t="shared" si="451"/>
        <v>-9.4256136088841959E-3</v>
      </c>
      <c r="N231" s="23">
        <f t="shared" ref="N231:S231" si="452">(B231-B230)/B230</f>
        <v>-5.2205375570849961E-3</v>
      </c>
      <c r="O231" s="23">
        <f t="shared" si="452"/>
        <v>-6.1813155147630574E-3</v>
      </c>
      <c r="P231" s="23">
        <f t="shared" si="452"/>
        <v>9.4062482966567854E-4</v>
      </c>
      <c r="Q231" s="23">
        <f t="shared" si="452"/>
        <v>1.1029387523272382E-2</v>
      </c>
      <c r="R231" s="23">
        <f t="shared" si="452"/>
        <v>0</v>
      </c>
      <c r="S231" s="25">
        <f t="shared" si="452"/>
        <v>-9.381331750041055E-3</v>
      </c>
      <c r="U231" s="2"/>
    </row>
    <row r="232" spans="1:21" ht="15.75" customHeight="1">
      <c r="A232" s="110">
        <v>42726</v>
      </c>
      <c r="B232" s="15">
        <v>208.449997</v>
      </c>
      <c r="C232" s="15">
        <v>34.011691999999996</v>
      </c>
      <c r="D232" s="15">
        <v>110.82459299999999</v>
      </c>
      <c r="E232" s="15">
        <v>125.58000199999999</v>
      </c>
      <c r="F232" s="15">
        <v>60.049877000000002</v>
      </c>
      <c r="G232" s="15">
        <v>60.889299999999999</v>
      </c>
      <c r="H232" s="21">
        <f t="shared" ref="H232:M232" si="453">LN(B232/B231)</f>
        <v>3.6044734967081694E-3</v>
      </c>
      <c r="I232" s="21">
        <f t="shared" si="453"/>
        <v>-1.3528248745823038E-3</v>
      </c>
      <c r="J232" s="21">
        <f t="shared" si="453"/>
        <v>-6.5996110336152868E-3</v>
      </c>
      <c r="K232" s="21">
        <f t="shared" si="453"/>
        <v>-7.2992865555088883E-3</v>
      </c>
      <c r="L232" s="21">
        <f t="shared" si="453"/>
        <v>1.5754811991009003E-4</v>
      </c>
      <c r="M232" s="22">
        <f t="shared" si="453"/>
        <v>-2.8879595848957046E-3</v>
      </c>
      <c r="N232" s="23">
        <f t="shared" ref="N232:S232" si="454">(B232-B231)/B231</f>
        <v>3.6109774233651047E-3</v>
      </c>
      <c r="O232" s="23">
        <f t="shared" si="454"/>
        <v>-1.3519102195141425E-3</v>
      </c>
      <c r="P232" s="23">
        <f t="shared" si="454"/>
        <v>-6.5778814293080386E-3</v>
      </c>
      <c r="Q232" s="23">
        <f t="shared" si="454"/>
        <v>-7.2727114624506466E-3</v>
      </c>
      <c r="R232" s="23">
        <f t="shared" si="454"/>
        <v>1.5756053126686717E-4</v>
      </c>
      <c r="S232" s="25">
        <f t="shared" si="454"/>
        <v>-2.8837934411302989E-3</v>
      </c>
      <c r="U232" s="2"/>
    </row>
    <row r="233" spans="1:21" ht="15.75" customHeight="1">
      <c r="A233" s="110">
        <v>42727</v>
      </c>
      <c r="B233" s="15">
        <v>213.33999600000001</v>
      </c>
      <c r="C233" s="15">
        <v>34.048533999999997</v>
      </c>
      <c r="D233" s="15">
        <v>111.04377700000001</v>
      </c>
      <c r="E233" s="15">
        <v>125.589996</v>
      </c>
      <c r="F233" s="15">
        <v>59.756943</v>
      </c>
      <c r="G233" s="15">
        <v>61.072699999999998</v>
      </c>
      <c r="H233" s="21">
        <f t="shared" ref="H233:M233" si="455">LN(B233/B232)</f>
        <v>2.3187928513057371E-2</v>
      </c>
      <c r="I233" s="21">
        <f t="shared" si="455"/>
        <v>1.0826294816741295E-3</v>
      </c>
      <c r="J233" s="21">
        <f t="shared" si="455"/>
        <v>1.9758027816596381E-3</v>
      </c>
      <c r="K233" s="21">
        <f t="shared" si="455"/>
        <v>7.9579568299149498E-5</v>
      </c>
      <c r="L233" s="21">
        <f t="shared" si="455"/>
        <v>-4.8901153331598751E-3</v>
      </c>
      <c r="M233" s="22">
        <f t="shared" si="455"/>
        <v>3.0074964044252621E-3</v>
      </c>
      <c r="N233" s="23">
        <f t="shared" ref="N233:S233" si="456">(B233-B232)/B232</f>
        <v>2.3458858577004523E-2</v>
      </c>
      <c r="O233" s="23">
        <f t="shared" si="456"/>
        <v>1.0832157365179022E-3</v>
      </c>
      <c r="P233" s="23">
        <f t="shared" si="456"/>
        <v>1.9777559661330107E-3</v>
      </c>
      <c r="Q233" s="23">
        <f t="shared" si="456"/>
        <v>7.9582734837080628E-5</v>
      </c>
      <c r="R233" s="23">
        <f t="shared" si="456"/>
        <v>-4.8781781851110614E-3</v>
      </c>
      <c r="S233" s="25">
        <f t="shared" si="456"/>
        <v>3.0120234589656788E-3</v>
      </c>
      <c r="U233" s="2"/>
    </row>
    <row r="234" spans="1:21" ht="15.75" customHeight="1">
      <c r="A234" s="110">
        <v>42731</v>
      </c>
      <c r="B234" s="15">
        <v>219.529999</v>
      </c>
      <c r="C234" s="15">
        <v>34.140628999999997</v>
      </c>
      <c r="D234" s="15">
        <v>111.74900100000001</v>
      </c>
      <c r="E234" s="15">
        <v>128.35000600000001</v>
      </c>
      <c r="F234" s="15">
        <v>59.794735000000003</v>
      </c>
      <c r="G234" s="15">
        <v>60.875300000000003</v>
      </c>
      <c r="H234" s="21">
        <f t="shared" ref="H234:M234" si="457">LN(B234/B233)</f>
        <v>2.8601774432722812E-2</v>
      </c>
      <c r="I234" s="21">
        <f t="shared" si="457"/>
        <v>2.701163995691128E-3</v>
      </c>
      <c r="J234" s="21">
        <f t="shared" si="457"/>
        <v>6.3307829069466845E-3</v>
      </c>
      <c r="K234" s="21">
        <f t="shared" si="457"/>
        <v>2.1738352883958808E-2</v>
      </c>
      <c r="L234" s="21">
        <f t="shared" si="457"/>
        <v>6.3222870462476108E-4</v>
      </c>
      <c r="M234" s="22">
        <f t="shared" si="457"/>
        <v>-3.2374482962178987E-3</v>
      </c>
      <c r="N234" s="23">
        <f t="shared" ref="N234:S234" si="458">(B234-B233)/B233</f>
        <v>2.9014732896123191E-2</v>
      </c>
      <c r="O234" s="23">
        <f t="shared" si="458"/>
        <v>2.7048154261208571E-3</v>
      </c>
      <c r="P234" s="23">
        <f t="shared" si="458"/>
        <v>6.3508646684451407E-3</v>
      </c>
      <c r="Q234" s="23">
        <f t="shared" si="458"/>
        <v>2.1976352320291565E-2</v>
      </c>
      <c r="R234" s="23">
        <f t="shared" si="458"/>
        <v>6.3242860331732761E-4</v>
      </c>
      <c r="S234" s="25">
        <f t="shared" si="458"/>
        <v>-3.2322134112294804E-3</v>
      </c>
      <c r="U234" s="2"/>
    </row>
    <row r="235" spans="1:21" ht="15.75" customHeight="1">
      <c r="A235" s="110">
        <v>42732</v>
      </c>
      <c r="B235" s="15">
        <v>219.740005</v>
      </c>
      <c r="C235" s="15">
        <v>33.735405</v>
      </c>
      <c r="D235" s="15">
        <v>111.272507</v>
      </c>
      <c r="E235" s="15">
        <v>125.889999</v>
      </c>
      <c r="F235" s="15">
        <v>59.520710000000001</v>
      </c>
      <c r="G235" s="15">
        <v>60.788200000000003</v>
      </c>
      <c r="H235" s="21">
        <f t="shared" ref="H235:M235" si="459">LN(B235/B234)</f>
        <v>9.5615914625321293E-4</v>
      </c>
      <c r="I235" s="21">
        <f t="shared" si="459"/>
        <v>-1.194026198945307E-2</v>
      </c>
      <c r="J235" s="21">
        <f t="shared" si="459"/>
        <v>-4.273083159626297E-3</v>
      </c>
      <c r="K235" s="21">
        <f t="shared" si="459"/>
        <v>-1.935245222959887E-2</v>
      </c>
      <c r="L235" s="21">
        <f t="shared" si="459"/>
        <v>-4.5932943851405188E-3</v>
      </c>
      <c r="M235" s="22">
        <f t="shared" si="459"/>
        <v>-1.4318183330306084E-3</v>
      </c>
      <c r="N235" s="23">
        <f t="shared" ref="N235:S235" si="460">(B235-B234)/B234</f>
        <v>9.5661641213779078E-4</v>
      </c>
      <c r="O235" s="23">
        <f t="shared" si="460"/>
        <v>-1.1869259936599205E-2</v>
      </c>
      <c r="P235" s="23">
        <f t="shared" si="460"/>
        <v>-4.2639665297768735E-3</v>
      </c>
      <c r="Q235" s="23">
        <f t="shared" si="460"/>
        <v>-1.9166395675898951E-2</v>
      </c>
      <c r="R235" s="23">
        <f t="shared" si="460"/>
        <v>-4.5827613417803717E-3</v>
      </c>
      <c r="S235" s="25">
        <f t="shared" si="460"/>
        <v>-1.430793770215498E-3</v>
      </c>
      <c r="U235" s="2"/>
    </row>
    <row r="236" spans="1:21" ht="15.75" customHeight="1">
      <c r="A236" s="13">
        <v>42733</v>
      </c>
      <c r="B236" s="15">
        <v>214.679993</v>
      </c>
      <c r="C236" s="15">
        <v>33.763030999999998</v>
      </c>
      <c r="D236" s="15">
        <v>111.24391900000001</v>
      </c>
      <c r="E236" s="15">
        <v>125.33000199999999</v>
      </c>
      <c r="F236" s="15">
        <v>59.435673000000001</v>
      </c>
      <c r="G236" s="15">
        <v>60.547899999999998</v>
      </c>
      <c r="H236" s="21">
        <f t="shared" ref="H236:M236" si="461">LN(B236/B235)</f>
        <v>-2.329653732494142E-2</v>
      </c>
      <c r="I236" s="21">
        <f t="shared" si="461"/>
        <v>8.1856716035810556E-4</v>
      </c>
      <c r="J236" s="21">
        <f t="shared" si="461"/>
        <v>-2.5695181853492035E-4</v>
      </c>
      <c r="K236" s="21">
        <f t="shared" si="461"/>
        <v>-4.4582272534232975E-3</v>
      </c>
      <c r="L236" s="21">
        <f t="shared" si="461"/>
        <v>-1.4297175542953779E-3</v>
      </c>
      <c r="M236" s="22">
        <f t="shared" si="461"/>
        <v>-3.9609038722578172E-3</v>
      </c>
      <c r="N236" s="23">
        <f t="shared" ref="N236:S236" si="462">(B236-B235)/B235</f>
        <v>-2.3027268066185765E-2</v>
      </c>
      <c r="O236" s="23">
        <f t="shared" si="462"/>
        <v>8.1890227788870265E-4</v>
      </c>
      <c r="P236" s="23">
        <f t="shared" si="462"/>
        <v>-2.5691880924368109E-4</v>
      </c>
      <c r="Q236" s="23">
        <f t="shared" si="462"/>
        <v>-4.4483041103210259E-3</v>
      </c>
      <c r="R236" s="23">
        <f t="shared" si="462"/>
        <v>-1.4286959950578514E-3</v>
      </c>
      <c r="S236" s="25">
        <f t="shared" si="462"/>
        <v>-3.9530698392122952E-3</v>
      </c>
      <c r="U236" s="2"/>
    </row>
    <row r="237" spans="1:21" ht="15.75" customHeight="1">
      <c r="A237" s="13">
        <v>42734</v>
      </c>
      <c r="B237" s="15">
        <v>213.69000199999999</v>
      </c>
      <c r="C237" s="15">
        <v>33.403846999999999</v>
      </c>
      <c r="D237" s="15">
        <v>110.376678</v>
      </c>
      <c r="E237" s="15">
        <v>123.800003</v>
      </c>
      <c r="F237" s="15">
        <v>58.717522000000002</v>
      </c>
      <c r="G237" s="15">
        <v>60.398899999999998</v>
      </c>
      <c r="H237" s="21">
        <f t="shared" ref="H237:M237" si="463">LN(B237/B236)</f>
        <v>-4.6221386842328054E-3</v>
      </c>
      <c r="I237" s="21">
        <f t="shared" si="463"/>
        <v>-1.0695373512680502E-2</v>
      </c>
      <c r="J237" s="21">
        <f t="shared" si="463"/>
        <v>-7.8263973516724955E-3</v>
      </c>
      <c r="K237" s="21">
        <f t="shared" si="463"/>
        <v>-1.2282890098173202E-2</v>
      </c>
      <c r="L237" s="21">
        <f t="shared" si="463"/>
        <v>-1.2156418519510815E-2</v>
      </c>
      <c r="M237" s="22">
        <f t="shared" si="463"/>
        <v>-2.4638944623386915E-3</v>
      </c>
      <c r="N237" s="23">
        <f t="shared" ref="N237:S237" si="464">(B237-B236)/B236</f>
        <v>-4.6114730402474135E-3</v>
      </c>
      <c r="O237" s="23">
        <f t="shared" si="464"/>
        <v>-1.0638381370440321E-2</v>
      </c>
      <c r="P237" s="23">
        <f t="shared" si="464"/>
        <v>-7.7958508455640346E-3</v>
      </c>
      <c r="Q237" s="23">
        <f t="shared" si="464"/>
        <v>-1.2207763309538521E-2</v>
      </c>
      <c r="R237" s="23">
        <f t="shared" si="464"/>
        <v>-1.2082827765742618E-2</v>
      </c>
      <c r="S237" s="25">
        <f t="shared" si="464"/>
        <v>-2.4608615658016364E-3</v>
      </c>
      <c r="U237" s="2"/>
    </row>
    <row r="238" spans="1:21" ht="15.75" customHeight="1">
      <c r="A238" s="13">
        <v>42738</v>
      </c>
      <c r="B238" s="15">
        <v>216.990005</v>
      </c>
      <c r="C238" s="15">
        <v>33.707771000000001</v>
      </c>
      <c r="D238" s="15">
        <v>110.691154</v>
      </c>
      <c r="E238" s="15">
        <v>127.489998</v>
      </c>
      <c r="F238" s="15">
        <v>59.133288999999998</v>
      </c>
      <c r="G238" s="15">
        <v>61.134799999999998</v>
      </c>
      <c r="H238" s="21">
        <f t="shared" ref="H238:M238" si="465">LN(B238/B237)</f>
        <v>1.5324916554110817E-2</v>
      </c>
      <c r="I238" s="21">
        <f t="shared" si="465"/>
        <v>9.0573312568302013E-3</v>
      </c>
      <c r="J238" s="21">
        <f t="shared" si="465"/>
        <v>2.845065329309632E-3</v>
      </c>
      <c r="K238" s="21">
        <f t="shared" si="465"/>
        <v>2.9370529979397139E-2</v>
      </c>
      <c r="L238" s="21">
        <f t="shared" si="465"/>
        <v>7.0558483456131804E-3</v>
      </c>
      <c r="M238" s="22">
        <f t="shared" si="465"/>
        <v>1.2110369287967927E-2</v>
      </c>
      <c r="N238" s="23">
        <f t="shared" ref="N238:S238" si="466">(B238-B237)/B237</f>
        <v>1.544294524364319E-2</v>
      </c>
      <c r="O238" s="23">
        <f t="shared" si="466"/>
        <v>9.0984729992327554E-3</v>
      </c>
      <c r="P238" s="23">
        <f t="shared" si="466"/>
        <v>2.8491163685864787E-3</v>
      </c>
      <c r="Q238" s="23">
        <f t="shared" si="466"/>
        <v>2.9806097823761733E-2</v>
      </c>
      <c r="R238" s="23">
        <f t="shared" si="466"/>
        <v>7.0807994928668025E-3</v>
      </c>
      <c r="S238" s="25">
        <f t="shared" si="466"/>
        <v>1.2183996728417254E-2</v>
      </c>
      <c r="U238" s="2"/>
    </row>
    <row r="239" spans="1:21" ht="15.75" customHeight="1">
      <c r="A239" s="13">
        <v>42739</v>
      </c>
      <c r="B239" s="15">
        <v>226.990005</v>
      </c>
      <c r="C239" s="15">
        <v>33.532783999999999</v>
      </c>
      <c r="D239" s="15">
        <v>110.56727600000001</v>
      </c>
      <c r="E239" s="15">
        <v>129.41000399999999</v>
      </c>
      <c r="F239" s="15">
        <v>58.86871</v>
      </c>
      <c r="G239" s="15">
        <v>60.773000000000003</v>
      </c>
      <c r="H239" s="21">
        <f t="shared" ref="H239:M239" si="467">LN(B239/B238)</f>
        <v>4.5054693103177147E-2</v>
      </c>
      <c r="I239" s="21">
        <f t="shared" si="467"/>
        <v>-5.2048170939320406E-3</v>
      </c>
      <c r="J239" s="21">
        <f t="shared" si="467"/>
        <v>-1.1197585822495806E-3</v>
      </c>
      <c r="K239" s="21">
        <f t="shared" si="467"/>
        <v>1.4947775280564781E-2</v>
      </c>
      <c r="L239" s="21">
        <f t="shared" si="467"/>
        <v>-4.4843213778294156E-3</v>
      </c>
      <c r="M239" s="22">
        <f t="shared" si="467"/>
        <v>-5.9356507498725822E-3</v>
      </c>
      <c r="N239" s="23">
        <f t="shared" ref="N239:S239" si="468">(B239-B238)/B238</f>
        <v>4.6085071982923824E-2</v>
      </c>
      <c r="O239" s="23">
        <f t="shared" si="468"/>
        <v>-5.1912955027492488E-3</v>
      </c>
      <c r="P239" s="23">
        <f t="shared" si="468"/>
        <v>-1.1191318865461518E-3</v>
      </c>
      <c r="Q239" s="23">
        <f t="shared" si="468"/>
        <v>1.5060052005020712E-2</v>
      </c>
      <c r="R239" s="23">
        <f t="shared" si="468"/>
        <v>-4.4742818211920814E-3</v>
      </c>
      <c r="S239" s="25">
        <f t="shared" si="468"/>
        <v>-5.9180695773928312E-3</v>
      </c>
      <c r="U239" s="2"/>
    </row>
    <row r="240" spans="1:21" ht="15.75" customHeight="1">
      <c r="A240" s="13">
        <v>42740</v>
      </c>
      <c r="B240" s="15">
        <v>226.75</v>
      </c>
      <c r="C240" s="15">
        <v>33.477511999999997</v>
      </c>
      <c r="D240" s="15">
        <v>111.12956200000001</v>
      </c>
      <c r="E240" s="15">
        <v>131.80999800000001</v>
      </c>
      <c r="F240" s="15">
        <v>58.86871</v>
      </c>
      <c r="G240" s="15">
        <v>60.750999999999998</v>
      </c>
      <c r="H240" s="21">
        <f t="shared" ref="H240:M240" si="469">LN(B240/B239)</f>
        <v>-1.0578966797665493E-3</v>
      </c>
      <c r="I240" s="21">
        <f t="shared" si="469"/>
        <v>-1.6496573163809786E-3</v>
      </c>
      <c r="J240" s="21">
        <f t="shared" si="469"/>
        <v>5.0725775861834559E-3</v>
      </c>
      <c r="K240" s="21">
        <f t="shared" si="469"/>
        <v>1.8375786807928146E-2</v>
      </c>
      <c r="L240" s="21">
        <f t="shared" si="469"/>
        <v>0</v>
      </c>
      <c r="M240" s="22">
        <f t="shared" si="469"/>
        <v>-3.620684019673721E-4</v>
      </c>
      <c r="N240" s="23">
        <f t="shared" ref="N240:S240" si="470">(B240-B239)/B239</f>
        <v>-1.0573373043451693E-3</v>
      </c>
      <c r="O240" s="23">
        <f t="shared" si="470"/>
        <v>-1.6482973796629057E-3</v>
      </c>
      <c r="P240" s="23">
        <f t="shared" si="470"/>
        <v>5.0854648892679627E-3</v>
      </c>
      <c r="Q240" s="23">
        <f t="shared" si="470"/>
        <v>1.8545660503959348E-2</v>
      </c>
      <c r="R240" s="23">
        <f t="shared" si="470"/>
        <v>0</v>
      </c>
      <c r="S240" s="25">
        <f t="shared" si="470"/>
        <v>-3.6200286311364538E-4</v>
      </c>
      <c r="U240" s="2"/>
    </row>
    <row r="241" spans="1:21" ht="15.75" customHeight="1">
      <c r="A241" s="13">
        <v>42741</v>
      </c>
      <c r="B241" s="15">
        <v>229.009995</v>
      </c>
      <c r="C241" s="15">
        <v>33.597259999999999</v>
      </c>
      <c r="D241" s="15">
        <v>112.368469</v>
      </c>
      <c r="E241" s="15">
        <v>131.070007</v>
      </c>
      <c r="F241" s="15">
        <v>59.378971</v>
      </c>
      <c r="G241" s="15">
        <v>59.750300000000003</v>
      </c>
      <c r="H241" s="21">
        <f t="shared" ref="H241:M241" si="471">LN(B241/B240)</f>
        <v>9.917559894731762E-3</v>
      </c>
      <c r="I241" s="21">
        <f t="shared" si="471"/>
        <v>3.5705861876982369E-3</v>
      </c>
      <c r="J241" s="21">
        <f t="shared" si="471"/>
        <v>1.1086627334271572E-2</v>
      </c>
      <c r="K241" s="21">
        <f t="shared" si="471"/>
        <v>-5.6298915129892801E-3</v>
      </c>
      <c r="L241" s="21">
        <f t="shared" si="471"/>
        <v>8.630430007330072E-3</v>
      </c>
      <c r="M241" s="22">
        <f t="shared" si="471"/>
        <v>-1.6609331271010937E-2</v>
      </c>
      <c r="N241" s="23">
        <f t="shared" ref="N241:S241" si="472">(B241-B240)/B240</f>
        <v>9.9669018743109312E-3</v>
      </c>
      <c r="O241" s="23">
        <f t="shared" si="472"/>
        <v>3.5769683242888929E-3</v>
      </c>
      <c r="P241" s="23">
        <f t="shared" si="472"/>
        <v>1.114831173365011E-2</v>
      </c>
      <c r="Q241" s="23">
        <f t="shared" si="472"/>
        <v>-5.6140733724918453E-3</v>
      </c>
      <c r="R241" s="23">
        <f t="shared" si="472"/>
        <v>8.667779538569809E-3</v>
      </c>
      <c r="S241" s="25">
        <f t="shared" si="472"/>
        <v>-1.647215683692441E-2</v>
      </c>
      <c r="U241" s="2"/>
    </row>
    <row r="242" spans="1:21" ht="15.75" customHeight="1">
      <c r="A242" s="13">
        <v>42744</v>
      </c>
      <c r="B242" s="15">
        <v>231.279999</v>
      </c>
      <c r="C242" s="15">
        <v>33.71698</v>
      </c>
      <c r="D242" s="15">
        <v>113.39769699999999</v>
      </c>
      <c r="E242" s="15">
        <v>130.949997</v>
      </c>
      <c r="F242" s="15">
        <v>59.189987000000002</v>
      </c>
      <c r="G242" s="15">
        <v>59.447600000000001</v>
      </c>
      <c r="H242" s="21">
        <f t="shared" ref="H242:M242" si="473">LN(B242/B241)</f>
        <v>9.8634444943494371E-3</v>
      </c>
      <c r="I242" s="21">
        <f t="shared" si="473"/>
        <v>3.5570520065572081E-3</v>
      </c>
      <c r="J242" s="21">
        <f t="shared" si="473"/>
        <v>9.1177092513673834E-3</v>
      </c>
      <c r="K242" s="21">
        <f t="shared" si="473"/>
        <v>-9.1603699381630037E-4</v>
      </c>
      <c r="L242" s="21">
        <f t="shared" si="473"/>
        <v>-3.187751047522734E-3</v>
      </c>
      <c r="M242" s="22">
        <f t="shared" si="473"/>
        <v>-5.0789594564923579E-3</v>
      </c>
      <c r="N242" s="23">
        <f t="shared" ref="N242:S242" si="474">(B242-B241)/B241</f>
        <v>9.9122485898486667E-3</v>
      </c>
      <c r="O242" s="23">
        <f t="shared" si="474"/>
        <v>3.563385823724939E-3</v>
      </c>
      <c r="P242" s="23">
        <f t="shared" si="474"/>
        <v>9.1594021806952718E-3</v>
      </c>
      <c r="Q242" s="23">
        <f t="shared" si="474"/>
        <v>-9.156175600113283E-4</v>
      </c>
      <c r="R242" s="23">
        <f t="shared" si="474"/>
        <v>-3.1826755637108938E-3</v>
      </c>
      <c r="S242" s="25">
        <f t="shared" si="474"/>
        <v>-5.0660833502091454E-3</v>
      </c>
      <c r="U242" s="2"/>
    </row>
    <row r="243" spans="1:21" ht="15.75" customHeight="1">
      <c r="A243" s="110">
        <v>42745</v>
      </c>
      <c r="B243" s="15">
        <v>229.86999499999999</v>
      </c>
      <c r="C243" s="15">
        <v>33.652515000000001</v>
      </c>
      <c r="D243" s="15">
        <v>113.51206999999999</v>
      </c>
      <c r="E243" s="15">
        <v>129.88999899999999</v>
      </c>
      <c r="F243" s="15">
        <v>59.171084999999998</v>
      </c>
      <c r="G243" s="15">
        <v>59.8675</v>
      </c>
      <c r="H243" s="21">
        <f t="shared" ref="H243:M243" si="475">LN(B243/B242)</f>
        <v>-6.1151833994265801E-3</v>
      </c>
      <c r="I243" s="21">
        <f t="shared" si="475"/>
        <v>-1.9137747633535026E-3</v>
      </c>
      <c r="J243" s="21">
        <f t="shared" si="475"/>
        <v>1.0080924342580351E-3</v>
      </c>
      <c r="K243" s="21">
        <f t="shared" si="475"/>
        <v>-8.1276173238427236E-3</v>
      </c>
      <c r="L243" s="21">
        <f t="shared" si="475"/>
        <v>-3.1939555533410394E-4</v>
      </c>
      <c r="M243" s="22">
        <f t="shared" si="475"/>
        <v>7.0385346619109964E-3</v>
      </c>
      <c r="N243" s="23">
        <f t="shared" ref="N243:S243" si="476">(B243-B242)/B242</f>
        <v>-6.0965237205834423E-3</v>
      </c>
      <c r="O243" s="23">
        <f t="shared" si="476"/>
        <v>-1.9119446640831546E-3</v>
      </c>
      <c r="P243" s="23">
        <f t="shared" si="476"/>
        <v>1.0086007302247109E-3</v>
      </c>
      <c r="Q243" s="23">
        <f t="shared" si="476"/>
        <v>-8.0946775432152729E-3</v>
      </c>
      <c r="R243" s="23">
        <f t="shared" si="476"/>
        <v>-3.1934455400377417E-4</v>
      </c>
      <c r="S243" s="25">
        <f t="shared" si="476"/>
        <v>7.0633633653839414E-3</v>
      </c>
      <c r="U243" s="2"/>
    </row>
    <row r="244" spans="1:21" ht="15.75" customHeight="1">
      <c r="A244" s="110">
        <v>42746</v>
      </c>
      <c r="B244" s="15">
        <v>229.729996</v>
      </c>
      <c r="C244" s="15">
        <v>34.030113</v>
      </c>
      <c r="D244" s="15">
        <v>114.12198600000001</v>
      </c>
      <c r="E244" s="15">
        <v>130.5</v>
      </c>
      <c r="F244" s="15">
        <v>59.709685999999998</v>
      </c>
      <c r="G244" s="15">
        <v>60.004100000000001</v>
      </c>
      <c r="H244" s="21">
        <f t="shared" ref="H244:M244" si="477">LN(B244/B243)</f>
        <v>-6.0922109256541547E-4</v>
      </c>
      <c r="I244" s="21">
        <f t="shared" si="477"/>
        <v>1.1158015838645391E-2</v>
      </c>
      <c r="J244" s="21">
        <f t="shared" si="477"/>
        <v>5.3587540481266679E-3</v>
      </c>
      <c r="K244" s="21">
        <f t="shared" si="477"/>
        <v>4.6852960423776685E-3</v>
      </c>
      <c r="L244" s="21">
        <f t="shared" si="477"/>
        <v>9.0612582788648123E-3</v>
      </c>
      <c r="M244" s="22">
        <f t="shared" si="477"/>
        <v>2.279106295882113E-3</v>
      </c>
      <c r="N244" s="23">
        <f t="shared" ref="N244:S244" si="478">(B244-B243)/B243</f>
        <v>-6.0903555507533244E-4</v>
      </c>
      <c r="O244" s="23">
        <f t="shared" si="478"/>
        <v>1.1220498675953313E-2</v>
      </c>
      <c r="P244" s="23">
        <f t="shared" si="478"/>
        <v>5.3731378522126555E-3</v>
      </c>
      <c r="Q244" s="23">
        <f t="shared" si="478"/>
        <v>4.6962892039133144E-3</v>
      </c>
      <c r="R244" s="23">
        <f t="shared" si="478"/>
        <v>9.1024357589521952E-3</v>
      </c>
      <c r="S244" s="25">
        <f t="shared" si="478"/>
        <v>2.2817054328308582E-3</v>
      </c>
      <c r="U244" s="2"/>
    </row>
    <row r="245" spans="1:21" ht="15.75" customHeight="1">
      <c r="A245" s="110">
        <v>42747</v>
      </c>
      <c r="B245" s="15">
        <v>229.58999600000001</v>
      </c>
      <c r="C245" s="15">
        <v>33.809078</v>
      </c>
      <c r="D245" s="15">
        <v>113.645454</v>
      </c>
      <c r="E245" s="15">
        <v>129.179993</v>
      </c>
      <c r="F245" s="15">
        <v>59.161636000000001</v>
      </c>
      <c r="G245" s="15">
        <v>60.2149</v>
      </c>
      <c r="H245" s="21">
        <f t="shared" ref="H245:M245" si="479">LN(B245/B244)</f>
        <v>-6.09596824757466E-4</v>
      </c>
      <c r="I245" s="21">
        <f t="shared" si="479"/>
        <v>-6.5164627972620261E-3</v>
      </c>
      <c r="J245" s="21">
        <f t="shared" si="479"/>
        <v>-4.1843794293068967E-3</v>
      </c>
      <c r="K245" s="21">
        <f t="shared" si="479"/>
        <v>-1.0166500346377678E-2</v>
      </c>
      <c r="L245" s="21">
        <f t="shared" si="479"/>
        <v>-9.2209605140577203E-3</v>
      </c>
      <c r="M245" s="22">
        <f t="shared" si="479"/>
        <v>3.5069367744776344E-3</v>
      </c>
      <c r="N245" s="23">
        <f t="shared" ref="N245:S245" si="480">(B245-B244)/B244</f>
        <v>-6.0941105836255862E-4</v>
      </c>
      <c r="O245" s="23">
        <f t="shared" si="480"/>
        <v>-6.4952766980233227E-3</v>
      </c>
      <c r="P245" s="23">
        <f t="shared" si="480"/>
        <v>-4.1756371116780768E-3</v>
      </c>
      <c r="Q245" s="23">
        <f t="shared" si="480"/>
        <v>-1.0114996168582406E-2</v>
      </c>
      <c r="R245" s="23">
        <f t="shared" si="480"/>
        <v>-9.1785778273896189E-3</v>
      </c>
      <c r="S245" s="25">
        <f t="shared" si="480"/>
        <v>3.5130932719597326E-3</v>
      </c>
      <c r="U245" s="2"/>
    </row>
    <row r="246" spans="1:21" ht="15.75" customHeight="1">
      <c r="A246" s="110">
        <v>42748</v>
      </c>
      <c r="B246" s="15">
        <v>237.75</v>
      </c>
      <c r="C246" s="15">
        <v>33.882755000000003</v>
      </c>
      <c r="D246" s="15">
        <v>113.44534299999999</v>
      </c>
      <c r="E246" s="15">
        <v>133.699997</v>
      </c>
      <c r="F246" s="15">
        <v>59.246684999999999</v>
      </c>
      <c r="G246" s="15">
        <v>59.348500000000001</v>
      </c>
      <c r="H246" s="21">
        <f t="shared" ref="H246:M246" si="481">LN(B246/B245)</f>
        <v>3.4924609357922048E-2</v>
      </c>
      <c r="I246" s="21">
        <f t="shared" si="481"/>
        <v>2.176836579205265E-3</v>
      </c>
      <c r="J246" s="21">
        <f t="shared" si="481"/>
        <v>-1.7623880354393378E-3</v>
      </c>
      <c r="K246" s="21">
        <f t="shared" si="481"/>
        <v>3.4391735253232185E-2</v>
      </c>
      <c r="L246" s="21">
        <f t="shared" si="481"/>
        <v>1.436537802539763E-3</v>
      </c>
      <c r="M246" s="22">
        <f t="shared" si="481"/>
        <v>-1.449298305850099E-2</v>
      </c>
      <c r="N246" s="23">
        <f t="shared" ref="N246:S246" si="482">(B246-B245)/B245</f>
        <v>3.5541635707855436E-2</v>
      </c>
      <c r="O246" s="23">
        <f t="shared" si="482"/>
        <v>2.1792076080869032E-3</v>
      </c>
      <c r="P246" s="23">
        <f t="shared" si="482"/>
        <v>-1.7608359415767464E-3</v>
      </c>
      <c r="Q246" s="23">
        <f t="shared" si="482"/>
        <v>3.4989969383262008E-2</v>
      </c>
      <c r="R246" s="23">
        <f t="shared" si="482"/>
        <v>1.4375701172293128E-3</v>
      </c>
      <c r="S246" s="25">
        <f t="shared" si="482"/>
        <v>-1.4388465313402475E-2</v>
      </c>
      <c r="U246" s="2"/>
    </row>
    <row r="247" spans="1:21" ht="15.75" customHeight="1">
      <c r="A247" s="110">
        <v>42752</v>
      </c>
      <c r="B247" s="15">
        <v>235.58000200000001</v>
      </c>
      <c r="C247" s="15">
        <v>33.891959999999997</v>
      </c>
      <c r="D247" s="15">
        <v>114.360237</v>
      </c>
      <c r="E247" s="15">
        <v>132.88999899999999</v>
      </c>
      <c r="F247" s="15">
        <v>59.086044000000001</v>
      </c>
      <c r="G247" s="15">
        <v>59.474800000000002</v>
      </c>
      <c r="H247" s="21">
        <f t="shared" ref="H247:M247" si="483">LN(B247/B246)</f>
        <v>-9.1691344051762266E-3</v>
      </c>
      <c r="I247" s="21">
        <f t="shared" si="483"/>
        <v>2.7163522728485467E-4</v>
      </c>
      <c r="J247" s="21">
        <f t="shared" si="483"/>
        <v>8.0322783918102079E-3</v>
      </c>
      <c r="K247" s="21">
        <f t="shared" si="483"/>
        <v>-6.0767508512069822E-3</v>
      </c>
      <c r="L247" s="21">
        <f t="shared" si="483"/>
        <v>-2.7150746887982611E-3</v>
      </c>
      <c r="M247" s="22">
        <f t="shared" si="483"/>
        <v>2.1258464891115597E-3</v>
      </c>
      <c r="N247" s="23">
        <f t="shared" ref="N247:S247" si="484">(B247-B246)/B246</f>
        <v>-9.1272260778127966E-3</v>
      </c>
      <c r="O247" s="23">
        <f t="shared" si="484"/>
        <v>2.7167212347385433E-4</v>
      </c>
      <c r="P247" s="23">
        <f t="shared" si="484"/>
        <v>8.0646236840238028E-3</v>
      </c>
      <c r="Q247" s="23">
        <f t="shared" si="484"/>
        <v>-6.0583247432683734E-3</v>
      </c>
      <c r="R247" s="23">
        <f t="shared" si="484"/>
        <v>-2.7113922070069957E-3</v>
      </c>
      <c r="S247" s="25">
        <f t="shared" si="484"/>
        <v>2.1281077028063138E-3</v>
      </c>
      <c r="U247" s="2"/>
    </row>
    <row r="248" spans="1:21" ht="15.75" customHeight="1">
      <c r="A248" s="110">
        <v>42753</v>
      </c>
      <c r="B248" s="15">
        <v>238.36000100000001</v>
      </c>
      <c r="C248" s="15">
        <v>33.855128999999998</v>
      </c>
      <c r="D248" s="15">
        <v>114.35069300000001</v>
      </c>
      <c r="E248" s="15">
        <v>133.259995</v>
      </c>
      <c r="F248" s="15">
        <v>59.057696999999997</v>
      </c>
      <c r="G248" s="15">
        <v>59.660699999999999</v>
      </c>
      <c r="H248" s="21">
        <f t="shared" ref="H248:M248" si="485">LN(B248/B247)</f>
        <v>1.1731573053789517E-2</v>
      </c>
      <c r="I248" s="21">
        <f t="shared" si="485"/>
        <v>-1.0873088179063292E-3</v>
      </c>
      <c r="J248" s="21">
        <f t="shared" si="485"/>
        <v>-8.3459063417104916E-5</v>
      </c>
      <c r="K248" s="21">
        <f t="shared" si="485"/>
        <v>2.7803587953585704E-3</v>
      </c>
      <c r="L248" s="21">
        <f t="shared" si="485"/>
        <v>-4.7987308179068324E-4</v>
      </c>
      <c r="M248" s="22">
        <f t="shared" si="485"/>
        <v>3.1208187464057359E-3</v>
      </c>
      <c r="N248" s="23">
        <f t="shared" ref="N248:S248" si="486">(B248-B247)/B247</f>
        <v>1.180065785040618E-2</v>
      </c>
      <c r="O248" s="23">
        <f t="shared" si="486"/>
        <v>-1.0867179118587238E-3</v>
      </c>
      <c r="P248" s="23">
        <f t="shared" si="486"/>
        <v>-8.3455580806387407E-5</v>
      </c>
      <c r="Q248" s="23">
        <f t="shared" si="486"/>
        <v>2.7842275775772614E-3</v>
      </c>
      <c r="R248" s="23">
        <f t="shared" si="486"/>
        <v>-4.7975796111859637E-4</v>
      </c>
      <c r="S248" s="25">
        <f t="shared" si="486"/>
        <v>3.1256935710586098E-3</v>
      </c>
      <c r="U248" s="2"/>
    </row>
    <row r="249" spans="1:21" ht="15.75" customHeight="1">
      <c r="A249" s="110">
        <v>42754</v>
      </c>
      <c r="B249" s="15">
        <v>243.759995</v>
      </c>
      <c r="C249" s="15">
        <v>33.680145000000003</v>
      </c>
      <c r="D249" s="15">
        <v>114.150558</v>
      </c>
      <c r="E249" s="15">
        <v>138.41000399999999</v>
      </c>
      <c r="F249" s="15">
        <v>58.86871</v>
      </c>
      <c r="G249" s="15">
        <v>59.265500000000003</v>
      </c>
      <c r="H249" s="21">
        <f t="shared" ref="H249:M249" si="487">LN(B249/B248)</f>
        <v>2.2401974091361337E-2</v>
      </c>
      <c r="I249" s="21">
        <f t="shared" si="487"/>
        <v>-5.182014707582205E-3</v>
      </c>
      <c r="J249" s="21">
        <f t="shared" si="487"/>
        <v>-1.751719522765669E-3</v>
      </c>
      <c r="K249" s="21">
        <f t="shared" si="487"/>
        <v>3.7918254194501955E-2</v>
      </c>
      <c r="L249" s="21">
        <f t="shared" si="487"/>
        <v>-3.2051712012308789E-3</v>
      </c>
      <c r="M249" s="22">
        <f t="shared" si="487"/>
        <v>-6.6461629937403363E-3</v>
      </c>
      <c r="N249" s="23">
        <f t="shared" ref="N249:S249" si="488">(B249-B248)/B248</f>
        <v>2.2654782586613565E-2</v>
      </c>
      <c r="O249" s="23">
        <f t="shared" si="488"/>
        <v>-5.1686112316983029E-3</v>
      </c>
      <c r="P249" s="23">
        <f t="shared" si="488"/>
        <v>-1.7501861575950663E-3</v>
      </c>
      <c r="Q249" s="23">
        <f t="shared" si="488"/>
        <v>3.8646324427672255E-2</v>
      </c>
      <c r="R249" s="23">
        <f t="shared" si="488"/>
        <v>-3.2000401234744619E-3</v>
      </c>
      <c r="S249" s="25">
        <f t="shared" si="488"/>
        <v>-6.6241260997607397E-3</v>
      </c>
      <c r="U249" s="2"/>
    </row>
    <row r="250" spans="1:21" ht="15.75" customHeight="1">
      <c r="A250" s="110">
        <v>42755</v>
      </c>
      <c r="B250" s="15">
        <v>244.729996</v>
      </c>
      <c r="C250" s="15">
        <v>34.020896999999998</v>
      </c>
      <c r="D250" s="15">
        <v>114.360237</v>
      </c>
      <c r="E250" s="15">
        <v>138.60000600000001</v>
      </c>
      <c r="F250" s="15">
        <v>59.284477000000003</v>
      </c>
      <c r="G250" s="15">
        <v>59.242400000000004</v>
      </c>
      <c r="H250" s="21">
        <f t="shared" ref="H250:M250" si="489">LN(B250/B249)</f>
        <v>3.9714315248928177E-3</v>
      </c>
      <c r="I250" s="21">
        <f t="shared" si="489"/>
        <v>1.0066458872638327E-2</v>
      </c>
      <c r="J250" s="21">
        <f t="shared" si="489"/>
        <v>1.8351785861829247E-3</v>
      </c>
      <c r="K250" s="21">
        <f t="shared" si="489"/>
        <v>1.3718062375891354E-3</v>
      </c>
      <c r="L250" s="21">
        <f t="shared" si="489"/>
        <v>7.0377909669801257E-3</v>
      </c>
      <c r="M250" s="22">
        <f t="shared" si="489"/>
        <v>-3.8984743283037942E-4</v>
      </c>
      <c r="N250" s="23">
        <f t="shared" ref="N250:S250" si="490">(B250-B249)/B249</f>
        <v>3.9793281091919791E-3</v>
      </c>
      <c r="O250" s="23">
        <f t="shared" si="490"/>
        <v>1.0117296110215524E-2</v>
      </c>
      <c r="P250" s="23">
        <f t="shared" si="490"/>
        <v>1.8368635569875548E-3</v>
      </c>
      <c r="Q250" s="23">
        <f t="shared" si="490"/>
        <v>1.3727475941697185E-3</v>
      </c>
      <c r="R250" s="23">
        <f t="shared" si="490"/>
        <v>7.0626144177442047E-3</v>
      </c>
      <c r="S250" s="25">
        <f t="shared" si="490"/>
        <v>-3.8977145219393162E-4</v>
      </c>
      <c r="U250" s="2"/>
    </row>
    <row r="251" spans="1:21" ht="15.75" customHeight="1">
      <c r="A251" s="110">
        <v>42758</v>
      </c>
      <c r="B251" s="15">
        <v>248.91999799999999</v>
      </c>
      <c r="C251" s="15">
        <v>33.864333999999999</v>
      </c>
      <c r="D251" s="15">
        <v>114.43647799999999</v>
      </c>
      <c r="E251" s="15">
        <v>137.38999899999999</v>
      </c>
      <c r="F251" s="15">
        <v>59.492367000000002</v>
      </c>
      <c r="G251" s="15">
        <v>59.704500000000003</v>
      </c>
      <c r="H251" s="21">
        <f t="shared" ref="H251:M251" si="491">LN(B251/B250)</f>
        <v>1.6976005975939904E-2</v>
      </c>
      <c r="I251" s="21">
        <f t="shared" si="491"/>
        <v>-4.6125873118293232E-3</v>
      </c>
      <c r="J251" s="21">
        <f t="shared" si="491"/>
        <v>6.6645190095434084E-4</v>
      </c>
      <c r="K251" s="21">
        <f t="shared" si="491"/>
        <v>-8.7685403885386492E-3</v>
      </c>
      <c r="L251" s="21">
        <f t="shared" si="491"/>
        <v>3.5005175298943986E-3</v>
      </c>
      <c r="M251" s="22">
        <f t="shared" si="491"/>
        <v>7.7698926965428178E-3</v>
      </c>
      <c r="N251" s="23">
        <f t="shared" ref="N251:S251" si="492">(B251-B250)/B250</f>
        <v>1.7120917208693912E-2</v>
      </c>
      <c r="O251" s="23">
        <f t="shared" si="492"/>
        <v>-4.6019656683360952E-3</v>
      </c>
      <c r="P251" s="23">
        <f t="shared" si="492"/>
        <v>6.6667402936560903E-4</v>
      </c>
      <c r="Q251" s="23">
        <f t="shared" si="492"/>
        <v>-8.7302088572782498E-3</v>
      </c>
      <c r="R251" s="23">
        <f t="shared" si="492"/>
        <v>3.5066514966472424E-3</v>
      </c>
      <c r="S251" s="25">
        <f t="shared" si="492"/>
        <v>7.8001566445653698E-3</v>
      </c>
      <c r="U251" s="2"/>
    </row>
    <row r="252" spans="1:21" ht="15.75" customHeight="1">
      <c r="A252" s="110">
        <v>42759</v>
      </c>
      <c r="B252" s="15">
        <v>254.61000100000001</v>
      </c>
      <c r="C252" s="15">
        <v>34.64716</v>
      </c>
      <c r="D252" s="15">
        <v>114.33165</v>
      </c>
      <c r="E252" s="15">
        <v>140.11000100000001</v>
      </c>
      <c r="F252" s="15">
        <v>60.021526000000001</v>
      </c>
      <c r="G252" s="15">
        <v>59.748899999999999</v>
      </c>
      <c r="H252" s="21">
        <f t="shared" ref="H252:M252" si="493">LN(B252/B251)</f>
        <v>2.2601414910963662E-2</v>
      </c>
      <c r="I252" s="21">
        <f t="shared" si="493"/>
        <v>2.2853393643521135E-2</v>
      </c>
      <c r="J252" s="21">
        <f t="shared" si="493"/>
        <v>-9.1645639848058214E-4</v>
      </c>
      <c r="K252" s="21">
        <f t="shared" si="493"/>
        <v>1.9604245863082913E-2</v>
      </c>
      <c r="L252" s="21">
        <f t="shared" si="493"/>
        <v>8.855245939413052E-3</v>
      </c>
      <c r="M252" s="22">
        <f t="shared" si="493"/>
        <v>7.4338615802809936E-4</v>
      </c>
      <c r="N252" s="23">
        <f t="shared" ref="N252:S252" si="494">(B252-B251)/B251</f>
        <v>2.2858762034860768E-2</v>
      </c>
      <c r="O252" s="23">
        <f t="shared" si="494"/>
        <v>2.3116533164361065E-2</v>
      </c>
      <c r="P252" s="23">
        <f t="shared" si="494"/>
        <v>-9.1603658057352747E-4</v>
      </c>
      <c r="Q252" s="23">
        <f t="shared" si="494"/>
        <v>1.9797671008062401E-2</v>
      </c>
      <c r="R252" s="23">
        <f t="shared" si="494"/>
        <v>8.8945696176452333E-3</v>
      </c>
      <c r="S252" s="25">
        <f t="shared" si="494"/>
        <v>7.4366253799958116E-4</v>
      </c>
      <c r="U252" s="2"/>
    </row>
    <row r="253" spans="1:21" ht="15.75" customHeight="1">
      <c r="A253" s="110">
        <v>42760</v>
      </c>
      <c r="B253" s="15">
        <v>254.470001</v>
      </c>
      <c r="C253" s="15">
        <v>34.812939</v>
      </c>
      <c r="D253" s="15">
        <v>116.151878</v>
      </c>
      <c r="E253" s="15">
        <v>139.520004</v>
      </c>
      <c r="F253" s="15">
        <v>60.172702999999998</v>
      </c>
      <c r="G253" s="15">
        <v>59.453699999999998</v>
      </c>
      <c r="H253" s="21">
        <f t="shared" ref="H253:M253" si="495">LN(B253/B252)</f>
        <v>-5.5001179767158286E-4</v>
      </c>
      <c r="I253" s="21">
        <f t="shared" si="495"/>
        <v>4.7733682260766427E-3</v>
      </c>
      <c r="J253" s="21">
        <f t="shared" si="495"/>
        <v>1.5795192475639423E-2</v>
      </c>
      <c r="K253" s="21">
        <f t="shared" si="495"/>
        <v>-4.2198466899956216E-3</v>
      </c>
      <c r="L253" s="21">
        <f t="shared" si="495"/>
        <v>2.5155463948327013E-3</v>
      </c>
      <c r="M253" s="22">
        <f t="shared" si="495"/>
        <v>-4.9529222260780038E-3</v>
      </c>
      <c r="N253" s="23">
        <f t="shared" ref="N253:S253" si="496">(B253-B252)/B252</f>
        <v>-5.4986056890991798E-4</v>
      </c>
      <c r="O253" s="23">
        <f t="shared" si="496"/>
        <v>4.7847788967407597E-3</v>
      </c>
      <c r="P253" s="23">
        <f t="shared" si="496"/>
        <v>1.5920595915479223E-2</v>
      </c>
      <c r="Q253" s="23">
        <f t="shared" si="496"/>
        <v>-4.2109556476272588E-3</v>
      </c>
      <c r="R253" s="23">
        <f t="shared" si="496"/>
        <v>2.5187130363862626E-3</v>
      </c>
      <c r="S253" s="25">
        <f t="shared" si="496"/>
        <v>-4.9406767321239593E-3</v>
      </c>
      <c r="U253" s="2"/>
    </row>
    <row r="254" spans="1:21" ht="15.75" customHeight="1">
      <c r="A254" s="110">
        <v>42761</v>
      </c>
      <c r="B254" s="15">
        <v>252.509995</v>
      </c>
      <c r="C254" s="15">
        <v>34.591911000000003</v>
      </c>
      <c r="D254" s="15">
        <v>116.209045</v>
      </c>
      <c r="E254" s="15">
        <v>138.96000699999999</v>
      </c>
      <c r="F254" s="15">
        <v>60.730209000000002</v>
      </c>
      <c r="G254" s="15">
        <v>59.224699999999999</v>
      </c>
      <c r="H254" s="21">
        <f t="shared" ref="H254:M254" si="497">LN(B254/B253)</f>
        <v>-7.7321226892009152E-3</v>
      </c>
      <c r="I254" s="21">
        <f t="shared" si="497"/>
        <v>-6.3692594166442108E-3</v>
      </c>
      <c r="J254" s="21">
        <f t="shared" si="497"/>
        <v>4.9205348657892993E-4</v>
      </c>
      <c r="K254" s="21">
        <f t="shared" si="497"/>
        <v>-4.0218165233372703E-3</v>
      </c>
      <c r="L254" s="21">
        <f t="shared" si="497"/>
        <v>9.2224404235437662E-3</v>
      </c>
      <c r="M254" s="22">
        <f t="shared" si="497"/>
        <v>-3.8591737706651671E-3</v>
      </c>
      <c r="N254" s="23">
        <f t="shared" ref="N254:S254" si="498">(B254-B253)/B253</f>
        <v>-7.7023067249486626E-3</v>
      </c>
      <c r="O254" s="23">
        <f t="shared" si="498"/>
        <v>-6.3490186795201889E-3</v>
      </c>
      <c r="P254" s="23">
        <f t="shared" si="498"/>
        <v>4.9217456475397542E-4</v>
      </c>
      <c r="Q254" s="23">
        <f t="shared" si="498"/>
        <v>-4.0137398505235844E-3</v>
      </c>
      <c r="R254" s="23">
        <f t="shared" si="498"/>
        <v>9.2650981625339926E-3</v>
      </c>
      <c r="S254" s="25">
        <f t="shared" si="498"/>
        <v>-3.8517367295895664E-3</v>
      </c>
      <c r="U254" s="2"/>
    </row>
    <row r="255" spans="1:21" ht="15.75" customHeight="1">
      <c r="A255" s="110">
        <v>42762</v>
      </c>
      <c r="B255" s="15">
        <v>252.949997</v>
      </c>
      <c r="C255" s="15">
        <v>34.978721999999998</v>
      </c>
      <c r="D255" s="15">
        <v>116.218582</v>
      </c>
      <c r="E255" s="15">
        <v>142.449997</v>
      </c>
      <c r="F255" s="15">
        <v>62.157043000000002</v>
      </c>
      <c r="G255" s="15">
        <v>59.265700000000002</v>
      </c>
      <c r="H255" s="21">
        <f t="shared" ref="H255:M255" si="499">LN(B255/B254)</f>
        <v>1.7409967874954567E-3</v>
      </c>
      <c r="I255" s="21">
        <f t="shared" si="499"/>
        <v>1.1120065155805997E-2</v>
      </c>
      <c r="J255" s="21">
        <f t="shared" si="499"/>
        <v>8.2064254825802175E-5</v>
      </c>
      <c r="K255" s="21">
        <f t="shared" si="499"/>
        <v>2.4804867576839518E-2</v>
      </c>
      <c r="L255" s="21">
        <f t="shared" si="499"/>
        <v>2.3222882777023501E-2</v>
      </c>
      <c r="M255" s="22">
        <f t="shared" si="499"/>
        <v>6.9203921391629329E-4</v>
      </c>
      <c r="N255" s="23">
        <f t="shared" ref="N255:S255" si="500">(B255-B254)/B254</f>
        <v>1.7425132022991512E-3</v>
      </c>
      <c r="O255" s="23">
        <f t="shared" si="500"/>
        <v>1.1182122895725375E-2</v>
      </c>
      <c r="P255" s="23">
        <f t="shared" si="500"/>
        <v>8.2067622188914619E-5</v>
      </c>
      <c r="Q255" s="23">
        <f t="shared" si="500"/>
        <v>2.5115067819477054E-2</v>
      </c>
      <c r="R255" s="23">
        <f t="shared" si="500"/>
        <v>2.3494633453344439E-2</v>
      </c>
      <c r="S255" s="25">
        <f t="shared" si="500"/>
        <v>6.9227872830092722E-4</v>
      </c>
      <c r="U255" s="2"/>
    </row>
    <row r="256" spans="1:21" ht="15.75" customHeight="1">
      <c r="A256" s="110">
        <v>42765</v>
      </c>
      <c r="B256" s="15">
        <v>250.63000500000001</v>
      </c>
      <c r="C256" s="15">
        <v>34.462975</v>
      </c>
      <c r="D256" s="15">
        <v>115.913605</v>
      </c>
      <c r="E256" s="15">
        <v>141.220001</v>
      </c>
      <c r="F256" s="15">
        <v>61.542834999999997</v>
      </c>
      <c r="G256" s="15">
        <v>60.060499999999998</v>
      </c>
      <c r="H256" s="21">
        <f t="shared" ref="H256:M256" si="501">LN(B256/B255)</f>
        <v>-9.2140609416462103E-3</v>
      </c>
      <c r="I256" s="21">
        <f t="shared" si="501"/>
        <v>-1.4854374407581387E-2</v>
      </c>
      <c r="J256" s="21">
        <f t="shared" si="501"/>
        <v>-2.6276164405650867E-3</v>
      </c>
      <c r="K256" s="21">
        <f t="shared" si="501"/>
        <v>-8.6720747145452512E-3</v>
      </c>
      <c r="L256" s="21">
        <f t="shared" si="501"/>
        <v>-9.9306977116690263E-3</v>
      </c>
      <c r="M256" s="22">
        <f t="shared" si="501"/>
        <v>1.332166371137122E-2</v>
      </c>
      <c r="N256" s="23">
        <f t="shared" ref="N256:S256" si="502">(B256-B255)/B255</f>
        <v>-9.1717415596568874E-3</v>
      </c>
      <c r="O256" s="23">
        <f t="shared" si="502"/>
        <v>-1.4744592441084541E-2</v>
      </c>
      <c r="P256" s="23">
        <f t="shared" si="502"/>
        <v>-2.6241672781723824E-3</v>
      </c>
      <c r="Q256" s="23">
        <f t="shared" si="502"/>
        <v>-8.6345807364250054E-3</v>
      </c>
      <c r="R256" s="23">
        <f t="shared" si="502"/>
        <v>-9.8815511542272843E-3</v>
      </c>
      <c r="S256" s="25">
        <f t="shared" si="502"/>
        <v>1.3410792414499365E-2</v>
      </c>
      <c r="U256" s="2"/>
    </row>
    <row r="257" spans="1:21" ht="15.75" customHeight="1">
      <c r="A257" s="13">
        <v>42766</v>
      </c>
      <c r="B257" s="15">
        <v>251.929993</v>
      </c>
      <c r="C257" s="15">
        <v>33.910384999999998</v>
      </c>
      <c r="D257" s="15">
        <v>115.64677399999999</v>
      </c>
      <c r="E257" s="15">
        <v>140.71000699999999</v>
      </c>
      <c r="F257" s="15">
        <v>61.089278999999998</v>
      </c>
      <c r="G257" s="15">
        <v>60.0261</v>
      </c>
      <c r="H257" s="21">
        <f t="shared" ref="H257:M257" si="503">LN(B257/B256)</f>
        <v>5.1734754245088719E-3</v>
      </c>
      <c r="I257" s="21">
        <f t="shared" si="503"/>
        <v>-1.6164249696389354E-2</v>
      </c>
      <c r="J257" s="21">
        <f t="shared" si="503"/>
        <v>-2.3046353547608324E-3</v>
      </c>
      <c r="K257" s="21">
        <f t="shared" si="503"/>
        <v>-3.6178806214795787E-3</v>
      </c>
      <c r="L257" s="21">
        <f t="shared" si="503"/>
        <v>-7.3970520980604342E-3</v>
      </c>
      <c r="M257" s="22">
        <f t="shared" si="503"/>
        <v>-5.7291989182717317E-4</v>
      </c>
      <c r="N257" s="23">
        <f t="shared" ref="N257:S257" si="504">(B257-B256)/B256</f>
        <v>5.1868809562525637E-3</v>
      </c>
      <c r="O257" s="23">
        <f t="shared" si="504"/>
        <v>-1.6034309284094078E-2</v>
      </c>
      <c r="P257" s="23">
        <f t="shared" si="504"/>
        <v>-2.3019817216452759E-3</v>
      </c>
      <c r="Q257" s="23">
        <f t="shared" si="504"/>
        <v>-3.6113439766935428E-3</v>
      </c>
      <c r="R257" s="23">
        <f t="shared" si="504"/>
        <v>-7.3697612402808385E-3</v>
      </c>
      <c r="S257" s="25">
        <f t="shared" si="504"/>
        <v>-5.727558045636981E-4</v>
      </c>
      <c r="U257" s="2"/>
    </row>
    <row r="258" spans="1:21" ht="15.75" customHeight="1">
      <c r="A258" s="13">
        <v>42767</v>
      </c>
      <c r="B258" s="15">
        <v>249.240005</v>
      </c>
      <c r="C258" s="15">
        <v>33.634093999999997</v>
      </c>
      <c r="D258" s="15">
        <v>122.69898999999999</v>
      </c>
      <c r="E258" s="15">
        <v>140.779999</v>
      </c>
      <c r="F258" s="15">
        <v>60.078220000000002</v>
      </c>
      <c r="G258" s="15">
        <v>60.046700000000001</v>
      </c>
      <c r="H258" s="21">
        <f t="shared" ref="H258:M258" si="505">LN(B258/B257)</f>
        <v>-1.0734935623749792E-2</v>
      </c>
      <c r="I258" s="21">
        <f t="shared" si="505"/>
        <v>-8.1810547684716111E-3</v>
      </c>
      <c r="J258" s="21">
        <f t="shared" si="505"/>
        <v>5.9193626445050655E-2</v>
      </c>
      <c r="K258" s="21">
        <f t="shared" si="505"/>
        <v>4.9729652883275313E-4</v>
      </c>
      <c r="L258" s="21">
        <f t="shared" si="505"/>
        <v>-1.6689004479861578E-2</v>
      </c>
      <c r="M258" s="22">
        <f t="shared" si="505"/>
        <v>3.4312517409628839E-4</v>
      </c>
      <c r="N258" s="23">
        <f t="shared" ref="N258:S258" si="506">(B258-B257)/B257</f>
        <v>-1.0677521830439615E-2</v>
      </c>
      <c r="O258" s="23">
        <f t="shared" si="506"/>
        <v>-8.1476810127635094E-3</v>
      </c>
      <c r="P258" s="23">
        <f t="shared" si="506"/>
        <v>6.0980654765173142E-2</v>
      </c>
      <c r="Q258" s="23">
        <f t="shared" si="506"/>
        <v>4.9742020125131102E-4</v>
      </c>
      <c r="R258" s="23">
        <f t="shared" si="506"/>
        <v>-1.6550514534637017E-2</v>
      </c>
      <c r="S258" s="25">
        <f t="shared" si="506"/>
        <v>3.4318404827236366E-4</v>
      </c>
      <c r="U258" s="2"/>
    </row>
    <row r="259" spans="1:21" ht="15.75" customHeight="1">
      <c r="A259" s="13">
        <v>42768</v>
      </c>
      <c r="B259" s="15">
        <v>251.550003</v>
      </c>
      <c r="C259" s="15">
        <v>33.781447999999997</v>
      </c>
      <c r="D259" s="15">
        <v>122.48934199999999</v>
      </c>
      <c r="E259" s="15">
        <v>139.199997</v>
      </c>
      <c r="F259" s="15">
        <v>59.690787999999998</v>
      </c>
      <c r="G259" s="15">
        <v>60.041600000000003</v>
      </c>
      <c r="H259" s="21">
        <f t="shared" ref="H259:M259" si="507">LN(B259/B258)</f>
        <v>9.2254811263794874E-3</v>
      </c>
      <c r="I259" s="21">
        <f t="shared" si="507"/>
        <v>4.3715211742595995E-3</v>
      </c>
      <c r="J259" s="21">
        <f t="shared" si="507"/>
        <v>-1.7100981060700728E-3</v>
      </c>
      <c r="K259" s="21">
        <f t="shared" si="507"/>
        <v>-1.1286654728108983E-2</v>
      </c>
      <c r="L259" s="21">
        <f t="shared" si="507"/>
        <v>-6.4696762184890729E-3</v>
      </c>
      <c r="M259" s="22">
        <f t="shared" si="507"/>
        <v>-8.4937500207153926E-5</v>
      </c>
      <c r="N259" s="23">
        <f t="shared" ref="N259:S259" si="508">(B259-B258)/B258</f>
        <v>9.2681670424457231E-3</v>
      </c>
      <c r="O259" s="23">
        <f t="shared" si="508"/>
        <v>4.3810902116168194E-3</v>
      </c>
      <c r="P259" s="23">
        <f t="shared" si="508"/>
        <v>-1.7086367214595767E-3</v>
      </c>
      <c r="Q259" s="23">
        <f t="shared" si="508"/>
        <v>-1.1223199397806555E-2</v>
      </c>
      <c r="R259" s="23">
        <f t="shared" si="508"/>
        <v>-6.4487929236253004E-3</v>
      </c>
      <c r="S259" s="25">
        <f t="shared" si="508"/>
        <v>-8.4933893119834594E-5</v>
      </c>
      <c r="U259" s="2"/>
    </row>
    <row r="260" spans="1:21" ht="15.75" customHeight="1">
      <c r="A260" s="13">
        <v>42769</v>
      </c>
      <c r="B260" s="15">
        <v>251.33000200000001</v>
      </c>
      <c r="C260" s="15">
        <v>33.874209999999998</v>
      </c>
      <c r="D260" s="15">
        <v>123.013496</v>
      </c>
      <c r="E260" s="15">
        <v>140.25</v>
      </c>
      <c r="F260" s="15">
        <v>60.172702999999998</v>
      </c>
      <c r="G260" s="15">
        <v>60.226100000000002</v>
      </c>
      <c r="H260" s="21">
        <f t="shared" ref="H260:M260" si="509">LN(B260/B259)</f>
        <v>-8.7496425329286443E-4</v>
      </c>
      <c r="I260" s="21">
        <f t="shared" si="509"/>
        <v>2.7421818328173214E-3</v>
      </c>
      <c r="J260" s="21">
        <f t="shared" si="509"/>
        <v>4.270050812387515E-3</v>
      </c>
      <c r="K260" s="21">
        <f t="shared" si="509"/>
        <v>7.5148180542107196E-3</v>
      </c>
      <c r="L260" s="21">
        <f t="shared" si="509"/>
        <v>8.0411073075126009E-3</v>
      </c>
      <c r="M260" s="22">
        <f t="shared" si="509"/>
        <v>3.0681578633990985E-3</v>
      </c>
      <c r="N260" s="23">
        <f t="shared" ref="N260:S260" si="510">(B260-B259)/B259</f>
        <v>-8.7458158368615218E-4</v>
      </c>
      <c r="O260" s="23">
        <f t="shared" si="510"/>
        <v>2.7459450524441836E-3</v>
      </c>
      <c r="P260" s="23">
        <f t="shared" si="510"/>
        <v>4.2791804694322713E-3</v>
      </c>
      <c r="Q260" s="23">
        <f t="shared" si="510"/>
        <v>7.54312516256738E-3</v>
      </c>
      <c r="R260" s="23">
        <f t="shared" si="510"/>
        <v>8.0735238408982096E-3</v>
      </c>
      <c r="S260" s="25">
        <f t="shared" si="510"/>
        <v>3.0728694771624985E-3</v>
      </c>
      <c r="U260" s="2"/>
    </row>
    <row r="261" spans="1:21" ht="15.75" customHeight="1">
      <c r="A261" s="13">
        <v>42772</v>
      </c>
      <c r="B261" s="15">
        <v>257.76998900000001</v>
      </c>
      <c r="C261" s="15">
        <v>33.642310999999999</v>
      </c>
      <c r="D261" s="15">
        <v>124.16662599999999</v>
      </c>
      <c r="E261" s="15">
        <v>140.970001</v>
      </c>
      <c r="F261" s="15">
        <v>60.134906999999998</v>
      </c>
      <c r="G261" s="15">
        <v>59.656700000000001</v>
      </c>
      <c r="H261" s="21">
        <f t="shared" ref="H261:M261" si="511">LN(B261/B260)</f>
        <v>2.5300847171351393E-2</v>
      </c>
      <c r="I261" s="21">
        <f t="shared" si="511"/>
        <v>-6.8694271709689152E-3</v>
      </c>
      <c r="J261" s="21">
        <f t="shared" si="511"/>
        <v>9.3303487042103589E-3</v>
      </c>
      <c r="K261" s="21">
        <f t="shared" si="511"/>
        <v>5.1205644737361295E-3</v>
      </c>
      <c r="L261" s="21">
        <f t="shared" si="511"/>
        <v>-6.2832270117336238E-4</v>
      </c>
      <c r="M261" s="22">
        <f t="shared" si="511"/>
        <v>-9.4993490604027356E-3</v>
      </c>
      <c r="N261" s="23">
        <f t="shared" ref="N261:S261" si="512">(B261-B260)/B260</f>
        <v>2.562363008296957E-2</v>
      </c>
      <c r="O261" s="23">
        <f t="shared" si="512"/>
        <v>-6.8458865904178585E-3</v>
      </c>
      <c r="P261" s="23">
        <f t="shared" si="512"/>
        <v>9.3740121002657325E-3</v>
      </c>
      <c r="Q261" s="23">
        <f t="shared" si="512"/>
        <v>5.1336969696969435E-3</v>
      </c>
      <c r="R261" s="23">
        <f t="shared" si="512"/>
        <v>-6.2812534780098148E-4</v>
      </c>
      <c r="S261" s="25">
        <f t="shared" si="512"/>
        <v>-9.4543727719377749E-3</v>
      </c>
      <c r="U261" s="2"/>
    </row>
    <row r="262" spans="1:21" ht="15.75" customHeight="1">
      <c r="A262" s="13">
        <v>42773</v>
      </c>
      <c r="B262" s="15">
        <v>257.48001099999999</v>
      </c>
      <c r="C262" s="15">
        <v>33.716518000000001</v>
      </c>
      <c r="D262" s="15">
        <v>125.348328</v>
      </c>
      <c r="E262" s="15">
        <v>144</v>
      </c>
      <c r="F262" s="15">
        <v>59.936473999999997</v>
      </c>
      <c r="G262" s="15">
        <v>59.267000000000003</v>
      </c>
      <c r="H262" s="21">
        <f t="shared" ref="H262:M262" si="513">LN(B262/B261)</f>
        <v>-1.1255818752654927E-3</v>
      </c>
      <c r="I262" s="21">
        <f t="shared" si="513"/>
        <v>2.2033349190487802E-3</v>
      </c>
      <c r="J262" s="21">
        <f t="shared" si="513"/>
        <v>9.4720642288944109E-3</v>
      </c>
      <c r="K262" s="21">
        <f t="shared" si="513"/>
        <v>2.1266190699458752E-2</v>
      </c>
      <c r="L262" s="21">
        <f t="shared" si="513"/>
        <v>-3.3052535749836876E-3</v>
      </c>
      <c r="M262" s="22">
        <f t="shared" si="513"/>
        <v>-6.5538054210736709E-3</v>
      </c>
      <c r="N262" s="23">
        <f t="shared" ref="N262:S262" si="514">(B262-B261)/B261</f>
        <v>-1.1249486455927929E-3</v>
      </c>
      <c r="O262" s="23">
        <f t="shared" si="514"/>
        <v>2.205764045163284E-3</v>
      </c>
      <c r="P262" s="23">
        <f t="shared" si="514"/>
        <v>9.5170662042471984E-3</v>
      </c>
      <c r="Q262" s="23">
        <f t="shared" si="514"/>
        <v>2.1493927633582151E-2</v>
      </c>
      <c r="R262" s="23">
        <f t="shared" si="514"/>
        <v>-3.2997972375678809E-3</v>
      </c>
      <c r="S262" s="25">
        <f t="shared" si="514"/>
        <v>-6.5323760784622301E-3</v>
      </c>
      <c r="U262" s="2"/>
    </row>
    <row r="263" spans="1:21" ht="15.75" customHeight="1">
      <c r="A263" s="13">
        <v>42774</v>
      </c>
      <c r="B263" s="15">
        <v>262.07998700000002</v>
      </c>
      <c r="C263" s="15">
        <v>33.744346999999998</v>
      </c>
      <c r="D263" s="15">
        <v>125.834366</v>
      </c>
      <c r="E263" s="15">
        <v>144.740005</v>
      </c>
      <c r="F263" s="15">
        <v>59.851436999999997</v>
      </c>
      <c r="G263" s="15">
        <v>58.813600000000001</v>
      </c>
      <c r="H263" s="21">
        <f t="shared" ref="H263:M263" si="515">LN(B263/B262)</f>
        <v>1.7707661155349937E-2</v>
      </c>
      <c r="I263" s="21">
        <f t="shared" si="515"/>
        <v>8.2504135037652249E-4</v>
      </c>
      <c r="J263" s="21">
        <f t="shared" si="515"/>
        <v>3.870000746245337E-3</v>
      </c>
      <c r="K263" s="21">
        <f t="shared" si="515"/>
        <v>5.1257644066811598E-3</v>
      </c>
      <c r="L263" s="21">
        <f t="shared" si="515"/>
        <v>-1.4197929252623837E-3</v>
      </c>
      <c r="M263" s="22">
        <f t="shared" si="515"/>
        <v>-7.6795380152435682E-3</v>
      </c>
      <c r="N263" s="23">
        <f t="shared" ref="N263:S263" si="516">(B263-B262)/B262</f>
        <v>1.7865371304493328E-2</v>
      </c>
      <c r="O263" s="23">
        <f t="shared" si="516"/>
        <v>8.2538179061067321E-4</v>
      </c>
      <c r="P263" s="23">
        <f t="shared" si="516"/>
        <v>3.8774988685928683E-3</v>
      </c>
      <c r="Q263" s="23">
        <f t="shared" si="516"/>
        <v>5.1389236111110863E-3</v>
      </c>
      <c r="R263" s="23">
        <f t="shared" si="516"/>
        <v>-1.4187854961237763E-3</v>
      </c>
      <c r="S263" s="25">
        <f t="shared" si="516"/>
        <v>-7.6501257023301669E-3</v>
      </c>
      <c r="U263" s="2"/>
    </row>
    <row r="264" spans="1:21" ht="15.75" customHeight="1">
      <c r="A264" s="13">
        <v>42775</v>
      </c>
      <c r="B264" s="15">
        <v>269.20001200000002</v>
      </c>
      <c r="C264" s="15">
        <v>32.890991</v>
      </c>
      <c r="D264" s="15">
        <v>126.743645</v>
      </c>
      <c r="E264" s="15">
        <v>144.13999899999999</v>
      </c>
      <c r="F264" s="15">
        <v>60.531776000000001</v>
      </c>
      <c r="G264" s="15">
        <v>59.314700000000002</v>
      </c>
      <c r="H264" s="21">
        <f t="shared" ref="H264:M264" si="517">LN(B264/B263)</f>
        <v>2.6804891285566002E-2</v>
      </c>
      <c r="I264" s="21">
        <f t="shared" si="517"/>
        <v>-2.5614116507300846E-2</v>
      </c>
      <c r="J264" s="21">
        <f t="shared" si="517"/>
        <v>7.2000165374643465E-3</v>
      </c>
      <c r="K264" s="21">
        <f t="shared" si="517"/>
        <v>-4.1540214240864178E-3</v>
      </c>
      <c r="L264" s="21">
        <f t="shared" si="517"/>
        <v>1.1303008555086095E-2</v>
      </c>
      <c r="M264" s="22">
        <f t="shared" si="517"/>
        <v>8.4840466801177628E-3</v>
      </c>
      <c r="N264" s="23">
        <f t="shared" ref="N264:S264" si="518">(B264-B263)/B263</f>
        <v>2.7167373905585542E-2</v>
      </c>
      <c r="O264" s="23">
        <f t="shared" si="518"/>
        <v>-2.5288858012276785E-2</v>
      </c>
      <c r="P264" s="23">
        <f t="shared" si="518"/>
        <v>7.2259989770997691E-3</v>
      </c>
      <c r="Q264" s="23">
        <f t="shared" si="518"/>
        <v>-4.145405411586158E-3</v>
      </c>
      <c r="R264" s="23">
        <f t="shared" si="518"/>
        <v>1.1367128912878126E-2</v>
      </c>
      <c r="S264" s="25">
        <f t="shared" si="518"/>
        <v>8.5201381993280628E-3</v>
      </c>
      <c r="U264" s="2"/>
    </row>
    <row r="265" spans="1:21" ht="15.75" customHeight="1">
      <c r="A265" s="13">
        <v>42776</v>
      </c>
      <c r="B265" s="15">
        <v>269.23001099999999</v>
      </c>
      <c r="C265" s="15">
        <v>32.779693999999999</v>
      </c>
      <c r="D265" s="15">
        <v>126.45649</v>
      </c>
      <c r="E265" s="15">
        <v>144.820007</v>
      </c>
      <c r="F265" s="15">
        <v>60.475085999999997</v>
      </c>
      <c r="G265" s="15">
        <v>59.3643</v>
      </c>
      <c r="H265" s="21">
        <f t="shared" ref="H265:M265" si="519">LN(B265/B264)</f>
        <v>1.1143137919336224E-4</v>
      </c>
      <c r="I265" s="21">
        <f t="shared" si="519"/>
        <v>-3.3895521740995057E-3</v>
      </c>
      <c r="J265" s="21">
        <f t="shared" si="519"/>
        <v>-2.2682067141235108E-3</v>
      </c>
      <c r="K265" s="21">
        <f t="shared" si="519"/>
        <v>4.706597737943242E-3</v>
      </c>
      <c r="L265" s="21">
        <f t="shared" si="519"/>
        <v>-9.3697172557742777E-4</v>
      </c>
      <c r="M265" s="22">
        <f t="shared" si="519"/>
        <v>8.3586823090610774E-4</v>
      </c>
      <c r="N265" s="23">
        <f t="shared" ref="N265:S265" si="520">(B265-B264)/B264</f>
        <v>1.1143758790016414E-4</v>
      </c>
      <c r="O265" s="23">
        <f t="shared" si="520"/>
        <v>-3.3838141270963961E-3</v>
      </c>
      <c r="P265" s="23">
        <f t="shared" si="520"/>
        <v>-2.2656362770693433E-3</v>
      </c>
      <c r="Q265" s="23">
        <f t="shared" si="520"/>
        <v>4.7176911663501199E-3</v>
      </c>
      <c r="R265" s="23">
        <f t="shared" si="520"/>
        <v>-9.3653290463513309E-4</v>
      </c>
      <c r="S265" s="25">
        <f t="shared" si="520"/>
        <v>8.3621766610971794E-4</v>
      </c>
      <c r="U265" s="2"/>
    </row>
    <row r="266" spans="1:21" ht="15.75" customHeight="1">
      <c r="A266" s="13">
        <v>42779</v>
      </c>
      <c r="B266" s="15">
        <v>280.60000600000001</v>
      </c>
      <c r="C266" s="15">
        <v>33.206359999999997</v>
      </c>
      <c r="D266" s="15">
        <v>127.57634</v>
      </c>
      <c r="E266" s="15">
        <v>143.199997</v>
      </c>
      <c r="F266" s="15">
        <v>61.155425999999999</v>
      </c>
      <c r="G266" s="15">
        <v>58.9041</v>
      </c>
      <c r="H266" s="21">
        <f t="shared" ref="H266:M266" si="521">LN(B266/B265)</f>
        <v>4.1364115324823411E-2</v>
      </c>
      <c r="I266" s="21">
        <f t="shared" si="521"/>
        <v>1.2932185529258237E-2</v>
      </c>
      <c r="J266" s="21">
        <f t="shared" si="521"/>
        <v>8.8166340870379292E-3</v>
      </c>
      <c r="K266" s="21">
        <f t="shared" si="521"/>
        <v>-1.1249406719714415E-2</v>
      </c>
      <c r="L266" s="21">
        <f t="shared" si="521"/>
        <v>1.1187112251050743E-2</v>
      </c>
      <c r="M266" s="22">
        <f t="shared" si="521"/>
        <v>-7.7823378460697666E-3</v>
      </c>
      <c r="N266" s="23">
        <f t="shared" ref="N266:S266" si="522">(B266-B265)/B265</f>
        <v>4.2231528936051699E-2</v>
      </c>
      <c r="O266" s="23">
        <f t="shared" si="522"/>
        <v>1.3016167875148478E-2</v>
      </c>
      <c r="P266" s="23">
        <f t="shared" si="522"/>
        <v>8.8556150815193389E-3</v>
      </c>
      <c r="Q266" s="23">
        <f t="shared" si="522"/>
        <v>-1.118636874530746E-2</v>
      </c>
      <c r="R266" s="23">
        <f t="shared" si="522"/>
        <v>1.1249921992669859E-2</v>
      </c>
      <c r="S266" s="25">
        <f t="shared" si="522"/>
        <v>-7.752133858227931E-3</v>
      </c>
      <c r="U266" s="2"/>
    </row>
    <row r="267" spans="1:21" ht="15.75" customHeight="1">
      <c r="A267" s="13">
        <v>42780</v>
      </c>
      <c r="B267" s="15">
        <v>280.98001099999999</v>
      </c>
      <c r="C267" s="15">
        <v>33.326946</v>
      </c>
      <c r="D267" s="15">
        <v>129.232193</v>
      </c>
      <c r="E267" s="15">
        <v>140.820007</v>
      </c>
      <c r="F267" s="15">
        <v>61.383595</v>
      </c>
      <c r="G267" s="15">
        <v>58.660600000000002</v>
      </c>
      <c r="H267" s="21">
        <f t="shared" ref="H267:M267" si="523">LN(B267/B266)</f>
        <v>1.35334252108688E-3</v>
      </c>
      <c r="I267" s="21">
        <f t="shared" si="523"/>
        <v>3.6248351174947217E-3</v>
      </c>
      <c r="J267" s="21">
        <f t="shared" si="523"/>
        <v>1.2895801616791986E-2</v>
      </c>
      <c r="K267" s="21">
        <f t="shared" si="523"/>
        <v>-1.6759704776990157E-2</v>
      </c>
      <c r="L267" s="21">
        <f t="shared" si="523"/>
        <v>3.7240262217257607E-3</v>
      </c>
      <c r="M267" s="22">
        <f t="shared" si="523"/>
        <v>-4.1424058105073627E-3</v>
      </c>
      <c r="N267" s="23">
        <f t="shared" ref="N267:S267" si="524">(B267-B266)/B266</f>
        <v>1.3542587023322545E-3</v>
      </c>
      <c r="O267" s="23">
        <f t="shared" si="524"/>
        <v>3.6314127775523416E-3</v>
      </c>
      <c r="P267" s="23">
        <f t="shared" si="524"/>
        <v>1.2979311054071572E-2</v>
      </c>
      <c r="Q267" s="23">
        <f t="shared" si="524"/>
        <v>-1.6620042247626528E-2</v>
      </c>
      <c r="R267" s="23">
        <f t="shared" si="524"/>
        <v>3.7309690230920996E-3</v>
      </c>
      <c r="S267" s="25">
        <f t="shared" si="524"/>
        <v>-4.1338378822526342E-3</v>
      </c>
      <c r="U267" s="2"/>
    </row>
    <row r="268" spans="1:21" ht="15.75" customHeight="1">
      <c r="A268" s="13">
        <v>42781</v>
      </c>
      <c r="B268" s="15">
        <v>279.76001000000002</v>
      </c>
      <c r="C268" s="15">
        <v>33.438251000000001</v>
      </c>
      <c r="D268" s="15">
        <v>129.701187</v>
      </c>
      <c r="E268" s="15">
        <v>142.270004</v>
      </c>
      <c r="F268" s="15">
        <v>61.345562000000001</v>
      </c>
      <c r="G268" s="15">
        <v>58.031700000000001</v>
      </c>
      <c r="H268" s="21">
        <f t="shared" ref="H268:M268" si="525">LN(B268/B267)</f>
        <v>-4.3514030721544016E-3</v>
      </c>
      <c r="I268" s="21">
        <f t="shared" si="525"/>
        <v>3.3342252585679003E-3</v>
      </c>
      <c r="J268" s="21">
        <f t="shared" si="525"/>
        <v>3.6225110325114641E-3</v>
      </c>
      <c r="K268" s="21">
        <f t="shared" si="525"/>
        <v>1.0244159978796004E-2</v>
      </c>
      <c r="L268" s="21">
        <f t="shared" si="525"/>
        <v>-6.1978754107283639E-4</v>
      </c>
      <c r="M268" s="22">
        <f t="shared" si="525"/>
        <v>-1.0778878966481192E-2</v>
      </c>
      <c r="N268" s="23">
        <f t="shared" ref="N268:S268" si="526">(B268-B267)/B267</f>
        <v>-4.3419494349723258E-3</v>
      </c>
      <c r="O268" s="23">
        <f t="shared" si="526"/>
        <v>3.339789970554204E-3</v>
      </c>
      <c r="P268" s="23">
        <f t="shared" si="526"/>
        <v>3.6290802555676606E-3</v>
      </c>
      <c r="Q268" s="23">
        <f t="shared" si="526"/>
        <v>1.0296811020610133E-2</v>
      </c>
      <c r="R268" s="23">
        <f t="shared" si="526"/>
        <v>-6.1959551244919182E-4</v>
      </c>
      <c r="S268" s="25">
        <f t="shared" si="526"/>
        <v>-1.072099501198422E-2</v>
      </c>
      <c r="U268" s="2"/>
    </row>
    <row r="269" spans="1:21" ht="15.75" customHeight="1">
      <c r="A269" s="13">
        <v>42782</v>
      </c>
      <c r="B269" s="15">
        <v>268.95001200000002</v>
      </c>
      <c r="C269" s="15">
        <v>33.772171</v>
      </c>
      <c r="D269" s="15">
        <v>129.54804999999999</v>
      </c>
      <c r="E269" s="15">
        <v>142.009995</v>
      </c>
      <c r="F269" s="15">
        <v>61.336044000000001</v>
      </c>
      <c r="G269" s="15">
        <v>57.521000000000001</v>
      </c>
      <c r="H269" s="21">
        <f t="shared" ref="H269:M269" si="527">LN(B269/B268)</f>
        <v>-3.9406595162834672E-2</v>
      </c>
      <c r="I269" s="21">
        <f t="shared" si="527"/>
        <v>9.9366359434450956E-3</v>
      </c>
      <c r="J269" s="21">
        <f t="shared" si="527"/>
        <v>-1.1813883780946728E-3</v>
      </c>
      <c r="K269" s="21">
        <f t="shared" si="527"/>
        <v>-1.8292463304972011E-3</v>
      </c>
      <c r="L269" s="21">
        <f t="shared" si="527"/>
        <v>-1.5516588557045483E-4</v>
      </c>
      <c r="M269" s="22">
        <f t="shared" si="527"/>
        <v>-8.8393144465919622E-3</v>
      </c>
      <c r="N269" s="23">
        <f t="shared" ref="N269:S269" si="528">(B269-B268)/B268</f>
        <v>-3.8640254552464476E-2</v>
      </c>
      <c r="O269" s="23">
        <f t="shared" si="528"/>
        <v>9.986168235892455E-3</v>
      </c>
      <c r="P269" s="23">
        <f t="shared" si="528"/>
        <v>-1.1806908135699266E-3</v>
      </c>
      <c r="Q269" s="23">
        <f t="shared" si="528"/>
        <v>-1.8275742791150594E-3</v>
      </c>
      <c r="R269" s="23">
        <f t="shared" si="528"/>
        <v>-1.5515384796702841E-4</v>
      </c>
      <c r="S269" s="25">
        <f t="shared" si="528"/>
        <v>-8.8003625604626424E-3</v>
      </c>
      <c r="U269" s="2"/>
    </row>
    <row r="270" spans="1:21" ht="15.75" customHeight="1">
      <c r="A270" s="13">
        <v>42783</v>
      </c>
      <c r="B270" s="15">
        <v>272.23001099999999</v>
      </c>
      <c r="C270" s="15">
        <v>33.837105000000001</v>
      </c>
      <c r="D270" s="15">
        <v>129.90220600000001</v>
      </c>
      <c r="E270" s="15">
        <v>142.220001</v>
      </c>
      <c r="F270" s="15">
        <v>61.431122000000002</v>
      </c>
      <c r="G270" s="15">
        <v>57.289499999999997</v>
      </c>
      <c r="H270" s="21">
        <f t="shared" ref="H270:M270" si="529">LN(B270/B269)</f>
        <v>1.2121804292767867E-2</v>
      </c>
      <c r="I270" s="21">
        <f t="shared" si="529"/>
        <v>1.9208612725160805E-3</v>
      </c>
      <c r="J270" s="21">
        <f t="shared" si="529"/>
        <v>2.7300510350288573E-3</v>
      </c>
      <c r="K270" s="21">
        <f t="shared" si="529"/>
        <v>1.4777190385986895E-3</v>
      </c>
      <c r="L270" s="21">
        <f t="shared" si="529"/>
        <v>1.5489160841066958E-3</v>
      </c>
      <c r="M270" s="22">
        <f t="shared" si="529"/>
        <v>-4.0327376631889428E-3</v>
      </c>
      <c r="N270" s="23">
        <f t="shared" ref="N270:S270" si="530">(B270-B269)/B269</f>
        <v>1.2195571123454626E-2</v>
      </c>
      <c r="O270" s="23">
        <f t="shared" si="530"/>
        <v>1.9227073083338626E-3</v>
      </c>
      <c r="P270" s="23">
        <f t="shared" si="530"/>
        <v>2.7337810179313194E-3</v>
      </c>
      <c r="Q270" s="23">
        <f t="shared" si="530"/>
        <v>1.4788114033803944E-3</v>
      </c>
      <c r="R270" s="23">
        <f t="shared" si="530"/>
        <v>1.550116274209026E-3</v>
      </c>
      <c r="S270" s="25">
        <f t="shared" si="530"/>
        <v>-4.0246170963648756E-3</v>
      </c>
      <c r="U270" s="2"/>
    </row>
    <row r="271" spans="1:21" ht="15.75" customHeight="1">
      <c r="A271" s="13">
        <v>42787</v>
      </c>
      <c r="B271" s="15">
        <v>277.39001500000001</v>
      </c>
      <c r="C271" s="15">
        <v>33.874209999999998</v>
      </c>
      <c r="D271" s="15">
        <v>130.84021000000001</v>
      </c>
      <c r="E271" s="15">
        <v>142.60000600000001</v>
      </c>
      <c r="F271" s="15">
        <v>61.307537000000004</v>
      </c>
      <c r="G271" s="15">
        <v>57.260199999999998</v>
      </c>
      <c r="H271" s="21">
        <f t="shared" ref="H271:M271" si="531">LN(B271/B270)</f>
        <v>1.8777174649784043E-2</v>
      </c>
      <c r="I271" s="21">
        <f t="shared" si="531"/>
        <v>1.0959764616623022E-3</v>
      </c>
      <c r="J271" s="21">
        <f t="shared" si="531"/>
        <v>7.1949018562236493E-3</v>
      </c>
      <c r="K271" s="21">
        <f t="shared" si="531"/>
        <v>2.6683885691993099E-3</v>
      </c>
      <c r="L271" s="21">
        <f t="shared" si="531"/>
        <v>-2.0137916247740749E-3</v>
      </c>
      <c r="M271" s="22">
        <f t="shared" si="531"/>
        <v>-5.1156835223465898E-4</v>
      </c>
      <c r="N271" s="23">
        <f t="shared" ref="N271:S271" si="532">(B271-B270)/B270</f>
        <v>1.8954574409505553E-2</v>
      </c>
      <c r="O271" s="23">
        <f t="shared" si="532"/>
        <v>1.0965772633325704E-3</v>
      </c>
      <c r="P271" s="23">
        <f t="shared" si="532"/>
        <v>7.2208473503522063E-3</v>
      </c>
      <c r="Q271" s="23">
        <f t="shared" si="532"/>
        <v>2.6719518867111473E-3</v>
      </c>
      <c r="R271" s="23">
        <f t="shared" si="532"/>
        <v>-2.011765306842328E-3</v>
      </c>
      <c r="S271" s="25">
        <f t="shared" si="532"/>
        <v>-5.1143752345541888E-4</v>
      </c>
      <c r="U271" s="2"/>
    </row>
    <row r="272" spans="1:21" ht="15.75" customHeight="1">
      <c r="A272" s="13">
        <v>42788</v>
      </c>
      <c r="B272" s="15">
        <v>273.51001000000002</v>
      </c>
      <c r="C272" s="15">
        <v>33.456798999999997</v>
      </c>
      <c r="D272" s="15">
        <v>131.23260500000001</v>
      </c>
      <c r="E272" s="15">
        <v>143.86000100000001</v>
      </c>
      <c r="F272" s="15">
        <v>61.183948999999998</v>
      </c>
      <c r="G272" s="15">
        <v>57.996499999999997</v>
      </c>
      <c r="H272" s="21">
        <f t="shared" ref="H272:M272" si="533">LN(B272/B271)</f>
        <v>-1.4086291453106109E-2</v>
      </c>
      <c r="I272" s="21">
        <f t="shared" si="533"/>
        <v>-1.2398933379789411E-2</v>
      </c>
      <c r="J272" s="21">
        <f t="shared" si="533"/>
        <v>2.9945516724291083E-3</v>
      </c>
      <c r="K272" s="21">
        <f t="shared" si="533"/>
        <v>8.7970613344818139E-3</v>
      </c>
      <c r="L272" s="21">
        <f t="shared" si="533"/>
        <v>-2.0179041984498907E-3</v>
      </c>
      <c r="M272" s="22">
        <f t="shared" si="533"/>
        <v>1.277687139446306E-2</v>
      </c>
      <c r="N272" s="23">
        <f t="shared" ref="N272:S272" si="534">(B272-B271)/B271</f>
        <v>-1.39875438558954E-2</v>
      </c>
      <c r="O272" s="23">
        <f t="shared" si="534"/>
        <v>-1.2322383311669891E-2</v>
      </c>
      <c r="P272" s="23">
        <f t="shared" si="534"/>
        <v>2.9990398211680747E-3</v>
      </c>
      <c r="Q272" s="23">
        <f t="shared" si="534"/>
        <v>8.8358691934417137E-3</v>
      </c>
      <c r="R272" s="23">
        <f t="shared" si="534"/>
        <v>-2.0158695985455282E-3</v>
      </c>
      <c r="S272" s="25">
        <f t="shared" si="534"/>
        <v>1.2858844363100374E-2</v>
      </c>
      <c r="U272" s="2"/>
    </row>
    <row r="273" spans="1:21" ht="15.75" customHeight="1">
      <c r="A273" s="13">
        <v>42789</v>
      </c>
      <c r="B273" s="15">
        <v>255.990005</v>
      </c>
      <c r="C273" s="15">
        <v>33.558838000000002</v>
      </c>
      <c r="D273" s="15">
        <v>130.67746</v>
      </c>
      <c r="E273" s="15">
        <v>142.779999</v>
      </c>
      <c r="F273" s="15">
        <v>61.431122000000002</v>
      </c>
      <c r="G273" s="15">
        <v>58.086199999999998</v>
      </c>
      <c r="H273" s="21">
        <f t="shared" ref="H273:M273" si="535">LN(B273/B272)</f>
        <v>-6.6199820078039012E-2</v>
      </c>
      <c r="I273" s="21">
        <f t="shared" si="535"/>
        <v>3.0452319315968407E-3</v>
      </c>
      <c r="J273" s="21">
        <f t="shared" si="535"/>
        <v>-4.2392096032731145E-3</v>
      </c>
      <c r="K273" s="21">
        <f t="shared" si="535"/>
        <v>-7.5356343198803395E-3</v>
      </c>
      <c r="L273" s="21">
        <f t="shared" si="535"/>
        <v>4.0316958232240801E-3</v>
      </c>
      <c r="M273" s="22">
        <f t="shared" si="535"/>
        <v>1.5454502325223788E-3</v>
      </c>
      <c r="N273" s="23">
        <f t="shared" ref="N273:S273" si="536">(B273-B272)/B272</f>
        <v>-6.4056174763037099E-2</v>
      </c>
      <c r="O273" s="23">
        <f t="shared" si="536"/>
        <v>3.0498733605688008E-3</v>
      </c>
      <c r="P273" s="23">
        <f t="shared" si="536"/>
        <v>-4.2302368378651801E-3</v>
      </c>
      <c r="Q273" s="23">
        <f t="shared" si="536"/>
        <v>-7.5073126129062617E-3</v>
      </c>
      <c r="R273" s="23">
        <f t="shared" si="536"/>
        <v>4.0398340420949889E-3</v>
      </c>
      <c r="S273" s="25">
        <f t="shared" si="536"/>
        <v>1.5466450561671921E-3</v>
      </c>
      <c r="U273" s="2"/>
    </row>
    <row r="274" spans="1:21" ht="15.75" customHeight="1">
      <c r="A274" s="13">
        <v>42790</v>
      </c>
      <c r="B274" s="15">
        <v>257</v>
      </c>
      <c r="C274" s="15">
        <v>33.883476000000002</v>
      </c>
      <c r="D274" s="15">
        <v>130.80192600000001</v>
      </c>
      <c r="E274" s="15">
        <v>143.25</v>
      </c>
      <c r="F274" s="15">
        <v>61.431122000000002</v>
      </c>
      <c r="G274" s="15">
        <v>57.764299999999999</v>
      </c>
      <c r="H274" s="21">
        <f t="shared" ref="H274:M274" si="537">LN(B274/B273)</f>
        <v>3.9376841466038318E-3</v>
      </c>
      <c r="I274" s="21">
        <f t="shared" si="537"/>
        <v>9.6272054771751846E-3</v>
      </c>
      <c r="J274" s="21">
        <f t="shared" si="537"/>
        <v>9.520139335237245E-4</v>
      </c>
      <c r="K274" s="21">
        <f t="shared" si="537"/>
        <v>3.2863785243165155E-3</v>
      </c>
      <c r="L274" s="21">
        <f t="shared" si="537"/>
        <v>0</v>
      </c>
      <c r="M274" s="22">
        <f t="shared" si="537"/>
        <v>-5.5571763335475676E-3</v>
      </c>
      <c r="N274" s="23">
        <f t="shared" ref="N274:S274" si="538">(B274-B273)/B273</f>
        <v>3.9454470107143577E-3</v>
      </c>
      <c r="O274" s="23">
        <f t="shared" si="538"/>
        <v>9.6736960916227258E-3</v>
      </c>
      <c r="P274" s="23">
        <f t="shared" si="538"/>
        <v>9.5246724262939002E-4</v>
      </c>
      <c r="Q274" s="23">
        <f t="shared" si="538"/>
        <v>3.291784586719295E-3</v>
      </c>
      <c r="R274" s="23">
        <f t="shared" si="538"/>
        <v>0</v>
      </c>
      <c r="S274" s="25">
        <f t="shared" si="538"/>
        <v>-5.541763792432616E-3</v>
      </c>
      <c r="U274" s="2"/>
    </row>
    <row r="275" spans="1:21" ht="15.75" customHeight="1">
      <c r="A275" s="13">
        <v>42793</v>
      </c>
      <c r="B275" s="15">
        <v>246.229996</v>
      </c>
      <c r="C275" s="15">
        <v>33.864924999999999</v>
      </c>
      <c r="D275" s="15">
        <v>131.06033300000001</v>
      </c>
      <c r="E275" s="15">
        <v>143.41000399999999</v>
      </c>
      <c r="F275" s="15">
        <v>61.060367999999997</v>
      </c>
      <c r="G275" s="15">
        <v>57.773899999999998</v>
      </c>
      <c r="H275" s="21">
        <f t="shared" ref="H275:M275" si="539">LN(B275/B274)</f>
        <v>-4.2810042660490218E-2</v>
      </c>
      <c r="I275" s="21">
        <f t="shared" si="539"/>
        <v>-5.4764393520210228E-4</v>
      </c>
      <c r="J275" s="21">
        <f t="shared" si="539"/>
        <v>1.9736107437888775E-3</v>
      </c>
      <c r="K275" s="21">
        <f t="shared" si="539"/>
        <v>1.1163330383292098E-3</v>
      </c>
      <c r="L275" s="21">
        <f t="shared" si="539"/>
        <v>-6.0535655531597241E-3</v>
      </c>
      <c r="M275" s="22">
        <f t="shared" si="539"/>
        <v>1.6617880531449009E-4</v>
      </c>
      <c r="N275" s="23">
        <f t="shared" ref="N275:S275" si="540">(B275-B274)/B274</f>
        <v>-4.1906630350194554E-2</v>
      </c>
      <c r="O275" s="23">
        <f t="shared" si="540"/>
        <v>-5.4749400563278107E-4</v>
      </c>
      <c r="P275" s="23">
        <f t="shared" si="540"/>
        <v>1.9755595953533998E-3</v>
      </c>
      <c r="Q275" s="23">
        <f t="shared" si="540"/>
        <v>1.1169563699824536E-3</v>
      </c>
      <c r="R275" s="23">
        <f t="shared" si="540"/>
        <v>-6.0352796421332677E-3</v>
      </c>
      <c r="S275" s="25">
        <f t="shared" si="540"/>
        <v>1.6619261377700314E-4</v>
      </c>
      <c r="U275" s="2"/>
    </row>
    <row r="276" spans="1:21" ht="15.75" customHeight="1">
      <c r="A276" s="13">
        <v>42794</v>
      </c>
      <c r="B276" s="15">
        <v>249.990005</v>
      </c>
      <c r="C276" s="15">
        <v>33.577381000000003</v>
      </c>
      <c r="D276" s="15">
        <v>131.117783</v>
      </c>
      <c r="E276" s="15">
        <v>142.13000500000001</v>
      </c>
      <c r="F276" s="15">
        <v>60.822701000000002</v>
      </c>
      <c r="G276" s="15">
        <v>58.177799999999998</v>
      </c>
      <c r="H276" s="21">
        <f t="shared" ref="H276:M276" si="541">LN(B276/B275)</f>
        <v>1.5154894828295219E-2</v>
      </c>
      <c r="I276" s="21">
        <f t="shared" si="541"/>
        <v>-8.5271622335899074E-3</v>
      </c>
      <c r="J276" s="21">
        <f t="shared" si="541"/>
        <v>4.3825168779156065E-4</v>
      </c>
      <c r="K276" s="21">
        <f t="shared" si="541"/>
        <v>-8.9655217031968347E-3</v>
      </c>
      <c r="L276" s="21">
        <f t="shared" si="541"/>
        <v>-3.8999231506218835E-3</v>
      </c>
      <c r="M276" s="22">
        <f t="shared" si="541"/>
        <v>6.9667220681226957E-3</v>
      </c>
      <c r="N276" s="23">
        <f t="shared" ref="N276:S276" si="542">(B276-B275)/B275</f>
        <v>1.5270312557695028E-2</v>
      </c>
      <c r="O276" s="23">
        <f t="shared" si="542"/>
        <v>-8.4909091043313071E-3</v>
      </c>
      <c r="P276" s="23">
        <f t="shared" si="542"/>
        <v>4.3834773409273019E-4</v>
      </c>
      <c r="Q276" s="23">
        <f t="shared" si="542"/>
        <v>-8.9254512537352369E-3</v>
      </c>
      <c r="R276" s="23">
        <f t="shared" si="542"/>
        <v>-3.8923283266159609E-3</v>
      </c>
      <c r="S276" s="25">
        <f t="shared" si="542"/>
        <v>6.9910461298267933E-3</v>
      </c>
      <c r="U276" s="2"/>
    </row>
    <row r="277" spans="1:21" ht="15.75" customHeight="1">
      <c r="A277" s="13">
        <v>42795</v>
      </c>
      <c r="B277" s="15">
        <v>250.020004</v>
      </c>
      <c r="C277" s="15">
        <v>33.326946</v>
      </c>
      <c r="D277" s="15">
        <v>133.79769899999999</v>
      </c>
      <c r="E277" s="15">
        <v>142.64999399999999</v>
      </c>
      <c r="F277" s="15">
        <v>61.735340000000001</v>
      </c>
      <c r="G277" s="15">
        <v>57.8247</v>
      </c>
      <c r="H277" s="21">
        <f t="shared" ref="H277:M277" si="543">LN(B277/B276)</f>
        <v>1.1999359811210196E-4</v>
      </c>
      <c r="I277" s="21">
        <f t="shared" si="543"/>
        <v>-7.486396796381709E-3</v>
      </c>
      <c r="J277" s="21">
        <f t="shared" si="543"/>
        <v>2.0232924119923053E-2</v>
      </c>
      <c r="K277" s="21">
        <f t="shared" si="543"/>
        <v>3.6518686685383011E-3</v>
      </c>
      <c r="L277" s="21">
        <f t="shared" si="543"/>
        <v>1.4893447418472367E-2</v>
      </c>
      <c r="M277" s="22">
        <f t="shared" si="543"/>
        <v>-6.0878186338227469E-3</v>
      </c>
      <c r="N277" s="23">
        <f t="shared" ref="N277:S277" si="544">(B277-B276)/B276</f>
        <v>1.2000079763190397E-4</v>
      </c>
      <c r="O277" s="23">
        <f t="shared" si="544"/>
        <v>-7.4584435278023335E-3</v>
      </c>
      <c r="P277" s="23">
        <f t="shared" si="544"/>
        <v>2.0438997202995655E-2</v>
      </c>
      <c r="Q277" s="23">
        <f t="shared" si="544"/>
        <v>3.6585448653152523E-3</v>
      </c>
      <c r="R277" s="23">
        <f t="shared" si="544"/>
        <v>1.500490746045623E-2</v>
      </c>
      <c r="S277" s="25">
        <f t="shared" si="544"/>
        <v>-6.0693254127862821E-3</v>
      </c>
      <c r="U277" s="2"/>
    </row>
    <row r="278" spans="1:21" ht="15.75" customHeight="1">
      <c r="A278" s="13">
        <v>42796</v>
      </c>
      <c r="B278" s="15">
        <v>250.479996</v>
      </c>
      <c r="C278" s="15">
        <v>33.308399000000001</v>
      </c>
      <c r="D278" s="15">
        <v>133.003311</v>
      </c>
      <c r="E278" s="15">
        <v>139.529999</v>
      </c>
      <c r="F278" s="15">
        <v>60.851222999999997</v>
      </c>
      <c r="G278" s="15">
        <v>58.110700000000001</v>
      </c>
      <c r="H278" s="21">
        <f t="shared" ref="H278:M278" si="545">LN(B278/B277)</f>
        <v>1.8381303876740913E-3</v>
      </c>
      <c r="I278" s="21">
        <f t="shared" si="545"/>
        <v>-5.5667155258065008E-4</v>
      </c>
      <c r="J278" s="21">
        <f t="shared" si="545"/>
        <v>-5.9549275881085008E-3</v>
      </c>
      <c r="K278" s="21">
        <f t="shared" si="545"/>
        <v>-2.2114410861321755E-2</v>
      </c>
      <c r="L278" s="21">
        <f t="shared" si="545"/>
        <v>-1.4424620580563974E-2</v>
      </c>
      <c r="M278" s="22">
        <f t="shared" si="545"/>
        <v>4.9337920972889601E-3</v>
      </c>
      <c r="N278" s="23">
        <f t="shared" ref="N278:S278" si="546">(B278-B277)/B277</f>
        <v>1.8398207849000744E-3</v>
      </c>
      <c r="O278" s="23">
        <f t="shared" si="546"/>
        <v>-5.565166397184456E-4</v>
      </c>
      <c r="P278" s="23">
        <f t="shared" si="546"/>
        <v>-5.9372321492613851E-3</v>
      </c>
      <c r="Q278" s="23">
        <f t="shared" si="546"/>
        <v>-2.1871679854399355E-2</v>
      </c>
      <c r="R278" s="23">
        <f t="shared" si="546"/>
        <v>-1.4321084163462991E-2</v>
      </c>
      <c r="S278" s="25">
        <f t="shared" si="546"/>
        <v>4.9459832908774516E-3</v>
      </c>
      <c r="U278" s="2"/>
    </row>
    <row r="279" spans="1:21" ht="15.75" customHeight="1">
      <c r="A279" s="13">
        <v>42797</v>
      </c>
      <c r="B279" s="15">
        <v>251.570007</v>
      </c>
      <c r="C279" s="15">
        <v>33.299121999999997</v>
      </c>
      <c r="D279" s="15">
        <v>133.78814700000001</v>
      </c>
      <c r="E279" s="15">
        <v>139.13999899999999</v>
      </c>
      <c r="F279" s="15">
        <v>61.079371999999999</v>
      </c>
      <c r="G279" s="15">
        <v>58.296100000000003</v>
      </c>
      <c r="H279" s="21">
        <f t="shared" ref="H279:M279" si="547">LN(B279/B278)</f>
        <v>4.3422476095061691E-3</v>
      </c>
      <c r="I279" s="21">
        <f t="shared" si="547"/>
        <v>-2.7855713351025371E-4</v>
      </c>
      <c r="J279" s="21">
        <f t="shared" si="547"/>
        <v>5.8835336773555335E-3</v>
      </c>
      <c r="K279" s="21">
        <f t="shared" si="547"/>
        <v>-2.7990114287085354E-3</v>
      </c>
      <c r="L279" s="21">
        <f t="shared" si="547"/>
        <v>3.742280864986975E-3</v>
      </c>
      <c r="M279" s="22">
        <f t="shared" si="547"/>
        <v>3.1853836161805618E-3</v>
      </c>
      <c r="N279" s="23">
        <f t="shared" ref="N279:S279" si="548">(B279-B278)/B278</f>
        <v>4.3516888270790461E-3</v>
      </c>
      <c r="O279" s="23">
        <f t="shared" si="548"/>
        <v>-2.7851834007405822E-4</v>
      </c>
      <c r="P279" s="23">
        <f t="shared" si="548"/>
        <v>5.9008756556444882E-3</v>
      </c>
      <c r="Q279" s="23">
        <f t="shared" si="548"/>
        <v>-2.7950978484563363E-3</v>
      </c>
      <c r="R279" s="23">
        <f t="shared" si="548"/>
        <v>3.7492919411003774E-3</v>
      </c>
      <c r="S279" s="25">
        <f t="shared" si="548"/>
        <v>3.1904623417030142E-3</v>
      </c>
      <c r="U279" s="2"/>
    </row>
    <row r="280" spans="1:21" ht="15.75" customHeight="1">
      <c r="A280" s="13">
        <v>42800</v>
      </c>
      <c r="B280" s="15">
        <v>251.21000699999999</v>
      </c>
      <c r="C280" s="15">
        <v>32.993023000000001</v>
      </c>
      <c r="D280" s="15">
        <v>133.36700400000001</v>
      </c>
      <c r="E280" s="15">
        <v>141.94000199999999</v>
      </c>
      <c r="F280" s="15">
        <v>61.098388999999997</v>
      </c>
      <c r="G280" s="15">
        <v>58.587400000000002</v>
      </c>
      <c r="H280" s="21">
        <f t="shared" ref="H280:M280" si="549">LN(B280/B279)</f>
        <v>-1.4320380742978522E-3</v>
      </c>
      <c r="I280" s="21">
        <f t="shared" si="549"/>
        <v>-9.2349154016327841E-3</v>
      </c>
      <c r="J280" s="21">
        <f t="shared" si="549"/>
        <v>-3.1527997665436228E-3</v>
      </c>
      <c r="K280" s="21">
        <f t="shared" si="549"/>
        <v>1.9923833878808247E-2</v>
      </c>
      <c r="L280" s="21">
        <f t="shared" si="549"/>
        <v>3.1130051816180966E-4</v>
      </c>
      <c r="M280" s="22">
        <f t="shared" si="549"/>
        <v>4.9844606485678509E-3</v>
      </c>
      <c r="N280" s="23">
        <f t="shared" ref="N280:S280" si="550">(B280-B279)/B279</f>
        <v>-1.4310131970541847E-3</v>
      </c>
      <c r="O280" s="23">
        <f t="shared" si="550"/>
        <v>-9.1924045324677378E-3</v>
      </c>
      <c r="P280" s="23">
        <f t="shared" si="550"/>
        <v>-3.1478349124605238E-3</v>
      </c>
      <c r="Q280" s="23">
        <f t="shared" si="550"/>
        <v>2.0123638207011945E-2</v>
      </c>
      <c r="R280" s="23">
        <f t="shared" si="550"/>
        <v>3.1134897719639398E-4</v>
      </c>
      <c r="S280" s="25">
        <f t="shared" si="550"/>
        <v>4.9969037379858968E-3</v>
      </c>
      <c r="U280" s="2"/>
    </row>
    <row r="281" spans="1:21" ht="15.75" customHeight="1">
      <c r="A281" s="13">
        <v>42801</v>
      </c>
      <c r="B281" s="15">
        <v>248.58999600000001</v>
      </c>
      <c r="C281" s="15">
        <v>33.206359999999997</v>
      </c>
      <c r="D281" s="15">
        <v>133.53930700000001</v>
      </c>
      <c r="E281" s="15">
        <v>141.429993</v>
      </c>
      <c r="F281" s="15">
        <v>61.221981</v>
      </c>
      <c r="G281" s="15">
        <v>58.7029</v>
      </c>
      <c r="H281" s="21">
        <f t="shared" ref="H281:M281" si="551">LN(B281/B280)</f>
        <v>-1.0484333668682384E-2</v>
      </c>
      <c r="I281" s="21">
        <f t="shared" si="551"/>
        <v>6.4453089702288108E-3</v>
      </c>
      <c r="J281" s="21">
        <f t="shared" si="551"/>
        <v>1.2911124003759924E-3</v>
      </c>
      <c r="K281" s="21">
        <f t="shared" si="551"/>
        <v>-3.5996016493398085E-3</v>
      </c>
      <c r="L281" s="21">
        <f t="shared" si="551"/>
        <v>2.020792482206804E-3</v>
      </c>
      <c r="M281" s="22">
        <f t="shared" si="551"/>
        <v>1.96947296295891E-3</v>
      </c>
      <c r="N281" s="23">
        <f t="shared" ref="N281:S281" si="552">(B281-B280)/B280</f>
        <v>-1.0429564615234364E-2</v>
      </c>
      <c r="O281" s="23">
        <f t="shared" si="552"/>
        <v>6.466124671267488E-3</v>
      </c>
      <c r="P281" s="23">
        <f t="shared" si="552"/>
        <v>1.2919462448147925E-3</v>
      </c>
      <c r="Q281" s="23">
        <f t="shared" si="552"/>
        <v>-3.5931308497515494E-3</v>
      </c>
      <c r="R281" s="23">
        <f t="shared" si="552"/>
        <v>2.0228356593821506E-3</v>
      </c>
      <c r="S281" s="25">
        <f t="shared" si="552"/>
        <v>1.9714136486684384E-3</v>
      </c>
      <c r="U281" s="2"/>
    </row>
    <row r="282" spans="1:21" ht="15.75" customHeight="1">
      <c r="A282" s="13">
        <v>42802</v>
      </c>
      <c r="B282" s="15">
        <v>246.86999499999999</v>
      </c>
      <c r="C282" s="15">
        <v>33.039402000000003</v>
      </c>
      <c r="D282" s="15">
        <v>133.04158000000001</v>
      </c>
      <c r="E282" s="15">
        <v>140.320007</v>
      </c>
      <c r="F282" s="15">
        <v>61.782856000000002</v>
      </c>
      <c r="G282" s="15">
        <v>58.165300000000002</v>
      </c>
      <c r="H282" s="21">
        <f t="shared" ref="H282:M282" si="553">LN(B282/B281)</f>
        <v>-6.9430748831809056E-3</v>
      </c>
      <c r="I282" s="21">
        <f t="shared" si="553"/>
        <v>-5.0405746256531898E-3</v>
      </c>
      <c r="J282" s="21">
        <f t="shared" si="553"/>
        <v>-3.7341580182827863E-3</v>
      </c>
      <c r="K282" s="21">
        <f t="shared" si="553"/>
        <v>-7.8792670281110956E-3</v>
      </c>
      <c r="L282" s="21">
        <f t="shared" si="553"/>
        <v>9.1196232748189422E-3</v>
      </c>
      <c r="M282" s="22">
        <f t="shared" si="553"/>
        <v>-9.2001723652581757E-3</v>
      </c>
      <c r="N282" s="23">
        <f t="shared" ref="N282:S282" si="554">(B282-B281)/B281</f>
        <v>-6.9190274253837017E-3</v>
      </c>
      <c r="O282" s="23">
        <f t="shared" si="554"/>
        <v>-5.0278922471476539E-3</v>
      </c>
      <c r="P282" s="23">
        <f t="shared" si="554"/>
        <v>-3.7271947202781094E-3</v>
      </c>
      <c r="Q282" s="23">
        <f t="shared" si="554"/>
        <v>-7.8483069712093692E-3</v>
      </c>
      <c r="R282" s="23">
        <f t="shared" si="554"/>
        <v>9.161333737305934E-3</v>
      </c>
      <c r="S282" s="25">
        <f t="shared" si="554"/>
        <v>-9.1579802701399361E-3</v>
      </c>
      <c r="U282" s="2"/>
    </row>
    <row r="283" spans="1:21" ht="15.75" customHeight="1">
      <c r="A283" s="13">
        <v>42803</v>
      </c>
      <c r="B283" s="15">
        <v>244.89999399999999</v>
      </c>
      <c r="C283" s="15">
        <v>33.224915000000003</v>
      </c>
      <c r="D283" s="15">
        <v>132.73529099999999</v>
      </c>
      <c r="E283" s="15">
        <v>140.529999</v>
      </c>
      <c r="F283" s="15">
        <v>61.535693999999999</v>
      </c>
      <c r="G283" s="15">
        <v>58.116</v>
      </c>
      <c r="H283" s="21">
        <f t="shared" ref="H283:M283" si="555">LN(B283/B282)</f>
        <v>-8.0119225738303646E-3</v>
      </c>
      <c r="I283" s="21">
        <f t="shared" si="555"/>
        <v>5.599197066138685E-3</v>
      </c>
      <c r="J283" s="21">
        <f t="shared" si="555"/>
        <v>-2.3048592184948479E-3</v>
      </c>
      <c r="K283" s="21">
        <f t="shared" si="555"/>
        <v>1.4954034868886242E-3</v>
      </c>
      <c r="L283" s="21">
        <f t="shared" si="555"/>
        <v>-4.0085182797614327E-3</v>
      </c>
      <c r="M283" s="22">
        <f t="shared" si="555"/>
        <v>-8.4794378724570903E-4</v>
      </c>
      <c r="N283" s="23">
        <f t="shared" ref="N283:S283" si="556">(B283-B282)/B282</f>
        <v>-7.9799126661787984E-3</v>
      </c>
      <c r="O283" s="23">
        <f t="shared" si="556"/>
        <v>5.6149018677759434E-3</v>
      </c>
      <c r="P283" s="23">
        <f t="shared" si="556"/>
        <v>-2.30220507002413E-3</v>
      </c>
      <c r="Q283" s="23">
        <f t="shared" si="556"/>
        <v>1.4965221602362072E-3</v>
      </c>
      <c r="R283" s="23">
        <f t="shared" si="556"/>
        <v>-4.0004948945708014E-3</v>
      </c>
      <c r="S283" s="25">
        <f t="shared" si="556"/>
        <v>-8.475843845042034E-4</v>
      </c>
      <c r="U283" s="2"/>
    </row>
    <row r="284" spans="1:21" ht="15.75" customHeight="1">
      <c r="A284" s="13">
        <v>42804</v>
      </c>
      <c r="B284" s="15">
        <v>243.69000199999999</v>
      </c>
      <c r="C284" s="15">
        <v>33.308399000000001</v>
      </c>
      <c r="D284" s="15">
        <v>133.17559800000001</v>
      </c>
      <c r="E284" s="15">
        <v>140.88999899999999</v>
      </c>
      <c r="F284" s="15">
        <v>61.725811</v>
      </c>
      <c r="G284" s="15">
        <v>59.089300000000001</v>
      </c>
      <c r="H284" s="21">
        <f t="shared" ref="H284:M284" si="557">LN(B284/B283)</f>
        <v>-4.9530055202053778E-3</v>
      </c>
      <c r="I284" s="21">
        <f t="shared" si="557"/>
        <v>2.5095411244287595E-3</v>
      </c>
      <c r="J284" s="21">
        <f t="shared" si="557"/>
        <v>3.3116914021137718E-3</v>
      </c>
      <c r="K284" s="21">
        <f t="shared" si="557"/>
        <v>2.5584549707140516E-3</v>
      </c>
      <c r="L284" s="21">
        <f t="shared" si="557"/>
        <v>3.0847773724717903E-3</v>
      </c>
      <c r="M284" s="22">
        <f t="shared" si="557"/>
        <v>1.6608845742224928E-2</v>
      </c>
      <c r="N284" s="23">
        <f t="shared" ref="N284:S284" si="558">(B284-B283)/B283</f>
        <v>-4.9407596147184873E-3</v>
      </c>
      <c r="O284" s="23">
        <f t="shared" si="558"/>
        <v>2.5126926585063813E-3</v>
      </c>
      <c r="P284" s="23">
        <f t="shared" si="558"/>
        <v>3.3171811104856694E-3</v>
      </c>
      <c r="Q284" s="23">
        <f t="shared" si="558"/>
        <v>2.5617306095617721E-3</v>
      </c>
      <c r="R284" s="23">
        <f t="shared" si="558"/>
        <v>3.0895401943464027E-3</v>
      </c>
      <c r="S284" s="25">
        <f t="shared" si="558"/>
        <v>1.674753940395075E-2</v>
      </c>
      <c r="U284" s="2"/>
    </row>
    <row r="285" spans="1:21" ht="15.75" customHeight="1">
      <c r="A285" s="13">
        <v>42807</v>
      </c>
      <c r="B285" s="15">
        <v>246.16999799999999</v>
      </c>
      <c r="C285" s="15">
        <v>32.612732000000001</v>
      </c>
      <c r="D285" s="15">
        <v>133.233002</v>
      </c>
      <c r="E285" s="15">
        <v>143.520004</v>
      </c>
      <c r="F285" s="15">
        <v>61.516677999999999</v>
      </c>
      <c r="G285" s="15">
        <v>59.031399999999998</v>
      </c>
      <c r="H285" s="21">
        <f t="shared" ref="H285:M285" si="559">LN(B285/B284)</f>
        <v>1.012541211046771E-2</v>
      </c>
      <c r="I285" s="21">
        <f t="shared" si="559"/>
        <v>-2.1106823131680486E-2</v>
      </c>
      <c r="J285" s="21">
        <f t="shared" si="559"/>
        <v>4.3094705567615611E-4</v>
      </c>
      <c r="K285" s="21">
        <f t="shared" si="559"/>
        <v>1.8494989213716218E-2</v>
      </c>
      <c r="L285" s="21">
        <f t="shared" si="559"/>
        <v>-3.3938490277727203E-3</v>
      </c>
      <c r="M285" s="22">
        <f t="shared" si="559"/>
        <v>-9.8035322576443189E-4</v>
      </c>
      <c r="N285" s="23">
        <f t="shared" ref="N285:S285" si="560">(B285-B284)/B284</f>
        <v>1.0176847550766567E-2</v>
      </c>
      <c r="O285" s="23">
        <f t="shared" si="560"/>
        <v>-2.0885633080112924E-2</v>
      </c>
      <c r="P285" s="23">
        <f t="shared" si="560"/>
        <v>4.3103992669881705E-4</v>
      </c>
      <c r="Q285" s="23">
        <f t="shared" si="560"/>
        <v>1.8667080833750387E-2</v>
      </c>
      <c r="R285" s="23">
        <f t="shared" si="560"/>
        <v>-3.3880964318152313E-3</v>
      </c>
      <c r="S285" s="25">
        <f t="shared" si="560"/>
        <v>-9.7987283653730222E-4</v>
      </c>
      <c r="U285" s="2"/>
    </row>
    <row r="286" spans="1:21" ht="15.75" customHeight="1">
      <c r="A286" s="13">
        <v>42808</v>
      </c>
      <c r="B286" s="15">
        <v>258</v>
      </c>
      <c r="C286" s="15">
        <v>32.631283000000003</v>
      </c>
      <c r="D286" s="15">
        <v>133.032028</v>
      </c>
      <c r="E286" s="15">
        <v>143.19000199999999</v>
      </c>
      <c r="F286" s="15">
        <v>61.231479999999998</v>
      </c>
      <c r="G286" s="15">
        <v>59.049300000000002</v>
      </c>
      <c r="H286" s="21">
        <f t="shared" ref="H286:M286" si="561">LN(B286/B285)</f>
        <v>4.6937238873029252E-2</v>
      </c>
      <c r="I286" s="21">
        <f t="shared" si="561"/>
        <v>5.6866520246872364E-4</v>
      </c>
      <c r="J286" s="21">
        <f t="shared" si="561"/>
        <v>-1.5095789196608645E-3</v>
      </c>
      <c r="K286" s="21">
        <f t="shared" si="561"/>
        <v>-2.3019925277950569E-3</v>
      </c>
      <c r="L286" s="21">
        <f t="shared" si="561"/>
        <v>-4.6468886841219432E-3</v>
      </c>
      <c r="M286" s="22">
        <f t="shared" si="561"/>
        <v>3.0318248684367842E-4</v>
      </c>
      <c r="N286" s="23">
        <f t="shared" ref="N286:S286" si="562">(B286-B285)/B285</f>
        <v>4.8056229825374608E-2</v>
      </c>
      <c r="O286" s="23">
        <f t="shared" si="562"/>
        <v>5.6882692317841395E-4</v>
      </c>
      <c r="P286" s="23">
        <f t="shared" si="562"/>
        <v>-1.508440078532511E-3</v>
      </c>
      <c r="Q286" s="23">
        <f t="shared" si="562"/>
        <v>-2.2993449749346959E-3</v>
      </c>
      <c r="R286" s="23">
        <f t="shared" si="562"/>
        <v>-4.6361086013129837E-3</v>
      </c>
      <c r="S286" s="25">
        <f t="shared" si="562"/>
        <v>3.0322845129887599E-4</v>
      </c>
      <c r="U286" s="2"/>
    </row>
    <row r="287" spans="1:21" ht="15.75" customHeight="1">
      <c r="A287" s="13">
        <v>42809</v>
      </c>
      <c r="B287" s="15">
        <v>255.729996</v>
      </c>
      <c r="C287" s="15">
        <v>32.557079000000002</v>
      </c>
      <c r="D287" s="15">
        <v>134.43902600000001</v>
      </c>
      <c r="E287" s="15">
        <v>145.25</v>
      </c>
      <c r="F287" s="15">
        <v>61.554707000000001</v>
      </c>
      <c r="G287" s="15">
        <v>59.264099999999999</v>
      </c>
      <c r="H287" s="21">
        <f t="shared" ref="H287:M287" si="563">LN(B287/B286)</f>
        <v>-8.8374001577889143E-3</v>
      </c>
      <c r="I287" s="21">
        <f t="shared" si="563"/>
        <v>-2.276603668902612E-3</v>
      </c>
      <c r="J287" s="21">
        <f t="shared" si="563"/>
        <v>1.0520846701795886E-2</v>
      </c>
      <c r="K287" s="21">
        <f t="shared" si="563"/>
        <v>1.4283962078649959E-2</v>
      </c>
      <c r="L287" s="21">
        <f t="shared" si="563"/>
        <v>5.2648877618172978E-3</v>
      </c>
      <c r="M287" s="22">
        <f t="shared" si="563"/>
        <v>3.6310381749047075E-3</v>
      </c>
      <c r="N287" s="23">
        <f t="shared" ref="N287:S287" si="564">(B287-B286)/B286</f>
        <v>-8.7984651162790698E-3</v>
      </c>
      <c r="O287" s="23">
        <f t="shared" si="564"/>
        <v>-2.2740141722285851E-3</v>
      </c>
      <c r="P287" s="23">
        <f t="shared" si="564"/>
        <v>1.0576385409985749E-2</v>
      </c>
      <c r="Q287" s="23">
        <f t="shared" si="564"/>
        <v>1.4386465334360478E-2</v>
      </c>
      <c r="R287" s="23">
        <f t="shared" si="564"/>
        <v>5.2787716383795201E-3</v>
      </c>
      <c r="S287" s="25">
        <f t="shared" si="564"/>
        <v>3.6376383801331558E-3</v>
      </c>
      <c r="U287" s="2"/>
    </row>
    <row r="288" spans="1:21" ht="15.75" customHeight="1">
      <c r="A288" s="13">
        <v>42810</v>
      </c>
      <c r="B288" s="15">
        <v>262.04998799999998</v>
      </c>
      <c r="C288" s="15">
        <v>32.594180999999999</v>
      </c>
      <c r="D288" s="15">
        <v>134.65913399999999</v>
      </c>
      <c r="E288" s="15">
        <v>144.38999899999999</v>
      </c>
      <c r="F288" s="15">
        <v>61.450130000000001</v>
      </c>
      <c r="G288" s="15">
        <v>59.0017</v>
      </c>
      <c r="H288" s="21">
        <f t="shared" ref="H288:M288" si="565">LN(B288/B287)</f>
        <v>2.4413094691558012E-2</v>
      </c>
      <c r="I288" s="21">
        <f t="shared" si="565"/>
        <v>1.1389496998444103E-3</v>
      </c>
      <c r="J288" s="21">
        <f t="shared" si="565"/>
        <v>1.6358941219577377E-3</v>
      </c>
      <c r="K288" s="21">
        <f t="shared" si="565"/>
        <v>-5.9384306745804468E-3</v>
      </c>
      <c r="L288" s="21">
        <f t="shared" si="565"/>
        <v>-1.7003725665953814E-3</v>
      </c>
      <c r="M288" s="22">
        <f t="shared" si="565"/>
        <v>-4.437469337362554E-3</v>
      </c>
      <c r="N288" s="23">
        <f t="shared" ref="N288:S288" si="566">(B288-B287)/B287</f>
        <v>2.4713534191741767E-2</v>
      </c>
      <c r="O288" s="23">
        <f t="shared" si="566"/>
        <v>1.1395985493660933E-3</v>
      </c>
      <c r="P288" s="23">
        <f t="shared" si="566"/>
        <v>1.6372329266948272E-3</v>
      </c>
      <c r="Q288" s="23">
        <f t="shared" si="566"/>
        <v>-5.9208330464716775E-3</v>
      </c>
      <c r="R288" s="23">
        <f t="shared" si="566"/>
        <v>-1.6989277521863443E-3</v>
      </c>
      <c r="S288" s="25">
        <f t="shared" si="566"/>
        <v>-4.4276383172949484E-3</v>
      </c>
      <c r="U288" s="2"/>
    </row>
    <row r="289" spans="1:21" ht="15.75" customHeight="1">
      <c r="A289" s="13">
        <v>42811</v>
      </c>
      <c r="B289" s="15">
        <v>261.5</v>
      </c>
      <c r="C289" s="15">
        <v>32.714767000000002</v>
      </c>
      <c r="D289" s="15">
        <v>133.98916600000001</v>
      </c>
      <c r="E289" s="15">
        <v>145.11000100000001</v>
      </c>
      <c r="F289" s="15">
        <v>61.668781000000003</v>
      </c>
      <c r="G289" s="15">
        <v>58.0319</v>
      </c>
      <c r="H289" s="21">
        <f t="shared" ref="H289:M289" si="567">LN(B289/B288)</f>
        <v>-2.1009959504089816E-3</v>
      </c>
      <c r="I289" s="21">
        <f t="shared" si="567"/>
        <v>3.6927906734289403E-3</v>
      </c>
      <c r="J289" s="21">
        <f t="shared" si="567"/>
        <v>-4.9877061489744679E-3</v>
      </c>
      <c r="K289" s="21">
        <f t="shared" si="567"/>
        <v>4.974117336885144E-3</v>
      </c>
      <c r="L289" s="21">
        <f t="shared" si="567"/>
        <v>3.551870758037071E-3</v>
      </c>
      <c r="M289" s="22">
        <f t="shared" si="567"/>
        <v>-1.6573397698084025E-2</v>
      </c>
      <c r="N289" s="23">
        <f t="shared" ref="N289:S289" si="568">(B289-B288)/B288</f>
        <v>-2.0987904033026891E-3</v>
      </c>
      <c r="O289" s="23">
        <f t="shared" si="568"/>
        <v>3.699617425576761E-3</v>
      </c>
      <c r="P289" s="23">
        <f t="shared" si="568"/>
        <v>-4.9752881969371866E-3</v>
      </c>
      <c r="Q289" s="23">
        <f t="shared" si="568"/>
        <v>4.9865087955296844E-3</v>
      </c>
      <c r="R289" s="23">
        <f t="shared" si="568"/>
        <v>3.5581861258877933E-3</v>
      </c>
      <c r="S289" s="25">
        <f t="shared" si="568"/>
        <v>-1.6436814532462613E-2</v>
      </c>
      <c r="U289" s="2"/>
    </row>
    <row r="290" spans="1:21" ht="15.75" customHeight="1">
      <c r="A290" s="13">
        <v>42814</v>
      </c>
      <c r="B290" s="15">
        <v>261.92001299999998</v>
      </c>
      <c r="C290" s="15">
        <v>32.863174000000001</v>
      </c>
      <c r="D290" s="15">
        <v>135.39614900000001</v>
      </c>
      <c r="E290" s="15">
        <v>145.83000200000001</v>
      </c>
      <c r="F290" s="15">
        <v>61.725811</v>
      </c>
      <c r="G290" s="15">
        <v>57.77</v>
      </c>
      <c r="H290" s="21">
        <f t="shared" ref="H290:M290" si="569">LN(B290/B289)</f>
        <v>1.6048797513217006E-3</v>
      </c>
      <c r="I290" s="21">
        <f t="shared" si="569"/>
        <v>4.5261333640820361E-3</v>
      </c>
      <c r="J290" s="21">
        <f t="shared" si="569"/>
        <v>1.0445972483300769E-2</v>
      </c>
      <c r="K290" s="21">
        <f t="shared" si="569"/>
        <v>4.9494910457476516E-3</v>
      </c>
      <c r="L290" s="21">
        <f t="shared" si="569"/>
        <v>9.2435175863562764E-4</v>
      </c>
      <c r="M290" s="22">
        <f t="shared" si="569"/>
        <v>-4.5232495586806417E-3</v>
      </c>
      <c r="N290" s="23">
        <f t="shared" ref="N290:S290" si="570">(B290-B289)/B289</f>
        <v>1.6061682600381764E-3</v>
      </c>
      <c r="O290" s="23">
        <f t="shared" si="570"/>
        <v>4.5363917768388457E-3</v>
      </c>
      <c r="P290" s="23">
        <f t="shared" si="570"/>
        <v>1.0500722125548544E-2</v>
      </c>
      <c r="Q290" s="23">
        <f t="shared" si="570"/>
        <v>4.9617600099113521E-3</v>
      </c>
      <c r="R290" s="23">
        <f t="shared" si="570"/>
        <v>9.2477910338453859E-4</v>
      </c>
      <c r="S290" s="25">
        <f t="shared" si="570"/>
        <v>-4.5130350720896115E-3</v>
      </c>
      <c r="U290" s="2"/>
    </row>
    <row r="291" spans="1:21" ht="15.75" customHeight="1">
      <c r="A291" s="13">
        <v>42815</v>
      </c>
      <c r="B291" s="15">
        <v>250.679993</v>
      </c>
      <c r="C291" s="15">
        <v>32.501427</v>
      </c>
      <c r="D291" s="15">
        <v>133.84558100000001</v>
      </c>
      <c r="E291" s="15">
        <v>142.41999799999999</v>
      </c>
      <c r="F291" s="15">
        <v>61.041350999999999</v>
      </c>
      <c r="G291" s="15">
        <v>57.421700000000001</v>
      </c>
      <c r="H291" s="21">
        <f t="shared" ref="H291:M291" si="571">LN(B291/B290)</f>
        <v>-4.3861965823871668E-2</v>
      </c>
      <c r="I291" s="21">
        <f t="shared" si="571"/>
        <v>-1.1068703481099097E-2</v>
      </c>
      <c r="J291" s="21">
        <f t="shared" si="571"/>
        <v>-1.1518163566523874E-2</v>
      </c>
      <c r="K291" s="21">
        <f t="shared" si="571"/>
        <v>-2.3661148929065907E-2</v>
      </c>
      <c r="L291" s="21">
        <f t="shared" si="571"/>
        <v>-1.115065430877646E-2</v>
      </c>
      <c r="M291" s="22">
        <f t="shared" si="571"/>
        <v>-6.0473291296005696E-3</v>
      </c>
      <c r="N291" s="23">
        <f t="shared" ref="N291:S291" si="572">(B291-B290)/B290</f>
        <v>-4.2913941058791823E-2</v>
      </c>
      <c r="O291" s="23">
        <f t="shared" si="572"/>
        <v>-1.1007670774588028E-2</v>
      </c>
      <c r="P291" s="23">
        <f t="shared" si="572"/>
        <v>-1.1452083471000333E-2</v>
      </c>
      <c r="Q291" s="23">
        <f t="shared" si="572"/>
        <v>-2.3383418728884161E-2</v>
      </c>
      <c r="R291" s="23">
        <f t="shared" si="572"/>
        <v>-1.1088716193619577E-2</v>
      </c>
      <c r="S291" s="25">
        <f t="shared" si="572"/>
        <v>-6.0290808378051204E-3</v>
      </c>
      <c r="U291" s="2"/>
    </row>
    <row r="292" spans="1:21" ht="15.75" customHeight="1">
      <c r="A292" s="13">
        <v>42816</v>
      </c>
      <c r="B292" s="15">
        <v>255.009995</v>
      </c>
      <c r="C292" s="15">
        <v>32.807518000000002</v>
      </c>
      <c r="D292" s="15">
        <v>135.35786400000001</v>
      </c>
      <c r="E292" s="15">
        <v>142.64999399999999</v>
      </c>
      <c r="F292" s="15">
        <v>61.820881</v>
      </c>
      <c r="G292" s="15">
        <v>57.251300000000001</v>
      </c>
      <c r="H292" s="21">
        <f t="shared" ref="H292:M292" si="573">LN(B292/B291)</f>
        <v>1.7125543036283677E-2</v>
      </c>
      <c r="I292" s="21">
        <f t="shared" si="573"/>
        <v>9.3737003791024721E-3</v>
      </c>
      <c r="J292" s="21">
        <f t="shared" si="573"/>
        <v>1.1235360738739698E-2</v>
      </c>
      <c r="K292" s="21">
        <f t="shared" si="573"/>
        <v>1.6136110875126757E-3</v>
      </c>
      <c r="L292" s="21">
        <f t="shared" si="573"/>
        <v>1.2689667895071904E-2</v>
      </c>
      <c r="M292" s="22">
        <f t="shared" si="573"/>
        <v>-2.9719310634533837E-3</v>
      </c>
      <c r="N292" s="23">
        <f t="shared" ref="N292:S292" si="574">(B292-B291)/B291</f>
        <v>1.7273025853323715E-2</v>
      </c>
      <c r="O292" s="23">
        <f t="shared" si="574"/>
        <v>9.4177711027888748E-3</v>
      </c>
      <c r="P292" s="23">
        <f t="shared" si="574"/>
        <v>1.1298714449153136E-2</v>
      </c>
      <c r="Q292" s="23">
        <f t="shared" si="574"/>
        <v>1.614913658403505E-3</v>
      </c>
      <c r="R292" s="23">
        <f t="shared" si="574"/>
        <v>1.2770523378488153E-2</v>
      </c>
      <c r="S292" s="25">
        <f t="shared" si="574"/>
        <v>-2.9675192479498304E-3</v>
      </c>
      <c r="U292" s="2"/>
    </row>
    <row r="293" spans="1:21" ht="15.75" customHeight="1">
      <c r="A293" s="13">
        <v>42817</v>
      </c>
      <c r="B293" s="15">
        <v>254.779999</v>
      </c>
      <c r="C293" s="15">
        <v>32.714767000000002</v>
      </c>
      <c r="D293" s="15">
        <v>134.879257</v>
      </c>
      <c r="E293" s="15">
        <v>141.83999600000001</v>
      </c>
      <c r="F293" s="15">
        <v>61.668781000000003</v>
      </c>
      <c r="G293" s="15">
        <v>57.919800000000002</v>
      </c>
      <c r="H293" s="21">
        <f t="shared" ref="H293:M293" si="575">LN(B293/B292)</f>
        <v>-9.0231671202533204E-4</v>
      </c>
      <c r="I293" s="21">
        <f t="shared" si="575"/>
        <v>-2.8311302620852726E-3</v>
      </c>
      <c r="J293" s="21">
        <f t="shared" si="575"/>
        <v>-3.54212995342577E-3</v>
      </c>
      <c r="K293" s="21">
        <f t="shared" si="575"/>
        <v>-5.6944020333570674E-3</v>
      </c>
      <c r="L293" s="21">
        <f t="shared" si="575"/>
        <v>-2.4633653449310784E-3</v>
      </c>
      <c r="M293" s="22">
        <f t="shared" si="575"/>
        <v>1.1608945432704944E-2</v>
      </c>
      <c r="N293" s="23">
        <f t="shared" ref="N293:S293" si="576">(B293-B292)/B292</f>
        <v>-9.0190974671404498E-4</v>
      </c>
      <c r="O293" s="23">
        <f t="shared" si="576"/>
        <v>-2.8271263921885162E-3</v>
      </c>
      <c r="P293" s="23">
        <f t="shared" si="576"/>
        <v>-3.5358640115657476E-3</v>
      </c>
      <c r="Q293" s="23">
        <f t="shared" si="576"/>
        <v>-5.6782196569877107E-3</v>
      </c>
      <c r="R293" s="23">
        <f t="shared" si="576"/>
        <v>-2.4603337503391006E-3</v>
      </c>
      <c r="S293" s="25">
        <f t="shared" si="576"/>
        <v>1.1676590749904398E-2</v>
      </c>
      <c r="U293" s="2"/>
    </row>
    <row r="294" spans="1:21" ht="15.75" customHeight="1">
      <c r="A294" s="13">
        <v>42818</v>
      </c>
      <c r="B294" s="15">
        <v>263.16000400000001</v>
      </c>
      <c r="C294" s="15">
        <v>32.612732000000001</v>
      </c>
      <c r="D294" s="15">
        <v>134.61128199999999</v>
      </c>
      <c r="E294" s="15">
        <v>142.020004</v>
      </c>
      <c r="F294" s="15">
        <v>61.773364999999998</v>
      </c>
      <c r="G294" s="15">
        <v>57.553699999999999</v>
      </c>
      <c r="H294" s="21">
        <f t="shared" ref="H294:M294" si="577">LN(B294/B293)</f>
        <v>3.2361803660989577E-2</v>
      </c>
      <c r="I294" s="21">
        <f t="shared" si="577"/>
        <v>-3.1238019068394085E-3</v>
      </c>
      <c r="J294" s="21">
        <f t="shared" si="577"/>
        <v>-1.9887532179614408E-3</v>
      </c>
      <c r="K294" s="21">
        <f t="shared" si="577"/>
        <v>1.2682873538318645E-3</v>
      </c>
      <c r="L294" s="21">
        <f t="shared" si="577"/>
        <v>1.6944621980806904E-3</v>
      </c>
      <c r="M294" s="22">
        <f t="shared" si="577"/>
        <v>-6.3408700115009341E-3</v>
      </c>
      <c r="N294" s="23">
        <f t="shared" ref="N294:S294" si="578">(B294-B293)/B293</f>
        <v>3.2891141505970459E-2</v>
      </c>
      <c r="O294" s="23">
        <f t="shared" si="578"/>
        <v>-3.1189279141129373E-3</v>
      </c>
      <c r="P294" s="23">
        <f t="shared" si="578"/>
        <v>-1.9867769585949525E-3</v>
      </c>
      <c r="Q294" s="23">
        <f t="shared" si="578"/>
        <v>1.2690919703634692E-3</v>
      </c>
      <c r="R294" s="23">
        <f t="shared" si="578"/>
        <v>1.6958986103518985E-3</v>
      </c>
      <c r="S294" s="25">
        <f t="shared" si="578"/>
        <v>-6.3208091188160691E-3</v>
      </c>
      <c r="U294" s="2"/>
    </row>
    <row r="295" spans="1:21" ht="15.75" customHeight="1">
      <c r="A295" s="13">
        <v>42821</v>
      </c>
      <c r="B295" s="15">
        <v>270.22000100000002</v>
      </c>
      <c r="C295" s="15">
        <v>32.826073000000001</v>
      </c>
      <c r="D295" s="15">
        <v>134.84101899999999</v>
      </c>
      <c r="E295" s="15">
        <v>144.05999800000001</v>
      </c>
      <c r="F295" s="15">
        <v>61.887431999999997</v>
      </c>
      <c r="G295" s="15">
        <v>57.236899999999999</v>
      </c>
      <c r="H295" s="21">
        <f t="shared" ref="H295:M295" si="579">LN(B295/B294)</f>
        <v>2.6474218314825958E-2</v>
      </c>
      <c r="I295" s="21">
        <f t="shared" si="579"/>
        <v>6.5203438799590792E-3</v>
      </c>
      <c r="J295" s="21">
        <f t="shared" si="579"/>
        <v>1.7052150218475213E-3</v>
      </c>
      <c r="K295" s="21">
        <f t="shared" si="579"/>
        <v>1.4261944659118219E-2</v>
      </c>
      <c r="L295" s="21">
        <f t="shared" si="579"/>
        <v>1.8448374119978503E-3</v>
      </c>
      <c r="M295" s="22">
        <f t="shared" si="579"/>
        <v>-5.5196297311842614E-3</v>
      </c>
      <c r="N295" s="23">
        <f t="shared" ref="N295:S295" si="580">(B295-B294)/B294</f>
        <v>2.6827773570029318E-2</v>
      </c>
      <c r="O295" s="23">
        <f t="shared" si="580"/>
        <v>6.5416475994712672E-3</v>
      </c>
      <c r="P295" s="23">
        <f t="shared" si="580"/>
        <v>1.7066697277275771E-3</v>
      </c>
      <c r="Q295" s="23">
        <f t="shared" si="580"/>
        <v>1.4364131407854398E-2</v>
      </c>
      <c r="R295" s="23">
        <f t="shared" si="580"/>
        <v>1.8465401714800318E-3</v>
      </c>
      <c r="S295" s="25">
        <f t="shared" si="580"/>
        <v>-5.5044245634946259E-3</v>
      </c>
      <c r="U295" s="2"/>
    </row>
    <row r="296" spans="1:21" ht="15.75" customHeight="1">
      <c r="A296" s="13">
        <v>42822</v>
      </c>
      <c r="B296" s="15">
        <v>277.45001200000002</v>
      </c>
      <c r="C296" s="15">
        <v>33.020847000000003</v>
      </c>
      <c r="D296" s="15">
        <v>137.63584900000001</v>
      </c>
      <c r="E296" s="15">
        <v>145.16999799999999</v>
      </c>
      <c r="F296" s="15">
        <v>62.068058000000001</v>
      </c>
      <c r="G296" s="15">
        <v>56.928199999999997</v>
      </c>
      <c r="H296" s="21">
        <f t="shared" ref="H296:M296" si="581">LN(B296/B295)</f>
        <v>2.6404334290444188E-2</v>
      </c>
      <c r="I296" s="21">
        <f t="shared" si="581"/>
        <v>5.9159811293089011E-3</v>
      </c>
      <c r="J296" s="21">
        <f t="shared" si="581"/>
        <v>2.0514974648294094E-2</v>
      </c>
      <c r="K296" s="21">
        <f t="shared" si="581"/>
        <v>7.6755901182730159E-3</v>
      </c>
      <c r="L296" s="21">
        <f t="shared" si="581"/>
        <v>2.9143707607694374E-3</v>
      </c>
      <c r="M296" s="22">
        <f t="shared" si="581"/>
        <v>-5.4079706032183353E-3</v>
      </c>
      <c r="N296" s="23">
        <f t="shared" ref="N296:S296" si="582">(B296-B295)/B295</f>
        <v>2.6756017220205656E-2</v>
      </c>
      <c r="O296" s="23">
        <f t="shared" si="582"/>
        <v>5.9335151055078215E-3</v>
      </c>
      <c r="P296" s="23">
        <f t="shared" si="582"/>
        <v>2.0726853154380411E-2</v>
      </c>
      <c r="Q296" s="23">
        <f t="shared" si="582"/>
        <v>7.7051229724436421E-3</v>
      </c>
      <c r="R296" s="23">
        <f t="shared" si="582"/>
        <v>2.9186216678049226E-3</v>
      </c>
      <c r="S296" s="25">
        <f t="shared" si="582"/>
        <v>-5.3933738549782001E-3</v>
      </c>
      <c r="U296" s="2"/>
    </row>
    <row r="297" spans="1:21" ht="15.75" customHeight="1">
      <c r="A297" s="13">
        <v>42823</v>
      </c>
      <c r="B297" s="15">
        <v>277.38000499999998</v>
      </c>
      <c r="C297" s="15">
        <v>32.993023000000001</v>
      </c>
      <c r="D297" s="15">
        <v>137.942093</v>
      </c>
      <c r="E297" s="15">
        <v>146.470001</v>
      </c>
      <c r="F297" s="15">
        <v>62.239173999999998</v>
      </c>
      <c r="G297" s="15">
        <v>56.9953</v>
      </c>
      <c r="H297" s="21">
        <f t="shared" ref="H297:M297" si="583">LN(B297/B296)</f>
        <v>-2.5235476894373637E-4</v>
      </c>
      <c r="I297" s="21">
        <f t="shared" si="583"/>
        <v>-8.4297441273057142E-4</v>
      </c>
      <c r="J297" s="21">
        <f t="shared" si="583"/>
        <v>2.222559061454478E-3</v>
      </c>
      <c r="K297" s="21">
        <f t="shared" si="583"/>
        <v>8.9151804611668564E-3</v>
      </c>
      <c r="L297" s="21">
        <f t="shared" si="583"/>
        <v>2.7531158940651006E-3</v>
      </c>
      <c r="M297" s="22">
        <f t="shared" si="583"/>
        <v>1.177983607583306E-3</v>
      </c>
      <c r="N297" s="23">
        <f t="shared" ref="N297:S297" si="584">(B297-B296)/B296</f>
        <v>-2.5232293015735156E-4</v>
      </c>
      <c r="O297" s="23">
        <f t="shared" si="584"/>
        <v>-8.4261920961635267E-4</v>
      </c>
      <c r="P297" s="23">
        <f t="shared" si="584"/>
        <v>2.2250307766837141E-3</v>
      </c>
      <c r="Q297" s="23">
        <f t="shared" si="584"/>
        <v>8.9550390432601903E-3</v>
      </c>
      <c r="R297" s="23">
        <f t="shared" si="584"/>
        <v>2.7569091979645606E-3</v>
      </c>
      <c r="S297" s="25">
        <f t="shared" si="584"/>
        <v>1.1786777027905941E-3</v>
      </c>
      <c r="U297" s="2"/>
    </row>
    <row r="298" spans="1:21" ht="15.75" customHeight="1">
      <c r="A298" s="13">
        <v>42824</v>
      </c>
      <c r="B298" s="15">
        <v>277.92001299999998</v>
      </c>
      <c r="C298" s="15">
        <v>33.159981000000002</v>
      </c>
      <c r="D298" s="15">
        <v>137.76023900000001</v>
      </c>
      <c r="E298" s="15">
        <v>148.05999800000001</v>
      </c>
      <c r="F298" s="15">
        <v>62.467326999999997</v>
      </c>
      <c r="G298" s="15">
        <v>56.862900000000003</v>
      </c>
      <c r="H298" s="21">
        <f t="shared" ref="H298:M298" si="585">LN(B298/B297)</f>
        <v>1.944924014842584E-3</v>
      </c>
      <c r="I298" s="21">
        <f t="shared" si="585"/>
        <v>5.0476424166366954E-3</v>
      </c>
      <c r="J298" s="21">
        <f t="shared" si="585"/>
        <v>-1.3192055725768795E-3</v>
      </c>
      <c r="K298" s="21">
        <f t="shared" si="585"/>
        <v>1.079694734936253E-2</v>
      </c>
      <c r="L298" s="21">
        <f t="shared" si="585"/>
        <v>3.6590434776777115E-3</v>
      </c>
      <c r="M298" s="22">
        <f t="shared" si="585"/>
        <v>-2.325700910044541E-3</v>
      </c>
      <c r="N298" s="23">
        <f t="shared" ref="N298:S298" si="586">(B298-B297)/B297</f>
        <v>1.9468166063375777E-3</v>
      </c>
      <c r="O298" s="23">
        <f t="shared" si="586"/>
        <v>5.0604032252516253E-3</v>
      </c>
      <c r="P298" s="23">
        <f t="shared" si="586"/>
        <v>-1.3183358034156193E-3</v>
      </c>
      <c r="Q298" s="23">
        <f t="shared" si="586"/>
        <v>1.0855444726869437E-2</v>
      </c>
      <c r="R298" s="23">
        <f t="shared" si="586"/>
        <v>3.6657459496489933E-3</v>
      </c>
      <c r="S298" s="25">
        <f t="shared" si="586"/>
        <v>-2.3229985630393553E-3</v>
      </c>
      <c r="U298" s="2"/>
    </row>
    <row r="299" spans="1:21" ht="15.75" customHeight="1">
      <c r="A299" s="13">
        <v>42825</v>
      </c>
      <c r="B299" s="15">
        <v>278.29998799999998</v>
      </c>
      <c r="C299" s="15">
        <v>33.456798999999997</v>
      </c>
      <c r="D299" s="15">
        <v>137.501846</v>
      </c>
      <c r="E299" s="15">
        <v>147.80999800000001</v>
      </c>
      <c r="F299" s="15">
        <v>62.609927999999996</v>
      </c>
      <c r="G299" s="15">
        <v>56.223399999999998</v>
      </c>
      <c r="H299" s="21">
        <f t="shared" ref="H299:M299" si="587">LN(B299/B298)</f>
        <v>1.3662761440633869E-3</v>
      </c>
      <c r="I299" s="21">
        <f t="shared" si="587"/>
        <v>8.9112672274889865E-3</v>
      </c>
      <c r="J299" s="21">
        <f t="shared" si="587"/>
        <v>-1.8774331081425647E-3</v>
      </c>
      <c r="K299" s="21">
        <f t="shared" si="587"/>
        <v>-1.6899318138178354E-3</v>
      </c>
      <c r="L299" s="21">
        <f t="shared" si="587"/>
        <v>2.2802077289912769E-3</v>
      </c>
      <c r="M299" s="22">
        <f t="shared" si="587"/>
        <v>-1.1310067036032493E-2</v>
      </c>
      <c r="N299" s="23">
        <f t="shared" ref="N299:S299" si="588">(B299-B298)/B298</f>
        <v>1.3672099245332209E-3</v>
      </c>
      <c r="O299" s="23">
        <f t="shared" si="588"/>
        <v>8.9510907741471475E-3</v>
      </c>
      <c r="P299" s="23">
        <f t="shared" si="588"/>
        <v>-1.8756718330026436E-3</v>
      </c>
      <c r="Q299" s="23">
        <f t="shared" si="588"/>
        <v>-1.6885046830812465E-3</v>
      </c>
      <c r="R299" s="23">
        <f t="shared" si="588"/>
        <v>2.2828093796937892E-3</v>
      </c>
      <c r="S299" s="25">
        <f t="shared" si="588"/>
        <v>-1.1246348673739913E-2</v>
      </c>
      <c r="U299" s="2"/>
    </row>
    <row r="300" spans="1:21" ht="15.75" customHeight="1">
      <c r="A300" s="13">
        <v>42828</v>
      </c>
      <c r="B300" s="15">
        <v>298.51998900000001</v>
      </c>
      <c r="C300" s="15">
        <v>33.540278999999998</v>
      </c>
      <c r="D300" s="15">
        <v>137.54014599999999</v>
      </c>
      <c r="E300" s="15">
        <v>146.91999799999999</v>
      </c>
      <c r="F300" s="15">
        <v>62.315227999999998</v>
      </c>
      <c r="G300" s="15">
        <v>56.221400000000003</v>
      </c>
      <c r="H300" s="21">
        <f t="shared" ref="H300:M300" si="589">LN(B300/B299)</f>
        <v>7.0137270001826055E-2</v>
      </c>
      <c r="I300" s="21">
        <f t="shared" si="589"/>
        <v>2.4920502712995063E-3</v>
      </c>
      <c r="J300" s="21">
        <f t="shared" si="589"/>
        <v>2.7850292945479153E-4</v>
      </c>
      <c r="K300" s="21">
        <f t="shared" si="589"/>
        <v>-6.0394443544811958E-3</v>
      </c>
      <c r="L300" s="21">
        <f t="shared" si="589"/>
        <v>-4.7180336787318181E-3</v>
      </c>
      <c r="M300" s="22">
        <f t="shared" si="589"/>
        <v>-3.5573010049442276E-5</v>
      </c>
      <c r="N300" s="23">
        <f t="shared" ref="N300:S300" si="590">(B300-B299)/B299</f>
        <v>7.2655414559342435E-2</v>
      </c>
      <c r="O300" s="23">
        <f t="shared" si="590"/>
        <v>2.4951580095872758E-3</v>
      </c>
      <c r="P300" s="23">
        <f t="shared" si="590"/>
        <v>2.7854171499626596E-4</v>
      </c>
      <c r="Q300" s="23">
        <f t="shared" si="590"/>
        <v>-6.021243569734807E-3</v>
      </c>
      <c r="R300" s="23">
        <f t="shared" si="590"/>
        <v>-4.7069212409891108E-3</v>
      </c>
      <c r="S300" s="25">
        <f t="shared" si="590"/>
        <v>-3.5572377337466941E-5</v>
      </c>
      <c r="U300" s="2"/>
    </row>
    <row r="301" spans="1:21" ht="15.75" customHeight="1">
      <c r="A301" s="13">
        <v>42829</v>
      </c>
      <c r="B301" s="15">
        <v>303.70001200000002</v>
      </c>
      <c r="C301" s="15">
        <v>33.651584999999997</v>
      </c>
      <c r="D301" s="15">
        <v>138.564255</v>
      </c>
      <c r="E301" s="15">
        <v>145.5</v>
      </c>
      <c r="F301" s="15">
        <v>62.486347000000002</v>
      </c>
      <c r="G301" s="15">
        <v>56.290599999999998</v>
      </c>
      <c r="H301" s="21">
        <f t="shared" ref="H301:M301" si="591">LN(B301/B300)</f>
        <v>1.7203516149645749E-2</v>
      </c>
      <c r="I301" s="21">
        <f t="shared" si="591"/>
        <v>3.3130827212254099E-3</v>
      </c>
      <c r="J301" s="21">
        <f t="shared" si="591"/>
        <v>7.4183076603610608E-3</v>
      </c>
      <c r="K301" s="21">
        <f t="shared" si="591"/>
        <v>-9.712120727068712E-3</v>
      </c>
      <c r="L301" s="21">
        <f t="shared" si="591"/>
        <v>2.7422587773322446E-3</v>
      </c>
      <c r="M301" s="22">
        <f t="shared" si="591"/>
        <v>1.2300911676207901E-3</v>
      </c>
      <c r="N301" s="23">
        <f t="shared" ref="N301:S301" si="592">(B301-B300)/B300</f>
        <v>1.7352348890780661E-2</v>
      </c>
      <c r="O301" s="23">
        <f t="shared" si="592"/>
        <v>3.3185770458259759E-3</v>
      </c>
      <c r="P301" s="23">
        <f t="shared" si="592"/>
        <v>7.4458914708437924E-3</v>
      </c>
      <c r="Q301" s="23">
        <f t="shared" si="592"/>
        <v>-9.6651103956589528E-3</v>
      </c>
      <c r="R301" s="23">
        <f t="shared" si="592"/>
        <v>2.7460222082474682E-3</v>
      </c>
      <c r="S301" s="25">
        <f t="shared" si="592"/>
        <v>1.230848040070063E-3</v>
      </c>
      <c r="U301" s="2"/>
    </row>
    <row r="302" spans="1:21" ht="15.75" customHeight="1">
      <c r="A302" s="13">
        <v>42830</v>
      </c>
      <c r="B302" s="15">
        <v>295</v>
      </c>
      <c r="C302" s="15">
        <v>33.595939999999999</v>
      </c>
      <c r="D302" s="15">
        <v>137.84639000000001</v>
      </c>
      <c r="E302" s="15">
        <v>143.61999499999999</v>
      </c>
      <c r="F302" s="15">
        <v>62.324733999999999</v>
      </c>
      <c r="G302" s="15">
        <v>56.419600000000003</v>
      </c>
      <c r="H302" s="21">
        <f t="shared" ref="H302:M302" si="593">LN(B302/B301)</f>
        <v>-2.9065055224559464E-2</v>
      </c>
      <c r="I302" s="21">
        <f t="shared" si="593"/>
        <v>-1.654931172560703E-3</v>
      </c>
      <c r="J302" s="21">
        <f t="shared" si="593"/>
        <v>-5.1942038193522775E-3</v>
      </c>
      <c r="K302" s="21">
        <f t="shared" si="593"/>
        <v>-1.3005198743469127E-2</v>
      </c>
      <c r="L302" s="21">
        <f t="shared" si="593"/>
        <v>-2.5897234288631086E-3</v>
      </c>
      <c r="M302" s="22">
        <f t="shared" si="593"/>
        <v>2.2890573582102004E-3</v>
      </c>
      <c r="N302" s="23">
        <f t="shared" ref="N302:S302" si="594">(B302-B301)/B301</f>
        <v>-2.8646729194070675E-2</v>
      </c>
      <c r="O302" s="23">
        <f t="shared" si="594"/>
        <v>-1.6535625290754774E-3</v>
      </c>
      <c r="P302" s="23">
        <f t="shared" si="594"/>
        <v>-5.1807372687854387E-3</v>
      </c>
      <c r="Q302" s="23">
        <f t="shared" si="594"/>
        <v>-1.2920996563573961E-2</v>
      </c>
      <c r="R302" s="23">
        <f t="shared" si="594"/>
        <v>-2.5863729880065268E-3</v>
      </c>
      <c r="S302" s="25">
        <f t="shared" si="594"/>
        <v>2.2916792501768484E-3</v>
      </c>
      <c r="U302" s="2"/>
    </row>
    <row r="303" spans="1:21" ht="15.75" customHeight="1">
      <c r="A303" s="13">
        <v>42831</v>
      </c>
      <c r="B303" s="15">
        <v>298.70001200000002</v>
      </c>
      <c r="C303" s="15">
        <v>33.419704000000003</v>
      </c>
      <c r="D303" s="15">
        <v>137.501846</v>
      </c>
      <c r="E303" s="15">
        <v>143.740005</v>
      </c>
      <c r="F303" s="15">
        <v>62.486347000000002</v>
      </c>
      <c r="G303" s="15">
        <v>56.030099999999997</v>
      </c>
      <c r="H303" s="21">
        <f t="shared" ref="H303:M303" si="595">LN(B303/B302)</f>
        <v>1.2464409056331333E-2</v>
      </c>
      <c r="I303" s="21">
        <f t="shared" si="595"/>
        <v>-5.2595601787384606E-3</v>
      </c>
      <c r="J303" s="21">
        <f t="shared" si="595"/>
        <v>-2.502606770463653E-3</v>
      </c>
      <c r="K303" s="21">
        <f t="shared" si="595"/>
        <v>8.3525895724650533E-4</v>
      </c>
      <c r="L303" s="21">
        <f t="shared" si="595"/>
        <v>2.5897234288631194E-3</v>
      </c>
      <c r="M303" s="22">
        <f t="shared" si="595"/>
        <v>-6.9275695304435595E-3</v>
      </c>
      <c r="N303" s="23">
        <f t="shared" ref="N303:S303" si="596">(B303-B302)/B302</f>
        <v>1.2542413559322086E-2</v>
      </c>
      <c r="O303" s="23">
        <f t="shared" si="596"/>
        <v>-5.2457529094288137E-3</v>
      </c>
      <c r="P303" s="23">
        <f t="shared" si="596"/>
        <v>-2.4994778608276448E-3</v>
      </c>
      <c r="Q303" s="23">
        <f t="shared" si="596"/>
        <v>8.3560788315030737E-4</v>
      </c>
      <c r="R303" s="23">
        <f t="shared" si="596"/>
        <v>2.5930796591928122E-3</v>
      </c>
      <c r="S303" s="25">
        <f t="shared" si="596"/>
        <v>-6.9036292352304034E-3</v>
      </c>
      <c r="U303" s="2"/>
    </row>
    <row r="304" spans="1:21" ht="15.75" customHeight="1">
      <c r="A304" s="13">
        <v>42832</v>
      </c>
      <c r="B304" s="15">
        <v>302.540009</v>
      </c>
      <c r="C304" s="15">
        <v>33.419704000000003</v>
      </c>
      <c r="D304" s="15">
        <v>137.19555700000001</v>
      </c>
      <c r="E304" s="15">
        <v>143.11000100000001</v>
      </c>
      <c r="F304" s="15">
        <v>62.438808000000002</v>
      </c>
      <c r="G304" s="15">
        <v>56.381999999999998</v>
      </c>
      <c r="H304" s="21">
        <f t="shared" ref="H304:M304" si="597">LN(B304/B303)</f>
        <v>1.2773764486034197E-2</v>
      </c>
      <c r="I304" s="21">
        <f t="shared" si="597"/>
        <v>0</v>
      </c>
      <c r="J304" s="21">
        <f t="shared" si="597"/>
        <v>-2.2300110855431672E-3</v>
      </c>
      <c r="K304" s="21">
        <f t="shared" si="597"/>
        <v>-4.3925745149080075E-3</v>
      </c>
      <c r="L304" s="21">
        <f t="shared" si="597"/>
        <v>-7.6107974082114446E-4</v>
      </c>
      <c r="M304" s="22">
        <f t="shared" si="597"/>
        <v>6.2609122952171905E-3</v>
      </c>
      <c r="N304" s="23">
        <f t="shared" ref="N304:S304" si="598">(B304-B303)/B303</f>
        <v>1.2855697508308042E-2</v>
      </c>
      <c r="O304" s="23">
        <f t="shared" si="598"/>
        <v>0</v>
      </c>
      <c r="P304" s="23">
        <f t="shared" si="598"/>
        <v>-2.227526458081097E-3</v>
      </c>
      <c r="Q304" s="23">
        <f t="shared" si="598"/>
        <v>-4.3829412695511275E-3</v>
      </c>
      <c r="R304" s="23">
        <f t="shared" si="598"/>
        <v>-7.6079019309610856E-4</v>
      </c>
      <c r="S304" s="25">
        <f t="shared" si="598"/>
        <v>6.2805527743123885E-3</v>
      </c>
      <c r="U304" s="2"/>
    </row>
    <row r="305" spans="1:21" ht="15.75" customHeight="1">
      <c r="A305" s="13">
        <v>42835</v>
      </c>
      <c r="B305" s="15">
        <v>312.39001500000001</v>
      </c>
      <c r="C305" s="15">
        <v>33.206359999999997</v>
      </c>
      <c r="D305" s="15">
        <v>137.032837</v>
      </c>
      <c r="E305" s="15">
        <v>143.85000600000001</v>
      </c>
      <c r="F305" s="15">
        <v>62.296191999999998</v>
      </c>
      <c r="G305" s="15">
        <v>56.970700000000001</v>
      </c>
      <c r="H305" s="21">
        <f t="shared" ref="H305:M305" si="599">LN(B305/B304)</f>
        <v>3.2038925344629841E-2</v>
      </c>
      <c r="I305" s="21">
        <f t="shared" si="599"/>
        <v>-6.4042423151224092E-3</v>
      </c>
      <c r="J305" s="21">
        <f t="shared" si="599"/>
        <v>-1.1867481461276127E-3</v>
      </c>
      <c r="K305" s="21">
        <f t="shared" si="599"/>
        <v>5.1575593972543075E-3</v>
      </c>
      <c r="L305" s="21">
        <f t="shared" si="599"/>
        <v>-2.2867048085163585E-3</v>
      </c>
      <c r="M305" s="22">
        <f t="shared" si="599"/>
        <v>1.0387141956519868E-2</v>
      </c>
      <c r="N305" s="23">
        <f t="shared" ref="N305:S305" si="600">(B305-B304)/B304</f>
        <v>3.2557697187085122E-2</v>
      </c>
      <c r="O305" s="23">
        <f t="shared" si="600"/>
        <v>-6.3837788629129213E-3</v>
      </c>
      <c r="P305" s="23">
        <f t="shared" si="600"/>
        <v>-1.1860442390274146E-3</v>
      </c>
      <c r="Q305" s="23">
        <f t="shared" si="600"/>
        <v>5.1708825017756548E-3</v>
      </c>
      <c r="R305" s="23">
        <f t="shared" si="600"/>
        <v>-2.284092290807407E-3</v>
      </c>
      <c r="S305" s="25">
        <f t="shared" si="600"/>
        <v>1.0441275584406422E-2</v>
      </c>
      <c r="U305" s="2"/>
    </row>
    <row r="306" spans="1:21" ht="15.75" customHeight="1">
      <c r="A306" s="13">
        <v>42836</v>
      </c>
      <c r="B306" s="15">
        <v>308.709991</v>
      </c>
      <c r="C306" s="15">
        <v>33.150706999999997</v>
      </c>
      <c r="D306" s="15">
        <v>135.55886799999999</v>
      </c>
      <c r="E306" s="15">
        <v>144.35000600000001</v>
      </c>
      <c r="F306" s="15">
        <v>62.248676000000003</v>
      </c>
      <c r="G306" s="15">
        <v>57.298000000000002</v>
      </c>
      <c r="H306" s="21">
        <f t="shared" ref="H306:M306" si="601">LN(B306/B305)</f>
        <v>-1.1850159487002906E-2</v>
      </c>
      <c r="I306" s="21">
        <f t="shared" si="601"/>
        <v>-1.6773801364304332E-3</v>
      </c>
      <c r="J306" s="21">
        <f t="shared" si="601"/>
        <v>-1.0814587081279315E-2</v>
      </c>
      <c r="K306" s="21">
        <f t="shared" si="601"/>
        <v>3.469815966911545E-3</v>
      </c>
      <c r="L306" s="21">
        <f t="shared" si="601"/>
        <v>-7.6303428745693965E-4</v>
      </c>
      <c r="M306" s="22">
        <f t="shared" si="601"/>
        <v>5.7286185120700795E-3</v>
      </c>
      <c r="N306" s="23">
        <f t="shared" ref="N306:S306" si="602">(B306-B305)/B305</f>
        <v>-1.1780222873000607E-2</v>
      </c>
      <c r="O306" s="23">
        <f t="shared" si="602"/>
        <v>-1.6759741206202521E-3</v>
      </c>
      <c r="P306" s="23">
        <f t="shared" si="602"/>
        <v>-1.0756319669569499E-2</v>
      </c>
      <c r="Q306" s="23">
        <f t="shared" si="602"/>
        <v>3.4758427469234864E-3</v>
      </c>
      <c r="R306" s="23">
        <f t="shared" si="602"/>
        <v>-7.6274325082333386E-4</v>
      </c>
      <c r="S306" s="25">
        <f t="shared" si="602"/>
        <v>5.7450584247692414E-3</v>
      </c>
      <c r="U306" s="2"/>
    </row>
    <row r="307" spans="1:21" ht="15.75" customHeight="1">
      <c r="A307" s="13">
        <v>42837</v>
      </c>
      <c r="B307" s="15">
        <v>296.83999599999999</v>
      </c>
      <c r="C307" s="15">
        <v>33.048679</v>
      </c>
      <c r="D307" s="15">
        <v>135.721542</v>
      </c>
      <c r="E307" s="15">
        <v>143.83000200000001</v>
      </c>
      <c r="F307" s="15">
        <v>62.011012999999998</v>
      </c>
      <c r="G307" s="15">
        <v>56.990499999999997</v>
      </c>
      <c r="H307" s="21">
        <f t="shared" ref="H307:M307" si="603">LN(B307/B306)</f>
        <v>-3.9209036113152421E-2</v>
      </c>
      <c r="I307" s="21">
        <f t="shared" si="603"/>
        <v>-3.0824479485287112E-3</v>
      </c>
      <c r="J307" s="21">
        <f t="shared" si="603"/>
        <v>1.1993053202646118E-3</v>
      </c>
      <c r="K307" s="21">
        <f t="shared" si="603"/>
        <v>-3.6088871534796377E-3</v>
      </c>
      <c r="L307" s="21">
        <f t="shared" si="603"/>
        <v>-3.8252677391408746E-3</v>
      </c>
      <c r="M307" s="22">
        <f t="shared" si="603"/>
        <v>-5.3811318201219044E-3</v>
      </c>
      <c r="N307" s="23">
        <f t="shared" ref="N307:S307" si="604">(B307-B306)/B306</f>
        <v>-3.8450310472782905E-2</v>
      </c>
      <c r="O307" s="23">
        <f t="shared" si="604"/>
        <v>-3.0777020833974108E-3</v>
      </c>
      <c r="P307" s="23">
        <f t="shared" si="604"/>
        <v>1.2000247744766485E-3</v>
      </c>
      <c r="Q307" s="23">
        <f t="shared" si="604"/>
        <v>-3.6023829469047624E-3</v>
      </c>
      <c r="R307" s="23">
        <f t="shared" si="604"/>
        <v>-3.8179607225703053E-3</v>
      </c>
      <c r="S307" s="25">
        <f t="shared" si="604"/>
        <v>-5.3666794652519204E-3</v>
      </c>
      <c r="U307" s="2"/>
    </row>
    <row r="308" spans="1:21" ht="15.75" customHeight="1">
      <c r="A308" s="13">
        <v>42838</v>
      </c>
      <c r="B308" s="15">
        <v>304</v>
      </c>
      <c r="C308" s="15">
        <v>32.696213</v>
      </c>
      <c r="D308" s="15">
        <v>135.00372300000001</v>
      </c>
      <c r="E308" s="15">
        <v>142.91999799999999</v>
      </c>
      <c r="F308" s="15">
        <v>61.744827000000001</v>
      </c>
      <c r="G308" s="15">
        <v>56.851500000000001</v>
      </c>
      <c r="H308" s="21">
        <f t="shared" ref="H308:M308" si="605">LN(B308/B307)</f>
        <v>2.3834441779561979E-2</v>
      </c>
      <c r="I308" s="21">
        <f t="shared" si="605"/>
        <v>-1.0722334956957636E-2</v>
      </c>
      <c r="J308" s="21">
        <f t="shared" si="605"/>
        <v>-5.3029456424181134E-3</v>
      </c>
      <c r="K308" s="21">
        <f t="shared" si="605"/>
        <v>-6.3470413597365117E-3</v>
      </c>
      <c r="L308" s="21">
        <f t="shared" si="605"/>
        <v>-4.3017995836237798E-3</v>
      </c>
      <c r="M308" s="22">
        <f t="shared" si="605"/>
        <v>-2.4419822047155697E-3</v>
      </c>
      <c r="N308" s="23">
        <f t="shared" ref="N308:S308" si="606">(B308-B307)/B307</f>
        <v>2.4120752245260155E-2</v>
      </c>
      <c r="O308" s="23">
        <f t="shared" si="606"/>
        <v>-1.0665055629001078E-2</v>
      </c>
      <c r="P308" s="23">
        <f t="shared" si="606"/>
        <v>-5.2889098474875234E-3</v>
      </c>
      <c r="Q308" s="23">
        <f t="shared" si="606"/>
        <v>-6.3269414402150597E-3</v>
      </c>
      <c r="R308" s="23">
        <f t="shared" si="606"/>
        <v>-4.2925600973491209E-3</v>
      </c>
      <c r="S308" s="25">
        <f t="shared" si="606"/>
        <v>-2.4390029917266175E-3</v>
      </c>
      <c r="U308" s="2"/>
    </row>
    <row r="309" spans="1:21" ht="15.75" customHeight="1">
      <c r="A309" s="13">
        <v>42842</v>
      </c>
      <c r="B309" s="15">
        <v>301.44000199999999</v>
      </c>
      <c r="C309" s="15">
        <v>32.909545999999999</v>
      </c>
      <c r="D309" s="15">
        <v>135.75027499999999</v>
      </c>
      <c r="E309" s="15">
        <v>147.25</v>
      </c>
      <c r="F309" s="15">
        <v>62.248676000000003</v>
      </c>
      <c r="G309" s="15">
        <v>56.465000000000003</v>
      </c>
      <c r="H309" s="21">
        <f t="shared" ref="H309:M309" si="607">LN(B309/B308)</f>
        <v>-8.4567033834039799E-3</v>
      </c>
      <c r="I309" s="21">
        <f t="shared" si="607"/>
        <v>6.5035068619540039E-3</v>
      </c>
      <c r="J309" s="21">
        <f t="shared" si="607"/>
        <v>5.5146287587343173E-3</v>
      </c>
      <c r="K309" s="21">
        <f t="shared" si="607"/>
        <v>2.9846803370329921E-2</v>
      </c>
      <c r="L309" s="21">
        <f t="shared" si="607"/>
        <v>8.1270673227645338E-3</v>
      </c>
      <c r="M309" s="22">
        <f t="shared" si="607"/>
        <v>-6.8216278971019225E-3</v>
      </c>
      <c r="N309" s="23">
        <f t="shared" ref="N309:S309" si="608">(B309-B308)/B308</f>
        <v>-8.4210460526316037E-3</v>
      </c>
      <c r="O309" s="23">
        <f t="shared" si="608"/>
        <v>6.5247005822967529E-3</v>
      </c>
      <c r="P309" s="23">
        <f t="shared" si="608"/>
        <v>5.5298623135006421E-3</v>
      </c>
      <c r="Q309" s="23">
        <f t="shared" si="608"/>
        <v>3.0296683883244999E-2</v>
      </c>
      <c r="R309" s="23">
        <f t="shared" si="608"/>
        <v>8.1601815808796819E-3</v>
      </c>
      <c r="S309" s="25">
        <f t="shared" si="608"/>
        <v>-6.7984134103761217E-3</v>
      </c>
      <c r="U309" s="2"/>
    </row>
    <row r="310" spans="1:21" ht="15.75" customHeight="1">
      <c r="A310" s="13">
        <v>42843</v>
      </c>
      <c r="B310" s="15">
        <v>300.25</v>
      </c>
      <c r="C310" s="15">
        <v>33.178539000000001</v>
      </c>
      <c r="D310" s="15">
        <v>135.14730800000001</v>
      </c>
      <c r="E310" s="15">
        <v>143.36000100000001</v>
      </c>
      <c r="F310" s="15">
        <v>62.163124000000003</v>
      </c>
      <c r="G310" s="15">
        <v>56.222299999999997</v>
      </c>
      <c r="H310" s="21">
        <f t="shared" ref="H310:M310" si="609">LN(B310/B309)</f>
        <v>-3.9555370627248239E-3</v>
      </c>
      <c r="I310" s="21">
        <f t="shared" si="609"/>
        <v>8.1404835820421649E-3</v>
      </c>
      <c r="J310" s="21">
        <f t="shared" si="609"/>
        <v>-4.451630679556064E-3</v>
      </c>
      <c r="K310" s="21">
        <f t="shared" si="609"/>
        <v>-2.6772866329629209E-2</v>
      </c>
      <c r="L310" s="21">
        <f t="shared" si="609"/>
        <v>-1.3753038455331771E-3</v>
      </c>
      <c r="M310" s="22">
        <f t="shared" si="609"/>
        <v>-4.307501826134953E-3</v>
      </c>
      <c r="N310" s="23">
        <f t="shared" ref="N310:S310" si="610">(B310-B309)/B309</f>
        <v>-3.9477242307077503E-3</v>
      </c>
      <c r="O310" s="23">
        <f t="shared" si="610"/>
        <v>8.1737074100020051E-3</v>
      </c>
      <c r="P310" s="23">
        <f t="shared" si="610"/>
        <v>-4.4417368583597955E-3</v>
      </c>
      <c r="Q310" s="23">
        <f t="shared" si="610"/>
        <v>-2.6417650254668856E-2</v>
      </c>
      <c r="R310" s="23">
        <f t="shared" si="610"/>
        <v>-1.3743585486059148E-3</v>
      </c>
      <c r="S310" s="25">
        <f t="shared" si="610"/>
        <v>-4.2982378464536675E-3</v>
      </c>
      <c r="U310" s="2"/>
    </row>
    <row r="311" spans="1:21" ht="15.75" customHeight="1">
      <c r="A311" s="13">
        <v>42844</v>
      </c>
      <c r="B311" s="15">
        <v>305.51998900000001</v>
      </c>
      <c r="C311" s="15">
        <v>33.308399000000001</v>
      </c>
      <c r="D311" s="15">
        <v>134.64956699999999</v>
      </c>
      <c r="E311" s="15">
        <v>139.759995</v>
      </c>
      <c r="F311" s="15">
        <v>61.830387000000002</v>
      </c>
      <c r="G311" s="15">
        <v>56.105699999999999</v>
      </c>
      <c r="H311" s="21">
        <f t="shared" ref="H311:M311" si="611">LN(B311/B310)</f>
        <v>1.7399745952977597E-2</v>
      </c>
      <c r="I311" s="21">
        <f t="shared" si="611"/>
        <v>3.9063361628345833E-3</v>
      </c>
      <c r="J311" s="21">
        <f t="shared" si="611"/>
        <v>-3.6897504072110452E-3</v>
      </c>
      <c r="K311" s="21">
        <f t="shared" si="611"/>
        <v>-2.5432326151881606E-2</v>
      </c>
      <c r="L311" s="21">
        <f t="shared" si="611"/>
        <v>-5.3670195483738851E-3</v>
      </c>
      <c r="M311" s="22">
        <f t="shared" si="611"/>
        <v>-2.0760637041382225E-3</v>
      </c>
      <c r="N311" s="23">
        <f t="shared" ref="N311:S311" si="612">(B311-B310)/B310</f>
        <v>1.7552003330557901E-2</v>
      </c>
      <c r="O311" s="23">
        <f t="shared" si="612"/>
        <v>3.9139758384177416E-3</v>
      </c>
      <c r="P311" s="23">
        <f t="shared" si="612"/>
        <v>-3.6829516426625311E-3</v>
      </c>
      <c r="Q311" s="23">
        <f t="shared" si="612"/>
        <v>-2.5111648820370803E-2</v>
      </c>
      <c r="R311" s="23">
        <f t="shared" si="612"/>
        <v>-5.3526428304986988E-3</v>
      </c>
      <c r="S311" s="25">
        <f t="shared" si="612"/>
        <v>-2.0739101744325344E-3</v>
      </c>
      <c r="U311" s="2"/>
    </row>
    <row r="312" spans="1:21" ht="15.75" customHeight="1">
      <c r="A312" s="13">
        <v>42845</v>
      </c>
      <c r="B312" s="15">
        <v>302.51001000000002</v>
      </c>
      <c r="C312" s="15">
        <v>33.558838000000002</v>
      </c>
      <c r="D312" s="15">
        <v>136.334137</v>
      </c>
      <c r="E312" s="15">
        <v>141.179993</v>
      </c>
      <c r="F312" s="15">
        <v>62.267696000000001</v>
      </c>
      <c r="G312" s="15">
        <v>56.077300000000001</v>
      </c>
      <c r="H312" s="21">
        <f t="shared" ref="H312:M312" si="613">LN(B312/B311)</f>
        <v>-9.9008390805754454E-3</v>
      </c>
      <c r="I312" s="21">
        <f t="shared" si="613"/>
        <v>7.4906690405793395E-3</v>
      </c>
      <c r="J312" s="21">
        <f t="shared" si="613"/>
        <v>1.2433158714928493E-2</v>
      </c>
      <c r="K312" s="21">
        <f t="shared" si="613"/>
        <v>1.0108992335045825E-2</v>
      </c>
      <c r="L312" s="21">
        <f t="shared" si="613"/>
        <v>7.0478253908320557E-3</v>
      </c>
      <c r="M312" s="22">
        <f t="shared" si="613"/>
        <v>-5.0631558447720342E-4</v>
      </c>
      <c r="N312" s="23">
        <f t="shared" ref="N312:S312" si="614">(B312-B311)/B311</f>
        <v>-9.8519871313558702E-3</v>
      </c>
      <c r="O312" s="23">
        <f t="shared" si="614"/>
        <v>7.5187942836880293E-3</v>
      </c>
      <c r="P312" s="23">
        <f t="shared" si="614"/>
        <v>1.2510771757624798E-2</v>
      </c>
      <c r="Q312" s="23">
        <f t="shared" si="614"/>
        <v>1.0160260809969209E-2</v>
      </c>
      <c r="R312" s="23">
        <f t="shared" si="614"/>
        <v>7.0727197615631787E-3</v>
      </c>
      <c r="S312" s="25">
        <f t="shared" si="614"/>
        <v>-5.0618742837176542E-4</v>
      </c>
      <c r="U312" s="2"/>
    </row>
    <row r="313" spans="1:21" ht="15.75" customHeight="1">
      <c r="A313" s="13">
        <v>42846</v>
      </c>
      <c r="B313" s="15">
        <v>305.60000600000001</v>
      </c>
      <c r="C313" s="15">
        <v>33.688693999999998</v>
      </c>
      <c r="D313" s="15">
        <v>136.17143200000001</v>
      </c>
      <c r="E313" s="15">
        <v>142.86999499999999</v>
      </c>
      <c r="F313" s="15">
        <v>63.123283000000001</v>
      </c>
      <c r="G313" s="15">
        <v>56.2697</v>
      </c>
      <c r="H313" s="21">
        <f t="shared" ref="H313:M313" si="615">LN(B313/B312)</f>
        <v>1.0162709093377931E-2</v>
      </c>
      <c r="I313" s="21">
        <f t="shared" si="615"/>
        <v>3.8620350083196642E-3</v>
      </c>
      <c r="J313" s="21">
        <f t="shared" si="615"/>
        <v>-1.1941408752229243E-3</v>
      </c>
      <c r="K313" s="21">
        <f t="shared" si="615"/>
        <v>1.1899468494984723E-2</v>
      </c>
      <c r="L313" s="21">
        <f t="shared" si="615"/>
        <v>1.364691918635037E-2</v>
      </c>
      <c r="M313" s="22">
        <f t="shared" si="615"/>
        <v>3.4251059323811739E-3</v>
      </c>
      <c r="N313" s="23">
        <f t="shared" ref="N313:S313" si="616">(B313-B312)/B312</f>
        <v>1.0214524802005675E-2</v>
      </c>
      <c r="O313" s="23">
        <f t="shared" si="616"/>
        <v>3.8695022753766576E-3</v>
      </c>
      <c r="P313" s="23">
        <f t="shared" si="616"/>
        <v>-1.1934281727252825E-3</v>
      </c>
      <c r="Q313" s="23">
        <f t="shared" si="616"/>
        <v>1.1970548829818916E-2</v>
      </c>
      <c r="R313" s="23">
        <f t="shared" si="616"/>
        <v>1.3740463433880705E-2</v>
      </c>
      <c r="S313" s="25">
        <f t="shared" si="616"/>
        <v>3.4309783102966663E-3</v>
      </c>
      <c r="U313" s="2"/>
    </row>
    <row r="314" spans="1:21" ht="15.75" customHeight="1">
      <c r="A314" s="13">
        <v>42849</v>
      </c>
      <c r="B314" s="15">
        <v>308.02999899999998</v>
      </c>
      <c r="C314" s="15">
        <v>34.087536</v>
      </c>
      <c r="D314" s="15">
        <v>137.482697</v>
      </c>
      <c r="E314" s="15">
        <v>143.83000200000001</v>
      </c>
      <c r="F314" s="15">
        <v>64.197509999999994</v>
      </c>
      <c r="G314" s="15">
        <v>56.294499999999999</v>
      </c>
      <c r="H314" s="21">
        <f t="shared" ref="H314:M314" si="617">LN(B314/B313)</f>
        <v>7.9201006553417802E-3</v>
      </c>
      <c r="I314" s="21">
        <f t="shared" si="617"/>
        <v>1.1769512821917733E-2</v>
      </c>
      <c r="J314" s="21">
        <f t="shared" si="617"/>
        <v>9.583447840488651E-3</v>
      </c>
      <c r="K314" s="21">
        <f t="shared" si="617"/>
        <v>6.6969696408869473E-3</v>
      </c>
      <c r="L314" s="21">
        <f t="shared" si="617"/>
        <v>1.6874737671429926E-2</v>
      </c>
      <c r="M314" s="22">
        <f t="shared" si="617"/>
        <v>4.4063743892407608E-4</v>
      </c>
      <c r="N314" s="23">
        <f t="shared" ref="N314:S314" si="618">(B314-B313)/B313</f>
        <v>7.9515476187522315E-3</v>
      </c>
      <c r="O314" s="23">
        <f t="shared" si="618"/>
        <v>1.1839046060972323E-2</v>
      </c>
      <c r="P314" s="23">
        <f t="shared" si="618"/>
        <v>9.6295161234699472E-3</v>
      </c>
      <c r="Q314" s="23">
        <f t="shared" si="618"/>
        <v>6.7194444851770225E-3</v>
      </c>
      <c r="R314" s="23">
        <f t="shared" si="618"/>
        <v>1.7017920313174988E-2</v>
      </c>
      <c r="S314" s="25">
        <f t="shared" si="618"/>
        <v>4.4073453386101304E-4</v>
      </c>
      <c r="U314" s="2"/>
    </row>
    <row r="315" spans="1:21" ht="15.75" customHeight="1">
      <c r="A315" s="13">
        <v>42850</v>
      </c>
      <c r="B315" s="15">
        <v>313.790009</v>
      </c>
      <c r="C315" s="15">
        <v>34.198836999999997</v>
      </c>
      <c r="D315" s="15">
        <v>138.33454900000001</v>
      </c>
      <c r="E315" s="15">
        <v>152.16000399999999</v>
      </c>
      <c r="F315" s="15">
        <v>64.568282999999994</v>
      </c>
      <c r="G315" s="15">
        <v>56.3232</v>
      </c>
      <c r="H315" s="21">
        <f t="shared" ref="H315:M315" si="619">LN(B315/B314)</f>
        <v>1.8526823460056862E-2</v>
      </c>
      <c r="I315" s="21">
        <f t="shared" si="619"/>
        <v>3.2598333656345029E-3</v>
      </c>
      <c r="J315" s="21">
        <f t="shared" si="619"/>
        <v>6.1769502876731592E-3</v>
      </c>
      <c r="K315" s="21">
        <f t="shared" si="619"/>
        <v>5.6300564564094838E-2</v>
      </c>
      <c r="L315" s="21">
        <f t="shared" si="619"/>
        <v>5.7588900915260411E-3</v>
      </c>
      <c r="M315" s="22">
        <f t="shared" si="619"/>
        <v>5.0968898532484928E-4</v>
      </c>
      <c r="N315" s="23">
        <f t="shared" ref="N315:S315" si="620">(B315-B314)/B314</f>
        <v>1.8699509848714518E-2</v>
      </c>
      <c r="O315" s="23">
        <f t="shared" si="620"/>
        <v>3.2651524005723803E-3</v>
      </c>
      <c r="P315" s="23">
        <f t="shared" si="620"/>
        <v>6.1960669857968236E-3</v>
      </c>
      <c r="Q315" s="23">
        <f t="shared" si="620"/>
        <v>5.7915607899386518E-2</v>
      </c>
      <c r="R315" s="23">
        <f t="shared" si="620"/>
        <v>5.7755043770389199E-3</v>
      </c>
      <c r="S315" s="25">
        <f t="shared" si="620"/>
        <v>5.0981889882671693E-4</v>
      </c>
      <c r="U315" s="2"/>
    </row>
    <row r="316" spans="1:21" ht="15.75" customHeight="1">
      <c r="A316" s="13">
        <v>42851</v>
      </c>
      <c r="B316" s="15">
        <v>310.17001299999998</v>
      </c>
      <c r="C316" s="15">
        <v>34.254497999999998</v>
      </c>
      <c r="D316" s="15">
        <v>137.520996</v>
      </c>
      <c r="E316" s="15">
        <v>150.16999799999999</v>
      </c>
      <c r="F316" s="15">
        <v>64.482712000000006</v>
      </c>
      <c r="G316" s="15">
        <v>55.939399999999999</v>
      </c>
      <c r="H316" s="21">
        <f t="shared" ref="H316:M316" si="621">LN(B316/B315)</f>
        <v>-1.1603424862061682E-2</v>
      </c>
      <c r="I316" s="21">
        <f t="shared" si="621"/>
        <v>1.6262469101650369E-3</v>
      </c>
      <c r="J316" s="21">
        <f t="shared" si="621"/>
        <v>-5.8984158445185833E-3</v>
      </c>
      <c r="K316" s="21">
        <f t="shared" si="621"/>
        <v>-1.3164652711247678E-2</v>
      </c>
      <c r="L316" s="21">
        <f t="shared" si="621"/>
        <v>-1.3261581213085385E-3</v>
      </c>
      <c r="M316" s="22">
        <f t="shared" si="621"/>
        <v>-6.8375664788402173E-3</v>
      </c>
      <c r="N316" s="23">
        <f t="shared" ref="N316:S316" si="622">(B316-B315)/B315</f>
        <v>-1.1536364754048031E-2</v>
      </c>
      <c r="O316" s="23">
        <f t="shared" si="622"/>
        <v>1.6275699667798829E-3</v>
      </c>
      <c r="P316" s="23">
        <f t="shared" si="622"/>
        <v>-5.8810543416743495E-3</v>
      </c>
      <c r="Q316" s="23">
        <f t="shared" si="622"/>
        <v>-1.3078377679327572E-2</v>
      </c>
      <c r="R316" s="23">
        <f t="shared" si="622"/>
        <v>-1.325279162216338E-3</v>
      </c>
      <c r="S316" s="25">
        <f t="shared" si="622"/>
        <v>-6.814243508891555E-3</v>
      </c>
      <c r="U316" s="2"/>
    </row>
    <row r="317" spans="1:21" ht="15.75" customHeight="1">
      <c r="A317" s="13">
        <v>42852</v>
      </c>
      <c r="B317" s="15">
        <v>308.63000499999998</v>
      </c>
      <c r="C317" s="15">
        <v>34.718277</v>
      </c>
      <c r="D317" s="15">
        <v>137.626251</v>
      </c>
      <c r="E317" s="15">
        <v>153.08000200000001</v>
      </c>
      <c r="F317" s="15">
        <v>64.900993</v>
      </c>
      <c r="G317" s="15">
        <v>56.018000000000001</v>
      </c>
      <c r="H317" s="21">
        <f t="shared" ref="H317:M317" si="623">LN(B317/B316)</f>
        <v>-4.977411553422152E-3</v>
      </c>
      <c r="I317" s="21">
        <f t="shared" si="623"/>
        <v>1.3448378432163576E-2</v>
      </c>
      <c r="J317" s="21">
        <f t="shared" si="623"/>
        <v>7.6508128852352704E-4</v>
      </c>
      <c r="K317" s="21">
        <f t="shared" si="623"/>
        <v>1.9192701248615673E-2</v>
      </c>
      <c r="L317" s="21">
        <f t="shared" si="623"/>
        <v>6.4657671879984691E-3</v>
      </c>
      <c r="M317" s="22">
        <f t="shared" si="623"/>
        <v>1.4041057208083398E-3</v>
      </c>
      <c r="N317" s="23">
        <f t="shared" ref="N317:S317" si="624">(B317-B316)/B316</f>
        <v>-4.9650447672386702E-3</v>
      </c>
      <c r="O317" s="23">
        <f t="shared" si="624"/>
        <v>1.3539214616427963E-2</v>
      </c>
      <c r="P317" s="23">
        <f t="shared" si="624"/>
        <v>7.6537403786691347E-4</v>
      </c>
      <c r="Q317" s="23">
        <f t="shared" si="624"/>
        <v>1.937806511790734E-2</v>
      </c>
      <c r="R317" s="23">
        <f t="shared" si="624"/>
        <v>6.486715385047595E-3</v>
      </c>
      <c r="S317" s="25">
        <f t="shared" si="624"/>
        <v>1.4050919387766326E-3</v>
      </c>
      <c r="U317" s="2"/>
    </row>
    <row r="318" spans="1:21" ht="15.75" customHeight="1">
      <c r="A318" s="13">
        <v>42853</v>
      </c>
      <c r="B318" s="15">
        <v>314.07000699999998</v>
      </c>
      <c r="C318" s="15">
        <v>33.531005999999998</v>
      </c>
      <c r="D318" s="15">
        <v>137.49226400000001</v>
      </c>
      <c r="E318" s="15">
        <v>152.199997</v>
      </c>
      <c r="F318" s="15">
        <v>65.081626999999997</v>
      </c>
      <c r="G318" s="15">
        <v>56.669800000000002</v>
      </c>
      <c r="H318" s="21">
        <f t="shared" ref="H318:M318" si="625">LN(B318/B317)</f>
        <v>1.7472748661609867E-2</v>
      </c>
      <c r="I318" s="21">
        <f t="shared" si="625"/>
        <v>-3.4795699974262427E-2</v>
      </c>
      <c r="J318" s="21">
        <f t="shared" si="625"/>
        <v>-9.7403121409835741E-4</v>
      </c>
      <c r="K318" s="21">
        <f t="shared" si="625"/>
        <v>-5.7652479058868987E-3</v>
      </c>
      <c r="L318" s="21">
        <f t="shared" si="625"/>
        <v>2.7793579830991707E-3</v>
      </c>
      <c r="M318" s="22">
        <f t="shared" si="625"/>
        <v>1.1568373311654277E-2</v>
      </c>
      <c r="N318" s="23">
        <f t="shared" ref="N318:S318" si="626">(B318-B317)/B317</f>
        <v>1.7626290094509743E-2</v>
      </c>
      <c r="O318" s="23">
        <f t="shared" si="626"/>
        <v>-3.4197290378206346E-2</v>
      </c>
      <c r="P318" s="23">
        <f t="shared" si="626"/>
        <v>-9.7355699967436107E-4</v>
      </c>
      <c r="Q318" s="23">
        <f t="shared" si="626"/>
        <v>-5.7486607558315242E-3</v>
      </c>
      <c r="R318" s="23">
        <f t="shared" si="626"/>
        <v>2.7832239793310672E-3</v>
      </c>
      <c r="S318" s="25">
        <f t="shared" si="626"/>
        <v>1.1635545717447989E-2</v>
      </c>
      <c r="U318" s="2"/>
    </row>
    <row r="319" spans="1:21" ht="15.75" customHeight="1">
      <c r="A319" s="13">
        <v>42856</v>
      </c>
      <c r="B319" s="15">
        <v>322.82998700000002</v>
      </c>
      <c r="C319" s="15">
        <v>33.679417000000001</v>
      </c>
      <c r="D319" s="15">
        <v>140.29667699999999</v>
      </c>
      <c r="E319" s="15">
        <v>155.35000600000001</v>
      </c>
      <c r="F319" s="15">
        <v>65.984741</v>
      </c>
      <c r="G319" s="15">
        <v>56.982300000000002</v>
      </c>
      <c r="H319" s="21">
        <f t="shared" ref="H319:M319" si="627">LN(B319/B318)</f>
        <v>2.7509915324139864E-2</v>
      </c>
      <c r="I319" s="21">
        <f t="shared" si="627"/>
        <v>4.4163162375991504E-3</v>
      </c>
      <c r="J319" s="21">
        <f t="shared" si="627"/>
        <v>2.0191648161434983E-2</v>
      </c>
      <c r="K319" s="21">
        <f t="shared" si="627"/>
        <v>2.0485248744842578E-2</v>
      </c>
      <c r="L319" s="21">
        <f t="shared" si="627"/>
        <v>1.378123628824697E-2</v>
      </c>
      <c r="M319" s="22">
        <f t="shared" si="627"/>
        <v>5.4992523243450895E-3</v>
      </c>
      <c r="N319" s="23">
        <f t="shared" ref="N319:S319" si="628">(B319-B318)/B318</f>
        <v>2.7891806937171311E-2</v>
      </c>
      <c r="O319" s="23">
        <f t="shared" si="628"/>
        <v>4.4260825338793284E-3</v>
      </c>
      <c r="P319" s="23">
        <f t="shared" si="628"/>
        <v>2.0396878474558993E-2</v>
      </c>
      <c r="Q319" s="23">
        <f t="shared" si="628"/>
        <v>2.0696511577460882E-2</v>
      </c>
      <c r="R319" s="23">
        <f t="shared" si="628"/>
        <v>1.3876635259902188E-2</v>
      </c>
      <c r="S319" s="25">
        <f t="shared" si="628"/>
        <v>5.5144009684170402E-3</v>
      </c>
      <c r="U319" s="2"/>
    </row>
    <row r="320" spans="1:21" ht="15.75" customHeight="1">
      <c r="A320" s="13">
        <v>42857</v>
      </c>
      <c r="B320" s="15">
        <v>318.89001500000001</v>
      </c>
      <c r="C320" s="15">
        <v>34.291598999999998</v>
      </c>
      <c r="D320" s="15">
        <v>141.18678299999999</v>
      </c>
      <c r="E320" s="15">
        <v>156.449997</v>
      </c>
      <c r="F320" s="15">
        <v>65.880165000000005</v>
      </c>
      <c r="G320" s="15">
        <v>56.912599999999998</v>
      </c>
      <c r="H320" s="21">
        <f t="shared" ref="H320:M320" si="629">LN(B320/B319)</f>
        <v>-1.2279565841440509E-2</v>
      </c>
      <c r="I320" s="21">
        <f t="shared" si="629"/>
        <v>1.8013517810587767E-2</v>
      </c>
      <c r="J320" s="21">
        <f t="shared" si="629"/>
        <v>6.3244139949495933E-3</v>
      </c>
      <c r="K320" s="21">
        <f t="shared" si="629"/>
        <v>7.0557764779143909E-3</v>
      </c>
      <c r="L320" s="21">
        <f t="shared" si="629"/>
        <v>-1.5861084665518377E-3</v>
      </c>
      <c r="M320" s="22">
        <f t="shared" si="629"/>
        <v>-1.2239355528823677E-3</v>
      </c>
      <c r="N320" s="23">
        <f t="shared" ref="N320:S320" si="630">(B320-B319)/B319</f>
        <v>-1.220447962908728E-2</v>
      </c>
      <c r="O320" s="23">
        <f t="shared" si="630"/>
        <v>1.8176739817081664E-2</v>
      </c>
      <c r="P320" s="23">
        <f t="shared" si="630"/>
        <v>6.3444553287602314E-3</v>
      </c>
      <c r="Q320" s="23">
        <f t="shared" si="630"/>
        <v>7.0807271162898347E-3</v>
      </c>
      <c r="R320" s="23">
        <f t="shared" si="630"/>
        <v>-1.584851261293796E-3</v>
      </c>
      <c r="S320" s="25">
        <f t="shared" si="630"/>
        <v>-1.2231868492497589E-3</v>
      </c>
      <c r="U320" s="2"/>
    </row>
    <row r="321" spans="1:21" ht="15.75" customHeight="1">
      <c r="A321" s="13">
        <v>42858</v>
      </c>
      <c r="B321" s="15">
        <v>311.01998900000001</v>
      </c>
      <c r="C321" s="15">
        <v>34.556049000000002</v>
      </c>
      <c r="D321" s="15">
        <v>140.75611900000001</v>
      </c>
      <c r="E321" s="15">
        <v>155.58999600000001</v>
      </c>
      <c r="F321" s="15">
        <v>65.671036000000001</v>
      </c>
      <c r="G321" s="15">
        <v>57.008400000000002</v>
      </c>
      <c r="H321" s="21">
        <f t="shared" ref="H321:M321" si="631">LN(B321/B320)</f>
        <v>-2.4989079344406726E-2</v>
      </c>
      <c r="I321" s="21">
        <f t="shared" si="631"/>
        <v>7.6822174251780064E-3</v>
      </c>
      <c r="J321" s="21">
        <f t="shared" si="631"/>
        <v>-3.0549755421357722E-3</v>
      </c>
      <c r="K321" s="21">
        <f t="shared" si="631"/>
        <v>-5.5121343211574541E-3</v>
      </c>
      <c r="L321" s="21">
        <f t="shared" si="631"/>
        <v>-3.1794339326517689E-3</v>
      </c>
      <c r="M321" s="22">
        <f t="shared" si="631"/>
        <v>1.6818676553451144E-3</v>
      </c>
      <c r="N321" s="23">
        <f t="shared" ref="N321:S321" si="632">(B321-B320)/B320</f>
        <v>-2.4679436889863095E-2</v>
      </c>
      <c r="O321" s="23">
        <f t="shared" si="632"/>
        <v>7.7118013656932022E-3</v>
      </c>
      <c r="P321" s="23">
        <f t="shared" si="632"/>
        <v>-3.0503138526782559E-3</v>
      </c>
      <c r="Q321" s="23">
        <f t="shared" si="632"/>
        <v>-5.4969703834509033E-3</v>
      </c>
      <c r="R321" s="23">
        <f t="shared" si="632"/>
        <v>-3.1743848850409578E-3</v>
      </c>
      <c r="S321" s="25">
        <f t="shared" si="632"/>
        <v>1.683282787994295E-3</v>
      </c>
      <c r="U321" s="2"/>
    </row>
    <row r="322" spans="1:21" ht="15.75" customHeight="1">
      <c r="A322" s="13">
        <v>42859</v>
      </c>
      <c r="B322" s="15">
        <v>295.459991</v>
      </c>
      <c r="C322" s="15">
        <v>34.434570000000001</v>
      </c>
      <c r="D322" s="15">
        <v>140.248795</v>
      </c>
      <c r="E322" s="15">
        <v>157.25</v>
      </c>
      <c r="F322" s="15">
        <v>65.414337000000003</v>
      </c>
      <c r="G322" s="15">
        <v>57.200899999999997</v>
      </c>
      <c r="H322" s="21">
        <f t="shared" ref="H322:M322" si="633">LN(B322/B321)</f>
        <v>-5.1323749993204916E-2</v>
      </c>
      <c r="I322" s="21">
        <f t="shared" si="633"/>
        <v>-3.5216128600343141E-3</v>
      </c>
      <c r="J322" s="21">
        <f t="shared" si="633"/>
        <v>-3.610787754398262E-3</v>
      </c>
      <c r="K322" s="21">
        <f t="shared" si="633"/>
        <v>1.0612578962271961E-2</v>
      </c>
      <c r="L322" s="21">
        <f t="shared" si="633"/>
        <v>-3.9165213059795421E-3</v>
      </c>
      <c r="M322" s="22">
        <f t="shared" si="633"/>
        <v>3.3710071297603796E-3</v>
      </c>
      <c r="N322" s="23">
        <f t="shared" ref="N322:S322" si="634">(B322-B321)/B321</f>
        <v>-5.0028932384792821E-2</v>
      </c>
      <c r="O322" s="23">
        <f t="shared" si="634"/>
        <v>-3.5154192540935675E-3</v>
      </c>
      <c r="P322" s="23">
        <f t="shared" si="634"/>
        <v>-3.6042766993313533E-3</v>
      </c>
      <c r="Q322" s="23">
        <f t="shared" si="634"/>
        <v>1.06690921182361E-2</v>
      </c>
      <c r="R322" s="23">
        <f t="shared" si="634"/>
        <v>-3.9088617392909345E-3</v>
      </c>
      <c r="S322" s="25">
        <f t="shared" si="634"/>
        <v>3.3766953641918636E-3</v>
      </c>
      <c r="U322" s="2"/>
    </row>
    <row r="323" spans="1:21" ht="15.75" customHeight="1">
      <c r="A323" s="13">
        <v>42860</v>
      </c>
      <c r="B323" s="15">
        <v>308.35000600000001</v>
      </c>
      <c r="C323" s="15">
        <v>34.406536000000003</v>
      </c>
      <c r="D323" s="15">
        <v>142.57463100000001</v>
      </c>
      <c r="E323" s="15">
        <v>156.60000600000001</v>
      </c>
      <c r="F323" s="15">
        <v>65.594977999999998</v>
      </c>
      <c r="G323" s="15">
        <v>57.862000000000002</v>
      </c>
      <c r="H323" s="21">
        <f t="shared" ref="H323:M323" si="635">LN(B323/B322)</f>
        <v>4.2702087463423744E-2</v>
      </c>
      <c r="I323" s="21">
        <f t="shared" si="635"/>
        <v>-8.1445529215246255E-4</v>
      </c>
      <c r="J323" s="21">
        <f t="shared" si="635"/>
        <v>1.6447636362193718E-2</v>
      </c>
      <c r="K323" s="21">
        <f t="shared" si="635"/>
        <v>-4.1420737096716431E-3</v>
      </c>
      <c r="L323" s="21">
        <f t="shared" si="635"/>
        <v>2.7576835201142728E-3</v>
      </c>
      <c r="M323" s="22">
        <f t="shared" si="635"/>
        <v>1.1491232617149709E-2</v>
      </c>
      <c r="N323" s="23">
        <f t="shared" ref="N323:S323" si="636">(B323-B322)/B322</f>
        <v>4.3626938985454736E-2</v>
      </c>
      <c r="O323" s="23">
        <f t="shared" si="636"/>
        <v>-8.1412371346580243E-4</v>
      </c>
      <c r="P323" s="23">
        <f t="shared" si="636"/>
        <v>1.6583643374618724E-2</v>
      </c>
      <c r="Q323" s="23">
        <f t="shared" si="636"/>
        <v>-4.1335071542129885E-3</v>
      </c>
      <c r="R323" s="23">
        <f t="shared" si="636"/>
        <v>2.7614894270042707E-3</v>
      </c>
      <c r="S323" s="25">
        <f t="shared" si="636"/>
        <v>1.1557510458751606E-2</v>
      </c>
      <c r="U323" s="2"/>
    </row>
    <row r="324" spans="1:21" ht="15.75" customHeight="1">
      <c r="A324" s="13">
        <v>42863</v>
      </c>
      <c r="B324" s="15">
        <v>307.19000199999999</v>
      </c>
      <c r="C324" s="15">
        <v>34.144889999999997</v>
      </c>
      <c r="D324" s="15">
        <v>146.45105000000001</v>
      </c>
      <c r="E324" s="15">
        <v>156.38000500000001</v>
      </c>
      <c r="F324" s="15">
        <v>65.537918000000005</v>
      </c>
      <c r="G324" s="15">
        <v>58.418999999999997</v>
      </c>
      <c r="H324" s="21">
        <f t="shared" ref="H324:M324" si="637">LN(B324/B323)</f>
        <v>-3.7690657249275913E-3</v>
      </c>
      <c r="I324" s="21">
        <f t="shared" si="637"/>
        <v>-7.6336054789080494E-3</v>
      </c>
      <c r="J324" s="21">
        <f t="shared" si="637"/>
        <v>2.6825654002792691E-2</v>
      </c>
      <c r="K324" s="21">
        <f t="shared" si="637"/>
        <v>-1.4058472011125899E-3</v>
      </c>
      <c r="L324" s="21">
        <f t="shared" si="637"/>
        <v>-8.7026223536195736E-4</v>
      </c>
      <c r="M324" s="22">
        <f t="shared" si="637"/>
        <v>9.580314242696876E-3</v>
      </c>
      <c r="N324" s="23">
        <f t="shared" ref="N324:S324" si="638">(B324-B323)/B323</f>
        <v>-3.7619717121069713E-3</v>
      </c>
      <c r="O324" s="23">
        <f t="shared" si="638"/>
        <v>-7.6045435088265209E-3</v>
      </c>
      <c r="P324" s="23">
        <f t="shared" si="638"/>
        <v>2.7188700912717061E-2</v>
      </c>
      <c r="Q324" s="23">
        <f t="shared" si="638"/>
        <v>-1.4048594608610445E-3</v>
      </c>
      <c r="R324" s="23">
        <f t="shared" si="638"/>
        <v>-8.6988366700866619E-4</v>
      </c>
      <c r="S324" s="25">
        <f t="shared" si="638"/>
        <v>9.6263523556046286E-3</v>
      </c>
      <c r="U324" s="2"/>
    </row>
    <row r="325" spans="1:21" ht="15.75" customHeight="1">
      <c r="A325" s="13">
        <v>42864</v>
      </c>
      <c r="B325" s="15">
        <v>321.26001000000002</v>
      </c>
      <c r="C325" s="15">
        <v>33.986030999999997</v>
      </c>
      <c r="D325" s="15">
        <v>147.389038</v>
      </c>
      <c r="E325" s="15">
        <v>157.46000699999999</v>
      </c>
      <c r="F325" s="15">
        <v>65.633010999999996</v>
      </c>
      <c r="G325" s="15">
        <v>57.8553</v>
      </c>
      <c r="H325" s="21">
        <f t="shared" ref="H325:M325" si="639">LN(B325/B324)</f>
        <v>4.4784340086073564E-2</v>
      </c>
      <c r="I325" s="21">
        <f t="shared" si="639"/>
        <v>-4.6633536009399691E-3</v>
      </c>
      <c r="J325" s="21">
        <f t="shared" si="639"/>
        <v>6.3843649954223071E-3</v>
      </c>
      <c r="K325" s="21">
        <f t="shared" si="639"/>
        <v>6.8825275422892468E-3</v>
      </c>
      <c r="L325" s="21">
        <f t="shared" si="639"/>
        <v>1.4499099363549479E-3</v>
      </c>
      <c r="M325" s="22">
        <f t="shared" si="639"/>
        <v>-9.6961136954578364E-3</v>
      </c>
      <c r="N325" s="23">
        <f t="shared" ref="N325:S325" si="640">(B325-B324)/B324</f>
        <v>4.5802297953694567E-2</v>
      </c>
      <c r="O325" s="23">
        <f t="shared" si="640"/>
        <v>-4.6524970500710257E-3</v>
      </c>
      <c r="P325" s="23">
        <f t="shared" si="640"/>
        <v>6.4047884941759716E-3</v>
      </c>
      <c r="Q325" s="23">
        <f t="shared" si="640"/>
        <v>6.9062665652170748E-3</v>
      </c>
      <c r="R325" s="23">
        <f t="shared" si="640"/>
        <v>1.4509615639604454E-3</v>
      </c>
      <c r="S325" s="25">
        <f t="shared" si="640"/>
        <v>-9.64925794690079E-3</v>
      </c>
      <c r="U325" s="2"/>
    </row>
    <row r="326" spans="1:21" ht="15.75" customHeight="1">
      <c r="A326" s="13">
        <v>42865</v>
      </c>
      <c r="B326" s="15">
        <v>325.22000100000002</v>
      </c>
      <c r="C326" s="15">
        <v>33.649628</v>
      </c>
      <c r="D326" s="15">
        <v>146.69030799999999</v>
      </c>
      <c r="E326" s="15">
        <v>160.279999</v>
      </c>
      <c r="F326" s="15">
        <v>65.889679000000001</v>
      </c>
      <c r="G326" s="15">
        <v>57.119</v>
      </c>
      <c r="H326" s="21">
        <f t="shared" ref="H326:M326" si="641">LN(B326/B325)</f>
        <v>1.2251084215362697E-2</v>
      </c>
      <c r="I326" s="21">
        <f t="shared" si="641"/>
        <v>-9.9475861998723561E-3</v>
      </c>
      <c r="J326" s="21">
        <f t="shared" si="641"/>
        <v>-4.7519917625189556E-3</v>
      </c>
      <c r="K326" s="21">
        <f t="shared" si="641"/>
        <v>1.7750777316807322E-2</v>
      </c>
      <c r="L326" s="21">
        <f t="shared" si="641"/>
        <v>3.903027315391187E-3</v>
      </c>
      <c r="M326" s="22">
        <f t="shared" si="641"/>
        <v>-1.2808254816814567E-2</v>
      </c>
      <c r="N326" s="23">
        <f t="shared" ref="N326:S326" si="642">(B326-B325)/B325</f>
        <v>1.2326436147468221E-2</v>
      </c>
      <c r="O326" s="23">
        <f t="shared" si="642"/>
        <v>-9.8982726167700236E-3</v>
      </c>
      <c r="P326" s="23">
        <f t="shared" si="642"/>
        <v>-4.7407189128950812E-3</v>
      </c>
      <c r="Q326" s="23">
        <f t="shared" si="642"/>
        <v>1.7909258698305619E-2</v>
      </c>
      <c r="R326" s="23">
        <f t="shared" si="642"/>
        <v>3.9106540457210593E-3</v>
      </c>
      <c r="S326" s="25">
        <f t="shared" si="642"/>
        <v>-1.2726578204589726E-2</v>
      </c>
      <c r="U326" s="2"/>
    </row>
    <row r="327" spans="1:21" ht="15.75" customHeight="1">
      <c r="A327" s="13">
        <v>42866</v>
      </c>
      <c r="B327" s="15">
        <v>323.10000600000001</v>
      </c>
      <c r="C327" s="15">
        <v>33.350600999999997</v>
      </c>
      <c r="D327" s="15">
        <v>147.958923</v>
      </c>
      <c r="E327" s="15">
        <v>158.53999300000001</v>
      </c>
      <c r="F327" s="15">
        <v>65.081626999999997</v>
      </c>
      <c r="G327" s="15">
        <v>57.193100000000001</v>
      </c>
      <c r="H327" s="21">
        <f t="shared" ref="H327:M327" si="643">LN(B327/B326)</f>
        <v>-6.5399880718635351E-3</v>
      </c>
      <c r="I327" s="21">
        <f t="shared" si="643"/>
        <v>-8.9262078631565846E-3</v>
      </c>
      <c r="J327" s="21">
        <f t="shared" si="643"/>
        <v>8.6110717800092478E-3</v>
      </c>
      <c r="K327" s="21">
        <f t="shared" si="643"/>
        <v>-1.0915396272748533E-2</v>
      </c>
      <c r="L327" s="21">
        <f t="shared" si="643"/>
        <v>-1.2339531119562427E-2</v>
      </c>
      <c r="M327" s="22">
        <f t="shared" si="643"/>
        <v>1.2964508635367235E-3</v>
      </c>
      <c r="N327" s="23">
        <f t="shared" ref="N327:S327" si="644">(B327-B326)/B326</f>
        <v>-6.5186488945371381E-3</v>
      </c>
      <c r="O327" s="23">
        <f t="shared" si="644"/>
        <v>-8.8864875415562514E-3</v>
      </c>
      <c r="P327" s="23">
        <f t="shared" si="644"/>
        <v>8.6482537073956593E-3</v>
      </c>
      <c r="Q327" s="23">
        <f t="shared" si="644"/>
        <v>-1.0856039498727436E-2</v>
      </c>
      <c r="R327" s="23">
        <f t="shared" si="644"/>
        <v>-1.2263711286254765E-2</v>
      </c>
      <c r="S327" s="25">
        <f t="shared" si="644"/>
        <v>1.2972916192510616E-3</v>
      </c>
      <c r="U327" s="2"/>
    </row>
    <row r="328" spans="1:21" ht="15.75" customHeight="1">
      <c r="A328" s="13">
        <v>42867</v>
      </c>
      <c r="B328" s="15">
        <v>324.80999800000001</v>
      </c>
      <c r="C328" s="15">
        <v>33.201096</v>
      </c>
      <c r="D328" s="15">
        <v>150.02526900000001</v>
      </c>
      <c r="E328" s="15">
        <v>160.80999800000001</v>
      </c>
      <c r="F328" s="15">
        <v>65.005577000000002</v>
      </c>
      <c r="G328" s="15">
        <v>56.407699999999998</v>
      </c>
      <c r="H328" s="21">
        <f t="shared" ref="H328:M328" si="645">LN(B328/B327)</f>
        <v>5.278498432916153E-3</v>
      </c>
      <c r="I328" s="21">
        <f t="shared" si="645"/>
        <v>-4.4929057630118795E-3</v>
      </c>
      <c r="J328" s="21">
        <f t="shared" si="645"/>
        <v>1.3869051965024857E-2</v>
      </c>
      <c r="K328" s="21">
        <f t="shared" si="645"/>
        <v>1.4216648172782096E-2</v>
      </c>
      <c r="L328" s="21">
        <f t="shared" si="645"/>
        <v>-1.1692158233145044E-3</v>
      </c>
      <c r="M328" s="22">
        <f t="shared" si="645"/>
        <v>-1.3827587730772438E-2</v>
      </c>
      <c r="N328" s="23">
        <f t="shared" ref="N328:S328" si="646">(B328-B327)/B327</f>
        <v>5.2924542502174998E-3</v>
      </c>
      <c r="O328" s="23">
        <f t="shared" si="646"/>
        <v>-4.4828277607350401E-3</v>
      </c>
      <c r="P328" s="23">
        <f t="shared" si="646"/>
        <v>1.3965673432213412E-2</v>
      </c>
      <c r="Q328" s="23">
        <f t="shared" si="646"/>
        <v>1.4318185317442252E-2</v>
      </c>
      <c r="R328" s="23">
        <f t="shared" si="646"/>
        <v>-1.1685325568150757E-3</v>
      </c>
      <c r="S328" s="25">
        <f t="shared" si="646"/>
        <v>-1.3732425764646483E-2</v>
      </c>
      <c r="U328" s="2"/>
    </row>
    <row r="329" spans="1:21" ht="15.75" customHeight="1">
      <c r="A329" s="13">
        <v>42870</v>
      </c>
      <c r="B329" s="15">
        <v>315.88000499999998</v>
      </c>
      <c r="C329" s="15">
        <v>33.294539999999998</v>
      </c>
      <c r="D329" s="15">
        <v>149.64085399999999</v>
      </c>
      <c r="E329" s="15">
        <v>160.020004</v>
      </c>
      <c r="F329" s="15">
        <v>65.053107999999995</v>
      </c>
      <c r="G329" s="15">
        <v>56.326000000000001</v>
      </c>
      <c r="H329" s="21">
        <f t="shared" ref="H329:M329" si="647">LN(B329/B328)</f>
        <v>-2.7877979375294858E-2</v>
      </c>
      <c r="I329" s="21">
        <f t="shared" si="647"/>
        <v>2.8105321531238783E-3</v>
      </c>
      <c r="J329" s="21">
        <f t="shared" si="647"/>
        <v>-2.5656234145972215E-3</v>
      </c>
      <c r="K329" s="21">
        <f t="shared" si="647"/>
        <v>-4.924699010042736E-3</v>
      </c>
      <c r="L329" s="21">
        <f t="shared" si="647"/>
        <v>7.3091623394578025E-4</v>
      </c>
      <c r="M329" s="22">
        <f t="shared" si="647"/>
        <v>-1.4494337416999076E-3</v>
      </c>
      <c r="N329" s="23">
        <f t="shared" ref="N329:S329" si="648">(B329-B328)/B328</f>
        <v>-2.7492974523524439E-2</v>
      </c>
      <c r="O329" s="23">
        <f t="shared" si="648"/>
        <v>2.814485401325248E-3</v>
      </c>
      <c r="P329" s="23">
        <f t="shared" si="648"/>
        <v>-2.5623350157100424E-3</v>
      </c>
      <c r="Q329" s="23">
        <f t="shared" si="648"/>
        <v>-4.9125925615645313E-3</v>
      </c>
      <c r="R329" s="23">
        <f t="shared" si="648"/>
        <v>7.3118341830874316E-4</v>
      </c>
      <c r="S329" s="25">
        <f t="shared" si="648"/>
        <v>-1.448383819939439E-3</v>
      </c>
      <c r="U329" s="2"/>
    </row>
    <row r="330" spans="1:21" ht="15.75" customHeight="1">
      <c r="A330" s="13">
        <v>42871</v>
      </c>
      <c r="B330" s="15">
        <v>317.01001000000002</v>
      </c>
      <c r="C330" s="15">
        <v>33.472084000000002</v>
      </c>
      <c r="D330" s="15">
        <v>149.419769</v>
      </c>
      <c r="E330" s="15">
        <v>159.41000399999999</v>
      </c>
      <c r="F330" s="15">
        <v>66.362967999999995</v>
      </c>
      <c r="G330" s="15">
        <v>56.8337</v>
      </c>
      <c r="H330" s="21">
        <f t="shared" ref="H330:M330" si="649">LN(B330/B329)</f>
        <v>3.5709402076190169E-3</v>
      </c>
      <c r="I330" s="21">
        <f t="shared" si="649"/>
        <v>5.3183584206643259E-3</v>
      </c>
      <c r="J330" s="21">
        <f t="shared" si="649"/>
        <v>-1.4785299251867379E-3</v>
      </c>
      <c r="K330" s="21">
        <f t="shared" si="649"/>
        <v>-3.8193076807694678E-3</v>
      </c>
      <c r="L330" s="21">
        <f t="shared" si="649"/>
        <v>1.9935207611500846E-2</v>
      </c>
      <c r="M330" s="22">
        <f t="shared" si="649"/>
        <v>8.9732193812105884E-3</v>
      </c>
      <c r="N330" s="23">
        <f t="shared" ref="N330:S330" si="650">(B330-B329)/B329</f>
        <v>3.5773236105907992E-3</v>
      </c>
      <c r="O330" s="23">
        <f t="shared" si="650"/>
        <v>5.3325259937516663E-3</v>
      </c>
      <c r="P330" s="23">
        <f t="shared" si="650"/>
        <v>-1.4774374383080438E-3</v>
      </c>
      <c r="Q330" s="23">
        <f t="shared" si="650"/>
        <v>-3.8120234017742782E-3</v>
      </c>
      <c r="R330" s="23">
        <f t="shared" si="650"/>
        <v>2.0135240886569178E-2</v>
      </c>
      <c r="S330" s="25">
        <f t="shared" si="650"/>
        <v>9.0135994034726379E-3</v>
      </c>
      <c r="U330" s="2"/>
    </row>
    <row r="331" spans="1:21" ht="15.75" customHeight="1">
      <c r="A331" s="13">
        <v>42872</v>
      </c>
      <c r="B331" s="15">
        <v>306.10998499999999</v>
      </c>
      <c r="C331" s="15">
        <v>32.743214000000002</v>
      </c>
      <c r="D331" s="15">
        <v>144.402939</v>
      </c>
      <c r="E331" s="15">
        <v>153.199997</v>
      </c>
      <c r="F331" s="15">
        <v>64.517685</v>
      </c>
      <c r="G331" s="15">
        <v>57.720599999999997</v>
      </c>
      <c r="H331" s="21">
        <f t="shared" ref="H331:M331" si="651">LN(B331/B330)</f>
        <v>-3.498888518764634E-2</v>
      </c>
      <c r="I331" s="21">
        <f t="shared" si="651"/>
        <v>-2.2016043495298763E-2</v>
      </c>
      <c r="J331" s="21">
        <f t="shared" si="651"/>
        <v>-3.4152007131481255E-2</v>
      </c>
      <c r="K331" s="21">
        <f t="shared" si="651"/>
        <v>-3.9735287013838341E-2</v>
      </c>
      <c r="L331" s="21">
        <f t="shared" si="651"/>
        <v>-2.8199817794360427E-2</v>
      </c>
      <c r="M331" s="22">
        <f t="shared" si="651"/>
        <v>1.5484669214483977E-2</v>
      </c>
      <c r="N331" s="23">
        <f t="shared" ref="N331:S331" si="652">(B331-B330)/B330</f>
        <v>-3.4383851159778919E-2</v>
      </c>
      <c r="O331" s="23">
        <f t="shared" si="652"/>
        <v>-2.1775459215506287E-2</v>
      </c>
      <c r="P331" s="23">
        <f t="shared" si="652"/>
        <v>-3.3575409957968809E-2</v>
      </c>
      <c r="Q331" s="23">
        <f t="shared" si="652"/>
        <v>-3.8956193740513241E-2</v>
      </c>
      <c r="R331" s="23">
        <f t="shared" si="652"/>
        <v>-2.7805914286413397E-2</v>
      </c>
      <c r="S331" s="25">
        <f t="shared" si="652"/>
        <v>1.5605177913808129E-2</v>
      </c>
      <c r="U331" s="2"/>
    </row>
    <row r="332" spans="1:21" ht="15.75" customHeight="1">
      <c r="A332" s="13">
        <v>42873</v>
      </c>
      <c r="B332" s="15">
        <v>313.05999800000001</v>
      </c>
      <c r="C332" s="15">
        <v>32.911414999999998</v>
      </c>
      <c r="D332" s="15">
        <v>146.60379</v>
      </c>
      <c r="E332" s="15">
        <v>155.699997</v>
      </c>
      <c r="F332" s="15">
        <v>64.737587000000005</v>
      </c>
      <c r="G332" s="15">
        <v>57.055799999999998</v>
      </c>
      <c r="H332" s="21">
        <f t="shared" ref="H332:M332" si="653">LN(B332/B331)</f>
        <v>2.2450393593376521E-2</v>
      </c>
      <c r="I332" s="21">
        <f t="shared" si="653"/>
        <v>5.1238235765382239E-3</v>
      </c>
      <c r="J332" s="21">
        <f t="shared" si="653"/>
        <v>1.5126062341478876E-2</v>
      </c>
      <c r="K332" s="21">
        <f t="shared" si="653"/>
        <v>1.6186821847884517E-2</v>
      </c>
      <c r="L332" s="21">
        <f t="shared" si="653"/>
        <v>3.4026033717746511E-3</v>
      </c>
      <c r="M332" s="22">
        <f t="shared" si="653"/>
        <v>-1.1584392515549907E-2</v>
      </c>
      <c r="N332" s="23">
        <f t="shared" ref="N332:S332" si="654">(B332-B331)/B331</f>
        <v>2.2704300220719727E-2</v>
      </c>
      <c r="O332" s="23">
        <f t="shared" si="654"/>
        <v>5.1369728090833195E-3</v>
      </c>
      <c r="P332" s="23">
        <f t="shared" si="654"/>
        <v>1.5241040211792366E-2</v>
      </c>
      <c r="Q332" s="23">
        <f t="shared" si="654"/>
        <v>1.6318538178561454E-2</v>
      </c>
      <c r="R332" s="23">
        <f t="shared" si="654"/>
        <v>3.4083987979420635E-3</v>
      </c>
      <c r="S332" s="25">
        <f t="shared" si="654"/>
        <v>-1.1517551792600902E-2</v>
      </c>
      <c r="U332" s="2"/>
    </row>
    <row r="333" spans="1:21" ht="15.75" customHeight="1">
      <c r="A333" s="13">
        <v>42874</v>
      </c>
      <c r="B333" s="15">
        <v>310.82998700000002</v>
      </c>
      <c r="C333" s="15">
        <v>33.079613000000002</v>
      </c>
      <c r="D333" s="15">
        <v>147.10354599999999</v>
      </c>
      <c r="E333" s="15">
        <v>157.020004</v>
      </c>
      <c r="F333" s="15">
        <v>64.718474999999998</v>
      </c>
      <c r="G333" s="15">
        <v>56.635899999999999</v>
      </c>
      <c r="H333" s="21">
        <f t="shared" ref="H333:M333" si="655">LN(B333/B332)</f>
        <v>-7.148761963260631E-3</v>
      </c>
      <c r="I333" s="21">
        <f t="shared" si="655"/>
        <v>5.0976130945509842E-3</v>
      </c>
      <c r="J333" s="21">
        <f t="shared" si="655"/>
        <v>3.4030915884746223E-3</v>
      </c>
      <c r="K333" s="21">
        <f t="shared" si="655"/>
        <v>8.4421516724414135E-3</v>
      </c>
      <c r="L333" s="21">
        <f t="shared" si="655"/>
        <v>-2.9526620605626876E-4</v>
      </c>
      <c r="M333" s="22">
        <f t="shared" si="655"/>
        <v>-7.3866765867386351E-3</v>
      </c>
      <c r="N333" s="23">
        <f t="shared" ref="N333:S333" si="656">(B333-B332)/B332</f>
        <v>-7.1232703451304252E-3</v>
      </c>
      <c r="O333" s="23">
        <f t="shared" si="656"/>
        <v>5.1106280298189501E-3</v>
      </c>
      <c r="P333" s="23">
        <f t="shared" si="656"/>
        <v>3.4088886787987591E-3</v>
      </c>
      <c r="Q333" s="23">
        <f t="shared" si="656"/>
        <v>8.4778871254570665E-3</v>
      </c>
      <c r="R333" s="23">
        <f t="shared" si="656"/>
        <v>-2.9522261928000037E-4</v>
      </c>
      <c r="S333" s="25">
        <f t="shared" si="656"/>
        <v>-7.3594621405711318E-3</v>
      </c>
      <c r="U333" s="2"/>
    </row>
    <row r="334" spans="1:21" ht="15.75" customHeight="1">
      <c r="A334" s="13">
        <v>42877</v>
      </c>
      <c r="B334" s="15">
        <v>310.35000600000001</v>
      </c>
      <c r="C334" s="15">
        <v>33.425362</v>
      </c>
      <c r="D334" s="15">
        <v>147.99737500000001</v>
      </c>
      <c r="E334" s="15">
        <v>157.16000399999999</v>
      </c>
      <c r="F334" s="15">
        <v>65.445098999999999</v>
      </c>
      <c r="G334" s="15">
        <v>56.466299999999997</v>
      </c>
      <c r="H334" s="21">
        <f t="shared" ref="H334:M334" si="657">LN(B334/B333)</f>
        <v>-1.5453849155917354E-3</v>
      </c>
      <c r="I334" s="21">
        <f t="shared" si="657"/>
        <v>1.0397781970935225E-2</v>
      </c>
      <c r="J334" s="21">
        <f t="shared" si="657"/>
        <v>6.0578037531836861E-3</v>
      </c>
      <c r="K334" s="21">
        <f t="shared" si="657"/>
        <v>8.9120889745647231E-4</v>
      </c>
      <c r="L334" s="21">
        <f t="shared" si="657"/>
        <v>1.1164898531311139E-2</v>
      </c>
      <c r="M334" s="22">
        <f t="shared" si="657"/>
        <v>-2.9990597374810316E-3</v>
      </c>
      <c r="N334" s="23">
        <f t="shared" ref="N334:S334" si="658">(B334-B333)/B333</f>
        <v>-1.5441914232039952E-3</v>
      </c>
      <c r="O334" s="23">
        <f t="shared" si="658"/>
        <v>1.0452026751340708E-2</v>
      </c>
      <c r="P334" s="23">
        <f t="shared" si="658"/>
        <v>6.07618935304259E-3</v>
      </c>
      <c r="Q334" s="23">
        <f t="shared" si="658"/>
        <v>8.9160614210649462E-4</v>
      </c>
      <c r="R334" s="23">
        <f t="shared" si="658"/>
        <v>1.1227458619814529E-2</v>
      </c>
      <c r="S334" s="25">
        <f t="shared" si="658"/>
        <v>-2.9945670502279057E-3</v>
      </c>
      <c r="U334" s="2"/>
    </row>
    <row r="335" spans="1:21" ht="15.75" customHeight="1">
      <c r="A335" s="13">
        <v>42878</v>
      </c>
      <c r="B335" s="15">
        <v>303.85998499999999</v>
      </c>
      <c r="C335" s="15">
        <v>33.509464000000001</v>
      </c>
      <c r="D335" s="15">
        <v>147.814774</v>
      </c>
      <c r="E335" s="15">
        <v>157.949997</v>
      </c>
      <c r="F335" s="15">
        <v>65.665008999999998</v>
      </c>
      <c r="G335" s="15">
        <v>56.386299999999999</v>
      </c>
      <c r="H335" s="21">
        <f t="shared" ref="H335:M335" si="659">LN(B335/B334)</f>
        <v>-2.1133692541892658E-2</v>
      </c>
      <c r="I335" s="21">
        <f t="shared" si="659"/>
        <v>2.5129532497241008E-3</v>
      </c>
      <c r="J335" s="21">
        <f t="shared" si="659"/>
        <v>-1.2345741972414562E-3</v>
      </c>
      <c r="K335" s="21">
        <f t="shared" si="659"/>
        <v>5.0140881127141617E-3</v>
      </c>
      <c r="L335" s="21">
        <f t="shared" si="659"/>
        <v>3.3545881332865523E-3</v>
      </c>
      <c r="M335" s="22">
        <f t="shared" si="659"/>
        <v>-1.4177788265515288E-3</v>
      </c>
      <c r="N335" s="23">
        <f t="shared" ref="N335:S335" si="660">(B335-B334)/B334</f>
        <v>-2.0911940952242202E-2</v>
      </c>
      <c r="O335" s="23">
        <f t="shared" si="660"/>
        <v>2.5161133632599537E-3</v>
      </c>
      <c r="P335" s="23">
        <f t="shared" si="660"/>
        <v>-1.2338124240379624E-3</v>
      </c>
      <c r="Q335" s="23">
        <f t="shared" si="660"/>
        <v>5.0266796888094366E-3</v>
      </c>
      <c r="R335" s="23">
        <f t="shared" si="660"/>
        <v>3.3602210610148013E-3</v>
      </c>
      <c r="S335" s="25">
        <f t="shared" si="660"/>
        <v>-1.4167742529614708E-3</v>
      </c>
      <c r="U335" s="2"/>
    </row>
    <row r="336" spans="1:21" ht="15.75" customHeight="1">
      <c r="A336" s="13">
        <v>42879</v>
      </c>
      <c r="B336" s="15">
        <v>310.22000100000002</v>
      </c>
      <c r="C336" s="15">
        <v>33.752426</v>
      </c>
      <c r="D336" s="15">
        <v>147.372681</v>
      </c>
      <c r="E336" s="15">
        <v>157.75</v>
      </c>
      <c r="F336" s="15">
        <v>65.751059999999995</v>
      </c>
      <c r="G336" s="15">
        <v>56.286099999999998</v>
      </c>
      <c r="H336" s="21">
        <f t="shared" ref="H336:M336" si="661">LN(B336/B335)</f>
        <v>2.0714706769343651E-2</v>
      </c>
      <c r="I336" s="21">
        <f t="shared" si="661"/>
        <v>7.2243898206820921E-3</v>
      </c>
      <c r="J336" s="21">
        <f t="shared" si="661"/>
        <v>-2.9953395583178087E-3</v>
      </c>
      <c r="K336" s="21">
        <f t="shared" si="661"/>
        <v>-1.2670068334191343E-3</v>
      </c>
      <c r="L336" s="21">
        <f t="shared" si="661"/>
        <v>1.309596504494805E-3</v>
      </c>
      <c r="M336" s="22">
        <f t="shared" si="661"/>
        <v>-1.7786081846979632E-3</v>
      </c>
      <c r="N336" s="23">
        <f t="shared" ref="N336:S336" si="662">(B336-B335)/B335</f>
        <v>2.0930745455016164E-2</v>
      </c>
      <c r="O336" s="23">
        <f t="shared" si="662"/>
        <v>7.2505486808144282E-3</v>
      </c>
      <c r="P336" s="23">
        <f t="shared" si="662"/>
        <v>-2.9908580044914852E-3</v>
      </c>
      <c r="Q336" s="23">
        <f t="shared" si="662"/>
        <v>-1.2662045191428285E-3</v>
      </c>
      <c r="R336" s="23">
        <f t="shared" si="662"/>
        <v>1.3104544004554641E-3</v>
      </c>
      <c r="S336" s="25">
        <f t="shared" si="662"/>
        <v>-1.7770273984992978E-3</v>
      </c>
      <c r="U336" s="2"/>
    </row>
    <row r="337" spans="1:21" ht="15.75" customHeight="1">
      <c r="A337" s="13">
        <v>42880</v>
      </c>
      <c r="B337" s="15">
        <v>316.82998700000002</v>
      </c>
      <c r="C337" s="15">
        <v>33.883243999999998</v>
      </c>
      <c r="D337" s="15">
        <v>147.88201900000001</v>
      </c>
      <c r="E337" s="15">
        <v>163.050003</v>
      </c>
      <c r="F337" s="15">
        <v>66.563750999999996</v>
      </c>
      <c r="G337" s="15">
        <v>56.777099999999997</v>
      </c>
      <c r="H337" s="21">
        <f t="shared" ref="H337:M337" si="663">LN(B337/B336)</f>
        <v>2.1083584974900385E-2</v>
      </c>
      <c r="I337" s="21">
        <f t="shared" si="663"/>
        <v>3.8683186883133806E-3</v>
      </c>
      <c r="J337" s="21">
        <f t="shared" si="663"/>
        <v>3.4501635723153063E-3</v>
      </c>
      <c r="K337" s="21">
        <f t="shared" si="663"/>
        <v>3.3045419213269575E-2</v>
      </c>
      <c r="L337" s="21">
        <f t="shared" si="663"/>
        <v>1.2284357492404665E-2</v>
      </c>
      <c r="M337" s="22">
        <f t="shared" si="663"/>
        <v>8.6854624075248348E-3</v>
      </c>
      <c r="N337" s="23">
        <f t="shared" ref="N337:S337" si="664">(B337-B336)/B336</f>
        <v>2.1307414024539287E-2</v>
      </c>
      <c r="O337" s="23">
        <f t="shared" si="664"/>
        <v>3.8758102899032467E-3</v>
      </c>
      <c r="P337" s="23">
        <f t="shared" si="664"/>
        <v>3.456122237472316E-3</v>
      </c>
      <c r="Q337" s="23">
        <f t="shared" si="664"/>
        <v>3.3597483359746459E-2</v>
      </c>
      <c r="R337" s="23">
        <f t="shared" si="664"/>
        <v>1.2360120125820041E-2</v>
      </c>
      <c r="S337" s="25">
        <f t="shared" si="664"/>
        <v>8.7232904749129838E-3</v>
      </c>
      <c r="U337" s="2"/>
    </row>
    <row r="338" spans="1:21" ht="15.75" customHeight="1">
      <c r="A338" s="13">
        <v>42881</v>
      </c>
      <c r="B338" s="15">
        <v>325.14001500000001</v>
      </c>
      <c r="C338" s="15">
        <v>33.883243999999998</v>
      </c>
      <c r="D338" s="15">
        <v>147.63220200000001</v>
      </c>
      <c r="E338" s="15">
        <v>162.429993</v>
      </c>
      <c r="F338" s="15">
        <v>66.888801999999998</v>
      </c>
      <c r="G338" s="15">
        <v>56.564799999999998</v>
      </c>
      <c r="H338" s="21">
        <f t="shared" ref="H338:M338" si="665">LN(B338/B337)</f>
        <v>2.5890593545025778E-2</v>
      </c>
      <c r="I338" s="21">
        <f t="shared" si="665"/>
        <v>0</v>
      </c>
      <c r="J338" s="21">
        <f t="shared" si="665"/>
        <v>-1.6907278347850301E-3</v>
      </c>
      <c r="K338" s="21">
        <f t="shared" si="665"/>
        <v>-3.8098239987758762E-3</v>
      </c>
      <c r="L338" s="21">
        <f t="shared" si="665"/>
        <v>4.8714188751061826E-3</v>
      </c>
      <c r="M338" s="22">
        <f t="shared" si="665"/>
        <v>-3.7461918016895631E-3</v>
      </c>
      <c r="N338" s="23">
        <f t="shared" ref="N338:S338" si="666">(B338-B337)/B337</f>
        <v>2.6228666290984595E-2</v>
      </c>
      <c r="O338" s="23">
        <f t="shared" si="666"/>
        <v>0</v>
      </c>
      <c r="P338" s="23">
        <f t="shared" si="666"/>
        <v>-1.6892993596470121E-3</v>
      </c>
      <c r="Q338" s="23">
        <f t="shared" si="666"/>
        <v>-3.802575826999572E-3</v>
      </c>
      <c r="R338" s="23">
        <f t="shared" si="666"/>
        <v>4.8833035265696189E-3</v>
      </c>
      <c r="S338" s="25">
        <f t="shared" si="666"/>
        <v>-3.7391835792951571E-3</v>
      </c>
      <c r="U338" s="2"/>
    </row>
    <row r="339" spans="1:21" ht="15.75" customHeight="1">
      <c r="A339" s="13">
        <v>42885</v>
      </c>
      <c r="B339" s="15">
        <v>335.10000600000001</v>
      </c>
      <c r="C339" s="15">
        <v>33.808487</v>
      </c>
      <c r="D339" s="15">
        <v>147.68985000000001</v>
      </c>
      <c r="E339" s="15">
        <v>163.220001</v>
      </c>
      <c r="F339" s="15">
        <v>67.319076999999993</v>
      </c>
      <c r="G339" s="15">
        <v>56.59</v>
      </c>
      <c r="H339" s="21">
        <f t="shared" ref="H339:M339" si="667">LN(B339/B338)</f>
        <v>3.0173107708317732E-2</v>
      </c>
      <c r="I339" s="21">
        <f t="shared" si="667"/>
        <v>-2.2087492604462447E-3</v>
      </c>
      <c r="J339" s="21">
        <f t="shared" si="667"/>
        <v>3.9040769452754762E-4</v>
      </c>
      <c r="K339" s="21">
        <f t="shared" si="667"/>
        <v>4.8518935319806595E-3</v>
      </c>
      <c r="L339" s="21">
        <f t="shared" si="667"/>
        <v>6.4120896244082995E-3</v>
      </c>
      <c r="M339" s="22">
        <f t="shared" si="667"/>
        <v>4.4540753757906805E-4</v>
      </c>
      <c r="N339" s="23">
        <f t="shared" ref="N339:S339" si="668">(B339-B338)/B338</f>
        <v>3.0632929016749914E-2</v>
      </c>
      <c r="O339" s="23">
        <f t="shared" si="668"/>
        <v>-2.2063117687314174E-3</v>
      </c>
      <c r="P339" s="23">
        <f t="shared" si="668"/>
        <v>3.9048391352992462E-4</v>
      </c>
      <c r="Q339" s="23">
        <f t="shared" si="668"/>
        <v>4.8636830268163605E-3</v>
      </c>
      <c r="R339" s="23">
        <f t="shared" si="668"/>
        <v>6.4326910803394963E-3</v>
      </c>
      <c r="S339" s="25">
        <f t="shared" si="668"/>
        <v>4.4550674624510686E-4</v>
      </c>
      <c r="U339" s="2"/>
    </row>
    <row r="340" spans="1:21" ht="15.75" customHeight="1">
      <c r="A340" s="13">
        <v>42886</v>
      </c>
      <c r="B340" s="15">
        <v>341.01001000000002</v>
      </c>
      <c r="C340" s="15">
        <v>33.743076000000002</v>
      </c>
      <c r="D340" s="15">
        <v>146.815247</v>
      </c>
      <c r="E340" s="15">
        <v>163.070007</v>
      </c>
      <c r="F340" s="15">
        <v>66.774078000000003</v>
      </c>
      <c r="G340" s="15">
        <v>56.765500000000003</v>
      </c>
      <c r="H340" s="21">
        <f t="shared" ref="H340:M340" si="669">LN(B340/B339)</f>
        <v>1.7482819043014179E-2</v>
      </c>
      <c r="I340" s="21">
        <f t="shared" si="669"/>
        <v>-1.9366249288338771E-3</v>
      </c>
      <c r="J340" s="21">
        <f t="shared" si="669"/>
        <v>-5.9394936119238646E-3</v>
      </c>
      <c r="K340" s="21">
        <f t="shared" si="669"/>
        <v>-9.1939076826139457E-4</v>
      </c>
      <c r="L340" s="21">
        <f t="shared" si="669"/>
        <v>-8.1287072548552781E-3</v>
      </c>
      <c r="M340" s="22">
        <f t="shared" si="669"/>
        <v>3.0964556677889324E-3</v>
      </c>
      <c r="N340" s="23">
        <f t="shared" ref="N340:S340" si="670">(B340-B339)/B339</f>
        <v>1.7636538030978175E-2</v>
      </c>
      <c r="O340" s="23">
        <f t="shared" si="670"/>
        <v>-1.9347508807477083E-3</v>
      </c>
      <c r="P340" s="23">
        <f t="shared" si="670"/>
        <v>-5.9218896897790035E-3</v>
      </c>
      <c r="Q340" s="23">
        <f t="shared" si="670"/>
        <v>-9.1896825806288545E-4</v>
      </c>
      <c r="R340" s="23">
        <f t="shared" si="670"/>
        <v>-8.0957586509985881E-3</v>
      </c>
      <c r="S340" s="25">
        <f t="shared" si="670"/>
        <v>3.1012546386287249E-3</v>
      </c>
      <c r="U340" s="2"/>
    </row>
    <row r="341" spans="1:21" ht="15.75" customHeight="1">
      <c r="A341" s="13">
        <v>42887</v>
      </c>
      <c r="B341" s="15">
        <v>340.36999500000002</v>
      </c>
      <c r="C341" s="15">
        <v>33.752426</v>
      </c>
      <c r="D341" s="15">
        <v>147.21890300000001</v>
      </c>
      <c r="E341" s="15">
        <v>162.990005</v>
      </c>
      <c r="F341" s="15">
        <v>67.022666999999998</v>
      </c>
      <c r="G341" s="15">
        <v>56.497900000000001</v>
      </c>
      <c r="H341" s="21">
        <f t="shared" ref="H341:M341" si="671">LN(B341/B340)</f>
        <v>-1.8785851757482041E-3</v>
      </c>
      <c r="I341" s="21">
        <f t="shared" si="671"/>
        <v>2.7705550096678673E-4</v>
      </c>
      <c r="J341" s="21">
        <f t="shared" si="671"/>
        <v>2.7456419846587578E-3</v>
      </c>
      <c r="K341" s="21">
        <f t="shared" si="671"/>
        <v>-4.9071949126604979E-4</v>
      </c>
      <c r="L341" s="21">
        <f t="shared" si="671"/>
        <v>3.7159242707276766E-3</v>
      </c>
      <c r="M341" s="22">
        <f t="shared" si="671"/>
        <v>-4.7252775021716445E-3</v>
      </c>
      <c r="N341" s="23">
        <f t="shared" ref="N341:S341" si="672">(B341-B340)/B340</f>
        <v>-1.8768217390451537E-3</v>
      </c>
      <c r="O341" s="23">
        <f t="shared" si="672"/>
        <v>2.7709388438676273E-4</v>
      </c>
      <c r="P341" s="23">
        <f t="shared" si="672"/>
        <v>2.7494147116750908E-3</v>
      </c>
      <c r="Q341" s="23">
        <f t="shared" si="672"/>
        <v>-4.9059910814873181E-4</v>
      </c>
      <c r="R341" s="23">
        <f t="shared" si="672"/>
        <v>3.7228368769089632E-3</v>
      </c>
      <c r="S341" s="25">
        <f t="shared" si="672"/>
        <v>-4.7141309422096449E-3</v>
      </c>
      <c r="U341" s="2"/>
    </row>
    <row r="342" spans="1:21" ht="15.75" customHeight="1">
      <c r="A342" s="13">
        <v>42888</v>
      </c>
      <c r="B342" s="15">
        <v>339.85000600000001</v>
      </c>
      <c r="C342" s="15">
        <v>33.939312000000001</v>
      </c>
      <c r="D342" s="15">
        <v>149.40057400000001</v>
      </c>
      <c r="E342" s="15">
        <v>165.179993</v>
      </c>
      <c r="F342" s="15">
        <v>68.609795000000005</v>
      </c>
      <c r="G342" s="15">
        <v>56.649500000000003</v>
      </c>
      <c r="H342" s="21">
        <f t="shared" ref="H342:M342" si="673">LN(B342/B341)</f>
        <v>-1.5288850681386475E-3</v>
      </c>
      <c r="I342" s="21">
        <f t="shared" si="673"/>
        <v>5.5216923173608311E-3</v>
      </c>
      <c r="J342" s="21">
        <f t="shared" si="673"/>
        <v>1.4710499556573668E-2</v>
      </c>
      <c r="K342" s="21">
        <f t="shared" si="673"/>
        <v>1.3346866096288636E-2</v>
      </c>
      <c r="L342" s="21">
        <f t="shared" si="673"/>
        <v>2.3404433186981079E-2</v>
      </c>
      <c r="M342" s="22">
        <f t="shared" si="673"/>
        <v>2.679691989684142E-3</v>
      </c>
      <c r="N342" s="23">
        <f t="shared" ref="N342:S342" si="674">(B342-B341)/B341</f>
        <v>-1.5277169187607432E-3</v>
      </c>
      <c r="O342" s="23">
        <f t="shared" si="674"/>
        <v>5.5369649577189269E-3</v>
      </c>
      <c r="P342" s="23">
        <f t="shared" si="674"/>
        <v>1.4819231467850254E-2</v>
      </c>
      <c r="Q342" s="23">
        <f t="shared" si="674"/>
        <v>1.3436333105210958E-2</v>
      </c>
      <c r="R342" s="23">
        <f t="shared" si="674"/>
        <v>2.368046619213179E-2</v>
      </c>
      <c r="S342" s="25">
        <f t="shared" si="674"/>
        <v>2.6832855734461271E-3</v>
      </c>
      <c r="U342" s="2"/>
    </row>
    <row r="343" spans="1:21" ht="15.75" customHeight="1">
      <c r="A343" s="13">
        <v>42891</v>
      </c>
      <c r="B343" s="15">
        <v>347.32000699999998</v>
      </c>
      <c r="C343" s="15">
        <v>33.958004000000003</v>
      </c>
      <c r="D343" s="15">
        <v>147.93971300000001</v>
      </c>
      <c r="E343" s="15">
        <v>165.05999800000001</v>
      </c>
      <c r="F343" s="15">
        <v>69.106971999999999</v>
      </c>
      <c r="G343" s="15">
        <v>56.636099999999999</v>
      </c>
      <c r="H343" s="21">
        <f t="shared" ref="H343:M343" si="675">LN(B343/B342)</f>
        <v>2.1742203899273893E-2</v>
      </c>
      <c r="I343" s="21">
        <f t="shared" si="675"/>
        <v>5.505961523490741E-4</v>
      </c>
      <c r="J343" s="21">
        <f t="shared" si="675"/>
        <v>-9.8262685439681648E-3</v>
      </c>
      <c r="K343" s="21">
        <f t="shared" si="675"/>
        <v>-7.2671395682607316E-4</v>
      </c>
      <c r="L343" s="21">
        <f t="shared" si="675"/>
        <v>7.2203141385030825E-3</v>
      </c>
      <c r="M343" s="22">
        <f t="shared" si="675"/>
        <v>-2.3657022715153065E-4</v>
      </c>
      <c r="N343" s="23">
        <f t="shared" ref="N343:S343" si="676">(B343-B342)/B342</f>
        <v>2.198028797445414E-2</v>
      </c>
      <c r="O343" s="23">
        <f t="shared" si="676"/>
        <v>5.5074775823391714E-4</v>
      </c>
      <c r="P343" s="23">
        <f t="shared" si="676"/>
        <v>-9.7781485096569577E-3</v>
      </c>
      <c r="Q343" s="23">
        <f t="shared" si="676"/>
        <v>-7.2644996419141844E-4</v>
      </c>
      <c r="R343" s="23">
        <f t="shared" si="676"/>
        <v>7.2464434560691156E-3</v>
      </c>
      <c r="S343" s="25">
        <f t="shared" si="676"/>
        <v>-2.3654224662184655E-4</v>
      </c>
      <c r="U343" s="2"/>
    </row>
    <row r="344" spans="1:21" ht="15.75" customHeight="1">
      <c r="A344" s="13">
        <v>42892</v>
      </c>
      <c r="B344" s="15">
        <v>352.85000600000001</v>
      </c>
      <c r="C344" s="15">
        <v>33.761768000000004</v>
      </c>
      <c r="D344" s="15">
        <v>148.43948399999999</v>
      </c>
      <c r="E344" s="15">
        <v>165.16999799999999</v>
      </c>
      <c r="F344" s="15">
        <v>69.336433</v>
      </c>
      <c r="G344" s="15">
        <v>56.673000000000002</v>
      </c>
      <c r="H344" s="21">
        <f t="shared" ref="H344:M344" si="677">LN(B344/B343)</f>
        <v>1.5796489104463157E-2</v>
      </c>
      <c r="I344" s="21">
        <f t="shared" si="677"/>
        <v>-5.7955466616207429E-3</v>
      </c>
      <c r="J344" s="21">
        <f t="shared" si="677"/>
        <v>3.3725138522002263E-3</v>
      </c>
      <c r="K344" s="21">
        <f t="shared" si="677"/>
        <v>6.662023765303392E-4</v>
      </c>
      <c r="L344" s="21">
        <f t="shared" si="677"/>
        <v>3.314873830460596E-3</v>
      </c>
      <c r="M344" s="22">
        <f t="shared" si="677"/>
        <v>6.5131576024267976E-4</v>
      </c>
      <c r="N344" s="23">
        <f t="shared" ref="N344:S344" si="678">(B344-B343)/B343</f>
        <v>1.5921913188260511E-2</v>
      </c>
      <c r="O344" s="23">
        <f t="shared" si="678"/>
        <v>-5.7787848779333132E-3</v>
      </c>
      <c r="P344" s="23">
        <f t="shared" si="678"/>
        <v>3.3782071755133207E-3</v>
      </c>
      <c r="Q344" s="23">
        <f t="shared" si="678"/>
        <v>6.6642433862131284E-4</v>
      </c>
      <c r="R344" s="23">
        <f t="shared" si="678"/>
        <v>3.3203741006045031E-3</v>
      </c>
      <c r="S344" s="25">
        <f t="shared" si="678"/>
        <v>6.5152791240927286E-4</v>
      </c>
      <c r="U344" s="2"/>
    </row>
    <row r="345" spans="1:21" ht="15.75" customHeight="1">
      <c r="A345" s="13">
        <v>42893</v>
      </c>
      <c r="B345" s="15">
        <v>359.64999399999999</v>
      </c>
      <c r="C345" s="15">
        <v>33.883243999999998</v>
      </c>
      <c r="D345" s="15">
        <v>149.3237</v>
      </c>
      <c r="E345" s="15">
        <v>165.61000100000001</v>
      </c>
      <c r="F345" s="15">
        <v>69.212142999999998</v>
      </c>
      <c r="G345" s="15">
        <v>56.798200000000001</v>
      </c>
      <c r="H345" s="21">
        <f t="shared" ref="H345:M345" si="679">LN(B345/B344)</f>
        <v>1.9088265179246947E-2</v>
      </c>
      <c r="I345" s="21">
        <f t="shared" si="679"/>
        <v>3.5915768802239957E-3</v>
      </c>
      <c r="J345" s="21">
        <f t="shared" si="679"/>
        <v>5.9390727031393403E-3</v>
      </c>
      <c r="K345" s="21">
        <f t="shared" si="679"/>
        <v>2.6603982154199493E-3</v>
      </c>
      <c r="L345" s="21">
        <f t="shared" si="679"/>
        <v>-1.7941726566914622E-3</v>
      </c>
      <c r="M345" s="22">
        <f t="shared" si="679"/>
        <v>2.2067282412925279E-3</v>
      </c>
      <c r="N345" s="23">
        <f t="shared" ref="N345:S345" si="680">(B345-B344)/B344</f>
        <v>1.9271610838515855E-2</v>
      </c>
      <c r="O345" s="23">
        <f t="shared" si="680"/>
        <v>3.5980343209512647E-3</v>
      </c>
      <c r="P345" s="23">
        <f t="shared" si="680"/>
        <v>5.9567439617346637E-3</v>
      </c>
      <c r="Q345" s="23">
        <f t="shared" si="680"/>
        <v>2.663940215098983E-3</v>
      </c>
      <c r="R345" s="23">
        <f t="shared" si="680"/>
        <v>-1.7925640910890529E-3</v>
      </c>
      <c r="S345" s="25">
        <f t="shared" si="680"/>
        <v>2.209164858045269E-3</v>
      </c>
      <c r="U345" s="2"/>
    </row>
    <row r="346" spans="1:21" ht="15.75" customHeight="1">
      <c r="A346" s="13">
        <v>42894</v>
      </c>
      <c r="B346" s="15">
        <v>370</v>
      </c>
      <c r="C346" s="15">
        <v>34.088828999999997</v>
      </c>
      <c r="D346" s="15">
        <v>148.95848100000001</v>
      </c>
      <c r="E346" s="15">
        <v>165.88000500000001</v>
      </c>
      <c r="F346" s="15">
        <v>68.791458000000006</v>
      </c>
      <c r="G346" s="15">
        <v>56.951900000000002</v>
      </c>
      <c r="H346" s="21">
        <f t="shared" ref="H346:M346" si="681">LN(B346/B345)</f>
        <v>2.8371686007791223E-2</v>
      </c>
      <c r="I346" s="21">
        <f t="shared" si="681"/>
        <v>6.0491204055044597E-3</v>
      </c>
      <c r="J346" s="21">
        <f t="shared" si="681"/>
        <v>-2.4488166291712328E-3</v>
      </c>
      <c r="K346" s="21">
        <f t="shared" si="681"/>
        <v>1.6290328807693623E-3</v>
      </c>
      <c r="L346" s="21">
        <f t="shared" si="681"/>
        <v>-6.0967438535315431E-3</v>
      </c>
      <c r="M346" s="22">
        <f t="shared" si="681"/>
        <v>2.7024168513254949E-3</v>
      </c>
      <c r="N346" s="23">
        <f t="shared" ref="N346:S346" si="682">(B346-B345)/B345</f>
        <v>2.8777995753282309E-2</v>
      </c>
      <c r="O346" s="23">
        <f t="shared" si="682"/>
        <v>6.0674532816279115E-3</v>
      </c>
      <c r="P346" s="23">
        <f t="shared" si="682"/>
        <v>-2.4458207237029097E-3</v>
      </c>
      <c r="Q346" s="23">
        <f t="shared" si="682"/>
        <v>1.6303604756333532E-3</v>
      </c>
      <c r="R346" s="23">
        <f t="shared" si="682"/>
        <v>-6.0781964228443525E-3</v>
      </c>
      <c r="S346" s="25">
        <f t="shared" si="682"/>
        <v>2.7060716712853684E-3</v>
      </c>
      <c r="U346" s="2"/>
    </row>
    <row r="347" spans="1:21" ht="15.75" customHeight="1">
      <c r="A347" s="13">
        <v>42895</v>
      </c>
      <c r="B347" s="15">
        <v>357.32000699999998</v>
      </c>
      <c r="C347" s="15">
        <v>33.369297000000003</v>
      </c>
      <c r="D347" s="15">
        <v>143.182343</v>
      </c>
      <c r="E347" s="15">
        <v>158.029999</v>
      </c>
      <c r="F347" s="15">
        <v>67.233017000000004</v>
      </c>
      <c r="G347" s="15">
        <v>56.978000000000002</v>
      </c>
      <c r="H347" s="21">
        <f t="shared" ref="H347:M347" si="683">LN(B347/B346)</f>
        <v>-3.4871247214348838E-2</v>
      </c>
      <c r="I347" s="21">
        <f t="shared" si="683"/>
        <v>-2.1333509595605135E-2</v>
      </c>
      <c r="J347" s="21">
        <f t="shared" si="683"/>
        <v>-3.9548672256871663E-2</v>
      </c>
      <c r="K347" s="21">
        <f t="shared" si="683"/>
        <v>-4.8479783427351687E-2</v>
      </c>
      <c r="L347" s="21">
        <f t="shared" si="683"/>
        <v>-2.2915128980887309E-2</v>
      </c>
      <c r="M347" s="22">
        <f t="shared" si="683"/>
        <v>4.5817648319872097E-4</v>
      </c>
      <c r="N347" s="23">
        <f t="shared" ref="N347:S347" si="684">(B347-B346)/B346</f>
        <v>-3.4270251351351415E-2</v>
      </c>
      <c r="O347" s="23">
        <f t="shared" si="684"/>
        <v>-2.1107559898874612E-2</v>
      </c>
      <c r="P347" s="23">
        <f t="shared" si="684"/>
        <v>-3.8776832048925118E-2</v>
      </c>
      <c r="Q347" s="23">
        <f t="shared" si="684"/>
        <v>-4.7323401033174596E-2</v>
      </c>
      <c r="R347" s="23">
        <f t="shared" si="684"/>
        <v>-2.2654571444030186E-2</v>
      </c>
      <c r="S347" s="25">
        <f t="shared" si="684"/>
        <v>4.582814620758845E-4</v>
      </c>
      <c r="U347" s="2"/>
    </row>
    <row r="348" spans="1:21" ht="15.75" customHeight="1">
      <c r="A348" s="13">
        <v>42898</v>
      </c>
      <c r="B348" s="15">
        <v>359.01001000000002</v>
      </c>
      <c r="C348" s="15">
        <v>33.387985</v>
      </c>
      <c r="D348" s="15">
        <v>139.76091</v>
      </c>
      <c r="E348" s="15">
        <v>151.44000199999999</v>
      </c>
      <c r="F348" s="15">
        <v>66.716705000000005</v>
      </c>
      <c r="G348" s="15">
        <v>56.9084</v>
      </c>
      <c r="H348" s="21">
        <f t="shared" ref="H348:M348" si="685">LN(B348/B347)</f>
        <v>4.7185126839904184E-3</v>
      </c>
      <c r="I348" s="21">
        <f t="shared" si="685"/>
        <v>5.5987901029786466E-4</v>
      </c>
      <c r="J348" s="21">
        <f t="shared" si="685"/>
        <v>-2.4185766884875195E-2</v>
      </c>
      <c r="K348" s="21">
        <f t="shared" si="685"/>
        <v>-4.2595361985482243E-2</v>
      </c>
      <c r="L348" s="21">
        <f t="shared" si="685"/>
        <v>-7.7090799341699191E-3</v>
      </c>
      <c r="M348" s="22">
        <f t="shared" si="685"/>
        <v>-1.2222707656908403E-3</v>
      </c>
      <c r="N348" s="23">
        <f t="shared" ref="N348:S348" si="686">(B348-B347)/B347</f>
        <v>4.7296623947509523E-3</v>
      </c>
      <c r="O348" s="23">
        <f t="shared" si="686"/>
        <v>5.6003577180536264E-4</v>
      </c>
      <c r="P348" s="23">
        <f t="shared" si="686"/>
        <v>-2.3895634952698096E-2</v>
      </c>
      <c r="Q348" s="23">
        <f t="shared" si="686"/>
        <v>-4.1700924139093432E-2</v>
      </c>
      <c r="R348" s="23">
        <f t="shared" si="686"/>
        <v>-7.6794411888432609E-3</v>
      </c>
      <c r="S348" s="25">
        <f t="shared" si="686"/>
        <v>-1.2215240970199237E-3</v>
      </c>
      <c r="U348" s="2"/>
    </row>
    <row r="349" spans="1:21" ht="15.75" customHeight="1">
      <c r="A349" s="13">
        <v>42899</v>
      </c>
      <c r="B349" s="15">
        <v>375.95001200000002</v>
      </c>
      <c r="C349" s="15">
        <v>33.528151999999999</v>
      </c>
      <c r="D349" s="15">
        <v>140.88537600000001</v>
      </c>
      <c r="E349" s="15">
        <v>152.720001</v>
      </c>
      <c r="F349" s="15">
        <v>67.548523000000003</v>
      </c>
      <c r="G349" s="15">
        <v>57.057400000000001</v>
      </c>
      <c r="H349" s="21">
        <f t="shared" ref="H349:M349" si="687">LN(B349/B348)</f>
        <v>4.6105916635261895E-2</v>
      </c>
      <c r="I349" s="21">
        <f t="shared" si="687"/>
        <v>4.1893394115316406E-3</v>
      </c>
      <c r="J349" s="21">
        <f t="shared" si="687"/>
        <v>8.0134466295619083E-3</v>
      </c>
      <c r="K349" s="21">
        <f t="shared" si="687"/>
        <v>8.4166658578052073E-3</v>
      </c>
      <c r="L349" s="21">
        <f t="shared" si="687"/>
        <v>1.2390827542803885E-2</v>
      </c>
      <c r="M349" s="22">
        <f t="shared" si="687"/>
        <v>2.6148210234356465E-3</v>
      </c>
      <c r="N349" s="23">
        <f t="shared" ref="N349:S349" si="688">(B349-B348)/B348</f>
        <v>4.7185319428837073E-2</v>
      </c>
      <c r="O349" s="23">
        <f t="shared" si="688"/>
        <v>4.1981269609411339E-3</v>
      </c>
      <c r="P349" s="23">
        <f t="shared" si="688"/>
        <v>8.0456402294462187E-3</v>
      </c>
      <c r="Q349" s="23">
        <f t="shared" si="688"/>
        <v>8.4521855724751221E-3</v>
      </c>
      <c r="R349" s="23">
        <f t="shared" si="688"/>
        <v>1.2467911897027863E-2</v>
      </c>
      <c r="S349" s="25">
        <f t="shared" si="688"/>
        <v>2.618242649591289E-3</v>
      </c>
      <c r="U349" s="2"/>
    </row>
    <row r="350" spans="1:21" ht="15.75" customHeight="1">
      <c r="A350" s="13">
        <v>42900</v>
      </c>
      <c r="B350" s="15">
        <v>380.66000400000001</v>
      </c>
      <c r="C350" s="15">
        <v>33.201096</v>
      </c>
      <c r="D350" s="15">
        <v>139.51101700000001</v>
      </c>
      <c r="E350" s="15">
        <v>152.199997</v>
      </c>
      <c r="F350" s="15">
        <v>67.185210999999995</v>
      </c>
      <c r="G350" s="15">
        <v>57.558700000000002</v>
      </c>
      <c r="H350" s="21">
        <f t="shared" ref="H350:M350" si="689">LN(B350/B349)</f>
        <v>1.2450411024529233E-2</v>
      </c>
      <c r="I350" s="21">
        <f t="shared" si="689"/>
        <v>-9.8025567109626208E-3</v>
      </c>
      <c r="J350" s="21">
        <f t="shared" si="689"/>
        <v>-9.8030505426969314E-3</v>
      </c>
      <c r="K350" s="21">
        <f t="shared" si="689"/>
        <v>-3.4107602487444336E-3</v>
      </c>
      <c r="L350" s="21">
        <f t="shared" si="689"/>
        <v>-5.3930499777684725E-3</v>
      </c>
      <c r="M350" s="22">
        <f t="shared" si="689"/>
        <v>8.7475179591714417E-3</v>
      </c>
      <c r="N350" s="23">
        <f t="shared" ref="N350:S350" si="690">(B350-B349)/B349</f>
        <v>1.252824005761702E-2</v>
      </c>
      <c r="O350" s="23">
        <f t="shared" si="690"/>
        <v>-9.7546682560971133E-3</v>
      </c>
      <c r="P350" s="23">
        <f t="shared" si="690"/>
        <v>-9.7551572705459385E-3</v>
      </c>
      <c r="Q350" s="23">
        <f t="shared" si="690"/>
        <v>-3.4049502134301333E-3</v>
      </c>
      <c r="R350" s="23">
        <f t="shared" si="690"/>
        <v>-5.3785335913267502E-3</v>
      </c>
      <c r="S350" s="25">
        <f t="shared" si="690"/>
        <v>8.7858892974443364E-3</v>
      </c>
      <c r="U350" s="2"/>
    </row>
    <row r="351" spans="1:21" ht="15.75" customHeight="1">
      <c r="A351" s="13">
        <v>42901</v>
      </c>
      <c r="B351" s="15">
        <v>375.33999599999999</v>
      </c>
      <c r="C351" s="15">
        <v>32.995514</v>
      </c>
      <c r="D351" s="15">
        <v>138.674835</v>
      </c>
      <c r="E351" s="15">
        <v>151.759995</v>
      </c>
      <c r="F351" s="15">
        <v>66.831458999999995</v>
      </c>
      <c r="G351" s="15">
        <v>57.671999999999997</v>
      </c>
      <c r="H351" s="21">
        <f t="shared" ref="H351:M351" si="691">LN(B351/B350)</f>
        <v>-1.4074327561580762E-2</v>
      </c>
      <c r="I351" s="21">
        <f t="shared" si="691"/>
        <v>-6.2112745938059438E-3</v>
      </c>
      <c r="J351" s="21">
        <f t="shared" si="691"/>
        <v>-6.0116969452120627E-3</v>
      </c>
      <c r="K351" s="21">
        <f t="shared" si="691"/>
        <v>-2.8951330366783126E-3</v>
      </c>
      <c r="L351" s="21">
        <f t="shared" si="691"/>
        <v>-5.2792361069481982E-3</v>
      </c>
      <c r="M351" s="22">
        <f t="shared" si="691"/>
        <v>1.9664904667196096E-3</v>
      </c>
      <c r="N351" s="23">
        <f t="shared" ref="N351:S351" si="692">(B351-B350)/B350</f>
        <v>-1.3975747239260865E-2</v>
      </c>
      <c r="O351" s="23">
        <f t="shared" si="692"/>
        <v>-6.1920245042512969E-3</v>
      </c>
      <c r="P351" s="23">
        <f t="shared" si="692"/>
        <v>-5.9936628517302535E-3</v>
      </c>
      <c r="Q351" s="23">
        <f t="shared" si="692"/>
        <v>-2.8909461805048044E-3</v>
      </c>
      <c r="R351" s="23">
        <f t="shared" si="692"/>
        <v>-5.265325430026559E-3</v>
      </c>
      <c r="S351" s="25">
        <f t="shared" si="692"/>
        <v>1.9684252771517649E-3</v>
      </c>
      <c r="U351" s="2"/>
    </row>
    <row r="352" spans="1:21" ht="15.75" customHeight="1">
      <c r="A352" s="13">
        <v>42902</v>
      </c>
      <c r="B352" s="15">
        <v>371.39999399999999</v>
      </c>
      <c r="C352" s="15">
        <v>32.902068999999997</v>
      </c>
      <c r="D352" s="15">
        <v>136.73348999999999</v>
      </c>
      <c r="E352" s="15">
        <v>152.38000500000001</v>
      </c>
      <c r="F352" s="15">
        <v>66.927070999999998</v>
      </c>
      <c r="G352" s="15">
        <v>58.161299999999997</v>
      </c>
      <c r="H352" s="21">
        <f t="shared" ref="H352:M352" si="693">LN(B352/B351)</f>
        <v>-1.0552638442605766E-2</v>
      </c>
      <c r="I352" s="21">
        <f t="shared" si="693"/>
        <v>-2.8360694999622479E-3</v>
      </c>
      <c r="J352" s="21">
        <f t="shared" si="693"/>
        <v>-1.4098173356189439E-2</v>
      </c>
      <c r="K352" s="21">
        <f t="shared" si="693"/>
        <v>4.0771411775680916E-3</v>
      </c>
      <c r="L352" s="21">
        <f t="shared" si="693"/>
        <v>1.4296212179432713E-3</v>
      </c>
      <c r="M352" s="22">
        <f t="shared" si="693"/>
        <v>8.4483980052308429E-3</v>
      </c>
      <c r="N352" s="23">
        <f t="shared" ref="N352:S352" si="694">(B352-B351)/B351</f>
        <v>-1.0497154691715808E-2</v>
      </c>
      <c r="O352" s="23">
        <f t="shared" si="694"/>
        <v>-2.8320516540522042E-3</v>
      </c>
      <c r="P352" s="23">
        <f t="shared" si="694"/>
        <v>-1.3999259490736099E-2</v>
      </c>
      <c r="Q352" s="23">
        <f t="shared" si="694"/>
        <v>4.0854640249560351E-3</v>
      </c>
      <c r="R352" s="23">
        <f t="shared" si="694"/>
        <v>1.4306436135114557E-3</v>
      </c>
      <c r="S352" s="25">
        <f t="shared" si="694"/>
        <v>8.4841864336246374E-3</v>
      </c>
      <c r="U352" s="2"/>
    </row>
    <row r="353" spans="1:21" ht="15.75" customHeight="1">
      <c r="A353" s="13">
        <v>42905</v>
      </c>
      <c r="B353" s="15">
        <v>369.79998799999998</v>
      </c>
      <c r="C353" s="15">
        <v>33.182406999999998</v>
      </c>
      <c r="D353" s="15">
        <v>140.645081</v>
      </c>
      <c r="E353" s="15">
        <v>153.39999399999999</v>
      </c>
      <c r="F353" s="15">
        <v>67.758865</v>
      </c>
      <c r="G353" s="15">
        <v>59.134099999999997</v>
      </c>
      <c r="H353" s="21">
        <f t="shared" ref="H353:M353" si="695">LN(B353/B352)</f>
        <v>-4.3173462604655186E-3</v>
      </c>
      <c r="I353" s="21">
        <f t="shared" si="695"/>
        <v>8.484282500174278E-3</v>
      </c>
      <c r="J353" s="21">
        <f t="shared" si="695"/>
        <v>2.8205858234151972E-2</v>
      </c>
      <c r="K353" s="21">
        <f t="shared" si="695"/>
        <v>6.6714159621579618E-3</v>
      </c>
      <c r="L353" s="21">
        <f t="shared" si="695"/>
        <v>1.2351765892940254E-2</v>
      </c>
      <c r="M353" s="22">
        <f t="shared" si="695"/>
        <v>1.6587561066548517E-2</v>
      </c>
      <c r="N353" s="23">
        <f t="shared" ref="N353:S353" si="696">(B353-B352)/B352</f>
        <v>-4.3080399188159587E-3</v>
      </c>
      <c r="O353" s="23">
        <f t="shared" si="696"/>
        <v>8.5203760286321345E-3</v>
      </c>
      <c r="P353" s="23">
        <f t="shared" si="696"/>
        <v>2.8607409933001898E-2</v>
      </c>
      <c r="Q353" s="23">
        <f t="shared" si="696"/>
        <v>6.6937194286086363E-3</v>
      </c>
      <c r="R353" s="23">
        <f t="shared" si="696"/>
        <v>1.2428364002363142E-2</v>
      </c>
      <c r="S353" s="25">
        <f t="shared" si="696"/>
        <v>1.6725898492640286E-2</v>
      </c>
      <c r="U353" s="2"/>
    </row>
    <row r="354" spans="1:21" ht="15.75" customHeight="1">
      <c r="A354" s="13">
        <v>42906</v>
      </c>
      <c r="B354" s="15">
        <v>372.23998999999998</v>
      </c>
      <c r="C354" s="15">
        <v>32.575007999999997</v>
      </c>
      <c r="D354" s="15">
        <v>139.36685199999999</v>
      </c>
      <c r="E354" s="15">
        <v>152.050003</v>
      </c>
      <c r="F354" s="15">
        <v>66.841010999999995</v>
      </c>
      <c r="G354" s="15">
        <v>59.821800000000003</v>
      </c>
      <c r="H354" s="21">
        <f t="shared" ref="H354:M354" si="697">LN(B354/B353)</f>
        <v>6.5764941689530447E-3</v>
      </c>
      <c r="I354" s="21">
        <f t="shared" si="697"/>
        <v>-1.8474457234170759E-2</v>
      </c>
      <c r="J354" s="21">
        <f t="shared" si="697"/>
        <v>-9.1298814672851579E-3</v>
      </c>
      <c r="K354" s="21">
        <f t="shared" si="697"/>
        <v>-8.8394159660007653E-3</v>
      </c>
      <c r="L354" s="21">
        <f t="shared" si="697"/>
        <v>-1.3638470622301188E-2</v>
      </c>
      <c r="M354" s="22">
        <f t="shared" si="697"/>
        <v>1.1562396845854684E-2</v>
      </c>
      <c r="N354" s="23">
        <f t="shared" ref="N354:S354" si="698">(B354-B353)/B353</f>
        <v>6.5981667906381677E-3</v>
      </c>
      <c r="O354" s="23">
        <f t="shared" si="698"/>
        <v>-1.8304850519132051E-2</v>
      </c>
      <c r="P354" s="23">
        <f t="shared" si="698"/>
        <v>-9.0883306469851603E-3</v>
      </c>
      <c r="Q354" s="23">
        <f t="shared" si="698"/>
        <v>-8.8004631864587214E-3</v>
      </c>
      <c r="R354" s="23">
        <f t="shared" si="698"/>
        <v>-1.3545888054647987E-2</v>
      </c>
      <c r="S354" s="25">
        <f t="shared" si="698"/>
        <v>1.1629499730274185E-2</v>
      </c>
      <c r="U354" s="2"/>
    </row>
    <row r="355" spans="1:21" ht="15.75" customHeight="1">
      <c r="A355" s="13">
        <v>42907</v>
      </c>
      <c r="B355" s="15">
        <v>376.39999399999999</v>
      </c>
      <c r="C355" s="15">
        <v>32.313366000000002</v>
      </c>
      <c r="D355" s="15">
        <v>140.193375</v>
      </c>
      <c r="E355" s="15">
        <v>155.029999</v>
      </c>
      <c r="F355" s="15">
        <v>67.185210999999995</v>
      </c>
      <c r="G355" s="15">
        <v>59.941299999999998</v>
      </c>
      <c r="H355" s="21">
        <f t="shared" ref="H355:M355" si="699">LN(B355/B354)</f>
        <v>1.111361109873155E-2</v>
      </c>
      <c r="I355" s="21">
        <f t="shared" si="699"/>
        <v>-8.0644159147772281E-3</v>
      </c>
      <c r="J355" s="21">
        <f t="shared" si="699"/>
        <v>5.9130400420948611E-3</v>
      </c>
      <c r="K355" s="21">
        <f t="shared" si="699"/>
        <v>1.9409206274181096E-2</v>
      </c>
      <c r="L355" s="21">
        <f t="shared" si="699"/>
        <v>5.1363196183659083E-3</v>
      </c>
      <c r="M355" s="22">
        <f t="shared" si="699"/>
        <v>1.9956069884384435E-3</v>
      </c>
      <c r="N355" s="23">
        <f t="shared" ref="N355:S355" si="700">(B355-B354)/B354</f>
        <v>1.117559668965179E-2</v>
      </c>
      <c r="O355" s="23">
        <f t="shared" si="700"/>
        <v>-8.0319857480923677E-3</v>
      </c>
      <c r="P355" s="23">
        <f t="shared" si="700"/>
        <v>5.9305565716588678E-3</v>
      </c>
      <c r="Q355" s="23">
        <f t="shared" si="700"/>
        <v>1.9598789485061698E-2</v>
      </c>
      <c r="R355" s="23">
        <f t="shared" si="700"/>
        <v>5.1495331212150688E-3</v>
      </c>
      <c r="S355" s="25">
        <f t="shared" si="700"/>
        <v>1.9975995372923422E-3</v>
      </c>
      <c r="U355" s="2"/>
    </row>
    <row r="356" spans="1:21" ht="15.75" customHeight="1">
      <c r="A356" s="13">
        <v>42908</v>
      </c>
      <c r="B356" s="15">
        <v>382.60998499999999</v>
      </c>
      <c r="C356" s="15">
        <v>32.107787999999999</v>
      </c>
      <c r="D356" s="15">
        <v>139.96275299999999</v>
      </c>
      <c r="E356" s="15">
        <v>154.88999899999999</v>
      </c>
      <c r="F356" s="15">
        <v>67.175644000000005</v>
      </c>
      <c r="G356" s="15">
        <v>59.5837</v>
      </c>
      <c r="H356" s="21">
        <f t="shared" ref="H356:M356" si="701">LN(B356/B355)</f>
        <v>1.6363762647098139E-2</v>
      </c>
      <c r="I356" s="21">
        <f t="shared" si="701"/>
        <v>-6.3823351515097044E-3</v>
      </c>
      <c r="J356" s="21">
        <f t="shared" si="701"/>
        <v>-1.646382349296232E-3</v>
      </c>
      <c r="K356" s="21">
        <f t="shared" si="701"/>
        <v>-9.0345902443374313E-4</v>
      </c>
      <c r="L356" s="21">
        <f t="shared" si="701"/>
        <v>-1.4240754892722043E-4</v>
      </c>
      <c r="M356" s="22">
        <f t="shared" si="701"/>
        <v>-5.9837032751235133E-3</v>
      </c>
      <c r="N356" s="23">
        <f t="shared" ref="N356:S356" si="702">(B356-B355)/B355</f>
        <v>1.6498382303374855E-2</v>
      </c>
      <c r="O356" s="23">
        <f t="shared" si="702"/>
        <v>-6.3620113113565047E-3</v>
      </c>
      <c r="P356" s="23">
        <f t="shared" si="702"/>
        <v>-1.6450278053439472E-3</v>
      </c>
      <c r="Q356" s="23">
        <f t="shared" si="702"/>
        <v>-9.0305102820786821E-4</v>
      </c>
      <c r="R356" s="23">
        <f t="shared" si="702"/>
        <v>-1.423974094535461E-4</v>
      </c>
      <c r="S356" s="25">
        <f t="shared" si="702"/>
        <v>-5.9658365767842527E-3</v>
      </c>
      <c r="U356" s="2"/>
    </row>
    <row r="357" spans="1:21" ht="15.75" customHeight="1">
      <c r="A357" s="13">
        <v>42909</v>
      </c>
      <c r="B357" s="15">
        <v>383.45001200000002</v>
      </c>
      <c r="C357" s="15">
        <v>31.948924999999999</v>
      </c>
      <c r="D357" s="15">
        <v>140.58741800000001</v>
      </c>
      <c r="E357" s="15">
        <v>158.020004</v>
      </c>
      <c r="F357" s="15">
        <v>68.083939000000001</v>
      </c>
      <c r="G357" s="15">
        <v>59.024500000000003</v>
      </c>
      <c r="H357" s="21">
        <f t="shared" ref="H357:M357" si="703">LN(B357/B356)</f>
        <v>2.193111087857458E-3</v>
      </c>
      <c r="I357" s="21">
        <f t="shared" si="703"/>
        <v>-4.9600835965834117E-3</v>
      </c>
      <c r="J357" s="21">
        <f t="shared" si="703"/>
        <v>4.4531502515967707E-3</v>
      </c>
      <c r="K357" s="21">
        <f t="shared" si="703"/>
        <v>2.0006451504365828E-2</v>
      </c>
      <c r="L357" s="21">
        <f t="shared" si="703"/>
        <v>1.3430599637776784E-2</v>
      </c>
      <c r="M357" s="22">
        <f t="shared" si="703"/>
        <v>-9.4294347843986714E-3</v>
      </c>
      <c r="N357" s="23">
        <f t="shared" ref="N357:S357" si="704">(B357-B356)/B356</f>
        <v>2.1955177149912083E-3</v>
      </c>
      <c r="O357" s="23">
        <f t="shared" si="704"/>
        <v>-4.9478026950969091E-3</v>
      </c>
      <c r="P357" s="23">
        <f t="shared" si="704"/>
        <v>4.4630802596460906E-3</v>
      </c>
      <c r="Q357" s="23">
        <f t="shared" si="704"/>
        <v>2.020792188138636E-2</v>
      </c>
      <c r="R357" s="23">
        <f t="shared" si="704"/>
        <v>1.3521195271309872E-2</v>
      </c>
      <c r="S357" s="25">
        <f t="shared" si="704"/>
        <v>-9.3851170706081878E-3</v>
      </c>
      <c r="U357" s="2"/>
    </row>
    <row r="358" spans="1:21" ht="15.75" customHeight="1">
      <c r="A358" s="13">
        <v>42912</v>
      </c>
      <c r="B358" s="15">
        <v>377.48998999999998</v>
      </c>
      <c r="C358" s="15">
        <v>31.836787999999999</v>
      </c>
      <c r="D358" s="15">
        <v>140.14532500000001</v>
      </c>
      <c r="E358" s="15">
        <v>157.5</v>
      </c>
      <c r="F358" s="15">
        <v>67.433784000000003</v>
      </c>
      <c r="G358" s="15">
        <v>59.0075</v>
      </c>
      <c r="H358" s="21">
        <f t="shared" ref="H358:M358" si="705">LN(B358/B357)</f>
        <v>-1.5665213724473291E-2</v>
      </c>
      <c r="I358" s="21">
        <f t="shared" si="705"/>
        <v>-3.5160574445862111E-3</v>
      </c>
      <c r="J358" s="21">
        <f t="shared" si="705"/>
        <v>-3.1495675262591095E-3</v>
      </c>
      <c r="K358" s="21">
        <f t="shared" si="705"/>
        <v>-3.2961743421505946E-3</v>
      </c>
      <c r="L358" s="21">
        <f t="shared" si="705"/>
        <v>-9.5952023661622192E-3</v>
      </c>
      <c r="M358" s="22">
        <f t="shared" si="705"/>
        <v>-2.8805747793058994E-4</v>
      </c>
      <c r="N358" s="23">
        <f t="shared" ref="N358:S358" si="706">(B358-B357)/B357</f>
        <v>-1.5543152467028839E-2</v>
      </c>
      <c r="O358" s="23">
        <f t="shared" si="706"/>
        <v>-3.5098833528827839E-3</v>
      </c>
      <c r="P358" s="23">
        <f t="shared" si="706"/>
        <v>-3.1446128415275384E-3</v>
      </c>
      <c r="Q358" s="23">
        <f t="shared" si="706"/>
        <v>-3.2907479232819163E-3</v>
      </c>
      <c r="R358" s="23">
        <f t="shared" si="706"/>
        <v>-9.549315294463177E-3</v>
      </c>
      <c r="S358" s="25">
        <f t="shared" si="706"/>
        <v>-2.8801599335874105E-4</v>
      </c>
      <c r="U358" s="2"/>
    </row>
    <row r="359" spans="1:21" ht="15.75" customHeight="1">
      <c r="A359" s="13">
        <v>42913</v>
      </c>
      <c r="B359" s="15">
        <v>362.36999500000002</v>
      </c>
      <c r="C359" s="15">
        <v>31.444324000000002</v>
      </c>
      <c r="D359" s="15">
        <v>138.13664199999999</v>
      </c>
      <c r="E359" s="15">
        <v>151.029999</v>
      </c>
      <c r="F359" s="15">
        <v>66.171738000000005</v>
      </c>
      <c r="G359" s="15">
        <v>59.564399999999999</v>
      </c>
      <c r="H359" s="21">
        <f t="shared" ref="H359:M359" si="707">LN(B359/B358)</f>
        <v>-4.0878276293972927E-2</v>
      </c>
      <c r="I359" s="21">
        <f t="shared" si="707"/>
        <v>-1.240398657953895E-2</v>
      </c>
      <c r="J359" s="21">
        <f t="shared" si="707"/>
        <v>-1.4436565244057223E-2</v>
      </c>
      <c r="K359" s="21">
        <f t="shared" si="707"/>
        <v>-4.1946972308638641E-2</v>
      </c>
      <c r="L359" s="21">
        <f t="shared" si="707"/>
        <v>-1.8892685268761641E-2</v>
      </c>
      <c r="M359" s="22">
        <f t="shared" si="707"/>
        <v>9.3935257002304255E-3</v>
      </c>
      <c r="N359" s="23">
        <f t="shared" ref="N359:S359" si="708">(B359-B358)/B358</f>
        <v>-4.0054028982331326E-2</v>
      </c>
      <c r="O359" s="23">
        <f t="shared" si="708"/>
        <v>-1.2327374231345098E-2</v>
      </c>
      <c r="P359" s="23">
        <f t="shared" si="708"/>
        <v>-1.4332857696109513E-2</v>
      </c>
      <c r="Q359" s="23">
        <f t="shared" si="708"/>
        <v>-4.1079371428571404E-2</v>
      </c>
      <c r="R359" s="23">
        <f t="shared" si="708"/>
        <v>-1.8715337107583906E-2</v>
      </c>
      <c r="S359" s="25">
        <f t="shared" si="708"/>
        <v>9.4377833326271879E-3</v>
      </c>
      <c r="U359" s="2"/>
    </row>
    <row r="360" spans="1:21" ht="15.75" customHeight="1">
      <c r="A360" s="13">
        <v>42914</v>
      </c>
      <c r="B360" s="15">
        <v>371.23998999999998</v>
      </c>
      <c r="C360" s="15">
        <v>31.958279000000001</v>
      </c>
      <c r="D360" s="15">
        <v>140.15495300000001</v>
      </c>
      <c r="E360" s="15">
        <v>153.41000399999999</v>
      </c>
      <c r="F360" s="15">
        <v>66.735847000000007</v>
      </c>
      <c r="G360" s="15">
        <v>59.108499999999999</v>
      </c>
      <c r="H360" s="21">
        <f t="shared" ref="H360:M360" si="709">LN(B360/B359)</f>
        <v>2.4182951303194207E-2</v>
      </c>
      <c r="I360" s="21">
        <f t="shared" si="709"/>
        <v>1.6212780976497507E-2</v>
      </c>
      <c r="J360" s="21">
        <f t="shared" si="709"/>
        <v>1.4505262999710427E-2</v>
      </c>
      <c r="K360" s="21">
        <f t="shared" si="709"/>
        <v>1.5635615973552022E-2</v>
      </c>
      <c r="L360" s="21">
        <f t="shared" si="709"/>
        <v>8.4887914779397337E-3</v>
      </c>
      <c r="M360" s="22">
        <f t="shared" si="709"/>
        <v>-7.6833420736861476E-3</v>
      </c>
      <c r="N360" s="23">
        <f t="shared" ref="N360:S360" si="710">(B360-B359)/B359</f>
        <v>2.4477730282276709E-2</v>
      </c>
      <c r="O360" s="23">
        <f t="shared" si="710"/>
        <v>1.6344921264645384E-2</v>
      </c>
      <c r="P360" s="23">
        <f t="shared" si="710"/>
        <v>1.461097483461348E-2</v>
      </c>
      <c r="Q360" s="23">
        <f t="shared" si="710"/>
        <v>1.5758491794732665E-2</v>
      </c>
      <c r="R360" s="23">
        <f t="shared" si="710"/>
        <v>8.5249234348356087E-3</v>
      </c>
      <c r="S360" s="25">
        <f t="shared" si="710"/>
        <v>-7.6539006520673384E-3</v>
      </c>
      <c r="U360" s="2"/>
    </row>
    <row r="361" spans="1:21" ht="15.75" customHeight="1">
      <c r="A361" s="13">
        <v>42915</v>
      </c>
      <c r="B361" s="15">
        <v>360.75</v>
      </c>
      <c r="C361" s="15">
        <v>31.341533999999999</v>
      </c>
      <c r="D361" s="15">
        <v>138.08860799999999</v>
      </c>
      <c r="E361" s="15">
        <v>150.08999600000001</v>
      </c>
      <c r="F361" s="15">
        <v>65.483352999999994</v>
      </c>
      <c r="G361" s="15">
        <v>59.261200000000002</v>
      </c>
      <c r="H361" s="21">
        <f t="shared" ref="H361:M361" si="711">LN(B361/B360)</f>
        <v>-2.8663529136458869E-2</v>
      </c>
      <c r="I361" s="21">
        <f t="shared" si="711"/>
        <v>-1.9487088124933216E-2</v>
      </c>
      <c r="J361" s="21">
        <f t="shared" si="711"/>
        <v>-1.4853051628622252E-2</v>
      </c>
      <c r="K361" s="21">
        <f t="shared" si="711"/>
        <v>-2.1879014413054367E-2</v>
      </c>
      <c r="L361" s="21">
        <f t="shared" si="711"/>
        <v>-1.8946287169094855E-2</v>
      </c>
      <c r="M361" s="22">
        <f t="shared" si="711"/>
        <v>2.580053589832476E-3</v>
      </c>
      <c r="N361" s="23">
        <f t="shared" ref="N361:S361" si="712">(B361-B360)/B360</f>
        <v>-2.8256627202257974E-2</v>
      </c>
      <c r="O361" s="23">
        <f t="shared" si="712"/>
        <v>-1.9298442197090825E-2</v>
      </c>
      <c r="P361" s="23">
        <f t="shared" si="712"/>
        <v>-1.4743289165100091E-2</v>
      </c>
      <c r="Q361" s="23">
        <f t="shared" si="712"/>
        <v>-2.1641404819987966E-2</v>
      </c>
      <c r="R361" s="23">
        <f t="shared" si="712"/>
        <v>-1.876793442061225E-2</v>
      </c>
      <c r="S361" s="25">
        <f t="shared" si="712"/>
        <v>2.5833847923733971E-3</v>
      </c>
      <c r="U361" s="2"/>
    </row>
    <row r="362" spans="1:21" ht="15.75" customHeight="1">
      <c r="A362" s="13">
        <v>42916</v>
      </c>
      <c r="B362" s="15">
        <v>361.60998499999999</v>
      </c>
      <c r="C362" s="15">
        <v>31.528423</v>
      </c>
      <c r="D362" s="15">
        <v>138.41537500000001</v>
      </c>
      <c r="E362" s="15">
        <v>149.41000399999999</v>
      </c>
      <c r="F362" s="15">
        <v>65.904030000000006</v>
      </c>
      <c r="G362" s="15">
        <v>59.190300000000001</v>
      </c>
      <c r="H362" s="21">
        <f t="shared" ref="H362:M362" si="713">LN(B362/B361)</f>
        <v>2.3810438677543755E-3</v>
      </c>
      <c r="I362" s="21">
        <f t="shared" si="713"/>
        <v>5.9452736856674786E-3</v>
      </c>
      <c r="J362" s="21">
        <f t="shared" si="713"/>
        <v>2.3635619897859352E-3</v>
      </c>
      <c r="K362" s="21">
        <f t="shared" si="713"/>
        <v>-4.5408558825840674E-3</v>
      </c>
      <c r="L362" s="21">
        <f t="shared" si="713"/>
        <v>6.4036352340090773E-3</v>
      </c>
      <c r="M362" s="22">
        <f t="shared" si="713"/>
        <v>-1.1971145737645764E-3</v>
      </c>
      <c r="N362" s="23">
        <f t="shared" ref="N362:S362" si="714">(B362-B361)/B361</f>
        <v>2.3838808038807893E-3</v>
      </c>
      <c r="O362" s="23">
        <f t="shared" si="714"/>
        <v>5.9629819012688001E-3</v>
      </c>
      <c r="P362" s="23">
        <f t="shared" si="714"/>
        <v>2.3663574043705188E-3</v>
      </c>
      <c r="Q362" s="23">
        <f t="shared" si="714"/>
        <v>-4.5305617837449134E-3</v>
      </c>
      <c r="R362" s="23">
        <f t="shared" si="714"/>
        <v>6.4241823414267138E-3</v>
      </c>
      <c r="S362" s="25">
        <f t="shared" si="714"/>
        <v>-1.1963983179551162E-3</v>
      </c>
      <c r="U362" s="2"/>
    </row>
    <row r="363" spans="1:21" ht="15.75" customHeight="1">
      <c r="A363" s="13">
        <v>42919</v>
      </c>
      <c r="B363" s="15">
        <v>352.61999500000002</v>
      </c>
      <c r="C363" s="15">
        <v>31.266774999999999</v>
      </c>
      <c r="D363" s="15">
        <v>137.91558800000001</v>
      </c>
      <c r="E363" s="15">
        <v>146.16999799999999</v>
      </c>
      <c r="F363" s="15">
        <v>65.177391</v>
      </c>
      <c r="G363" s="15">
        <v>59.27</v>
      </c>
      <c r="H363" s="21">
        <f t="shared" ref="H363:M363" si="715">LN(B363/B362)</f>
        <v>-2.5175265848690745E-2</v>
      </c>
      <c r="I363" s="21">
        <f t="shared" si="715"/>
        <v>-8.3334242913915193E-3</v>
      </c>
      <c r="J363" s="21">
        <f t="shared" si="715"/>
        <v>-3.6173112093375644E-3</v>
      </c>
      <c r="K363" s="21">
        <f t="shared" si="715"/>
        <v>-2.1923917416459743E-2</v>
      </c>
      <c r="L363" s="21">
        <f t="shared" si="715"/>
        <v>-1.1086947908740097E-2</v>
      </c>
      <c r="M363" s="22">
        <f t="shared" si="715"/>
        <v>1.3455986862374093E-3</v>
      </c>
      <c r="N363" s="23">
        <f t="shared" ref="N363:S363" si="716">(B363-B362)/B362</f>
        <v>-2.486101151216822E-2</v>
      </c>
      <c r="O363" s="23">
        <f t="shared" si="716"/>
        <v>-8.2987975643437975E-3</v>
      </c>
      <c r="P363" s="23">
        <f t="shared" si="716"/>
        <v>-3.6107766207330487E-3</v>
      </c>
      <c r="Q363" s="23">
        <f t="shared" si="716"/>
        <v>-2.1685335073011538E-2</v>
      </c>
      <c r="R363" s="23">
        <f t="shared" si="716"/>
        <v>-1.1025714208979416E-2</v>
      </c>
      <c r="S363" s="25">
        <f t="shared" si="716"/>
        <v>1.3465044103510633E-3</v>
      </c>
      <c r="U363" s="2"/>
    </row>
    <row r="364" spans="1:21" ht="15.75" customHeight="1">
      <c r="A364" s="13">
        <v>42921</v>
      </c>
      <c r="B364" s="15">
        <v>327.08999599999999</v>
      </c>
      <c r="C364" s="15">
        <v>32.089100000000002</v>
      </c>
      <c r="D364" s="15">
        <v>138.482651</v>
      </c>
      <c r="E364" s="15">
        <v>147.61000100000001</v>
      </c>
      <c r="F364" s="15">
        <v>66.047439999999995</v>
      </c>
      <c r="G364" s="15">
        <v>59.923400000000001</v>
      </c>
      <c r="H364" s="21">
        <f t="shared" ref="H364:M364" si="717">LN(B364/B363)</f>
        <v>-7.5155625515694144E-2</v>
      </c>
      <c r="I364" s="21">
        <f t="shared" si="717"/>
        <v>2.5960376451348875E-2</v>
      </c>
      <c r="J364" s="21">
        <f t="shared" si="717"/>
        <v>4.1032373988134415E-3</v>
      </c>
      <c r="K364" s="21">
        <f t="shared" si="717"/>
        <v>9.8033531050112799E-3</v>
      </c>
      <c r="L364" s="21">
        <f t="shared" si="717"/>
        <v>1.32606267084719E-2</v>
      </c>
      <c r="M364" s="22">
        <f t="shared" si="717"/>
        <v>1.0963804122529938E-2</v>
      </c>
      <c r="N364" s="23">
        <f t="shared" ref="N364:S364" si="718">(B364-B363)/B363</f>
        <v>-7.2400882995872176E-2</v>
      </c>
      <c r="O364" s="23">
        <f t="shared" si="718"/>
        <v>2.6300282008617865E-2</v>
      </c>
      <c r="P364" s="23">
        <f t="shared" si="718"/>
        <v>4.111667203275023E-3</v>
      </c>
      <c r="Q364" s="23">
        <f t="shared" si="718"/>
        <v>9.8515633830686556E-3</v>
      </c>
      <c r="R364" s="23">
        <f t="shared" si="718"/>
        <v>1.3348938744725062E-2</v>
      </c>
      <c r="S364" s="25">
        <f t="shared" si="718"/>
        <v>1.1024126877003505E-2</v>
      </c>
      <c r="U364" s="2"/>
    </row>
    <row r="365" spans="1:21" ht="15.75" customHeight="1">
      <c r="A365" s="13">
        <v>42922</v>
      </c>
      <c r="B365" s="15">
        <v>308.82998700000002</v>
      </c>
      <c r="C365" s="15">
        <v>31.425637999999999</v>
      </c>
      <c r="D365" s="15">
        <v>137.17558299999999</v>
      </c>
      <c r="E365" s="15">
        <v>146.25</v>
      </c>
      <c r="F365" s="15">
        <v>65.559837000000002</v>
      </c>
      <c r="G365" s="15">
        <v>60.071399999999997</v>
      </c>
      <c r="H365" s="21">
        <f t="shared" ref="H365:M365" si="719">LN(B365/B364)</f>
        <v>-5.7444428560799177E-2</v>
      </c>
      <c r="I365" s="21">
        <f t="shared" si="719"/>
        <v>-2.0892352030876731E-2</v>
      </c>
      <c r="J365" s="21">
        <f t="shared" si="719"/>
        <v>-9.4833212617850375E-3</v>
      </c>
      <c r="K365" s="21">
        <f t="shared" si="719"/>
        <v>-9.2561812115483835E-3</v>
      </c>
      <c r="L365" s="21">
        <f t="shared" si="719"/>
        <v>-7.4100041005069443E-3</v>
      </c>
      <c r="M365" s="22">
        <f t="shared" si="719"/>
        <v>2.4667748110427244E-3</v>
      </c>
      <c r="N365" s="23">
        <f t="shared" ref="N365:S365" si="720">(B365-B364)/B364</f>
        <v>-5.5825641943509544E-2</v>
      </c>
      <c r="O365" s="23">
        <f t="shared" si="720"/>
        <v>-2.067561882383746E-2</v>
      </c>
      <c r="P365" s="23">
        <f t="shared" si="720"/>
        <v>-9.4384963788714232E-3</v>
      </c>
      <c r="Q365" s="23">
        <f t="shared" si="720"/>
        <v>-9.2134746344186471E-3</v>
      </c>
      <c r="R365" s="23">
        <f t="shared" si="720"/>
        <v>-7.3826177063031203E-3</v>
      </c>
      <c r="S365" s="25">
        <f t="shared" si="720"/>
        <v>2.4698198032821255E-3</v>
      </c>
      <c r="U365" s="2"/>
    </row>
    <row r="366" spans="1:21" ht="15.75" customHeight="1">
      <c r="A366" s="13">
        <v>42923</v>
      </c>
      <c r="B366" s="15">
        <v>313.22000100000002</v>
      </c>
      <c r="C366" s="15">
        <v>31.659244999999999</v>
      </c>
      <c r="D366" s="15">
        <v>138.569153</v>
      </c>
      <c r="E366" s="15">
        <v>150.179993</v>
      </c>
      <c r="F366" s="15">
        <v>66.410767000000007</v>
      </c>
      <c r="G366" s="15">
        <v>60.428100000000001</v>
      </c>
      <c r="H366" s="21">
        <f t="shared" ref="H366:M366" si="721">LN(B366/B365)</f>
        <v>1.411490063438125E-2</v>
      </c>
      <c r="I366" s="21">
        <f t="shared" si="721"/>
        <v>7.4061504655056412E-3</v>
      </c>
      <c r="J366" s="21">
        <f t="shared" si="721"/>
        <v>1.010776767622408E-2</v>
      </c>
      <c r="K366" s="21">
        <f t="shared" si="721"/>
        <v>2.6517041949036983E-2</v>
      </c>
      <c r="L366" s="21">
        <f t="shared" si="721"/>
        <v>1.2895929350948764E-2</v>
      </c>
      <c r="M366" s="22">
        <f t="shared" si="721"/>
        <v>5.9203738087743154E-3</v>
      </c>
      <c r="N366" s="23">
        <f t="shared" ref="N366:S366" si="722">(B366-B365)/B365</f>
        <v>1.4214986189148814E-2</v>
      </c>
      <c r="O366" s="23">
        <f t="shared" si="722"/>
        <v>7.4336438292835691E-3</v>
      </c>
      <c r="P366" s="23">
        <f t="shared" si="722"/>
        <v>1.0159023709051859E-2</v>
      </c>
      <c r="Q366" s="23">
        <f t="shared" si="722"/>
        <v>2.687174700854698E-2</v>
      </c>
      <c r="R366" s="23">
        <f t="shared" si="722"/>
        <v>1.2979440446137858E-2</v>
      </c>
      <c r="S366" s="25">
        <f t="shared" si="722"/>
        <v>5.9379338587081968E-3</v>
      </c>
      <c r="U366" s="2"/>
    </row>
    <row r="367" spans="1:21" ht="15.75" customHeight="1">
      <c r="A367" s="13">
        <v>42926</v>
      </c>
      <c r="B367" s="15">
        <v>316.04998799999998</v>
      </c>
      <c r="C367" s="15">
        <v>31.444324000000002</v>
      </c>
      <c r="D367" s="15">
        <v>139.41487100000001</v>
      </c>
      <c r="E367" s="15">
        <v>152.66999799999999</v>
      </c>
      <c r="F367" s="15">
        <v>66.907944000000001</v>
      </c>
      <c r="G367" s="15">
        <v>60.357599999999998</v>
      </c>
      <c r="H367" s="21">
        <f t="shared" ref="H367:M367" si="723">LN(B367/B366)</f>
        <v>8.9945687186990548E-3</v>
      </c>
      <c r="I367" s="21">
        <f t="shared" si="723"/>
        <v>-6.8117171318183905E-3</v>
      </c>
      <c r="J367" s="21">
        <f t="shared" si="723"/>
        <v>6.084670601538663E-3</v>
      </c>
      <c r="K367" s="21">
        <f t="shared" si="723"/>
        <v>1.6444188107697367E-2</v>
      </c>
      <c r="L367" s="21">
        <f t="shared" si="723"/>
        <v>7.4585075278742301E-3</v>
      </c>
      <c r="M367" s="22">
        <f t="shared" si="723"/>
        <v>-1.1673568643638342E-3</v>
      </c>
      <c r="N367" s="23">
        <f t="shared" ref="N367:S367" si="724">(B367-B366)/B366</f>
        <v>9.0351414052896317E-3</v>
      </c>
      <c r="O367" s="23">
        <f t="shared" si="724"/>
        <v>-6.7885699737942843E-3</v>
      </c>
      <c r="P367" s="23">
        <f t="shared" si="724"/>
        <v>6.1032198125653917E-3</v>
      </c>
      <c r="Q367" s="23">
        <f t="shared" si="724"/>
        <v>1.6580137941543231E-2</v>
      </c>
      <c r="R367" s="23">
        <f t="shared" si="724"/>
        <v>7.4863914762495288E-3</v>
      </c>
      <c r="S367" s="25">
        <f t="shared" si="724"/>
        <v>-1.1666757683925636E-3</v>
      </c>
      <c r="U367" s="2"/>
    </row>
    <row r="368" spans="1:21" ht="15.75" customHeight="1">
      <c r="A368" s="13">
        <v>42927</v>
      </c>
      <c r="B368" s="15">
        <v>327.22000100000002</v>
      </c>
      <c r="C368" s="15">
        <v>31.696626999999999</v>
      </c>
      <c r="D368" s="15">
        <v>139.86660800000001</v>
      </c>
      <c r="E368" s="15">
        <v>154.33000200000001</v>
      </c>
      <c r="F368" s="15">
        <v>66.917488000000006</v>
      </c>
      <c r="G368" s="15">
        <v>60.775100000000002</v>
      </c>
      <c r="H368" s="21">
        <f t="shared" ref="H368:M368" si="725">LN(B368/B367)</f>
        <v>3.473233966134745E-2</v>
      </c>
      <c r="I368" s="21">
        <f t="shared" si="725"/>
        <v>7.99178152547181E-3</v>
      </c>
      <c r="J368" s="21">
        <f t="shared" si="725"/>
        <v>3.2349971475194787E-3</v>
      </c>
      <c r="K368" s="21">
        <f t="shared" si="725"/>
        <v>1.0814463703283039E-2</v>
      </c>
      <c r="L368" s="21">
        <f t="shared" si="725"/>
        <v>1.4263357679557205E-4</v>
      </c>
      <c r="M368" s="22">
        <f t="shared" si="725"/>
        <v>6.8932939365136149E-3</v>
      </c>
      <c r="N368" s="23">
        <f t="shared" ref="N368:S368" si="726">(B368-B367)/B367</f>
        <v>3.5342551571304094E-2</v>
      </c>
      <c r="O368" s="23">
        <f t="shared" si="726"/>
        <v>8.0238010522979512E-3</v>
      </c>
      <c r="P368" s="23">
        <f t="shared" si="726"/>
        <v>3.2402353978436666E-3</v>
      </c>
      <c r="Q368" s="23">
        <f t="shared" si="726"/>
        <v>1.0873151383679294E-2</v>
      </c>
      <c r="R368" s="23">
        <f t="shared" si="726"/>
        <v>1.4264374944782828E-4</v>
      </c>
      <c r="S368" s="25">
        <f t="shared" si="726"/>
        <v>6.9171073733880076E-3</v>
      </c>
      <c r="U368" s="2"/>
    </row>
    <row r="369" spans="1:21" ht="15.75" customHeight="1">
      <c r="A369" s="13">
        <v>42928</v>
      </c>
      <c r="B369" s="15">
        <v>329.51998900000001</v>
      </c>
      <c r="C369" s="15">
        <v>32.004997000000003</v>
      </c>
      <c r="D369" s="15">
        <v>140.06843599999999</v>
      </c>
      <c r="E369" s="15">
        <v>158.75</v>
      </c>
      <c r="F369" s="15">
        <v>68.026588000000004</v>
      </c>
      <c r="G369" s="15">
        <v>60.32</v>
      </c>
      <c r="H369" s="21">
        <f t="shared" ref="H369:M369" si="727">LN(B369/B368)</f>
        <v>7.0042861349574864E-3</v>
      </c>
      <c r="I369" s="21">
        <f t="shared" si="727"/>
        <v>9.681775422146913E-3</v>
      </c>
      <c r="J369" s="21">
        <f t="shared" si="727"/>
        <v>1.4419633361161387E-3</v>
      </c>
      <c r="K369" s="21">
        <f t="shared" si="727"/>
        <v>2.8237457900817699E-2</v>
      </c>
      <c r="L369" s="21">
        <f t="shared" si="727"/>
        <v>1.6438290699486855E-2</v>
      </c>
      <c r="M369" s="22">
        <f t="shared" si="727"/>
        <v>-7.5164419145428577E-3</v>
      </c>
      <c r="N369" s="23">
        <f t="shared" ref="N369:S369" si="728">(B369-B368)/B368</f>
        <v>7.0288735192564978E-3</v>
      </c>
      <c r="O369" s="23">
        <f t="shared" si="728"/>
        <v>9.7287954330283651E-3</v>
      </c>
      <c r="P369" s="23">
        <f t="shared" si="728"/>
        <v>1.4430034651299879E-3</v>
      </c>
      <c r="Q369" s="23">
        <f t="shared" si="728"/>
        <v>2.863991409784335E-2</v>
      </c>
      <c r="R369" s="23">
        <f t="shared" si="728"/>
        <v>1.6574142771169142E-2</v>
      </c>
      <c r="S369" s="25">
        <f t="shared" si="728"/>
        <v>-7.4882641081627441E-3</v>
      </c>
      <c r="U369" s="2"/>
    </row>
    <row r="370" spans="1:21" ht="15.75" customHeight="1">
      <c r="A370" s="13">
        <v>42929</v>
      </c>
      <c r="B370" s="15">
        <v>323.41000400000001</v>
      </c>
      <c r="C370" s="15">
        <v>31.995649</v>
      </c>
      <c r="D370" s="15">
        <v>142.01947000000001</v>
      </c>
      <c r="E370" s="15">
        <v>158.21000699999999</v>
      </c>
      <c r="F370" s="15">
        <v>68.619354000000001</v>
      </c>
      <c r="G370" s="15">
        <v>59.999499999999998</v>
      </c>
      <c r="H370" s="21">
        <f t="shared" ref="H370:M370" si="729">LN(B370/B369)</f>
        <v>-1.8716136253293724E-2</v>
      </c>
      <c r="I370" s="21">
        <f t="shared" si="729"/>
        <v>-2.9212205347052908E-4</v>
      </c>
      <c r="J370" s="21">
        <f t="shared" si="729"/>
        <v>1.3833029135265131E-2</v>
      </c>
      <c r="K370" s="21">
        <f t="shared" si="729"/>
        <v>-3.4073290668386633E-3</v>
      </c>
      <c r="L370" s="21">
        <f t="shared" si="729"/>
        <v>8.6759944654972079E-3</v>
      </c>
      <c r="M370" s="22">
        <f t="shared" si="729"/>
        <v>-5.3274948456557948E-3</v>
      </c>
      <c r="N370" s="23">
        <f t="shared" ref="N370:S370" si="730">(B370-B369)/B369</f>
        <v>-1.854207697245339E-2</v>
      </c>
      <c r="O370" s="23">
        <f t="shared" si="730"/>
        <v>-2.9207938997784618E-4</v>
      </c>
      <c r="P370" s="23">
        <f t="shared" si="730"/>
        <v>1.3929148177252592E-2</v>
      </c>
      <c r="Q370" s="23">
        <f t="shared" si="730"/>
        <v>-3.4015307086614787E-3</v>
      </c>
      <c r="R370" s="23">
        <f t="shared" si="730"/>
        <v>8.7137399864887742E-3</v>
      </c>
      <c r="S370" s="25">
        <f t="shared" si="730"/>
        <v>-5.3133289124668876E-3</v>
      </c>
      <c r="U370" s="2"/>
    </row>
    <row r="371" spans="1:21" ht="15.75" customHeight="1">
      <c r="A371" s="13">
        <v>42930</v>
      </c>
      <c r="B371" s="15">
        <v>327.77999899999998</v>
      </c>
      <c r="C371" s="15">
        <v>32.406815000000002</v>
      </c>
      <c r="D371" s="15">
        <v>143.24002100000001</v>
      </c>
      <c r="E371" s="15">
        <v>161.11999499999999</v>
      </c>
      <c r="F371" s="15">
        <v>69.585030000000003</v>
      </c>
      <c r="G371" s="15">
        <v>59.485999999999997</v>
      </c>
      <c r="H371" s="21">
        <f t="shared" ref="H371:M371" si="731">LN(B371/B370)</f>
        <v>1.342176809221215E-2</v>
      </c>
      <c r="I371" s="21">
        <f t="shared" si="731"/>
        <v>1.276881538106602E-2</v>
      </c>
      <c r="J371" s="21">
        <f t="shared" si="731"/>
        <v>8.5575308590809928E-3</v>
      </c>
      <c r="K371" s="21">
        <f t="shared" si="731"/>
        <v>1.822608923151859E-2</v>
      </c>
      <c r="L371" s="21">
        <f t="shared" si="731"/>
        <v>1.397483477809822E-2</v>
      </c>
      <c r="M371" s="22">
        <f t="shared" si="731"/>
        <v>-8.5952381061117928E-3</v>
      </c>
      <c r="N371" s="23">
        <f t="shared" ref="N371:S371" si="732">(B371-B370)/B370</f>
        <v>1.3512244352218492E-2</v>
      </c>
      <c r="O371" s="23">
        <f t="shared" si="732"/>
        <v>1.2850684791547797E-2</v>
      </c>
      <c r="P371" s="23">
        <f t="shared" si="732"/>
        <v>8.5942511966845131E-3</v>
      </c>
      <c r="Q371" s="23">
        <f t="shared" si="732"/>
        <v>1.8393198099030478E-2</v>
      </c>
      <c r="R371" s="23">
        <f t="shared" si="732"/>
        <v>1.4072939246848666E-2</v>
      </c>
      <c r="S371" s="25">
        <f t="shared" si="732"/>
        <v>-8.5584046533721207E-3</v>
      </c>
      <c r="U371" s="2"/>
    </row>
    <row r="372" spans="1:21" ht="15.75" customHeight="1">
      <c r="A372" s="13">
        <v>42933</v>
      </c>
      <c r="B372" s="15">
        <v>319.57000699999998</v>
      </c>
      <c r="C372" s="15">
        <v>32.210571000000002</v>
      </c>
      <c r="D372" s="15">
        <v>143.73976099999999</v>
      </c>
      <c r="E372" s="15">
        <v>161.699997</v>
      </c>
      <c r="F372" s="15">
        <v>70.129997000000003</v>
      </c>
      <c r="G372" s="15">
        <v>59.221600000000002</v>
      </c>
      <c r="H372" s="21">
        <f t="shared" ref="H372:M372" si="733">LN(B372/B371)</f>
        <v>-2.5366284528282729E-2</v>
      </c>
      <c r="I372" s="21">
        <f t="shared" si="733"/>
        <v>-6.0740495863787422E-3</v>
      </c>
      <c r="J372" s="21">
        <f t="shared" si="733"/>
        <v>3.4827575772363572E-3</v>
      </c>
      <c r="K372" s="21">
        <f t="shared" si="733"/>
        <v>3.5933500927042201E-3</v>
      </c>
      <c r="L372" s="21">
        <f t="shared" si="733"/>
        <v>7.8011617719977496E-3</v>
      </c>
      <c r="M372" s="22">
        <f t="shared" si="733"/>
        <v>-4.4546505401063842E-3</v>
      </c>
      <c r="N372" s="23">
        <f t="shared" ref="N372:S372" si="734">(B372-B371)/B371</f>
        <v>-2.5047263484798535E-2</v>
      </c>
      <c r="O372" s="23">
        <f t="shared" si="734"/>
        <v>-6.0556398399534191E-3</v>
      </c>
      <c r="P372" s="23">
        <f t="shared" si="734"/>
        <v>3.4888294242848114E-3</v>
      </c>
      <c r="Q372" s="23">
        <f t="shared" si="734"/>
        <v>3.5998139150886115E-3</v>
      </c>
      <c r="R372" s="23">
        <f t="shared" si="734"/>
        <v>7.8316701164029071E-3</v>
      </c>
      <c r="S372" s="25">
        <f t="shared" si="734"/>
        <v>-4.4447433009446738E-3</v>
      </c>
      <c r="U372" s="2"/>
    </row>
    <row r="373" spans="1:21" ht="15.75" customHeight="1">
      <c r="A373" s="13">
        <v>42934</v>
      </c>
      <c r="B373" s="15">
        <v>328.23998999999998</v>
      </c>
      <c r="C373" s="15">
        <v>32.266640000000002</v>
      </c>
      <c r="D373" s="15">
        <v>144.23954800000001</v>
      </c>
      <c r="E373" s="15">
        <v>183.60000600000001</v>
      </c>
      <c r="F373" s="15">
        <v>70.082190999999995</v>
      </c>
      <c r="G373" s="15">
        <v>59.176299999999998</v>
      </c>
      <c r="H373" s="21">
        <f t="shared" ref="H373:M373" si="735">LN(B373/B372)</f>
        <v>2.676865361184529E-2</v>
      </c>
      <c r="I373" s="21">
        <f t="shared" si="735"/>
        <v>1.7391885679738268E-3</v>
      </c>
      <c r="J373" s="21">
        <f t="shared" si="735"/>
        <v>3.470995909489199E-3</v>
      </c>
      <c r="K373" s="21">
        <f t="shared" si="735"/>
        <v>0.12701676283594285</v>
      </c>
      <c r="L373" s="21">
        <f t="shared" si="735"/>
        <v>-6.8190936229443335E-4</v>
      </c>
      <c r="M373" s="22">
        <f t="shared" si="735"/>
        <v>-7.6521631229060818E-4</v>
      </c>
      <c r="N373" s="23">
        <f t="shared" ref="N373:S373" si="736">(B373-B372)/B372</f>
        <v>2.7130152423847469E-2</v>
      </c>
      <c r="O373" s="23">
        <f t="shared" si="736"/>
        <v>1.7407018335688868E-3</v>
      </c>
      <c r="P373" s="23">
        <f t="shared" si="736"/>
        <v>3.4770267914945694E-3</v>
      </c>
      <c r="Q373" s="23">
        <f t="shared" si="736"/>
        <v>0.13543605075020509</v>
      </c>
      <c r="R373" s="23">
        <f t="shared" si="736"/>
        <v>-6.8167691494423494E-4</v>
      </c>
      <c r="S373" s="25">
        <f t="shared" si="736"/>
        <v>-7.6492360895356686E-4</v>
      </c>
      <c r="U373" s="2"/>
    </row>
    <row r="374" spans="1:21" ht="15.75" customHeight="1">
      <c r="A374" s="13">
        <v>42935</v>
      </c>
      <c r="B374" s="15">
        <v>325.26001000000002</v>
      </c>
      <c r="C374" s="15">
        <v>32.294677999999998</v>
      </c>
      <c r="D374" s="15">
        <v>145.14295999999999</v>
      </c>
      <c r="E374" s="15">
        <v>183.86000100000001</v>
      </c>
      <c r="F374" s="15">
        <v>70.617607000000007</v>
      </c>
      <c r="G374" s="15">
        <v>59.120600000000003</v>
      </c>
      <c r="H374" s="21">
        <f t="shared" ref="H374:M374" si="737">LN(B374/B373)</f>
        <v>-9.1201244234806259E-3</v>
      </c>
      <c r="I374" s="21">
        <f t="shared" si="737"/>
        <v>8.6856968324851595E-4</v>
      </c>
      <c r="J374" s="21">
        <f t="shared" si="737"/>
        <v>6.2437425202400724E-3</v>
      </c>
      <c r="K374" s="21">
        <f t="shared" si="737"/>
        <v>1.4150930084013227E-3</v>
      </c>
      <c r="L374" s="21">
        <f t="shared" si="737"/>
        <v>7.6107939324657212E-3</v>
      </c>
      <c r="M374" s="22">
        <f t="shared" si="737"/>
        <v>-9.4169845729193428E-4</v>
      </c>
      <c r="N374" s="23">
        <f t="shared" ref="N374:S374" si="738">(B374-B373)/B373</f>
        <v>-9.0786622312532834E-3</v>
      </c>
      <c r="O374" s="23">
        <f t="shared" si="738"/>
        <v>8.6894699912960012E-4</v>
      </c>
      <c r="P374" s="23">
        <f t="shared" si="738"/>
        <v>6.2632753119829139E-3</v>
      </c>
      <c r="Q374" s="23">
        <f t="shared" si="738"/>
        <v>1.4160947249642439E-3</v>
      </c>
      <c r="R374" s="23">
        <f t="shared" si="738"/>
        <v>7.6398296394587914E-3</v>
      </c>
      <c r="S374" s="25">
        <f t="shared" si="738"/>
        <v>-9.4125519844928684E-4</v>
      </c>
      <c r="U374" s="2"/>
    </row>
    <row r="375" spans="1:21" ht="15.75" customHeight="1">
      <c r="A375" s="13">
        <v>42936</v>
      </c>
      <c r="B375" s="15">
        <v>329.92001299999998</v>
      </c>
      <c r="C375" s="15">
        <v>32.472217999999998</v>
      </c>
      <c r="D375" s="15">
        <v>144.48940999999999</v>
      </c>
      <c r="E375" s="15">
        <v>183.60000600000001</v>
      </c>
      <c r="F375" s="15">
        <v>70.961806999999993</v>
      </c>
      <c r="G375" s="15">
        <v>59.055100000000003</v>
      </c>
      <c r="H375" s="21">
        <f t="shared" ref="H375:M375" si="739">LN(B375/B374)</f>
        <v>1.4225346987149537E-2</v>
      </c>
      <c r="I375" s="21">
        <f t="shared" si="739"/>
        <v>5.4824441392393487E-3</v>
      </c>
      <c r="J375" s="21">
        <f t="shared" si="739"/>
        <v>-4.512970074662964E-3</v>
      </c>
      <c r="K375" s="21">
        <f t="shared" si="739"/>
        <v>-1.415093008401383E-3</v>
      </c>
      <c r="L375" s="21">
        <f t="shared" si="739"/>
        <v>4.8622983865369779E-3</v>
      </c>
      <c r="M375" s="22">
        <f t="shared" si="739"/>
        <v>-1.1085190391472881E-3</v>
      </c>
      <c r="N375" s="23">
        <f t="shared" ref="N375:S375" si="740">(B375-B374)/B374</f>
        <v>1.4327008721422471E-2</v>
      </c>
      <c r="O375" s="23">
        <f t="shared" si="740"/>
        <v>5.4975002382745691E-3</v>
      </c>
      <c r="P375" s="23">
        <f t="shared" si="740"/>
        <v>-4.5028019271482105E-3</v>
      </c>
      <c r="Q375" s="23">
        <f t="shared" si="740"/>
        <v>-1.4140922364076541E-3</v>
      </c>
      <c r="R375" s="23">
        <f t="shared" si="740"/>
        <v>4.8741385416810638E-3</v>
      </c>
      <c r="S375" s="25">
        <f t="shared" si="740"/>
        <v>-1.1079048588816776E-3</v>
      </c>
      <c r="U375" s="2"/>
    </row>
    <row r="376" spans="1:21" ht="15.75" customHeight="1">
      <c r="A376" s="13">
        <v>42937</v>
      </c>
      <c r="B376" s="15">
        <v>328.39999399999999</v>
      </c>
      <c r="C376" s="15">
        <v>32.453529000000003</v>
      </c>
      <c r="D376" s="15">
        <v>144.422134</v>
      </c>
      <c r="E376" s="15">
        <v>188.53999300000001</v>
      </c>
      <c r="F376" s="15">
        <v>70.550681999999995</v>
      </c>
      <c r="G376" s="15">
        <v>58.9848</v>
      </c>
      <c r="H376" s="21">
        <f t="shared" ref="H376:M376" si="741">LN(B376/B375)</f>
        <v>-4.6178809242150625E-3</v>
      </c>
      <c r="I376" s="21">
        <f t="shared" si="741"/>
        <v>-5.7570382720982592E-4</v>
      </c>
      <c r="J376" s="21">
        <f t="shared" si="741"/>
        <v>-4.6572040898423665E-4</v>
      </c>
      <c r="K376" s="21">
        <f t="shared" si="741"/>
        <v>2.6550637974475558E-2</v>
      </c>
      <c r="L376" s="21">
        <f t="shared" si="741"/>
        <v>-5.8104575728234057E-3</v>
      </c>
      <c r="M376" s="22">
        <f t="shared" si="741"/>
        <v>-1.1911228035884475E-3</v>
      </c>
      <c r="N376" s="23">
        <f t="shared" ref="N376:S376" si="742">(B376-B375)/B375</f>
        <v>-4.6072349057527185E-3</v>
      </c>
      <c r="O376" s="23">
        <f t="shared" si="742"/>
        <v>-5.7553814155826522E-4</v>
      </c>
      <c r="P376" s="23">
        <f t="shared" si="742"/>
        <v>-4.65611978068099E-4</v>
      </c>
      <c r="Q376" s="23">
        <f t="shared" si="742"/>
        <v>2.6906246397399365E-2</v>
      </c>
      <c r="R376" s="23">
        <f t="shared" si="742"/>
        <v>-5.7936095116630617E-3</v>
      </c>
      <c r="S376" s="25">
        <f t="shared" si="742"/>
        <v>-1.1904136983935873E-3</v>
      </c>
      <c r="U376" s="2"/>
    </row>
    <row r="377" spans="1:21" ht="15.75" customHeight="1">
      <c r="A377" s="13">
        <v>42940</v>
      </c>
      <c r="B377" s="15">
        <v>342.51998900000001</v>
      </c>
      <c r="C377" s="15">
        <v>32.238608999999997</v>
      </c>
      <c r="D377" s="15">
        <v>146.17134100000001</v>
      </c>
      <c r="E377" s="15">
        <v>187.91000399999999</v>
      </c>
      <c r="F377" s="15">
        <v>70.369026000000005</v>
      </c>
      <c r="G377" s="15">
        <v>59.853000000000002</v>
      </c>
      <c r="H377" s="21">
        <f t="shared" ref="H377:M377" si="743">LN(B377/B376)</f>
        <v>4.2097658735206822E-2</v>
      </c>
      <c r="I377" s="21">
        <f t="shared" si="743"/>
        <v>-6.64441761671925E-3</v>
      </c>
      <c r="J377" s="21">
        <f t="shared" si="743"/>
        <v>1.2039004847647286E-2</v>
      </c>
      <c r="K377" s="21">
        <f t="shared" si="743"/>
        <v>-3.3470027527564856E-3</v>
      </c>
      <c r="L377" s="21">
        <f t="shared" si="743"/>
        <v>-2.5781503978157031E-3</v>
      </c>
      <c r="M377" s="22">
        <f t="shared" si="743"/>
        <v>1.4611772465525382E-2</v>
      </c>
      <c r="N377" s="23">
        <f t="shared" ref="N377:S377" si="744">(B377-B376)/B376</f>
        <v>4.2996331479835587E-2</v>
      </c>
      <c r="O377" s="23">
        <f t="shared" si="744"/>
        <v>-6.6223922828240476E-3</v>
      </c>
      <c r="P377" s="23">
        <f t="shared" si="744"/>
        <v>1.2111765361395454E-2</v>
      </c>
      <c r="Q377" s="23">
        <f t="shared" si="744"/>
        <v>-3.3414077829101393E-3</v>
      </c>
      <c r="R377" s="23">
        <f t="shared" si="744"/>
        <v>-2.5748298223394867E-3</v>
      </c>
      <c r="S377" s="25">
        <f t="shared" si="744"/>
        <v>1.4719046262766029E-2</v>
      </c>
      <c r="U377" s="2"/>
    </row>
    <row r="378" spans="1:21" ht="15.75" customHeight="1">
      <c r="A378" s="13">
        <v>42941</v>
      </c>
      <c r="B378" s="15">
        <v>339.60000600000001</v>
      </c>
      <c r="C378" s="15">
        <v>32.397461</v>
      </c>
      <c r="D378" s="15">
        <v>146.796021</v>
      </c>
      <c r="E378" s="15">
        <v>186.970001</v>
      </c>
      <c r="F378" s="15">
        <v>70.933136000000005</v>
      </c>
      <c r="G378" s="15">
        <v>59.918100000000003</v>
      </c>
      <c r="H378" s="21">
        <f t="shared" ref="H378:M378" si="745">LN(B378/B377)</f>
        <v>-8.5615459380411936E-3</v>
      </c>
      <c r="I378" s="21">
        <f t="shared" si="745"/>
        <v>4.9152839837607555E-3</v>
      </c>
      <c r="J378" s="21">
        <f t="shared" si="745"/>
        <v>4.2645088001581561E-3</v>
      </c>
      <c r="K378" s="21">
        <f t="shared" si="745"/>
        <v>-5.0149645622127549E-3</v>
      </c>
      <c r="L378" s="21">
        <f t="shared" si="745"/>
        <v>7.9844920834341616E-3</v>
      </c>
      <c r="M378" s="22">
        <f t="shared" si="745"/>
        <v>1.0870736999307187E-3</v>
      </c>
      <c r="N378" s="23">
        <f t="shared" ref="N378:S378" si="746">(B378-B377)/B377</f>
        <v>-8.5250002737796478E-3</v>
      </c>
      <c r="O378" s="23">
        <f t="shared" si="746"/>
        <v>4.9273838086501534E-3</v>
      </c>
      <c r="P378" s="23">
        <f t="shared" si="746"/>
        <v>4.2736147573550938E-3</v>
      </c>
      <c r="Q378" s="23">
        <f t="shared" si="746"/>
        <v>-5.002410622054961E-3</v>
      </c>
      <c r="R378" s="23">
        <f t="shared" si="746"/>
        <v>8.0164531480086051E-3</v>
      </c>
      <c r="S378" s="25">
        <f t="shared" si="746"/>
        <v>1.0876647787078516E-3</v>
      </c>
      <c r="U378" s="2"/>
    </row>
    <row r="379" spans="1:21" ht="15.75" customHeight="1">
      <c r="A379" s="13">
        <v>42942</v>
      </c>
      <c r="B379" s="15">
        <v>343.85000600000001</v>
      </c>
      <c r="C379" s="15">
        <v>32.472217999999998</v>
      </c>
      <c r="D379" s="15">
        <v>147.488022</v>
      </c>
      <c r="E379" s="15">
        <v>189.08000200000001</v>
      </c>
      <c r="F379" s="15">
        <v>70.799262999999996</v>
      </c>
      <c r="G379" s="15">
        <v>59.849200000000003</v>
      </c>
      <c r="H379" s="21">
        <f t="shared" ref="H379:M379" si="747">LN(B379/B378)</f>
        <v>1.2437061110277625E-2</v>
      </c>
      <c r="I379" s="21">
        <f t="shared" si="747"/>
        <v>2.3048374601683619E-3</v>
      </c>
      <c r="J379" s="21">
        <f t="shared" si="747"/>
        <v>4.7029547943259649E-3</v>
      </c>
      <c r="K379" s="21">
        <f t="shared" si="747"/>
        <v>1.1222034976934601E-2</v>
      </c>
      <c r="L379" s="21">
        <f t="shared" si="747"/>
        <v>-1.8890957996488824E-3</v>
      </c>
      <c r="M379" s="22">
        <f t="shared" si="747"/>
        <v>-1.1505645965269619E-3</v>
      </c>
      <c r="N379" s="23">
        <f t="shared" ref="N379:S379" si="748">(B379-B378)/B378</f>
        <v>1.251472298266096E-2</v>
      </c>
      <c r="O379" s="23">
        <f t="shared" si="748"/>
        <v>2.3074956398588821E-3</v>
      </c>
      <c r="P379" s="23">
        <f t="shared" si="748"/>
        <v>4.7140310431166574E-3</v>
      </c>
      <c r="Q379" s="23">
        <f t="shared" si="748"/>
        <v>1.1285238213161325E-2</v>
      </c>
      <c r="R379" s="23">
        <f t="shared" si="748"/>
        <v>-1.8873125812456442E-3</v>
      </c>
      <c r="S379" s="25">
        <f t="shared" si="748"/>
        <v>-1.1499029508612471E-3</v>
      </c>
      <c r="U379" s="2"/>
    </row>
    <row r="380" spans="1:21" ht="15.75" customHeight="1">
      <c r="A380" s="13">
        <v>42943</v>
      </c>
      <c r="B380" s="15">
        <v>334.459991</v>
      </c>
      <c r="C380" s="15">
        <v>32.677799</v>
      </c>
      <c r="D380" s="15">
        <v>144.70086699999999</v>
      </c>
      <c r="E380" s="15">
        <v>182.679993</v>
      </c>
      <c r="F380" s="15">
        <v>69.948340999999999</v>
      </c>
      <c r="G380" s="15">
        <v>59.461399999999998</v>
      </c>
      <c r="H380" s="21">
        <f t="shared" ref="H380:M380" si="749">LN(B380/B379)</f>
        <v>-2.7688269171385199E-2</v>
      </c>
      <c r="I380" s="21">
        <f t="shared" si="749"/>
        <v>6.3110246721983813E-3</v>
      </c>
      <c r="J380" s="21">
        <f t="shared" si="749"/>
        <v>-1.9078340376296576E-2</v>
      </c>
      <c r="K380" s="21">
        <f t="shared" si="749"/>
        <v>-3.4434266504142413E-2</v>
      </c>
      <c r="L380" s="21">
        <f t="shared" si="749"/>
        <v>-1.2091607151406758E-2</v>
      </c>
      <c r="M380" s="22">
        <f t="shared" si="749"/>
        <v>-6.5007026311730129E-3</v>
      </c>
      <c r="N380" s="23">
        <f t="shared" ref="N380:S380" si="750">(B380-B379)/B379</f>
        <v>-2.7308462516065814E-2</v>
      </c>
      <c r="O380" s="23">
        <f t="shared" si="750"/>
        <v>6.3309811482542477E-3</v>
      </c>
      <c r="P380" s="23">
        <f t="shared" si="750"/>
        <v>-1.8897500706871049E-2</v>
      </c>
      <c r="Q380" s="23">
        <f t="shared" si="750"/>
        <v>-3.3848153862405875E-2</v>
      </c>
      <c r="R380" s="23">
        <f t="shared" si="750"/>
        <v>-1.2018797427312161E-2</v>
      </c>
      <c r="S380" s="25">
        <f t="shared" si="750"/>
        <v>-6.4796187751884017E-3</v>
      </c>
      <c r="U380" s="2"/>
    </row>
    <row r="381" spans="1:21" ht="15.75" customHeight="1">
      <c r="A381" s="13">
        <v>42944</v>
      </c>
      <c r="B381" s="15">
        <v>335.07000699999998</v>
      </c>
      <c r="C381" s="15">
        <v>32.995514</v>
      </c>
      <c r="D381" s="15">
        <v>143.68211400000001</v>
      </c>
      <c r="E381" s="15">
        <v>184.03999300000001</v>
      </c>
      <c r="F381" s="15">
        <v>69.833595000000003</v>
      </c>
      <c r="G381" s="15">
        <v>59.517699999999998</v>
      </c>
      <c r="H381" s="21">
        <f t="shared" ref="H381:M381" si="751">LN(B381/B380)</f>
        <v>1.822222068072779E-3</v>
      </c>
      <c r="I381" s="21">
        <f t="shared" si="751"/>
        <v>9.6756951694586309E-3</v>
      </c>
      <c r="J381" s="21">
        <f t="shared" si="751"/>
        <v>-7.0653076291467875E-3</v>
      </c>
      <c r="K381" s="21">
        <f t="shared" si="751"/>
        <v>7.4171372536308289E-3</v>
      </c>
      <c r="L381" s="21">
        <f t="shared" si="751"/>
        <v>-1.6417861857979824E-3</v>
      </c>
      <c r="M381" s="22">
        <f t="shared" si="751"/>
        <v>9.4638477181400072E-4</v>
      </c>
      <c r="N381" s="23">
        <f t="shared" ref="N381:S381" si="752">(B381-B380)/B380</f>
        <v>1.8238833236109643E-3</v>
      </c>
      <c r="O381" s="23">
        <f t="shared" si="752"/>
        <v>9.7226560454698845E-3</v>
      </c>
      <c r="P381" s="23">
        <f t="shared" si="752"/>
        <v>-7.0404070211961857E-3</v>
      </c>
      <c r="Q381" s="23">
        <f t="shared" si="752"/>
        <v>7.4447123500821118E-3</v>
      </c>
      <c r="R381" s="23">
        <f t="shared" si="752"/>
        <v>-1.6404391921174611E-3</v>
      </c>
      <c r="S381" s="25">
        <f t="shared" si="752"/>
        <v>9.4683273518619208E-4</v>
      </c>
      <c r="U381" s="2"/>
    </row>
    <row r="382" spans="1:21" ht="15.75" customHeight="1">
      <c r="A382" s="13">
        <v>42947</v>
      </c>
      <c r="B382" s="15">
        <v>323.47000100000002</v>
      </c>
      <c r="C382" s="15">
        <v>33.145026999999999</v>
      </c>
      <c r="D382" s="15">
        <v>142.94207800000001</v>
      </c>
      <c r="E382" s="15">
        <v>181.66000399999999</v>
      </c>
      <c r="F382" s="15">
        <v>69.508529999999993</v>
      </c>
      <c r="G382" s="15">
        <v>60.072400000000002</v>
      </c>
      <c r="H382" s="21">
        <f t="shared" ref="H382:M382" si="753">LN(B382/B381)</f>
        <v>-3.5233109083036472E-2</v>
      </c>
      <c r="I382" s="21">
        <f t="shared" si="753"/>
        <v>4.521077463583132E-3</v>
      </c>
      <c r="J382" s="21">
        <f t="shared" si="753"/>
        <v>-5.1638184429472775E-3</v>
      </c>
      <c r="K382" s="21">
        <f t="shared" si="753"/>
        <v>-1.3016257158833632E-2</v>
      </c>
      <c r="L382" s="21">
        <f t="shared" si="753"/>
        <v>-4.6657188512514132E-3</v>
      </c>
      <c r="M382" s="22">
        <f t="shared" si="753"/>
        <v>9.2767541465905018E-3</v>
      </c>
      <c r="N382" s="23">
        <f t="shared" ref="N382:S382" si="754">(B382-B381)/B381</f>
        <v>-3.4619648902206729E-2</v>
      </c>
      <c r="O382" s="23">
        <f t="shared" si="754"/>
        <v>4.5313129536336027E-3</v>
      </c>
      <c r="P382" s="23">
        <f t="shared" si="754"/>
        <v>-5.1505088517837605E-3</v>
      </c>
      <c r="Q382" s="23">
        <f t="shared" si="754"/>
        <v>-1.2931912032837466E-2</v>
      </c>
      <c r="R382" s="23">
        <f t="shared" si="754"/>
        <v>-4.654851293278103E-3</v>
      </c>
      <c r="S382" s="25">
        <f t="shared" si="754"/>
        <v>9.319916596239505E-3</v>
      </c>
      <c r="U382" s="2"/>
    </row>
    <row r="383" spans="1:21" ht="15.75" customHeight="1">
      <c r="A383" s="13">
        <v>42948</v>
      </c>
      <c r="B383" s="15">
        <v>319.57000699999998</v>
      </c>
      <c r="C383" s="15">
        <v>33.967342000000002</v>
      </c>
      <c r="D383" s="15">
        <v>144.210724</v>
      </c>
      <c r="E383" s="15">
        <v>182.029999</v>
      </c>
      <c r="F383" s="15">
        <v>69.393814000000006</v>
      </c>
      <c r="G383" s="15">
        <v>60.058399999999999</v>
      </c>
      <c r="H383" s="21">
        <f t="shared" ref="H383:M383" si="755">LN(B383/B382)</f>
        <v>-1.2130012972393491E-2</v>
      </c>
      <c r="I383" s="21">
        <f t="shared" si="755"/>
        <v>2.4506843304880919E-2</v>
      </c>
      <c r="J383" s="21">
        <f t="shared" si="755"/>
        <v>8.8360917632816279E-3</v>
      </c>
      <c r="K383" s="21">
        <f t="shared" si="755"/>
        <v>2.0346730709835787E-3</v>
      </c>
      <c r="L383" s="21">
        <f t="shared" si="755"/>
        <v>-1.6517507592447985E-3</v>
      </c>
      <c r="M383" s="22">
        <f t="shared" si="755"/>
        <v>-2.3307927797676768E-4</v>
      </c>
      <c r="N383" s="23">
        <f t="shared" ref="N383:S383" si="756">(B383-B382)/B382</f>
        <v>-1.2056740927886073E-2</v>
      </c>
      <c r="O383" s="23">
        <f t="shared" si="756"/>
        <v>2.4809604167768614E-2</v>
      </c>
      <c r="P383" s="23">
        <f t="shared" si="756"/>
        <v>8.8752452584325067E-3</v>
      </c>
      <c r="Q383" s="23">
        <f t="shared" si="756"/>
        <v>2.0367444228395876E-3</v>
      </c>
      <c r="R383" s="23">
        <f t="shared" si="756"/>
        <v>-1.6503873697226393E-3</v>
      </c>
      <c r="S383" s="25">
        <f t="shared" si="756"/>
        <v>-2.3305211711206641E-4</v>
      </c>
      <c r="U383" s="2"/>
    </row>
    <row r="384" spans="1:21" ht="15.75" customHeight="1">
      <c r="A384" s="13">
        <v>42949</v>
      </c>
      <c r="B384" s="15">
        <v>325.89001500000001</v>
      </c>
      <c r="C384" s="15">
        <v>34.238334999999999</v>
      </c>
      <c r="D384" s="15">
        <v>151.02479600000001</v>
      </c>
      <c r="E384" s="15">
        <v>180.740005</v>
      </c>
      <c r="F384" s="15">
        <v>69.087851999999998</v>
      </c>
      <c r="G384" s="15">
        <v>60.626600000000003</v>
      </c>
      <c r="H384" s="21">
        <f t="shared" ref="H384:M384" si="757">LN(B384/B383)</f>
        <v>1.9583583084997126E-2</v>
      </c>
      <c r="I384" s="21">
        <f t="shared" si="757"/>
        <v>7.9463891543372512E-3</v>
      </c>
      <c r="J384" s="21">
        <f t="shared" si="757"/>
        <v>4.6168444236496964E-2</v>
      </c>
      <c r="K384" s="21">
        <f t="shared" si="757"/>
        <v>-7.1119410263503933E-3</v>
      </c>
      <c r="L384" s="21">
        <f t="shared" si="757"/>
        <v>-4.4188159586316085E-3</v>
      </c>
      <c r="M384" s="22">
        <f t="shared" si="757"/>
        <v>9.4163184882760636E-3</v>
      </c>
      <c r="N384" s="23">
        <f t="shared" ref="N384:S384" si="758">(B384-B383)/B383</f>
        <v>1.9776599372794176E-2</v>
      </c>
      <c r="O384" s="23">
        <f t="shared" si="758"/>
        <v>7.9780455002925205E-3</v>
      </c>
      <c r="P384" s="23">
        <f t="shared" si="758"/>
        <v>4.7250799462042851E-2</v>
      </c>
      <c r="Q384" s="23">
        <f t="shared" si="758"/>
        <v>-7.0867110206379071E-3</v>
      </c>
      <c r="R384" s="23">
        <f t="shared" si="758"/>
        <v>-4.4090673557733552E-3</v>
      </c>
      <c r="S384" s="25">
        <f t="shared" si="758"/>
        <v>9.4607914962770313E-3</v>
      </c>
      <c r="U384" s="2"/>
    </row>
    <row r="385" spans="1:21" ht="15.75" customHeight="1">
      <c r="A385" s="13">
        <v>42950</v>
      </c>
      <c r="B385" s="15">
        <v>347.08999599999999</v>
      </c>
      <c r="C385" s="15">
        <v>34.354137000000001</v>
      </c>
      <c r="D385" s="15">
        <v>149.51589999999999</v>
      </c>
      <c r="E385" s="15">
        <v>179.229996</v>
      </c>
      <c r="F385" s="15">
        <v>68.982680999999999</v>
      </c>
      <c r="G385" s="15">
        <v>60.4375</v>
      </c>
      <c r="H385" s="21">
        <f t="shared" ref="H385:M385" si="759">LN(B385/B384)</f>
        <v>6.3024153645593287E-2</v>
      </c>
      <c r="I385" s="21">
        <f t="shared" si="759"/>
        <v>3.3765253429207725E-3</v>
      </c>
      <c r="J385" s="21">
        <f t="shared" si="759"/>
        <v>-1.0041293563601856E-2</v>
      </c>
      <c r="K385" s="21">
        <f t="shared" si="759"/>
        <v>-8.389687212043832E-3</v>
      </c>
      <c r="L385" s="21">
        <f t="shared" si="759"/>
        <v>-1.5234390431541154E-3</v>
      </c>
      <c r="M385" s="22">
        <f t="shared" si="759"/>
        <v>-3.1239674484554235E-3</v>
      </c>
      <c r="N385" s="23">
        <f t="shared" ref="N385:S385" si="760">(B385-B384)/B384</f>
        <v>6.5052563822797643E-2</v>
      </c>
      <c r="O385" s="23">
        <f t="shared" si="760"/>
        <v>3.3822322259538084E-3</v>
      </c>
      <c r="P385" s="23">
        <f t="shared" si="760"/>
        <v>-9.9910480925266155E-3</v>
      </c>
      <c r="Q385" s="23">
        <f t="shared" si="760"/>
        <v>-8.3545920008135256E-3</v>
      </c>
      <c r="R385" s="23">
        <f t="shared" si="760"/>
        <v>-1.5222791989537984E-3</v>
      </c>
      <c r="S385" s="25">
        <f t="shared" si="760"/>
        <v>-3.1190929394028918E-3</v>
      </c>
      <c r="U385" s="2"/>
    </row>
    <row r="386" spans="1:21" ht="15.75" customHeight="1">
      <c r="A386" s="13">
        <v>42951</v>
      </c>
      <c r="B386" s="15">
        <v>356.91000400000001</v>
      </c>
      <c r="C386" s="15">
        <v>34.175266000000001</v>
      </c>
      <c r="D386" s="15">
        <v>150.30398600000001</v>
      </c>
      <c r="E386" s="15">
        <v>180.270004</v>
      </c>
      <c r="F386" s="15">
        <v>69.489418000000001</v>
      </c>
      <c r="G386" s="15">
        <v>60.216999999999999</v>
      </c>
      <c r="H386" s="21">
        <f t="shared" ref="H386:M386" si="761">LN(B386/B385)</f>
        <v>2.7899559576689274E-2</v>
      </c>
      <c r="I386" s="21">
        <f t="shared" si="761"/>
        <v>-5.2202820504970437E-3</v>
      </c>
      <c r="J386" s="21">
        <f t="shared" si="761"/>
        <v>5.2570750094692647E-3</v>
      </c>
      <c r="K386" s="21">
        <f t="shared" si="761"/>
        <v>5.785874277071377E-3</v>
      </c>
      <c r="L386" s="21">
        <f t="shared" si="761"/>
        <v>7.3190088938762778E-3</v>
      </c>
      <c r="M386" s="22">
        <f t="shared" si="761"/>
        <v>-3.6550687372831252E-3</v>
      </c>
      <c r="N386" s="23">
        <f t="shared" ref="N386:S386" si="762">(B386-B385)/B385</f>
        <v>2.8292397110748276E-2</v>
      </c>
      <c r="O386" s="23">
        <f t="shared" si="762"/>
        <v>-5.2066800571937194E-3</v>
      </c>
      <c r="P386" s="23">
        <f t="shared" si="762"/>
        <v>5.2709176749765156E-3</v>
      </c>
      <c r="Q386" s="23">
        <f t="shared" si="762"/>
        <v>5.8026447760451899E-3</v>
      </c>
      <c r="R386" s="23">
        <f t="shared" si="762"/>
        <v>7.3458583031877391E-3</v>
      </c>
      <c r="S386" s="25">
        <f t="shared" si="762"/>
        <v>-3.6483971044467631E-3</v>
      </c>
      <c r="U386" s="2"/>
    </row>
    <row r="387" spans="1:21" ht="15.75" customHeight="1">
      <c r="A387" s="13">
        <v>42954</v>
      </c>
      <c r="B387" s="15">
        <v>355.17001299999998</v>
      </c>
      <c r="C387" s="15">
        <v>34.297657000000001</v>
      </c>
      <c r="D387" s="15">
        <v>152.62982199999999</v>
      </c>
      <c r="E387" s="15">
        <v>181.33000200000001</v>
      </c>
      <c r="F387" s="15">
        <v>69.221710000000002</v>
      </c>
      <c r="G387" s="15">
        <v>60.090600000000002</v>
      </c>
      <c r="H387" s="21">
        <f t="shared" ref="H387:M387" si="763">LN(B387/B386)</f>
        <v>-4.8870756700071689E-3</v>
      </c>
      <c r="I387" s="21">
        <f t="shared" si="763"/>
        <v>3.5748767536555935E-3</v>
      </c>
      <c r="J387" s="21">
        <f t="shared" si="763"/>
        <v>1.5355709007369722E-2</v>
      </c>
      <c r="K387" s="21">
        <f t="shared" si="763"/>
        <v>5.8628374926638811E-3</v>
      </c>
      <c r="L387" s="21">
        <f t="shared" si="763"/>
        <v>-3.8599402404802217E-3</v>
      </c>
      <c r="M387" s="22">
        <f t="shared" si="763"/>
        <v>-2.1012811577770774E-3</v>
      </c>
      <c r="N387" s="23">
        <f t="shared" ref="N387:S387" si="764">(B387-B386)/B386</f>
        <v>-4.8751533453795593E-3</v>
      </c>
      <c r="O387" s="23">
        <f t="shared" si="764"/>
        <v>3.5812742467022894E-3</v>
      </c>
      <c r="P387" s="23">
        <f t="shared" si="764"/>
        <v>1.5474213704485396E-2</v>
      </c>
      <c r="Q387" s="23">
        <f t="shared" si="764"/>
        <v>5.8800575607687198E-3</v>
      </c>
      <c r="R387" s="23">
        <f t="shared" si="764"/>
        <v>-3.8525002468721057E-3</v>
      </c>
      <c r="S387" s="25">
        <f t="shared" si="764"/>
        <v>-2.0990750120397353E-3</v>
      </c>
      <c r="U387" s="2"/>
    </row>
    <row r="388" spans="1:21" ht="15.75" customHeight="1">
      <c r="A388" s="13">
        <v>42955</v>
      </c>
      <c r="B388" s="15">
        <v>365.22000100000002</v>
      </c>
      <c r="C388" s="15">
        <v>34.278820000000003</v>
      </c>
      <c r="D388" s="15">
        <v>153.85038800000001</v>
      </c>
      <c r="E388" s="15">
        <v>178.36000100000001</v>
      </c>
      <c r="F388" s="15">
        <v>69.594582000000003</v>
      </c>
      <c r="G388" s="15">
        <v>59.945599999999999</v>
      </c>
      <c r="H388" s="21">
        <f t="shared" ref="H388:M388" si="765">LN(B388/B387)</f>
        <v>2.7903329778119424E-2</v>
      </c>
      <c r="I388" s="21">
        <f t="shared" si="765"/>
        <v>-5.493720674441063E-4</v>
      </c>
      <c r="J388" s="21">
        <f t="shared" si="765"/>
        <v>7.9650979944326499E-3</v>
      </c>
      <c r="K388" s="21">
        <f t="shared" si="765"/>
        <v>-1.6514601329634532E-2</v>
      </c>
      <c r="L388" s="21">
        <f t="shared" si="765"/>
        <v>5.3721777378385703E-3</v>
      </c>
      <c r="M388" s="22">
        <f t="shared" si="765"/>
        <v>-2.4159390338502908E-3</v>
      </c>
      <c r="N388" s="23">
        <f t="shared" ref="N388:S388" si="766">(B388-B387)/B387</f>
        <v>2.8296273987522821E-2</v>
      </c>
      <c r="O388" s="23">
        <f t="shared" si="766"/>
        <v>-5.4922119024042293E-4</v>
      </c>
      <c r="P388" s="23">
        <f t="shared" si="766"/>
        <v>7.9969037767731888E-3</v>
      </c>
      <c r="Q388" s="23">
        <f t="shared" si="766"/>
        <v>-1.6378982888887832E-2</v>
      </c>
      <c r="R388" s="23">
        <f t="shared" si="766"/>
        <v>5.3866337598421216E-3</v>
      </c>
      <c r="S388" s="25">
        <f t="shared" si="766"/>
        <v>-2.4130230019337989E-3</v>
      </c>
      <c r="U388" s="2"/>
    </row>
    <row r="389" spans="1:21" ht="15.75" customHeight="1">
      <c r="A389" s="13">
        <v>42956</v>
      </c>
      <c r="B389" s="15">
        <v>363.52999899999998</v>
      </c>
      <c r="C389" s="15">
        <v>34.448279999999997</v>
      </c>
      <c r="D389" s="15">
        <v>154.792236</v>
      </c>
      <c r="E389" s="15">
        <v>175.779999</v>
      </c>
      <c r="F389" s="15">
        <v>69.288634999999999</v>
      </c>
      <c r="G389" s="15">
        <v>60.0486</v>
      </c>
      <c r="H389" s="21">
        <f t="shared" ref="H389:M389" si="767">LN(B389/B388)</f>
        <v>-4.6380927055799104E-3</v>
      </c>
      <c r="I389" s="21">
        <f t="shared" si="767"/>
        <v>4.9313980488117038E-3</v>
      </c>
      <c r="J389" s="21">
        <f t="shared" si="767"/>
        <v>6.1031811572385538E-3</v>
      </c>
      <c r="K389" s="21">
        <f t="shared" si="767"/>
        <v>-1.4570777918344342E-2</v>
      </c>
      <c r="L389" s="21">
        <f t="shared" si="767"/>
        <v>-4.4058238498586415E-3</v>
      </c>
      <c r="M389" s="22">
        <f t="shared" si="767"/>
        <v>1.7167500645375356E-3</v>
      </c>
      <c r="N389" s="23">
        <f t="shared" ref="N389:S389" si="768">(B389-B388)/B388</f>
        <v>-4.6273533633774053E-3</v>
      </c>
      <c r="O389" s="23">
        <f t="shared" si="768"/>
        <v>4.9435774043562093E-3</v>
      </c>
      <c r="P389" s="23">
        <f t="shared" si="768"/>
        <v>6.1218435146227455E-3</v>
      </c>
      <c r="Q389" s="23">
        <f t="shared" si="768"/>
        <v>-1.4465137842200434E-2</v>
      </c>
      <c r="R389" s="23">
        <f t="shared" si="768"/>
        <v>-4.3961324460574146E-3</v>
      </c>
      <c r="S389" s="25">
        <f t="shared" si="768"/>
        <v>1.7182245235680606E-3</v>
      </c>
      <c r="U389" s="2"/>
    </row>
    <row r="390" spans="1:21" ht="15.75" customHeight="1">
      <c r="A390" s="13">
        <v>42957</v>
      </c>
      <c r="B390" s="15">
        <v>355.39999399999999</v>
      </c>
      <c r="C390" s="15">
        <v>34.024628</v>
      </c>
      <c r="D390" s="15">
        <v>149.86183199999999</v>
      </c>
      <c r="E390" s="15">
        <v>169.13999899999999</v>
      </c>
      <c r="F390" s="15">
        <v>68.275154000000001</v>
      </c>
      <c r="G390" s="15">
        <v>59.902500000000003</v>
      </c>
      <c r="H390" s="21">
        <f t="shared" ref="H390:M390" si="769">LN(B390/B389)</f>
        <v>-2.2617922928219163E-2</v>
      </c>
      <c r="I390" s="21">
        <f t="shared" si="769"/>
        <v>-1.2374453441828677E-2</v>
      </c>
      <c r="J390" s="21">
        <f t="shared" si="769"/>
        <v>-3.237005525452448E-2</v>
      </c>
      <c r="K390" s="21">
        <f t="shared" si="769"/>
        <v>-3.8506439005755781E-2</v>
      </c>
      <c r="L390" s="21">
        <f t="shared" si="769"/>
        <v>-1.4734972691603253E-2</v>
      </c>
      <c r="M390" s="22">
        <f t="shared" si="769"/>
        <v>-2.435993871623392E-3</v>
      </c>
      <c r="N390" s="23">
        <f t="shared" ref="N390:S390" si="770">(B390-B389)/B389</f>
        <v>-2.2364055297675677E-2</v>
      </c>
      <c r="O390" s="23">
        <f t="shared" si="770"/>
        <v>-1.2298204728944292E-2</v>
      </c>
      <c r="P390" s="23">
        <f t="shared" si="770"/>
        <v>-3.1851752564644197E-2</v>
      </c>
      <c r="Q390" s="23">
        <f t="shared" si="770"/>
        <v>-3.7774491055720248E-2</v>
      </c>
      <c r="R390" s="23">
        <f t="shared" si="770"/>
        <v>-1.4626944231185948E-2</v>
      </c>
      <c r="S390" s="25">
        <f t="shared" si="770"/>
        <v>-2.4330292463104388E-3</v>
      </c>
      <c r="U390" s="2"/>
    </row>
    <row r="391" spans="1:21" ht="15.75" customHeight="1">
      <c r="A391" s="13">
        <v>42958</v>
      </c>
      <c r="B391" s="15">
        <v>357.86999500000002</v>
      </c>
      <c r="C391" s="15">
        <v>33.770432</v>
      </c>
      <c r="D391" s="15">
        <v>151.94593800000001</v>
      </c>
      <c r="E391" s="15">
        <v>171.39999399999999</v>
      </c>
      <c r="F391" s="15">
        <v>69.317313999999996</v>
      </c>
      <c r="G391" s="15">
        <v>60.054900000000004</v>
      </c>
      <c r="H391" s="21">
        <f t="shared" ref="H391:M391" si="771">LN(B391/B390)</f>
        <v>6.9258791522453242E-3</v>
      </c>
      <c r="I391" s="21">
        <f t="shared" si="771"/>
        <v>-7.4989886054025109E-3</v>
      </c>
      <c r="J391" s="21">
        <f t="shared" si="771"/>
        <v>1.3811036923157816E-2</v>
      </c>
      <c r="K391" s="21">
        <f t="shared" si="771"/>
        <v>1.3273202716030358E-2</v>
      </c>
      <c r="L391" s="21">
        <f t="shared" si="771"/>
        <v>1.514879331930615E-2</v>
      </c>
      <c r="M391" s="22">
        <f t="shared" si="771"/>
        <v>2.5409033872626431E-3</v>
      </c>
      <c r="N391" s="23">
        <f t="shared" ref="N391:S391" si="772">(B391-B390)/B390</f>
        <v>6.9499185191320648E-3</v>
      </c>
      <c r="O391" s="23">
        <f t="shared" si="772"/>
        <v>-7.4709413428414358E-3</v>
      </c>
      <c r="P391" s="23">
        <f t="shared" si="772"/>
        <v>1.390684987755935E-2</v>
      </c>
      <c r="Q391" s="23">
        <f t="shared" si="772"/>
        <v>1.3361682708771942E-2</v>
      </c>
      <c r="R391" s="23">
        <f t="shared" si="772"/>
        <v>1.5264117895654919E-2</v>
      </c>
      <c r="S391" s="25">
        <f t="shared" si="772"/>
        <v>2.5441342181044212E-3</v>
      </c>
      <c r="U391" s="2"/>
    </row>
    <row r="392" spans="1:21" ht="15.75" customHeight="1">
      <c r="A392" s="13">
        <v>42961</v>
      </c>
      <c r="B392" s="15">
        <v>363.79998799999998</v>
      </c>
      <c r="C392" s="15">
        <v>34.212921000000001</v>
      </c>
      <c r="D392" s="15">
        <v>154.23263499999999</v>
      </c>
      <c r="E392" s="15">
        <v>171</v>
      </c>
      <c r="F392" s="15">
        <v>70.359459000000001</v>
      </c>
      <c r="G392" s="15">
        <v>59.750300000000003</v>
      </c>
      <c r="H392" s="21">
        <f t="shared" ref="H392:M392" si="773">LN(B392/B391)</f>
        <v>1.6434455108454392E-2</v>
      </c>
      <c r="I392" s="21">
        <f t="shared" si="773"/>
        <v>1.3017753000041748E-2</v>
      </c>
      <c r="J392" s="21">
        <f t="shared" si="773"/>
        <v>1.4937292935124986E-2</v>
      </c>
      <c r="K392" s="21">
        <f t="shared" si="773"/>
        <v>-2.3364146551846229E-3</v>
      </c>
      <c r="L392" s="21">
        <f t="shared" si="773"/>
        <v>1.4922514551373891E-2</v>
      </c>
      <c r="M392" s="22">
        <f t="shared" si="773"/>
        <v>-5.0849321452618064E-3</v>
      </c>
      <c r="N392" s="23">
        <f t="shared" ref="N392:S392" si="774">(B392-B391)/B391</f>
        <v>1.6570243615981181E-2</v>
      </c>
      <c r="O392" s="23">
        <f t="shared" si="774"/>
        <v>1.310285281514912E-2</v>
      </c>
      <c r="P392" s="23">
        <f t="shared" si="774"/>
        <v>1.504941185068057E-2</v>
      </c>
      <c r="Q392" s="23">
        <f t="shared" si="774"/>
        <v>-2.3336873629061644E-3</v>
      </c>
      <c r="R392" s="23">
        <f t="shared" si="774"/>
        <v>1.5034411171788985E-2</v>
      </c>
      <c r="S392" s="25">
        <f t="shared" si="774"/>
        <v>-5.0720257630934469E-3</v>
      </c>
      <c r="U392" s="2"/>
    </row>
    <row r="393" spans="1:21" ht="15.75" customHeight="1">
      <c r="A393" s="13">
        <v>42962</v>
      </c>
      <c r="B393" s="15">
        <v>362.32998700000002</v>
      </c>
      <c r="C393" s="15">
        <v>33.892817999999998</v>
      </c>
      <c r="D393" s="15">
        <v>155.92112700000001</v>
      </c>
      <c r="E393" s="15">
        <v>168.5</v>
      </c>
      <c r="F393" s="15">
        <v>70.378692999999998</v>
      </c>
      <c r="G393" s="15">
        <v>59.929099999999998</v>
      </c>
      <c r="H393" s="21">
        <f t="shared" ref="H393:M393" si="775">LN(B393/B392)</f>
        <v>-4.0488701989919726E-3</v>
      </c>
      <c r="I393" s="21">
        <f t="shared" si="775"/>
        <v>-9.4002462008405258E-3</v>
      </c>
      <c r="J393" s="21">
        <f t="shared" si="775"/>
        <v>1.0888203776038545E-2</v>
      </c>
      <c r="K393" s="21">
        <f t="shared" si="775"/>
        <v>-1.4727806710243398E-2</v>
      </c>
      <c r="L393" s="21">
        <f t="shared" si="775"/>
        <v>2.7333029241064752E-4</v>
      </c>
      <c r="M393" s="22">
        <f t="shared" si="775"/>
        <v>2.987985117371941E-3</v>
      </c>
      <c r="N393" s="23">
        <f t="shared" ref="N393:S393" si="776">(B393-B392)/B392</f>
        <v>-4.0406845752836255E-3</v>
      </c>
      <c r="O393" s="23">
        <f t="shared" si="776"/>
        <v>-9.3562020033309389E-3</v>
      </c>
      <c r="P393" s="23">
        <f t="shared" si="776"/>
        <v>1.0947695991837429E-2</v>
      </c>
      <c r="Q393" s="23">
        <f t="shared" si="776"/>
        <v>-1.4619883040935672E-2</v>
      </c>
      <c r="R393" s="23">
        <f t="shared" si="776"/>
        <v>2.7336765053860503E-4</v>
      </c>
      <c r="S393" s="25">
        <f t="shared" si="776"/>
        <v>2.9924535943751814E-3</v>
      </c>
      <c r="U393" s="2"/>
    </row>
    <row r="394" spans="1:21" ht="15.75" customHeight="1">
      <c r="A394" s="13">
        <v>42963</v>
      </c>
      <c r="B394" s="15">
        <v>362.91000400000001</v>
      </c>
      <c r="C394" s="15">
        <v>33.713946999999997</v>
      </c>
      <c r="D394" s="15">
        <v>155.29399100000001</v>
      </c>
      <c r="E394" s="15">
        <v>169.979996</v>
      </c>
      <c r="F394" s="15">
        <v>70.792000000000002</v>
      </c>
      <c r="G394" s="15">
        <v>59.507899999999999</v>
      </c>
      <c r="H394" s="21">
        <f t="shared" ref="H394:M394" si="777">LN(B394/B393)</f>
        <v>1.5995177620103419E-3</v>
      </c>
      <c r="I394" s="21">
        <f t="shared" si="777"/>
        <v>-5.2915242245026436E-3</v>
      </c>
      <c r="J394" s="21">
        <f t="shared" si="777"/>
        <v>-4.0302466853476132E-3</v>
      </c>
      <c r="K394" s="21">
        <f t="shared" si="777"/>
        <v>8.7450097458832698E-3</v>
      </c>
      <c r="L394" s="21">
        <f t="shared" si="777"/>
        <v>5.8554388606984276E-3</v>
      </c>
      <c r="M394" s="22">
        <f t="shared" si="777"/>
        <v>-7.0531199896306188E-3</v>
      </c>
      <c r="N394" s="23">
        <f t="shared" ref="N394:S394" si="778">(B394-B393)/B393</f>
        <v>1.6007976728682905E-3</v>
      </c>
      <c r="O394" s="23">
        <f t="shared" si="778"/>
        <v>-5.277548771542127E-3</v>
      </c>
      <c r="P394" s="23">
        <f t="shared" si="778"/>
        <v>-4.0221361406655763E-3</v>
      </c>
      <c r="Q394" s="23">
        <f t="shared" si="778"/>
        <v>8.7833590504451022E-3</v>
      </c>
      <c r="R394" s="23">
        <f t="shared" si="778"/>
        <v>5.8726154519522433E-3</v>
      </c>
      <c r="S394" s="25">
        <f t="shared" si="778"/>
        <v>-7.0283051138762126E-3</v>
      </c>
      <c r="U394" s="2"/>
    </row>
    <row r="395" spans="1:21" ht="15.75" customHeight="1">
      <c r="A395" s="13">
        <v>42964</v>
      </c>
      <c r="B395" s="15">
        <v>351.92001299999998</v>
      </c>
      <c r="C395" s="15">
        <v>33.111401000000001</v>
      </c>
      <c r="D395" s="15">
        <v>152.31256099999999</v>
      </c>
      <c r="E395" s="15">
        <v>166.08999600000001</v>
      </c>
      <c r="F395" s="15">
        <v>69.590508</v>
      </c>
      <c r="G395" s="15">
        <v>59.271500000000003</v>
      </c>
      <c r="H395" s="21">
        <f t="shared" ref="H395:M395" si="779">LN(B395/B394)</f>
        <v>-3.0750966681205763E-2</v>
      </c>
      <c r="I395" s="21">
        <f t="shared" si="779"/>
        <v>-1.8033945145242588E-2</v>
      </c>
      <c r="J395" s="21">
        <f t="shared" si="779"/>
        <v>-1.9385304675756793E-2</v>
      </c>
      <c r="K395" s="21">
        <f t="shared" si="779"/>
        <v>-2.3150973510720683E-2</v>
      </c>
      <c r="L395" s="21">
        <f t="shared" si="779"/>
        <v>-1.7117821235523693E-2</v>
      </c>
      <c r="M395" s="22">
        <f t="shared" si="779"/>
        <v>-3.9804934548107653E-3</v>
      </c>
      <c r="N395" s="23">
        <f t="shared" ref="N395:S395" si="780">(B395-B394)/B394</f>
        <v>-3.0282965139754127E-2</v>
      </c>
      <c r="O395" s="23">
        <f t="shared" si="780"/>
        <v>-1.7872306674741961E-2</v>
      </c>
      <c r="P395" s="23">
        <f t="shared" si="780"/>
        <v>-1.9198617929782082E-2</v>
      </c>
      <c r="Q395" s="23">
        <f t="shared" si="780"/>
        <v>-2.2885045837981937E-2</v>
      </c>
      <c r="R395" s="23">
        <f t="shared" si="780"/>
        <v>-1.6972143745055963E-2</v>
      </c>
      <c r="S395" s="25">
        <f t="shared" si="780"/>
        <v>-3.9725817916612107E-3</v>
      </c>
      <c r="U395" s="2"/>
    </row>
    <row r="396" spans="1:21" ht="15.75" customHeight="1">
      <c r="A396" s="13">
        <v>42965</v>
      </c>
      <c r="B396" s="15">
        <v>347.459991</v>
      </c>
      <c r="C396" s="15">
        <v>32.960766</v>
      </c>
      <c r="D396" s="15">
        <v>151.96523999999999</v>
      </c>
      <c r="E396" s="15">
        <v>166.53999300000001</v>
      </c>
      <c r="F396" s="15">
        <v>69.677017000000006</v>
      </c>
      <c r="G396" s="15">
        <v>59.3369</v>
      </c>
      <c r="H396" s="21">
        <f t="shared" ref="H396:M396" si="781">LN(B396/B395)</f>
        <v>-1.2754389417186297E-2</v>
      </c>
      <c r="I396" s="21">
        <f t="shared" si="781"/>
        <v>-4.5597191019353788E-3</v>
      </c>
      <c r="J396" s="21">
        <f t="shared" si="781"/>
        <v>-2.2829213942246176E-3</v>
      </c>
      <c r="K396" s="21">
        <f t="shared" si="781"/>
        <v>2.7056927481491255E-3</v>
      </c>
      <c r="L396" s="21">
        <f t="shared" si="781"/>
        <v>1.2423429098293855E-3</v>
      </c>
      <c r="M396" s="22">
        <f t="shared" si="781"/>
        <v>1.1027887844026877E-3</v>
      </c>
      <c r="N396" s="23">
        <f t="shared" ref="N396:S396" si="782">(B396-B395)/B395</f>
        <v>-1.2673396894879011E-2</v>
      </c>
      <c r="O396" s="23">
        <f t="shared" si="782"/>
        <v>-4.5493393650121051E-3</v>
      </c>
      <c r="P396" s="23">
        <f t="shared" si="782"/>
        <v>-2.2803175110422693E-3</v>
      </c>
      <c r="Q396" s="23">
        <f t="shared" si="782"/>
        <v>2.709356438301053E-3</v>
      </c>
      <c r="R396" s="23">
        <f t="shared" si="782"/>
        <v>1.2431149374567952E-3</v>
      </c>
      <c r="S396" s="25">
        <f t="shared" si="782"/>
        <v>1.1033970795407031E-3</v>
      </c>
      <c r="U396" s="2"/>
    </row>
    <row r="397" spans="1:21" ht="15.75" customHeight="1">
      <c r="A397" s="13">
        <v>42968</v>
      </c>
      <c r="B397" s="15">
        <v>337.85998499999999</v>
      </c>
      <c r="C397" s="15">
        <v>32.876033999999997</v>
      </c>
      <c r="D397" s="15">
        <v>151.68542500000001</v>
      </c>
      <c r="E397" s="15">
        <v>166.759995</v>
      </c>
      <c r="F397" s="15">
        <v>69.350211999999999</v>
      </c>
      <c r="G397" s="15">
        <v>59.068100000000001</v>
      </c>
      <c r="H397" s="21">
        <f t="shared" ref="H397:M397" si="783">LN(B397/B396)</f>
        <v>-2.8017960465997423E-2</v>
      </c>
      <c r="I397" s="21">
        <f t="shared" si="783"/>
        <v>-2.574002587688866E-3</v>
      </c>
      <c r="J397" s="21">
        <f t="shared" si="783"/>
        <v>-1.843006529910457E-3</v>
      </c>
      <c r="K397" s="21">
        <f t="shared" si="783"/>
        <v>1.3201442536582605E-3</v>
      </c>
      <c r="L397" s="21">
        <f t="shared" si="783"/>
        <v>-4.7013179257244979E-3</v>
      </c>
      <c r="M397" s="22">
        <f t="shared" si="783"/>
        <v>-4.5403566027146262E-3</v>
      </c>
      <c r="N397" s="23">
        <f t="shared" ref="N397:S397" si="784">(B397-B396)/B396</f>
        <v>-2.762909759011652E-2</v>
      </c>
      <c r="O397" s="23">
        <f t="shared" si="784"/>
        <v>-2.5706926835378304E-3</v>
      </c>
      <c r="P397" s="23">
        <f t="shared" si="784"/>
        <v>-1.8413092362436637E-3</v>
      </c>
      <c r="Q397" s="23">
        <f t="shared" si="784"/>
        <v>1.3210160276636604E-3</v>
      </c>
      <c r="R397" s="23">
        <f t="shared" si="784"/>
        <v>-4.6902840286633871E-3</v>
      </c>
      <c r="S397" s="25">
        <f t="shared" si="784"/>
        <v>-4.530064765769678E-3</v>
      </c>
      <c r="U397" s="2"/>
    </row>
    <row r="398" spans="1:21" ht="15.75" customHeight="1">
      <c r="A398" s="13">
        <v>42969</v>
      </c>
      <c r="B398" s="15">
        <v>341.35000600000001</v>
      </c>
      <c r="C398" s="15">
        <v>32.621837999999997</v>
      </c>
      <c r="D398" s="15">
        <v>154.16511499999999</v>
      </c>
      <c r="E398" s="15">
        <v>169.33999600000001</v>
      </c>
      <c r="F398" s="15">
        <v>70.321029999999993</v>
      </c>
      <c r="G398" s="15">
        <v>59.041800000000002</v>
      </c>
      <c r="H398" s="21">
        <f t="shared" ref="H398:M398" si="785">LN(B398/B397)</f>
        <v>1.027679734406229E-2</v>
      </c>
      <c r="I398" s="21">
        <f t="shared" si="785"/>
        <v>-7.7620010691674922E-3</v>
      </c>
      <c r="J398" s="21">
        <f t="shared" si="785"/>
        <v>1.6215399415235733E-2</v>
      </c>
      <c r="K398" s="21">
        <f t="shared" si="785"/>
        <v>1.5352881563627328E-2</v>
      </c>
      <c r="L398" s="21">
        <f t="shared" si="785"/>
        <v>1.390169688252766E-2</v>
      </c>
      <c r="M398" s="22">
        <f t="shared" si="785"/>
        <v>-4.453479417843866E-4</v>
      </c>
      <c r="N398" s="23">
        <f t="shared" ref="N398:S398" si="786">(B398-B397)/B397</f>
        <v>1.0329784984747492E-2</v>
      </c>
      <c r="O398" s="23">
        <f t="shared" si="786"/>
        <v>-7.7319545295518408E-3</v>
      </c>
      <c r="P398" s="23">
        <f t="shared" si="786"/>
        <v>1.6347582505042764E-2</v>
      </c>
      <c r="Q398" s="23">
        <f t="shared" si="786"/>
        <v>1.5471342512333428E-2</v>
      </c>
      <c r="R398" s="23">
        <f t="shared" si="786"/>
        <v>1.3998774798265853E-2</v>
      </c>
      <c r="S398" s="25">
        <f t="shared" si="786"/>
        <v>-4.4524878910950412E-4</v>
      </c>
      <c r="U398" s="2"/>
    </row>
    <row r="399" spans="1:21" ht="15.75" customHeight="1">
      <c r="A399" s="13">
        <v>42970</v>
      </c>
      <c r="B399" s="15">
        <v>352.76998900000001</v>
      </c>
      <c r="C399" s="15">
        <v>32.631247999999999</v>
      </c>
      <c r="D399" s="15">
        <v>154.35806299999999</v>
      </c>
      <c r="E399" s="15">
        <v>169.05999800000001</v>
      </c>
      <c r="F399" s="15">
        <v>69.898101999999994</v>
      </c>
      <c r="G399" s="15">
        <v>59.1282</v>
      </c>
      <c r="H399" s="21">
        <f t="shared" ref="H399:M399" si="787">LN(B399/B398)</f>
        <v>3.2907893880087809E-2</v>
      </c>
      <c r="I399" s="21">
        <f t="shared" si="787"/>
        <v>2.8841548015774064E-4</v>
      </c>
      <c r="J399" s="21">
        <f t="shared" si="787"/>
        <v>1.2507846341125682E-3</v>
      </c>
      <c r="K399" s="21">
        <f t="shared" si="787"/>
        <v>-1.6548349223515888E-3</v>
      </c>
      <c r="L399" s="21">
        <f t="shared" si="787"/>
        <v>-6.0324048008673636E-3</v>
      </c>
      <c r="M399" s="22">
        <f t="shared" si="787"/>
        <v>1.4623003367337239E-3</v>
      </c>
      <c r="N399" s="23">
        <f t="shared" ref="N399:S399" si="788">(B399-B398)/B398</f>
        <v>3.3455347295350574E-2</v>
      </c>
      <c r="O399" s="23">
        <f t="shared" si="788"/>
        <v>2.8845707590119797E-4</v>
      </c>
      <c r="P399" s="23">
        <f t="shared" si="788"/>
        <v>1.2515671914492539E-3</v>
      </c>
      <c r="Q399" s="23">
        <f t="shared" si="788"/>
        <v>-1.6534664380174319E-3</v>
      </c>
      <c r="R399" s="23">
        <f t="shared" si="788"/>
        <v>-6.0142463783593456E-3</v>
      </c>
      <c r="S399" s="25">
        <f t="shared" si="788"/>
        <v>1.4633700192066906E-3</v>
      </c>
      <c r="U399" s="2"/>
    </row>
    <row r="400" spans="1:21" ht="15.75" customHeight="1">
      <c r="A400" s="13">
        <v>42971</v>
      </c>
      <c r="B400" s="15">
        <v>352.92999300000002</v>
      </c>
      <c r="C400" s="15">
        <v>32.678317999999997</v>
      </c>
      <c r="D400" s="15">
        <v>153.67301900000001</v>
      </c>
      <c r="E400" s="15">
        <v>168.13000500000001</v>
      </c>
      <c r="F400" s="15">
        <v>69.869254999999995</v>
      </c>
      <c r="G400" s="15">
        <v>59.164900000000003</v>
      </c>
      <c r="H400" s="21">
        <f t="shared" ref="H400:M400" si="789">LN(B400/B399)</f>
        <v>4.5346183030459456E-4</v>
      </c>
      <c r="I400" s="21">
        <f t="shared" si="789"/>
        <v>1.4414429932056098E-3</v>
      </c>
      <c r="J400" s="21">
        <f t="shared" si="789"/>
        <v>-4.4478961340417419E-3</v>
      </c>
      <c r="K400" s="21">
        <f t="shared" si="789"/>
        <v>-5.5161502409331719E-3</v>
      </c>
      <c r="L400" s="21">
        <f t="shared" si="789"/>
        <v>-4.1278594700200051E-4</v>
      </c>
      <c r="M400" s="22">
        <f t="shared" si="789"/>
        <v>6.2049267755249224E-4</v>
      </c>
      <c r="N400" s="23">
        <f t="shared" ref="N400:S400" si="790">(B400-B399)/B399</f>
        <v>4.5356465966274391E-4</v>
      </c>
      <c r="O400" s="23">
        <f t="shared" si="790"/>
        <v>1.4424823714985692E-3</v>
      </c>
      <c r="P400" s="23">
        <f t="shared" si="790"/>
        <v>-4.4380188937715326E-3</v>
      </c>
      <c r="Q400" s="23">
        <f t="shared" si="790"/>
        <v>-5.5009642198150036E-3</v>
      </c>
      <c r="R400" s="23">
        <f t="shared" si="790"/>
        <v>-4.1270076260438313E-4</v>
      </c>
      <c r="S400" s="25">
        <f t="shared" si="790"/>
        <v>6.2068522295627611E-4</v>
      </c>
      <c r="U400" s="2"/>
    </row>
    <row r="401" spans="1:21" ht="15.75" customHeight="1">
      <c r="A401" s="13">
        <v>42972</v>
      </c>
      <c r="B401" s="15">
        <v>348.04998799999998</v>
      </c>
      <c r="C401" s="15">
        <v>32.640663000000004</v>
      </c>
      <c r="D401" s="15">
        <v>154.24229399999999</v>
      </c>
      <c r="E401" s="15">
        <v>165.949997</v>
      </c>
      <c r="F401" s="15">
        <v>69.994193999999993</v>
      </c>
      <c r="G401" s="15">
        <v>59.009</v>
      </c>
      <c r="H401" s="21">
        <f t="shared" ref="H401:M401" si="791">LN(B401/B400)</f>
        <v>-1.3923604015078389E-2</v>
      </c>
      <c r="I401" s="21">
        <f t="shared" si="791"/>
        <v>-1.1529574893784991E-3</v>
      </c>
      <c r="J401" s="21">
        <f t="shared" si="791"/>
        <v>3.6976118080208763E-3</v>
      </c>
      <c r="K401" s="21">
        <f t="shared" si="791"/>
        <v>-1.3050999341479762E-2</v>
      </c>
      <c r="L401" s="21">
        <f t="shared" si="791"/>
        <v>1.7865859039786481E-3</v>
      </c>
      <c r="M401" s="22">
        <f t="shared" si="791"/>
        <v>-2.6384860014417081E-3</v>
      </c>
      <c r="N401" s="23">
        <f t="shared" ref="N401:S401" si="792">(B401-B400)/B400</f>
        <v>-1.3827118966338571E-2</v>
      </c>
      <c r="O401" s="23">
        <f t="shared" si="792"/>
        <v>-1.1522930892585654E-3</v>
      </c>
      <c r="P401" s="23">
        <f t="shared" si="792"/>
        <v>3.7044564081868932E-3</v>
      </c>
      <c r="Q401" s="23">
        <f t="shared" si="792"/>
        <v>-1.2966204336935664E-2</v>
      </c>
      <c r="R401" s="23">
        <f t="shared" si="792"/>
        <v>1.7881827994301314E-3</v>
      </c>
      <c r="S401" s="25">
        <f t="shared" si="792"/>
        <v>-2.6350082565846063E-3</v>
      </c>
      <c r="U401" s="2"/>
    </row>
    <row r="402" spans="1:21" ht="15.75" customHeight="1">
      <c r="A402" s="13">
        <v>42975</v>
      </c>
      <c r="B402" s="15">
        <v>345.66000400000001</v>
      </c>
      <c r="C402" s="15">
        <v>32.621837999999997</v>
      </c>
      <c r="D402" s="15">
        <v>155.795715</v>
      </c>
      <c r="E402" s="15">
        <v>167.11999499999999</v>
      </c>
      <c r="F402" s="15">
        <v>70.003822</v>
      </c>
      <c r="G402" s="15">
        <v>58.494399999999999</v>
      </c>
      <c r="H402" s="21">
        <f t="shared" ref="H402:M402" si="793">LN(B402/B401)</f>
        <v>-6.8904685924581262E-3</v>
      </c>
      <c r="I402" s="21">
        <f t="shared" si="793"/>
        <v>-5.7690098398493767E-4</v>
      </c>
      <c r="J402" s="21">
        <f t="shared" si="793"/>
        <v>1.0020926172239273E-2</v>
      </c>
      <c r="K402" s="21">
        <f t="shared" si="793"/>
        <v>7.0255672414393597E-3</v>
      </c>
      <c r="L402" s="21">
        <f t="shared" si="793"/>
        <v>1.3754480656608559E-4</v>
      </c>
      <c r="M402" s="22">
        <f t="shared" si="793"/>
        <v>-8.7589514851851898E-3</v>
      </c>
      <c r="N402" s="23">
        <f t="shared" ref="N402:S402" si="794">(B402-B401)/B401</f>
        <v>-6.8667837448681945E-3</v>
      </c>
      <c r="O402" s="23">
        <f t="shared" si="794"/>
        <v>-5.7673460860788129E-4</v>
      </c>
      <c r="P402" s="23">
        <f t="shared" si="794"/>
        <v>1.0071303789089226E-2</v>
      </c>
      <c r="Q402" s="23">
        <f t="shared" si="794"/>
        <v>7.0503044359801498E-3</v>
      </c>
      <c r="R402" s="23">
        <f t="shared" si="794"/>
        <v>1.3755426628680672E-4</v>
      </c>
      <c r="S402" s="25">
        <f t="shared" si="794"/>
        <v>-8.7207036214814945E-3</v>
      </c>
      <c r="U402" s="2"/>
    </row>
    <row r="403" spans="1:21" ht="15.75" customHeight="1">
      <c r="A403" s="13">
        <v>42976</v>
      </c>
      <c r="B403" s="15">
        <v>347.35998499999999</v>
      </c>
      <c r="C403" s="15">
        <v>32.697150999999998</v>
      </c>
      <c r="D403" s="15">
        <v>157.185104</v>
      </c>
      <c r="E403" s="15">
        <v>168.80999800000001</v>
      </c>
      <c r="F403" s="15">
        <v>70.215278999999995</v>
      </c>
      <c r="G403" s="15">
        <v>58.7164</v>
      </c>
      <c r="H403" s="21">
        <f t="shared" ref="H403:M403" si="795">LN(B403/B402)</f>
        <v>4.9060184027039924E-3</v>
      </c>
      <c r="I403" s="21">
        <f t="shared" si="795"/>
        <v>2.3060073196825917E-3</v>
      </c>
      <c r="J403" s="21">
        <f t="shared" si="795"/>
        <v>8.8784873863524388E-3</v>
      </c>
      <c r="K403" s="21">
        <f t="shared" si="795"/>
        <v>1.0061722935969346E-2</v>
      </c>
      <c r="L403" s="21">
        <f t="shared" si="795"/>
        <v>3.0160963633496119E-3</v>
      </c>
      <c r="M403" s="22">
        <f t="shared" si="795"/>
        <v>3.7880513649356895E-3</v>
      </c>
      <c r="N403" s="23">
        <f t="shared" ref="N403:S403" si="796">(B403-B402)/B402</f>
        <v>4.918072615656105E-3</v>
      </c>
      <c r="O403" s="23">
        <f t="shared" si="796"/>
        <v>2.3086681995049237E-3</v>
      </c>
      <c r="P403" s="23">
        <f t="shared" si="796"/>
        <v>8.9180180597392827E-3</v>
      </c>
      <c r="Q403" s="23">
        <f t="shared" si="796"/>
        <v>1.0112512270001078E-2</v>
      </c>
      <c r="R403" s="23">
        <f t="shared" si="796"/>
        <v>3.0206493582592645E-3</v>
      </c>
      <c r="S403" s="25">
        <f t="shared" si="796"/>
        <v>3.7952350994283437E-3</v>
      </c>
      <c r="U403" s="2"/>
    </row>
    <row r="404" spans="1:21" ht="15.75" customHeight="1">
      <c r="A404" s="13">
        <v>42977</v>
      </c>
      <c r="B404" s="15">
        <v>353.17999300000002</v>
      </c>
      <c r="C404" s="15">
        <v>32.847794</v>
      </c>
      <c r="D404" s="15">
        <v>157.60966500000001</v>
      </c>
      <c r="E404" s="15">
        <v>174.69000199999999</v>
      </c>
      <c r="F404" s="15">
        <v>71.138023000000004</v>
      </c>
      <c r="G404" s="15">
        <v>58.597799999999999</v>
      </c>
      <c r="H404" s="21">
        <f t="shared" ref="H404:M404" si="797">LN(B404/B403)</f>
        <v>1.6616159217940473E-2</v>
      </c>
      <c r="I404" s="21">
        <f t="shared" si="797"/>
        <v>4.5966402213272828E-3</v>
      </c>
      <c r="J404" s="21">
        <f t="shared" si="797"/>
        <v>2.6973844500022015E-3</v>
      </c>
      <c r="K404" s="21">
        <f t="shared" si="797"/>
        <v>3.4239175700332407E-2</v>
      </c>
      <c r="L404" s="21">
        <f t="shared" si="797"/>
        <v>1.305603893926781E-2</v>
      </c>
      <c r="M404" s="22">
        <f t="shared" si="797"/>
        <v>-2.0219213088390558E-3</v>
      </c>
      <c r="N404" s="23">
        <f t="shared" ref="N404:S404" si="798">(B404-B403)/B403</f>
        <v>1.6754975389580439E-2</v>
      </c>
      <c r="O404" s="23">
        <f t="shared" si="798"/>
        <v>4.6072209777543709E-3</v>
      </c>
      <c r="P404" s="23">
        <f t="shared" si="798"/>
        <v>2.7010256646203021E-3</v>
      </c>
      <c r="Q404" s="23">
        <f t="shared" si="798"/>
        <v>3.4832083820058958E-2</v>
      </c>
      <c r="R404" s="23">
        <f t="shared" si="798"/>
        <v>1.3141641151920919E-2</v>
      </c>
      <c r="S404" s="25">
        <f t="shared" si="798"/>
        <v>-2.0198786029116348E-3</v>
      </c>
      <c r="U404" s="2"/>
    </row>
    <row r="405" spans="1:21" ht="15.75" customHeight="1">
      <c r="A405" s="13">
        <v>42978</v>
      </c>
      <c r="B405" s="15">
        <v>355.89999399999999</v>
      </c>
      <c r="C405" s="15">
        <v>33.017254000000001</v>
      </c>
      <c r="D405" s="15">
        <v>158.236786</v>
      </c>
      <c r="E405" s="15">
        <v>174.71000699999999</v>
      </c>
      <c r="F405" s="15">
        <v>71.868545999999995</v>
      </c>
      <c r="G405" s="15">
        <v>58.349200000000003</v>
      </c>
      <c r="H405" s="21">
        <f t="shared" ref="H405:M405" si="799">LN(B405/B404)</f>
        <v>7.6719534924224574E-3</v>
      </c>
      <c r="I405" s="21">
        <f t="shared" si="799"/>
        <v>5.1456843670493989E-3</v>
      </c>
      <c r="J405" s="21">
        <f t="shared" si="799"/>
        <v>3.9710550624713174E-3</v>
      </c>
      <c r="K405" s="21">
        <f t="shared" si="799"/>
        <v>1.145105867577016E-4</v>
      </c>
      <c r="L405" s="21">
        <f t="shared" si="799"/>
        <v>1.0216724441662155E-2</v>
      </c>
      <c r="M405" s="22">
        <f t="shared" si="799"/>
        <v>-4.2515049459965724E-3</v>
      </c>
      <c r="N405" s="23">
        <f t="shared" ref="N405:S405" si="800">(B405-B404)/B404</f>
        <v>7.7014583326071012E-3</v>
      </c>
      <c r="O405" s="23">
        <f t="shared" si="800"/>
        <v>5.1589461380572724E-3</v>
      </c>
      <c r="P405" s="23">
        <f t="shared" si="800"/>
        <v>3.9789501487741139E-3</v>
      </c>
      <c r="Q405" s="23">
        <f t="shared" si="800"/>
        <v>1.1451714334514467E-4</v>
      </c>
      <c r="R405" s="23">
        <f t="shared" si="800"/>
        <v>1.0269093365161285E-2</v>
      </c>
      <c r="S405" s="25">
        <f t="shared" si="800"/>
        <v>-4.242480093109232E-3</v>
      </c>
      <c r="U405" s="2"/>
    </row>
    <row r="406" spans="1:21" ht="15.75" customHeight="1">
      <c r="A406" s="13">
        <v>42979</v>
      </c>
      <c r="B406" s="15">
        <v>355.39999399999999</v>
      </c>
      <c r="C406" s="15">
        <v>33.036087000000002</v>
      </c>
      <c r="D406" s="15">
        <v>158.285065</v>
      </c>
      <c r="E406" s="15">
        <v>174.740005</v>
      </c>
      <c r="F406" s="15">
        <v>71.070746999999997</v>
      </c>
      <c r="G406" s="15">
        <v>57.785899999999998</v>
      </c>
      <c r="H406" s="21">
        <f t="shared" ref="H406:M406" si="801">LN(B406/B405)</f>
        <v>-1.4058768193139475E-3</v>
      </c>
      <c r="I406" s="21">
        <f t="shared" si="801"/>
        <v>5.7023612205562831E-4</v>
      </c>
      <c r="J406" s="21">
        <f t="shared" si="801"/>
        <v>3.0505950993210549E-4</v>
      </c>
      <c r="K406" s="21">
        <f t="shared" si="801"/>
        <v>1.7168693114078061E-4</v>
      </c>
      <c r="L406" s="21">
        <f t="shared" si="801"/>
        <v>-1.1162882755511439E-2</v>
      </c>
      <c r="M406" s="22">
        <f t="shared" si="801"/>
        <v>-9.7008469877901231E-3</v>
      </c>
      <c r="N406" s="23">
        <f t="shared" ref="N406:S406" si="802">(B406-B405)/B405</f>
        <v>-1.4048890374524705E-3</v>
      </c>
      <c r="O406" s="23">
        <f t="shared" si="802"/>
        <v>5.7039873758128897E-4</v>
      </c>
      <c r="P406" s="23">
        <f t="shared" si="802"/>
        <v>3.0510604531621338E-4</v>
      </c>
      <c r="Q406" s="23">
        <f t="shared" si="802"/>
        <v>1.7170167018541868E-4</v>
      </c>
      <c r="R406" s="23">
        <f t="shared" si="802"/>
        <v>-1.1100808968641133E-2</v>
      </c>
      <c r="S406" s="25">
        <f t="shared" si="802"/>
        <v>-9.653945555380454E-3</v>
      </c>
      <c r="U406" s="2"/>
    </row>
    <row r="407" spans="1:21" ht="15.75" customHeight="1">
      <c r="A407" s="13">
        <v>42983</v>
      </c>
      <c r="B407" s="15">
        <v>349.58999599999999</v>
      </c>
      <c r="C407" s="15">
        <v>32.970184000000003</v>
      </c>
      <c r="D407" s="15">
        <v>156.384277</v>
      </c>
      <c r="E407" s="15">
        <v>174.520004</v>
      </c>
      <c r="F407" s="15">
        <v>70.753555000000006</v>
      </c>
      <c r="G407" s="15">
        <v>57.698700000000002</v>
      </c>
      <c r="H407" s="21">
        <f t="shared" ref="H407:M407" si="803">LN(B407/B406)</f>
        <v>-1.6482871026858116E-2</v>
      </c>
      <c r="I407" s="21">
        <f t="shared" si="803"/>
        <v>-1.9968715366148245E-3</v>
      </c>
      <c r="J407" s="21">
        <f t="shared" si="803"/>
        <v>-1.2081323890818093E-2</v>
      </c>
      <c r="K407" s="21">
        <f t="shared" si="803"/>
        <v>-1.2598123084710839E-3</v>
      </c>
      <c r="L407" s="21">
        <f t="shared" si="803"/>
        <v>-4.4730349367868528E-3</v>
      </c>
      <c r="M407" s="22">
        <f t="shared" si="803"/>
        <v>-1.5101583513679544E-3</v>
      </c>
      <c r="N407" s="23">
        <f t="shared" ref="N407:S407" si="804">(B407-B406)/B406</f>
        <v>-1.634777180103162E-2</v>
      </c>
      <c r="O407" s="23">
        <f t="shared" si="804"/>
        <v>-1.9948791150719123E-3</v>
      </c>
      <c r="P407" s="23">
        <f t="shared" si="804"/>
        <v>-1.2008637706911929E-2</v>
      </c>
      <c r="Q407" s="23">
        <f t="shared" si="804"/>
        <v>-1.2590190780868774E-3</v>
      </c>
      <c r="R407" s="23">
        <f t="shared" si="804"/>
        <v>-4.4630458154603534E-3</v>
      </c>
      <c r="S407" s="25">
        <f t="shared" si="804"/>
        <v>-1.5090186360339759E-3</v>
      </c>
      <c r="U407" s="2"/>
    </row>
    <row r="408" spans="1:21" ht="15.75" customHeight="1">
      <c r="A408" s="13">
        <v>42984</v>
      </c>
      <c r="B408" s="15">
        <v>344.52999899999998</v>
      </c>
      <c r="C408" s="15">
        <v>33.666862000000002</v>
      </c>
      <c r="D408" s="15">
        <v>156.220215</v>
      </c>
      <c r="E408" s="15">
        <v>179.25</v>
      </c>
      <c r="F408" s="15">
        <v>70.551704000000001</v>
      </c>
      <c r="G408" s="15">
        <v>57.4</v>
      </c>
      <c r="H408" s="21">
        <f t="shared" ref="H408:M408" si="805">LN(B408/B407)</f>
        <v>-1.4579861322986854E-2</v>
      </c>
      <c r="I408" s="21">
        <f t="shared" si="805"/>
        <v>2.0910392237390767E-2</v>
      </c>
      <c r="J408" s="21">
        <f t="shared" si="805"/>
        <v>-1.0496459216781716E-3</v>
      </c>
      <c r="K408" s="21">
        <f t="shared" si="805"/>
        <v>2.6742108304312034E-2</v>
      </c>
      <c r="L408" s="21">
        <f t="shared" si="805"/>
        <v>-2.8569515207526762E-3</v>
      </c>
      <c r="M408" s="22">
        <f t="shared" si="805"/>
        <v>-5.1903396054321154E-3</v>
      </c>
      <c r="N408" s="23">
        <f t="shared" ref="N408:S408" si="806">(B408-B407)/B407</f>
        <v>-1.4474089813485424E-2</v>
      </c>
      <c r="O408" s="23">
        <f t="shared" si="806"/>
        <v>2.113054631420918E-2</v>
      </c>
      <c r="P408" s="23">
        <f t="shared" si="806"/>
        <v>-1.0490952360895033E-3</v>
      </c>
      <c r="Q408" s="23">
        <f t="shared" si="806"/>
        <v>2.7102887299956743E-2</v>
      </c>
      <c r="R408" s="23">
        <f t="shared" si="806"/>
        <v>-2.8528743184707095E-3</v>
      </c>
      <c r="S408" s="25">
        <f t="shared" si="806"/>
        <v>-5.1768930669149173E-3</v>
      </c>
      <c r="U408" s="2"/>
    </row>
    <row r="409" spans="1:21" ht="15.75" customHeight="1">
      <c r="A409" s="13">
        <v>42985</v>
      </c>
      <c r="B409" s="15">
        <v>350.60998499999999</v>
      </c>
      <c r="C409" s="15">
        <v>33.459739999999996</v>
      </c>
      <c r="D409" s="15">
        <v>155.59309400000001</v>
      </c>
      <c r="E409" s="15">
        <v>179</v>
      </c>
      <c r="F409" s="15">
        <v>71.455214999999995</v>
      </c>
      <c r="G409" s="15">
        <v>57.020600000000002</v>
      </c>
      <c r="H409" s="21">
        <f t="shared" ref="H409:M409" si="807">LN(B409/B408)</f>
        <v>1.7493285342275639E-2</v>
      </c>
      <c r="I409" s="21">
        <f t="shared" si="807"/>
        <v>-6.1711050802344732E-3</v>
      </c>
      <c r="J409" s="21">
        <f t="shared" si="807"/>
        <v>-4.0224187195306684E-3</v>
      </c>
      <c r="K409" s="21">
        <f t="shared" si="807"/>
        <v>-1.3956736389746914E-3</v>
      </c>
      <c r="L409" s="21">
        <f t="shared" si="807"/>
        <v>1.2725058725881368E-2</v>
      </c>
      <c r="M409" s="22">
        <f t="shared" si="807"/>
        <v>-6.6316972727162825E-3</v>
      </c>
      <c r="N409" s="23">
        <f t="shared" ref="N409:S409" si="808">(B409-B408)/B408</f>
        <v>1.7647188975262556E-2</v>
      </c>
      <c r="O409" s="23">
        <f t="shared" si="808"/>
        <v>-6.1521029194822295E-3</v>
      </c>
      <c r="P409" s="23">
        <f t="shared" si="808"/>
        <v>-4.0143396294774541E-3</v>
      </c>
      <c r="Q409" s="23">
        <f t="shared" si="808"/>
        <v>-1.3947001394700139E-3</v>
      </c>
      <c r="R409" s="23">
        <f t="shared" si="808"/>
        <v>1.2806366802990252E-2</v>
      </c>
      <c r="S409" s="25">
        <f t="shared" si="808"/>
        <v>-6.6097560975609208E-3</v>
      </c>
      <c r="U409" s="2"/>
    </row>
    <row r="410" spans="1:21" ht="15.75" customHeight="1">
      <c r="A410" s="13">
        <v>42986</v>
      </c>
      <c r="B410" s="15">
        <v>343.39999399999999</v>
      </c>
      <c r="C410" s="15">
        <v>33.130222000000003</v>
      </c>
      <c r="D410" s="15">
        <v>153.05552700000001</v>
      </c>
      <c r="E410" s="15">
        <v>176.41999799999999</v>
      </c>
      <c r="F410" s="15">
        <v>71.109200000000001</v>
      </c>
      <c r="G410" s="15">
        <v>57.099400000000003</v>
      </c>
      <c r="H410" s="21">
        <f t="shared" ref="H410:M410" si="809">LN(B410/B409)</f>
        <v>-2.0778520839555968E-2</v>
      </c>
      <c r="I410" s="21">
        <f t="shared" si="809"/>
        <v>-9.8970078915884673E-3</v>
      </c>
      <c r="J410" s="21">
        <f t="shared" si="809"/>
        <v>-1.6443450604956385E-2</v>
      </c>
      <c r="K410" s="21">
        <f t="shared" si="809"/>
        <v>-1.4518301346717326E-2</v>
      </c>
      <c r="L410" s="21">
        <f t="shared" si="809"/>
        <v>-4.8541661595843041E-3</v>
      </c>
      <c r="M410" s="22">
        <f t="shared" si="809"/>
        <v>1.3810026730412632E-3</v>
      </c>
      <c r="N410" s="23">
        <f t="shared" ref="N410:S410" si="810">(B410-B409)/B409</f>
        <v>-2.0564134817780511E-2</v>
      </c>
      <c r="O410" s="23">
        <f t="shared" si="810"/>
        <v>-9.8481936799267762E-3</v>
      </c>
      <c r="P410" s="23">
        <f t="shared" si="810"/>
        <v>-1.6308995050898566E-2</v>
      </c>
      <c r="Q410" s="23">
        <f t="shared" si="810"/>
        <v>-1.441341899441345E-2</v>
      </c>
      <c r="R410" s="23">
        <f t="shared" si="810"/>
        <v>-4.842403734982733E-3</v>
      </c>
      <c r="S410" s="25">
        <f t="shared" si="810"/>
        <v>1.3819566963518639E-3</v>
      </c>
      <c r="U410" s="2"/>
    </row>
    <row r="411" spans="1:21" ht="15.75" customHeight="1">
      <c r="A411" s="13">
        <v>42989</v>
      </c>
      <c r="B411" s="15">
        <v>363.69000199999999</v>
      </c>
      <c r="C411" s="15">
        <v>33.676281000000003</v>
      </c>
      <c r="D411" s="15">
        <v>155.82466099999999</v>
      </c>
      <c r="E411" s="15">
        <v>181.740005</v>
      </c>
      <c r="F411" s="15">
        <v>71.858924999999999</v>
      </c>
      <c r="G411" s="15">
        <v>57.162700000000001</v>
      </c>
      <c r="H411" s="21">
        <f t="shared" ref="H411:M411" si="811">LN(B411/B410)</f>
        <v>5.7405930934750937E-2</v>
      </c>
      <c r="I411" s="21">
        <f t="shared" si="811"/>
        <v>1.6347844497315425E-2</v>
      </c>
      <c r="J411" s="21">
        <f t="shared" si="811"/>
        <v>1.7930630054180548E-2</v>
      </c>
      <c r="K411" s="21">
        <f t="shared" si="811"/>
        <v>2.9709617284993009E-2</v>
      </c>
      <c r="L411" s="21">
        <f t="shared" si="811"/>
        <v>1.0488098273365439E-2</v>
      </c>
      <c r="M411" s="22">
        <f t="shared" si="811"/>
        <v>1.1079790494955605E-3</v>
      </c>
      <c r="N411" s="23">
        <f t="shared" ref="N411:S411" si="812">(B411-B410)/B410</f>
        <v>5.9085638772608716E-2</v>
      </c>
      <c r="O411" s="23">
        <f t="shared" si="812"/>
        <v>1.6482201658654733E-2</v>
      </c>
      <c r="P411" s="23">
        <f t="shared" si="812"/>
        <v>1.8092348929026128E-2</v>
      </c>
      <c r="Q411" s="23">
        <f t="shared" si="812"/>
        <v>3.015535120910728E-2</v>
      </c>
      <c r="R411" s="23">
        <f t="shared" si="812"/>
        <v>1.0543291163449989E-2</v>
      </c>
      <c r="S411" s="25">
        <f t="shared" si="812"/>
        <v>1.1085930850411412E-3</v>
      </c>
      <c r="U411" s="2"/>
    </row>
    <row r="412" spans="1:21" ht="15.75" customHeight="1">
      <c r="A412" s="13">
        <v>42990</v>
      </c>
      <c r="B412" s="15">
        <v>362.75</v>
      </c>
      <c r="C412" s="15">
        <v>33.977550999999998</v>
      </c>
      <c r="D412" s="15">
        <v>155.20716899999999</v>
      </c>
      <c r="E412" s="15">
        <v>185.14999399999999</v>
      </c>
      <c r="F412" s="15">
        <v>71.782036000000005</v>
      </c>
      <c r="G412" s="15">
        <v>57.465499999999999</v>
      </c>
      <c r="H412" s="21">
        <f t="shared" ref="H412:M412" si="813">LN(B412/B411)</f>
        <v>-2.5879701614932634E-3</v>
      </c>
      <c r="I412" s="21">
        <f t="shared" si="813"/>
        <v>8.9062801775343266E-3</v>
      </c>
      <c r="J412" s="21">
        <f t="shared" si="813"/>
        <v>-3.9706084825308829E-3</v>
      </c>
      <c r="K412" s="21">
        <f t="shared" si="813"/>
        <v>1.8589153174433271E-2</v>
      </c>
      <c r="L412" s="21">
        <f t="shared" si="813"/>
        <v>-1.0705721656052158E-3</v>
      </c>
      <c r="M412" s="22">
        <f t="shared" si="813"/>
        <v>5.2831799559309688E-3</v>
      </c>
      <c r="N412" s="23">
        <f t="shared" ref="N412:S412" si="814">(B412-B411)/B411</f>
        <v>-2.5846242537071245E-3</v>
      </c>
      <c r="O412" s="23">
        <f t="shared" si="814"/>
        <v>8.9460590972024259E-3</v>
      </c>
      <c r="P412" s="23">
        <f t="shared" si="814"/>
        <v>-3.9627360395797593E-3</v>
      </c>
      <c r="Q412" s="23">
        <f t="shared" si="814"/>
        <v>1.8763007077060419E-2</v>
      </c>
      <c r="R412" s="23">
        <f t="shared" si="814"/>
        <v>-1.0699993076711655E-3</v>
      </c>
      <c r="S412" s="25">
        <f t="shared" si="814"/>
        <v>5.2971605609951544E-3</v>
      </c>
      <c r="U412" s="2"/>
    </row>
    <row r="413" spans="1:21" ht="15.75" customHeight="1">
      <c r="A413" s="13">
        <v>42991</v>
      </c>
      <c r="B413" s="15">
        <v>366.23001099999999</v>
      </c>
      <c r="C413" s="15">
        <v>34.203502999999998</v>
      </c>
      <c r="D413" s="15">
        <v>154.03967299999999</v>
      </c>
      <c r="E413" s="15">
        <v>183.63999899999999</v>
      </c>
      <c r="F413" s="15">
        <v>72.291472999999996</v>
      </c>
      <c r="G413" s="15">
        <v>57.778399999999998</v>
      </c>
      <c r="H413" s="21">
        <f t="shared" ref="H413:M413" si="815">LN(B413/B412)</f>
        <v>9.547689603172576E-3</v>
      </c>
      <c r="I413" s="21">
        <f t="shared" si="815"/>
        <v>6.6280238843242304E-3</v>
      </c>
      <c r="J413" s="21">
        <f t="shared" si="815"/>
        <v>-7.5506125733948238E-3</v>
      </c>
      <c r="K413" s="21">
        <f t="shared" si="815"/>
        <v>-8.1889610178794894E-3</v>
      </c>
      <c r="L413" s="21">
        <f t="shared" si="815"/>
        <v>7.0719333027703651E-3</v>
      </c>
      <c r="M413" s="22">
        <f t="shared" si="815"/>
        <v>5.4302356807626835E-3</v>
      </c>
      <c r="N413" s="23">
        <f t="shared" ref="N413:S413" si="816">(B413-B412)/B412</f>
        <v>9.5934141971054186E-3</v>
      </c>
      <c r="O413" s="23">
        <f t="shared" si="816"/>
        <v>6.6500378441047593E-3</v>
      </c>
      <c r="P413" s="23">
        <f t="shared" si="816"/>
        <v>-7.5221783086578944E-3</v>
      </c>
      <c r="Q413" s="23">
        <f t="shared" si="816"/>
        <v>-8.1555228135735368E-3</v>
      </c>
      <c r="R413" s="23">
        <f t="shared" si="816"/>
        <v>7.0969984746600285E-3</v>
      </c>
      <c r="S413" s="25">
        <f t="shared" si="816"/>
        <v>5.4450061341152359E-3</v>
      </c>
      <c r="U413" s="2"/>
    </row>
    <row r="414" spans="1:21" ht="15.75" customHeight="1">
      <c r="A414" s="13">
        <v>42992</v>
      </c>
      <c r="B414" s="15">
        <v>377.64001500000001</v>
      </c>
      <c r="C414" s="15">
        <v>34.344726999999999</v>
      </c>
      <c r="D414" s="15">
        <v>152.717804</v>
      </c>
      <c r="E414" s="15">
        <v>182.63000500000001</v>
      </c>
      <c r="F414" s="15">
        <v>71.868545999999995</v>
      </c>
      <c r="G414" s="15">
        <v>57.690600000000003</v>
      </c>
      <c r="H414" s="21">
        <f t="shared" ref="H414:M414" si="817">LN(B414/B413)</f>
        <v>3.067981921721398E-2</v>
      </c>
      <c r="I414" s="21">
        <f t="shared" si="817"/>
        <v>4.1204331551085542E-3</v>
      </c>
      <c r="J414" s="21">
        <f t="shared" si="817"/>
        <v>-8.6183860612600929E-3</v>
      </c>
      <c r="K414" s="21">
        <f t="shared" si="817"/>
        <v>-5.5150383538760794E-3</v>
      </c>
      <c r="L414" s="21">
        <f t="shared" si="817"/>
        <v>-5.8674827637765631E-3</v>
      </c>
      <c r="M414" s="22">
        <f t="shared" si="817"/>
        <v>-1.5207547813043067E-3</v>
      </c>
      <c r="N414" s="23">
        <f t="shared" ref="N414:S414" si="818">(B414-B413)/B413</f>
        <v>3.1155294916560005E-2</v>
      </c>
      <c r="O414" s="23">
        <f t="shared" si="818"/>
        <v>4.1289338112532256E-3</v>
      </c>
      <c r="P414" s="23">
        <f t="shared" si="818"/>
        <v>-8.581354233334372E-3</v>
      </c>
      <c r="Q414" s="23">
        <f t="shared" si="818"/>
        <v>-5.4998584485941851E-3</v>
      </c>
      <c r="R414" s="23">
        <f t="shared" si="818"/>
        <v>-5.8503027044420775E-3</v>
      </c>
      <c r="S414" s="25">
        <f t="shared" si="818"/>
        <v>-1.5195990197027667E-3</v>
      </c>
      <c r="U414" s="2"/>
    </row>
    <row r="415" spans="1:21" ht="15.75" customHeight="1">
      <c r="A415" s="13">
        <v>42993</v>
      </c>
      <c r="B415" s="15">
        <v>379.80999800000001</v>
      </c>
      <c r="C415" s="15">
        <v>34.834285999999999</v>
      </c>
      <c r="D415" s="15">
        <v>154.26159699999999</v>
      </c>
      <c r="E415" s="15">
        <v>182.35000600000001</v>
      </c>
      <c r="F415" s="15">
        <v>72.387573000000003</v>
      </c>
      <c r="G415" s="15">
        <v>57.584899999999998</v>
      </c>
      <c r="H415" s="21">
        <f t="shared" ref="H415:M415" si="819">LN(B415/B414)</f>
        <v>5.7297218282747458E-3</v>
      </c>
      <c r="I415" s="21">
        <f t="shared" si="819"/>
        <v>1.4153632766091703E-2</v>
      </c>
      <c r="J415" s="21">
        <f t="shared" si="819"/>
        <v>1.0058043045678011E-2</v>
      </c>
      <c r="K415" s="21">
        <f t="shared" si="819"/>
        <v>-1.5343254232631214E-3</v>
      </c>
      <c r="L415" s="21">
        <f t="shared" si="819"/>
        <v>7.1959407096923627E-3</v>
      </c>
      <c r="M415" s="22">
        <f t="shared" si="819"/>
        <v>-1.8338680747090948E-3</v>
      </c>
      <c r="N415" s="23">
        <f t="shared" ref="N415:S415" si="820">(B415-B414)/B414</f>
        <v>5.7461680802019929E-3</v>
      </c>
      <c r="O415" s="23">
        <f t="shared" si="820"/>
        <v>1.4254269658337941E-2</v>
      </c>
      <c r="P415" s="23">
        <f t="shared" si="820"/>
        <v>1.0108795173613115E-2</v>
      </c>
      <c r="Q415" s="23">
        <f t="shared" si="820"/>
        <v>-1.5331489477865569E-3</v>
      </c>
      <c r="R415" s="23">
        <f t="shared" si="820"/>
        <v>7.2218937057667533E-3</v>
      </c>
      <c r="S415" s="25">
        <f t="shared" si="820"/>
        <v>-1.8321875660853915E-3</v>
      </c>
      <c r="U415" s="2"/>
    </row>
    <row r="416" spans="1:21" ht="15.75" customHeight="1">
      <c r="A416" s="13">
        <v>42996</v>
      </c>
      <c r="B416" s="15">
        <v>385</v>
      </c>
      <c r="C416" s="15">
        <v>34.834285999999999</v>
      </c>
      <c r="D416" s="15">
        <v>153.09411600000001</v>
      </c>
      <c r="E416" s="15">
        <v>184.61999499999999</v>
      </c>
      <c r="F416" s="15">
        <v>72.243408000000002</v>
      </c>
      <c r="G416" s="15">
        <v>57.781500000000001</v>
      </c>
      <c r="H416" s="21">
        <f t="shared" ref="H416:M416" si="821">LN(B416/B415)</f>
        <v>1.3572211874825863E-2</v>
      </c>
      <c r="I416" s="21">
        <f t="shared" si="821"/>
        <v>0</v>
      </c>
      <c r="J416" s="21">
        <f t="shared" si="821"/>
        <v>-7.5969735756639808E-3</v>
      </c>
      <c r="K416" s="21">
        <f t="shared" si="821"/>
        <v>1.2371681320903574E-2</v>
      </c>
      <c r="L416" s="21">
        <f t="shared" si="821"/>
        <v>-1.9935569370974344E-3</v>
      </c>
      <c r="M416" s="22">
        <f t="shared" si="821"/>
        <v>3.4082746850778362E-3</v>
      </c>
      <c r="N416" s="23">
        <f t="shared" ref="N416:S416" si="822">(B416-B415)/B415</f>
        <v>1.3664732438138694E-2</v>
      </c>
      <c r="O416" s="23">
        <f t="shared" si="822"/>
        <v>0</v>
      </c>
      <c r="P416" s="23">
        <f t="shared" si="822"/>
        <v>-7.5681895086304662E-3</v>
      </c>
      <c r="Q416" s="23">
        <f t="shared" si="822"/>
        <v>1.2448527147292669E-2</v>
      </c>
      <c r="R416" s="23">
        <f t="shared" si="822"/>
        <v>-1.991571122297483E-3</v>
      </c>
      <c r="S416" s="25">
        <f t="shared" si="822"/>
        <v>3.4140894574793681E-3</v>
      </c>
      <c r="U416" s="2"/>
    </row>
    <row r="417" spans="1:21" ht="15.75" customHeight="1">
      <c r="A417" s="13">
        <v>42997</v>
      </c>
      <c r="B417" s="15">
        <v>375.10000600000001</v>
      </c>
      <c r="C417" s="15">
        <v>35.050826999999998</v>
      </c>
      <c r="D417" s="15">
        <v>153.15197800000001</v>
      </c>
      <c r="E417" s="15">
        <v>185.679993</v>
      </c>
      <c r="F417" s="15">
        <v>72.512550000000005</v>
      </c>
      <c r="G417" s="15">
        <v>58.134099999999997</v>
      </c>
      <c r="H417" s="21">
        <f t="shared" ref="H417:M417" si="823">LN(B417/B416)</f>
        <v>-2.6050661204208254E-2</v>
      </c>
      <c r="I417" s="21">
        <f t="shared" si="823"/>
        <v>6.1970764216561225E-3</v>
      </c>
      <c r="J417" s="21">
        <f t="shared" si="823"/>
        <v>3.778791097888795E-4</v>
      </c>
      <c r="K417" s="21">
        <f t="shared" si="823"/>
        <v>5.7250927875645433E-3</v>
      </c>
      <c r="L417" s="21">
        <f t="shared" si="823"/>
        <v>3.71856625252398E-3</v>
      </c>
      <c r="M417" s="22">
        <f t="shared" si="823"/>
        <v>6.0837555521027391E-3</v>
      </c>
      <c r="N417" s="23">
        <f t="shared" ref="N417:S417" si="824">(B417-B416)/B416</f>
        <v>-2.5714270129870109E-2</v>
      </c>
      <c r="O417" s="23">
        <f t="shared" si="824"/>
        <v>6.2163180264409451E-3</v>
      </c>
      <c r="P417" s="23">
        <f t="shared" si="824"/>
        <v>3.7795051509360476E-4</v>
      </c>
      <c r="Q417" s="23">
        <f t="shared" si="824"/>
        <v>5.7415124510213937E-3</v>
      </c>
      <c r="R417" s="23">
        <f t="shared" si="824"/>
        <v>3.7254886978754132E-3</v>
      </c>
      <c r="S417" s="25">
        <f t="shared" si="824"/>
        <v>6.1022991788028235E-3</v>
      </c>
      <c r="U417" s="2"/>
    </row>
    <row r="418" spans="1:21" ht="15.75" customHeight="1">
      <c r="A418" s="13">
        <v>42998</v>
      </c>
      <c r="B418" s="15">
        <v>373.91000400000001</v>
      </c>
      <c r="C418" s="15">
        <v>34.900188</v>
      </c>
      <c r="D418" s="15">
        <v>150.58547999999999</v>
      </c>
      <c r="E418" s="15">
        <v>185.509995</v>
      </c>
      <c r="F418" s="15">
        <v>72.031943999999996</v>
      </c>
      <c r="G418" s="15">
        <v>57.964300000000001</v>
      </c>
      <c r="H418" s="21">
        <f t="shared" ref="H418:M418" si="825">LN(B418/B417)</f>
        <v>-3.1775356413750433E-3</v>
      </c>
      <c r="I418" s="21">
        <f t="shared" si="825"/>
        <v>-4.3069920533671119E-3</v>
      </c>
      <c r="J418" s="21">
        <f t="shared" si="825"/>
        <v>-1.6899852262755366E-2</v>
      </c>
      <c r="K418" s="21">
        <f t="shared" si="825"/>
        <v>-9.1596226935682611E-4</v>
      </c>
      <c r="L418" s="21">
        <f t="shared" si="825"/>
        <v>-6.649963036464787E-3</v>
      </c>
      <c r="M418" s="22">
        <f t="shared" si="825"/>
        <v>-2.9251069966671059E-3</v>
      </c>
      <c r="N418" s="23">
        <f t="shared" ref="N418:S418" si="826">(B418-B417)/B417</f>
        <v>-3.1724926178753319E-3</v>
      </c>
      <c r="O418" s="23">
        <f t="shared" si="826"/>
        <v>-4.2977302646810076E-3</v>
      </c>
      <c r="P418" s="23">
        <f t="shared" si="826"/>
        <v>-1.6757850819269365E-2</v>
      </c>
      <c r="Q418" s="23">
        <f t="shared" si="826"/>
        <v>-9.1554290396807887E-4</v>
      </c>
      <c r="R418" s="23">
        <f t="shared" si="826"/>
        <v>-6.6279009633506024E-3</v>
      </c>
      <c r="S418" s="25">
        <f t="shared" si="826"/>
        <v>-2.9208330394724451E-3</v>
      </c>
      <c r="U418" s="2"/>
    </row>
    <row r="419" spans="1:21" ht="15.75" customHeight="1">
      <c r="A419" s="13">
        <v>42999</v>
      </c>
      <c r="B419" s="15">
        <v>366.48001099999999</v>
      </c>
      <c r="C419" s="15">
        <v>35.022579</v>
      </c>
      <c r="D419" s="15">
        <v>147.99964900000001</v>
      </c>
      <c r="E419" s="15">
        <v>188.779999</v>
      </c>
      <c r="F419" s="15">
        <v>71.330260999999993</v>
      </c>
      <c r="G419" s="15">
        <v>58.075699999999998</v>
      </c>
      <c r="H419" s="21">
        <f t="shared" ref="H419:M419" si="827">LN(B419/B418)</f>
        <v>-2.0071157848434218E-2</v>
      </c>
      <c r="I419" s="21">
        <f t="shared" si="827"/>
        <v>3.5007517650000163E-3</v>
      </c>
      <c r="J419" s="21">
        <f t="shared" si="827"/>
        <v>-1.7320994235321012E-2</v>
      </c>
      <c r="K419" s="21">
        <f t="shared" si="827"/>
        <v>1.7473548602070451E-2</v>
      </c>
      <c r="L419" s="21">
        <f t="shared" si="827"/>
        <v>-9.789031959026466E-3</v>
      </c>
      <c r="M419" s="22">
        <f t="shared" si="827"/>
        <v>1.9200281665472593E-3</v>
      </c>
      <c r="N419" s="23">
        <f t="shared" ref="N419:S419" si="828">(B419-B418)/B418</f>
        <v>-1.9871073040345889E-2</v>
      </c>
      <c r="O419" s="23">
        <f t="shared" si="828"/>
        <v>3.5068865531612714E-3</v>
      </c>
      <c r="P419" s="23">
        <f t="shared" si="828"/>
        <v>-1.7171848175534486E-2</v>
      </c>
      <c r="Q419" s="23">
        <f t="shared" si="828"/>
        <v>1.7627104135278533E-2</v>
      </c>
      <c r="R419" s="23">
        <f t="shared" si="828"/>
        <v>-9.741275343061722E-3</v>
      </c>
      <c r="S419" s="25">
        <f t="shared" si="828"/>
        <v>1.9218726008939323E-3</v>
      </c>
      <c r="U419" s="2"/>
    </row>
    <row r="420" spans="1:21" ht="15.75" customHeight="1">
      <c r="A420" s="13">
        <v>43000</v>
      </c>
      <c r="B420" s="15">
        <v>351.08999599999999</v>
      </c>
      <c r="C420" s="15">
        <v>35.003746</v>
      </c>
      <c r="D420" s="15">
        <v>146.55235300000001</v>
      </c>
      <c r="E420" s="15">
        <v>187.35000600000001</v>
      </c>
      <c r="F420" s="15">
        <v>71.522507000000004</v>
      </c>
      <c r="G420" s="15">
        <v>57.591700000000003</v>
      </c>
      <c r="H420" s="21">
        <f t="shared" ref="H420:M420" si="829">LN(B420/B419)</f>
        <v>-4.2901390132072371E-2</v>
      </c>
      <c r="I420" s="21">
        <f t="shared" si="829"/>
        <v>-5.3788344466349002E-4</v>
      </c>
      <c r="J420" s="21">
        <f t="shared" si="829"/>
        <v>-9.8271791580757037E-3</v>
      </c>
      <c r="K420" s="21">
        <f t="shared" si="829"/>
        <v>-7.6037533343105918E-3</v>
      </c>
      <c r="L420" s="21">
        <f t="shared" si="829"/>
        <v>2.6915280501624084E-3</v>
      </c>
      <c r="M420" s="22">
        <f t="shared" si="829"/>
        <v>-8.3688718664611979E-3</v>
      </c>
      <c r="N420" s="23">
        <f t="shared" ref="N420:S420" si="830">(B420-B419)/B419</f>
        <v>-4.1994145759835198E-2</v>
      </c>
      <c r="O420" s="23">
        <f t="shared" si="830"/>
        <v>-5.3773881129658575E-4</v>
      </c>
      <c r="P420" s="23">
        <f t="shared" si="830"/>
        <v>-9.7790502192339271E-3</v>
      </c>
      <c r="Q420" s="23">
        <f t="shared" si="830"/>
        <v>-7.5749179339703043E-3</v>
      </c>
      <c r="R420" s="23">
        <f t="shared" si="830"/>
        <v>2.6951534636892958E-3</v>
      </c>
      <c r="S420" s="25">
        <f t="shared" si="830"/>
        <v>-8.3339503441197376E-3</v>
      </c>
      <c r="U420" s="2"/>
    </row>
    <row r="421" spans="1:21" ht="15.75" customHeight="1">
      <c r="A421" s="13">
        <v>43003</v>
      </c>
      <c r="B421" s="15">
        <v>344.98998999999998</v>
      </c>
      <c r="C421" s="15">
        <v>34.984921</v>
      </c>
      <c r="D421" s="15">
        <v>145.25945999999999</v>
      </c>
      <c r="E421" s="15">
        <v>178.550003</v>
      </c>
      <c r="F421" s="15">
        <v>70.41713</v>
      </c>
      <c r="G421" s="15">
        <v>57.442100000000003</v>
      </c>
      <c r="H421" s="21">
        <f t="shared" ref="H421:M421" si="831">LN(B421/B420)</f>
        <v>-1.7527187344016759E-2</v>
      </c>
      <c r="I421" s="21">
        <f t="shared" si="831"/>
        <v>-5.3794424900168857E-4</v>
      </c>
      <c r="J421" s="21">
        <f t="shared" si="831"/>
        <v>-8.8612002826122405E-3</v>
      </c>
      <c r="K421" s="21">
        <f t="shared" si="831"/>
        <v>-4.8109866422842817E-2</v>
      </c>
      <c r="L421" s="21">
        <f t="shared" si="831"/>
        <v>-1.5575625953720118E-2</v>
      </c>
      <c r="M421" s="22">
        <f t="shared" si="831"/>
        <v>-2.6009761363694284E-3</v>
      </c>
      <c r="N421" s="23">
        <f t="shared" ref="N421:S421" si="832">(B421-B420)/B420</f>
        <v>-1.7374479676145509E-2</v>
      </c>
      <c r="O421" s="23">
        <f t="shared" si="832"/>
        <v>-5.3779958293605624E-4</v>
      </c>
      <c r="P421" s="23">
        <f t="shared" si="832"/>
        <v>-8.8220555558055115E-3</v>
      </c>
      <c r="Q421" s="23">
        <f t="shared" si="832"/>
        <v>-4.6970924569919699E-2</v>
      </c>
      <c r="R421" s="23">
        <f t="shared" si="832"/>
        <v>-1.5454953221927808E-2</v>
      </c>
      <c r="S421" s="25">
        <f t="shared" si="832"/>
        <v>-2.5975965286664485E-3</v>
      </c>
      <c r="U421" s="2"/>
    </row>
    <row r="422" spans="1:21" ht="15.75" customHeight="1">
      <c r="A422" s="13">
        <v>43004</v>
      </c>
      <c r="B422" s="15">
        <v>345.25</v>
      </c>
      <c r="C422" s="15">
        <v>35.276783000000002</v>
      </c>
      <c r="D422" s="15">
        <v>147.75842299999999</v>
      </c>
      <c r="E422" s="15">
        <v>179.38000500000001</v>
      </c>
      <c r="F422" s="15">
        <v>70.41713</v>
      </c>
      <c r="G422" s="15">
        <v>57.628300000000003</v>
      </c>
      <c r="H422" s="21">
        <f t="shared" ref="H422:M422" si="833">LN(B422/B421)</f>
        <v>7.5339017172400356E-4</v>
      </c>
      <c r="I422" s="21">
        <f t="shared" si="833"/>
        <v>8.3079020890553801E-3</v>
      </c>
      <c r="J422" s="21">
        <f t="shared" si="833"/>
        <v>1.705714042253061E-2</v>
      </c>
      <c r="K422" s="21">
        <f t="shared" si="833"/>
        <v>4.6377977211705867E-3</v>
      </c>
      <c r="L422" s="21">
        <f t="shared" si="833"/>
        <v>0</v>
      </c>
      <c r="M422" s="22">
        <f t="shared" si="833"/>
        <v>3.2362825281593986E-3</v>
      </c>
      <c r="N422" s="23">
        <f t="shared" ref="N422:S422" si="834">(B422-B421)/B421</f>
        <v>7.5367404138312107E-4</v>
      </c>
      <c r="O422" s="23">
        <f t="shared" si="834"/>
        <v>8.342508476723496E-3</v>
      </c>
      <c r="P422" s="23">
        <f t="shared" si="834"/>
        <v>1.7203444099269015E-2</v>
      </c>
      <c r="Q422" s="23">
        <f t="shared" si="834"/>
        <v>4.6485689501781051E-3</v>
      </c>
      <c r="R422" s="23">
        <f t="shared" si="834"/>
        <v>0</v>
      </c>
      <c r="S422" s="25">
        <f t="shared" si="834"/>
        <v>3.2415249442481987E-3</v>
      </c>
      <c r="U422" s="2"/>
    </row>
    <row r="423" spans="1:21" ht="15.75" customHeight="1">
      <c r="A423" s="13">
        <v>43005</v>
      </c>
      <c r="B423" s="15">
        <v>340.97000100000002</v>
      </c>
      <c r="C423" s="15">
        <v>35.342682000000003</v>
      </c>
      <c r="D423" s="15">
        <v>148.81012000000001</v>
      </c>
      <c r="E423" s="15">
        <v>181.970001</v>
      </c>
      <c r="F423" s="15">
        <v>70.984238000000005</v>
      </c>
      <c r="G423" s="15">
        <v>58.126600000000003</v>
      </c>
      <c r="H423" s="21">
        <f t="shared" ref="H423:M423" si="835">LN(B423/B422)</f>
        <v>-1.2474292482827457E-2</v>
      </c>
      <c r="I423" s="21">
        <f t="shared" si="835"/>
        <v>1.8663131794575715E-3</v>
      </c>
      <c r="J423" s="21">
        <f t="shared" si="835"/>
        <v>7.0924677175295114E-3</v>
      </c>
      <c r="K423" s="21">
        <f t="shared" si="835"/>
        <v>1.433535525691838E-2</v>
      </c>
      <c r="L423" s="21">
        <f t="shared" si="835"/>
        <v>8.0212949664849459E-3</v>
      </c>
      <c r="M423" s="22">
        <f t="shared" si="835"/>
        <v>8.6096239219719314E-3</v>
      </c>
      <c r="N423" s="23">
        <f t="shared" ref="N423:S423" si="836">(B423-B422)/B422</f>
        <v>-1.2396811006516946E-2</v>
      </c>
      <c r="O423" s="23">
        <f t="shared" si="836"/>
        <v>1.8680558258388159E-3</v>
      </c>
      <c r="P423" s="23">
        <f t="shared" si="836"/>
        <v>7.1176788344581793E-3</v>
      </c>
      <c r="Q423" s="23">
        <f t="shared" si="836"/>
        <v>1.443859921845796E-2</v>
      </c>
      <c r="R423" s="23">
        <f t="shared" si="836"/>
        <v>8.0535517423104951E-3</v>
      </c>
      <c r="S423" s="25">
        <f t="shared" si="836"/>
        <v>8.646793328972056E-3</v>
      </c>
      <c r="U423" s="2"/>
    </row>
    <row r="424" spans="1:21" ht="15.75" customHeight="1">
      <c r="A424" s="13">
        <v>43006</v>
      </c>
      <c r="B424" s="15">
        <v>339.60000600000001</v>
      </c>
      <c r="C424" s="15">
        <v>35.615704000000001</v>
      </c>
      <c r="D424" s="15">
        <v>147.89352400000001</v>
      </c>
      <c r="E424" s="15">
        <v>180.699997</v>
      </c>
      <c r="F424" s="15">
        <v>71.003471000000005</v>
      </c>
      <c r="G424" s="15">
        <v>58.179099999999998</v>
      </c>
      <c r="H424" s="21">
        <f t="shared" ref="H424:M424" si="837">LN(B424/B423)</f>
        <v>-4.0260277015373149E-3</v>
      </c>
      <c r="I424" s="21">
        <f t="shared" si="837"/>
        <v>7.6953088338758595E-3</v>
      </c>
      <c r="J424" s="21">
        <f t="shared" si="837"/>
        <v>-6.1785484230720573E-3</v>
      </c>
      <c r="K424" s="21">
        <f t="shared" si="837"/>
        <v>-7.0036628244828916E-3</v>
      </c>
      <c r="L424" s="21">
        <f t="shared" si="837"/>
        <v>2.7091077464507944E-4</v>
      </c>
      <c r="M424" s="22">
        <f t="shared" si="837"/>
        <v>9.027933036088588E-4</v>
      </c>
      <c r="N424" s="23">
        <f t="shared" ref="N424:S424" si="838">(B424-B423)/B423</f>
        <v>-4.0179341173184821E-3</v>
      </c>
      <c r="O424" s="23">
        <f t="shared" si="838"/>
        <v>7.7249938190881327E-3</v>
      </c>
      <c r="P424" s="23">
        <f t="shared" si="838"/>
        <v>-6.1595004425774157E-3</v>
      </c>
      <c r="Q424" s="23">
        <f t="shared" si="838"/>
        <v>-6.9791943343452539E-3</v>
      </c>
      <c r="R424" s="23">
        <f t="shared" si="838"/>
        <v>2.7094747428295043E-4</v>
      </c>
      <c r="S424" s="25">
        <f t="shared" si="838"/>
        <v>9.0320094414596556E-4</v>
      </c>
      <c r="U424" s="2"/>
    </row>
    <row r="425" spans="1:21" ht="15.75" customHeight="1">
      <c r="A425" s="13">
        <v>43007</v>
      </c>
      <c r="B425" s="15">
        <v>341.10000600000001</v>
      </c>
      <c r="C425" s="15">
        <v>35.851073999999997</v>
      </c>
      <c r="D425" s="15">
        <v>148.703979</v>
      </c>
      <c r="E425" s="15">
        <v>181.35000600000001</v>
      </c>
      <c r="F425" s="15">
        <v>71.599402999999995</v>
      </c>
      <c r="G425" s="15">
        <v>57.755499999999998</v>
      </c>
      <c r="H425" s="21">
        <f t="shared" ref="H425:M425" si="839">LN(B425/B424)</f>
        <v>4.4072349097127603E-3</v>
      </c>
      <c r="I425" s="21">
        <f t="shared" si="839"/>
        <v>6.5868605688079243E-3</v>
      </c>
      <c r="J425" s="21">
        <f t="shared" si="839"/>
        <v>5.4650292664346614E-3</v>
      </c>
      <c r="K425" s="21">
        <f t="shared" si="839"/>
        <v>3.5907178180255447E-3</v>
      </c>
      <c r="L425" s="21">
        <f t="shared" si="839"/>
        <v>8.3579727726990072E-3</v>
      </c>
      <c r="M425" s="22">
        <f t="shared" si="839"/>
        <v>-7.3076007517106105E-3</v>
      </c>
      <c r="N425" s="23">
        <f t="shared" ref="N425:S425" si="840">(B425-B424)/B424</f>
        <v>4.4169610527038678E-3</v>
      </c>
      <c r="O425" s="23">
        <f t="shared" si="840"/>
        <v>6.6086016438140901E-3</v>
      </c>
      <c r="P425" s="23">
        <f t="shared" si="840"/>
        <v>5.4799897796741276E-3</v>
      </c>
      <c r="Q425" s="23">
        <f t="shared" si="840"/>
        <v>3.597172168187758E-3</v>
      </c>
      <c r="R425" s="23">
        <f t="shared" si="840"/>
        <v>8.3929981394851878E-3</v>
      </c>
      <c r="S425" s="25">
        <f t="shared" si="840"/>
        <v>-7.2809651575909641E-3</v>
      </c>
      <c r="U425" s="2"/>
    </row>
    <row r="426" spans="1:21" ht="15.75" customHeight="1">
      <c r="A426" s="13">
        <v>43010</v>
      </c>
      <c r="B426" s="15">
        <v>341.52999899999998</v>
      </c>
      <c r="C426" s="15">
        <v>36.754879000000003</v>
      </c>
      <c r="D426" s="15">
        <v>148.40489199999999</v>
      </c>
      <c r="E426" s="15">
        <v>177.009995</v>
      </c>
      <c r="F426" s="15">
        <v>71.714737</v>
      </c>
      <c r="G426" s="15">
        <v>57.871099999999998</v>
      </c>
      <c r="H426" s="21">
        <f t="shared" ref="H426:M426" si="841">LN(B426/B425)</f>
        <v>1.2598129403090989E-3</v>
      </c>
      <c r="I426" s="21">
        <f t="shared" si="841"/>
        <v>2.4897453995637413E-2</v>
      </c>
      <c r="J426" s="21">
        <f t="shared" si="841"/>
        <v>-2.0133165328993959E-3</v>
      </c>
      <c r="K426" s="21">
        <f t="shared" si="841"/>
        <v>-2.4222698908032272E-2</v>
      </c>
      <c r="L426" s="21">
        <f t="shared" si="841"/>
        <v>1.609527502289455E-3</v>
      </c>
      <c r="M426" s="22">
        <f t="shared" si="841"/>
        <v>1.9995405644657803E-3</v>
      </c>
      <c r="N426" s="23">
        <f t="shared" ref="N426:S426" si="842">(B426-B425)/B425</f>
        <v>1.2606068379839538E-3</v>
      </c>
      <c r="O426" s="23">
        <f t="shared" si="842"/>
        <v>2.5209983946366726E-2</v>
      </c>
      <c r="P426" s="23">
        <f t="shared" si="842"/>
        <v>-2.0112911706284221E-3</v>
      </c>
      <c r="Q426" s="23">
        <f t="shared" si="842"/>
        <v>-2.3931683796029231E-2</v>
      </c>
      <c r="R426" s="23">
        <f t="shared" si="842"/>
        <v>1.6108234868942172E-3</v>
      </c>
      <c r="S426" s="25">
        <f t="shared" si="842"/>
        <v>2.0015409787812518E-3</v>
      </c>
      <c r="U426" s="2"/>
    </row>
    <row r="427" spans="1:21" ht="15.75" customHeight="1">
      <c r="A427" s="13">
        <v>43011</v>
      </c>
      <c r="B427" s="15">
        <v>348.14001500000001</v>
      </c>
      <c r="C427" s="15">
        <v>37.074986000000003</v>
      </c>
      <c r="D427" s="15">
        <v>149.05136100000001</v>
      </c>
      <c r="E427" s="15">
        <v>179.19000199999999</v>
      </c>
      <c r="F427" s="15">
        <v>71.378333999999995</v>
      </c>
      <c r="G427" s="15">
        <v>57.976399999999998</v>
      </c>
      <c r="H427" s="21">
        <f t="shared" ref="H427:M427" si="843">LN(B427/B426)</f>
        <v>1.9169220855618483E-2</v>
      </c>
      <c r="I427" s="21">
        <f t="shared" si="843"/>
        <v>8.6715316594518366E-3</v>
      </c>
      <c r="J427" s="21">
        <f t="shared" si="843"/>
        <v>4.3466560969142812E-3</v>
      </c>
      <c r="K427" s="21">
        <f t="shared" si="843"/>
        <v>1.2240506667588203E-2</v>
      </c>
      <c r="L427" s="21">
        <f t="shared" si="843"/>
        <v>-4.7018855267785976E-3</v>
      </c>
      <c r="M427" s="22">
        <f t="shared" si="843"/>
        <v>1.8179076630832152E-3</v>
      </c>
      <c r="N427" s="23">
        <f t="shared" ref="N427:S427" si="844">(B427-B426)/B426</f>
        <v>1.9354130001329781E-2</v>
      </c>
      <c r="O427" s="23">
        <f t="shared" si="844"/>
        <v>8.7092383027570323E-3</v>
      </c>
      <c r="P427" s="23">
        <f t="shared" si="844"/>
        <v>4.3561165086122948E-3</v>
      </c>
      <c r="Q427" s="23">
        <f t="shared" si="844"/>
        <v>1.2315728272858203E-2</v>
      </c>
      <c r="R427" s="23">
        <f t="shared" si="844"/>
        <v>-4.6908489673468962E-3</v>
      </c>
      <c r="S427" s="25">
        <f t="shared" si="844"/>
        <v>1.8195610589741638E-3</v>
      </c>
      <c r="U427" s="2"/>
    </row>
    <row r="428" spans="1:21" ht="15.75" customHeight="1">
      <c r="A428" s="13">
        <v>43012</v>
      </c>
      <c r="B428" s="15">
        <v>355.01001000000002</v>
      </c>
      <c r="C428" s="15">
        <v>37.037318999999997</v>
      </c>
      <c r="D428" s="15">
        <v>148.086502</v>
      </c>
      <c r="E428" s="15">
        <v>184.449997</v>
      </c>
      <c r="F428" s="15">
        <v>71.791640999999998</v>
      </c>
      <c r="G428" s="15">
        <v>57.680999999999997</v>
      </c>
      <c r="H428" s="21">
        <f t="shared" ref="H428:M428" si="845">LN(B428/B427)</f>
        <v>1.9541245450304376E-2</v>
      </c>
      <c r="I428" s="21">
        <f t="shared" si="845"/>
        <v>-1.0164844621486579E-3</v>
      </c>
      <c r="J428" s="21">
        <f t="shared" si="845"/>
        <v>-6.4943752471461388E-3</v>
      </c>
      <c r="K428" s="21">
        <f t="shared" si="845"/>
        <v>2.8931701204452785E-2</v>
      </c>
      <c r="L428" s="21">
        <f t="shared" si="845"/>
        <v>5.7736707454368041E-3</v>
      </c>
      <c r="M428" s="22">
        <f t="shared" si="845"/>
        <v>-5.1082013315213387E-3</v>
      </c>
      <c r="N428" s="23">
        <f t="shared" ref="N428:S428" si="846">(B428-B427)/B427</f>
        <v>1.9733425357610836E-2</v>
      </c>
      <c r="O428" s="23">
        <f t="shared" si="846"/>
        <v>-1.0159680168188359E-3</v>
      </c>
      <c r="P428" s="23">
        <f t="shared" si="846"/>
        <v>-6.47333237030971E-3</v>
      </c>
      <c r="Q428" s="23">
        <f t="shared" si="846"/>
        <v>2.9354288416158419E-2</v>
      </c>
      <c r="R428" s="23">
        <f t="shared" si="846"/>
        <v>5.7903705065461917E-3</v>
      </c>
      <c r="S428" s="25">
        <f t="shared" si="846"/>
        <v>-5.0951766580884768E-3</v>
      </c>
      <c r="U428" s="2"/>
    </row>
    <row r="429" spans="1:21" ht="15.75" customHeight="1">
      <c r="A429" s="13">
        <v>43013</v>
      </c>
      <c r="B429" s="15">
        <v>355.32998700000002</v>
      </c>
      <c r="C429" s="15">
        <v>37.216194000000002</v>
      </c>
      <c r="D429" s="15">
        <v>149.92936700000001</v>
      </c>
      <c r="E429" s="15">
        <v>194.38999899999999</v>
      </c>
      <c r="F429" s="15">
        <v>73.021964999999994</v>
      </c>
      <c r="G429" s="15">
        <v>57.511800000000001</v>
      </c>
      <c r="H429" s="21">
        <f t="shared" ref="H429:M429" si="847">LN(B429/B428)</f>
        <v>9.009123039490657E-4</v>
      </c>
      <c r="I429" s="21">
        <f t="shared" si="847"/>
        <v>4.817963185532158E-3</v>
      </c>
      <c r="J429" s="21">
        <f t="shared" si="847"/>
        <v>1.2367720528362144E-2</v>
      </c>
      <c r="K429" s="21">
        <f t="shared" si="847"/>
        <v>5.2488037451609751E-2</v>
      </c>
      <c r="L429" s="21">
        <f t="shared" si="847"/>
        <v>1.6992237636949112E-2</v>
      </c>
      <c r="M429" s="22">
        <f t="shared" si="847"/>
        <v>-2.9376857179084616E-3</v>
      </c>
      <c r="N429" s="23">
        <f t="shared" ref="N429:S429" si="848">(B429-B428)/B428</f>
        <v>9.0131824733616491E-4</v>
      </c>
      <c r="O429" s="23">
        <f t="shared" si="848"/>
        <v>4.8295882323449229E-3</v>
      </c>
      <c r="P429" s="23">
        <f t="shared" si="848"/>
        <v>1.2444517056659341E-2</v>
      </c>
      <c r="Q429" s="23">
        <f t="shared" si="848"/>
        <v>5.3889954793547613E-2</v>
      </c>
      <c r="R429" s="23">
        <f t="shared" si="848"/>
        <v>1.7137426904616875E-2</v>
      </c>
      <c r="S429" s="25">
        <f t="shared" si="848"/>
        <v>-2.9333749414884704E-3</v>
      </c>
      <c r="U429" s="2"/>
    </row>
    <row r="430" spans="1:21" ht="15.75" customHeight="1">
      <c r="A430" s="13">
        <v>43014</v>
      </c>
      <c r="B430" s="15">
        <v>356.88000499999998</v>
      </c>
      <c r="C430" s="15">
        <v>37.310349000000002</v>
      </c>
      <c r="D430" s="15">
        <v>149.84251399999999</v>
      </c>
      <c r="E430" s="15">
        <v>198.020004</v>
      </c>
      <c r="F430" s="15">
        <v>73.050811999999993</v>
      </c>
      <c r="G430" s="15">
        <v>57.965600000000002</v>
      </c>
      <c r="H430" s="21">
        <f t="shared" ref="H430:M430" si="849">LN(B430/B429)</f>
        <v>4.3527062653903039E-3</v>
      </c>
      <c r="I430" s="21">
        <f t="shared" si="849"/>
        <v>2.5267521155300267E-3</v>
      </c>
      <c r="J430" s="21">
        <f t="shared" si="849"/>
        <v>-5.7946063613799337E-4</v>
      </c>
      <c r="K430" s="21">
        <f t="shared" si="849"/>
        <v>1.850161066462434E-2</v>
      </c>
      <c r="L430" s="21">
        <f t="shared" si="849"/>
        <v>3.9496750821699293E-4</v>
      </c>
      <c r="M430" s="22">
        <f t="shared" si="849"/>
        <v>7.8595870023160288E-3</v>
      </c>
      <c r="N430" s="23">
        <f t="shared" ref="N430:S430" si="850">(B430-B429)/B429</f>
        <v>4.3621930507091308E-3</v>
      </c>
      <c r="O430" s="23">
        <f t="shared" si="850"/>
        <v>2.5299470440206932E-3</v>
      </c>
      <c r="P430" s="23">
        <f t="shared" si="850"/>
        <v>-5.7929278124691311E-4</v>
      </c>
      <c r="Q430" s="23">
        <f t="shared" si="850"/>
        <v>1.8673825910148864E-2</v>
      </c>
      <c r="R430" s="23">
        <f t="shared" si="850"/>
        <v>3.9504551815332494E-4</v>
      </c>
      <c r="S430" s="25">
        <f t="shared" si="850"/>
        <v>7.8905546340055626E-3</v>
      </c>
      <c r="U430" s="2"/>
    </row>
    <row r="431" spans="1:21" ht="15.75" customHeight="1">
      <c r="A431" s="13">
        <v>43017</v>
      </c>
      <c r="B431" s="15">
        <v>342.94000199999999</v>
      </c>
      <c r="C431" s="15">
        <v>37.526885999999998</v>
      </c>
      <c r="D431" s="15">
        <v>150.363541</v>
      </c>
      <c r="E431" s="15">
        <v>196.86999499999999</v>
      </c>
      <c r="F431" s="15">
        <v>73.329559000000003</v>
      </c>
      <c r="G431" s="15">
        <v>58.359400000000001</v>
      </c>
      <c r="H431" s="21">
        <f t="shared" ref="H431:M431" si="851">LN(B431/B430)</f>
        <v>-3.9844094247691551E-2</v>
      </c>
      <c r="I431" s="21">
        <f t="shared" si="851"/>
        <v>5.7868948334337143E-3</v>
      </c>
      <c r="J431" s="21">
        <f t="shared" si="851"/>
        <v>3.4711326734839206E-3</v>
      </c>
      <c r="K431" s="21">
        <f t="shared" si="851"/>
        <v>-5.8244688598231269E-3</v>
      </c>
      <c r="L431" s="21">
        <f t="shared" si="851"/>
        <v>3.808534368775947E-3</v>
      </c>
      <c r="M431" s="22">
        <f t="shared" si="851"/>
        <v>6.7707114446247645E-3</v>
      </c>
      <c r="N431" s="23">
        <f t="shared" ref="N431:S431" si="852">(B431-B430)/B430</f>
        <v>-3.9060756569984895E-2</v>
      </c>
      <c r="O431" s="23">
        <f t="shared" si="852"/>
        <v>5.8036712548573399E-3</v>
      </c>
      <c r="P431" s="23">
        <f t="shared" si="852"/>
        <v>3.4771640310306308E-3</v>
      </c>
      <c r="Q431" s="23">
        <f t="shared" si="852"/>
        <v>-5.8075395251482335E-3</v>
      </c>
      <c r="R431" s="23">
        <f t="shared" si="852"/>
        <v>3.8157960516579867E-3</v>
      </c>
      <c r="S431" s="25">
        <f t="shared" si="852"/>
        <v>6.7936845301350942E-3</v>
      </c>
      <c r="U431" s="2"/>
    </row>
    <row r="432" spans="1:21" ht="15.75" customHeight="1">
      <c r="A432" s="13">
        <v>43018</v>
      </c>
      <c r="B432" s="15">
        <v>355.58999599999999</v>
      </c>
      <c r="C432" s="15">
        <v>37.329174000000002</v>
      </c>
      <c r="D432" s="15">
        <v>150.42143200000001</v>
      </c>
      <c r="E432" s="15">
        <v>195.08000200000001</v>
      </c>
      <c r="F432" s="15">
        <v>73.329559000000003</v>
      </c>
      <c r="G432" s="15">
        <v>57.974800000000002</v>
      </c>
      <c r="H432" s="21">
        <f t="shared" ref="H432:M432" si="853">LN(B432/B431)</f>
        <v>3.6222859927979134E-2</v>
      </c>
      <c r="I432" s="21">
        <f t="shared" si="853"/>
        <v>-5.2824703772604269E-3</v>
      </c>
      <c r="J432" s="21">
        <f t="shared" si="853"/>
        <v>3.8493279858656324E-4</v>
      </c>
      <c r="K432" s="21">
        <f t="shared" si="853"/>
        <v>-9.1338459404690566E-3</v>
      </c>
      <c r="L432" s="21">
        <f t="shared" si="853"/>
        <v>0</v>
      </c>
      <c r="M432" s="22">
        <f t="shared" si="853"/>
        <v>-6.6120092145254116E-3</v>
      </c>
      <c r="N432" s="23">
        <f t="shared" ref="N432:S432" si="854">(B432-B431)/B431</f>
        <v>3.6886901283682834E-2</v>
      </c>
      <c r="O432" s="23">
        <f t="shared" si="854"/>
        <v>-5.2685426656503198E-3</v>
      </c>
      <c r="P432" s="23">
        <f t="shared" si="854"/>
        <v>3.8500689472331678E-4</v>
      </c>
      <c r="Q432" s="23">
        <f t="shared" si="854"/>
        <v>-9.092259081938725E-3</v>
      </c>
      <c r="R432" s="23">
        <f t="shared" si="854"/>
        <v>0</v>
      </c>
      <c r="S432" s="25">
        <f t="shared" si="854"/>
        <v>-6.5901979801025875E-3</v>
      </c>
      <c r="U432" s="2"/>
    </row>
    <row r="433" spans="1:21" ht="15.75" customHeight="1">
      <c r="A433" s="13">
        <v>43019</v>
      </c>
      <c r="B433" s="15">
        <v>354.60000600000001</v>
      </c>
      <c r="C433" s="15">
        <v>36.999659999999999</v>
      </c>
      <c r="D433" s="15">
        <v>151.04861500000001</v>
      </c>
      <c r="E433" s="15">
        <v>194.949997</v>
      </c>
      <c r="F433" s="15">
        <v>73.454505999999995</v>
      </c>
      <c r="G433" s="15">
        <v>57.879300000000001</v>
      </c>
      <c r="H433" s="21">
        <f t="shared" ref="H433:M433" si="855">LN(B433/B432)</f>
        <v>-2.787959950027263E-3</v>
      </c>
      <c r="I433" s="21">
        <f t="shared" si="855"/>
        <v>-8.8664422932501798E-3</v>
      </c>
      <c r="J433" s="21">
        <f t="shared" si="855"/>
        <v>4.1608372777768698E-3</v>
      </c>
      <c r="K433" s="21">
        <f t="shared" si="855"/>
        <v>-6.6664105401102931E-4</v>
      </c>
      <c r="L433" s="21">
        <f t="shared" si="855"/>
        <v>1.7024604159661754E-3</v>
      </c>
      <c r="M433" s="22">
        <f t="shared" si="855"/>
        <v>-1.6486256702262897E-3</v>
      </c>
      <c r="N433" s="23">
        <f t="shared" ref="N433:S433" si="856">(B433-B432)/B432</f>
        <v>-2.7840771988421674E-3</v>
      </c>
      <c r="O433" s="23">
        <f t="shared" si="856"/>
        <v>-8.8272513075162914E-3</v>
      </c>
      <c r="P433" s="23">
        <f t="shared" si="856"/>
        <v>4.1695055794974895E-3</v>
      </c>
      <c r="Q433" s="23">
        <f t="shared" si="856"/>
        <v>-6.6641889823238387E-4</v>
      </c>
      <c r="R433" s="23">
        <f t="shared" si="856"/>
        <v>1.7039104244441412E-3</v>
      </c>
      <c r="S433" s="25">
        <f t="shared" si="856"/>
        <v>-1.6472674334366182E-3</v>
      </c>
      <c r="U433" s="2"/>
    </row>
    <row r="434" spans="1:21" ht="15.75" customHeight="1">
      <c r="A434" s="13">
        <v>43020</v>
      </c>
      <c r="B434" s="15">
        <v>355.67999300000002</v>
      </c>
      <c r="C434" s="15">
        <v>36.896099</v>
      </c>
      <c r="D434" s="15">
        <v>150.51795999999999</v>
      </c>
      <c r="E434" s="15">
        <v>195.86000100000001</v>
      </c>
      <c r="F434" s="15">
        <v>74.127335000000002</v>
      </c>
      <c r="G434" s="15">
        <v>57.706200000000003</v>
      </c>
      <c r="H434" s="21">
        <f t="shared" ref="H434:M434" si="857">LN(B434/B433)</f>
        <v>3.0410199746933111E-3</v>
      </c>
      <c r="I434" s="21">
        <f t="shared" si="857"/>
        <v>-2.8028961120727149E-3</v>
      </c>
      <c r="J434" s="21">
        <f t="shared" si="857"/>
        <v>-3.5193260241728392E-3</v>
      </c>
      <c r="K434" s="21">
        <f t="shared" si="857"/>
        <v>4.6570233582911196E-3</v>
      </c>
      <c r="L434" s="21">
        <f t="shared" si="857"/>
        <v>9.1181090710511295E-3</v>
      </c>
      <c r="M434" s="22">
        <f t="shared" si="857"/>
        <v>-2.995187621437002E-3</v>
      </c>
      <c r="N434" s="23">
        <f t="shared" ref="N434:S434" si="858">(B434-B433)/B433</f>
        <v>3.0456485666275394E-3</v>
      </c>
      <c r="O434" s="23">
        <f t="shared" si="858"/>
        <v>-2.7989716662260985E-3</v>
      </c>
      <c r="P434" s="23">
        <f t="shared" si="858"/>
        <v>-3.5131404548133347E-3</v>
      </c>
      <c r="Q434" s="23">
        <f t="shared" si="858"/>
        <v>4.6678841446712869E-3</v>
      </c>
      <c r="R434" s="23">
        <f t="shared" si="858"/>
        <v>9.1598056625689823E-3</v>
      </c>
      <c r="S434" s="25">
        <f t="shared" si="858"/>
        <v>-2.9907065220207921E-3</v>
      </c>
      <c r="U434" s="2"/>
    </row>
    <row r="435" spans="1:21" ht="15.75" customHeight="1">
      <c r="A435" s="13">
        <v>43021</v>
      </c>
      <c r="B435" s="15">
        <v>355.57000699999998</v>
      </c>
      <c r="C435" s="15">
        <v>37.347999999999999</v>
      </c>
      <c r="D435" s="15">
        <v>151.47316000000001</v>
      </c>
      <c r="E435" s="15">
        <v>199.490005</v>
      </c>
      <c r="F435" s="15">
        <v>74.482979</v>
      </c>
      <c r="G435" s="15">
        <v>57.431800000000003</v>
      </c>
      <c r="H435" s="21">
        <f t="shared" ref="H435:M435" si="859">LN(B435/B434)</f>
        <v>-3.0927522214900131E-4</v>
      </c>
      <c r="I435" s="21">
        <f t="shared" si="859"/>
        <v>1.2173535320937687E-2</v>
      </c>
      <c r="J435" s="21">
        <f t="shared" si="859"/>
        <v>6.3260349210785844E-3</v>
      </c>
      <c r="K435" s="21">
        <f t="shared" si="859"/>
        <v>1.8364011425895867E-2</v>
      </c>
      <c r="L435" s="21">
        <f t="shared" si="859"/>
        <v>4.786271818737085E-3</v>
      </c>
      <c r="M435" s="22">
        <f t="shared" si="859"/>
        <v>-4.7664631921958047E-3</v>
      </c>
      <c r="N435" s="23">
        <f t="shared" ref="N435:S435" si="860">(B435-B434)/B434</f>
        <v>-3.0922740149752807E-4</v>
      </c>
      <c r="O435" s="23">
        <f t="shared" si="860"/>
        <v>1.2247934395449217E-2</v>
      </c>
      <c r="P435" s="23">
        <f t="shared" si="860"/>
        <v>6.3460865401047109E-3</v>
      </c>
      <c r="Q435" s="23">
        <f t="shared" si="860"/>
        <v>1.8533666810304904E-2</v>
      </c>
      <c r="R435" s="23">
        <f t="shared" si="860"/>
        <v>4.7977443138890402E-3</v>
      </c>
      <c r="S435" s="25">
        <f t="shared" si="860"/>
        <v>-4.755121633377349E-3</v>
      </c>
      <c r="U435" s="2"/>
    </row>
    <row r="436" spans="1:21" ht="15.75" customHeight="1">
      <c r="A436" s="13">
        <v>43024</v>
      </c>
      <c r="B436" s="15">
        <v>350.60000600000001</v>
      </c>
      <c r="C436" s="15">
        <v>37.432735000000001</v>
      </c>
      <c r="D436" s="15">
        <v>154.26159699999999</v>
      </c>
      <c r="E436" s="15">
        <v>202.679993</v>
      </c>
      <c r="F436" s="15">
        <v>74.636780000000002</v>
      </c>
      <c r="G436" s="15">
        <v>57.188499999999998</v>
      </c>
      <c r="H436" s="21">
        <f t="shared" ref="H436:M436" si="861">LN(B436/B435)</f>
        <v>-1.4076165712471899E-2</v>
      </c>
      <c r="I436" s="21">
        <f t="shared" si="861"/>
        <v>2.2662263553585682E-3</v>
      </c>
      <c r="J436" s="21">
        <f t="shared" si="861"/>
        <v>1.8241395565370824E-2</v>
      </c>
      <c r="K436" s="21">
        <f t="shared" si="861"/>
        <v>1.5864211246274816E-2</v>
      </c>
      <c r="L436" s="21">
        <f t="shared" si="861"/>
        <v>2.0627857175702295E-3</v>
      </c>
      <c r="M436" s="22">
        <f t="shared" si="861"/>
        <v>-4.2453276673033854E-3</v>
      </c>
      <c r="N436" s="23">
        <f t="shared" ref="N436:S436" si="862">(B436-B435)/B435</f>
        <v>-1.3977559698953933E-2</v>
      </c>
      <c r="O436" s="23">
        <f t="shared" si="862"/>
        <v>2.2687961872122206E-3</v>
      </c>
      <c r="P436" s="23">
        <f t="shared" si="862"/>
        <v>1.8408786084610551E-2</v>
      </c>
      <c r="Q436" s="23">
        <f t="shared" si="862"/>
        <v>1.5990715925842999E-2</v>
      </c>
      <c r="R436" s="23">
        <f t="shared" si="862"/>
        <v>2.0649147236713157E-3</v>
      </c>
      <c r="S436" s="25">
        <f t="shared" si="862"/>
        <v>-4.2363290023994535E-3</v>
      </c>
      <c r="U436" s="2"/>
    </row>
    <row r="437" spans="1:21" ht="15.75" customHeight="1">
      <c r="A437" s="13">
        <v>43025</v>
      </c>
      <c r="B437" s="15">
        <v>355.75</v>
      </c>
      <c r="C437" s="15">
        <v>37.460979000000002</v>
      </c>
      <c r="D437" s="15">
        <v>154.83085600000001</v>
      </c>
      <c r="E437" s="15">
        <v>199.479996</v>
      </c>
      <c r="F437" s="15">
        <v>74.579109000000003</v>
      </c>
      <c r="G437" s="15">
        <v>57.387500000000003</v>
      </c>
      <c r="H437" s="21">
        <f t="shared" ref="H437:M437" si="863">LN(B437/B436)</f>
        <v>1.4582247369308137E-2</v>
      </c>
      <c r="I437" s="21">
        <f t="shared" si="863"/>
        <v>7.5424224091639569E-4</v>
      </c>
      <c r="J437" s="21">
        <f t="shared" si="863"/>
        <v>3.6834263541496359E-3</v>
      </c>
      <c r="K437" s="21">
        <f t="shared" si="863"/>
        <v>-1.591438544472085E-2</v>
      </c>
      <c r="L437" s="21">
        <f t="shared" si="863"/>
        <v>-7.7298742457087395E-4</v>
      </c>
      <c r="M437" s="22">
        <f t="shared" si="863"/>
        <v>3.4736803536868565E-3</v>
      </c>
      <c r="N437" s="23">
        <f t="shared" ref="N437:S437" si="864">(B437-B436)/B436</f>
        <v>1.4689087027568369E-2</v>
      </c>
      <c r="O437" s="23">
        <f t="shared" si="864"/>
        <v>7.5452675312132078E-4</v>
      </c>
      <c r="P437" s="23">
        <f t="shared" si="864"/>
        <v>3.6902185059060205E-3</v>
      </c>
      <c r="Q437" s="23">
        <f t="shared" si="864"/>
        <v>-1.5788420715013525E-2</v>
      </c>
      <c r="R437" s="23">
        <f t="shared" si="864"/>
        <v>-7.7268874675460466E-4</v>
      </c>
      <c r="S437" s="25">
        <f t="shared" si="864"/>
        <v>3.4797205731922532E-3</v>
      </c>
      <c r="U437" s="2"/>
    </row>
    <row r="438" spans="1:21" ht="15.75" customHeight="1">
      <c r="A438" s="13">
        <v>43026</v>
      </c>
      <c r="B438" s="15">
        <v>359.64999399999999</v>
      </c>
      <c r="C438" s="15">
        <v>37.894047</v>
      </c>
      <c r="D438" s="15">
        <v>154.145813</v>
      </c>
      <c r="E438" s="15">
        <v>195.53999300000001</v>
      </c>
      <c r="F438" s="15">
        <v>74.598327999999995</v>
      </c>
      <c r="G438" s="15">
        <v>57.3583</v>
      </c>
      <c r="H438" s="21">
        <f t="shared" ref="H438:M438" si="865">LN(B438/B437)</f>
        <v>1.0903082660517137E-2</v>
      </c>
      <c r="I438" s="21">
        <f t="shared" si="865"/>
        <v>1.1494197293341677E-2</v>
      </c>
      <c r="J438" s="21">
        <f t="shared" si="865"/>
        <v>-4.4342773498483841E-3</v>
      </c>
      <c r="K438" s="21">
        <f t="shared" si="865"/>
        <v>-1.9949034346563577E-2</v>
      </c>
      <c r="L438" s="21">
        <f t="shared" si="865"/>
        <v>2.5766631325527034E-4</v>
      </c>
      <c r="M438" s="22">
        <f t="shared" si="865"/>
        <v>-5.0895110113509064E-4</v>
      </c>
      <c r="N438" s="23">
        <f t="shared" ref="N438:S438" si="866">(B438-B437)/B437</f>
        <v>1.0962737877723099E-2</v>
      </c>
      <c r="O438" s="23">
        <f t="shared" si="866"/>
        <v>1.1560509403665042E-2</v>
      </c>
      <c r="P438" s="23">
        <f t="shared" si="866"/>
        <v>-4.4244604576752283E-3</v>
      </c>
      <c r="Q438" s="23">
        <f t="shared" si="866"/>
        <v>-1.9751368954308533E-2</v>
      </c>
      <c r="R438" s="23">
        <f t="shared" si="866"/>
        <v>2.5769951207103517E-4</v>
      </c>
      <c r="S438" s="25">
        <f t="shared" si="866"/>
        <v>-5.0882160749297326E-4</v>
      </c>
      <c r="U438" s="2"/>
    </row>
    <row r="439" spans="1:21" ht="15.75" customHeight="1">
      <c r="A439" s="13">
        <v>43027</v>
      </c>
      <c r="B439" s="15">
        <v>351.80999800000001</v>
      </c>
      <c r="C439" s="15">
        <v>37.743416000000003</v>
      </c>
      <c r="D439" s="15">
        <v>150.498627</v>
      </c>
      <c r="E439" s="15">
        <v>195.13000500000001</v>
      </c>
      <c r="F439" s="15">
        <v>74.886696000000001</v>
      </c>
      <c r="G439" s="15">
        <v>57.5276</v>
      </c>
      <c r="H439" s="21">
        <f t="shared" ref="H439:M439" si="867">LN(B439/B438)</f>
        <v>-2.204006817428281E-2</v>
      </c>
      <c r="I439" s="21">
        <f t="shared" si="867"/>
        <v>-3.9829786235854132E-3</v>
      </c>
      <c r="J439" s="21">
        <f t="shared" si="867"/>
        <v>-2.3945030884205579E-2</v>
      </c>
      <c r="K439" s="21">
        <f t="shared" si="867"/>
        <v>-2.098897548372434E-3</v>
      </c>
      <c r="L439" s="21">
        <f t="shared" si="867"/>
        <v>3.8581571583444457E-3</v>
      </c>
      <c r="M439" s="22">
        <f t="shared" si="867"/>
        <v>2.9472741659499844E-3</v>
      </c>
      <c r="N439" s="23">
        <f t="shared" ref="N439:S439" si="868">(B439-B438)/B438</f>
        <v>-2.179896046376685E-2</v>
      </c>
      <c r="O439" s="23">
        <f t="shared" si="868"/>
        <v>-3.9750570848238265E-3</v>
      </c>
      <c r="P439" s="23">
        <f t="shared" si="868"/>
        <v>-2.3660623204861262E-2</v>
      </c>
      <c r="Q439" s="23">
        <f t="shared" si="868"/>
        <v>-2.0966964031751728E-3</v>
      </c>
      <c r="R439" s="23">
        <f t="shared" si="868"/>
        <v>3.8656094276001136E-3</v>
      </c>
      <c r="S439" s="25">
        <f t="shared" si="868"/>
        <v>2.9516216484798152E-3</v>
      </c>
      <c r="U439" s="2"/>
    </row>
    <row r="440" spans="1:21" ht="15.75" customHeight="1">
      <c r="A440" s="13">
        <v>43028</v>
      </c>
      <c r="B440" s="15">
        <v>345.10000600000001</v>
      </c>
      <c r="C440" s="15">
        <v>38.063518999999999</v>
      </c>
      <c r="D440" s="15">
        <v>150.75914</v>
      </c>
      <c r="E440" s="15">
        <v>194.16000399999999</v>
      </c>
      <c r="F440" s="15">
        <v>75.751769999999993</v>
      </c>
      <c r="G440" s="15">
        <v>57.520299999999999</v>
      </c>
      <c r="H440" s="21">
        <f t="shared" ref="H440:M440" si="869">LN(B440/B439)</f>
        <v>-1.9257003965973619E-2</v>
      </c>
      <c r="I440" s="21">
        <f t="shared" si="869"/>
        <v>8.4452669810266435E-3</v>
      </c>
      <c r="J440" s="21">
        <f t="shared" si="869"/>
        <v>1.7295027280526966E-3</v>
      </c>
      <c r="K440" s="21">
        <f t="shared" si="869"/>
        <v>-4.9834467109386733E-3</v>
      </c>
      <c r="L440" s="21">
        <f t="shared" si="869"/>
        <v>1.1485559204868811E-2</v>
      </c>
      <c r="M440" s="22">
        <f t="shared" si="869"/>
        <v>-1.2690366377475309E-4</v>
      </c>
      <c r="N440" s="23">
        <f t="shared" ref="N440:S440" si="870">(B440-B439)/B439</f>
        <v>-1.9072772343439768E-2</v>
      </c>
      <c r="O440" s="23">
        <f t="shared" si="870"/>
        <v>8.4810288501707427E-3</v>
      </c>
      <c r="P440" s="23">
        <f t="shared" si="870"/>
        <v>1.730999180477594E-3</v>
      </c>
      <c r="Q440" s="23">
        <f t="shared" si="870"/>
        <v>-4.971049941806872E-3</v>
      </c>
      <c r="R440" s="23">
        <f t="shared" si="870"/>
        <v>1.1551771492228644E-2</v>
      </c>
      <c r="S440" s="25">
        <f t="shared" si="870"/>
        <v>-1.2689561184545768E-4</v>
      </c>
      <c r="U440" s="2"/>
    </row>
    <row r="441" spans="1:21" ht="15.75" customHeight="1">
      <c r="A441" s="13">
        <v>43031</v>
      </c>
      <c r="B441" s="15">
        <v>337.01998900000001</v>
      </c>
      <c r="C441" s="15">
        <v>38.440109</v>
      </c>
      <c r="D441" s="15">
        <v>150.68197599999999</v>
      </c>
      <c r="E441" s="15">
        <v>192.470001</v>
      </c>
      <c r="F441" s="15">
        <v>75.770988000000003</v>
      </c>
      <c r="G441" s="15">
        <v>57.465299999999999</v>
      </c>
      <c r="H441" s="21">
        <f t="shared" ref="H441:M441" si="871">LN(B441/B440)</f>
        <v>-2.3692004356839151E-2</v>
      </c>
      <c r="I441" s="21">
        <f t="shared" si="871"/>
        <v>9.845102817263373E-3</v>
      </c>
      <c r="J441" s="21">
        <f t="shared" si="871"/>
        <v>-5.119673301996891E-4</v>
      </c>
      <c r="K441" s="21">
        <f t="shared" si="871"/>
        <v>-8.7422793972640796E-3</v>
      </c>
      <c r="L441" s="21">
        <f t="shared" si="871"/>
        <v>2.5366486667373816E-4</v>
      </c>
      <c r="M441" s="22">
        <f t="shared" si="871"/>
        <v>-9.566416002438165E-4</v>
      </c>
      <c r="N441" s="23">
        <f t="shared" ref="N441:S441" si="872">(B441-B440)/B440</f>
        <v>-2.3413552186376949E-2</v>
      </c>
      <c r="O441" s="23">
        <f t="shared" si="872"/>
        <v>9.8937252753745712E-3</v>
      </c>
      <c r="P441" s="23">
        <f t="shared" si="872"/>
        <v>-5.1183629728857863E-4</v>
      </c>
      <c r="Q441" s="23">
        <f t="shared" si="872"/>
        <v>-8.7041767881298054E-3</v>
      </c>
      <c r="R441" s="23">
        <f t="shared" si="872"/>
        <v>2.5369704232665829E-4</v>
      </c>
      <c r="S441" s="25">
        <f t="shared" si="872"/>
        <v>-9.5618416454712018E-4</v>
      </c>
      <c r="U441" s="2"/>
    </row>
    <row r="442" spans="1:21" ht="15.75" customHeight="1">
      <c r="A442" s="13">
        <v>43032</v>
      </c>
      <c r="B442" s="15">
        <v>337.33999599999999</v>
      </c>
      <c r="C442" s="15">
        <v>38.553082000000003</v>
      </c>
      <c r="D442" s="15">
        <v>151.57926900000001</v>
      </c>
      <c r="E442" s="15">
        <v>196.020004</v>
      </c>
      <c r="F442" s="15">
        <v>75.799819999999997</v>
      </c>
      <c r="G442" s="15">
        <v>57.559899999999999</v>
      </c>
      <c r="H442" s="21">
        <f t="shared" ref="H442:M442" si="873">LN(B442/B441)</f>
        <v>9.4906883901186168E-4</v>
      </c>
      <c r="I442" s="21">
        <f t="shared" si="873"/>
        <v>2.9346252469829135E-3</v>
      </c>
      <c r="J442" s="21">
        <f t="shared" si="873"/>
        <v>5.9372192147189203E-3</v>
      </c>
      <c r="K442" s="21">
        <f t="shared" si="873"/>
        <v>1.8276412624467216E-2</v>
      </c>
      <c r="L442" s="21">
        <f t="shared" si="873"/>
        <v>3.8044265552434633E-4</v>
      </c>
      <c r="M442" s="22">
        <f t="shared" si="873"/>
        <v>1.6448573239393868E-3</v>
      </c>
      <c r="N442" s="23">
        <f t="shared" ref="N442:S442" si="874">(B442-B441)/B441</f>
        <v>9.4951934735234796E-4</v>
      </c>
      <c r="O442" s="23">
        <f t="shared" si="874"/>
        <v>2.9389354749229189E-3</v>
      </c>
      <c r="P442" s="23">
        <f t="shared" si="874"/>
        <v>5.9548794342862811E-3</v>
      </c>
      <c r="Q442" s="23">
        <f t="shared" si="874"/>
        <v>1.8444448389648024E-2</v>
      </c>
      <c r="R442" s="23">
        <f t="shared" si="874"/>
        <v>3.8051503300965528E-4</v>
      </c>
      <c r="S442" s="25">
        <f t="shared" si="874"/>
        <v>1.6462108437613619E-3</v>
      </c>
      <c r="U442" s="2"/>
    </row>
    <row r="443" spans="1:21" ht="15.75" customHeight="1">
      <c r="A443" s="13">
        <v>43033</v>
      </c>
      <c r="B443" s="15">
        <v>325.83999599999999</v>
      </c>
      <c r="C443" s="15">
        <v>38.393028000000001</v>
      </c>
      <c r="D443" s="15">
        <v>150.91352800000001</v>
      </c>
      <c r="E443" s="15">
        <v>193.770004</v>
      </c>
      <c r="F443" s="15">
        <v>75.578757999999993</v>
      </c>
      <c r="G443" s="15">
        <v>57.622999999999998</v>
      </c>
      <c r="H443" s="21">
        <f t="shared" ref="H443:M443" si="875">LN(B443/B442)</f>
        <v>-3.4684860908201859E-2</v>
      </c>
      <c r="I443" s="21">
        <f t="shared" si="875"/>
        <v>-4.1601643237683871E-3</v>
      </c>
      <c r="J443" s="21">
        <f t="shared" si="875"/>
        <v>-4.4017053066854024E-3</v>
      </c>
      <c r="K443" s="21">
        <f t="shared" si="875"/>
        <v>-1.1544805891593332E-2</v>
      </c>
      <c r="L443" s="21">
        <f t="shared" si="875"/>
        <v>-2.9206531077623382E-3</v>
      </c>
      <c r="M443" s="22">
        <f t="shared" si="875"/>
        <v>1.0956488560774128E-3</v>
      </c>
      <c r="N443" s="23">
        <f t="shared" ref="N443:S443" si="876">(B443-B442)/B442</f>
        <v>-3.4090235775066528E-2</v>
      </c>
      <c r="O443" s="23">
        <f t="shared" si="876"/>
        <v>-4.1515228276691948E-3</v>
      </c>
      <c r="P443" s="23">
        <f t="shared" si="876"/>
        <v>-4.3920320001015244E-3</v>
      </c>
      <c r="Q443" s="23">
        <f t="shared" si="876"/>
        <v>-1.1478420335100084E-2</v>
      </c>
      <c r="R443" s="23">
        <f t="shared" si="876"/>
        <v>-2.9163921497439363E-3</v>
      </c>
      <c r="S443" s="25">
        <f t="shared" si="876"/>
        <v>1.0962492985567836E-3</v>
      </c>
      <c r="U443" s="2"/>
    </row>
    <row r="444" spans="1:21" ht="15.75" customHeight="1">
      <c r="A444" s="13">
        <v>43034</v>
      </c>
      <c r="B444" s="15">
        <v>326.17001299999998</v>
      </c>
      <c r="C444" s="15">
        <v>38.929665</v>
      </c>
      <c r="D444" s="15">
        <v>151.87835699999999</v>
      </c>
      <c r="E444" s="15">
        <v>195.21000699999999</v>
      </c>
      <c r="F444" s="15">
        <v>75.703697000000005</v>
      </c>
      <c r="G444" s="15">
        <v>57.695999999999998</v>
      </c>
      <c r="H444" s="21">
        <f t="shared" ref="H444:M444" si="877">LN(B444/B443)</f>
        <v>1.0123066321899501E-3</v>
      </c>
      <c r="I444" s="21">
        <f t="shared" si="877"/>
        <v>1.3880675787323963E-2</v>
      </c>
      <c r="J444" s="21">
        <f t="shared" si="877"/>
        <v>6.3729070246185638E-3</v>
      </c>
      <c r="K444" s="21">
        <f t="shared" si="877"/>
        <v>7.404028678299107E-3</v>
      </c>
      <c r="L444" s="21">
        <f t="shared" si="877"/>
        <v>1.6517318998436311E-3</v>
      </c>
      <c r="M444" s="22">
        <f t="shared" si="877"/>
        <v>1.2660534647529868E-3</v>
      </c>
      <c r="N444" s="23">
        <f t="shared" ref="N444:S444" si="878">(B444-B443)/B443</f>
        <v>1.0128191874885673E-3</v>
      </c>
      <c r="O444" s="23">
        <f t="shared" si="878"/>
        <v>1.397745965751904E-2</v>
      </c>
      <c r="P444" s="23">
        <f t="shared" si="878"/>
        <v>6.3932572035555373E-3</v>
      </c>
      <c r="Q444" s="23">
        <f t="shared" si="878"/>
        <v>7.4315062717343503E-3</v>
      </c>
      <c r="R444" s="23">
        <f t="shared" si="878"/>
        <v>1.6530967603359122E-3</v>
      </c>
      <c r="S444" s="25">
        <f t="shared" si="878"/>
        <v>1.2668552487721987E-3</v>
      </c>
      <c r="U444" s="2"/>
    </row>
    <row r="445" spans="1:21" ht="15.75" customHeight="1">
      <c r="A445" s="13">
        <v>43035</v>
      </c>
      <c r="B445" s="15">
        <v>320.86999500000002</v>
      </c>
      <c r="C445" s="15">
        <v>41.801139999999997</v>
      </c>
      <c r="D445" s="15">
        <v>157.32015999999999</v>
      </c>
      <c r="E445" s="15">
        <v>199.53999300000001</v>
      </c>
      <c r="F445" s="15">
        <v>80.557732000000001</v>
      </c>
      <c r="G445" s="15">
        <v>58.276899999999998</v>
      </c>
      <c r="H445" s="21">
        <f t="shared" ref="H445:M445" si="879">LN(B445/B444)</f>
        <v>-1.6382716601017484E-2</v>
      </c>
      <c r="I445" s="21">
        <f t="shared" si="879"/>
        <v>7.1167055489550129E-2</v>
      </c>
      <c r="J445" s="21">
        <f t="shared" si="879"/>
        <v>3.5203047044200284E-2</v>
      </c>
      <c r="K445" s="21">
        <f t="shared" si="879"/>
        <v>2.1938744370854628E-2</v>
      </c>
      <c r="L445" s="21">
        <f t="shared" si="879"/>
        <v>6.2147098317109045E-2</v>
      </c>
      <c r="M445" s="22">
        <f t="shared" si="879"/>
        <v>1.001794140201809E-2</v>
      </c>
      <c r="N445" s="23">
        <f t="shared" ref="N445:S445" si="880">(B445-B444)/B444</f>
        <v>-1.6249249743261855E-2</v>
      </c>
      <c r="O445" s="23">
        <f t="shared" si="880"/>
        <v>7.3760588486954534E-2</v>
      </c>
      <c r="P445" s="23">
        <f t="shared" si="880"/>
        <v>3.5830009670173038E-2</v>
      </c>
      <c r="Q445" s="23">
        <f t="shared" si="880"/>
        <v>2.2181168202099494E-2</v>
      </c>
      <c r="R445" s="23">
        <f t="shared" si="880"/>
        <v>6.411886330993842E-2</v>
      </c>
      <c r="S445" s="25">
        <f t="shared" si="880"/>
        <v>1.0068288962839707E-2</v>
      </c>
      <c r="U445" s="2"/>
    </row>
    <row r="446" spans="1:21" ht="15.75" customHeight="1">
      <c r="A446" s="13">
        <v>43038</v>
      </c>
      <c r="B446" s="15">
        <v>320.07998700000002</v>
      </c>
      <c r="C446" s="15">
        <v>41.772896000000003</v>
      </c>
      <c r="D446" s="15">
        <v>160.86123699999999</v>
      </c>
      <c r="E446" s="15">
        <v>198.36999499999999</v>
      </c>
      <c r="F446" s="15">
        <v>80.634636</v>
      </c>
      <c r="G446" s="15">
        <v>57.817500000000003</v>
      </c>
      <c r="H446" s="21">
        <f t="shared" ref="H446:M446" si="881">LN(B446/B445)</f>
        <v>-2.4651171612333242E-3</v>
      </c>
      <c r="I446" s="21">
        <f t="shared" si="881"/>
        <v>-6.7590372386123652E-4</v>
      </c>
      <c r="J446" s="21">
        <f t="shared" si="881"/>
        <v>2.2259146764619868E-2</v>
      </c>
      <c r="K446" s="21">
        <f t="shared" si="881"/>
        <v>-5.8807338700823083E-3</v>
      </c>
      <c r="L446" s="21">
        <f t="shared" si="881"/>
        <v>9.5418916899277998E-4</v>
      </c>
      <c r="M446" s="22">
        <f t="shared" si="881"/>
        <v>-7.9142904035350067E-3</v>
      </c>
      <c r="N446" s="23">
        <f t="shared" ref="N446:S446" si="882">(B446-B445)/B445</f>
        <v>-2.4620812550578317E-3</v>
      </c>
      <c r="O446" s="23">
        <f t="shared" si="882"/>
        <v>-6.7567535239454522E-4</v>
      </c>
      <c r="P446" s="23">
        <f t="shared" si="882"/>
        <v>2.250872996823803E-2</v>
      </c>
      <c r="Q446" s="23">
        <f t="shared" si="882"/>
        <v>-5.8634762004828823E-3</v>
      </c>
      <c r="R446" s="23">
        <f t="shared" si="882"/>
        <v>9.5464455230689677E-4</v>
      </c>
      <c r="S446" s="25">
        <f t="shared" si="882"/>
        <v>-7.8830548639339977E-3</v>
      </c>
      <c r="U446" s="2"/>
    </row>
    <row r="447" spans="1:21" ht="15.75" customHeight="1">
      <c r="A447" s="13">
        <v>43039</v>
      </c>
      <c r="B447" s="15">
        <v>331.52999899999998</v>
      </c>
      <c r="C447" s="15">
        <v>42.827342999999999</v>
      </c>
      <c r="D447" s="15">
        <v>163.09967</v>
      </c>
      <c r="E447" s="15">
        <v>196.429993</v>
      </c>
      <c r="F447" s="15">
        <v>79.952186999999995</v>
      </c>
      <c r="G447" s="15">
        <v>58.290300000000002</v>
      </c>
      <c r="H447" s="21">
        <f t="shared" ref="H447:M447" si="883">LN(B447/B446)</f>
        <v>3.5147376318349619E-2</v>
      </c>
      <c r="I447" s="21">
        <f t="shared" si="883"/>
        <v>2.4929045584636645E-2</v>
      </c>
      <c r="J447" s="21">
        <f t="shared" si="883"/>
        <v>1.3819374963278118E-2</v>
      </c>
      <c r="K447" s="21">
        <f t="shared" si="883"/>
        <v>-9.8278504245127695E-3</v>
      </c>
      <c r="L447" s="21">
        <f t="shared" si="883"/>
        <v>-8.4994907510489836E-3</v>
      </c>
      <c r="M447" s="22">
        <f t="shared" si="883"/>
        <v>8.1442007052155811E-3</v>
      </c>
      <c r="N447" s="23">
        <f t="shared" ref="N447:S447" si="884">(B447-B446)/B446</f>
        <v>3.5772345866784724E-2</v>
      </c>
      <c r="O447" s="23">
        <f t="shared" si="884"/>
        <v>2.5242372470417086E-2</v>
      </c>
      <c r="P447" s="23">
        <f t="shared" si="884"/>
        <v>1.3915303908796965E-2</v>
      </c>
      <c r="Q447" s="23">
        <f t="shared" si="884"/>
        <v>-9.7797149210998007E-3</v>
      </c>
      <c r="R447" s="23">
        <f t="shared" si="884"/>
        <v>-8.4634721982251582E-3</v>
      </c>
      <c r="S447" s="25">
        <f t="shared" si="884"/>
        <v>8.1774549228174759E-3</v>
      </c>
      <c r="U447" s="2"/>
    </row>
    <row r="448" spans="1:21" ht="15.75" customHeight="1">
      <c r="A448" s="13">
        <v>43040</v>
      </c>
      <c r="B448" s="15">
        <v>321.07998700000002</v>
      </c>
      <c r="C448" s="15">
        <v>43.975924999999997</v>
      </c>
      <c r="D448" s="15">
        <v>161.02525299999999</v>
      </c>
      <c r="E448" s="15">
        <v>198</v>
      </c>
      <c r="F448" s="15">
        <v>79.952186999999995</v>
      </c>
      <c r="G448" s="15">
        <v>58.179000000000002</v>
      </c>
      <c r="H448" s="21">
        <f t="shared" ref="H448:M448" si="885">LN(B448/B447)</f>
        <v>-3.2028027477458657E-2</v>
      </c>
      <c r="I448" s="21">
        <f t="shared" si="885"/>
        <v>2.6465571334326282E-2</v>
      </c>
      <c r="J448" s="21">
        <f t="shared" si="885"/>
        <v>-1.2800282710012826E-2</v>
      </c>
      <c r="K448" s="21">
        <f t="shared" si="885"/>
        <v>7.9609325844554671E-3</v>
      </c>
      <c r="L448" s="21">
        <f t="shared" si="885"/>
        <v>0</v>
      </c>
      <c r="M448" s="22">
        <f t="shared" si="885"/>
        <v>-1.9112338423920626E-3</v>
      </c>
      <c r="N448" s="23">
        <f t="shared" ref="N448:S448" si="886">(B448-B447)/B447</f>
        <v>-3.152056233680367E-2</v>
      </c>
      <c r="O448" s="23">
        <f t="shared" si="886"/>
        <v>2.681889464868268E-2</v>
      </c>
      <c r="P448" s="23">
        <f t="shared" si="886"/>
        <v>-1.2718707524055756E-2</v>
      </c>
      <c r="Q448" s="23">
        <f t="shared" si="886"/>
        <v>7.9927050651577639E-3</v>
      </c>
      <c r="R448" s="23">
        <f t="shared" si="886"/>
        <v>0</v>
      </c>
      <c r="S448" s="25">
        <f t="shared" si="886"/>
        <v>-1.9094085980000093E-3</v>
      </c>
      <c r="U448" s="2"/>
    </row>
    <row r="449" spans="1:21" ht="15.75" customHeight="1">
      <c r="A449" s="13">
        <v>43041</v>
      </c>
      <c r="B449" s="15">
        <v>299.26001000000002</v>
      </c>
      <c r="C449" s="15">
        <v>44.343097999999998</v>
      </c>
      <c r="D449" s="15">
        <v>162.20237700000001</v>
      </c>
      <c r="E449" s="15">
        <v>199.320007</v>
      </c>
      <c r="F449" s="15">
        <v>80.788428999999994</v>
      </c>
      <c r="G449" s="15">
        <v>58.2166</v>
      </c>
      <c r="H449" s="21">
        <f t="shared" ref="H449:M449" si="887">LN(B449/B448)</f>
        <v>-7.0377478603991822E-2</v>
      </c>
      <c r="I449" s="21">
        <f t="shared" si="887"/>
        <v>8.3147458588388422E-3</v>
      </c>
      <c r="J449" s="21">
        <f t="shared" si="887"/>
        <v>7.2835927048397683E-3</v>
      </c>
      <c r="K449" s="21">
        <f t="shared" si="887"/>
        <v>6.6445778380739536E-3</v>
      </c>
      <c r="L449" s="21">
        <f t="shared" si="887"/>
        <v>1.0404956324170243E-2</v>
      </c>
      <c r="M449" s="22">
        <f t="shared" si="887"/>
        <v>6.4607255442449224E-4</v>
      </c>
      <c r="N449" s="23">
        <f t="shared" ref="N449:S449" si="888">(B449-B448)/B448</f>
        <v>-6.7958072391475444E-2</v>
      </c>
      <c r="O449" s="23">
        <f t="shared" si="888"/>
        <v>8.3494093643283473E-3</v>
      </c>
      <c r="P449" s="23">
        <f t="shared" si="888"/>
        <v>7.3101825835977449E-3</v>
      </c>
      <c r="Q449" s="23">
        <f t="shared" si="888"/>
        <v>6.6667020202020397E-3</v>
      </c>
      <c r="R449" s="23">
        <f t="shared" si="888"/>
        <v>1.0459276117112327E-2</v>
      </c>
      <c r="S449" s="25">
        <f t="shared" si="888"/>
        <v>6.4628130425063398E-4</v>
      </c>
      <c r="U449" s="2"/>
    </row>
    <row r="450" spans="1:21" ht="15.75" customHeight="1">
      <c r="A450" s="13">
        <v>43042</v>
      </c>
      <c r="B450" s="15">
        <v>306.08999599999999</v>
      </c>
      <c r="C450" s="15">
        <v>43.627589999999998</v>
      </c>
      <c r="D450" s="15">
        <v>166.438095</v>
      </c>
      <c r="E450" s="15">
        <v>200.009995</v>
      </c>
      <c r="F450" s="15">
        <v>80.874931000000004</v>
      </c>
      <c r="G450" s="15">
        <v>58.716799999999999</v>
      </c>
      <c r="H450" s="21">
        <f t="shared" ref="H450:M450" si="889">LN(B450/B449)</f>
        <v>2.2566369116239816E-2</v>
      </c>
      <c r="I450" s="21">
        <f t="shared" si="889"/>
        <v>-1.6267322552237909E-2</v>
      </c>
      <c r="J450" s="21">
        <f t="shared" si="889"/>
        <v>2.5778642162111239E-2</v>
      </c>
      <c r="K450" s="21">
        <f t="shared" si="889"/>
        <v>3.4557317667186934E-3</v>
      </c>
      <c r="L450" s="21">
        <f t="shared" si="889"/>
        <v>1.0701498256046561E-3</v>
      </c>
      <c r="M450" s="22">
        <f t="shared" si="889"/>
        <v>8.5553494718595326E-3</v>
      </c>
      <c r="N450" s="23">
        <f t="shared" ref="N450:S450" si="890">(B450-B449)/B449</f>
        <v>2.2822915764789162E-2</v>
      </c>
      <c r="O450" s="23">
        <f t="shared" si="890"/>
        <v>-1.6135724211240265E-2</v>
      </c>
      <c r="P450" s="23">
        <f t="shared" si="890"/>
        <v>2.6113785003286302E-2</v>
      </c>
      <c r="Q450" s="23">
        <f t="shared" si="890"/>
        <v>3.4617096917922523E-3</v>
      </c>
      <c r="R450" s="23">
        <f t="shared" si="890"/>
        <v>1.0707226402435685E-3</v>
      </c>
      <c r="S450" s="25">
        <f t="shared" si="890"/>
        <v>8.5920510644730119E-3</v>
      </c>
      <c r="U450" s="2"/>
    </row>
    <row r="451" spans="1:21" ht="15.75" customHeight="1">
      <c r="A451" s="110">
        <v>43045</v>
      </c>
      <c r="B451" s="15">
        <v>302.77999899999998</v>
      </c>
      <c r="C451" s="15">
        <v>44.227074000000002</v>
      </c>
      <c r="D451" s="15">
        <v>168.12660199999999</v>
      </c>
      <c r="E451" s="15">
        <v>200.13000500000001</v>
      </c>
      <c r="F451" s="15">
        <v>81.192138999999997</v>
      </c>
      <c r="G451" s="15">
        <v>58.792200000000001</v>
      </c>
      <c r="H451" s="21">
        <f t="shared" ref="H451:M451" si="891">LN(B451/B450)</f>
        <v>-1.0872697406266884E-2</v>
      </c>
      <c r="I451" s="21">
        <f t="shared" si="891"/>
        <v>1.3647387110172431E-2</v>
      </c>
      <c r="J451" s="21">
        <f t="shared" si="891"/>
        <v>1.0093840451971856E-2</v>
      </c>
      <c r="K451" s="21">
        <f t="shared" si="891"/>
        <v>5.9984007396616298E-4</v>
      </c>
      <c r="L451" s="21">
        <f t="shared" si="891"/>
        <v>3.9145324841498748E-3</v>
      </c>
      <c r="M451" s="22">
        <f t="shared" si="891"/>
        <v>1.2833061356638776E-3</v>
      </c>
      <c r="N451" s="23">
        <f t="shared" ref="N451:S451" si="892">(B451-B450)/B450</f>
        <v>-1.08138032711138E-2</v>
      </c>
      <c r="O451" s="23">
        <f t="shared" si="892"/>
        <v>1.3740937787303949E-2</v>
      </c>
      <c r="P451" s="23">
        <f t="shared" si="892"/>
        <v>1.0144955095766911E-2</v>
      </c>
      <c r="Q451" s="23">
        <f t="shared" si="892"/>
        <v>6.0002001399983899E-4</v>
      </c>
      <c r="R451" s="23">
        <f t="shared" si="892"/>
        <v>3.9222042736579733E-3</v>
      </c>
      <c r="S451" s="25">
        <f t="shared" si="892"/>
        <v>1.2841299253365632E-3</v>
      </c>
      <c r="U451" s="2"/>
    </row>
    <row r="452" spans="1:21" ht="15.75" customHeight="1">
      <c r="A452" s="110">
        <v>43046</v>
      </c>
      <c r="B452" s="15">
        <v>306.04998799999998</v>
      </c>
      <c r="C452" s="15">
        <v>44.302833999999997</v>
      </c>
      <c r="D452" s="15">
        <v>168.666901</v>
      </c>
      <c r="E452" s="15">
        <v>195.88999899999999</v>
      </c>
      <c r="F452" s="15">
        <v>80.999877999999995</v>
      </c>
      <c r="G452" s="15">
        <v>59.2883</v>
      </c>
      <c r="H452" s="21">
        <f t="shared" ref="H452:M452" si="893">LN(B452/B451)</f>
        <v>1.0741982206793984E-2</v>
      </c>
      <c r="I452" s="21">
        <f t="shared" si="893"/>
        <v>1.7115124189099708E-3</v>
      </c>
      <c r="J452" s="21">
        <f t="shared" si="893"/>
        <v>3.2084910112120924E-3</v>
      </c>
      <c r="K452" s="21">
        <f t="shared" si="893"/>
        <v>-2.141390828289089E-2</v>
      </c>
      <c r="L452" s="21">
        <f t="shared" si="893"/>
        <v>-2.3707836379158256E-3</v>
      </c>
      <c r="M452" s="22">
        <f t="shared" si="893"/>
        <v>8.4027916379721627E-3</v>
      </c>
      <c r="N452" s="23">
        <f t="shared" ref="N452:S452" si="894">(B452-B451)/B451</f>
        <v>1.0799884440187245E-2</v>
      </c>
      <c r="O452" s="23">
        <f t="shared" si="894"/>
        <v>1.7129778922294382E-3</v>
      </c>
      <c r="P452" s="23">
        <f t="shared" si="894"/>
        <v>3.2136437278379336E-3</v>
      </c>
      <c r="Q452" s="23">
        <f t="shared" si="894"/>
        <v>-2.1186258402382103E-2</v>
      </c>
      <c r="R452" s="23">
        <f t="shared" si="894"/>
        <v>-2.3679755499482779E-3</v>
      </c>
      <c r="S452" s="25">
        <f t="shared" si="894"/>
        <v>8.438194182221425E-3</v>
      </c>
      <c r="U452" s="2"/>
    </row>
    <row r="453" spans="1:21" ht="15.75" customHeight="1">
      <c r="A453" s="110">
        <v>43047</v>
      </c>
      <c r="B453" s="15">
        <v>304.39001500000001</v>
      </c>
      <c r="C453" s="15">
        <v>44.227074000000002</v>
      </c>
      <c r="D453" s="15">
        <v>170.04669200000001</v>
      </c>
      <c r="E453" s="15">
        <v>196.44000199999999</v>
      </c>
      <c r="F453" s="15">
        <v>81.278625000000005</v>
      </c>
      <c r="G453" s="15">
        <v>59.288899999999998</v>
      </c>
      <c r="H453" s="21">
        <f t="shared" ref="H453:M453" si="895">LN(B453/B452)</f>
        <v>-5.4386248721755232E-3</v>
      </c>
      <c r="I453" s="21">
        <f t="shared" si="895"/>
        <v>-1.7115124189100363E-3</v>
      </c>
      <c r="J453" s="21">
        <f t="shared" si="895"/>
        <v>8.1472882155077444E-3</v>
      </c>
      <c r="K453" s="21">
        <f t="shared" si="895"/>
        <v>2.8037792618664263E-3</v>
      </c>
      <c r="L453" s="21">
        <f t="shared" si="895"/>
        <v>3.4354183579071431E-3</v>
      </c>
      <c r="M453" s="22">
        <f t="shared" si="895"/>
        <v>1.0119989340302793E-5</v>
      </c>
      <c r="N453" s="23">
        <f t="shared" ref="N453:S453" si="896">(B453-B452)/B452</f>
        <v>-5.4238623266993219E-3</v>
      </c>
      <c r="O453" s="23">
        <f t="shared" si="896"/>
        <v>-1.7100486167543004E-3</v>
      </c>
      <c r="P453" s="23">
        <f t="shared" si="896"/>
        <v>8.1805676858912081E-3</v>
      </c>
      <c r="Q453" s="23">
        <f t="shared" si="896"/>
        <v>2.8077135270188234E-3</v>
      </c>
      <c r="R453" s="23">
        <f t="shared" si="896"/>
        <v>3.4413261708864532E-3</v>
      </c>
      <c r="S453" s="25">
        <f t="shared" si="896"/>
        <v>1.0120040547605542E-5</v>
      </c>
      <c r="U453" s="2"/>
    </row>
    <row r="454" spans="1:21" ht="15.75" customHeight="1">
      <c r="A454" s="110">
        <v>43048</v>
      </c>
      <c r="B454" s="15">
        <v>302.98998999999998</v>
      </c>
      <c r="C454" s="15">
        <v>43.848250999999998</v>
      </c>
      <c r="D454" s="15">
        <v>169.69935599999999</v>
      </c>
      <c r="E454" s="15">
        <v>193.89999399999999</v>
      </c>
      <c r="F454" s="15">
        <v>80.826858999999999</v>
      </c>
      <c r="G454" s="15">
        <v>59.221600000000002</v>
      </c>
      <c r="H454" s="21">
        <f t="shared" ref="H454:M454" si="897">LN(B454/B453)</f>
        <v>-4.6100545555950072E-3</v>
      </c>
      <c r="I454" s="21">
        <f t="shared" si="897"/>
        <v>-8.6023034501533906E-3</v>
      </c>
      <c r="J454" s="21">
        <f t="shared" si="897"/>
        <v>-2.0446808612152229E-3</v>
      </c>
      <c r="K454" s="21">
        <f t="shared" si="897"/>
        <v>-1.3014520047449376E-2</v>
      </c>
      <c r="L454" s="21">
        <f t="shared" si="897"/>
        <v>-5.5737432000680272E-3</v>
      </c>
      <c r="M454" s="22">
        <f t="shared" si="897"/>
        <v>-1.1357644636470904E-3</v>
      </c>
      <c r="N454" s="23">
        <f t="shared" ref="N454:S454" si="898">(B454-B453)/B453</f>
        <v>-4.5994445645663766E-3</v>
      </c>
      <c r="O454" s="23">
        <f t="shared" si="898"/>
        <v>-8.5654095045944959E-3</v>
      </c>
      <c r="P454" s="23">
        <f t="shared" si="898"/>
        <v>-2.0425919252813969E-3</v>
      </c>
      <c r="Q454" s="23">
        <f t="shared" si="898"/>
        <v>-1.2930197384135643E-2</v>
      </c>
      <c r="R454" s="23">
        <f t="shared" si="898"/>
        <v>-5.5582387128227904E-3</v>
      </c>
      <c r="S454" s="25">
        <f t="shared" si="898"/>
        <v>-1.1351197273013315E-3</v>
      </c>
      <c r="U454" s="2"/>
    </row>
    <row r="455" spans="1:21" ht="15.75" customHeight="1">
      <c r="A455" s="110">
        <v>43049</v>
      </c>
      <c r="B455" s="15">
        <v>302.98998999999998</v>
      </c>
      <c r="C455" s="15">
        <v>43.166381999999999</v>
      </c>
      <c r="D455" s="15">
        <v>169.13767999999999</v>
      </c>
      <c r="E455" s="15">
        <v>192.020004</v>
      </c>
      <c r="F455" s="15">
        <v>80.615416999999994</v>
      </c>
      <c r="G455" s="15">
        <v>59.398600000000002</v>
      </c>
      <c r="H455" s="21">
        <f t="shared" ref="H455:M455" si="899">LN(B455/B454)</f>
        <v>0</v>
      </c>
      <c r="I455" s="21">
        <f t="shared" si="899"/>
        <v>-1.5672834192667205E-2</v>
      </c>
      <c r="J455" s="21">
        <f t="shared" si="899"/>
        <v>-3.3153194886546091E-3</v>
      </c>
      <c r="K455" s="21">
        <f t="shared" si="899"/>
        <v>-9.7429772041792186E-3</v>
      </c>
      <c r="L455" s="21">
        <f t="shared" si="899"/>
        <v>-2.619414519376737E-3</v>
      </c>
      <c r="M455" s="22">
        <f t="shared" si="899"/>
        <v>2.9843168594497552E-3</v>
      </c>
      <c r="N455" s="23">
        <f t="shared" ref="N455:S455" si="900">(B455-B454)/B454</f>
        <v>0</v>
      </c>
      <c r="O455" s="23">
        <f t="shared" si="900"/>
        <v>-1.5550654460539349E-2</v>
      </c>
      <c r="P455" s="23">
        <f t="shared" si="900"/>
        <v>-3.3098298852707823E-3</v>
      </c>
      <c r="Q455" s="23">
        <f t="shared" si="900"/>
        <v>-9.6956681700567371E-3</v>
      </c>
      <c r="R455" s="23">
        <f t="shared" si="900"/>
        <v>-2.6159868466496422E-3</v>
      </c>
      <c r="S455" s="25">
        <f t="shared" si="900"/>
        <v>2.9887743661096556E-3</v>
      </c>
      <c r="U455" s="2"/>
    </row>
    <row r="456" spans="1:21" ht="15.75" customHeight="1">
      <c r="A456" s="110">
        <v>43052</v>
      </c>
      <c r="B456" s="15">
        <v>315.39999399999999</v>
      </c>
      <c r="C456" s="15">
        <v>43.327385</v>
      </c>
      <c r="D456" s="15">
        <v>168.459869</v>
      </c>
      <c r="E456" s="15">
        <v>195.08000200000001</v>
      </c>
      <c r="F456" s="15">
        <v>80.673079999999999</v>
      </c>
      <c r="G456" s="15">
        <v>59.767299999999999</v>
      </c>
      <c r="H456" s="21">
        <f t="shared" ref="H456:M456" si="901">LN(B456/B455)</f>
        <v>4.0141886845447498E-2</v>
      </c>
      <c r="I456" s="21">
        <f t="shared" si="901"/>
        <v>3.7228852792765676E-3</v>
      </c>
      <c r="J456" s="21">
        <f t="shared" si="901"/>
        <v>-4.0155025578489309E-3</v>
      </c>
      <c r="K456" s="21">
        <f t="shared" si="901"/>
        <v>1.5810186993415142E-2</v>
      </c>
      <c r="L456" s="21">
        <f t="shared" si="901"/>
        <v>7.1502932359483132E-4</v>
      </c>
      <c r="M456" s="22">
        <f t="shared" si="901"/>
        <v>6.188031584753775E-3</v>
      </c>
      <c r="N456" s="23">
        <f t="shared" ref="N456:S456" si="902">(B456-B455)/B455</f>
        <v>4.0958462027078903E-2</v>
      </c>
      <c r="O456" s="23">
        <f t="shared" si="902"/>
        <v>3.7298238244752803E-3</v>
      </c>
      <c r="P456" s="23">
        <f t="shared" si="902"/>
        <v>-4.0074512077970526E-3</v>
      </c>
      <c r="Q456" s="23">
        <f t="shared" si="902"/>
        <v>1.5935829269121394E-2</v>
      </c>
      <c r="R456" s="23">
        <f t="shared" si="902"/>
        <v>7.152850180010249E-4</v>
      </c>
      <c r="S456" s="25">
        <f t="shared" si="902"/>
        <v>6.2072170051145469E-3</v>
      </c>
      <c r="U456" s="2"/>
    </row>
    <row r="457" spans="1:21" ht="15.75" customHeight="1">
      <c r="A457" s="110">
        <v>43053</v>
      </c>
      <c r="B457" s="15">
        <v>308.70001200000002</v>
      </c>
      <c r="C457" s="15">
        <v>43.431548999999997</v>
      </c>
      <c r="D457" s="15">
        <v>165.91313199999999</v>
      </c>
      <c r="E457" s="15">
        <v>195.71000699999999</v>
      </c>
      <c r="F457" s="15">
        <v>80.788428999999994</v>
      </c>
      <c r="G457" s="15">
        <v>60.232100000000003</v>
      </c>
      <c r="H457" s="21">
        <f t="shared" ref="H457:M457" si="903">LN(B457/B456)</f>
        <v>-2.1471685124670698E-2</v>
      </c>
      <c r="I457" s="21">
        <f t="shared" si="903"/>
        <v>2.4012293661872315E-3</v>
      </c>
      <c r="J457" s="21">
        <f t="shared" si="903"/>
        <v>-1.5233205072380863E-2</v>
      </c>
      <c r="K457" s="21">
        <f t="shared" si="903"/>
        <v>3.2242663900275228E-3</v>
      </c>
      <c r="L457" s="21">
        <f t="shared" si="903"/>
        <v>1.4288113661040619E-3</v>
      </c>
      <c r="M457" s="22">
        <f t="shared" si="903"/>
        <v>7.7467441414575851E-3</v>
      </c>
      <c r="N457" s="23">
        <f t="shared" ref="N457:S457" si="904">(B457-B456)/B456</f>
        <v>-2.1242809535373604E-2</v>
      </c>
      <c r="O457" s="23">
        <f t="shared" si="904"/>
        <v>2.4041146263499924E-3</v>
      </c>
      <c r="P457" s="23">
        <f t="shared" si="904"/>
        <v>-1.5117766712735644E-2</v>
      </c>
      <c r="Q457" s="23">
        <f t="shared" si="904"/>
        <v>3.2294699279323508E-3</v>
      </c>
      <c r="R457" s="23">
        <f t="shared" si="904"/>
        <v>1.4298326033913024E-3</v>
      </c>
      <c r="S457" s="25">
        <f t="shared" si="904"/>
        <v>7.776827797139973E-3</v>
      </c>
      <c r="U457" s="2"/>
    </row>
    <row r="458" spans="1:21" ht="15.75" customHeight="1">
      <c r="A458" s="110">
        <v>43054</v>
      </c>
      <c r="B458" s="15">
        <v>311.29998799999998</v>
      </c>
      <c r="C458" s="15">
        <v>43.052734000000001</v>
      </c>
      <c r="D458" s="15">
        <v>163.724716</v>
      </c>
      <c r="E458" s="15">
        <v>192.11999499999999</v>
      </c>
      <c r="F458" s="15">
        <v>80.160522</v>
      </c>
      <c r="G458" s="15">
        <v>59.882300000000001</v>
      </c>
      <c r="H458" s="21">
        <f t="shared" ref="H458:M458" si="905">LN(B458/B457)</f>
        <v>8.3870685187324573E-3</v>
      </c>
      <c r="I458" s="21">
        <f t="shared" si="905"/>
        <v>-8.7603760940255567E-3</v>
      </c>
      <c r="J458" s="21">
        <f t="shared" si="905"/>
        <v>-1.3277893695221053E-2</v>
      </c>
      <c r="K458" s="21">
        <f t="shared" si="905"/>
        <v>-1.8513856712861185E-2</v>
      </c>
      <c r="L458" s="21">
        <f t="shared" si="905"/>
        <v>-7.8026005352264559E-3</v>
      </c>
      <c r="M458" s="22">
        <f t="shared" si="905"/>
        <v>-5.8244638260706236E-3</v>
      </c>
      <c r="N458" s="23">
        <f t="shared" ref="N458:S458" si="906">(B458-B457)/B457</f>
        <v>8.4223385128989556E-3</v>
      </c>
      <c r="O458" s="23">
        <f t="shared" si="906"/>
        <v>-8.7221158057244497E-3</v>
      </c>
      <c r="P458" s="23">
        <f t="shared" si="906"/>
        <v>-1.3190131327277877E-2</v>
      </c>
      <c r="Q458" s="23">
        <f t="shared" si="906"/>
        <v>-1.834352803431253E-2</v>
      </c>
      <c r="R458" s="23">
        <f t="shared" si="906"/>
        <v>-7.7722392646104475E-3</v>
      </c>
      <c r="S458" s="25">
        <f t="shared" si="906"/>
        <v>-5.8075345206293968E-3</v>
      </c>
      <c r="U458" s="2"/>
    </row>
    <row r="459" spans="1:21" ht="15.75" customHeight="1">
      <c r="A459" s="110">
        <v>43055</v>
      </c>
      <c r="B459" s="15">
        <v>312.5</v>
      </c>
      <c r="C459" s="15">
        <v>43.232674000000003</v>
      </c>
      <c r="D459" s="15">
        <v>165.68077099999999</v>
      </c>
      <c r="E459" s="15">
        <v>195.509995</v>
      </c>
      <c r="F459" s="15">
        <v>80.373031999999995</v>
      </c>
      <c r="G459" s="15">
        <v>59.462699999999998</v>
      </c>
      <c r="H459" s="21">
        <f t="shared" ref="H459:M459" si="907">LN(B459/B458)</f>
        <v>3.8474302769190027E-3</v>
      </c>
      <c r="I459" s="21">
        <f t="shared" si="907"/>
        <v>4.1708155531577744E-3</v>
      </c>
      <c r="J459" s="21">
        <f t="shared" si="907"/>
        <v>1.1876414138870261E-2</v>
      </c>
      <c r="K459" s="21">
        <f t="shared" si="907"/>
        <v>1.749135266703641E-2</v>
      </c>
      <c r="L459" s="21">
        <f t="shared" si="907"/>
        <v>2.6475477411102375E-3</v>
      </c>
      <c r="M459" s="22">
        <f t="shared" si="907"/>
        <v>-7.0317437503055148E-3</v>
      </c>
      <c r="N459" s="23">
        <f t="shared" ref="N459:S459" si="908">(B459-B458)/B458</f>
        <v>3.8548411379958525E-3</v>
      </c>
      <c r="O459" s="23">
        <f t="shared" si="908"/>
        <v>4.1795255093440052E-3</v>
      </c>
      <c r="P459" s="23">
        <f t="shared" si="908"/>
        <v>1.1947218769339579E-2</v>
      </c>
      <c r="Q459" s="23">
        <f t="shared" si="908"/>
        <v>1.7645222195638799E-2</v>
      </c>
      <c r="R459" s="23">
        <f t="shared" si="908"/>
        <v>2.6510555906808422E-3</v>
      </c>
      <c r="S459" s="25">
        <f t="shared" si="908"/>
        <v>-7.0070788864155624E-3</v>
      </c>
      <c r="U459" s="2"/>
    </row>
    <row r="460" spans="1:21" ht="15.75" customHeight="1">
      <c r="A460" s="110">
        <v>43056</v>
      </c>
      <c r="B460" s="15">
        <v>315.04998799999998</v>
      </c>
      <c r="C460" s="15">
        <v>42.266685000000003</v>
      </c>
      <c r="D460" s="15">
        <v>164.76084900000001</v>
      </c>
      <c r="E460" s="15">
        <v>193.199997</v>
      </c>
      <c r="F460" s="15">
        <v>79.600227000000004</v>
      </c>
      <c r="G460" s="15">
        <v>59.350900000000003</v>
      </c>
      <c r="H460" s="21">
        <f t="shared" ref="H460:M460" si="909">LN(B460/B459)</f>
        <v>8.1268491224152709E-3</v>
      </c>
      <c r="I460" s="21">
        <f t="shared" si="909"/>
        <v>-2.259736487087469E-2</v>
      </c>
      <c r="J460" s="21">
        <f t="shared" si="909"/>
        <v>-5.5678481211623963E-3</v>
      </c>
      <c r="K460" s="21">
        <f t="shared" si="909"/>
        <v>-1.188559718779182E-2</v>
      </c>
      <c r="L460" s="21">
        <f t="shared" si="909"/>
        <v>-9.6617524274448773E-3</v>
      </c>
      <c r="M460" s="22">
        <f t="shared" si="909"/>
        <v>-1.8819399967144219E-3</v>
      </c>
      <c r="N460" s="23">
        <f t="shared" ref="N460:S460" si="910">(B460-B459)/B459</f>
        <v>8.1599615999999511E-3</v>
      </c>
      <c r="O460" s="23">
        <f t="shared" si="910"/>
        <v>-2.2343956795270178E-2</v>
      </c>
      <c r="P460" s="23">
        <f t="shared" si="910"/>
        <v>-5.552376382893495E-3</v>
      </c>
      <c r="Q460" s="23">
        <f t="shared" si="910"/>
        <v>-1.1815242489265101E-2</v>
      </c>
      <c r="R460" s="23">
        <f t="shared" si="910"/>
        <v>-9.6152276549675408E-3</v>
      </c>
      <c r="S460" s="25">
        <f t="shared" si="910"/>
        <v>-1.8801702579935866E-3</v>
      </c>
      <c r="U460" s="2"/>
    </row>
    <row r="461" spans="1:21" ht="15.75" customHeight="1">
      <c r="A461" s="110">
        <v>43059</v>
      </c>
      <c r="B461" s="15">
        <v>308.73998999999998</v>
      </c>
      <c r="C461" s="15">
        <v>42.257210000000001</v>
      </c>
      <c r="D461" s="15">
        <v>164.59625199999999</v>
      </c>
      <c r="E461" s="15">
        <v>194.10000600000001</v>
      </c>
      <c r="F461" s="15">
        <v>79.725800000000007</v>
      </c>
      <c r="G461" s="15">
        <v>59.367199999999997</v>
      </c>
      <c r="H461" s="21">
        <f t="shared" ref="H461:M461" si="911">LN(B461/B460)</f>
        <v>-2.0231851934889893E-2</v>
      </c>
      <c r="I461" s="21">
        <f t="shared" si="911"/>
        <v>-2.2419695731456564E-4</v>
      </c>
      <c r="J461" s="21">
        <f t="shared" si="911"/>
        <v>-9.99504872997072E-4</v>
      </c>
      <c r="K461" s="21">
        <f t="shared" si="911"/>
        <v>4.6476148363979964E-3</v>
      </c>
      <c r="L461" s="21">
        <f t="shared" si="911"/>
        <v>1.5763027342826847E-3</v>
      </c>
      <c r="M461" s="22">
        <f t="shared" si="911"/>
        <v>2.7460008376855449E-4</v>
      </c>
      <c r="N461" s="23">
        <f t="shared" ref="N461:S461" si="912">(B461-B460)/B460</f>
        <v>-2.0028561308816833E-2</v>
      </c>
      <c r="O461" s="23">
        <f t="shared" si="912"/>
        <v>-2.2417182705485177E-4</v>
      </c>
      <c r="P461" s="23">
        <f t="shared" si="912"/>
        <v>-9.990055343791944E-4</v>
      </c>
      <c r="Q461" s="23">
        <f t="shared" si="912"/>
        <v>4.658431749354589E-3</v>
      </c>
      <c r="R461" s="23">
        <f t="shared" si="912"/>
        <v>1.5775457524763443E-3</v>
      </c>
      <c r="S461" s="25">
        <f t="shared" si="912"/>
        <v>2.7463778982279939E-4</v>
      </c>
      <c r="U461" s="2"/>
    </row>
    <row r="462" spans="1:21" ht="15.75" customHeight="1">
      <c r="A462" s="110">
        <v>43060</v>
      </c>
      <c r="B462" s="15">
        <v>317.80999800000001</v>
      </c>
      <c r="C462" s="15">
        <v>42.560268000000001</v>
      </c>
      <c r="D462" s="15">
        <v>167.656158</v>
      </c>
      <c r="E462" s="15">
        <v>196.229996</v>
      </c>
      <c r="F462" s="15">
        <v>80.875366</v>
      </c>
      <c r="G462" s="15">
        <v>58.8459</v>
      </c>
      <c r="H462" s="21">
        <f t="shared" ref="H462:M462" si="913">LN(B462/B461)</f>
        <v>2.8954247281537008E-2</v>
      </c>
      <c r="I462" s="21">
        <f t="shared" si="913"/>
        <v>7.1461518744937351E-3</v>
      </c>
      <c r="J462" s="21">
        <f t="shared" si="913"/>
        <v>1.8419685891724959E-2</v>
      </c>
      <c r="K462" s="21">
        <f t="shared" si="913"/>
        <v>1.0913899170122615E-2</v>
      </c>
      <c r="L462" s="21">
        <f t="shared" si="913"/>
        <v>1.4316030973795123E-2</v>
      </c>
      <c r="M462" s="22">
        <f t="shared" si="913"/>
        <v>-8.8197226739610245E-3</v>
      </c>
      <c r="N462" s="23">
        <f t="shared" ref="N462:S462" si="914">(B462-B461)/B461</f>
        <v>2.9377496578917525E-2</v>
      </c>
      <c r="O462" s="23">
        <f t="shared" si="914"/>
        <v>7.1717465492870929E-3</v>
      </c>
      <c r="P462" s="23">
        <f t="shared" si="914"/>
        <v>1.859037470670968E-2</v>
      </c>
      <c r="Q462" s="23">
        <f t="shared" si="914"/>
        <v>1.0973673025028099E-2</v>
      </c>
      <c r="R462" s="23">
        <f t="shared" si="914"/>
        <v>1.4418996109164072E-2</v>
      </c>
      <c r="S462" s="25">
        <f t="shared" si="914"/>
        <v>-8.780943012303033E-3</v>
      </c>
      <c r="U462" s="2"/>
    </row>
    <row r="463" spans="1:21" ht="15.75" customHeight="1">
      <c r="A463" s="110">
        <v>43061</v>
      </c>
      <c r="B463" s="15">
        <v>312.60000600000001</v>
      </c>
      <c r="C463" s="15">
        <v>42.285629</v>
      </c>
      <c r="D463" s="15">
        <v>169.41850299999999</v>
      </c>
      <c r="E463" s="15">
        <v>196.320007</v>
      </c>
      <c r="F463" s="15">
        <v>80.286109999999994</v>
      </c>
      <c r="G463" s="15">
        <v>58.421999999999997</v>
      </c>
      <c r="H463" s="21">
        <f t="shared" ref="H463:M463" si="915">LN(B463/B462)</f>
        <v>-1.652927646428454E-2</v>
      </c>
      <c r="I463" s="21">
        <f t="shared" si="915"/>
        <v>-6.4738536312229297E-3</v>
      </c>
      <c r="J463" s="21">
        <f t="shared" si="915"/>
        <v>1.0456799412486261E-2</v>
      </c>
      <c r="K463" s="21">
        <f t="shared" si="915"/>
        <v>4.585963616844372E-4</v>
      </c>
      <c r="L463" s="21">
        <f t="shared" si="915"/>
        <v>-7.3126486612891698E-3</v>
      </c>
      <c r="M463" s="22">
        <f t="shared" si="915"/>
        <v>-7.2296314055306883E-3</v>
      </c>
      <c r="N463" s="23">
        <f t="shared" ref="N463:S463" si="916">(B463-B462)/B462</f>
        <v>-1.6393417553842972E-2</v>
      </c>
      <c r="O463" s="23">
        <f t="shared" si="916"/>
        <v>-6.4529433884204044E-3</v>
      </c>
      <c r="P463" s="23">
        <f t="shared" si="916"/>
        <v>1.0511662804535828E-2</v>
      </c>
      <c r="Q463" s="23">
        <f t="shared" si="916"/>
        <v>4.5870153307246697E-4</v>
      </c>
      <c r="R463" s="23">
        <f t="shared" si="916"/>
        <v>-7.2859763008677574E-3</v>
      </c>
      <c r="S463" s="25">
        <f t="shared" si="916"/>
        <v>-7.2035604859472498E-3</v>
      </c>
      <c r="U463" s="2"/>
    </row>
    <row r="464" spans="1:21" ht="15.75" customHeight="1">
      <c r="A464" s="110">
        <v>43063</v>
      </c>
      <c r="B464" s="15">
        <v>315.54998799999998</v>
      </c>
      <c r="C464" s="15">
        <v>42.380329000000003</v>
      </c>
      <c r="D464" s="15">
        <v>169.428192</v>
      </c>
      <c r="E464" s="15">
        <v>195.75</v>
      </c>
      <c r="F464" s="15">
        <v>80.430992000000003</v>
      </c>
      <c r="G464" s="15">
        <v>58.4499</v>
      </c>
      <c r="H464" s="21">
        <f t="shared" ref="H464:M464" si="917">LN(B464/B463)</f>
        <v>9.3926728201752466E-3</v>
      </c>
      <c r="I464" s="21">
        <f t="shared" si="917"/>
        <v>2.2370275309990511E-3</v>
      </c>
      <c r="J464" s="21">
        <f t="shared" si="917"/>
        <v>5.7188103916215133E-5</v>
      </c>
      <c r="K464" s="21">
        <f t="shared" si="917"/>
        <v>-2.907681747759976E-3</v>
      </c>
      <c r="L464" s="21">
        <f t="shared" si="917"/>
        <v>1.8029448943927327E-3</v>
      </c>
      <c r="M464" s="22">
        <f t="shared" si="917"/>
        <v>4.7744582795337622E-4</v>
      </c>
      <c r="N464" s="23">
        <f t="shared" ref="N464:S464" si="918">(B464-B463)/B463</f>
        <v>9.4369224036418512E-3</v>
      </c>
      <c r="O464" s="23">
        <f t="shared" si="918"/>
        <v>2.2395315439201133E-3</v>
      </c>
      <c r="P464" s="23">
        <f t="shared" si="918"/>
        <v>5.7189739186921746E-5</v>
      </c>
      <c r="Q464" s="23">
        <f t="shared" si="918"/>
        <v>-2.9034585354308995E-3</v>
      </c>
      <c r="R464" s="23">
        <f t="shared" si="918"/>
        <v>1.8045711767578443E-3</v>
      </c>
      <c r="S464" s="25">
        <f t="shared" si="918"/>
        <v>4.7755982335425832E-4</v>
      </c>
      <c r="U464" s="2"/>
    </row>
    <row r="465" spans="1:21" ht="15.75" customHeight="1">
      <c r="A465" s="110">
        <v>43066</v>
      </c>
      <c r="B465" s="15">
        <v>316.80999800000001</v>
      </c>
      <c r="C465" s="15">
        <v>42.134101999999999</v>
      </c>
      <c r="D465" s="15">
        <v>168.576065</v>
      </c>
      <c r="E465" s="15">
        <v>195.050003</v>
      </c>
      <c r="F465" s="15">
        <v>81.020279000000002</v>
      </c>
      <c r="G465" s="15">
        <v>58.2119</v>
      </c>
      <c r="H465" s="21">
        <f t="shared" ref="H465:M465" si="919">LN(B465/B464)</f>
        <v>3.9851087843103322E-3</v>
      </c>
      <c r="I465" s="21">
        <f t="shared" si="919"/>
        <v>-5.8268793567006682E-3</v>
      </c>
      <c r="J465" s="21">
        <f t="shared" si="919"/>
        <v>-5.0421187760281341E-3</v>
      </c>
      <c r="K465" s="21">
        <f t="shared" si="919"/>
        <v>-3.5823835375754271E-3</v>
      </c>
      <c r="L465" s="21">
        <f t="shared" si="919"/>
        <v>7.2999068165429904E-3</v>
      </c>
      <c r="M465" s="22">
        <f t="shared" si="919"/>
        <v>-4.0801758618840261E-3</v>
      </c>
      <c r="N465" s="23">
        <f t="shared" ref="N465:S465" si="920">(B465-B464)/B464</f>
        <v>3.9930598888187011E-3</v>
      </c>
      <c r="O465" s="23">
        <f t="shared" si="920"/>
        <v>-5.8099360200815006E-3</v>
      </c>
      <c r="P465" s="23">
        <f t="shared" si="920"/>
        <v>-5.0294286325146872E-3</v>
      </c>
      <c r="Q465" s="23">
        <f t="shared" si="920"/>
        <v>-3.5759744572158173E-3</v>
      </c>
      <c r="R465" s="23">
        <f t="shared" si="920"/>
        <v>7.3266160884848811E-3</v>
      </c>
      <c r="S465" s="25">
        <f t="shared" si="920"/>
        <v>-4.0718632538293397E-3</v>
      </c>
      <c r="U465" s="2"/>
    </row>
    <row r="466" spans="1:21" ht="15.75" customHeight="1">
      <c r="A466" s="110">
        <v>43067</v>
      </c>
      <c r="B466" s="15">
        <v>317.54998799999998</v>
      </c>
      <c r="C466" s="15">
        <v>42.361384999999999</v>
      </c>
      <c r="D466" s="15">
        <v>167.588379</v>
      </c>
      <c r="E466" s="15">
        <v>199.179993</v>
      </c>
      <c r="F466" s="15">
        <v>81.995956000000007</v>
      </c>
      <c r="G466" s="15">
        <v>58.350700000000003</v>
      </c>
      <c r="H466" s="21">
        <f t="shared" ref="H466:M466" si="921">LN(B466/B465)</f>
        <v>2.3330296739389913E-3</v>
      </c>
      <c r="I466" s="21">
        <f t="shared" si="921"/>
        <v>5.3797795891510746E-3</v>
      </c>
      <c r="J466" s="21">
        <f t="shared" si="921"/>
        <v>-5.8762243282686217E-3</v>
      </c>
      <c r="K466" s="21">
        <f t="shared" si="921"/>
        <v>2.0952952026064928E-2</v>
      </c>
      <c r="L466" s="21">
        <f t="shared" si="921"/>
        <v>1.1970447612166072E-2</v>
      </c>
      <c r="M466" s="22">
        <f t="shared" si="921"/>
        <v>2.3815540422710288E-3</v>
      </c>
      <c r="N466" s="23">
        <f t="shared" ref="N466:S466" si="922">(B466-B465)/B465</f>
        <v>2.3357533053612071E-3</v>
      </c>
      <c r="O466" s="23">
        <f t="shared" si="922"/>
        <v>5.394276588593247E-3</v>
      </c>
      <c r="P466" s="23">
        <f t="shared" si="922"/>
        <v>-5.8589930901518936E-3</v>
      </c>
      <c r="Q466" s="23">
        <f t="shared" si="922"/>
        <v>2.1174006339287225E-2</v>
      </c>
      <c r="R466" s="23">
        <f t="shared" si="922"/>
        <v>1.2042380155220208E-2</v>
      </c>
      <c r="S466" s="25">
        <f t="shared" si="922"/>
        <v>2.3843921947231299E-3</v>
      </c>
      <c r="U466" s="2"/>
    </row>
    <row r="467" spans="1:21" ht="15.75" customHeight="1">
      <c r="A467" s="13">
        <v>43068</v>
      </c>
      <c r="B467" s="15">
        <v>307.540009</v>
      </c>
      <c r="C467" s="15">
        <v>41.622687999999997</v>
      </c>
      <c r="D467" s="15">
        <v>164.112122</v>
      </c>
      <c r="E467" s="15">
        <v>188.14999399999999</v>
      </c>
      <c r="F467" s="15">
        <v>80.508278000000004</v>
      </c>
      <c r="G467" s="15">
        <v>58.394100000000002</v>
      </c>
      <c r="H467" s="21">
        <f t="shared" ref="H467:M467" si="923">LN(B467/B466)</f>
        <v>-3.2030059107626269E-2</v>
      </c>
      <c r="I467" s="21">
        <f t="shared" si="923"/>
        <v>-1.7591812923806169E-2</v>
      </c>
      <c r="J467" s="21">
        <f t="shared" si="923"/>
        <v>-2.0960982975648464E-2</v>
      </c>
      <c r="K467" s="21">
        <f t="shared" si="923"/>
        <v>-5.6969418209406229E-2</v>
      </c>
      <c r="L467" s="21">
        <f t="shared" si="923"/>
        <v>-1.8309917539179574E-2</v>
      </c>
      <c r="M467" s="22">
        <f t="shared" si="923"/>
        <v>7.4350210029515266E-4</v>
      </c>
      <c r="N467" s="23">
        <f t="shared" ref="N467:S467" si="924">(B467-B466)/B466</f>
        <v>-3.1522529926847259E-2</v>
      </c>
      <c r="O467" s="23">
        <f t="shared" si="924"/>
        <v>-1.7437980368205666E-2</v>
      </c>
      <c r="P467" s="23">
        <f t="shared" si="924"/>
        <v>-2.0742828474998282E-2</v>
      </c>
      <c r="Q467" s="23">
        <f t="shared" si="924"/>
        <v>-5.5377042813732825E-2</v>
      </c>
      <c r="R467" s="23">
        <f t="shared" si="924"/>
        <v>-1.8143309409064057E-2</v>
      </c>
      <c r="S467" s="25">
        <f t="shared" si="924"/>
        <v>7.4377856649531751E-4</v>
      </c>
      <c r="U467" s="2"/>
    </row>
    <row r="468" spans="1:21" ht="15.75" customHeight="1">
      <c r="A468" s="13">
        <v>43069</v>
      </c>
      <c r="B468" s="15">
        <v>308.85000600000001</v>
      </c>
      <c r="C468" s="15">
        <v>42.465561000000001</v>
      </c>
      <c r="D468" s="15">
        <v>166.40701300000001</v>
      </c>
      <c r="E468" s="15">
        <v>187.58000200000001</v>
      </c>
      <c r="F468" s="15">
        <v>81.310074</v>
      </c>
      <c r="G468" s="15">
        <v>58.528500000000001</v>
      </c>
      <c r="H468" s="21">
        <f t="shared" ref="H468:M468" si="925">LN(B468/B467)</f>
        <v>4.2505522167820562E-3</v>
      </c>
      <c r="I468" s="21">
        <f t="shared" si="925"/>
        <v>2.0048014809793152E-2</v>
      </c>
      <c r="J468" s="21">
        <f t="shared" si="925"/>
        <v>1.388680797217302E-2</v>
      </c>
      <c r="K468" s="21">
        <f t="shared" si="925"/>
        <v>-3.034053407085846E-3</v>
      </c>
      <c r="L468" s="21">
        <f t="shared" si="925"/>
        <v>9.9099088807149439E-3</v>
      </c>
      <c r="M468" s="22">
        <f t="shared" si="925"/>
        <v>2.2989577582830838E-3</v>
      </c>
      <c r="N468" s="23">
        <f t="shared" ref="N468:S468" si="926">(B468-B467)/B467</f>
        <v>4.2595986267270017E-3</v>
      </c>
      <c r="O468" s="23">
        <f t="shared" si="926"/>
        <v>2.0250325976063931E-2</v>
      </c>
      <c r="P468" s="23">
        <f t="shared" si="926"/>
        <v>1.3983677573799253E-2</v>
      </c>
      <c r="Q468" s="23">
        <f t="shared" si="926"/>
        <v>-3.0294553185050061E-3</v>
      </c>
      <c r="R468" s="23">
        <f t="shared" si="926"/>
        <v>9.9591746329488733E-3</v>
      </c>
      <c r="S468" s="25">
        <f t="shared" si="926"/>
        <v>2.3016023879124672E-3</v>
      </c>
      <c r="U468" s="2"/>
    </row>
    <row r="469" spans="1:21" ht="15.75" customHeight="1">
      <c r="A469" s="13">
        <v>43070</v>
      </c>
      <c r="B469" s="15">
        <v>306.52999899999998</v>
      </c>
      <c r="C469" s="15">
        <v>42.314033999999999</v>
      </c>
      <c r="D469" s="15">
        <v>165.632339</v>
      </c>
      <c r="E469" s="15">
        <v>186.820007</v>
      </c>
      <c r="F469" s="15">
        <v>81.397025999999997</v>
      </c>
      <c r="G469" s="15">
        <v>58.684600000000003</v>
      </c>
      <c r="H469" s="21">
        <f t="shared" ref="H469:M469" si="927">LN(B469/B468)</f>
        <v>-7.5401149625174187E-3</v>
      </c>
      <c r="I469" s="21">
        <f t="shared" si="927"/>
        <v>-3.5746139468881151E-3</v>
      </c>
      <c r="J469" s="21">
        <f t="shared" si="927"/>
        <v>-4.6661662295246729E-3</v>
      </c>
      <c r="K469" s="21">
        <f t="shared" si="927"/>
        <v>-4.0598078289861908E-3</v>
      </c>
      <c r="L469" s="21">
        <f t="shared" si="927"/>
        <v>1.0688163980256784E-3</v>
      </c>
      <c r="M469" s="22">
        <f t="shared" si="927"/>
        <v>2.6635263854629227E-3</v>
      </c>
      <c r="N469" s="23">
        <f t="shared" ref="N469:S469" si="928">(B469-B468)/B468</f>
        <v>-7.5117596079957091E-3</v>
      </c>
      <c r="O469" s="23">
        <f t="shared" si="928"/>
        <v>-3.5682326203108801E-3</v>
      </c>
      <c r="P469" s="23">
        <f t="shared" si="928"/>
        <v>-4.655296588972512E-3</v>
      </c>
      <c r="Q469" s="23">
        <f t="shared" si="928"/>
        <v>-4.0515779501911053E-3</v>
      </c>
      <c r="R469" s="23">
        <f t="shared" si="928"/>
        <v>1.0693877858233972E-3</v>
      </c>
      <c r="S469" s="25">
        <f t="shared" si="928"/>
        <v>2.6670767233057764E-3</v>
      </c>
      <c r="U469" s="2"/>
    </row>
    <row r="470" spans="1:21" ht="15.75" customHeight="1">
      <c r="A470" s="13">
        <v>43073</v>
      </c>
      <c r="B470" s="15">
        <v>305.20001200000002</v>
      </c>
      <c r="C470" s="15">
        <v>42.134101999999999</v>
      </c>
      <c r="D470" s="15">
        <v>164.421921</v>
      </c>
      <c r="E470" s="15">
        <v>184.03999300000001</v>
      </c>
      <c r="F470" s="15">
        <v>78.325080999999997</v>
      </c>
      <c r="G470" s="15">
        <v>58.904499999999999</v>
      </c>
      <c r="H470" s="21">
        <f t="shared" ref="H470:M470" si="929">LN(B470/B469)</f>
        <v>-4.3482878775158796E-3</v>
      </c>
      <c r="I470" s="21">
        <f t="shared" si="929"/>
        <v>-4.2613675282498244E-3</v>
      </c>
      <c r="J470" s="21">
        <f t="shared" si="929"/>
        <v>-7.3346935529539107E-3</v>
      </c>
      <c r="K470" s="21">
        <f t="shared" si="929"/>
        <v>-1.4992536661866186E-2</v>
      </c>
      <c r="L470" s="21">
        <f t="shared" si="929"/>
        <v>-3.8470865724226602E-2</v>
      </c>
      <c r="M470" s="22">
        <f t="shared" si="929"/>
        <v>3.7401469412189723E-3</v>
      </c>
      <c r="N470" s="23">
        <f t="shared" ref="N470:S470" si="930">(B470-B469)/B469</f>
        <v>-4.3388477615202686E-3</v>
      </c>
      <c r="O470" s="23">
        <f t="shared" si="930"/>
        <v>-4.2523007851248797E-3</v>
      </c>
      <c r="P470" s="23">
        <f t="shared" si="930"/>
        <v>-7.3078603327578692E-3</v>
      </c>
      <c r="Q470" s="23">
        <f t="shared" si="930"/>
        <v>-1.4880708145996345E-2</v>
      </c>
      <c r="R470" s="23">
        <f t="shared" si="930"/>
        <v>-3.7740260927960678E-2</v>
      </c>
      <c r="S470" s="25">
        <f t="shared" si="930"/>
        <v>3.7471500189145963E-3</v>
      </c>
      <c r="U470" s="2"/>
    </row>
    <row r="471" spans="1:21" ht="15.75" customHeight="1">
      <c r="A471" s="13">
        <v>43074</v>
      </c>
      <c r="B471" s="15">
        <v>303.70001200000002</v>
      </c>
      <c r="C471" s="15">
        <v>41.139698000000003</v>
      </c>
      <c r="D471" s="15">
        <v>164.26698300000001</v>
      </c>
      <c r="E471" s="15">
        <v>184.21000699999999</v>
      </c>
      <c r="F471" s="15">
        <v>78.817734000000002</v>
      </c>
      <c r="G471" s="15">
        <v>58.682200000000002</v>
      </c>
      <c r="H471" s="21">
        <f t="shared" ref="H471:M471" si="931">LN(B471/B470)</f>
        <v>-4.9269271644015265E-3</v>
      </c>
      <c r="I471" s="21">
        <f t="shared" si="931"/>
        <v>-2.3883893138806921E-2</v>
      </c>
      <c r="J471" s="21">
        <f t="shared" si="931"/>
        <v>-9.4276386936246483E-4</v>
      </c>
      <c r="K471" s="21">
        <f t="shared" si="931"/>
        <v>9.2336191217608785E-4</v>
      </c>
      <c r="L471" s="21">
        <f t="shared" si="931"/>
        <v>6.2701513148409275E-3</v>
      </c>
      <c r="M471" s="22">
        <f t="shared" si="931"/>
        <v>-3.7810443670725259E-3</v>
      </c>
      <c r="N471" s="23">
        <f t="shared" ref="N471:S471" si="932">(B471-B470)/B470</f>
        <v>-4.9148097674386717E-3</v>
      </c>
      <c r="O471" s="23">
        <f t="shared" si="932"/>
        <v>-2.3600930191890548E-2</v>
      </c>
      <c r="P471" s="23">
        <f t="shared" si="932"/>
        <v>-9.423196071282195E-4</v>
      </c>
      <c r="Q471" s="23">
        <f t="shared" si="932"/>
        <v>9.2378834202618432E-4</v>
      </c>
      <c r="R471" s="23">
        <f t="shared" si="932"/>
        <v>6.2898498630343481E-3</v>
      </c>
      <c r="S471" s="25">
        <f t="shared" si="932"/>
        <v>-3.7739052194653558E-3</v>
      </c>
      <c r="U471" s="2"/>
    </row>
    <row r="472" spans="1:21" ht="15.75" customHeight="1">
      <c r="A472" s="13">
        <v>43075</v>
      </c>
      <c r="B472" s="15">
        <v>313.26001000000002</v>
      </c>
      <c r="C472" s="15">
        <v>41.149169999999998</v>
      </c>
      <c r="D472" s="15">
        <v>163.65696700000001</v>
      </c>
      <c r="E472" s="15">
        <v>185.300003</v>
      </c>
      <c r="F472" s="15">
        <v>79.967299999999994</v>
      </c>
      <c r="G472" s="15">
        <v>59.062199999999997</v>
      </c>
      <c r="H472" s="21">
        <f t="shared" ref="H472:M472" si="933">LN(B472/B471)</f>
        <v>3.0993137008501117E-2</v>
      </c>
      <c r="I472" s="21">
        <f t="shared" si="933"/>
        <v>2.3021339999054703E-4</v>
      </c>
      <c r="J472" s="21">
        <f t="shared" si="933"/>
        <v>-3.7204766754644161E-3</v>
      </c>
      <c r="K472" s="21">
        <f t="shared" si="933"/>
        <v>5.8997003170426316E-3</v>
      </c>
      <c r="L472" s="21">
        <f t="shared" si="933"/>
        <v>1.447977880769807E-2</v>
      </c>
      <c r="M472" s="22">
        <f t="shared" si="933"/>
        <v>6.4546818247798151E-3</v>
      </c>
      <c r="N472" s="23">
        <f t="shared" ref="N472:S472" si="934">(B472-B471)/B471</f>
        <v>3.1478424834570001E-2</v>
      </c>
      <c r="O472" s="23">
        <f t="shared" si="934"/>
        <v>2.302399011289597E-4</v>
      </c>
      <c r="P472" s="23">
        <f t="shared" si="934"/>
        <v>-3.7135642772473739E-3</v>
      </c>
      <c r="Q472" s="23">
        <f t="shared" si="934"/>
        <v>5.9171378241140481E-3</v>
      </c>
      <c r="R472" s="23">
        <f t="shared" si="934"/>
        <v>1.4585118623176772E-2</v>
      </c>
      <c r="S472" s="25">
        <f t="shared" si="934"/>
        <v>6.4755581760737573E-3</v>
      </c>
      <c r="U472" s="2"/>
    </row>
    <row r="473" spans="1:21" ht="15.75" customHeight="1">
      <c r="A473" s="13">
        <v>43076</v>
      </c>
      <c r="B473" s="15">
        <v>311.23998999999998</v>
      </c>
      <c r="C473" s="15">
        <v>40.798758999999997</v>
      </c>
      <c r="D473" s="15">
        <v>163.95716899999999</v>
      </c>
      <c r="E473" s="15">
        <v>185.199997</v>
      </c>
      <c r="F473" s="15">
        <v>79.687149000000005</v>
      </c>
      <c r="G473" s="15">
        <v>59.240299999999998</v>
      </c>
      <c r="H473" s="21">
        <f t="shared" ref="H473:M473" si="935">LN(B473/B472)</f>
        <v>-6.4692619536978633E-3</v>
      </c>
      <c r="I473" s="21">
        <f t="shared" si="935"/>
        <v>-8.5520925294503142E-3</v>
      </c>
      <c r="J473" s="21">
        <f t="shared" si="935"/>
        <v>1.8326564762288285E-3</v>
      </c>
      <c r="K473" s="21">
        <f t="shared" si="935"/>
        <v>-5.3984346790143497E-4</v>
      </c>
      <c r="L473" s="21">
        <f t="shared" si="935"/>
        <v>-3.5094704756668317E-3</v>
      </c>
      <c r="M473" s="22">
        <f t="shared" si="935"/>
        <v>3.0109276566406482E-3</v>
      </c>
      <c r="N473" s="23">
        <f t="shared" ref="N473:S473" si="936">(B473-B472)/B472</f>
        <v>-6.4483813302567564E-3</v>
      </c>
      <c r="O473" s="23">
        <f t="shared" si="936"/>
        <v>-8.5156274111969008E-3</v>
      </c>
      <c r="P473" s="23">
        <f t="shared" si="936"/>
        <v>1.8343368174480743E-3</v>
      </c>
      <c r="Q473" s="23">
        <f t="shared" si="936"/>
        <v>-5.3969777863418372E-4</v>
      </c>
      <c r="R473" s="23">
        <f t="shared" si="936"/>
        <v>-3.503319481838069E-3</v>
      </c>
      <c r="S473" s="25">
        <f t="shared" si="936"/>
        <v>3.0154650520976293E-3</v>
      </c>
      <c r="U473" s="2"/>
    </row>
    <row r="474" spans="1:21" ht="15.75" customHeight="1">
      <c r="A474" s="110">
        <v>43077</v>
      </c>
      <c r="B474" s="15">
        <v>315.13000499999998</v>
      </c>
      <c r="C474" s="15">
        <v>41.054465999999998</v>
      </c>
      <c r="D474" s="15">
        <v>164.005539</v>
      </c>
      <c r="E474" s="15">
        <v>188.53999300000001</v>
      </c>
      <c r="F474" s="15">
        <v>81.300422999999995</v>
      </c>
      <c r="G474" s="15">
        <v>59.267699999999998</v>
      </c>
      <c r="H474" s="21">
        <f t="shared" ref="H474:M474" si="937">LN(B474/B473)</f>
        <v>1.2420981349049795E-2</v>
      </c>
      <c r="I474" s="21">
        <f t="shared" si="937"/>
        <v>6.2479598534007892E-3</v>
      </c>
      <c r="J474" s="21">
        <f t="shared" si="937"/>
        <v>2.9497256347042343E-4</v>
      </c>
      <c r="K474" s="21">
        <f t="shared" si="937"/>
        <v>1.7873842827228925E-2</v>
      </c>
      <c r="L474" s="21">
        <f t="shared" si="937"/>
        <v>2.0042888855096745E-2</v>
      </c>
      <c r="M474" s="22">
        <f t="shared" si="937"/>
        <v>4.62416047663298E-4</v>
      </c>
      <c r="N474" s="23">
        <f t="shared" ref="N474:S474" si="938">(B474-B473)/B473</f>
        <v>1.2498442118572249E-2</v>
      </c>
      <c r="O474" s="23">
        <f t="shared" si="938"/>
        <v>6.2675190684109055E-3</v>
      </c>
      <c r="P474" s="23">
        <f t="shared" si="938"/>
        <v>2.9501607215482952E-4</v>
      </c>
      <c r="Q474" s="23">
        <f t="shared" si="938"/>
        <v>1.8034535929285212E-2</v>
      </c>
      <c r="R474" s="23">
        <f t="shared" si="938"/>
        <v>2.0245096232517867E-2</v>
      </c>
      <c r="S474" s="25">
        <f t="shared" si="938"/>
        <v>4.6252297844541794E-4</v>
      </c>
      <c r="U474" s="2"/>
    </row>
    <row r="475" spans="1:21" ht="15.75" customHeight="1">
      <c r="A475" s="110">
        <v>43080</v>
      </c>
      <c r="B475" s="15">
        <v>328.91000400000001</v>
      </c>
      <c r="C475" s="15">
        <v>41.348049000000003</v>
      </c>
      <c r="D475" s="15">
        <v>167.20103499999999</v>
      </c>
      <c r="E475" s="15">
        <v>186.220001</v>
      </c>
      <c r="F475" s="15">
        <v>82.334061000000005</v>
      </c>
      <c r="G475" s="15">
        <v>59.182899999999997</v>
      </c>
      <c r="H475" s="21">
        <f t="shared" ref="H475:M475" si="939">LN(B475/B474)</f>
        <v>4.2798901304187356E-2</v>
      </c>
      <c r="I475" s="21">
        <f t="shared" si="939"/>
        <v>7.1256136346470236E-3</v>
      </c>
      <c r="J475" s="21">
        <f t="shared" si="939"/>
        <v>1.929668917872919E-2</v>
      </c>
      <c r="K475" s="21">
        <f t="shared" si="939"/>
        <v>-1.2381373010227412E-2</v>
      </c>
      <c r="L475" s="21">
        <f t="shared" si="939"/>
        <v>1.2633666485233203E-2</v>
      </c>
      <c r="M475" s="22">
        <f t="shared" si="939"/>
        <v>-1.4318207672642093E-3</v>
      </c>
      <c r="N475" s="23">
        <f t="shared" ref="N475:S475" si="940">(B475-B474)/B474</f>
        <v>4.3727981408815807E-2</v>
      </c>
      <c r="O475" s="23">
        <f t="shared" si="940"/>
        <v>7.1510612268103858E-3</v>
      </c>
      <c r="P475" s="23">
        <f t="shared" si="940"/>
        <v>1.9484073644610207E-2</v>
      </c>
      <c r="Q475" s="23">
        <f t="shared" si="940"/>
        <v>-1.230503917542849E-2</v>
      </c>
      <c r="R475" s="23">
        <f t="shared" si="940"/>
        <v>1.2713808389410355E-2</v>
      </c>
      <c r="S475" s="25">
        <f t="shared" si="940"/>
        <v>-1.4307962009661472E-3</v>
      </c>
      <c r="U475" s="2"/>
    </row>
    <row r="476" spans="1:21" ht="15.75" customHeight="1">
      <c r="A476" s="110">
        <v>43081</v>
      </c>
      <c r="B476" s="15">
        <v>341.02999899999998</v>
      </c>
      <c r="C476" s="15">
        <v>41.035525999999997</v>
      </c>
      <c r="D476" s="15">
        <v>166.26174900000001</v>
      </c>
      <c r="E476" s="15">
        <v>185.729996</v>
      </c>
      <c r="F476" s="15">
        <v>82.672165000000007</v>
      </c>
      <c r="G476" s="15">
        <v>58.951099999999997</v>
      </c>
      <c r="H476" s="21">
        <f t="shared" ref="H476:M476" si="941">LN(B476/B475)</f>
        <v>3.6186277748684499E-2</v>
      </c>
      <c r="I476" s="21">
        <f t="shared" si="941"/>
        <v>-7.5870584435604902E-3</v>
      </c>
      <c r="J476" s="21">
        <f t="shared" si="941"/>
        <v>-5.6335431072289674E-3</v>
      </c>
      <c r="K476" s="21">
        <f t="shared" si="941"/>
        <v>-2.6347911677652202E-3</v>
      </c>
      <c r="L476" s="21">
        <f t="shared" si="941"/>
        <v>4.0980814043230047E-3</v>
      </c>
      <c r="M476" s="22">
        <f t="shared" si="941"/>
        <v>-3.9243621224800919E-3</v>
      </c>
      <c r="N476" s="23">
        <f t="shared" ref="N476:S476" si="942">(B476-B475)/B475</f>
        <v>3.6848970394953266E-2</v>
      </c>
      <c r="O476" s="23">
        <f t="shared" si="942"/>
        <v>-7.558349367342722E-3</v>
      </c>
      <c r="P476" s="23">
        <f t="shared" si="942"/>
        <v>-5.6177044597838849E-3</v>
      </c>
      <c r="Q476" s="23">
        <f t="shared" si="942"/>
        <v>-2.6313231520173628E-3</v>
      </c>
      <c r="R476" s="23">
        <f t="shared" si="942"/>
        <v>4.1064900223979142E-3</v>
      </c>
      <c r="S476" s="25">
        <f t="shared" si="942"/>
        <v>-3.9166718765048653E-3</v>
      </c>
      <c r="U476" s="2"/>
    </row>
    <row r="477" spans="1:21" ht="15.75" customHeight="1">
      <c r="A477" s="110">
        <v>43082</v>
      </c>
      <c r="B477" s="15">
        <v>339.02999899999998</v>
      </c>
      <c r="C477" s="15">
        <v>41.044998</v>
      </c>
      <c r="D477" s="15">
        <v>166.813705</v>
      </c>
      <c r="E477" s="15">
        <v>187.86000100000001</v>
      </c>
      <c r="F477" s="15">
        <v>82.449982000000006</v>
      </c>
      <c r="G477" s="15">
        <v>58.979900000000001</v>
      </c>
      <c r="H477" s="21">
        <f t="shared" ref="H477:M477" si="943">LN(B477/B476)</f>
        <v>-5.8818509305265422E-3</v>
      </c>
      <c r="I477" s="21">
        <f t="shared" si="943"/>
        <v>2.3079774788100491E-4</v>
      </c>
      <c r="J477" s="21">
        <f t="shared" si="943"/>
        <v>3.3143031023321768E-3</v>
      </c>
      <c r="K477" s="21">
        <f t="shared" si="943"/>
        <v>1.1403025226871318E-2</v>
      </c>
      <c r="L477" s="21">
        <f t="shared" si="943"/>
        <v>-2.6911366903609422E-3</v>
      </c>
      <c r="M477" s="22">
        <f t="shared" si="943"/>
        <v>4.8842120515437261E-4</v>
      </c>
      <c r="N477" s="23">
        <f t="shared" ref="N477:S477" si="944">(B477-B476)/B476</f>
        <v>-5.864586710449482E-3</v>
      </c>
      <c r="O477" s="23">
        <f t="shared" si="944"/>
        <v>2.3082438373038931E-4</v>
      </c>
      <c r="P477" s="23">
        <f t="shared" si="944"/>
        <v>3.3198014776085983E-3</v>
      </c>
      <c r="Q477" s="23">
        <f t="shared" si="944"/>
        <v>1.1468287545755459E-2</v>
      </c>
      <c r="R477" s="23">
        <f t="shared" si="944"/>
        <v>-2.6875188281327957E-3</v>
      </c>
      <c r="S477" s="25">
        <f t="shared" si="944"/>
        <v>4.8854050221291772E-4</v>
      </c>
      <c r="U477" s="2"/>
    </row>
    <row r="478" spans="1:21" ht="15.75" customHeight="1">
      <c r="A478" s="110">
        <v>43083</v>
      </c>
      <c r="B478" s="15">
        <v>337.89001500000001</v>
      </c>
      <c r="C478" s="15">
        <v>40.969226999999997</v>
      </c>
      <c r="D478" s="15">
        <v>166.765289</v>
      </c>
      <c r="E478" s="15">
        <v>189.55999800000001</v>
      </c>
      <c r="F478" s="15">
        <v>81.812400999999994</v>
      </c>
      <c r="G478" s="15">
        <v>58.700400000000002</v>
      </c>
      <c r="H478" s="21">
        <f t="shared" ref="H478:M478" si="945">LN(B478/B477)</f>
        <v>-3.3681529697179849E-3</v>
      </c>
      <c r="I478" s="21">
        <f t="shared" si="945"/>
        <v>-1.8477531564326285E-3</v>
      </c>
      <c r="J478" s="21">
        <f t="shared" si="945"/>
        <v>-2.902820693798576E-4</v>
      </c>
      <c r="K478" s="21">
        <f t="shared" si="945"/>
        <v>9.0085766591560153E-3</v>
      </c>
      <c r="L478" s="21">
        <f t="shared" si="945"/>
        <v>-7.7629971061014998E-3</v>
      </c>
      <c r="M478" s="22">
        <f t="shared" si="945"/>
        <v>-4.7501667748116299E-3</v>
      </c>
      <c r="N478" s="23">
        <f t="shared" ref="N478:S478" si="946">(B478-B477)/B477</f>
        <v>-3.3624871054551428E-3</v>
      </c>
      <c r="O478" s="23">
        <f t="shared" si="946"/>
        <v>-1.8460471115141275E-3</v>
      </c>
      <c r="P478" s="23">
        <f t="shared" si="946"/>
        <v>-2.9023994161632655E-4</v>
      </c>
      <c r="Q478" s="23">
        <f t="shared" si="946"/>
        <v>9.0492760084675827E-3</v>
      </c>
      <c r="R478" s="23">
        <f t="shared" si="946"/>
        <v>-7.7329428646814189E-3</v>
      </c>
      <c r="S478" s="25">
        <f t="shared" si="946"/>
        <v>-4.7389025752841013E-3</v>
      </c>
      <c r="U478" s="2"/>
    </row>
    <row r="479" spans="1:21" ht="15.75" customHeight="1">
      <c r="A479" s="110">
        <v>43084</v>
      </c>
      <c r="B479" s="15">
        <v>343.45001200000002</v>
      </c>
      <c r="C479" s="15">
        <v>42.200389999999999</v>
      </c>
      <c r="D479" s="15">
        <v>168.459869</v>
      </c>
      <c r="E479" s="15">
        <v>190.11999499999999</v>
      </c>
      <c r="F479" s="15">
        <v>83.899017000000001</v>
      </c>
      <c r="G479" s="15">
        <v>58.882100000000001</v>
      </c>
      <c r="H479" s="21">
        <f t="shared" ref="H479:M479" si="947">LN(B479/B478)</f>
        <v>1.632113247861413E-2</v>
      </c>
      <c r="I479" s="21">
        <f t="shared" si="947"/>
        <v>2.9608238788634167E-2</v>
      </c>
      <c r="J479" s="21">
        <f t="shared" si="947"/>
        <v>1.0110186505689804E-2</v>
      </c>
      <c r="K479" s="21">
        <f t="shared" si="947"/>
        <v>2.9498388979904838E-3</v>
      </c>
      <c r="L479" s="21">
        <f t="shared" si="947"/>
        <v>2.5185063490207805E-2</v>
      </c>
      <c r="M479" s="22">
        <f t="shared" si="947"/>
        <v>3.0905984245977332E-3</v>
      </c>
      <c r="N479" s="23">
        <f t="shared" ref="N479:S479" si="948">(B479-B478)/B478</f>
        <v>1.6455049729717553E-2</v>
      </c>
      <c r="O479" s="23">
        <f t="shared" si="948"/>
        <v>3.0050920902168897E-2</v>
      </c>
      <c r="P479" s="23">
        <f t="shared" si="948"/>
        <v>1.0161467114418529E-2</v>
      </c>
      <c r="Q479" s="23">
        <f t="shared" si="948"/>
        <v>2.9541939539373778E-3</v>
      </c>
      <c r="R479" s="23">
        <f t="shared" si="948"/>
        <v>2.5504886478029249E-2</v>
      </c>
      <c r="S479" s="25">
        <f t="shared" si="948"/>
        <v>3.0953792478415703E-3</v>
      </c>
      <c r="U479" s="2"/>
    </row>
    <row r="480" spans="1:21" ht="15.75" customHeight="1">
      <c r="A480" s="110">
        <v>43087</v>
      </c>
      <c r="B480" s="15">
        <v>338.86999500000002</v>
      </c>
      <c r="C480" s="15">
        <v>43.810367999999997</v>
      </c>
      <c r="D480" s="15">
        <v>170.83227500000001</v>
      </c>
      <c r="E480" s="15">
        <v>190.41999799999999</v>
      </c>
      <c r="F480" s="15">
        <v>83.444984000000005</v>
      </c>
      <c r="G480" s="15">
        <v>58.649000000000001</v>
      </c>
      <c r="H480" s="21">
        <f t="shared" ref="H480:M480" si="949">LN(B480/B479)</f>
        <v>-1.3425037347478174E-2</v>
      </c>
      <c r="I480" s="21">
        <f t="shared" si="949"/>
        <v>3.744103899380171E-2</v>
      </c>
      <c r="J480" s="21">
        <f t="shared" si="949"/>
        <v>1.3984671949069757E-2</v>
      </c>
      <c r="K480" s="21">
        <f t="shared" si="949"/>
        <v>1.5767229078180822E-3</v>
      </c>
      <c r="L480" s="21">
        <f t="shared" si="949"/>
        <v>-5.4263566232770708E-3</v>
      </c>
      <c r="M480" s="22">
        <f t="shared" si="949"/>
        <v>-3.9666148897360169E-3</v>
      </c>
      <c r="N480" s="23">
        <f t="shared" ref="N480:S480" si="950">(B480-B479)/B479</f>
        <v>-1.3335323453125976E-2</v>
      </c>
      <c r="O480" s="23">
        <f t="shared" si="950"/>
        <v>3.8150784862414737E-2</v>
      </c>
      <c r="P480" s="23">
        <f t="shared" si="950"/>
        <v>1.4082914904795588E-2</v>
      </c>
      <c r="Q480" s="23">
        <f t="shared" si="950"/>
        <v>1.5779665889429663E-3</v>
      </c>
      <c r="R480" s="23">
        <f t="shared" si="950"/>
        <v>-5.4116605442468468E-3</v>
      </c>
      <c r="S480" s="25">
        <f t="shared" si="950"/>
        <v>-3.9587582643961462E-3</v>
      </c>
      <c r="U480" s="2"/>
    </row>
    <row r="481" spans="1:21" ht="15.75" customHeight="1">
      <c r="A481" s="110">
        <v>43088</v>
      </c>
      <c r="B481" s="15">
        <v>331.10000600000001</v>
      </c>
      <c r="C481" s="15">
        <v>44.549072000000002</v>
      </c>
      <c r="D481" s="15">
        <v>169.01177999999999</v>
      </c>
      <c r="E481" s="15">
        <v>187.020004</v>
      </c>
      <c r="F481" s="15">
        <v>82.913680999999997</v>
      </c>
      <c r="G481" s="15">
        <v>58.646099999999997</v>
      </c>
      <c r="H481" s="21">
        <f t="shared" ref="H481:M481" si="951">LN(B481/B480)</f>
        <v>-2.3196075577381511E-2</v>
      </c>
      <c r="I481" s="21">
        <f t="shared" si="951"/>
        <v>1.672082147313813E-2</v>
      </c>
      <c r="J481" s="21">
        <f t="shared" si="951"/>
        <v>-1.071381056744819E-2</v>
      </c>
      <c r="K481" s="21">
        <f t="shared" si="951"/>
        <v>-1.8016563959059543E-2</v>
      </c>
      <c r="L481" s="21">
        <f t="shared" si="951"/>
        <v>-6.3874617701972867E-3</v>
      </c>
      <c r="M481" s="22">
        <f t="shared" si="951"/>
        <v>-4.9447930912589781E-5</v>
      </c>
      <c r="N481" s="23">
        <f t="shared" ref="N481:S481" si="952">(B481-B480)/B480</f>
        <v>-2.292911474797292E-2</v>
      </c>
      <c r="O481" s="23">
        <f t="shared" si="952"/>
        <v>1.6861396827344742E-2</v>
      </c>
      <c r="P481" s="23">
        <f t="shared" si="952"/>
        <v>-1.0656622116634706E-2</v>
      </c>
      <c r="Q481" s="23">
        <f t="shared" si="952"/>
        <v>-1.7855235982094656E-2</v>
      </c>
      <c r="R481" s="23">
        <f t="shared" si="952"/>
        <v>-6.3671053013804671E-3</v>
      </c>
      <c r="S481" s="25">
        <f t="shared" si="952"/>
        <v>-4.9446708383841149E-5</v>
      </c>
      <c r="U481" s="2"/>
    </row>
    <row r="482" spans="1:21" ht="15.75" customHeight="1">
      <c r="A482" s="110">
        <v>43089</v>
      </c>
      <c r="B482" s="15">
        <v>328.98001099999999</v>
      </c>
      <c r="C482" s="15">
        <v>45.041527000000002</v>
      </c>
      <c r="D482" s="15">
        <v>168.82782</v>
      </c>
      <c r="E482" s="15">
        <v>188.820007</v>
      </c>
      <c r="F482" s="15">
        <v>82.614211999999995</v>
      </c>
      <c r="G482" s="15">
        <v>58.678400000000003</v>
      </c>
      <c r="H482" s="21">
        <f t="shared" ref="H482:M482" si="953">LN(B482/B481)</f>
        <v>-6.4234705939193205E-3</v>
      </c>
      <c r="I482" s="21">
        <f t="shared" si="953"/>
        <v>1.0993563281529853E-2</v>
      </c>
      <c r="J482" s="21">
        <f t="shared" si="953"/>
        <v>-1.0890376272136451E-3</v>
      </c>
      <c r="K482" s="21">
        <f t="shared" si="953"/>
        <v>9.5786329813265653E-3</v>
      </c>
      <c r="L482" s="21">
        <f t="shared" si="953"/>
        <v>-3.6183548440730626E-3</v>
      </c>
      <c r="M482" s="22">
        <f t="shared" si="953"/>
        <v>5.506096478746596E-4</v>
      </c>
      <c r="N482" s="23">
        <f t="shared" ref="N482:S482" si="954">(B482-B481)/B481</f>
        <v>-6.4028842089480882E-3</v>
      </c>
      <c r="O482" s="23">
        <f t="shared" si="954"/>
        <v>1.1054214552437807E-2</v>
      </c>
      <c r="P482" s="23">
        <f t="shared" si="954"/>
        <v>-1.0884448409453165E-3</v>
      </c>
      <c r="Q482" s="23">
        <f t="shared" si="954"/>
        <v>9.62465491124684E-3</v>
      </c>
      <c r="R482" s="23">
        <f t="shared" si="954"/>
        <v>-3.6118164865940761E-3</v>
      </c>
      <c r="S482" s="25">
        <f t="shared" si="954"/>
        <v>5.507612611922436E-4</v>
      </c>
      <c r="U482" s="2"/>
    </row>
    <row r="483" spans="1:21" ht="15.75" customHeight="1">
      <c r="A483" s="110">
        <v>43090</v>
      </c>
      <c r="B483" s="15">
        <v>331.66000400000001</v>
      </c>
      <c r="C483" s="15">
        <v>44.28389</v>
      </c>
      <c r="D483" s="15">
        <v>169.46691899999999</v>
      </c>
      <c r="E483" s="15">
        <v>188.61999499999999</v>
      </c>
      <c r="F483" s="15">
        <v>82.594893999999996</v>
      </c>
      <c r="G483" s="15">
        <v>58.520099999999999</v>
      </c>
      <c r="H483" s="21">
        <f t="shared" ref="H483:M483" si="955">LN(B483/B482)</f>
        <v>8.1133677658020518E-3</v>
      </c>
      <c r="I483" s="21">
        <f t="shared" si="955"/>
        <v>-1.6963932426878634E-2</v>
      </c>
      <c r="J483" s="21">
        <f t="shared" si="955"/>
        <v>3.7783606224810803E-3</v>
      </c>
      <c r="K483" s="21">
        <f t="shared" si="955"/>
        <v>-1.0598347692991382E-3</v>
      </c>
      <c r="L483" s="21">
        <f t="shared" si="955"/>
        <v>-2.3386120239698803E-4</v>
      </c>
      <c r="M483" s="22">
        <f t="shared" si="955"/>
        <v>-2.7014014047466025E-3</v>
      </c>
      <c r="N483" s="23">
        <f t="shared" ref="N483:S483" si="956">(B483-B482)/B482</f>
        <v>8.1463703276489479E-3</v>
      </c>
      <c r="O483" s="23">
        <f t="shared" si="956"/>
        <v>-1.6820855118877355E-2</v>
      </c>
      <c r="P483" s="23">
        <f t="shared" si="956"/>
        <v>3.7855076254611794E-3</v>
      </c>
      <c r="Q483" s="23">
        <f t="shared" si="956"/>
        <v>-1.0592733427873201E-3</v>
      </c>
      <c r="R483" s="23">
        <f t="shared" si="956"/>
        <v>-2.3383385899750995E-4</v>
      </c>
      <c r="S483" s="25">
        <f t="shared" si="956"/>
        <v>-2.6977559033648513E-3</v>
      </c>
      <c r="U483" s="2"/>
    </row>
    <row r="484" spans="1:21" ht="15.75" customHeight="1">
      <c r="A484" s="110">
        <v>43091</v>
      </c>
      <c r="B484" s="15">
        <v>325.20001200000002</v>
      </c>
      <c r="C484" s="15">
        <v>44.227074000000002</v>
      </c>
      <c r="D484" s="15">
        <v>169.46691899999999</v>
      </c>
      <c r="E484" s="15">
        <v>189.94000199999999</v>
      </c>
      <c r="F484" s="15">
        <v>82.604538000000005</v>
      </c>
      <c r="G484" s="15">
        <v>58.308799999999998</v>
      </c>
      <c r="H484" s="21">
        <f t="shared" ref="H484:M484" si="957">LN(B484/B483)</f>
        <v>-1.9669945272472743E-2</v>
      </c>
      <c r="I484" s="21">
        <f t="shared" si="957"/>
        <v>-1.2838185290497744E-3</v>
      </c>
      <c r="J484" s="21">
        <f t="shared" si="957"/>
        <v>0</v>
      </c>
      <c r="K484" s="21">
        <f t="shared" si="957"/>
        <v>6.9738607370325254E-3</v>
      </c>
      <c r="L484" s="21">
        <f t="shared" si="957"/>
        <v>1.1675584951109309E-4</v>
      </c>
      <c r="M484" s="22">
        <f t="shared" si="957"/>
        <v>-3.6172596060969455E-3</v>
      </c>
      <c r="N484" s="23">
        <f t="shared" ref="N484:S484" si="958">(B484-B483)/B483</f>
        <v>-1.9477754091807825E-2</v>
      </c>
      <c r="O484" s="23">
        <f t="shared" si="958"/>
        <v>-1.2829947865916423E-3</v>
      </c>
      <c r="P484" s="23">
        <f t="shared" si="958"/>
        <v>0</v>
      </c>
      <c r="Q484" s="23">
        <f t="shared" si="958"/>
        <v>6.9982347311588252E-3</v>
      </c>
      <c r="R484" s="23">
        <f t="shared" si="958"/>
        <v>1.1676266574067697E-4</v>
      </c>
      <c r="S484" s="25">
        <f t="shared" si="958"/>
        <v>-3.6107252038188823E-3</v>
      </c>
      <c r="U484" s="2"/>
    </row>
    <row r="485" spans="1:21" ht="15.75" customHeight="1">
      <c r="A485" s="110">
        <v>43095</v>
      </c>
      <c r="B485" s="15">
        <v>317.290009</v>
      </c>
      <c r="C485" s="15">
        <v>43.639904000000001</v>
      </c>
      <c r="D485" s="15">
        <v>165.16757200000001</v>
      </c>
      <c r="E485" s="15">
        <v>187.759995</v>
      </c>
      <c r="F485" s="15">
        <v>82.498283000000001</v>
      </c>
      <c r="G485" s="15">
        <v>58.048299999999998</v>
      </c>
      <c r="H485" s="21">
        <f t="shared" ref="H485:M485" si="959">LN(B485/B484)</f>
        <v>-2.4624204031830681E-2</v>
      </c>
      <c r="I485" s="21">
        <f t="shared" si="959"/>
        <v>-1.3365174352195724E-2</v>
      </c>
      <c r="J485" s="21">
        <f t="shared" si="959"/>
        <v>-2.5697193212233342E-2</v>
      </c>
      <c r="K485" s="21">
        <f t="shared" si="959"/>
        <v>-1.1543718431419591E-2</v>
      </c>
      <c r="L485" s="21">
        <f t="shared" si="959"/>
        <v>-1.287137482279528E-3</v>
      </c>
      <c r="M485" s="22">
        <f t="shared" si="959"/>
        <v>-4.4776027458338025E-3</v>
      </c>
      <c r="N485" s="23">
        <f t="shared" ref="N485:S485" si="960">(B485-B484)/B484</f>
        <v>-2.4323501562478471E-2</v>
      </c>
      <c r="O485" s="23">
        <f t="shared" si="960"/>
        <v>-1.3276256982318125E-2</v>
      </c>
      <c r="P485" s="23">
        <f t="shared" si="960"/>
        <v>-2.5369830438706348E-2</v>
      </c>
      <c r="Q485" s="23">
        <f t="shared" si="960"/>
        <v>-1.1477345356666835E-2</v>
      </c>
      <c r="R485" s="23">
        <f t="shared" si="960"/>
        <v>-1.286309476121087E-3</v>
      </c>
      <c r="S485" s="25">
        <f t="shared" si="960"/>
        <v>-4.4675932277803759E-3</v>
      </c>
      <c r="U485" s="2"/>
    </row>
    <row r="486" spans="1:21" ht="15.75" customHeight="1">
      <c r="A486" s="110">
        <v>43096</v>
      </c>
      <c r="B486" s="15">
        <v>311.64001500000001</v>
      </c>
      <c r="C486" s="15">
        <v>43.668312</v>
      </c>
      <c r="D486" s="15">
        <v>165.19662500000001</v>
      </c>
      <c r="E486" s="15">
        <v>186.240005</v>
      </c>
      <c r="F486" s="15">
        <v>82.797745000000006</v>
      </c>
      <c r="G486" s="15">
        <v>57.731099999999998</v>
      </c>
      <c r="H486" s="21">
        <f t="shared" ref="H486:M486" si="961">LN(B486/B485)</f>
        <v>-1.7967486947076408E-2</v>
      </c>
      <c r="I486" s="21">
        <f t="shared" si="961"/>
        <v>6.5075206673597904E-4</v>
      </c>
      <c r="J486" s="21">
        <f t="shared" si="961"/>
        <v>1.7588467720608267E-4</v>
      </c>
      <c r="K486" s="21">
        <f t="shared" si="961"/>
        <v>-8.128333522875961E-3</v>
      </c>
      <c r="L486" s="21">
        <f t="shared" si="961"/>
        <v>3.6233457179888806E-3</v>
      </c>
      <c r="M486" s="22">
        <f t="shared" si="961"/>
        <v>-5.4793995068072344E-3</v>
      </c>
      <c r="N486" s="23">
        <f t="shared" ref="N486:S486" si="962">(B486-B485)/B485</f>
        <v>-1.7807034068948551E-2</v>
      </c>
      <c r="O486" s="23">
        <f t="shared" si="962"/>
        <v>6.509638517994649E-4</v>
      </c>
      <c r="P486" s="23">
        <f t="shared" si="962"/>
        <v>1.759001458228414E-4</v>
      </c>
      <c r="Q486" s="23">
        <f t="shared" si="962"/>
        <v>-8.0953879445938796E-3</v>
      </c>
      <c r="R486" s="23">
        <f t="shared" si="962"/>
        <v>3.6299179705352831E-3</v>
      </c>
      <c r="S486" s="25">
        <f t="shared" si="962"/>
        <v>-5.4644149785609518E-3</v>
      </c>
      <c r="U486" s="2"/>
    </row>
    <row r="487" spans="1:21" ht="15.75" customHeight="1">
      <c r="A487" s="110">
        <v>43097</v>
      </c>
      <c r="B487" s="15">
        <v>315.35998499999999</v>
      </c>
      <c r="C487" s="15">
        <v>43.772488000000003</v>
      </c>
      <c r="D487" s="15">
        <v>165.661407</v>
      </c>
      <c r="E487" s="15">
        <v>192.71000699999999</v>
      </c>
      <c r="F487" s="15">
        <v>82.807411000000002</v>
      </c>
      <c r="G487" s="15">
        <v>57.6599</v>
      </c>
      <c r="H487" s="21">
        <f t="shared" ref="H487:M487" si="963">LN(B487/B486)</f>
        <v>1.1866072244604231E-2</v>
      </c>
      <c r="I487" s="21">
        <f t="shared" si="963"/>
        <v>2.3827789610672504E-3</v>
      </c>
      <c r="J487" s="21">
        <f t="shared" si="963"/>
        <v>2.8095573374747841E-3</v>
      </c>
      <c r="K487" s="21">
        <f t="shared" si="963"/>
        <v>3.4150313143686974E-2</v>
      </c>
      <c r="L487" s="21">
        <f t="shared" si="963"/>
        <v>1.1673549597668408E-4</v>
      </c>
      <c r="M487" s="22">
        <f t="shared" si="963"/>
        <v>-1.2340652050155108E-3</v>
      </c>
      <c r="N487" s="23">
        <f t="shared" ref="N487:S487" si="964">(B487-B486)/B486</f>
        <v>1.1936753372316419E-2</v>
      </c>
      <c r="O487" s="23">
        <f t="shared" si="964"/>
        <v>2.385620034958129E-3</v>
      </c>
      <c r="P487" s="23">
        <f t="shared" si="964"/>
        <v>2.8135078425481474E-3</v>
      </c>
      <c r="Q487" s="23">
        <f t="shared" si="964"/>
        <v>3.4740130081074655E-2</v>
      </c>
      <c r="R487" s="23">
        <f t="shared" si="964"/>
        <v>1.1674230982976327E-4</v>
      </c>
      <c r="S487" s="25">
        <f t="shared" si="964"/>
        <v>-1.2333040596835586E-3</v>
      </c>
      <c r="U487" s="2"/>
    </row>
    <row r="488" spans="1:21" ht="15.75" customHeight="1">
      <c r="A488" s="13">
        <v>43098</v>
      </c>
      <c r="B488" s="15">
        <v>311.35000600000001</v>
      </c>
      <c r="C488" s="15">
        <v>43.715663999999997</v>
      </c>
      <c r="D488" s="15">
        <v>163.86999499999999</v>
      </c>
      <c r="E488" s="15">
        <v>191.96000699999999</v>
      </c>
      <c r="F488" s="15">
        <v>82.633544999999998</v>
      </c>
      <c r="G488" s="15">
        <v>57.539000000000001</v>
      </c>
      <c r="H488" s="21">
        <f t="shared" ref="H488:M488" si="965">LN(B488/B487)</f>
        <v>-1.2797095250343201E-2</v>
      </c>
      <c r="I488" s="21">
        <f t="shared" si="965"/>
        <v>-1.2990103617810953E-3</v>
      </c>
      <c r="J488" s="21">
        <f t="shared" si="965"/>
        <v>-1.0872588387438386E-2</v>
      </c>
      <c r="K488" s="21">
        <f t="shared" si="965"/>
        <v>-3.8994510778642068E-3</v>
      </c>
      <c r="L488" s="21">
        <f t="shared" si="965"/>
        <v>-2.1018503303184923E-3</v>
      </c>
      <c r="M488" s="22">
        <f t="shared" si="965"/>
        <v>-2.0989791462863142E-3</v>
      </c>
      <c r="N488" s="23">
        <f t="shared" ref="N488:S488" si="966">(B488-B487)/B487</f>
        <v>-1.2715560599738066E-2</v>
      </c>
      <c r="O488" s="23">
        <f t="shared" si="966"/>
        <v>-1.2981670130335287E-3</v>
      </c>
      <c r="P488" s="23">
        <f t="shared" si="966"/>
        <v>-1.0813695431187592E-2</v>
      </c>
      <c r="Q488" s="23">
        <f t="shared" si="966"/>
        <v>-3.8918580912095553E-3</v>
      </c>
      <c r="R488" s="23">
        <f t="shared" si="966"/>
        <v>-2.0996429896836632E-3</v>
      </c>
      <c r="S488" s="25">
        <f t="shared" si="966"/>
        <v>-2.0967778299996859E-3</v>
      </c>
      <c r="U488" s="2"/>
    </row>
    <row r="489" spans="1:21" ht="15.75" customHeight="1">
      <c r="A489" s="13">
        <v>43102</v>
      </c>
      <c r="B489" s="15">
        <v>320.52999899999998</v>
      </c>
      <c r="C489" s="15">
        <v>44.369121999999997</v>
      </c>
      <c r="D489" s="15">
        <v>166.80401599999999</v>
      </c>
      <c r="E489" s="15">
        <v>201.070007</v>
      </c>
      <c r="F489" s="15">
        <v>83.029594000000003</v>
      </c>
      <c r="G489" s="15">
        <v>57.662799999999997</v>
      </c>
      <c r="H489" s="21">
        <f t="shared" ref="H489:M489" si="967">LN(B489/B488)</f>
        <v>2.9058172015106826E-2</v>
      </c>
      <c r="I489" s="21">
        <f t="shared" si="967"/>
        <v>1.4837295238096303E-2</v>
      </c>
      <c r="J489" s="21">
        <f t="shared" si="967"/>
        <v>1.7746166327274354E-2</v>
      </c>
      <c r="K489" s="21">
        <f t="shared" si="967"/>
        <v>4.6366087495327252E-2</v>
      </c>
      <c r="L489" s="21">
        <f t="shared" si="967"/>
        <v>4.7813865766213421E-3</v>
      </c>
      <c r="M489" s="22">
        <f t="shared" si="967"/>
        <v>2.1492728005384322E-3</v>
      </c>
      <c r="N489" s="23">
        <f t="shared" ref="N489:S489" si="968">(B489-B488)/B488</f>
        <v>2.9484479920003494E-2</v>
      </c>
      <c r="O489" s="23">
        <f t="shared" si="968"/>
        <v>1.4947914321969366E-2</v>
      </c>
      <c r="P489" s="23">
        <f t="shared" si="968"/>
        <v>1.790456514018934E-2</v>
      </c>
      <c r="Q489" s="23">
        <f t="shared" si="968"/>
        <v>4.7457801978513237E-2</v>
      </c>
      <c r="R489" s="23">
        <f t="shared" si="968"/>
        <v>4.7928356456207345E-3</v>
      </c>
      <c r="S489" s="25">
        <f t="shared" si="968"/>
        <v>2.151584142929069E-3</v>
      </c>
      <c r="U489" s="2"/>
    </row>
    <row r="490" spans="1:21" ht="15.75" customHeight="1">
      <c r="A490" s="13">
        <v>43103</v>
      </c>
      <c r="B490" s="15">
        <v>317.25</v>
      </c>
      <c r="C490" s="15">
        <v>42.863326999999998</v>
      </c>
      <c r="D490" s="15">
        <v>166.77496300000001</v>
      </c>
      <c r="E490" s="15">
        <v>205.050003</v>
      </c>
      <c r="F490" s="15">
        <v>83.415993</v>
      </c>
      <c r="G490" s="15">
        <v>57.399299999999997</v>
      </c>
      <c r="H490" s="21">
        <f t="shared" ref="H490:M490" si="969">LN(B490/B489)</f>
        <v>-1.028576600998754E-2</v>
      </c>
      <c r="I490" s="21">
        <f t="shared" si="969"/>
        <v>-3.4527165192095303E-2</v>
      </c>
      <c r="J490" s="21">
        <f t="shared" si="969"/>
        <v>-1.7418963365458973E-4</v>
      </c>
      <c r="K490" s="21">
        <f t="shared" si="969"/>
        <v>1.9600725517344347E-2</v>
      </c>
      <c r="L490" s="21">
        <f t="shared" si="969"/>
        <v>4.6429551074176458E-3</v>
      </c>
      <c r="M490" s="22">
        <f t="shared" si="969"/>
        <v>-4.5801434292520359E-3</v>
      </c>
      <c r="N490" s="23">
        <f t="shared" ref="N490:S490" si="970">(B490-B489)/B489</f>
        <v>-1.0233048420531694E-2</v>
      </c>
      <c r="O490" s="23">
        <f t="shared" si="970"/>
        <v>-3.3937903932378902E-2</v>
      </c>
      <c r="P490" s="23">
        <f t="shared" si="970"/>
        <v>-1.741744635211675E-4</v>
      </c>
      <c r="Q490" s="23">
        <f t="shared" si="970"/>
        <v>1.9794080973996285E-2</v>
      </c>
      <c r="R490" s="23">
        <f t="shared" si="970"/>
        <v>4.6537503242518232E-3</v>
      </c>
      <c r="S490" s="25">
        <f t="shared" si="970"/>
        <v>-4.5696705675062699E-3</v>
      </c>
      <c r="U490" s="2"/>
    </row>
    <row r="491" spans="1:21" ht="15.75" customHeight="1">
      <c r="A491" s="13">
        <v>43104</v>
      </c>
      <c r="B491" s="15">
        <v>314.61999500000002</v>
      </c>
      <c r="C491" s="15">
        <v>42.077274000000003</v>
      </c>
      <c r="D491" s="15">
        <v>167.549622</v>
      </c>
      <c r="E491" s="15">
        <v>205.63000500000001</v>
      </c>
      <c r="F491" s="15">
        <v>84.150192000000004</v>
      </c>
      <c r="G491" s="15">
        <v>57.088000000000001</v>
      </c>
      <c r="H491" s="21">
        <f t="shared" ref="H491:M491" si="971">LN(B491/B490)</f>
        <v>-8.3245610923257905E-3</v>
      </c>
      <c r="I491" s="21">
        <f t="shared" si="971"/>
        <v>-1.8508826895562078E-2</v>
      </c>
      <c r="J491" s="21">
        <f t="shared" si="971"/>
        <v>4.6341813980414742E-3</v>
      </c>
      <c r="K491" s="21">
        <f t="shared" si="971"/>
        <v>2.8245951802988562E-3</v>
      </c>
      <c r="L491" s="21">
        <f t="shared" si="971"/>
        <v>8.763148703606987E-3</v>
      </c>
      <c r="M491" s="22">
        <f t="shared" si="971"/>
        <v>-5.4381711716641433E-3</v>
      </c>
      <c r="N491" s="23">
        <f t="shared" ref="N491:S491" si="972">(B491-B490)/B490</f>
        <v>-8.2900078802205929E-3</v>
      </c>
      <c r="O491" s="23">
        <f t="shared" si="972"/>
        <v>-1.833859046919049E-2</v>
      </c>
      <c r="P491" s="23">
        <f t="shared" si="972"/>
        <v>4.644935822890787E-3</v>
      </c>
      <c r="Q491" s="23">
        <f t="shared" si="972"/>
        <v>2.8285881078480525E-3</v>
      </c>
      <c r="R491" s="23">
        <f t="shared" si="972"/>
        <v>8.8016574951041322E-3</v>
      </c>
      <c r="S491" s="25">
        <f t="shared" si="972"/>
        <v>-5.4234110868947132E-3</v>
      </c>
      <c r="U491" s="2"/>
    </row>
    <row r="492" spans="1:21" ht="15.75" customHeight="1">
      <c r="A492" s="13">
        <v>43105</v>
      </c>
      <c r="B492" s="15">
        <v>316.57998700000002</v>
      </c>
      <c r="C492" s="15">
        <v>42.370857000000001</v>
      </c>
      <c r="D492" s="15">
        <v>169.45721399999999</v>
      </c>
      <c r="E492" s="15">
        <v>209.990005</v>
      </c>
      <c r="F492" s="15">
        <v>85.193496999999994</v>
      </c>
      <c r="G492" s="15">
        <v>57.0122</v>
      </c>
      <c r="H492" s="21">
        <f t="shared" ref="H492:M492" si="973">LN(B492/B491)</f>
        <v>6.2103876915501491E-3</v>
      </c>
      <c r="I492" s="21">
        <f t="shared" si="973"/>
        <v>6.9530060470907951E-3</v>
      </c>
      <c r="J492" s="21">
        <f t="shared" si="973"/>
        <v>1.1320912039444761E-2</v>
      </c>
      <c r="K492" s="21">
        <f t="shared" si="973"/>
        <v>2.0981472697739097E-2</v>
      </c>
      <c r="L492" s="21">
        <f t="shared" si="973"/>
        <v>1.2321902357049679E-2</v>
      </c>
      <c r="M492" s="22">
        <f t="shared" si="973"/>
        <v>-1.3286569375162984E-3</v>
      </c>
      <c r="N492" s="23">
        <f t="shared" ref="N492:S492" si="974">(B492-B491)/B491</f>
        <v>6.2297121325680513E-3</v>
      </c>
      <c r="O492" s="23">
        <f t="shared" si="974"/>
        <v>6.9772343141810498E-3</v>
      </c>
      <c r="P492" s="23">
        <f t="shared" si="974"/>
        <v>1.1385236070541501E-2</v>
      </c>
      <c r="Q492" s="23">
        <f t="shared" si="974"/>
        <v>2.1203131323174286E-2</v>
      </c>
      <c r="R492" s="23">
        <f t="shared" si="974"/>
        <v>1.2398129763031193E-2</v>
      </c>
      <c r="S492" s="25">
        <f t="shared" si="974"/>
        <v>-1.3277746636771472E-3</v>
      </c>
      <c r="U492" s="2"/>
    </row>
    <row r="493" spans="1:21" ht="15.75" customHeight="1">
      <c r="A493" s="13">
        <v>43108</v>
      </c>
      <c r="B493" s="15">
        <v>336.41000400000001</v>
      </c>
      <c r="C493" s="15">
        <v>42.370857000000001</v>
      </c>
      <c r="D493" s="15">
        <v>168.82782</v>
      </c>
      <c r="E493" s="15">
        <v>212.050003</v>
      </c>
      <c r="F493" s="15">
        <v>85.280426000000006</v>
      </c>
      <c r="G493" s="15">
        <v>57.052700000000002</v>
      </c>
      <c r="H493" s="21">
        <f t="shared" ref="H493:M493" si="975">LN(B493/B492)</f>
        <v>6.0754732869552748E-2</v>
      </c>
      <c r="I493" s="21">
        <f t="shared" si="975"/>
        <v>0</v>
      </c>
      <c r="J493" s="21">
        <f t="shared" si="975"/>
        <v>-3.7210911685962777E-3</v>
      </c>
      <c r="K493" s="21">
        <f t="shared" si="975"/>
        <v>9.7621757215222617E-3</v>
      </c>
      <c r="L493" s="21">
        <f t="shared" si="975"/>
        <v>1.0198510834357915E-3</v>
      </c>
      <c r="M493" s="22">
        <f t="shared" si="975"/>
        <v>7.1012207439666492E-4</v>
      </c>
      <c r="N493" s="23">
        <f t="shared" ref="N493:S493" si="976">(B493-B492)/B492</f>
        <v>6.2638251987798571E-2</v>
      </c>
      <c r="O493" s="23">
        <f t="shared" si="976"/>
        <v>0</v>
      </c>
      <c r="P493" s="23">
        <f t="shared" si="976"/>
        <v>-3.7141764882313638E-3</v>
      </c>
      <c r="Q493" s="23">
        <f t="shared" si="976"/>
        <v>9.8099811941049636E-3</v>
      </c>
      <c r="R493" s="23">
        <f t="shared" si="976"/>
        <v>1.0203713083876817E-3</v>
      </c>
      <c r="S493" s="25">
        <f t="shared" si="976"/>
        <v>7.103742707701428E-4</v>
      </c>
      <c r="U493" s="2"/>
    </row>
    <row r="494" spans="1:21" ht="15.75" customHeight="1">
      <c r="A494" s="110">
        <v>43109</v>
      </c>
      <c r="B494" s="15">
        <v>333.69000199999999</v>
      </c>
      <c r="C494" s="15">
        <v>41.310164999999998</v>
      </c>
      <c r="D494" s="15">
        <v>168.80845600000001</v>
      </c>
      <c r="E494" s="15">
        <v>209.30999800000001</v>
      </c>
      <c r="F494" s="15">
        <v>85.222472999999994</v>
      </c>
      <c r="G494" s="15">
        <v>56.959400000000002</v>
      </c>
      <c r="H494" s="21">
        <f t="shared" ref="H494:M494" si="977">LN(B494/B493)</f>
        <v>-8.1182417976396505E-3</v>
      </c>
      <c r="I494" s="21">
        <f t="shared" si="977"/>
        <v>-2.5352195418355525E-2</v>
      </c>
      <c r="J494" s="21">
        <f t="shared" si="977"/>
        <v>-1.1470331476606188E-4</v>
      </c>
      <c r="K494" s="21">
        <f t="shared" si="977"/>
        <v>-1.3005713004156623E-2</v>
      </c>
      <c r="L494" s="21">
        <f t="shared" si="977"/>
        <v>-6.7978905428174574E-4</v>
      </c>
      <c r="M494" s="22">
        <f t="shared" si="977"/>
        <v>-1.6366687540492341E-3</v>
      </c>
      <c r="N494" s="23">
        <f t="shared" ref="N494:S494" si="978">(B494-B493)/B493</f>
        <v>-8.0853778652790059E-3</v>
      </c>
      <c r="O494" s="23">
        <f t="shared" si="978"/>
        <v>-2.5033527171753996E-2</v>
      </c>
      <c r="P494" s="23">
        <f t="shared" si="978"/>
        <v>-1.1469673659232193E-4</v>
      </c>
      <c r="Q494" s="23">
        <f t="shared" si="978"/>
        <v>-1.2921504179370356E-2</v>
      </c>
      <c r="R494" s="23">
        <f t="shared" si="978"/>
        <v>-6.795580500502179E-4</v>
      </c>
      <c r="S494" s="25">
        <f t="shared" si="978"/>
        <v>-1.6353301421317356E-3</v>
      </c>
      <c r="U494" s="2"/>
    </row>
    <row r="495" spans="1:21" ht="15.75" customHeight="1">
      <c r="A495" s="110">
        <v>43110</v>
      </c>
      <c r="B495" s="15">
        <v>334.79998799999998</v>
      </c>
      <c r="C495" s="15">
        <v>40.249476999999999</v>
      </c>
      <c r="D495" s="15">
        <v>168.76971399999999</v>
      </c>
      <c r="E495" s="15">
        <v>212.520004</v>
      </c>
      <c r="F495" s="15">
        <v>84.836060000000003</v>
      </c>
      <c r="G495" s="15">
        <v>56.891300000000001</v>
      </c>
      <c r="H495" s="21">
        <f t="shared" ref="H495:M495" si="979">LN(B495/B494)</f>
        <v>3.3208785073912872E-3</v>
      </c>
      <c r="I495" s="21">
        <f t="shared" si="979"/>
        <v>-2.6011585599632646E-2</v>
      </c>
      <c r="J495" s="21">
        <f t="shared" si="979"/>
        <v>-2.2952906089926834E-4</v>
      </c>
      <c r="K495" s="21">
        <f t="shared" si="979"/>
        <v>1.5219723340450516E-2</v>
      </c>
      <c r="L495" s="21">
        <f t="shared" si="979"/>
        <v>-4.544478400571394E-3</v>
      </c>
      <c r="M495" s="22">
        <f t="shared" si="979"/>
        <v>-1.1963037227129374E-3</v>
      </c>
      <c r="N495" s="23">
        <f t="shared" ref="N495:S495" si="980">(B495-B494)/B494</f>
        <v>3.3263987333968493E-3</v>
      </c>
      <c r="O495" s="23">
        <f t="shared" si="980"/>
        <v>-2.5676198582116509E-2</v>
      </c>
      <c r="P495" s="23">
        <f t="shared" si="980"/>
        <v>-2.2950272111968949E-4</v>
      </c>
      <c r="Q495" s="23">
        <f t="shared" si="980"/>
        <v>1.5336133154996221E-2</v>
      </c>
      <c r="R495" s="23">
        <f t="shared" si="980"/>
        <v>-4.5341678831590628E-3</v>
      </c>
      <c r="S495" s="25">
        <f t="shared" si="980"/>
        <v>-1.1955884366759684E-3</v>
      </c>
      <c r="U495" s="2"/>
    </row>
    <row r="496" spans="1:21" ht="15.75" customHeight="1">
      <c r="A496" s="110">
        <v>43111</v>
      </c>
      <c r="B496" s="15">
        <v>337.95001200000002</v>
      </c>
      <c r="C496" s="15">
        <v>41.111282000000003</v>
      </c>
      <c r="D496" s="15">
        <v>169.72837799999999</v>
      </c>
      <c r="E496" s="15">
        <v>217.240005</v>
      </c>
      <c r="F496" s="15">
        <v>85.087219000000005</v>
      </c>
      <c r="G496" s="15">
        <v>56.5976</v>
      </c>
      <c r="H496" s="21">
        <f t="shared" ref="H496:M496" si="981">LN(B496/B495)</f>
        <v>9.3646882815481836E-3</v>
      </c>
      <c r="I496" s="21">
        <f t="shared" si="981"/>
        <v>2.11855750588359E-2</v>
      </c>
      <c r="J496" s="21">
        <f t="shared" si="981"/>
        <v>5.6642361405826328E-3</v>
      </c>
      <c r="K496" s="21">
        <f t="shared" si="981"/>
        <v>2.1966635778163199E-2</v>
      </c>
      <c r="L496" s="21">
        <f t="shared" si="981"/>
        <v>2.9561480261048891E-3</v>
      </c>
      <c r="M496" s="22">
        <f t="shared" si="981"/>
        <v>-5.1758481344055963E-3</v>
      </c>
      <c r="N496" s="23">
        <f t="shared" ref="N496:S496" si="982">(B496-B495)/B495</f>
        <v>9.4086741723540049E-3</v>
      </c>
      <c r="O496" s="23">
        <f t="shared" si="982"/>
        <v>2.141158256540834E-2</v>
      </c>
      <c r="P496" s="23">
        <f t="shared" si="982"/>
        <v>5.6803082572030603E-3</v>
      </c>
      <c r="Q496" s="23">
        <f t="shared" si="982"/>
        <v>2.2209678671001702E-2</v>
      </c>
      <c r="R496" s="23">
        <f t="shared" si="982"/>
        <v>2.9605217404014431E-3</v>
      </c>
      <c r="S496" s="25">
        <f t="shared" si="982"/>
        <v>-5.1624765122259674E-3</v>
      </c>
      <c r="U496" s="2"/>
    </row>
    <row r="497" spans="1:21" ht="15.75" customHeight="1">
      <c r="A497" s="110">
        <v>43112</v>
      </c>
      <c r="B497" s="15">
        <v>336.22000100000002</v>
      </c>
      <c r="C497" s="15">
        <v>40.950287000000003</v>
      </c>
      <c r="D497" s="15">
        <v>171.481064</v>
      </c>
      <c r="E497" s="15">
        <v>221.229996</v>
      </c>
      <c r="F497" s="15">
        <v>86.555572999999995</v>
      </c>
      <c r="G497" s="15">
        <v>56.412700000000001</v>
      </c>
      <c r="H497" s="21">
        <f t="shared" ref="H497:M497" si="983">LN(B497/B496)</f>
        <v>-5.1322804754181097E-3</v>
      </c>
      <c r="I497" s="21">
        <f t="shared" si="983"/>
        <v>-3.9237662286410041E-3</v>
      </c>
      <c r="J497" s="21">
        <f t="shared" si="983"/>
        <v>1.0273463742183729E-2</v>
      </c>
      <c r="K497" s="21">
        <f t="shared" si="983"/>
        <v>1.8200110058501306E-2</v>
      </c>
      <c r="L497" s="21">
        <f t="shared" si="983"/>
        <v>1.7109833789066713E-2</v>
      </c>
      <c r="M497" s="22">
        <f t="shared" si="983"/>
        <v>-3.2722710228832454E-3</v>
      </c>
      <c r="N497" s="23">
        <f t="shared" ref="N497:S497" si="984">(B497-B496)/B496</f>
        <v>-5.1191328260701179E-3</v>
      </c>
      <c r="O497" s="23">
        <f t="shared" si="984"/>
        <v>-3.9160783164095868E-3</v>
      </c>
      <c r="P497" s="23">
        <f t="shared" si="984"/>
        <v>1.0326416953092025E-2</v>
      </c>
      <c r="Q497" s="23">
        <f t="shared" si="984"/>
        <v>1.8366741429599966E-2</v>
      </c>
      <c r="R497" s="23">
        <f t="shared" si="984"/>
        <v>1.7257045385394378E-2</v>
      </c>
      <c r="S497" s="25">
        <f t="shared" si="984"/>
        <v>-3.2669229790662315E-3</v>
      </c>
      <c r="U497" s="2"/>
    </row>
    <row r="498" spans="1:21" ht="15.75" customHeight="1">
      <c r="A498" s="110">
        <v>43116</v>
      </c>
      <c r="B498" s="15">
        <v>340.05999800000001</v>
      </c>
      <c r="C498" s="15">
        <v>40.855587</v>
      </c>
      <c r="D498" s="15">
        <v>170.60955799999999</v>
      </c>
      <c r="E498" s="15">
        <v>221.529999</v>
      </c>
      <c r="F498" s="15">
        <v>85.348044999999999</v>
      </c>
      <c r="G498" s="15">
        <v>56.434899999999999</v>
      </c>
      <c r="H498" s="21">
        <f t="shared" ref="H498:M498" si="985">LN(B498/B497)</f>
        <v>1.1356356168869043E-2</v>
      </c>
      <c r="I498" s="21">
        <f t="shared" si="985"/>
        <v>-2.3152382016460669E-3</v>
      </c>
      <c r="J498" s="21">
        <f t="shared" si="985"/>
        <v>-5.0951872362343152E-3</v>
      </c>
      <c r="K498" s="21">
        <f t="shared" si="985"/>
        <v>1.3551497393581074E-3</v>
      </c>
      <c r="L498" s="21">
        <f t="shared" si="985"/>
        <v>-1.4049126779318397E-2</v>
      </c>
      <c r="M498" s="22">
        <f t="shared" si="985"/>
        <v>3.934509956149485E-4</v>
      </c>
      <c r="N498" s="23">
        <f t="shared" ref="N498:S498" si="986">(B498-B497)/B497</f>
        <v>1.1421084375048771E-2</v>
      </c>
      <c r="O498" s="23">
        <f t="shared" si="986"/>
        <v>-2.3125601048901833E-3</v>
      </c>
      <c r="P498" s="23">
        <f t="shared" si="986"/>
        <v>-5.0822287876637548E-3</v>
      </c>
      <c r="Q498" s="23">
        <f t="shared" si="986"/>
        <v>1.3560683696798683E-3</v>
      </c>
      <c r="R498" s="23">
        <f t="shared" si="986"/>
        <v>-1.395089834365716E-2</v>
      </c>
      <c r="S498" s="25">
        <f t="shared" si="986"/>
        <v>3.9352840761030757E-4</v>
      </c>
      <c r="U498" s="2"/>
    </row>
    <row r="499" spans="1:21" ht="15.75" customHeight="1">
      <c r="A499" s="110">
        <v>43117</v>
      </c>
      <c r="B499" s="15">
        <v>347.16000400000001</v>
      </c>
      <c r="C499" s="15">
        <v>42.039394000000001</v>
      </c>
      <c r="D499" s="15">
        <v>173.42739900000001</v>
      </c>
      <c r="E499" s="15">
        <v>217.5</v>
      </c>
      <c r="F499" s="15">
        <v>87.077217000000005</v>
      </c>
      <c r="G499" s="15">
        <v>56.723599999999998</v>
      </c>
      <c r="H499" s="21">
        <f t="shared" ref="H499:M499" si="987">LN(B499/B498)</f>
        <v>2.066371355008418E-2</v>
      </c>
      <c r="I499" s="21">
        <f t="shared" si="987"/>
        <v>2.8563550441967563E-2</v>
      </c>
      <c r="J499" s="21">
        <f t="shared" si="987"/>
        <v>1.638140296522168E-2</v>
      </c>
      <c r="K499" s="21">
        <f t="shared" si="987"/>
        <v>-1.8359165451783992E-2</v>
      </c>
      <c r="L499" s="21">
        <f t="shared" si="987"/>
        <v>2.0057733441964317E-2</v>
      </c>
      <c r="M499" s="22">
        <f t="shared" si="987"/>
        <v>5.1025884293680029E-3</v>
      </c>
      <c r="N499" s="23">
        <f t="shared" ref="N499:S499" si="988">(B499-B498)/B498</f>
        <v>2.0878686237009291E-2</v>
      </c>
      <c r="O499" s="23">
        <f t="shared" si="988"/>
        <v>2.8975400598209532E-2</v>
      </c>
      <c r="P499" s="23">
        <f t="shared" si="988"/>
        <v>1.6516313816369043E-2</v>
      </c>
      <c r="Q499" s="23">
        <f t="shared" si="988"/>
        <v>-1.8191662610895436E-2</v>
      </c>
      <c r="R499" s="23">
        <f t="shared" si="988"/>
        <v>2.0260241461887093E-2</v>
      </c>
      <c r="S499" s="25">
        <f t="shared" si="988"/>
        <v>5.115628804161939E-3</v>
      </c>
      <c r="U499" s="2"/>
    </row>
    <row r="500" spans="1:21" ht="15.75" customHeight="1">
      <c r="A500" s="110">
        <v>43118</v>
      </c>
      <c r="B500" s="15">
        <v>344.57000699999998</v>
      </c>
      <c r="C500" s="15">
        <v>42.124630000000003</v>
      </c>
      <c r="D500" s="15">
        <v>173.58232100000001</v>
      </c>
      <c r="E500" s="15">
        <v>220.33000200000001</v>
      </c>
      <c r="F500" s="15">
        <v>87.038596999999996</v>
      </c>
      <c r="G500" s="15">
        <v>56.645000000000003</v>
      </c>
      <c r="H500" s="21">
        <f t="shared" ref="H500:M500" si="989">LN(B500/B499)</f>
        <v>-7.4884971367470523E-3</v>
      </c>
      <c r="I500" s="21">
        <f t="shared" si="989"/>
        <v>2.0254741893135208E-3</v>
      </c>
      <c r="J500" s="21">
        <f t="shared" si="989"/>
        <v>8.9289723811105369E-4</v>
      </c>
      <c r="K500" s="21">
        <f t="shared" si="989"/>
        <v>1.2927581024651734E-2</v>
      </c>
      <c r="L500" s="21">
        <f t="shared" si="989"/>
        <v>-4.4361278560660247E-4</v>
      </c>
      <c r="M500" s="22">
        <f t="shared" si="989"/>
        <v>-1.3866275599048821E-3</v>
      </c>
      <c r="N500" s="23">
        <f t="shared" ref="N500:S500" si="990">(B500-B499)/B499</f>
        <v>-7.4605282007083953E-3</v>
      </c>
      <c r="O500" s="23">
        <f t="shared" si="990"/>
        <v>2.0275268477942822E-3</v>
      </c>
      <c r="P500" s="23">
        <f t="shared" si="990"/>
        <v>8.9329598952238862E-4</v>
      </c>
      <c r="Q500" s="23">
        <f t="shared" si="990"/>
        <v>1.3011503448275896E-2</v>
      </c>
      <c r="R500" s="23">
        <f t="shared" si="990"/>
        <v>-4.4351440400315916E-4</v>
      </c>
      <c r="S500" s="25">
        <f t="shared" si="990"/>
        <v>-1.385666636109035E-3</v>
      </c>
      <c r="U500" s="2"/>
    </row>
    <row r="501" spans="1:21" ht="15.75" customHeight="1">
      <c r="A501" s="110">
        <v>43119</v>
      </c>
      <c r="B501" s="15">
        <v>350.01998900000001</v>
      </c>
      <c r="C501" s="15">
        <v>42.446624999999997</v>
      </c>
      <c r="D501" s="15">
        <v>172.80766299999999</v>
      </c>
      <c r="E501" s="15">
        <v>220.46000699999999</v>
      </c>
      <c r="F501" s="15">
        <v>86.941986</v>
      </c>
      <c r="G501" s="15">
        <v>56.594099999999997</v>
      </c>
      <c r="H501" s="21">
        <f t="shared" ref="H501:M501" si="991">LN(B501/B500)</f>
        <v>1.5692981119873595E-2</v>
      </c>
      <c r="I501" s="21">
        <f t="shared" si="991"/>
        <v>7.6147990451266639E-3</v>
      </c>
      <c r="J501" s="21">
        <f t="shared" si="991"/>
        <v>-4.4727580313376472E-3</v>
      </c>
      <c r="K501" s="21">
        <f t="shared" si="991"/>
        <v>5.8987273356993892E-4</v>
      </c>
      <c r="L501" s="21">
        <f t="shared" si="991"/>
        <v>-1.1105953120086778E-3</v>
      </c>
      <c r="M501" s="22">
        <f t="shared" si="991"/>
        <v>-8.9898283239612164E-4</v>
      </c>
      <c r="N501" s="23">
        <f t="shared" ref="N501:S501" si="992">(B501-B500)/B500</f>
        <v>1.5816762600582453E-2</v>
      </c>
      <c r="O501" s="23">
        <f t="shared" si="992"/>
        <v>7.6438653585798617E-3</v>
      </c>
      <c r="P501" s="23">
        <f t="shared" si="992"/>
        <v>-4.4627701458146559E-3</v>
      </c>
      <c r="Q501" s="23">
        <f t="shared" si="992"/>
        <v>5.9004674270362342E-4</v>
      </c>
      <c r="R501" s="23">
        <f t="shared" si="992"/>
        <v>-1.1099788292772664E-3</v>
      </c>
      <c r="S501" s="25">
        <f t="shared" si="992"/>
        <v>-8.9857886839095618E-4</v>
      </c>
      <c r="U501" s="2"/>
    </row>
    <row r="502" spans="1:21" ht="15.75" customHeight="1">
      <c r="A502" s="110">
        <v>43122</v>
      </c>
      <c r="B502" s="15">
        <v>351.55999800000001</v>
      </c>
      <c r="C502" s="15">
        <v>43.327385</v>
      </c>
      <c r="D502" s="15">
        <v>171.39392100000001</v>
      </c>
      <c r="E502" s="15">
        <v>227.58000200000001</v>
      </c>
      <c r="F502" s="15">
        <v>88.497275999999999</v>
      </c>
      <c r="G502" s="15">
        <v>56.5807</v>
      </c>
      <c r="H502" s="21">
        <f t="shared" ref="H502:M502" si="993">LN(B502/B501)</f>
        <v>4.3901237262798437E-3</v>
      </c>
      <c r="I502" s="21">
        <f t="shared" si="993"/>
        <v>2.053747883813143E-2</v>
      </c>
      <c r="J502" s="21">
        <f t="shared" si="993"/>
        <v>-8.2146626612501928E-3</v>
      </c>
      <c r="K502" s="21">
        <f t="shared" si="993"/>
        <v>3.1785529430020415E-2</v>
      </c>
      <c r="L502" s="21">
        <f t="shared" si="993"/>
        <v>1.7730703239187778E-2</v>
      </c>
      <c r="M502" s="22">
        <f t="shared" si="993"/>
        <v>-2.3680183331652321E-4</v>
      </c>
      <c r="N502" s="23">
        <f t="shared" ref="N502:S502" si="994">(B502-B501)/B501</f>
        <v>4.3997744368822252E-3</v>
      </c>
      <c r="O502" s="23">
        <f t="shared" si="994"/>
        <v>2.0749824043725554E-2</v>
      </c>
      <c r="P502" s="23">
        <f t="shared" si="994"/>
        <v>-8.1810145190146163E-3</v>
      </c>
      <c r="Q502" s="23">
        <f t="shared" si="994"/>
        <v>3.2296084432220928E-2</v>
      </c>
      <c r="R502" s="23">
        <f t="shared" si="994"/>
        <v>1.7888825313928294E-2</v>
      </c>
      <c r="S502" s="25">
        <f t="shared" si="994"/>
        <v>-2.3677379797535771E-4</v>
      </c>
      <c r="U502" s="2"/>
    </row>
    <row r="503" spans="1:21" ht="15.75" customHeight="1">
      <c r="A503" s="110">
        <v>43123</v>
      </c>
      <c r="B503" s="15">
        <v>352.790009</v>
      </c>
      <c r="C503" s="15">
        <v>43.620959999999997</v>
      </c>
      <c r="D503" s="15">
        <v>171.43263200000001</v>
      </c>
      <c r="E503" s="15">
        <v>250.28999300000001</v>
      </c>
      <c r="F503" s="15">
        <v>88.777434999999997</v>
      </c>
      <c r="G503" s="15">
        <v>56.481499999999997</v>
      </c>
      <c r="H503" s="21">
        <f t="shared" ref="H503:M503" si="995">LN(B503/B502)</f>
        <v>3.4926165631283322E-3</v>
      </c>
      <c r="I503" s="21">
        <f t="shared" si="995"/>
        <v>6.7528856499794159E-3</v>
      </c>
      <c r="J503" s="21">
        <f t="shared" si="995"/>
        <v>2.2583431665832278E-4</v>
      </c>
      <c r="K503" s="21">
        <f t="shared" si="995"/>
        <v>9.5118383897553865E-2</v>
      </c>
      <c r="L503" s="21">
        <f t="shared" si="995"/>
        <v>3.1607354670924628E-3</v>
      </c>
      <c r="M503" s="22">
        <f t="shared" si="995"/>
        <v>-1.7547867537578048E-3</v>
      </c>
      <c r="N503" s="23">
        <f t="shared" ref="N503:S503" si="996">(B503-B502)/B502</f>
        <v>3.4987228552663444E-3</v>
      </c>
      <c r="O503" s="23">
        <f t="shared" si="996"/>
        <v>6.7757377926223111E-3</v>
      </c>
      <c r="P503" s="23">
        <f t="shared" si="996"/>
        <v>2.2585981914729857E-4</v>
      </c>
      <c r="Q503" s="23">
        <f t="shared" si="996"/>
        <v>9.9789044733376894E-2</v>
      </c>
      <c r="R503" s="23">
        <f t="shared" si="996"/>
        <v>3.1657358583556585E-3</v>
      </c>
      <c r="S503" s="25">
        <f t="shared" si="996"/>
        <v>-1.7532480156661773E-3</v>
      </c>
      <c r="U503" s="2"/>
    </row>
    <row r="504" spans="1:21" ht="15.75" customHeight="1">
      <c r="A504" s="110">
        <v>43124</v>
      </c>
      <c r="B504" s="15">
        <v>345.89001500000001</v>
      </c>
      <c r="C504" s="15">
        <v>43.100079000000001</v>
      </c>
      <c r="D504" s="15">
        <v>168.70195000000001</v>
      </c>
      <c r="E504" s="15">
        <v>261.29998799999998</v>
      </c>
      <c r="F504" s="15">
        <v>88.700134000000006</v>
      </c>
      <c r="G504" s="15">
        <v>56.339700000000001</v>
      </c>
      <c r="H504" s="21">
        <f t="shared" ref="H504:M504" si="997">LN(B504/B503)</f>
        <v>-1.9752155768659206E-2</v>
      </c>
      <c r="I504" s="21">
        <f t="shared" si="997"/>
        <v>-1.2012938729741744E-2</v>
      </c>
      <c r="J504" s="21">
        <f t="shared" si="997"/>
        <v>-1.6056824641363616E-2</v>
      </c>
      <c r="K504" s="21">
        <f t="shared" si="997"/>
        <v>4.3048908987805848E-2</v>
      </c>
      <c r="L504" s="21">
        <f t="shared" si="997"/>
        <v>-8.7110732160376205E-4</v>
      </c>
      <c r="M504" s="22">
        <f t="shared" si="997"/>
        <v>-2.5137132855634569E-3</v>
      </c>
      <c r="N504" s="23">
        <f t="shared" ref="N504:S504" si="998">(B504-B503)/B503</f>
        <v>-1.9558359998794617E-2</v>
      </c>
      <c r="O504" s="23">
        <f t="shared" si="998"/>
        <v>-1.1941071448221124E-2</v>
      </c>
      <c r="P504" s="23">
        <f t="shared" si="998"/>
        <v>-1.592860103787009E-2</v>
      </c>
      <c r="Q504" s="23">
        <f t="shared" si="998"/>
        <v>4.3988954044998411E-2</v>
      </c>
      <c r="R504" s="23">
        <f t="shared" si="998"/>
        <v>-8.7072801776703066E-4</v>
      </c>
      <c r="S504" s="25">
        <f t="shared" si="998"/>
        <v>-2.5105565539158201E-3</v>
      </c>
      <c r="U504" s="2"/>
    </row>
    <row r="505" spans="1:21" ht="15.75" customHeight="1">
      <c r="A505" s="110">
        <v>43125</v>
      </c>
      <c r="B505" s="15">
        <v>337.64001500000001</v>
      </c>
      <c r="C505" s="15">
        <v>42.901211000000004</v>
      </c>
      <c r="D505" s="15">
        <v>165.69044500000001</v>
      </c>
      <c r="E505" s="15">
        <v>269.70001200000002</v>
      </c>
      <c r="F505" s="15">
        <v>89.192824999999999</v>
      </c>
      <c r="G505" s="15">
        <v>55.841500000000003</v>
      </c>
      <c r="H505" s="21">
        <f t="shared" ref="H505:M505" si="999">LN(B505/B504)</f>
        <v>-2.4140565260450168E-2</v>
      </c>
      <c r="I505" s="21">
        <f t="shared" si="999"/>
        <v>-4.6247760808730901E-3</v>
      </c>
      <c r="J505" s="21">
        <f t="shared" si="999"/>
        <v>-1.8012290149530284E-2</v>
      </c>
      <c r="K505" s="21">
        <f t="shared" si="999"/>
        <v>3.1641148037224814E-2</v>
      </c>
      <c r="L505" s="21">
        <f t="shared" si="999"/>
        <v>5.5391991063339892E-3</v>
      </c>
      <c r="M505" s="22">
        <f t="shared" si="999"/>
        <v>-8.8821170629072386E-3</v>
      </c>
      <c r="N505" s="23">
        <f t="shared" ref="N505:S505" si="1000">(B505-B504)/B504</f>
        <v>-2.3851512452592771E-2</v>
      </c>
      <c r="O505" s="23">
        <f t="shared" si="1000"/>
        <v>-4.6140982711423192E-3</v>
      </c>
      <c r="P505" s="23">
        <f t="shared" si="1000"/>
        <v>-1.7851038473473482E-2</v>
      </c>
      <c r="Q505" s="23">
        <f t="shared" si="1000"/>
        <v>3.214705084487042E-2</v>
      </c>
      <c r="R505" s="23">
        <f t="shared" si="1000"/>
        <v>5.5545688352623404E-3</v>
      </c>
      <c r="S505" s="25">
        <f t="shared" si="1000"/>
        <v>-8.842787590278206E-3</v>
      </c>
      <c r="U505" s="2"/>
    </row>
    <row r="506" spans="1:21" ht="15.75" customHeight="1">
      <c r="A506" s="110">
        <v>43126</v>
      </c>
      <c r="B506" s="15">
        <v>342.85000600000001</v>
      </c>
      <c r="C506" s="15">
        <v>47.428092999999997</v>
      </c>
      <c r="D506" s="15">
        <v>166.07775899999999</v>
      </c>
      <c r="E506" s="15">
        <v>274.60000600000001</v>
      </c>
      <c r="F506" s="15">
        <v>90.864044000000007</v>
      </c>
      <c r="G506" s="15">
        <v>55.944000000000003</v>
      </c>
      <c r="H506" s="21">
        <f t="shared" ref="H506:M506" si="1001">LN(B506/B505)</f>
        <v>1.5312767689203833E-2</v>
      </c>
      <c r="I506" s="21">
        <f t="shared" si="1001"/>
        <v>0.10031467848711503</v>
      </c>
      <c r="J506" s="21">
        <f t="shared" si="1001"/>
        <v>2.3348480733493921E-3</v>
      </c>
      <c r="K506" s="21">
        <f t="shared" si="1001"/>
        <v>1.8005240544268712E-2</v>
      </c>
      <c r="L506" s="21">
        <f t="shared" si="1001"/>
        <v>1.8563768244156693E-2</v>
      </c>
      <c r="M506" s="22">
        <f t="shared" si="1001"/>
        <v>1.8338698440548543E-3</v>
      </c>
      <c r="N506" s="23">
        <f t="shared" ref="N506:S506" si="1002">(B506-B505)/B505</f>
        <v>1.5430608839417336E-2</v>
      </c>
      <c r="O506" s="23">
        <f t="shared" si="1002"/>
        <v>0.10551874631231256</v>
      </c>
      <c r="P506" s="23">
        <f t="shared" si="1002"/>
        <v>2.3375759537610937E-3</v>
      </c>
      <c r="Q506" s="23">
        <f t="shared" si="1002"/>
        <v>1.8168312131925275E-2</v>
      </c>
      <c r="R506" s="23">
        <f t="shared" si="1002"/>
        <v>1.8737146177397204E-2</v>
      </c>
      <c r="S506" s="25">
        <f t="shared" si="1002"/>
        <v>1.8355524117367754E-3</v>
      </c>
      <c r="U506" s="2"/>
    </row>
    <row r="507" spans="1:21" ht="15.75" customHeight="1">
      <c r="A507" s="110">
        <v>43129</v>
      </c>
      <c r="B507" s="15">
        <v>349.52999899999998</v>
      </c>
      <c r="C507" s="15">
        <v>47.333385</v>
      </c>
      <c r="D507" s="15">
        <v>162.64021299999999</v>
      </c>
      <c r="E507" s="15">
        <v>284.58999599999999</v>
      </c>
      <c r="F507" s="15">
        <v>90.728790000000004</v>
      </c>
      <c r="G507" s="15">
        <v>56.351799999999997</v>
      </c>
      <c r="H507" s="21">
        <f t="shared" ref="H507:M507" si="1003">LN(B507/B506)</f>
        <v>1.9296340808236733E-2</v>
      </c>
      <c r="I507" s="21">
        <f t="shared" si="1003"/>
        <v>-1.9988719790488092E-3</v>
      </c>
      <c r="J507" s="21">
        <f t="shared" si="1003"/>
        <v>-2.091562742921757E-2</v>
      </c>
      <c r="K507" s="21">
        <f t="shared" si="1003"/>
        <v>3.5734018764855734E-2</v>
      </c>
      <c r="L507" s="21">
        <f t="shared" si="1003"/>
        <v>-1.4896405549906951E-3</v>
      </c>
      <c r="M507" s="22">
        <f t="shared" si="1003"/>
        <v>7.26299278611335E-3</v>
      </c>
      <c r="N507" s="23">
        <f t="shared" ref="N507:S507" si="1004">(B507-B506)/B506</f>
        <v>1.94837184865033E-2</v>
      </c>
      <c r="O507" s="23">
        <f t="shared" si="1004"/>
        <v>-1.9968755648682129E-3</v>
      </c>
      <c r="P507" s="23">
        <f t="shared" si="1004"/>
        <v>-2.0698412723644699E-2</v>
      </c>
      <c r="Q507" s="23">
        <f t="shared" si="1004"/>
        <v>3.6380152154840001E-2</v>
      </c>
      <c r="R507" s="23">
        <f t="shared" si="1004"/>
        <v>-1.4885315912199913E-3</v>
      </c>
      <c r="S507" s="25">
        <f t="shared" si="1004"/>
        <v>7.2894322894321928E-3</v>
      </c>
      <c r="U507" s="2"/>
    </row>
    <row r="508" spans="1:21" ht="15.75" customHeight="1">
      <c r="A508" s="13">
        <v>43130</v>
      </c>
      <c r="B508" s="15">
        <v>345.82000699999998</v>
      </c>
      <c r="C508" s="15">
        <v>46.206394000000003</v>
      </c>
      <c r="D508" s="15">
        <v>161.68158</v>
      </c>
      <c r="E508" s="15">
        <v>278.79998799999998</v>
      </c>
      <c r="F508" s="15">
        <v>89.588881999999998</v>
      </c>
      <c r="G508" s="15">
        <v>56.134799999999998</v>
      </c>
      <c r="H508" s="21">
        <f t="shared" ref="H508:M508" si="1005">LN(B508/B507)</f>
        <v>-1.0670963320587373E-2</v>
      </c>
      <c r="I508" s="21">
        <f t="shared" si="1005"/>
        <v>-2.4097673701916372E-2</v>
      </c>
      <c r="J508" s="21">
        <f t="shared" si="1005"/>
        <v>-5.9116335226361855E-3</v>
      </c>
      <c r="K508" s="21">
        <f t="shared" si="1005"/>
        <v>-2.0554898103928958E-2</v>
      </c>
      <c r="L508" s="21">
        <f t="shared" si="1005"/>
        <v>-1.2643499359854113E-2</v>
      </c>
      <c r="M508" s="22">
        <f t="shared" si="1005"/>
        <v>-3.8582421228665112E-3</v>
      </c>
      <c r="N508" s="23">
        <f t="shared" ref="N508:S508" si="1006">(B508-B507)/B507</f>
        <v>-1.0614230568518384E-2</v>
      </c>
      <c r="O508" s="23">
        <f t="shared" si="1006"/>
        <v>-2.3809643024685363E-2</v>
      </c>
      <c r="P508" s="23">
        <f t="shared" si="1006"/>
        <v>-5.8941941990692786E-3</v>
      </c>
      <c r="Q508" s="23">
        <f t="shared" si="1006"/>
        <v>-2.0345086199024368E-2</v>
      </c>
      <c r="R508" s="23">
        <f t="shared" si="1006"/>
        <v>-1.2563906120648203E-2</v>
      </c>
      <c r="S508" s="25">
        <f t="shared" si="1006"/>
        <v>-3.8508086698206402E-3</v>
      </c>
      <c r="U508" s="2"/>
    </row>
    <row r="509" spans="1:21" ht="15.75" customHeight="1">
      <c r="A509" s="13">
        <v>43131</v>
      </c>
      <c r="B509" s="111">
        <v>354.30999800000001</v>
      </c>
      <c r="C509" s="111">
        <v>45.590815999999997</v>
      </c>
      <c r="D509" s="111">
        <v>162.127014</v>
      </c>
      <c r="E509" s="111">
        <v>270.29998799999998</v>
      </c>
      <c r="F509" s="111">
        <v>91.781754000000006</v>
      </c>
      <c r="G509" s="111">
        <v>56.230400000000003</v>
      </c>
      <c r="H509" s="112">
        <f t="shared" ref="H509:M509" si="1007">LN(B509/B508)</f>
        <v>2.4253801778316285E-2</v>
      </c>
      <c r="I509" s="112">
        <f t="shared" si="1007"/>
        <v>-1.3411894052776549E-2</v>
      </c>
      <c r="J509" s="112">
        <f t="shared" si="1007"/>
        <v>2.7512196354198605E-3</v>
      </c>
      <c r="K509" s="112">
        <f t="shared" si="1007"/>
        <v>-3.0962226957476555E-2</v>
      </c>
      <c r="L509" s="112">
        <f t="shared" si="1007"/>
        <v>2.4182292241189531E-2</v>
      </c>
      <c r="M509" s="113">
        <f t="shared" si="1007"/>
        <v>1.701594854401339E-3</v>
      </c>
      <c r="N509" s="114">
        <f t="shared" ref="N509:S509" si="1008">(B509-B508)/B508</f>
        <v>2.45503175876115E-2</v>
      </c>
      <c r="O509" s="115">
        <f t="shared" si="1008"/>
        <v>-1.3322355343288773E-2</v>
      </c>
      <c r="P509" s="115">
        <f t="shared" si="1008"/>
        <v>2.7550077133091221E-3</v>
      </c>
      <c r="Q509" s="115">
        <f t="shared" si="1008"/>
        <v>-3.0487806190292951E-2</v>
      </c>
      <c r="R509" s="115">
        <f t="shared" si="1008"/>
        <v>2.4477055088152663E-2</v>
      </c>
      <c r="S509" s="116">
        <f t="shared" si="1008"/>
        <v>1.7030433884151111E-3</v>
      </c>
      <c r="T509" s="2"/>
      <c r="U509" s="2"/>
    </row>
    <row r="510" spans="1:21" ht="15.75" customHeight="1">
      <c r="A510" s="117" t="s">
        <v>146</v>
      </c>
      <c r="H510" s="118">
        <f t="shared" ref="H510:M510" si="1009">AVERAGE(H6:H509)</f>
        <v>1.1652244177017281E-3</v>
      </c>
      <c r="I510" s="118">
        <f t="shared" si="1009"/>
        <v>1.0046045980231324E-3</v>
      </c>
      <c r="J510" s="118">
        <f t="shared" si="1009"/>
        <v>1.1700521729939358E-3</v>
      </c>
      <c r="K510" s="118">
        <f t="shared" si="1009"/>
        <v>2.0938108737720207E-3</v>
      </c>
      <c r="L510" s="118">
        <f t="shared" si="1009"/>
        <v>1.1926372016643507E-3</v>
      </c>
      <c r="M510" s="119">
        <f t="shared" si="1009"/>
        <v>-6.0579673934878361E-4</v>
      </c>
      <c r="N510" s="2"/>
      <c r="O510" s="2"/>
      <c r="P510" s="2"/>
      <c r="Q510" s="2"/>
      <c r="R510" s="2"/>
      <c r="S510" s="6"/>
      <c r="T510" s="2"/>
    </row>
    <row r="511" spans="1:21" ht="15.75" customHeight="1">
      <c r="A511" s="117" t="s">
        <v>50</v>
      </c>
      <c r="H511" s="120">
        <f t="shared" ref="H511:M511" si="1010">_xlfn.STDEV.S(H6:H509)</f>
        <v>2.3183459074488176E-2</v>
      </c>
      <c r="I511" s="120">
        <f t="shared" si="1010"/>
        <v>1.2693791834032964E-2</v>
      </c>
      <c r="J511" s="120">
        <f t="shared" si="1010"/>
        <v>1.2026577701098709E-2</v>
      </c>
      <c r="K511" s="120">
        <f t="shared" si="1010"/>
        <v>2.2656347014768295E-2</v>
      </c>
      <c r="L511" s="120">
        <f t="shared" si="1010"/>
        <v>1.1388645169906651E-2</v>
      </c>
      <c r="M511" s="121">
        <f t="shared" si="1010"/>
        <v>7.5218358392464199E-3</v>
      </c>
      <c r="N511" s="2"/>
      <c r="O511" s="2"/>
      <c r="P511" s="2"/>
      <c r="Q511" s="2"/>
      <c r="R511" s="2"/>
      <c r="S511" s="6"/>
      <c r="T511" s="2"/>
    </row>
    <row r="512" spans="1:21" ht="15.75" customHeight="1">
      <c r="A512" s="2"/>
      <c r="H512" s="241" t="s">
        <v>147</v>
      </c>
      <c r="I512" s="224"/>
      <c r="J512" s="224"/>
      <c r="K512" s="224"/>
      <c r="L512" s="224"/>
      <c r="M512" s="225"/>
      <c r="N512" s="2"/>
      <c r="O512" s="2"/>
      <c r="P512" s="2"/>
      <c r="Q512" s="2"/>
      <c r="R512" s="2"/>
      <c r="S512" s="6"/>
      <c r="T512" s="2"/>
    </row>
    <row r="513" spans="1:26" ht="15.75" customHeight="1">
      <c r="A513" s="122" t="s">
        <v>148</v>
      </c>
      <c r="H513" s="7">
        <f t="shared" ref="H513:M513" si="1011">_xlfn.T.INV(97.5%,503)</f>
        <v>1.9646914053628484</v>
      </c>
      <c r="I513" s="7">
        <f t="shared" si="1011"/>
        <v>1.9646914053628484</v>
      </c>
      <c r="J513" s="7">
        <f t="shared" si="1011"/>
        <v>1.9646914053628484</v>
      </c>
      <c r="K513" s="7">
        <f t="shared" si="1011"/>
        <v>1.9646914053628484</v>
      </c>
      <c r="L513" s="7">
        <f t="shared" si="1011"/>
        <v>1.9646914053628484</v>
      </c>
      <c r="M513" s="16">
        <f t="shared" si="1011"/>
        <v>1.9646914053628484</v>
      </c>
      <c r="N513" s="242" t="s">
        <v>149</v>
      </c>
      <c r="O513" s="2"/>
      <c r="P513" s="2"/>
      <c r="Q513" s="2"/>
      <c r="R513" s="2"/>
      <c r="S513" s="6"/>
      <c r="T513" s="2"/>
    </row>
    <row r="514" spans="1:26" ht="15.75" customHeight="1">
      <c r="A514" s="122" t="s">
        <v>150</v>
      </c>
      <c r="B514" s="2"/>
      <c r="C514" s="2"/>
      <c r="D514" s="2"/>
      <c r="E514" s="2"/>
      <c r="F514" s="2"/>
      <c r="G514" s="2"/>
      <c r="H514" s="123">
        <f t="shared" ref="H514:M514" si="1012">H510-0/(H511/SQRT(COUNT($A$6:$A$509)))</f>
        <v>1.1652244177017281E-3</v>
      </c>
      <c r="I514" s="123">
        <f t="shared" si="1012"/>
        <v>1.0046045980231324E-3</v>
      </c>
      <c r="J514" s="123">
        <f t="shared" si="1012"/>
        <v>1.1700521729939358E-3</v>
      </c>
      <c r="K514" s="123">
        <f t="shared" si="1012"/>
        <v>2.0938108737720207E-3</v>
      </c>
      <c r="L514" s="123">
        <f t="shared" si="1012"/>
        <v>1.1926372016643507E-3</v>
      </c>
      <c r="M514" s="124">
        <f t="shared" si="1012"/>
        <v>-6.0579673934878361E-4</v>
      </c>
      <c r="N514" s="238"/>
      <c r="O514" s="2"/>
      <c r="P514" s="2"/>
      <c r="Q514" s="2"/>
      <c r="R514" s="2"/>
      <c r="S514" s="6"/>
      <c r="T514" s="2"/>
      <c r="U514" s="2"/>
      <c r="V514" s="2"/>
      <c r="W514" s="2"/>
      <c r="X514" s="2"/>
      <c r="Y514" s="2"/>
      <c r="Z514" s="2"/>
    </row>
    <row r="515" spans="1:26" ht="88.5" customHeight="1">
      <c r="A515" s="125" t="s">
        <v>151</v>
      </c>
      <c r="B515" s="2"/>
      <c r="C515" s="2"/>
      <c r="D515" s="2"/>
      <c r="E515" s="2"/>
      <c r="F515" s="2"/>
      <c r="G515" s="2"/>
      <c r="H515" s="49" t="str">
        <f t="shared" ref="H515:M515" si="1013">IF(H514&gt;H513,"Reject H_0", "Don't reject H_0")</f>
        <v>Don't reject H_0</v>
      </c>
      <c r="I515" s="49" t="str">
        <f t="shared" si="1013"/>
        <v>Don't reject H_0</v>
      </c>
      <c r="J515" s="49" t="str">
        <f t="shared" si="1013"/>
        <v>Don't reject H_0</v>
      </c>
      <c r="K515" s="49" t="str">
        <f t="shared" si="1013"/>
        <v>Don't reject H_0</v>
      </c>
      <c r="L515" s="49" t="str">
        <f t="shared" si="1013"/>
        <v>Don't reject H_0</v>
      </c>
      <c r="M515" s="50" t="str">
        <f t="shared" si="1013"/>
        <v>Don't reject H_0</v>
      </c>
      <c r="N515" s="239"/>
      <c r="O515" s="2"/>
      <c r="P515" s="2"/>
      <c r="Q515" s="2"/>
      <c r="R515" s="2"/>
      <c r="S515" s="6"/>
      <c r="T515" s="2"/>
      <c r="U515" s="2"/>
      <c r="V515" s="2"/>
      <c r="W515" s="2"/>
      <c r="X515" s="2"/>
      <c r="Y515" s="2"/>
      <c r="Z515" s="2"/>
    </row>
    <row r="516" spans="1:26" ht="15.75" customHeight="1">
      <c r="A516" s="2"/>
      <c r="B516" s="2"/>
      <c r="C516" s="2"/>
      <c r="D516" s="2"/>
      <c r="E516" s="2"/>
      <c r="F516" s="2"/>
      <c r="G516" s="2"/>
      <c r="H516" s="241" t="s">
        <v>152</v>
      </c>
      <c r="I516" s="224"/>
      <c r="J516" s="224"/>
      <c r="K516" s="224"/>
      <c r="L516" s="224"/>
      <c r="M516" s="225"/>
      <c r="N516" s="2"/>
      <c r="O516" s="2"/>
      <c r="P516" s="2"/>
      <c r="Q516" s="2"/>
      <c r="R516" s="2"/>
      <c r="S516" s="6"/>
      <c r="T516" s="2"/>
    </row>
    <row r="517" spans="1:26" ht="15.75" customHeight="1">
      <c r="A517" s="117" t="s">
        <v>153</v>
      </c>
      <c r="H517" s="126">
        <f t="shared" ref="H517:M517" si="1014">CORREL(H6:H508,H5:H507)</f>
        <v>0.10013365474677245</v>
      </c>
      <c r="I517" s="126">
        <f t="shared" si="1014"/>
        <v>-1.3537198616506662E-2</v>
      </c>
      <c r="J517" s="126">
        <f t="shared" si="1014"/>
        <v>9.534374197363682E-2</v>
      </c>
      <c r="K517" s="126">
        <f t="shared" si="1014"/>
        <v>-2.5314178777288729E-3</v>
      </c>
      <c r="L517" s="126">
        <f t="shared" si="1014"/>
        <v>-6.9436148484153318E-2</v>
      </c>
      <c r="M517" s="127">
        <f t="shared" si="1014"/>
        <v>7.9338625675034607E-2</v>
      </c>
      <c r="N517" s="2"/>
      <c r="O517" s="2"/>
      <c r="P517" s="2"/>
      <c r="Q517" s="2"/>
      <c r="R517" s="2"/>
      <c r="S517" s="6"/>
      <c r="T517" s="2"/>
    </row>
    <row r="518" spans="1:26" ht="15.75" customHeight="1">
      <c r="A518" s="117" t="s">
        <v>154</v>
      </c>
      <c r="H518" s="21">
        <f t="shared" ref="H518:M518" si="1015">0+H511*NORMSINV(1%)</f>
        <v>-5.3932790730848404E-2</v>
      </c>
      <c r="I518" s="21">
        <f t="shared" si="1015"/>
        <v>-2.9530175646619569E-2</v>
      </c>
      <c r="J518" s="21">
        <f t="shared" si="1015"/>
        <v>-2.7978003466937962E-2</v>
      </c>
      <c r="K518" s="21">
        <f t="shared" si="1015"/>
        <v>-5.2706544711337767E-2</v>
      </c>
      <c r="L518" s="21">
        <f t="shared" si="1015"/>
        <v>-2.6493950479217827E-2</v>
      </c>
      <c r="M518" s="22">
        <f t="shared" si="1015"/>
        <v>-1.7498406813515111E-2</v>
      </c>
      <c r="N518" s="2"/>
      <c r="O518" s="2"/>
      <c r="P518" s="2"/>
      <c r="Q518" s="2"/>
      <c r="R518" s="2"/>
      <c r="S518" s="6"/>
      <c r="T518" s="2"/>
    </row>
    <row r="519" spans="1:26" ht="15.75" customHeight="1">
      <c r="A519" s="117" t="s">
        <v>155</v>
      </c>
      <c r="H519" s="21">
        <f t="shared" ref="H519:M519" si="1016">H518*SQRT(10)</f>
        <v>-0.17055045927869816</v>
      </c>
      <c r="I519" s="21">
        <f t="shared" si="1016"/>
        <v>-9.3382614748153389E-2</v>
      </c>
      <c r="J519" s="21">
        <f t="shared" si="1016"/>
        <v>-8.847421533961139E-2</v>
      </c>
      <c r="K519" s="21">
        <f t="shared" si="1016"/>
        <v>-0.16667272888532927</v>
      </c>
      <c r="L519" s="21">
        <f t="shared" si="1016"/>
        <v>-8.3781227730037863E-2</v>
      </c>
      <c r="M519" s="21">
        <f t="shared" si="1016"/>
        <v>-5.5334820954916993E-2</v>
      </c>
      <c r="N519" s="2"/>
      <c r="O519" s="2"/>
      <c r="P519" s="2"/>
      <c r="Q519" s="2"/>
      <c r="R519" s="2"/>
      <c r="S519" s="6"/>
      <c r="T519" s="2"/>
    </row>
    <row r="520" spans="1:26" ht="15.75" customHeight="1">
      <c r="A520" s="122" t="s">
        <v>156</v>
      </c>
      <c r="H520" s="21">
        <f t="shared" ref="H520:M520" si="1017">-1*H511/SQRT(2*PI())*EXP(-1*(NORMSINV(1%))^2/2)/1%</f>
        <v>-6.1788884802130954E-2</v>
      </c>
      <c r="I520" s="21">
        <f t="shared" si="1017"/>
        <v>-3.383167450617415E-2</v>
      </c>
      <c r="J520" s="21">
        <f t="shared" si="1017"/>
        <v>-3.2053405911062073E-2</v>
      </c>
      <c r="K520" s="21">
        <f t="shared" si="1017"/>
        <v>-6.0384018244849763E-2</v>
      </c>
      <c r="L520" s="21">
        <f t="shared" si="1017"/>
        <v>-3.0353179057307809E-2</v>
      </c>
      <c r="M520" s="21">
        <f t="shared" si="1017"/>
        <v>-2.0047303841866305E-2</v>
      </c>
      <c r="N520" s="2"/>
      <c r="O520" s="2"/>
      <c r="P520" s="2"/>
      <c r="Q520" s="2"/>
      <c r="R520" s="2"/>
      <c r="S520" s="6"/>
      <c r="T520" s="2"/>
    </row>
    <row r="521" spans="1:26" ht="15.75" customHeight="1">
      <c r="A521" s="122" t="s">
        <v>157</v>
      </c>
      <c r="H521" s="112">
        <f t="shared" ref="H521:M521" si="1018">H520*SQRT(10)</f>
        <v>-0.19539361005649622</v>
      </c>
      <c r="I521" s="112">
        <f t="shared" si="1018"/>
        <v>-0.10698514849696261</v>
      </c>
      <c r="J521" s="112">
        <f t="shared" si="1018"/>
        <v>-0.10136176944486068</v>
      </c>
      <c r="K521" s="112">
        <f t="shared" si="1018"/>
        <v>-0.19095103192688825</v>
      </c>
      <c r="L521" s="112">
        <f t="shared" si="1018"/>
        <v>-9.5985180048015192E-2</v>
      </c>
      <c r="M521" s="112">
        <f t="shared" si="1018"/>
        <v>-6.3395141085741541E-2</v>
      </c>
      <c r="N521" s="2"/>
      <c r="O521" s="2"/>
      <c r="P521" s="2"/>
      <c r="Q521" s="2"/>
      <c r="R521" s="2"/>
      <c r="S521" s="6"/>
      <c r="T521" s="2"/>
    </row>
    <row r="522" spans="1:26" ht="15.75" customHeight="1">
      <c r="A522" s="2"/>
      <c r="B522" s="2"/>
      <c r="C522" s="2"/>
      <c r="D522" s="2"/>
      <c r="E522" s="2"/>
      <c r="F522" s="2"/>
      <c r="G522" s="2"/>
      <c r="H522" s="236" t="s">
        <v>158</v>
      </c>
      <c r="I522" s="233"/>
      <c r="J522" s="233"/>
      <c r="K522" s="233"/>
      <c r="L522" s="233"/>
      <c r="M522" s="234"/>
      <c r="N522" s="2"/>
      <c r="O522" s="2"/>
      <c r="P522" s="2"/>
      <c r="Q522" s="2"/>
      <c r="R522" s="2"/>
      <c r="S522" s="6"/>
      <c r="T522" s="2"/>
    </row>
    <row r="523" spans="1:26" ht="15.75" customHeight="1">
      <c r="A523" s="117" t="s">
        <v>159</v>
      </c>
      <c r="H523" s="128">
        <f t="shared" ref="H523:M523" si="1019">MIN(H5:H508)</f>
        <v>-0.110376880801046</v>
      </c>
      <c r="I523" s="128">
        <f t="shared" si="1019"/>
        <v>-6.1171078621498148E-2</v>
      </c>
      <c r="J523" s="128">
        <f t="shared" si="1019"/>
        <v>-6.4621475196972311E-2</v>
      </c>
      <c r="K523" s="128">
        <f t="shared" si="1019"/>
        <v>-0.14071374224188538</v>
      </c>
      <c r="L523" s="128">
        <f t="shared" si="1019"/>
        <v>-7.4411442397984112E-2</v>
      </c>
      <c r="M523" s="119">
        <f t="shared" si="1019"/>
        <v>-3.2325465712902998E-2</v>
      </c>
      <c r="N523" s="2"/>
      <c r="O523" s="2"/>
      <c r="P523" s="2"/>
      <c r="Q523" s="2"/>
      <c r="R523" s="2"/>
      <c r="S523" s="6"/>
      <c r="T523" s="2"/>
    </row>
    <row r="524" spans="1:26" ht="15.75" customHeight="1">
      <c r="A524" s="117" t="s">
        <v>160</v>
      </c>
      <c r="H524" s="118">
        <f t="shared" ref="H524:M524" si="1020">MAX(H5:H508)</f>
        <v>8.3482110173359408E-2</v>
      </c>
      <c r="I524" s="118">
        <f t="shared" si="1020"/>
        <v>0.10031467848711503</v>
      </c>
      <c r="J524" s="118">
        <f t="shared" si="1020"/>
        <v>6.2940030549145029E-2</v>
      </c>
      <c r="K524" s="118">
        <f t="shared" si="1020"/>
        <v>0.1741890233421271</v>
      </c>
      <c r="L524" s="118">
        <f t="shared" si="1020"/>
        <v>6.2147098317109045E-2</v>
      </c>
      <c r="M524" s="129">
        <f t="shared" si="1020"/>
        <v>3.332608678183771E-2</v>
      </c>
      <c r="N524" s="2"/>
      <c r="O524" s="2"/>
      <c r="P524" s="2"/>
      <c r="Q524" s="2"/>
      <c r="R524" s="2"/>
      <c r="S524" s="6"/>
      <c r="T524" s="2"/>
    </row>
    <row r="525" spans="1:26" ht="15.75" customHeight="1">
      <c r="A525" s="117" t="s">
        <v>161</v>
      </c>
      <c r="H525" s="21">
        <f t="shared" ref="H525:M525" si="1021">_xlfn.PERCENTILE.EXC(H5:H508,0.05)</f>
        <v>-3.8037365082795337E-2</v>
      </c>
      <c r="I525" s="21">
        <f t="shared" si="1021"/>
        <v>-1.9836328438064071E-2</v>
      </c>
      <c r="J525" s="21">
        <f t="shared" si="1021"/>
        <v>-1.9335937486832384E-2</v>
      </c>
      <c r="K525" s="21">
        <f t="shared" si="1021"/>
        <v>-2.823336150073193E-2</v>
      </c>
      <c r="L525" s="21">
        <f t="shared" si="1021"/>
        <v>-1.5944910067638939E-2</v>
      </c>
      <c r="M525" s="22">
        <f t="shared" si="1021"/>
        <v>-1.247970345135895E-2</v>
      </c>
      <c r="N525" s="2"/>
      <c r="O525" s="2"/>
      <c r="P525" s="2"/>
      <c r="Q525" s="2"/>
      <c r="R525" s="2"/>
      <c r="S525" s="6"/>
      <c r="T525" s="2"/>
    </row>
    <row r="526" spans="1:26" ht="15.75" customHeight="1">
      <c r="A526" s="117" t="s">
        <v>162</v>
      </c>
      <c r="H526" s="21">
        <f t="shared" ref="H526:M526" si="1022">_xlfn.PERCENTILE.EXC(H5:H508,0.95)</f>
        <v>3.6235877478951413E-2</v>
      </c>
      <c r="I526" s="21">
        <f t="shared" si="1022"/>
        <v>2.1394577406144807E-2</v>
      </c>
      <c r="J526" s="21">
        <f t="shared" si="1022"/>
        <v>1.8384027826454125E-2</v>
      </c>
      <c r="K526" s="21">
        <f t="shared" si="1022"/>
        <v>3.3572143964215567E-2</v>
      </c>
      <c r="L526" s="21">
        <f t="shared" si="1022"/>
        <v>1.8728495636666943E-2</v>
      </c>
      <c r="M526" s="22">
        <f t="shared" si="1022"/>
        <v>1.1405130494965499E-2</v>
      </c>
      <c r="N526" s="2"/>
      <c r="O526" s="2"/>
      <c r="P526" s="2"/>
      <c r="Q526" s="2"/>
      <c r="R526" s="2"/>
      <c r="S526" s="6"/>
      <c r="T526" s="2"/>
    </row>
    <row r="527" spans="1:26" ht="15.75" customHeight="1">
      <c r="A527" s="117" t="s">
        <v>163</v>
      </c>
      <c r="H527" s="7">
        <f t="shared" ref="H527:M527" si="1023">SKEW(H5:H508)</f>
        <v>-0.46154275014792984</v>
      </c>
      <c r="I527" s="7">
        <f t="shared" si="1023"/>
        <v>0.81381867673104147</v>
      </c>
      <c r="J527" s="7">
        <f t="shared" si="1023"/>
        <v>0.14011006677579743</v>
      </c>
      <c r="K527" s="7">
        <f t="shared" si="1023"/>
        <v>0.26871907780257209</v>
      </c>
      <c r="L527" s="7">
        <f t="shared" si="1023"/>
        <v>-0.26826602715243913</v>
      </c>
      <c r="M527" s="16">
        <f t="shared" si="1023"/>
        <v>2.3306448237583703E-2</v>
      </c>
      <c r="N527" s="2"/>
      <c r="O527" s="2"/>
      <c r="P527" s="2"/>
      <c r="Q527" s="2"/>
      <c r="R527" s="2"/>
      <c r="S527" s="6"/>
      <c r="T527" s="2"/>
    </row>
    <row r="528" spans="1:26" ht="15.75" customHeight="1">
      <c r="A528" s="117" t="s">
        <v>164</v>
      </c>
      <c r="H528" s="130">
        <f t="shared" ref="H528:M528" si="1024">KURT(H5:H508)</f>
        <v>2.1513827359195732</v>
      </c>
      <c r="I528" s="130">
        <f t="shared" si="1024"/>
        <v>10.278158477982796</v>
      </c>
      <c r="J528" s="130">
        <f t="shared" si="1024"/>
        <v>4.5998218730282927</v>
      </c>
      <c r="K528" s="130">
        <f t="shared" si="1024"/>
        <v>14.29946847450541</v>
      </c>
      <c r="L528" s="130">
        <f t="shared" si="1024"/>
        <v>6.6395481366516345</v>
      </c>
      <c r="M528" s="131">
        <f t="shared" si="1024"/>
        <v>2.554104574378564</v>
      </c>
      <c r="N528" s="2"/>
      <c r="O528" s="2"/>
      <c r="P528" s="2"/>
      <c r="Q528" s="2"/>
      <c r="R528" s="2"/>
      <c r="S528" s="6"/>
      <c r="T528" s="2"/>
    </row>
    <row r="529" spans="1:20" ht="15.75" customHeight="1">
      <c r="N529" s="2"/>
      <c r="O529" s="2"/>
      <c r="P529" s="2"/>
      <c r="Q529" s="2"/>
      <c r="R529" s="2"/>
      <c r="S529" s="6"/>
      <c r="T529" s="2"/>
    </row>
    <row r="530" spans="1:20" ht="15.75" customHeight="1">
      <c r="A530" s="117" t="s">
        <v>165</v>
      </c>
      <c r="H530" s="2" t="s">
        <v>58</v>
      </c>
      <c r="I530" s="2" t="s">
        <v>59</v>
      </c>
      <c r="J530" s="2" t="s">
        <v>60</v>
      </c>
      <c r="K530" s="2" t="s">
        <v>61</v>
      </c>
      <c r="L530" s="2" t="s">
        <v>62</v>
      </c>
      <c r="M530" s="2" t="s">
        <v>63</v>
      </c>
      <c r="N530" s="2"/>
      <c r="O530" s="2"/>
      <c r="P530" s="2"/>
      <c r="Q530" s="2"/>
      <c r="R530" s="2"/>
      <c r="S530" s="6"/>
      <c r="T530" s="2"/>
    </row>
    <row r="531" spans="1:20" ht="20.25" customHeight="1">
      <c r="A531" s="2" t="s">
        <v>58</v>
      </c>
      <c r="H531" s="132">
        <f t="array" ref="H531:M536">MMULT(TRANSPOSE(H6:M509),H6:M509)/(COUNT(A6:A509)-1)</f>
        <v>5.3883322190216316E-4</v>
      </c>
      <c r="I531" s="132">
        <v>6.0763902878046139E-5</v>
      </c>
      <c r="J531" s="132">
        <v>6.9711036337671625E-5</v>
      </c>
      <c r="K531" s="132">
        <v>1.4195308684012721E-4</v>
      </c>
      <c r="L531" s="132">
        <v>6.7253095813733305E-5</v>
      </c>
      <c r="M531" s="132">
        <v>-1.7643358416599633E-5</v>
      </c>
      <c r="N531" s="237" t="s">
        <v>166</v>
      </c>
      <c r="O531" s="2"/>
      <c r="P531" s="2"/>
      <c r="Q531" s="2"/>
      <c r="R531" s="2"/>
      <c r="S531" s="6"/>
      <c r="T531" s="2"/>
    </row>
    <row r="532" spans="1:20" ht="18.75" customHeight="1">
      <c r="A532" s="2" t="s">
        <v>59</v>
      </c>
      <c r="H532" s="132">
        <v>6.0763902878046139E-5</v>
      </c>
      <c r="I532" s="132">
        <v>1.6214358794639432E-4</v>
      </c>
      <c r="J532" s="132">
        <v>5.4818128215648896E-5</v>
      </c>
      <c r="K532" s="132">
        <v>8.2894115334504448E-5</v>
      </c>
      <c r="L532" s="132">
        <v>7.2713419780968849E-5</v>
      </c>
      <c r="M532" s="132">
        <v>-4.4792058603380668E-6</v>
      </c>
      <c r="N532" s="238"/>
      <c r="O532" s="2"/>
      <c r="P532" s="2"/>
      <c r="Q532" s="2"/>
      <c r="R532" s="2"/>
      <c r="S532" s="6"/>
      <c r="T532" s="2"/>
    </row>
    <row r="533" spans="1:20" ht="19.5" customHeight="1">
      <c r="A533" s="2" t="s">
        <v>60</v>
      </c>
      <c r="H533" s="132">
        <v>6.9711036337671625E-5</v>
      </c>
      <c r="I533" s="132">
        <v>5.4818128215648896E-5</v>
      </c>
      <c r="J533" s="132">
        <v>1.4601031500198426E-4</v>
      </c>
      <c r="K533" s="132">
        <v>8.4868121082457335E-5</v>
      </c>
      <c r="L533" s="132">
        <v>5.8290440169872962E-5</v>
      </c>
      <c r="M533" s="132">
        <v>-2.1294215803316996E-6</v>
      </c>
      <c r="N533" s="238"/>
      <c r="O533" s="2"/>
      <c r="P533" s="2"/>
      <c r="Q533" s="2"/>
      <c r="R533" s="2"/>
      <c r="S533" s="6"/>
      <c r="T533" s="2"/>
    </row>
    <row r="534" spans="1:20" ht="18.75" customHeight="1">
      <c r="A534" s="2" t="s">
        <v>61</v>
      </c>
      <c r="H534" s="132">
        <v>1.4195308684012721E-4</v>
      </c>
      <c r="I534" s="132">
        <v>8.2894115334504448E-5</v>
      </c>
      <c r="J534" s="132">
        <v>8.4868121082457335E-5</v>
      </c>
      <c r="K534" s="132">
        <v>5.1770281982191726E-4</v>
      </c>
      <c r="L534" s="132">
        <v>1.002817731226183E-4</v>
      </c>
      <c r="M534" s="132">
        <v>-2.2905059962003395E-5</v>
      </c>
      <c r="N534" s="238"/>
      <c r="O534" s="2"/>
      <c r="P534" s="2"/>
      <c r="Q534" s="2"/>
      <c r="R534" s="2"/>
      <c r="S534" s="6"/>
      <c r="T534" s="2"/>
    </row>
    <row r="535" spans="1:20" ht="18.75" customHeight="1">
      <c r="A535" s="2" t="s">
        <v>62</v>
      </c>
      <c r="H535" s="132">
        <v>6.7253095813733305E-5</v>
      </c>
      <c r="I535" s="132">
        <v>7.2713419780968849E-5</v>
      </c>
      <c r="J535" s="132">
        <v>5.8290440169872962E-5</v>
      </c>
      <c r="K535" s="132">
        <v>1.002817731226183E-4</v>
      </c>
      <c r="L535" s="132">
        <v>1.311264501010203E-4</v>
      </c>
      <c r="M535" s="132">
        <v>-3.8767990112881689E-6</v>
      </c>
      <c r="N535" s="238"/>
      <c r="O535" s="2"/>
      <c r="P535" s="2"/>
      <c r="Q535" s="2"/>
      <c r="R535" s="2"/>
      <c r="S535" s="6"/>
      <c r="T535" s="2"/>
    </row>
    <row r="536" spans="1:20" ht="18.75" customHeight="1">
      <c r="A536" s="2" t="s">
        <v>63</v>
      </c>
      <c r="H536" s="132">
        <v>-1.7643358416599633E-5</v>
      </c>
      <c r="I536" s="132">
        <v>-4.4792058603380668E-6</v>
      </c>
      <c r="J536" s="132">
        <v>-2.1294215803316996E-6</v>
      </c>
      <c r="K536" s="132">
        <v>-2.2905059962003395E-5</v>
      </c>
      <c r="L536" s="132">
        <v>-3.8767990112881689E-6</v>
      </c>
      <c r="M536" s="132">
        <v>5.6945733683745706E-5</v>
      </c>
      <c r="N536" s="239"/>
      <c r="O536" s="2"/>
      <c r="P536" s="2"/>
      <c r="Q536" s="2"/>
      <c r="R536" s="2"/>
      <c r="S536" s="6"/>
      <c r="T536" s="2"/>
    </row>
    <row r="537" spans="1:20" ht="15.75" customHeight="1">
      <c r="N537" s="2"/>
      <c r="O537" s="2"/>
      <c r="P537" s="2"/>
      <c r="Q537" s="2"/>
      <c r="R537" s="2"/>
      <c r="S537" s="6"/>
      <c r="T537" s="2"/>
    </row>
    <row r="538" spans="1:20" ht="19.5" customHeight="1">
      <c r="A538" s="117" t="s">
        <v>167</v>
      </c>
      <c r="H538" s="2" t="s">
        <v>58</v>
      </c>
      <c r="I538" s="2" t="s">
        <v>59</v>
      </c>
      <c r="J538" s="2" t="s">
        <v>60</v>
      </c>
      <c r="K538" s="2" t="s">
        <v>61</v>
      </c>
      <c r="L538" s="2" t="s">
        <v>62</v>
      </c>
      <c r="M538" s="2" t="s">
        <v>63</v>
      </c>
      <c r="N538" s="2"/>
      <c r="O538" s="2"/>
      <c r="P538" s="2"/>
      <c r="Q538" s="2"/>
      <c r="R538" s="2"/>
      <c r="S538" s="6"/>
      <c r="T538" s="2"/>
    </row>
    <row r="539" spans="1:20" ht="21.75" customHeight="1">
      <c r="A539" s="2" t="s">
        <v>58</v>
      </c>
      <c r="H539" s="108">
        <f>CORREL($H$5:$H$508,H5:H508)</f>
        <v>1</v>
      </c>
      <c r="I539" s="108">
        <f t="shared" ref="I539:M539" si="1025">CORREL($H$6:$H$509,I6:I509)</f>
        <v>0.20249344225825675</v>
      </c>
      <c r="J539" s="133">
        <f t="shared" si="1025"/>
        <v>0.24512417744706283</v>
      </c>
      <c r="K539" s="133">
        <f t="shared" si="1025"/>
        <v>0.265602693020216</v>
      </c>
      <c r="L539" s="133">
        <f t="shared" si="1025"/>
        <v>0.24944549753834372</v>
      </c>
      <c r="M539" s="133">
        <f t="shared" si="1025"/>
        <v>-9.7120397003895284E-2</v>
      </c>
      <c r="N539" s="237" t="s">
        <v>168</v>
      </c>
      <c r="O539" s="2"/>
      <c r="P539" s="2"/>
      <c r="Q539" s="2"/>
      <c r="R539" s="2"/>
      <c r="S539" s="6"/>
      <c r="T539" s="2"/>
    </row>
    <row r="540" spans="1:20" ht="20.25" customHeight="1">
      <c r="A540" s="2" t="s">
        <v>59</v>
      </c>
      <c r="H540" s="108"/>
      <c r="I540" s="108">
        <v>1</v>
      </c>
      <c r="J540" s="108">
        <f t="shared" ref="J540:M540" si="1026">CORREL($I$6:$I$509,J6:J509)</f>
        <v>0.35136474392459027</v>
      </c>
      <c r="K540" s="108">
        <f t="shared" si="1026"/>
        <v>0.28090368319976844</v>
      </c>
      <c r="L540" s="108">
        <f t="shared" si="1026"/>
        <v>0.4946761937821238</v>
      </c>
      <c r="M540" s="108">
        <f t="shared" si="1026"/>
        <v>-4.0525604299152307E-2</v>
      </c>
      <c r="N540" s="238"/>
      <c r="O540" s="2"/>
      <c r="P540" s="2"/>
      <c r="Q540" s="2"/>
      <c r="R540" s="2"/>
      <c r="S540" s="6"/>
      <c r="T540" s="2"/>
    </row>
    <row r="541" spans="1:20" ht="21.75" customHeight="1">
      <c r="A541" s="2" t="s">
        <v>60</v>
      </c>
      <c r="H541" s="108"/>
      <c r="I541" s="108"/>
      <c r="J541" s="108">
        <v>1</v>
      </c>
      <c r="K541" s="108">
        <f t="shared" ref="K541:M541" si="1027">CORREL($J$6:$J$509,K6:K509)</f>
        <v>0.30245849751819476</v>
      </c>
      <c r="L541" s="108">
        <f t="shared" si="1027"/>
        <v>0.41537345912285367</v>
      </c>
      <c r="M541" s="108">
        <f t="shared" si="1027"/>
        <v>-1.5688349892747627E-2</v>
      </c>
      <c r="N541" s="238"/>
      <c r="O541" s="2"/>
      <c r="P541" s="2"/>
      <c r="Q541" s="2"/>
      <c r="R541" s="2"/>
      <c r="S541" s="6"/>
      <c r="T541" s="2"/>
    </row>
    <row r="542" spans="1:20" ht="21" customHeight="1">
      <c r="A542" s="2" t="s">
        <v>61</v>
      </c>
      <c r="H542" s="108"/>
      <c r="I542" s="108"/>
      <c r="J542" s="108"/>
      <c r="K542" s="108">
        <v>1</v>
      </c>
      <c r="L542" s="108">
        <f t="shared" ref="L542:M542" si="1028">CORREL($K$6:$K$509,L6:L509)</f>
        <v>0.37895403583916748</v>
      </c>
      <c r="M542" s="108">
        <f t="shared" si="1028"/>
        <v>-0.12694785992721877</v>
      </c>
      <c r="N542" s="238"/>
      <c r="O542" s="2"/>
      <c r="P542" s="2"/>
      <c r="Q542" s="2"/>
      <c r="R542" s="2"/>
      <c r="S542" s="6"/>
      <c r="T542" s="2"/>
    </row>
    <row r="543" spans="1:20" ht="20.25" customHeight="1">
      <c r="A543" s="2" t="s">
        <v>62</v>
      </c>
      <c r="H543" s="108"/>
      <c r="I543" s="108"/>
      <c r="J543" s="108"/>
      <c r="K543" s="108"/>
      <c r="L543" s="108">
        <v>1</v>
      </c>
      <c r="M543" s="108">
        <f>CORREL($L$6:$L$509,M6:M509)</f>
        <v>-3.6805246062501386E-2</v>
      </c>
      <c r="N543" s="238"/>
      <c r="O543" s="2"/>
      <c r="P543" s="2"/>
      <c r="Q543" s="2"/>
      <c r="R543" s="2"/>
      <c r="S543" s="6"/>
      <c r="T543" s="2"/>
    </row>
    <row r="544" spans="1:20" ht="22.5" customHeight="1">
      <c r="A544" s="2" t="s">
        <v>63</v>
      </c>
      <c r="H544" s="108"/>
      <c r="I544" s="108"/>
      <c r="J544" s="108"/>
      <c r="K544" s="108"/>
      <c r="L544" s="108"/>
      <c r="M544" s="108">
        <v>1</v>
      </c>
      <c r="N544" s="239"/>
      <c r="O544" s="2"/>
      <c r="P544" s="2"/>
      <c r="Q544" s="2"/>
      <c r="R544" s="2"/>
      <c r="S544" s="6"/>
      <c r="T544" s="2"/>
    </row>
    <row r="545" spans="14:20" ht="15.75" customHeight="1">
      <c r="N545" s="2"/>
      <c r="O545" s="2"/>
      <c r="P545" s="2"/>
      <c r="Q545" s="2"/>
      <c r="R545" s="2"/>
      <c r="S545" s="6"/>
      <c r="T545" s="2"/>
    </row>
    <row r="546" spans="14:20" ht="15.75" customHeight="1">
      <c r="N546" s="2"/>
      <c r="O546" s="2"/>
      <c r="P546" s="2"/>
      <c r="Q546" s="2"/>
      <c r="R546" s="2"/>
      <c r="S546" s="6"/>
      <c r="T546" s="2"/>
    </row>
    <row r="547" spans="14:20" ht="15.75" customHeight="1">
      <c r="N547" s="2"/>
      <c r="O547" s="2"/>
      <c r="P547" s="2"/>
      <c r="Q547" s="2"/>
      <c r="R547" s="2"/>
      <c r="S547" s="6"/>
      <c r="T547" s="2"/>
    </row>
    <row r="548" spans="14:20" ht="15.75" customHeight="1">
      <c r="N548" s="2"/>
      <c r="O548" s="2"/>
      <c r="P548" s="2"/>
      <c r="Q548" s="2"/>
      <c r="R548" s="2"/>
      <c r="S548" s="6"/>
      <c r="T548" s="2"/>
    </row>
    <row r="549" spans="14:20" ht="15.75" customHeight="1">
      <c r="N549" s="2"/>
      <c r="O549" s="2"/>
      <c r="P549" s="2"/>
      <c r="Q549" s="2"/>
      <c r="R549" s="2"/>
      <c r="S549" s="6"/>
      <c r="T549" s="2"/>
    </row>
    <row r="550" spans="14:20" ht="15.75" customHeight="1">
      <c r="N550" s="2"/>
      <c r="O550" s="2"/>
      <c r="P550" s="2"/>
      <c r="Q550" s="2"/>
      <c r="R550" s="2"/>
      <c r="S550" s="6"/>
      <c r="T550" s="2"/>
    </row>
    <row r="551" spans="14:20" ht="15.75" customHeight="1">
      <c r="N551" s="2"/>
      <c r="O551" s="2"/>
      <c r="P551" s="2"/>
      <c r="Q551" s="2"/>
      <c r="R551" s="2"/>
      <c r="S551" s="6"/>
      <c r="T551" s="2"/>
    </row>
    <row r="552" spans="14:20" ht="15.75" customHeight="1">
      <c r="N552" s="2"/>
      <c r="O552" s="2"/>
      <c r="P552" s="2"/>
      <c r="Q552" s="2"/>
      <c r="R552" s="2"/>
      <c r="S552" s="6"/>
      <c r="T552" s="2"/>
    </row>
    <row r="553" spans="14:20" ht="15.75" customHeight="1">
      <c r="N553" s="2"/>
      <c r="O553" s="2"/>
      <c r="P553" s="2"/>
      <c r="Q553" s="2"/>
      <c r="R553" s="2"/>
      <c r="S553" s="6"/>
      <c r="T553" s="2"/>
    </row>
    <row r="554" spans="14:20" ht="15.75" customHeight="1">
      <c r="N554" s="2"/>
      <c r="O554" s="2"/>
      <c r="P554" s="2"/>
      <c r="Q554" s="2"/>
      <c r="R554" s="2"/>
      <c r="S554" s="6"/>
      <c r="T554" s="2"/>
    </row>
    <row r="555" spans="14:20" ht="15.75" customHeight="1">
      <c r="N555" s="2"/>
      <c r="O555" s="2"/>
      <c r="P555" s="2"/>
      <c r="Q555" s="2"/>
      <c r="R555" s="2"/>
      <c r="S555" s="6"/>
      <c r="T555" s="2"/>
    </row>
    <row r="556" spans="14:20" ht="15.75" customHeight="1">
      <c r="N556" s="2"/>
      <c r="O556" s="2"/>
      <c r="P556" s="2"/>
      <c r="Q556" s="2"/>
      <c r="R556" s="2"/>
      <c r="S556" s="6"/>
      <c r="T556" s="2"/>
    </row>
    <row r="557" spans="14:20" ht="15.75" customHeight="1">
      <c r="N557" s="2"/>
      <c r="O557" s="2"/>
      <c r="P557" s="2"/>
      <c r="Q557" s="2"/>
      <c r="R557" s="2"/>
      <c r="S557" s="6"/>
      <c r="T557" s="2"/>
    </row>
    <row r="558" spans="14:20" ht="15.75" customHeight="1">
      <c r="N558" s="2"/>
      <c r="O558" s="2"/>
      <c r="P558" s="2"/>
      <c r="Q558" s="2"/>
      <c r="R558" s="2"/>
      <c r="S558" s="6"/>
      <c r="T558" s="2"/>
    </row>
    <row r="559" spans="14:20" ht="15.75" customHeight="1">
      <c r="N559" s="2"/>
      <c r="O559" s="2"/>
      <c r="P559" s="2"/>
      <c r="Q559" s="2"/>
      <c r="R559" s="2"/>
      <c r="S559" s="6"/>
      <c r="T559" s="2"/>
    </row>
    <row r="560" spans="14:20" ht="15.75" customHeight="1">
      <c r="N560" s="2"/>
      <c r="O560" s="2"/>
      <c r="P560" s="2"/>
      <c r="Q560" s="2"/>
      <c r="R560" s="2"/>
      <c r="S560" s="6"/>
      <c r="T560" s="2"/>
    </row>
    <row r="561" spans="14:20" ht="15.75" customHeight="1">
      <c r="N561" s="2"/>
      <c r="O561" s="2"/>
      <c r="P561" s="2"/>
      <c r="Q561" s="2"/>
      <c r="R561" s="2"/>
      <c r="S561" s="6"/>
      <c r="T561" s="2"/>
    </row>
    <row r="562" spans="14:20" ht="15.75" customHeight="1">
      <c r="N562" s="2"/>
      <c r="O562" s="2"/>
      <c r="P562" s="2"/>
      <c r="Q562" s="2"/>
      <c r="R562" s="2"/>
      <c r="S562" s="6"/>
      <c r="T562" s="2"/>
    </row>
    <row r="563" spans="14:20" ht="15.75" customHeight="1">
      <c r="N563" s="2"/>
      <c r="O563" s="2"/>
      <c r="P563" s="2"/>
      <c r="Q563" s="2"/>
      <c r="R563" s="2"/>
      <c r="S563" s="6"/>
      <c r="T563" s="2"/>
    </row>
    <row r="564" spans="14:20" ht="15.75" customHeight="1">
      <c r="N564" s="2"/>
      <c r="O564" s="2"/>
      <c r="P564" s="2"/>
      <c r="Q564" s="2"/>
      <c r="R564" s="2"/>
      <c r="S564" s="6"/>
      <c r="T564" s="2"/>
    </row>
    <row r="565" spans="14:20" ht="15.75" customHeight="1">
      <c r="N565" s="2"/>
      <c r="O565" s="2"/>
      <c r="P565" s="2"/>
      <c r="Q565" s="2"/>
      <c r="R565" s="2"/>
      <c r="S565" s="6"/>
      <c r="T565" s="2"/>
    </row>
    <row r="566" spans="14:20" ht="15.75" customHeight="1">
      <c r="N566" s="2"/>
      <c r="O566" s="2"/>
      <c r="P566" s="2"/>
      <c r="Q566" s="2"/>
      <c r="R566" s="2"/>
      <c r="S566" s="6"/>
      <c r="T566" s="2"/>
    </row>
    <row r="567" spans="14:20" ht="15.75" customHeight="1">
      <c r="N567" s="2"/>
      <c r="O567" s="2"/>
      <c r="P567" s="2"/>
      <c r="Q567" s="2"/>
      <c r="R567" s="2"/>
      <c r="S567" s="6"/>
      <c r="T567" s="2"/>
    </row>
    <row r="568" spans="14:20" ht="15.75" customHeight="1">
      <c r="N568" s="2"/>
      <c r="O568" s="2"/>
      <c r="P568" s="2"/>
      <c r="Q568" s="2"/>
      <c r="R568" s="2"/>
      <c r="S568" s="6"/>
      <c r="T568" s="2"/>
    </row>
    <row r="569" spans="14:20" ht="15.75" customHeight="1">
      <c r="N569" s="2"/>
      <c r="O569" s="2"/>
      <c r="P569" s="2"/>
      <c r="Q569" s="2"/>
      <c r="R569" s="2"/>
      <c r="S569" s="6"/>
      <c r="T569" s="2"/>
    </row>
    <row r="570" spans="14:20" ht="15.75" customHeight="1">
      <c r="N570" s="2"/>
      <c r="O570" s="2"/>
      <c r="P570" s="2"/>
      <c r="Q570" s="2"/>
      <c r="R570" s="2"/>
      <c r="S570" s="6"/>
      <c r="T570" s="2"/>
    </row>
    <row r="571" spans="14:20" ht="15.75" customHeight="1">
      <c r="N571" s="2"/>
      <c r="O571" s="2"/>
      <c r="P571" s="2"/>
      <c r="Q571" s="2"/>
      <c r="R571" s="2"/>
      <c r="S571" s="6"/>
      <c r="T571" s="2"/>
    </row>
    <row r="572" spans="14:20" ht="15.75" customHeight="1">
      <c r="N572" s="2"/>
      <c r="O572" s="2"/>
      <c r="P572" s="2"/>
      <c r="Q572" s="2"/>
      <c r="R572" s="2"/>
      <c r="S572" s="6"/>
      <c r="T572" s="2"/>
    </row>
    <row r="573" spans="14:20" ht="15.75" customHeight="1">
      <c r="N573" s="2"/>
      <c r="O573" s="2"/>
      <c r="P573" s="2"/>
      <c r="Q573" s="2"/>
      <c r="R573" s="2"/>
      <c r="S573" s="6"/>
      <c r="T573" s="2"/>
    </row>
    <row r="574" spans="14:20" ht="15.75" customHeight="1">
      <c r="N574" s="2"/>
      <c r="O574" s="2"/>
      <c r="P574" s="2"/>
      <c r="Q574" s="2"/>
      <c r="R574" s="2"/>
      <c r="S574" s="6"/>
      <c r="T574" s="2"/>
    </row>
    <row r="575" spans="14:20" ht="15.75" customHeight="1">
      <c r="N575" s="2"/>
      <c r="O575" s="2"/>
      <c r="P575" s="2"/>
      <c r="Q575" s="2"/>
      <c r="R575" s="2"/>
      <c r="S575" s="6"/>
      <c r="T575" s="2"/>
    </row>
    <row r="576" spans="14:20" ht="15.75" customHeight="1">
      <c r="N576" s="2"/>
      <c r="O576" s="2"/>
      <c r="P576" s="2"/>
      <c r="Q576" s="2"/>
      <c r="R576" s="2"/>
      <c r="S576" s="6"/>
      <c r="T576" s="2"/>
    </row>
    <row r="577" spans="14:20" ht="15.75" customHeight="1">
      <c r="N577" s="2"/>
      <c r="O577" s="2"/>
      <c r="P577" s="2"/>
      <c r="Q577" s="2"/>
      <c r="R577" s="2"/>
      <c r="S577" s="6"/>
      <c r="T577" s="2"/>
    </row>
    <row r="578" spans="14:20" ht="15.75" customHeight="1">
      <c r="N578" s="2"/>
      <c r="O578" s="2"/>
      <c r="P578" s="2"/>
      <c r="Q578" s="2"/>
      <c r="R578" s="2"/>
      <c r="S578" s="6"/>
      <c r="T578" s="2"/>
    </row>
    <row r="579" spans="14:20" ht="15.75" customHeight="1">
      <c r="N579" s="2"/>
      <c r="O579" s="2"/>
      <c r="P579" s="2"/>
      <c r="Q579" s="2"/>
      <c r="R579" s="2"/>
      <c r="S579" s="6"/>
      <c r="T579" s="2"/>
    </row>
    <row r="580" spans="14:20" ht="15.75" customHeight="1">
      <c r="N580" s="2"/>
      <c r="O580" s="2"/>
      <c r="P580" s="2"/>
      <c r="Q580" s="2"/>
      <c r="R580" s="2"/>
      <c r="S580" s="6"/>
      <c r="T580" s="2"/>
    </row>
    <row r="581" spans="14:20" ht="15.75" customHeight="1">
      <c r="N581" s="2"/>
      <c r="O581" s="2"/>
      <c r="P581" s="2"/>
      <c r="Q581" s="2"/>
      <c r="R581" s="2"/>
      <c r="S581" s="6"/>
      <c r="T581" s="2"/>
    </row>
    <row r="582" spans="14:20" ht="15.75" customHeight="1">
      <c r="N582" s="2"/>
      <c r="O582" s="2"/>
      <c r="P582" s="2"/>
      <c r="Q582" s="2"/>
      <c r="R582" s="2"/>
      <c r="S582" s="6"/>
      <c r="T582" s="2"/>
    </row>
    <row r="583" spans="14:20" ht="15.75" customHeight="1">
      <c r="N583" s="2"/>
      <c r="O583" s="2"/>
      <c r="P583" s="2"/>
      <c r="Q583" s="2"/>
      <c r="R583" s="2"/>
      <c r="S583" s="6"/>
      <c r="T583" s="2"/>
    </row>
    <row r="584" spans="14:20" ht="15.75" customHeight="1">
      <c r="N584" s="2"/>
      <c r="O584" s="2"/>
      <c r="P584" s="2"/>
      <c r="Q584" s="2"/>
      <c r="R584" s="2"/>
      <c r="S584" s="6"/>
      <c r="T584" s="2"/>
    </row>
    <row r="585" spans="14:20" ht="15.75" customHeight="1">
      <c r="N585" s="2"/>
      <c r="O585" s="2"/>
      <c r="P585" s="2"/>
      <c r="Q585" s="2"/>
      <c r="R585" s="2"/>
      <c r="S585" s="6"/>
      <c r="T585" s="2"/>
    </row>
    <row r="586" spans="14:20" ht="15.75" customHeight="1">
      <c r="N586" s="2"/>
      <c r="O586" s="2"/>
      <c r="P586" s="2"/>
      <c r="Q586" s="2"/>
      <c r="R586" s="2"/>
      <c r="S586" s="6"/>
      <c r="T586" s="2"/>
    </row>
    <row r="587" spans="14:20" ht="15.75" customHeight="1">
      <c r="N587" s="2"/>
      <c r="O587" s="2"/>
      <c r="P587" s="2"/>
      <c r="Q587" s="2"/>
      <c r="R587" s="2"/>
      <c r="S587" s="6"/>
      <c r="T587" s="2"/>
    </row>
    <row r="588" spans="14:20" ht="15.75" customHeight="1">
      <c r="N588" s="2"/>
      <c r="O588" s="2"/>
      <c r="P588" s="2"/>
      <c r="Q588" s="2"/>
      <c r="R588" s="2"/>
      <c r="S588" s="6"/>
      <c r="T588" s="2"/>
    </row>
    <row r="589" spans="14:20" ht="15.75" customHeight="1">
      <c r="N589" s="2"/>
      <c r="O589" s="2"/>
      <c r="P589" s="2"/>
      <c r="Q589" s="2"/>
      <c r="R589" s="2"/>
      <c r="S589" s="6"/>
      <c r="T589" s="2"/>
    </row>
    <row r="590" spans="14:20" ht="15.75" customHeight="1">
      <c r="N590" s="2"/>
      <c r="O590" s="2"/>
      <c r="P590" s="2"/>
      <c r="Q590" s="2"/>
      <c r="R590" s="2"/>
      <c r="S590" s="6"/>
      <c r="T590" s="2"/>
    </row>
    <row r="591" spans="14:20" ht="15.75" customHeight="1">
      <c r="N591" s="2"/>
      <c r="O591" s="2"/>
      <c r="P591" s="2"/>
      <c r="Q591" s="2"/>
      <c r="R591" s="2"/>
      <c r="S591" s="6"/>
      <c r="T591" s="2"/>
    </row>
    <row r="592" spans="14:20" ht="15.75" customHeight="1">
      <c r="N592" s="2"/>
      <c r="O592" s="2"/>
      <c r="P592" s="2"/>
      <c r="Q592" s="2"/>
      <c r="R592" s="2"/>
      <c r="S592" s="6"/>
      <c r="T592" s="2"/>
    </row>
    <row r="593" spans="14:20" ht="15.75" customHeight="1">
      <c r="N593" s="2"/>
      <c r="O593" s="2"/>
      <c r="P593" s="2"/>
      <c r="Q593" s="2"/>
      <c r="R593" s="2"/>
      <c r="S593" s="6"/>
      <c r="T593" s="2"/>
    </row>
    <row r="594" spans="14:20" ht="15.75" customHeight="1">
      <c r="N594" s="2"/>
      <c r="O594" s="2"/>
      <c r="P594" s="2"/>
      <c r="Q594" s="2"/>
      <c r="R594" s="2"/>
      <c r="S594" s="6"/>
      <c r="T594" s="2"/>
    </row>
    <row r="595" spans="14:20" ht="15.75" customHeight="1">
      <c r="N595" s="2"/>
      <c r="O595" s="2"/>
      <c r="P595" s="2"/>
      <c r="Q595" s="2"/>
      <c r="R595" s="2"/>
      <c r="S595" s="6"/>
      <c r="T595" s="2"/>
    </row>
    <row r="596" spans="14:20" ht="15.75" customHeight="1">
      <c r="N596" s="2"/>
      <c r="O596" s="2"/>
      <c r="P596" s="2"/>
      <c r="Q596" s="2"/>
      <c r="R596" s="2"/>
      <c r="S596" s="6"/>
      <c r="T596" s="2"/>
    </row>
    <row r="597" spans="14:20" ht="15.75" customHeight="1">
      <c r="N597" s="2"/>
      <c r="O597" s="2"/>
      <c r="P597" s="2"/>
      <c r="Q597" s="2"/>
      <c r="R597" s="2"/>
      <c r="S597" s="6"/>
      <c r="T597" s="2"/>
    </row>
    <row r="598" spans="14:20" ht="15.75" customHeight="1">
      <c r="N598" s="2"/>
      <c r="O598" s="2"/>
      <c r="P598" s="2"/>
      <c r="Q598" s="2"/>
      <c r="R598" s="2"/>
      <c r="S598" s="6"/>
      <c r="T598" s="2"/>
    </row>
    <row r="599" spans="14:20" ht="15.75" customHeight="1">
      <c r="N599" s="2"/>
      <c r="O599" s="2"/>
      <c r="P599" s="2"/>
      <c r="Q599" s="2"/>
      <c r="R599" s="2"/>
      <c r="S599" s="6"/>
      <c r="T599" s="2"/>
    </row>
    <row r="600" spans="14:20" ht="15.75" customHeight="1">
      <c r="N600" s="2"/>
      <c r="O600" s="2"/>
      <c r="P600" s="2"/>
      <c r="Q600" s="2"/>
      <c r="R600" s="2"/>
      <c r="S600" s="6"/>
      <c r="T600" s="2"/>
    </row>
    <row r="601" spans="14:20" ht="15.75" customHeight="1">
      <c r="N601" s="2"/>
      <c r="O601" s="2"/>
      <c r="P601" s="2"/>
      <c r="Q601" s="2"/>
      <c r="R601" s="2"/>
      <c r="S601" s="6"/>
      <c r="T601" s="2"/>
    </row>
    <row r="602" spans="14:20" ht="15.75" customHeight="1">
      <c r="N602" s="2"/>
      <c r="O602" s="2"/>
      <c r="P602" s="2"/>
      <c r="Q602" s="2"/>
      <c r="R602" s="2"/>
      <c r="S602" s="6"/>
      <c r="T602" s="2"/>
    </row>
    <row r="603" spans="14:20" ht="15.75" customHeight="1">
      <c r="N603" s="2"/>
      <c r="O603" s="2"/>
      <c r="P603" s="2"/>
      <c r="Q603" s="2"/>
      <c r="R603" s="2"/>
      <c r="S603" s="6"/>
      <c r="T603" s="2"/>
    </row>
    <row r="604" spans="14:20" ht="15.75" customHeight="1">
      <c r="N604" s="2"/>
      <c r="O604" s="2"/>
      <c r="P604" s="2"/>
      <c r="Q604" s="2"/>
      <c r="R604" s="2"/>
      <c r="S604" s="6"/>
      <c r="T604" s="2"/>
    </row>
    <row r="605" spans="14:20" ht="15.75" customHeight="1">
      <c r="N605" s="2"/>
      <c r="O605" s="2"/>
      <c r="P605" s="2"/>
      <c r="Q605" s="2"/>
      <c r="R605" s="2"/>
      <c r="S605" s="6"/>
      <c r="T605" s="2"/>
    </row>
    <row r="606" spans="14:20" ht="15.75" customHeight="1">
      <c r="N606" s="2"/>
      <c r="O606" s="2"/>
      <c r="P606" s="2"/>
      <c r="Q606" s="2"/>
      <c r="R606" s="2"/>
      <c r="S606" s="6"/>
      <c r="T606" s="2"/>
    </row>
    <row r="607" spans="14:20" ht="15.75" customHeight="1">
      <c r="N607" s="2"/>
      <c r="O607" s="2"/>
      <c r="P607" s="2"/>
      <c r="Q607" s="2"/>
      <c r="R607" s="2"/>
      <c r="S607" s="6"/>
      <c r="T607" s="2"/>
    </row>
    <row r="608" spans="14:20" ht="15.75" customHeight="1">
      <c r="N608" s="2"/>
      <c r="O608" s="2"/>
      <c r="P608" s="2"/>
      <c r="Q608" s="2"/>
      <c r="R608" s="2"/>
      <c r="S608" s="6"/>
      <c r="T608" s="2"/>
    </row>
    <row r="609" spans="14:20" ht="15.75" customHeight="1">
      <c r="N609" s="2"/>
      <c r="O609" s="2"/>
      <c r="P609" s="2"/>
      <c r="Q609" s="2"/>
      <c r="R609" s="2"/>
      <c r="S609" s="6"/>
      <c r="T609" s="2"/>
    </row>
    <row r="610" spans="14:20" ht="15.75" customHeight="1">
      <c r="N610" s="2"/>
      <c r="O610" s="2"/>
      <c r="P610" s="2"/>
      <c r="Q610" s="2"/>
      <c r="R610" s="2"/>
      <c r="S610" s="6"/>
      <c r="T610" s="2"/>
    </row>
    <row r="611" spans="14:20" ht="15.75" customHeight="1">
      <c r="N611" s="2"/>
      <c r="O611" s="2"/>
      <c r="P611" s="2"/>
      <c r="Q611" s="2"/>
      <c r="R611" s="2"/>
      <c r="S611" s="6"/>
      <c r="T611" s="2"/>
    </row>
    <row r="612" spans="14:20" ht="15.75" customHeight="1">
      <c r="N612" s="2"/>
      <c r="O612" s="2"/>
      <c r="P612" s="2"/>
      <c r="Q612" s="2"/>
      <c r="R612" s="2"/>
      <c r="S612" s="6"/>
      <c r="T612" s="2"/>
    </row>
    <row r="613" spans="14:20" ht="15.75" customHeight="1">
      <c r="N613" s="2"/>
      <c r="O613" s="2"/>
      <c r="P613" s="2"/>
      <c r="Q613" s="2"/>
      <c r="R613" s="2"/>
      <c r="S613" s="6"/>
      <c r="T613" s="2"/>
    </row>
    <row r="614" spans="14:20" ht="15.75" customHeight="1">
      <c r="N614" s="2"/>
      <c r="O614" s="2"/>
      <c r="P614" s="2"/>
      <c r="Q614" s="2"/>
      <c r="R614" s="2"/>
      <c r="S614" s="6"/>
      <c r="T614" s="2"/>
    </row>
    <row r="615" spans="14:20" ht="15.75" customHeight="1">
      <c r="N615" s="2"/>
      <c r="O615" s="2"/>
      <c r="P615" s="2"/>
      <c r="Q615" s="2"/>
      <c r="R615" s="2"/>
      <c r="S615" s="6"/>
      <c r="T615" s="2"/>
    </row>
    <row r="616" spans="14:20" ht="15.75" customHeight="1">
      <c r="N616" s="2"/>
      <c r="O616" s="2"/>
      <c r="P616" s="2"/>
      <c r="Q616" s="2"/>
      <c r="R616" s="2"/>
      <c r="S616" s="6"/>
      <c r="T616" s="2"/>
    </row>
    <row r="617" spans="14:20" ht="15.75" customHeight="1">
      <c r="N617" s="2"/>
      <c r="O617" s="2"/>
      <c r="P617" s="2"/>
      <c r="Q617" s="2"/>
      <c r="R617" s="2"/>
      <c r="S617" s="6"/>
      <c r="T617" s="2"/>
    </row>
    <row r="618" spans="14:20" ht="15.75" customHeight="1">
      <c r="N618" s="2"/>
      <c r="O618" s="2"/>
      <c r="P618" s="2"/>
      <c r="Q618" s="2"/>
      <c r="R618" s="2"/>
      <c r="S618" s="6"/>
      <c r="T618" s="2"/>
    </row>
    <row r="619" spans="14:20" ht="15.75" customHeight="1">
      <c r="N619" s="2"/>
      <c r="O619" s="2"/>
      <c r="P619" s="2"/>
      <c r="Q619" s="2"/>
      <c r="R619" s="2"/>
      <c r="S619" s="6"/>
      <c r="T619" s="2"/>
    </row>
    <row r="620" spans="14:20" ht="15.75" customHeight="1">
      <c r="N620" s="2"/>
      <c r="O620" s="2"/>
      <c r="P620" s="2"/>
      <c r="Q620" s="2"/>
      <c r="R620" s="2"/>
      <c r="S620" s="6"/>
      <c r="T620" s="2"/>
    </row>
    <row r="621" spans="14:20" ht="15.75" customHeight="1">
      <c r="N621" s="2"/>
      <c r="O621" s="2"/>
      <c r="P621" s="2"/>
      <c r="Q621" s="2"/>
      <c r="R621" s="2"/>
      <c r="S621" s="6"/>
      <c r="T621" s="2"/>
    </row>
    <row r="622" spans="14:20" ht="15.75" customHeight="1">
      <c r="N622" s="2"/>
      <c r="O622" s="2"/>
      <c r="P622" s="2"/>
      <c r="Q622" s="2"/>
      <c r="R622" s="2"/>
      <c r="S622" s="6"/>
      <c r="T622" s="2"/>
    </row>
    <row r="623" spans="14:20" ht="15.75" customHeight="1">
      <c r="N623" s="2"/>
      <c r="O623" s="2"/>
      <c r="P623" s="2"/>
      <c r="Q623" s="2"/>
      <c r="R623" s="2"/>
      <c r="S623" s="6"/>
      <c r="T623" s="2"/>
    </row>
    <row r="624" spans="14:20" ht="15.75" customHeight="1">
      <c r="N624" s="2"/>
      <c r="O624" s="2"/>
      <c r="P624" s="2"/>
      <c r="Q624" s="2"/>
      <c r="R624" s="2"/>
      <c r="S624" s="6"/>
      <c r="T624" s="2"/>
    </row>
    <row r="625" spans="14:20" ht="15.75" customHeight="1">
      <c r="N625" s="2"/>
      <c r="O625" s="2"/>
      <c r="P625" s="2"/>
      <c r="Q625" s="2"/>
      <c r="R625" s="2"/>
      <c r="S625" s="6"/>
      <c r="T625" s="2"/>
    </row>
    <row r="626" spans="14:20" ht="15.75" customHeight="1">
      <c r="N626" s="2"/>
      <c r="O626" s="2"/>
      <c r="P626" s="2"/>
      <c r="Q626" s="2"/>
      <c r="R626" s="2"/>
      <c r="S626" s="6"/>
      <c r="T626" s="2"/>
    </row>
    <row r="627" spans="14:20" ht="15.75" customHeight="1">
      <c r="N627" s="2"/>
      <c r="O627" s="2"/>
      <c r="P627" s="2"/>
      <c r="Q627" s="2"/>
      <c r="R627" s="2"/>
      <c r="S627" s="6"/>
      <c r="T627" s="2"/>
    </row>
    <row r="628" spans="14:20" ht="15.75" customHeight="1">
      <c r="N628" s="2"/>
      <c r="O628" s="2"/>
      <c r="P628" s="2"/>
      <c r="Q628" s="2"/>
      <c r="R628" s="2"/>
      <c r="S628" s="6"/>
      <c r="T628" s="2"/>
    </row>
    <row r="629" spans="14:20" ht="15.75" customHeight="1">
      <c r="N629" s="2"/>
      <c r="O629" s="2"/>
      <c r="P629" s="2"/>
      <c r="Q629" s="2"/>
      <c r="R629" s="2"/>
      <c r="S629" s="6"/>
      <c r="T629" s="2"/>
    </row>
    <row r="630" spans="14:20" ht="15.75" customHeight="1">
      <c r="N630" s="2"/>
      <c r="O630" s="2"/>
      <c r="P630" s="2"/>
      <c r="Q630" s="2"/>
      <c r="R630" s="2"/>
      <c r="S630" s="6"/>
      <c r="T630" s="2"/>
    </row>
    <row r="631" spans="14:20" ht="15.75" customHeight="1">
      <c r="N631" s="2"/>
      <c r="O631" s="2"/>
      <c r="P631" s="2"/>
      <c r="Q631" s="2"/>
      <c r="R631" s="2"/>
      <c r="S631" s="6"/>
      <c r="T631" s="2"/>
    </row>
    <row r="632" spans="14:20" ht="15.75" customHeight="1">
      <c r="N632" s="2"/>
      <c r="O632" s="2"/>
      <c r="P632" s="2"/>
      <c r="Q632" s="2"/>
      <c r="R632" s="2"/>
      <c r="S632" s="6"/>
      <c r="T632" s="2"/>
    </row>
    <row r="633" spans="14:20" ht="15.75" customHeight="1">
      <c r="N633" s="2"/>
      <c r="O633" s="2"/>
      <c r="P633" s="2"/>
      <c r="Q633" s="2"/>
      <c r="R633" s="2"/>
      <c r="S633" s="6"/>
      <c r="T633" s="2"/>
    </row>
    <row r="634" spans="14:20" ht="15.75" customHeight="1">
      <c r="N634" s="2"/>
      <c r="O634" s="2"/>
      <c r="P634" s="2"/>
      <c r="Q634" s="2"/>
      <c r="R634" s="2"/>
      <c r="S634" s="6"/>
      <c r="T634" s="2"/>
    </row>
    <row r="635" spans="14:20" ht="15.75" customHeight="1">
      <c r="N635" s="2"/>
      <c r="O635" s="2"/>
      <c r="P635" s="2"/>
      <c r="Q635" s="2"/>
      <c r="R635" s="2"/>
      <c r="S635" s="6"/>
      <c r="T635" s="2"/>
    </row>
    <row r="636" spans="14:20" ht="15.75" customHeight="1">
      <c r="N636" s="2"/>
      <c r="O636" s="2"/>
      <c r="P636" s="2"/>
      <c r="Q636" s="2"/>
      <c r="R636" s="2"/>
      <c r="S636" s="6"/>
      <c r="T636" s="2"/>
    </row>
    <row r="637" spans="14:20" ht="15.75" customHeight="1">
      <c r="N637" s="2"/>
      <c r="O637" s="2"/>
      <c r="P637" s="2"/>
      <c r="Q637" s="2"/>
      <c r="R637" s="2"/>
      <c r="S637" s="6"/>
      <c r="T637" s="2"/>
    </row>
    <row r="638" spans="14:20" ht="15.75" customHeight="1">
      <c r="N638" s="2"/>
      <c r="O638" s="2"/>
      <c r="P638" s="2"/>
      <c r="Q638" s="2"/>
      <c r="R638" s="2"/>
      <c r="S638" s="6"/>
      <c r="T638" s="2"/>
    </row>
    <row r="639" spans="14:20" ht="15.75" customHeight="1">
      <c r="N639" s="2"/>
      <c r="O639" s="2"/>
      <c r="P639" s="2"/>
      <c r="Q639" s="2"/>
      <c r="R639" s="2"/>
      <c r="S639" s="6"/>
      <c r="T639" s="2"/>
    </row>
    <row r="640" spans="14:20" ht="15.75" customHeight="1">
      <c r="N640" s="2"/>
      <c r="O640" s="2"/>
      <c r="P640" s="2"/>
      <c r="Q640" s="2"/>
      <c r="R640" s="2"/>
      <c r="S640" s="6"/>
      <c r="T640" s="2"/>
    </row>
    <row r="641" spans="14:20" ht="15.75" customHeight="1">
      <c r="N641" s="2"/>
      <c r="O641" s="2"/>
      <c r="P641" s="2"/>
      <c r="Q641" s="2"/>
      <c r="R641" s="2"/>
      <c r="S641" s="6"/>
      <c r="T641" s="2"/>
    </row>
    <row r="642" spans="14:20" ht="15.75" customHeight="1">
      <c r="N642" s="2"/>
      <c r="O642" s="2"/>
      <c r="P642" s="2"/>
      <c r="Q642" s="2"/>
      <c r="R642" s="2"/>
      <c r="S642" s="6"/>
      <c r="T642" s="2"/>
    </row>
    <row r="643" spans="14:20" ht="15.75" customHeight="1">
      <c r="N643" s="2"/>
      <c r="O643" s="2"/>
      <c r="P643" s="2"/>
      <c r="Q643" s="2"/>
      <c r="R643" s="2"/>
      <c r="S643" s="6"/>
      <c r="T643" s="2"/>
    </row>
    <row r="644" spans="14:20" ht="15.75" customHeight="1">
      <c r="N644" s="2"/>
      <c r="O644" s="2"/>
      <c r="P644" s="2"/>
      <c r="Q644" s="2"/>
      <c r="R644" s="2"/>
      <c r="S644" s="6"/>
      <c r="T644" s="2"/>
    </row>
    <row r="645" spans="14:20" ht="15.75" customHeight="1">
      <c r="N645" s="2"/>
      <c r="O645" s="2"/>
      <c r="P645" s="2"/>
      <c r="Q645" s="2"/>
      <c r="R645" s="2"/>
      <c r="S645" s="6"/>
      <c r="T645" s="2"/>
    </row>
    <row r="646" spans="14:20" ht="15.75" customHeight="1">
      <c r="N646" s="2"/>
      <c r="O646" s="2"/>
      <c r="P646" s="2"/>
      <c r="Q646" s="2"/>
      <c r="R646" s="2"/>
      <c r="S646" s="6"/>
      <c r="T646" s="2"/>
    </row>
    <row r="647" spans="14:20" ht="15.75" customHeight="1">
      <c r="N647" s="2"/>
      <c r="O647" s="2"/>
      <c r="P647" s="2"/>
      <c r="Q647" s="2"/>
      <c r="R647" s="2"/>
      <c r="S647" s="6"/>
      <c r="T647" s="2"/>
    </row>
    <row r="648" spans="14:20" ht="15.75" customHeight="1">
      <c r="N648" s="2"/>
      <c r="O648" s="2"/>
      <c r="P648" s="2"/>
      <c r="Q648" s="2"/>
      <c r="R648" s="2"/>
      <c r="S648" s="6"/>
      <c r="T648" s="2"/>
    </row>
    <row r="649" spans="14:20" ht="15.75" customHeight="1">
      <c r="N649" s="2"/>
      <c r="O649" s="2"/>
      <c r="P649" s="2"/>
      <c r="Q649" s="2"/>
      <c r="R649" s="2"/>
      <c r="S649" s="6"/>
      <c r="T649" s="2"/>
    </row>
    <row r="650" spans="14:20" ht="15.75" customHeight="1">
      <c r="N650" s="2"/>
      <c r="O650" s="2"/>
      <c r="P650" s="2"/>
      <c r="Q650" s="2"/>
      <c r="R650" s="2"/>
      <c r="S650" s="6"/>
      <c r="T650" s="2"/>
    </row>
    <row r="651" spans="14:20" ht="15.75" customHeight="1">
      <c r="N651" s="2"/>
      <c r="O651" s="2"/>
      <c r="P651" s="2"/>
      <c r="Q651" s="2"/>
      <c r="R651" s="2"/>
      <c r="S651" s="6"/>
      <c r="T651" s="2"/>
    </row>
    <row r="652" spans="14:20" ht="15.75" customHeight="1">
      <c r="N652" s="2"/>
      <c r="O652" s="2"/>
      <c r="P652" s="2"/>
      <c r="Q652" s="2"/>
      <c r="R652" s="2"/>
      <c r="S652" s="6"/>
      <c r="T652" s="2"/>
    </row>
    <row r="653" spans="14:20" ht="15.75" customHeight="1">
      <c r="N653" s="2"/>
      <c r="O653" s="2"/>
      <c r="P653" s="2"/>
      <c r="Q653" s="2"/>
      <c r="R653" s="2"/>
      <c r="S653" s="6"/>
      <c r="T653" s="2"/>
    </row>
    <row r="654" spans="14:20" ht="15.75" customHeight="1">
      <c r="N654" s="2"/>
      <c r="O654" s="2"/>
      <c r="P654" s="2"/>
      <c r="Q654" s="2"/>
      <c r="R654" s="2"/>
      <c r="S654" s="6"/>
      <c r="T654" s="2"/>
    </row>
    <row r="655" spans="14:20" ht="15.75" customHeight="1">
      <c r="N655" s="2"/>
      <c r="O655" s="2"/>
      <c r="P655" s="2"/>
      <c r="Q655" s="2"/>
      <c r="R655" s="2"/>
      <c r="S655" s="6"/>
      <c r="T655" s="2"/>
    </row>
    <row r="656" spans="14:20" ht="15.75" customHeight="1">
      <c r="N656" s="2"/>
      <c r="O656" s="2"/>
      <c r="P656" s="2"/>
      <c r="Q656" s="2"/>
      <c r="R656" s="2"/>
      <c r="S656" s="6"/>
      <c r="T656" s="2"/>
    </row>
    <row r="657" spans="14:20" ht="15.75" customHeight="1">
      <c r="N657" s="2"/>
      <c r="O657" s="2"/>
      <c r="P657" s="2"/>
      <c r="Q657" s="2"/>
      <c r="R657" s="2"/>
      <c r="S657" s="6"/>
      <c r="T657" s="2"/>
    </row>
    <row r="658" spans="14:20" ht="15.75" customHeight="1">
      <c r="N658" s="2"/>
      <c r="O658" s="2"/>
      <c r="P658" s="2"/>
      <c r="Q658" s="2"/>
      <c r="R658" s="2"/>
      <c r="S658" s="6"/>
      <c r="T658" s="2"/>
    </row>
    <row r="659" spans="14:20" ht="15.75" customHeight="1">
      <c r="N659" s="2"/>
      <c r="O659" s="2"/>
      <c r="P659" s="2"/>
      <c r="Q659" s="2"/>
      <c r="R659" s="2"/>
      <c r="S659" s="6"/>
      <c r="T659" s="2"/>
    </row>
    <row r="660" spans="14:20" ht="15.75" customHeight="1">
      <c r="N660" s="2"/>
      <c r="O660" s="2"/>
      <c r="P660" s="2"/>
      <c r="Q660" s="2"/>
      <c r="R660" s="2"/>
      <c r="S660" s="6"/>
      <c r="T660" s="2"/>
    </row>
    <row r="661" spans="14:20" ht="15.75" customHeight="1">
      <c r="N661" s="2"/>
      <c r="O661" s="2"/>
      <c r="P661" s="2"/>
      <c r="Q661" s="2"/>
      <c r="R661" s="2"/>
      <c r="S661" s="6"/>
      <c r="T661" s="2"/>
    </row>
    <row r="662" spans="14:20" ht="15.75" customHeight="1">
      <c r="N662" s="2"/>
      <c r="O662" s="2"/>
      <c r="P662" s="2"/>
      <c r="Q662" s="2"/>
      <c r="R662" s="2"/>
      <c r="S662" s="6"/>
      <c r="T662" s="2"/>
    </row>
    <row r="663" spans="14:20" ht="15.75" customHeight="1">
      <c r="N663" s="2"/>
      <c r="O663" s="2"/>
      <c r="P663" s="2"/>
      <c r="Q663" s="2"/>
      <c r="R663" s="2"/>
      <c r="S663" s="6"/>
      <c r="T663" s="2"/>
    </row>
    <row r="664" spans="14:20" ht="15.75" customHeight="1">
      <c r="N664" s="2"/>
      <c r="O664" s="2"/>
      <c r="P664" s="2"/>
      <c r="Q664" s="2"/>
      <c r="R664" s="2"/>
      <c r="S664" s="6"/>
      <c r="T664" s="2"/>
    </row>
    <row r="665" spans="14:20" ht="15.75" customHeight="1">
      <c r="N665" s="2"/>
      <c r="O665" s="2"/>
      <c r="P665" s="2"/>
      <c r="Q665" s="2"/>
      <c r="R665" s="2"/>
      <c r="S665" s="6"/>
      <c r="T665" s="2"/>
    </row>
    <row r="666" spans="14:20" ht="15.75" customHeight="1">
      <c r="N666" s="2"/>
      <c r="O666" s="2"/>
      <c r="P666" s="2"/>
      <c r="Q666" s="2"/>
      <c r="R666" s="2"/>
      <c r="S666" s="6"/>
      <c r="T666" s="2"/>
    </row>
    <row r="667" spans="14:20" ht="15.75" customHeight="1">
      <c r="N667" s="2"/>
      <c r="O667" s="2"/>
      <c r="P667" s="2"/>
      <c r="Q667" s="2"/>
      <c r="R667" s="2"/>
      <c r="S667" s="6"/>
      <c r="T667" s="2"/>
    </row>
    <row r="668" spans="14:20" ht="15.75" customHeight="1">
      <c r="N668" s="2"/>
      <c r="O668" s="2"/>
      <c r="P668" s="2"/>
      <c r="Q668" s="2"/>
      <c r="R668" s="2"/>
      <c r="S668" s="6"/>
      <c r="T668" s="2"/>
    </row>
    <row r="669" spans="14:20" ht="15.75" customHeight="1">
      <c r="N669" s="2"/>
      <c r="O669" s="2"/>
      <c r="P669" s="2"/>
      <c r="Q669" s="2"/>
      <c r="R669" s="2"/>
      <c r="S669" s="6"/>
      <c r="T669" s="2"/>
    </row>
    <row r="670" spans="14:20" ht="15.75" customHeight="1">
      <c r="N670" s="2"/>
      <c r="O670" s="2"/>
      <c r="P670" s="2"/>
      <c r="Q670" s="2"/>
      <c r="R670" s="2"/>
      <c r="S670" s="6"/>
      <c r="T670" s="2"/>
    </row>
    <row r="671" spans="14:20" ht="15.75" customHeight="1">
      <c r="N671" s="2"/>
      <c r="O671" s="2"/>
      <c r="P671" s="2"/>
      <c r="Q671" s="2"/>
      <c r="R671" s="2"/>
      <c r="S671" s="6"/>
      <c r="T671" s="2"/>
    </row>
    <row r="672" spans="14:20" ht="15.75" customHeight="1">
      <c r="N672" s="2"/>
      <c r="O672" s="2"/>
      <c r="P672" s="2"/>
      <c r="Q672" s="2"/>
      <c r="R672" s="2"/>
      <c r="S672" s="6"/>
      <c r="T672" s="2"/>
    </row>
    <row r="673" spans="14:20" ht="15.75" customHeight="1">
      <c r="N673" s="2"/>
      <c r="O673" s="2"/>
      <c r="P673" s="2"/>
      <c r="Q673" s="2"/>
      <c r="R673" s="2"/>
      <c r="S673" s="6"/>
      <c r="T673" s="2"/>
    </row>
    <row r="674" spans="14:20" ht="15.75" customHeight="1">
      <c r="N674" s="2"/>
      <c r="O674" s="2"/>
      <c r="P674" s="2"/>
      <c r="Q674" s="2"/>
      <c r="R674" s="2"/>
      <c r="S674" s="6"/>
      <c r="T674" s="2"/>
    </row>
    <row r="675" spans="14:20" ht="15.75" customHeight="1">
      <c r="N675" s="2"/>
      <c r="O675" s="2"/>
      <c r="P675" s="2"/>
      <c r="Q675" s="2"/>
      <c r="R675" s="2"/>
      <c r="S675" s="6"/>
      <c r="T675" s="2"/>
    </row>
    <row r="676" spans="14:20" ht="15.75" customHeight="1">
      <c r="N676" s="2"/>
      <c r="O676" s="2"/>
      <c r="P676" s="2"/>
      <c r="Q676" s="2"/>
      <c r="R676" s="2"/>
      <c r="S676" s="6"/>
      <c r="T676" s="2"/>
    </row>
    <row r="677" spans="14:20" ht="15.75" customHeight="1">
      <c r="N677" s="2"/>
      <c r="O677" s="2"/>
      <c r="P677" s="2"/>
      <c r="Q677" s="2"/>
      <c r="R677" s="2"/>
      <c r="S677" s="6"/>
      <c r="T677" s="2"/>
    </row>
    <row r="678" spans="14:20" ht="15.75" customHeight="1">
      <c r="N678" s="2"/>
      <c r="O678" s="2"/>
      <c r="P678" s="2"/>
      <c r="Q678" s="2"/>
      <c r="R678" s="2"/>
      <c r="S678" s="6"/>
      <c r="T678" s="2"/>
    </row>
    <row r="679" spans="14:20" ht="15.75" customHeight="1">
      <c r="N679" s="2"/>
      <c r="O679" s="2"/>
      <c r="P679" s="2"/>
      <c r="Q679" s="2"/>
      <c r="R679" s="2"/>
      <c r="S679" s="6"/>
      <c r="T679" s="2"/>
    </row>
    <row r="680" spans="14:20" ht="15.75" customHeight="1">
      <c r="N680" s="2"/>
      <c r="O680" s="2"/>
      <c r="P680" s="2"/>
      <c r="Q680" s="2"/>
      <c r="R680" s="2"/>
      <c r="S680" s="6"/>
      <c r="T680" s="2"/>
    </row>
    <row r="681" spans="14:20" ht="15.75" customHeight="1">
      <c r="N681" s="2"/>
      <c r="O681" s="2"/>
      <c r="P681" s="2"/>
      <c r="Q681" s="2"/>
      <c r="R681" s="2"/>
      <c r="S681" s="6"/>
      <c r="T681" s="2"/>
    </row>
    <row r="682" spans="14:20" ht="15.75" customHeight="1">
      <c r="N682" s="2"/>
      <c r="O682" s="2"/>
      <c r="P682" s="2"/>
      <c r="Q682" s="2"/>
      <c r="R682" s="2"/>
      <c r="S682" s="6"/>
      <c r="T682" s="2"/>
    </row>
    <row r="683" spans="14:20" ht="15.75" customHeight="1">
      <c r="N683" s="2"/>
      <c r="O683" s="2"/>
      <c r="P683" s="2"/>
      <c r="Q683" s="2"/>
      <c r="R683" s="2"/>
      <c r="S683" s="6"/>
      <c r="T683" s="2"/>
    </row>
    <row r="684" spans="14:20" ht="15.75" customHeight="1">
      <c r="N684" s="2"/>
      <c r="O684" s="2"/>
      <c r="P684" s="2"/>
      <c r="Q684" s="2"/>
      <c r="R684" s="2"/>
      <c r="S684" s="6"/>
      <c r="T684" s="2"/>
    </row>
    <row r="685" spans="14:20" ht="15.75" customHeight="1">
      <c r="N685" s="2"/>
      <c r="O685" s="2"/>
      <c r="P685" s="2"/>
      <c r="Q685" s="2"/>
      <c r="R685" s="2"/>
      <c r="S685" s="6"/>
      <c r="T685" s="2"/>
    </row>
    <row r="686" spans="14:20" ht="15.75" customHeight="1">
      <c r="N686" s="2"/>
      <c r="O686" s="2"/>
      <c r="P686" s="2"/>
      <c r="Q686" s="2"/>
      <c r="R686" s="2"/>
      <c r="S686" s="6"/>
      <c r="T686" s="2"/>
    </row>
    <row r="687" spans="14:20" ht="15.75" customHeight="1">
      <c r="N687" s="2"/>
      <c r="O687" s="2"/>
      <c r="P687" s="2"/>
      <c r="Q687" s="2"/>
      <c r="R687" s="2"/>
      <c r="S687" s="6"/>
      <c r="T687" s="2"/>
    </row>
    <row r="688" spans="14:20" ht="15.75" customHeight="1">
      <c r="N688" s="2"/>
      <c r="O688" s="2"/>
      <c r="P688" s="2"/>
      <c r="Q688" s="2"/>
      <c r="R688" s="2"/>
      <c r="S688" s="6"/>
      <c r="T688" s="2"/>
    </row>
    <row r="689" spans="14:20" ht="15.75" customHeight="1">
      <c r="N689" s="2"/>
      <c r="O689" s="2"/>
      <c r="P689" s="2"/>
      <c r="Q689" s="2"/>
      <c r="R689" s="2"/>
      <c r="S689" s="6"/>
      <c r="T689" s="2"/>
    </row>
    <row r="690" spans="14:20" ht="15.75" customHeight="1">
      <c r="N690" s="2"/>
      <c r="O690" s="2"/>
      <c r="P690" s="2"/>
      <c r="Q690" s="2"/>
      <c r="R690" s="2"/>
      <c r="S690" s="6"/>
      <c r="T690" s="2"/>
    </row>
    <row r="691" spans="14:20" ht="15.75" customHeight="1">
      <c r="N691" s="2"/>
      <c r="O691" s="2"/>
      <c r="P691" s="2"/>
      <c r="Q691" s="2"/>
      <c r="R691" s="2"/>
      <c r="S691" s="6"/>
      <c r="T691" s="2"/>
    </row>
    <row r="692" spans="14:20" ht="15.75" customHeight="1">
      <c r="N692" s="2"/>
      <c r="O692" s="2"/>
      <c r="P692" s="2"/>
      <c r="Q692" s="2"/>
      <c r="R692" s="2"/>
      <c r="S692" s="6"/>
      <c r="T692" s="2"/>
    </row>
    <row r="693" spans="14:20" ht="15.75" customHeight="1">
      <c r="N693" s="2"/>
      <c r="O693" s="2"/>
      <c r="P693" s="2"/>
      <c r="Q693" s="2"/>
      <c r="R693" s="2"/>
      <c r="S693" s="6"/>
      <c r="T693" s="2"/>
    </row>
    <row r="694" spans="14:20" ht="15.75" customHeight="1">
      <c r="N694" s="2"/>
      <c r="O694" s="2"/>
      <c r="P694" s="2"/>
      <c r="Q694" s="2"/>
      <c r="R694" s="2"/>
      <c r="S694" s="6"/>
      <c r="T694" s="2"/>
    </row>
    <row r="695" spans="14:20" ht="15.75" customHeight="1">
      <c r="N695" s="2"/>
      <c r="O695" s="2"/>
      <c r="P695" s="2"/>
      <c r="Q695" s="2"/>
      <c r="R695" s="2"/>
      <c r="S695" s="6"/>
      <c r="T695" s="2"/>
    </row>
    <row r="696" spans="14:20" ht="15.75" customHeight="1">
      <c r="N696" s="2"/>
      <c r="O696" s="2"/>
      <c r="P696" s="2"/>
      <c r="Q696" s="2"/>
      <c r="R696" s="2"/>
      <c r="S696" s="6"/>
      <c r="T696" s="2"/>
    </row>
    <row r="697" spans="14:20" ht="15.75" customHeight="1">
      <c r="N697" s="2"/>
      <c r="O697" s="2"/>
      <c r="P697" s="2"/>
      <c r="Q697" s="2"/>
      <c r="R697" s="2"/>
      <c r="S697" s="6"/>
      <c r="T697" s="2"/>
    </row>
    <row r="698" spans="14:20" ht="15.75" customHeight="1">
      <c r="N698" s="2"/>
      <c r="O698" s="2"/>
      <c r="P698" s="2"/>
      <c r="Q698" s="2"/>
      <c r="R698" s="2"/>
      <c r="S698" s="6"/>
      <c r="T698" s="2"/>
    </row>
    <row r="699" spans="14:20" ht="15.75" customHeight="1">
      <c r="N699" s="2"/>
      <c r="O699" s="2"/>
      <c r="P699" s="2"/>
      <c r="Q699" s="2"/>
      <c r="R699" s="2"/>
      <c r="S699" s="6"/>
      <c r="T699" s="2"/>
    </row>
    <row r="700" spans="14:20" ht="15.75" customHeight="1">
      <c r="N700" s="2"/>
      <c r="O700" s="2"/>
      <c r="P700" s="2"/>
      <c r="Q700" s="2"/>
      <c r="R700" s="2"/>
      <c r="S700" s="6"/>
      <c r="T700" s="2"/>
    </row>
    <row r="701" spans="14:20" ht="15.75" customHeight="1">
      <c r="N701" s="2"/>
      <c r="O701" s="2"/>
      <c r="P701" s="2"/>
      <c r="Q701" s="2"/>
      <c r="R701" s="2"/>
      <c r="S701" s="6"/>
      <c r="T701" s="2"/>
    </row>
    <row r="702" spans="14:20" ht="15.75" customHeight="1">
      <c r="N702" s="2"/>
      <c r="O702" s="2"/>
      <c r="P702" s="2"/>
      <c r="Q702" s="2"/>
      <c r="R702" s="2"/>
      <c r="S702" s="6"/>
      <c r="T702" s="2"/>
    </row>
    <row r="703" spans="14:20" ht="15.75" customHeight="1">
      <c r="N703" s="2"/>
      <c r="O703" s="2"/>
      <c r="P703" s="2"/>
      <c r="Q703" s="2"/>
      <c r="R703" s="2"/>
      <c r="S703" s="6"/>
      <c r="T703" s="2"/>
    </row>
    <row r="704" spans="14:20" ht="15.75" customHeight="1">
      <c r="N704" s="2"/>
      <c r="O704" s="2"/>
      <c r="P704" s="2"/>
      <c r="Q704" s="2"/>
      <c r="R704" s="2"/>
      <c r="S704" s="6"/>
      <c r="T704" s="2"/>
    </row>
    <row r="705" spans="14:20" ht="15.75" customHeight="1">
      <c r="N705" s="2"/>
      <c r="O705" s="2"/>
      <c r="P705" s="2"/>
      <c r="Q705" s="2"/>
      <c r="R705" s="2"/>
      <c r="S705" s="6"/>
      <c r="T705" s="2"/>
    </row>
    <row r="706" spans="14:20" ht="15.75" customHeight="1">
      <c r="N706" s="2"/>
      <c r="O706" s="2"/>
      <c r="P706" s="2"/>
      <c r="Q706" s="2"/>
      <c r="R706" s="2"/>
      <c r="S706" s="6"/>
      <c r="T706" s="2"/>
    </row>
    <row r="707" spans="14:20" ht="15.75" customHeight="1">
      <c r="N707" s="2"/>
      <c r="O707" s="2"/>
      <c r="P707" s="2"/>
      <c r="Q707" s="2"/>
      <c r="R707" s="2"/>
      <c r="S707" s="6"/>
      <c r="T707" s="2"/>
    </row>
    <row r="708" spans="14:20" ht="15.75" customHeight="1">
      <c r="N708" s="2"/>
      <c r="O708" s="2"/>
      <c r="P708" s="2"/>
      <c r="Q708" s="2"/>
      <c r="R708" s="2"/>
      <c r="S708" s="6"/>
      <c r="T708" s="2"/>
    </row>
    <row r="709" spans="14:20" ht="15.75" customHeight="1">
      <c r="N709" s="2"/>
      <c r="O709" s="2"/>
      <c r="P709" s="2"/>
      <c r="Q709" s="2"/>
      <c r="R709" s="2"/>
      <c r="S709" s="6"/>
      <c r="T709" s="2"/>
    </row>
    <row r="710" spans="14:20" ht="15.75" customHeight="1">
      <c r="N710" s="2"/>
      <c r="O710" s="2"/>
      <c r="P710" s="2"/>
      <c r="Q710" s="2"/>
      <c r="R710" s="2"/>
      <c r="S710" s="6"/>
      <c r="T710" s="2"/>
    </row>
    <row r="711" spans="14:20" ht="15.75" customHeight="1">
      <c r="N711" s="2"/>
      <c r="O711" s="2"/>
      <c r="P711" s="2"/>
      <c r="Q711" s="2"/>
      <c r="R711" s="2"/>
      <c r="S711" s="6"/>
      <c r="T711" s="2"/>
    </row>
    <row r="712" spans="14:20" ht="15.75" customHeight="1">
      <c r="N712" s="2"/>
      <c r="O712" s="2"/>
      <c r="P712" s="2"/>
      <c r="Q712" s="2"/>
      <c r="R712" s="2"/>
      <c r="S712" s="6"/>
      <c r="T712" s="2"/>
    </row>
    <row r="713" spans="14:20" ht="15.75" customHeight="1">
      <c r="N713" s="2"/>
      <c r="O713" s="2"/>
      <c r="P713" s="2"/>
      <c r="Q713" s="2"/>
      <c r="R713" s="2"/>
      <c r="S713" s="6"/>
      <c r="T713" s="2"/>
    </row>
    <row r="714" spans="14:20" ht="15.75" customHeight="1">
      <c r="N714" s="2"/>
      <c r="O714" s="2"/>
      <c r="P714" s="2"/>
      <c r="Q714" s="2"/>
      <c r="R714" s="2"/>
      <c r="S714" s="6"/>
      <c r="T714" s="2"/>
    </row>
    <row r="715" spans="14:20" ht="15.75" customHeight="1">
      <c r="N715" s="2"/>
      <c r="O715" s="2"/>
      <c r="P715" s="2"/>
      <c r="Q715" s="2"/>
      <c r="R715" s="2"/>
      <c r="S715" s="6"/>
      <c r="T715" s="2"/>
    </row>
    <row r="716" spans="14:20" ht="15.75" customHeight="1">
      <c r="N716" s="2"/>
      <c r="O716" s="2"/>
      <c r="P716" s="2"/>
      <c r="Q716" s="2"/>
      <c r="R716" s="2"/>
      <c r="S716" s="6"/>
      <c r="T716" s="2"/>
    </row>
    <row r="717" spans="14:20" ht="15.75" customHeight="1">
      <c r="N717" s="2"/>
      <c r="O717" s="2"/>
      <c r="P717" s="2"/>
      <c r="Q717" s="2"/>
      <c r="R717" s="2"/>
      <c r="S717" s="6"/>
      <c r="T717" s="2"/>
    </row>
    <row r="718" spans="14:20" ht="15.75" customHeight="1">
      <c r="N718" s="2"/>
      <c r="O718" s="2"/>
      <c r="P718" s="2"/>
      <c r="Q718" s="2"/>
      <c r="R718" s="2"/>
      <c r="S718" s="6"/>
      <c r="T718" s="2"/>
    </row>
    <row r="719" spans="14:20" ht="15.75" customHeight="1">
      <c r="N719" s="2"/>
      <c r="O719" s="2"/>
      <c r="P719" s="2"/>
      <c r="Q719" s="2"/>
      <c r="R719" s="2"/>
      <c r="S719" s="6"/>
      <c r="T719" s="2"/>
    </row>
    <row r="720" spans="14:20" ht="15.75" customHeight="1">
      <c r="N720" s="2"/>
      <c r="O720" s="2"/>
      <c r="P720" s="2"/>
      <c r="Q720" s="2"/>
      <c r="R720" s="2"/>
      <c r="S720" s="6"/>
      <c r="T720" s="2"/>
    </row>
    <row r="721" spans="14:20" ht="15.75" customHeight="1">
      <c r="N721" s="2"/>
      <c r="O721" s="2"/>
      <c r="P721" s="2"/>
      <c r="Q721" s="2"/>
      <c r="R721" s="2"/>
      <c r="S721" s="6"/>
      <c r="T721" s="2"/>
    </row>
    <row r="722" spans="14:20" ht="15.75" customHeight="1">
      <c r="N722" s="2"/>
      <c r="O722" s="2"/>
      <c r="P722" s="2"/>
      <c r="Q722" s="2"/>
      <c r="R722" s="2"/>
      <c r="S722" s="6"/>
      <c r="T722" s="2"/>
    </row>
    <row r="723" spans="14:20" ht="15.75" customHeight="1">
      <c r="N723" s="2"/>
      <c r="O723" s="2"/>
      <c r="P723" s="2"/>
      <c r="Q723" s="2"/>
      <c r="R723" s="2"/>
      <c r="S723" s="6"/>
      <c r="T723" s="2"/>
    </row>
    <row r="724" spans="14:20" ht="15.75" customHeight="1">
      <c r="N724" s="2"/>
      <c r="O724" s="2"/>
      <c r="P724" s="2"/>
      <c r="Q724" s="2"/>
      <c r="R724" s="2"/>
      <c r="S724" s="6"/>
      <c r="T724" s="2"/>
    </row>
    <row r="725" spans="14:20" ht="15.75" customHeight="1">
      <c r="N725" s="2"/>
      <c r="O725" s="2"/>
      <c r="P725" s="2"/>
      <c r="Q725" s="2"/>
      <c r="R725" s="2"/>
      <c r="S725" s="6"/>
      <c r="T725" s="2"/>
    </row>
    <row r="726" spans="14:20" ht="15.75" customHeight="1">
      <c r="N726" s="2"/>
      <c r="O726" s="2"/>
      <c r="P726" s="2"/>
      <c r="Q726" s="2"/>
      <c r="R726" s="2"/>
      <c r="S726" s="6"/>
      <c r="T726" s="2"/>
    </row>
    <row r="727" spans="14:20" ht="15.75" customHeight="1">
      <c r="N727" s="2"/>
      <c r="O727" s="2"/>
      <c r="P727" s="2"/>
      <c r="Q727" s="2"/>
      <c r="R727" s="2"/>
      <c r="S727" s="6"/>
      <c r="T727" s="2"/>
    </row>
    <row r="728" spans="14:20" ht="15.75" customHeight="1">
      <c r="N728" s="2"/>
      <c r="O728" s="2"/>
      <c r="P728" s="2"/>
      <c r="Q728" s="2"/>
      <c r="R728" s="2"/>
      <c r="S728" s="6"/>
      <c r="T728" s="2"/>
    </row>
    <row r="729" spans="14:20" ht="15.75" customHeight="1">
      <c r="N729" s="2"/>
      <c r="O729" s="2"/>
      <c r="P729" s="2"/>
      <c r="Q729" s="2"/>
      <c r="R729" s="2"/>
      <c r="S729" s="6"/>
      <c r="T729" s="2"/>
    </row>
    <row r="730" spans="14:20" ht="15.75" customHeight="1">
      <c r="N730" s="2"/>
      <c r="O730" s="2"/>
      <c r="P730" s="2"/>
      <c r="Q730" s="2"/>
      <c r="R730" s="2"/>
      <c r="S730" s="6"/>
      <c r="T730" s="2"/>
    </row>
    <row r="731" spans="14:20" ht="15.75" customHeight="1">
      <c r="N731" s="2"/>
      <c r="O731" s="2"/>
      <c r="P731" s="2"/>
      <c r="Q731" s="2"/>
      <c r="R731" s="2"/>
      <c r="S731" s="6"/>
      <c r="T731" s="2"/>
    </row>
    <row r="732" spans="14:20" ht="15.75" customHeight="1">
      <c r="N732" s="2"/>
      <c r="O732" s="2"/>
      <c r="P732" s="2"/>
      <c r="Q732" s="2"/>
      <c r="R732" s="2"/>
      <c r="S732" s="6"/>
      <c r="T732" s="2"/>
    </row>
    <row r="733" spans="14:20" ht="15.75" customHeight="1">
      <c r="N733" s="2"/>
      <c r="O733" s="2"/>
      <c r="P733" s="2"/>
      <c r="Q733" s="2"/>
      <c r="R733" s="2"/>
      <c r="S733" s="6"/>
      <c r="T733" s="2"/>
    </row>
    <row r="734" spans="14:20" ht="15.75" customHeight="1">
      <c r="N734" s="2"/>
      <c r="O734" s="2"/>
      <c r="P734" s="2"/>
      <c r="Q734" s="2"/>
      <c r="R734" s="2"/>
      <c r="S734" s="6"/>
      <c r="T734" s="2"/>
    </row>
    <row r="735" spans="14:20" ht="15.75" customHeight="1">
      <c r="N735" s="2"/>
      <c r="O735" s="2"/>
      <c r="P735" s="2"/>
      <c r="Q735" s="2"/>
      <c r="R735" s="2"/>
      <c r="S735" s="6"/>
      <c r="T735" s="2"/>
    </row>
    <row r="736" spans="14:20" ht="15.75" customHeight="1">
      <c r="N736" s="2"/>
      <c r="O736" s="2"/>
      <c r="P736" s="2"/>
      <c r="Q736" s="2"/>
      <c r="R736" s="2"/>
      <c r="S736" s="6"/>
      <c r="T736" s="2"/>
    </row>
    <row r="737" spans="14:20" ht="15.75" customHeight="1">
      <c r="N737" s="2"/>
      <c r="O737" s="2"/>
      <c r="P737" s="2"/>
      <c r="Q737" s="2"/>
      <c r="R737" s="2"/>
      <c r="S737" s="6"/>
      <c r="T737" s="2"/>
    </row>
    <row r="738" spans="14:20" ht="15.75" customHeight="1">
      <c r="N738" s="2"/>
      <c r="O738" s="2"/>
      <c r="P738" s="2"/>
      <c r="Q738" s="2"/>
      <c r="R738" s="2"/>
      <c r="S738" s="6"/>
      <c r="T738" s="2"/>
    </row>
    <row r="739" spans="14:20" ht="15.75" customHeight="1">
      <c r="N739" s="2"/>
      <c r="O739" s="2"/>
      <c r="P739" s="2"/>
      <c r="Q739" s="2"/>
      <c r="R739" s="2"/>
      <c r="S739" s="6"/>
      <c r="T739" s="2"/>
    </row>
    <row r="740" spans="14:20" ht="15.75" customHeight="1">
      <c r="N740" s="2"/>
      <c r="O740" s="2"/>
      <c r="P740" s="2"/>
      <c r="Q740" s="2"/>
      <c r="R740" s="2"/>
      <c r="S740" s="6"/>
      <c r="T740" s="2"/>
    </row>
    <row r="741" spans="14:20" ht="15.75" customHeight="1">
      <c r="N741" s="2"/>
      <c r="O741" s="2"/>
      <c r="P741" s="2"/>
      <c r="Q741" s="2"/>
      <c r="R741" s="2"/>
      <c r="S741" s="6"/>
      <c r="T741" s="2"/>
    </row>
    <row r="742" spans="14:20" ht="15.75" customHeight="1">
      <c r="N742" s="2"/>
      <c r="O742" s="2"/>
      <c r="P742" s="2"/>
      <c r="Q742" s="2"/>
      <c r="R742" s="2"/>
      <c r="S742" s="6"/>
      <c r="T742" s="2"/>
    </row>
    <row r="743" spans="14:20" ht="15.75" customHeight="1">
      <c r="N743" s="2"/>
      <c r="O743" s="2"/>
      <c r="P743" s="2"/>
      <c r="Q743" s="2"/>
      <c r="R743" s="2"/>
      <c r="S743" s="6"/>
      <c r="T743" s="2"/>
    </row>
    <row r="744" spans="14:20" ht="15.75" customHeight="1">
      <c r="N744" s="2"/>
      <c r="O744" s="2"/>
      <c r="P744" s="2"/>
      <c r="Q744" s="2"/>
      <c r="R744" s="2"/>
      <c r="S744" s="6"/>
      <c r="T744" s="2"/>
    </row>
    <row r="745" spans="14:20" ht="15.75" customHeight="1">
      <c r="N745" s="2"/>
      <c r="S745" s="6"/>
    </row>
    <row r="746" spans="14:20" ht="15.75" customHeight="1">
      <c r="N746" s="2"/>
      <c r="S746" s="6"/>
    </row>
    <row r="747" spans="14:20" ht="15.75" customHeight="1">
      <c r="N747" s="2"/>
      <c r="S747" s="6"/>
    </row>
    <row r="748" spans="14:20" ht="15.75" customHeight="1">
      <c r="N748" s="2"/>
      <c r="S748" s="6"/>
    </row>
    <row r="749" spans="14:20" ht="15.75" customHeight="1">
      <c r="N749" s="2"/>
      <c r="S749" s="6"/>
    </row>
    <row r="750" spans="14:20" ht="15.75" customHeight="1">
      <c r="N750" s="2"/>
      <c r="S750" s="6"/>
    </row>
    <row r="751" spans="14:20" ht="15.75" customHeight="1">
      <c r="N751" s="2"/>
      <c r="S751" s="6"/>
    </row>
    <row r="752" spans="14:20" ht="15.75" customHeight="1">
      <c r="N752" s="2"/>
      <c r="S752" s="6"/>
    </row>
    <row r="753" spans="14:19" ht="15.75" customHeight="1">
      <c r="N753" s="2"/>
      <c r="S753" s="6"/>
    </row>
    <row r="754" spans="14:19" ht="15.75" customHeight="1">
      <c r="N754" s="2"/>
      <c r="S754" s="6"/>
    </row>
    <row r="755" spans="14:19" ht="15.75" customHeight="1">
      <c r="N755" s="2"/>
      <c r="S755" s="6"/>
    </row>
    <row r="756" spans="14:19" ht="15.75" customHeight="1">
      <c r="N756" s="2"/>
      <c r="S756" s="6"/>
    </row>
    <row r="757" spans="14:19" ht="15.75" customHeight="1">
      <c r="N757" s="2"/>
      <c r="S757" s="6"/>
    </row>
    <row r="758" spans="14:19" ht="15.75" customHeight="1">
      <c r="N758" s="2"/>
      <c r="S758" s="6"/>
    </row>
    <row r="759" spans="14:19" ht="15.75" customHeight="1">
      <c r="N759" s="2"/>
      <c r="S759" s="6"/>
    </row>
    <row r="760" spans="14:19" ht="15.75" customHeight="1">
      <c r="N760" s="2"/>
      <c r="S760" s="6"/>
    </row>
    <row r="761" spans="14:19" ht="15.75" customHeight="1">
      <c r="N761" s="2"/>
      <c r="S761" s="6"/>
    </row>
    <row r="762" spans="14:19" ht="15.75" customHeight="1">
      <c r="N762" s="2"/>
      <c r="S762" s="6"/>
    </row>
    <row r="763" spans="14:19" ht="15.75" customHeight="1">
      <c r="N763" s="2"/>
      <c r="S763" s="6"/>
    </row>
    <row r="764" spans="14:19" ht="15.75" customHeight="1">
      <c r="N764" s="2"/>
      <c r="S764" s="6"/>
    </row>
    <row r="765" spans="14:19" ht="15.75" customHeight="1">
      <c r="N765" s="2"/>
      <c r="S765" s="6"/>
    </row>
    <row r="766" spans="14:19" ht="15.75" customHeight="1">
      <c r="N766" s="2"/>
      <c r="S766" s="6"/>
    </row>
    <row r="767" spans="14:19" ht="15.75" customHeight="1">
      <c r="N767" s="2"/>
      <c r="S767" s="6"/>
    </row>
    <row r="768" spans="14:19" ht="15.75" customHeight="1">
      <c r="N768" s="2"/>
      <c r="S768" s="6"/>
    </row>
    <row r="769" spans="14:19" ht="15.75" customHeight="1">
      <c r="N769" s="2"/>
      <c r="S769" s="6"/>
    </row>
    <row r="770" spans="14:19" ht="15.75" customHeight="1">
      <c r="N770" s="2"/>
      <c r="S770" s="6"/>
    </row>
    <row r="771" spans="14:19" ht="15.75" customHeight="1">
      <c r="N771" s="2"/>
      <c r="S771" s="6"/>
    </row>
    <row r="772" spans="14:19" ht="15.75" customHeight="1">
      <c r="N772" s="2"/>
      <c r="S772" s="6"/>
    </row>
    <row r="773" spans="14:19" ht="15.75" customHeight="1">
      <c r="N773" s="2"/>
      <c r="S773" s="6"/>
    </row>
    <row r="774" spans="14:19" ht="15.75" customHeight="1">
      <c r="N774" s="2"/>
      <c r="S774" s="6"/>
    </row>
    <row r="775" spans="14:19" ht="15.75" customHeight="1">
      <c r="N775" s="2"/>
      <c r="S775" s="6"/>
    </row>
    <row r="776" spans="14:19" ht="15.75" customHeight="1">
      <c r="N776" s="2"/>
      <c r="S776" s="6"/>
    </row>
    <row r="777" spans="14:19" ht="15.75" customHeight="1">
      <c r="N777" s="2"/>
      <c r="S777" s="6"/>
    </row>
    <row r="778" spans="14:19" ht="15.75" customHeight="1">
      <c r="N778" s="2"/>
      <c r="S778" s="6"/>
    </row>
    <row r="779" spans="14:19" ht="15.75" customHeight="1">
      <c r="N779" s="2"/>
      <c r="S779" s="6"/>
    </row>
    <row r="780" spans="14:19" ht="15.75" customHeight="1">
      <c r="N780" s="2"/>
      <c r="S780" s="6"/>
    </row>
    <row r="781" spans="14:19" ht="15.75" customHeight="1">
      <c r="N781" s="2"/>
      <c r="S781" s="6"/>
    </row>
    <row r="782" spans="14:19" ht="15.75" customHeight="1">
      <c r="N782" s="2"/>
      <c r="S782" s="6"/>
    </row>
    <row r="783" spans="14:19" ht="15.75" customHeight="1">
      <c r="N783" s="2"/>
      <c r="S783" s="6"/>
    </row>
    <row r="784" spans="14:19" ht="15.75" customHeight="1">
      <c r="N784" s="2"/>
      <c r="S784" s="6"/>
    </row>
    <row r="785" spans="14:19" ht="15.75" customHeight="1">
      <c r="N785" s="2"/>
      <c r="S785" s="6"/>
    </row>
    <row r="786" spans="14:19" ht="15.75" customHeight="1">
      <c r="N786" s="2"/>
      <c r="S786" s="6"/>
    </row>
    <row r="787" spans="14:19" ht="15.75" customHeight="1">
      <c r="N787" s="2"/>
      <c r="S787" s="6"/>
    </row>
    <row r="788" spans="14:19" ht="15.75" customHeight="1">
      <c r="N788" s="2"/>
      <c r="S788" s="6"/>
    </row>
    <row r="789" spans="14:19" ht="15.75" customHeight="1">
      <c r="N789" s="2"/>
      <c r="S789" s="6"/>
    </row>
    <row r="790" spans="14:19" ht="15.75" customHeight="1">
      <c r="N790" s="2"/>
      <c r="S790" s="6"/>
    </row>
    <row r="791" spans="14:19" ht="15.75" customHeight="1">
      <c r="N791" s="2"/>
      <c r="S791" s="6"/>
    </row>
    <row r="792" spans="14:19" ht="15.75" customHeight="1">
      <c r="N792" s="2"/>
      <c r="S792" s="6"/>
    </row>
    <row r="793" spans="14:19" ht="15.75" customHeight="1">
      <c r="N793" s="2"/>
      <c r="S793" s="6"/>
    </row>
    <row r="794" spans="14:19" ht="15.75" customHeight="1">
      <c r="N794" s="2"/>
      <c r="S794" s="6"/>
    </row>
    <row r="795" spans="14:19" ht="15.75" customHeight="1">
      <c r="N795" s="2"/>
      <c r="S795" s="6"/>
    </row>
    <row r="796" spans="14:19" ht="15.75" customHeight="1">
      <c r="N796" s="2"/>
      <c r="S796" s="6"/>
    </row>
    <row r="797" spans="14:19" ht="15.75" customHeight="1">
      <c r="N797" s="2"/>
      <c r="S797" s="6"/>
    </row>
    <row r="798" spans="14:19" ht="15.75" customHeight="1">
      <c r="N798" s="2"/>
      <c r="S798" s="6"/>
    </row>
    <row r="799" spans="14:19" ht="15.75" customHeight="1">
      <c r="N799" s="2"/>
      <c r="S799" s="6"/>
    </row>
    <row r="800" spans="14:19" ht="15.75" customHeight="1">
      <c r="N800" s="2"/>
      <c r="S800" s="6"/>
    </row>
    <row r="801" spans="14:19" ht="15.75" customHeight="1">
      <c r="N801" s="2"/>
      <c r="S801" s="6"/>
    </row>
    <row r="802" spans="14:19" ht="15.75" customHeight="1">
      <c r="N802" s="2"/>
      <c r="S802" s="6"/>
    </row>
    <row r="803" spans="14:19" ht="15.75" customHeight="1">
      <c r="N803" s="2"/>
      <c r="S803" s="6"/>
    </row>
    <row r="804" spans="14:19" ht="15.75" customHeight="1">
      <c r="N804" s="2"/>
      <c r="S804" s="6"/>
    </row>
    <row r="805" spans="14:19" ht="15.75" customHeight="1">
      <c r="N805" s="2"/>
      <c r="S805" s="6"/>
    </row>
    <row r="806" spans="14:19" ht="15.75" customHeight="1">
      <c r="N806" s="2"/>
      <c r="S806" s="6"/>
    </row>
    <row r="807" spans="14:19" ht="15.75" customHeight="1">
      <c r="N807" s="2"/>
      <c r="S807" s="6"/>
    </row>
    <row r="808" spans="14:19" ht="15.75" customHeight="1">
      <c r="N808" s="2"/>
      <c r="S808" s="6"/>
    </row>
    <row r="809" spans="14:19" ht="15.75" customHeight="1">
      <c r="N809" s="2"/>
      <c r="S809" s="6"/>
    </row>
    <row r="810" spans="14:19" ht="15.75" customHeight="1">
      <c r="N810" s="2"/>
      <c r="S810" s="6"/>
    </row>
    <row r="811" spans="14:19" ht="15.75" customHeight="1">
      <c r="N811" s="2"/>
      <c r="S811" s="6"/>
    </row>
    <row r="812" spans="14:19" ht="15.75" customHeight="1">
      <c r="N812" s="2"/>
      <c r="S812" s="6"/>
    </row>
    <row r="813" spans="14:19" ht="15.75" customHeight="1">
      <c r="N813" s="2"/>
      <c r="S813" s="6"/>
    </row>
    <row r="814" spans="14:19" ht="15.75" customHeight="1">
      <c r="N814" s="2"/>
      <c r="S814" s="6"/>
    </row>
    <row r="815" spans="14:19" ht="15.75" customHeight="1">
      <c r="N815" s="2"/>
      <c r="S815" s="6"/>
    </row>
    <row r="816" spans="14:19" ht="15.75" customHeight="1">
      <c r="N816" s="2"/>
      <c r="S816" s="6"/>
    </row>
    <row r="817" spans="14:19" ht="15.75" customHeight="1">
      <c r="N817" s="2"/>
      <c r="S817" s="6"/>
    </row>
    <row r="818" spans="14:19" ht="15.75" customHeight="1">
      <c r="N818" s="2"/>
      <c r="S818" s="6"/>
    </row>
    <row r="819" spans="14:19" ht="15.75" customHeight="1">
      <c r="N819" s="2"/>
      <c r="S819" s="6"/>
    </row>
    <row r="820" spans="14:19" ht="15.75" customHeight="1">
      <c r="N820" s="2"/>
      <c r="S820" s="6"/>
    </row>
    <row r="821" spans="14:19" ht="15.75" customHeight="1">
      <c r="N821" s="2"/>
      <c r="S821" s="6"/>
    </row>
    <row r="822" spans="14:19" ht="15.75" customHeight="1">
      <c r="N822" s="2"/>
      <c r="S822" s="6"/>
    </row>
    <row r="823" spans="14:19" ht="15.75" customHeight="1">
      <c r="N823" s="2"/>
      <c r="S823" s="6"/>
    </row>
    <row r="824" spans="14:19" ht="15.75" customHeight="1">
      <c r="N824" s="2"/>
      <c r="S824" s="6"/>
    </row>
    <row r="825" spans="14:19" ht="15.75" customHeight="1">
      <c r="N825" s="2"/>
      <c r="S825" s="6"/>
    </row>
    <row r="826" spans="14:19" ht="15.75" customHeight="1">
      <c r="N826" s="2"/>
      <c r="S826" s="6"/>
    </row>
    <row r="827" spans="14:19" ht="15.75" customHeight="1">
      <c r="N827" s="2"/>
      <c r="S827" s="6"/>
    </row>
    <row r="828" spans="14:19" ht="15.75" customHeight="1">
      <c r="N828" s="2"/>
      <c r="S828" s="6"/>
    </row>
    <row r="829" spans="14:19" ht="15.75" customHeight="1">
      <c r="N829" s="2"/>
      <c r="S829" s="6"/>
    </row>
    <row r="830" spans="14:19" ht="15.75" customHeight="1">
      <c r="N830" s="2"/>
      <c r="S830" s="6"/>
    </row>
    <row r="831" spans="14:19" ht="15.75" customHeight="1">
      <c r="N831" s="2"/>
      <c r="S831" s="6"/>
    </row>
    <row r="832" spans="14:19" ht="15.75" customHeight="1">
      <c r="N832" s="2"/>
      <c r="S832" s="6"/>
    </row>
    <row r="833" spans="14:19" ht="15.75" customHeight="1">
      <c r="N833" s="2"/>
      <c r="S833" s="6"/>
    </row>
    <row r="834" spans="14:19" ht="15.75" customHeight="1">
      <c r="N834" s="2"/>
      <c r="S834" s="6"/>
    </row>
    <row r="835" spans="14:19" ht="15.75" customHeight="1">
      <c r="N835" s="2"/>
      <c r="S835" s="6"/>
    </row>
    <row r="836" spans="14:19" ht="15.75" customHeight="1">
      <c r="N836" s="2"/>
      <c r="S836" s="6"/>
    </row>
    <row r="837" spans="14:19" ht="15.75" customHeight="1">
      <c r="N837" s="2"/>
      <c r="S837" s="6"/>
    </row>
    <row r="838" spans="14:19" ht="15.75" customHeight="1">
      <c r="N838" s="2"/>
      <c r="S838" s="6"/>
    </row>
    <row r="839" spans="14:19" ht="15.75" customHeight="1">
      <c r="N839" s="2"/>
      <c r="S839" s="6"/>
    </row>
    <row r="840" spans="14:19" ht="15.75" customHeight="1">
      <c r="N840" s="2"/>
      <c r="S840" s="6"/>
    </row>
    <row r="841" spans="14:19" ht="15.75" customHeight="1">
      <c r="N841" s="2"/>
      <c r="S841" s="6"/>
    </row>
    <row r="842" spans="14:19" ht="15.75" customHeight="1">
      <c r="N842" s="2"/>
      <c r="S842" s="6"/>
    </row>
    <row r="843" spans="14:19" ht="15.75" customHeight="1">
      <c r="N843" s="2"/>
      <c r="S843" s="6"/>
    </row>
    <row r="844" spans="14:19" ht="15.75" customHeight="1">
      <c r="N844" s="2"/>
      <c r="S844" s="6"/>
    </row>
    <row r="845" spans="14:19" ht="15.75" customHeight="1">
      <c r="N845" s="2"/>
      <c r="S845" s="6"/>
    </row>
    <row r="846" spans="14:19" ht="15.75" customHeight="1">
      <c r="N846" s="2"/>
      <c r="S846" s="6"/>
    </row>
    <row r="847" spans="14:19" ht="15.75" customHeight="1">
      <c r="N847" s="2"/>
      <c r="S847" s="6"/>
    </row>
    <row r="848" spans="14:19" ht="15.75" customHeight="1">
      <c r="N848" s="2"/>
      <c r="S848" s="6"/>
    </row>
    <row r="849" spans="14:19" ht="15.75" customHeight="1">
      <c r="N849" s="2"/>
      <c r="S849" s="6"/>
    </row>
    <row r="850" spans="14:19" ht="15.75" customHeight="1">
      <c r="N850" s="2"/>
      <c r="S850" s="6"/>
    </row>
    <row r="851" spans="14:19" ht="15.75" customHeight="1">
      <c r="N851" s="2"/>
      <c r="S851" s="6"/>
    </row>
    <row r="852" spans="14:19" ht="15.75" customHeight="1">
      <c r="N852" s="2"/>
      <c r="S852" s="6"/>
    </row>
    <row r="853" spans="14:19" ht="15.75" customHeight="1">
      <c r="N853" s="2"/>
      <c r="S853" s="6"/>
    </row>
    <row r="854" spans="14:19" ht="15.75" customHeight="1">
      <c r="N854" s="2"/>
      <c r="S854" s="6"/>
    </row>
    <row r="855" spans="14:19" ht="15.75" customHeight="1">
      <c r="N855" s="2"/>
      <c r="S855" s="6"/>
    </row>
    <row r="856" spans="14:19" ht="15.75" customHeight="1">
      <c r="N856" s="2"/>
      <c r="S856" s="6"/>
    </row>
    <row r="857" spans="14:19" ht="15.75" customHeight="1">
      <c r="N857" s="2"/>
      <c r="S857" s="6"/>
    </row>
    <row r="858" spans="14:19" ht="15.75" customHeight="1">
      <c r="N858" s="2"/>
      <c r="S858" s="6"/>
    </row>
    <row r="859" spans="14:19" ht="15.75" customHeight="1">
      <c r="N859" s="2"/>
      <c r="S859" s="6"/>
    </row>
    <row r="860" spans="14:19" ht="15.75" customHeight="1">
      <c r="N860" s="2"/>
      <c r="S860" s="6"/>
    </row>
    <row r="861" spans="14:19" ht="15.75" customHeight="1">
      <c r="N861" s="2"/>
      <c r="S861" s="6"/>
    </row>
    <row r="862" spans="14:19" ht="15.75" customHeight="1">
      <c r="N862" s="2"/>
      <c r="S862" s="6"/>
    </row>
    <row r="863" spans="14:19" ht="15.75" customHeight="1">
      <c r="N863" s="2"/>
      <c r="S863" s="6"/>
    </row>
    <row r="864" spans="14:19" ht="15.75" customHeight="1">
      <c r="N864" s="2"/>
      <c r="S864" s="6"/>
    </row>
    <row r="865" spans="14:19" ht="15.75" customHeight="1">
      <c r="N865" s="2"/>
      <c r="S865" s="6"/>
    </row>
    <row r="866" spans="14:19" ht="15.75" customHeight="1">
      <c r="N866" s="2"/>
      <c r="S866" s="6"/>
    </row>
    <row r="867" spans="14:19" ht="15.75" customHeight="1">
      <c r="N867" s="2"/>
      <c r="S867" s="6"/>
    </row>
    <row r="868" spans="14:19" ht="15.75" customHeight="1">
      <c r="N868" s="2"/>
      <c r="S868" s="6"/>
    </row>
    <row r="869" spans="14:19" ht="15.75" customHeight="1">
      <c r="N869" s="2"/>
      <c r="S869" s="6"/>
    </row>
    <row r="870" spans="14:19" ht="15.75" customHeight="1">
      <c r="N870" s="2"/>
      <c r="S870" s="6"/>
    </row>
    <row r="871" spans="14:19" ht="15.75" customHeight="1">
      <c r="N871" s="2"/>
      <c r="S871" s="6"/>
    </row>
    <row r="872" spans="14:19" ht="15.75" customHeight="1">
      <c r="N872" s="2"/>
      <c r="S872" s="6"/>
    </row>
    <row r="873" spans="14:19" ht="15.75" customHeight="1">
      <c r="N873" s="2"/>
      <c r="S873" s="6"/>
    </row>
    <row r="874" spans="14:19" ht="15.75" customHeight="1">
      <c r="N874" s="2"/>
      <c r="S874" s="6"/>
    </row>
    <row r="875" spans="14:19" ht="15.75" customHeight="1">
      <c r="N875" s="2"/>
      <c r="S875" s="6"/>
    </row>
    <row r="876" spans="14:19" ht="15.75" customHeight="1">
      <c r="N876" s="2"/>
      <c r="S876" s="6"/>
    </row>
    <row r="877" spans="14:19" ht="15.75" customHeight="1">
      <c r="N877" s="2"/>
      <c r="S877" s="6"/>
    </row>
    <row r="878" spans="14:19" ht="15.75" customHeight="1">
      <c r="N878" s="2"/>
      <c r="S878" s="6"/>
    </row>
    <row r="879" spans="14:19" ht="15.75" customHeight="1">
      <c r="N879" s="2"/>
      <c r="S879" s="6"/>
    </row>
    <row r="880" spans="14:19" ht="15.75" customHeight="1">
      <c r="N880" s="2"/>
      <c r="S880" s="6"/>
    </row>
    <row r="881" spans="14:19" ht="15.75" customHeight="1">
      <c r="N881" s="2"/>
      <c r="S881" s="6"/>
    </row>
    <row r="882" spans="14:19" ht="15.75" customHeight="1">
      <c r="N882" s="2"/>
      <c r="S882" s="6"/>
    </row>
    <row r="883" spans="14:19" ht="15.75" customHeight="1">
      <c r="N883" s="2"/>
      <c r="S883" s="6"/>
    </row>
    <row r="884" spans="14:19" ht="15.75" customHeight="1">
      <c r="N884" s="2"/>
      <c r="S884" s="6"/>
    </row>
    <row r="885" spans="14:19" ht="15.75" customHeight="1">
      <c r="N885" s="2"/>
      <c r="S885" s="6"/>
    </row>
    <row r="886" spans="14:19" ht="15.75" customHeight="1">
      <c r="N886" s="2"/>
      <c r="S886" s="6"/>
    </row>
    <row r="887" spans="14:19" ht="15.75" customHeight="1">
      <c r="N887" s="2"/>
      <c r="S887" s="6"/>
    </row>
    <row r="888" spans="14:19" ht="15.75" customHeight="1">
      <c r="N888" s="2"/>
      <c r="S888" s="6"/>
    </row>
    <row r="889" spans="14:19" ht="15.75" customHeight="1">
      <c r="N889" s="2"/>
      <c r="S889" s="6"/>
    </row>
    <row r="890" spans="14:19" ht="15.75" customHeight="1">
      <c r="N890" s="2"/>
      <c r="S890" s="6"/>
    </row>
    <row r="891" spans="14:19" ht="15.75" customHeight="1">
      <c r="N891" s="2"/>
      <c r="S891" s="6"/>
    </row>
    <row r="892" spans="14:19" ht="15.75" customHeight="1">
      <c r="N892" s="2"/>
      <c r="S892" s="6"/>
    </row>
    <row r="893" spans="14:19" ht="15.75" customHeight="1">
      <c r="N893" s="2"/>
      <c r="S893" s="6"/>
    </row>
    <row r="894" spans="14:19" ht="15.75" customHeight="1">
      <c r="N894" s="2"/>
      <c r="S894" s="6"/>
    </row>
    <row r="895" spans="14:19" ht="15.75" customHeight="1">
      <c r="N895" s="2"/>
      <c r="S895" s="6"/>
    </row>
    <row r="896" spans="14:19" ht="15.75" customHeight="1">
      <c r="N896" s="2"/>
      <c r="S896" s="6"/>
    </row>
    <row r="897" spans="14:19" ht="15.75" customHeight="1">
      <c r="N897" s="2"/>
      <c r="S897" s="6"/>
    </row>
    <row r="898" spans="14:19" ht="15.75" customHeight="1">
      <c r="N898" s="2"/>
      <c r="S898" s="6"/>
    </row>
    <row r="899" spans="14:19" ht="15.75" customHeight="1">
      <c r="N899" s="2"/>
      <c r="S899" s="6"/>
    </row>
    <row r="900" spans="14:19" ht="15.75" customHeight="1">
      <c r="N900" s="2"/>
      <c r="S900" s="6"/>
    </row>
    <row r="901" spans="14:19" ht="15.75" customHeight="1">
      <c r="N901" s="2"/>
      <c r="S901" s="6"/>
    </row>
    <row r="902" spans="14:19" ht="15.75" customHeight="1">
      <c r="N902" s="2"/>
      <c r="S902" s="6"/>
    </row>
    <row r="903" spans="14:19" ht="15.75" customHeight="1">
      <c r="N903" s="2"/>
      <c r="S903" s="6"/>
    </row>
    <row r="904" spans="14:19" ht="15.75" customHeight="1">
      <c r="N904" s="2"/>
      <c r="S904" s="6"/>
    </row>
    <row r="905" spans="14:19" ht="15.75" customHeight="1">
      <c r="N905" s="2"/>
      <c r="S905" s="6"/>
    </row>
    <row r="906" spans="14:19" ht="15.75" customHeight="1">
      <c r="N906" s="2"/>
      <c r="S906" s="6"/>
    </row>
    <row r="907" spans="14:19" ht="15.75" customHeight="1">
      <c r="N907" s="2"/>
      <c r="S907" s="6"/>
    </row>
    <row r="908" spans="14:19" ht="15.75" customHeight="1">
      <c r="N908" s="2"/>
      <c r="S908" s="6"/>
    </row>
    <row r="909" spans="14:19" ht="15.75" customHeight="1">
      <c r="N909" s="2"/>
      <c r="S909" s="6"/>
    </row>
    <row r="910" spans="14:19" ht="15.75" customHeight="1">
      <c r="N910" s="2"/>
      <c r="S910" s="6"/>
    </row>
    <row r="911" spans="14:19" ht="15.75" customHeight="1">
      <c r="N911" s="2"/>
      <c r="S911" s="6"/>
    </row>
    <row r="912" spans="14:19" ht="15.75" customHeight="1">
      <c r="N912" s="2"/>
      <c r="S912" s="6"/>
    </row>
    <row r="913" spans="14:19" ht="15.75" customHeight="1">
      <c r="N913" s="2"/>
      <c r="S913" s="6"/>
    </row>
    <row r="914" spans="14:19" ht="15.75" customHeight="1">
      <c r="N914" s="2"/>
      <c r="S914" s="6"/>
    </row>
    <row r="915" spans="14:19" ht="15.75" customHeight="1">
      <c r="N915" s="2"/>
      <c r="S915" s="6"/>
    </row>
    <row r="916" spans="14:19" ht="15.75" customHeight="1">
      <c r="N916" s="2"/>
      <c r="S916" s="6"/>
    </row>
    <row r="917" spans="14:19" ht="15.75" customHeight="1">
      <c r="N917" s="2"/>
      <c r="S917" s="6"/>
    </row>
    <row r="918" spans="14:19" ht="15.75" customHeight="1">
      <c r="N918" s="2"/>
      <c r="S918" s="6"/>
    </row>
    <row r="919" spans="14:19" ht="15.75" customHeight="1">
      <c r="N919" s="2"/>
      <c r="S919" s="6"/>
    </row>
    <row r="920" spans="14:19" ht="15.75" customHeight="1">
      <c r="N920" s="2"/>
      <c r="S920" s="6"/>
    </row>
    <row r="921" spans="14:19" ht="15.75" customHeight="1">
      <c r="N921" s="2"/>
      <c r="S921" s="6"/>
    </row>
    <row r="922" spans="14:19" ht="15.75" customHeight="1">
      <c r="N922" s="2"/>
      <c r="S922" s="6"/>
    </row>
    <row r="923" spans="14:19" ht="15.75" customHeight="1">
      <c r="N923" s="2"/>
      <c r="S923" s="6"/>
    </row>
    <row r="924" spans="14:19" ht="15.75" customHeight="1">
      <c r="N924" s="2"/>
      <c r="S924" s="6"/>
    </row>
    <row r="925" spans="14:19" ht="15.75" customHeight="1">
      <c r="N925" s="2"/>
      <c r="S925" s="6"/>
    </row>
    <row r="926" spans="14:19" ht="15.75" customHeight="1">
      <c r="N926" s="2"/>
      <c r="S926" s="6"/>
    </row>
    <row r="927" spans="14:19" ht="15.75" customHeight="1">
      <c r="N927" s="2"/>
      <c r="S927" s="6"/>
    </row>
    <row r="928" spans="14:19" ht="15.75" customHeight="1">
      <c r="N928" s="2"/>
      <c r="S928" s="6"/>
    </row>
    <row r="929" spans="14:19" ht="15.75" customHeight="1">
      <c r="N929" s="2"/>
      <c r="S929" s="6"/>
    </row>
    <row r="930" spans="14:19" ht="15.75" customHeight="1">
      <c r="N930" s="2"/>
      <c r="S930" s="6"/>
    </row>
    <row r="931" spans="14:19" ht="15.75" customHeight="1">
      <c r="N931" s="2"/>
      <c r="S931" s="6"/>
    </row>
    <row r="932" spans="14:19" ht="15.75" customHeight="1">
      <c r="N932" s="2"/>
      <c r="S932" s="6"/>
    </row>
    <row r="933" spans="14:19" ht="15.75" customHeight="1">
      <c r="N933" s="2"/>
      <c r="S933" s="6"/>
    </row>
    <row r="934" spans="14:19" ht="15.75" customHeight="1">
      <c r="N934" s="2"/>
      <c r="S934" s="6"/>
    </row>
    <row r="935" spans="14:19" ht="15.75" customHeight="1">
      <c r="N935" s="2"/>
      <c r="S935" s="6"/>
    </row>
    <row r="936" spans="14:19" ht="15.75" customHeight="1">
      <c r="N936" s="2"/>
      <c r="S936" s="6"/>
    </row>
    <row r="937" spans="14:19" ht="15.75" customHeight="1">
      <c r="N937" s="2"/>
      <c r="S937" s="6"/>
    </row>
    <row r="938" spans="14:19" ht="15.75" customHeight="1">
      <c r="N938" s="2"/>
      <c r="S938" s="6"/>
    </row>
    <row r="939" spans="14:19" ht="15.75" customHeight="1">
      <c r="N939" s="2"/>
      <c r="S939" s="6"/>
    </row>
    <row r="940" spans="14:19" ht="15.75" customHeight="1">
      <c r="N940" s="2"/>
      <c r="S940" s="6"/>
    </row>
    <row r="941" spans="14:19" ht="15.75" customHeight="1">
      <c r="N941" s="2"/>
      <c r="S941" s="6"/>
    </row>
    <row r="942" spans="14:19" ht="15.75" customHeight="1">
      <c r="N942" s="2"/>
      <c r="S942" s="6"/>
    </row>
    <row r="943" spans="14:19" ht="15.75" customHeight="1">
      <c r="N943" s="2"/>
      <c r="S943" s="6"/>
    </row>
    <row r="944" spans="14:19" ht="15.75" customHeight="1">
      <c r="N944" s="2"/>
      <c r="S944" s="6"/>
    </row>
    <row r="945" spans="14:19" ht="15.75" customHeight="1">
      <c r="N945" s="2"/>
      <c r="S945" s="6"/>
    </row>
    <row r="946" spans="14:19" ht="15.75" customHeight="1">
      <c r="N946" s="2"/>
      <c r="S946" s="6"/>
    </row>
    <row r="947" spans="14:19" ht="15.75" customHeight="1">
      <c r="N947" s="2"/>
      <c r="S947" s="6"/>
    </row>
    <row r="948" spans="14:19" ht="15.75" customHeight="1">
      <c r="N948" s="2"/>
      <c r="S948" s="6"/>
    </row>
    <row r="949" spans="14:19" ht="15.75" customHeight="1">
      <c r="N949" s="2"/>
      <c r="S949" s="6"/>
    </row>
    <row r="950" spans="14:19" ht="15.75" customHeight="1">
      <c r="N950" s="2"/>
      <c r="S950" s="6"/>
    </row>
    <row r="951" spans="14:19" ht="15.75" customHeight="1">
      <c r="N951" s="2"/>
      <c r="S951" s="6"/>
    </row>
    <row r="952" spans="14:19" ht="15.75" customHeight="1">
      <c r="N952" s="2"/>
      <c r="S952" s="6"/>
    </row>
    <row r="953" spans="14:19" ht="15.75" customHeight="1">
      <c r="N953" s="2"/>
      <c r="S953" s="6"/>
    </row>
    <row r="954" spans="14:19" ht="15.75" customHeight="1">
      <c r="N954" s="2"/>
      <c r="S954" s="6"/>
    </row>
    <row r="955" spans="14:19" ht="15.75" customHeight="1">
      <c r="N955" s="2"/>
      <c r="S955" s="6"/>
    </row>
    <row r="956" spans="14:19" ht="15.75" customHeight="1">
      <c r="N956" s="2"/>
      <c r="S956" s="6"/>
    </row>
    <row r="957" spans="14:19" ht="15.75" customHeight="1">
      <c r="N957" s="2"/>
      <c r="S957" s="6"/>
    </row>
    <row r="958" spans="14:19" ht="15.75" customHeight="1">
      <c r="N958" s="2"/>
      <c r="S958" s="6"/>
    </row>
    <row r="959" spans="14:19" ht="15.75" customHeight="1">
      <c r="N959" s="2"/>
      <c r="S959" s="6"/>
    </row>
    <row r="960" spans="14:19" ht="15.75" customHeight="1">
      <c r="N960" s="2"/>
      <c r="S960" s="6"/>
    </row>
    <row r="961" spans="14:19" ht="15.75" customHeight="1">
      <c r="N961" s="2"/>
      <c r="S961" s="6"/>
    </row>
    <row r="962" spans="14:19" ht="15.75" customHeight="1">
      <c r="N962" s="2"/>
      <c r="S962" s="6"/>
    </row>
    <row r="963" spans="14:19" ht="15.75" customHeight="1">
      <c r="N963" s="2"/>
      <c r="S963" s="6"/>
    </row>
    <row r="964" spans="14:19" ht="15.75" customHeight="1">
      <c r="N964" s="2"/>
      <c r="S964" s="6"/>
    </row>
    <row r="965" spans="14:19" ht="15.75" customHeight="1">
      <c r="N965" s="2"/>
      <c r="S965" s="6"/>
    </row>
    <row r="966" spans="14:19" ht="15.75" customHeight="1">
      <c r="N966" s="2"/>
      <c r="S966" s="6"/>
    </row>
    <row r="967" spans="14:19" ht="15.75" customHeight="1">
      <c r="N967" s="2"/>
      <c r="S967" s="6"/>
    </row>
    <row r="968" spans="14:19" ht="15.75" customHeight="1">
      <c r="N968" s="2"/>
      <c r="S968" s="6"/>
    </row>
    <row r="969" spans="14:19" ht="15.75" customHeight="1">
      <c r="N969" s="2"/>
      <c r="S969" s="6"/>
    </row>
    <row r="970" spans="14:19" ht="15.75" customHeight="1">
      <c r="N970" s="2"/>
      <c r="S970" s="6"/>
    </row>
    <row r="971" spans="14:19" ht="15.75" customHeight="1">
      <c r="N971" s="2"/>
      <c r="S971" s="6"/>
    </row>
    <row r="972" spans="14:19" ht="15.75" customHeight="1">
      <c r="N972" s="2"/>
      <c r="S972" s="6"/>
    </row>
    <row r="973" spans="14:19" ht="15.75" customHeight="1">
      <c r="N973" s="2"/>
      <c r="S973" s="6"/>
    </row>
    <row r="974" spans="14:19" ht="15.75" customHeight="1">
      <c r="N974" s="2"/>
      <c r="S974" s="6"/>
    </row>
    <row r="975" spans="14:19" ht="15.75" customHeight="1">
      <c r="N975" s="2"/>
      <c r="S975" s="6"/>
    </row>
    <row r="976" spans="14:19" ht="15.75" customHeight="1">
      <c r="N976" s="2"/>
      <c r="S976" s="6"/>
    </row>
    <row r="977" spans="14:19" ht="15.75" customHeight="1">
      <c r="N977" s="2"/>
      <c r="S977" s="6"/>
    </row>
    <row r="978" spans="14:19" ht="15.75" customHeight="1">
      <c r="N978" s="2"/>
      <c r="S978" s="6"/>
    </row>
    <row r="979" spans="14:19" ht="15.75" customHeight="1">
      <c r="N979" s="2"/>
      <c r="S979" s="6"/>
    </row>
    <row r="980" spans="14:19" ht="15.75" customHeight="1">
      <c r="N980" s="2"/>
      <c r="S980" s="6"/>
    </row>
    <row r="981" spans="14:19" ht="15.75" customHeight="1">
      <c r="N981" s="2"/>
      <c r="S981" s="6"/>
    </row>
    <row r="982" spans="14:19" ht="15.75" customHeight="1">
      <c r="N982" s="2"/>
      <c r="S982" s="6"/>
    </row>
    <row r="983" spans="14:19" ht="15.75" customHeight="1">
      <c r="N983" s="2"/>
      <c r="S983" s="6"/>
    </row>
    <row r="984" spans="14:19" ht="15.75" customHeight="1">
      <c r="N984" s="2"/>
      <c r="S984" s="6"/>
    </row>
    <row r="985" spans="14:19" ht="15.75" customHeight="1">
      <c r="N985" s="2"/>
      <c r="S985" s="6"/>
    </row>
    <row r="986" spans="14:19" ht="15.75" customHeight="1">
      <c r="N986" s="2"/>
      <c r="S986" s="6"/>
    </row>
    <row r="987" spans="14:19" ht="15.75" customHeight="1">
      <c r="N987" s="2"/>
      <c r="S987" s="6"/>
    </row>
    <row r="988" spans="14:19" ht="15.75" customHeight="1">
      <c r="N988" s="2"/>
      <c r="S988" s="6"/>
    </row>
    <row r="989" spans="14:19" ht="15.75" customHeight="1">
      <c r="N989" s="2"/>
      <c r="S989" s="6"/>
    </row>
    <row r="990" spans="14:19" ht="15.75" customHeight="1">
      <c r="N990" s="2"/>
      <c r="S990" s="6"/>
    </row>
    <row r="991" spans="14:19" ht="15.75" customHeight="1">
      <c r="N991" s="2"/>
      <c r="S991" s="6"/>
    </row>
    <row r="992" spans="14:19" ht="15.75" customHeight="1">
      <c r="N992" s="2"/>
      <c r="S992" s="6"/>
    </row>
    <row r="993" spans="14:19" ht="15.75" customHeight="1">
      <c r="N993" s="2"/>
      <c r="S993" s="6"/>
    </row>
    <row r="994" spans="14:19" ht="15.75" customHeight="1">
      <c r="N994" s="2"/>
      <c r="S994" s="6"/>
    </row>
    <row r="995" spans="14:19" ht="15.75" customHeight="1">
      <c r="N995" s="2"/>
      <c r="S995" s="6"/>
    </row>
    <row r="996" spans="14:19" ht="15.75" customHeight="1">
      <c r="N996" s="2"/>
      <c r="S996" s="6"/>
    </row>
    <row r="997" spans="14:19" ht="15.75" customHeight="1">
      <c r="N997" s="2"/>
      <c r="S997" s="6"/>
    </row>
    <row r="998" spans="14:19" ht="15.75" customHeight="1">
      <c r="N998" s="2"/>
      <c r="S998" s="6"/>
    </row>
    <row r="999" spans="14:19" ht="15.75" customHeight="1">
      <c r="N999" s="2"/>
      <c r="S999" s="6"/>
    </row>
    <row r="1000" spans="14:19" ht="15.75" customHeight="1">
      <c r="N1000" s="2"/>
      <c r="S1000" s="6"/>
    </row>
    <row r="1001" spans="14:19" ht="15.75" customHeight="1">
      <c r="N1001" s="2"/>
      <c r="S1001" s="6"/>
    </row>
    <row r="1002" spans="14:19" ht="15.75" customHeight="1">
      <c r="N1002" s="2"/>
      <c r="S1002" s="6"/>
    </row>
    <row r="1003" spans="14:19" ht="15.75" customHeight="1">
      <c r="N1003" s="2"/>
      <c r="S1003" s="6"/>
    </row>
    <row r="1004" spans="14:19" ht="15.75" customHeight="1">
      <c r="N1004" s="2"/>
      <c r="S1004" s="6"/>
    </row>
    <row r="1005" spans="14:19" ht="15.75" customHeight="1">
      <c r="N1005" s="2"/>
      <c r="S1005" s="6"/>
    </row>
  </sheetData>
  <autoFilter ref="A4:M528">
    <sortState ref="A4:M528">
      <sortCondition descending="1" ref="A4:A528"/>
    </sortState>
  </autoFilter>
  <mergeCells count="8">
    <mergeCell ref="H522:M522"/>
    <mergeCell ref="N531:N536"/>
    <mergeCell ref="N539:N544"/>
    <mergeCell ref="H3:M3"/>
    <mergeCell ref="N3:S3"/>
    <mergeCell ref="H512:M512"/>
    <mergeCell ref="N513:N515"/>
    <mergeCell ref="H516:M516"/>
  </mergeCells>
  <pageMargins left="0.7" right="0.7" top="0.75" bottom="0.75" header="0" footer="0"/>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M1000"/>
  <sheetViews>
    <sheetView workbookViewId="0">
      <selection activeCell="F46" sqref="F46"/>
    </sheetView>
  </sheetViews>
  <sheetFormatPr defaultColWidth="14.42578125" defaultRowHeight="15" customHeight="1"/>
  <cols>
    <col min="1" max="2" width="11.42578125" customWidth="1"/>
    <col min="3" max="3" width="8.42578125" customWidth="1"/>
    <col min="4" max="4" width="8.85546875" customWidth="1"/>
    <col min="5" max="5" width="10.7109375" customWidth="1"/>
    <col min="6" max="6" width="10.85546875" customWidth="1"/>
    <col min="7" max="8" width="9.85546875" customWidth="1"/>
    <col min="9" max="20" width="11.42578125" customWidth="1"/>
    <col min="21" max="21" width="12.28515625" customWidth="1"/>
    <col min="22" max="26" width="11.42578125" customWidth="1"/>
  </cols>
  <sheetData>
    <row r="1" spans="2:13" ht="12.75" customHeight="1">
      <c r="B1" s="249" t="s">
        <v>4</v>
      </c>
      <c r="C1" s="227"/>
      <c r="D1" s="227"/>
      <c r="E1" s="227"/>
      <c r="F1" s="227"/>
      <c r="G1" s="227"/>
      <c r="H1" s="7" t="s">
        <v>6</v>
      </c>
    </row>
    <row r="2" spans="2:13" ht="12.75" customHeight="1">
      <c r="B2" s="18">
        <f t="array" ref="B2:G7">MMULT(TRANSPOSE(Stocks!H6:M509),Stocks!H6:M509)/(COUNT(Stocks!A6:A509)-1)</f>
        <v>5.3883322190216316E-4</v>
      </c>
      <c r="C2" s="18">
        <v>6.0763902878046139E-5</v>
      </c>
      <c r="D2" s="18">
        <v>6.9711036337671625E-5</v>
      </c>
      <c r="E2" s="18">
        <v>1.4195308684012721E-4</v>
      </c>
      <c r="F2" s="18">
        <v>6.7253095813733305E-5</v>
      </c>
      <c r="G2" s="18">
        <v>-1.7643358416599633E-5</v>
      </c>
      <c r="H2" s="18">
        <f t="shared" ref="H2:M2" si="0">1/6</f>
        <v>0.16666666666666666</v>
      </c>
      <c r="I2" s="18">
        <f t="shared" si="0"/>
        <v>0.16666666666666666</v>
      </c>
      <c r="J2" s="18">
        <f t="shared" si="0"/>
        <v>0.16666666666666666</v>
      </c>
      <c r="K2" s="18">
        <f t="shared" si="0"/>
        <v>0.16666666666666666</v>
      </c>
      <c r="L2" s="18">
        <f t="shared" si="0"/>
        <v>0.16666666666666666</v>
      </c>
      <c r="M2" s="18">
        <f t="shared" si="0"/>
        <v>0.16666666666666666</v>
      </c>
    </row>
    <row r="3" spans="2:13" ht="12.75" customHeight="1">
      <c r="B3" s="18">
        <v>6.0763902878046139E-5</v>
      </c>
      <c r="C3" s="18">
        <v>1.6214358794639432E-4</v>
      </c>
      <c r="D3" s="18">
        <v>5.4818128215648896E-5</v>
      </c>
      <c r="E3" s="18">
        <v>8.2894115334504448E-5</v>
      </c>
      <c r="F3" s="18">
        <v>7.2713419780968849E-5</v>
      </c>
      <c r="G3" s="18">
        <v>-4.4792058603380668E-6</v>
      </c>
      <c r="H3" s="18">
        <f t="shared" ref="H3:H7" si="1">1/6</f>
        <v>0.16666666666666666</v>
      </c>
    </row>
    <row r="4" spans="2:13" ht="12.75" customHeight="1">
      <c r="B4" s="18">
        <v>6.9711036337671625E-5</v>
      </c>
      <c r="C4" s="18">
        <v>5.4818128215648896E-5</v>
      </c>
      <c r="D4" s="18">
        <v>1.4601031500198426E-4</v>
      </c>
      <c r="E4" s="18">
        <v>8.4868121082457335E-5</v>
      </c>
      <c r="F4" s="18">
        <v>5.8290440169872962E-5</v>
      </c>
      <c r="G4" s="18">
        <v>-2.1294215803316996E-6</v>
      </c>
      <c r="H4" s="18">
        <f t="shared" si="1"/>
        <v>0.16666666666666666</v>
      </c>
    </row>
    <row r="5" spans="2:13" ht="12.75" customHeight="1">
      <c r="B5" s="18">
        <v>1.4195308684012721E-4</v>
      </c>
      <c r="C5" s="18">
        <v>8.2894115334504448E-5</v>
      </c>
      <c r="D5" s="18">
        <v>8.4868121082457335E-5</v>
      </c>
      <c r="E5" s="18">
        <v>5.1770281982191726E-4</v>
      </c>
      <c r="F5" s="18">
        <v>1.002817731226183E-4</v>
      </c>
      <c r="G5" s="18">
        <v>-2.2905059962003395E-5</v>
      </c>
      <c r="H5" s="18">
        <f t="shared" si="1"/>
        <v>0.16666666666666666</v>
      </c>
    </row>
    <row r="6" spans="2:13" ht="12.75" customHeight="1">
      <c r="B6" s="18">
        <v>6.7253095813733305E-5</v>
      </c>
      <c r="C6" s="18">
        <v>7.2713419780968849E-5</v>
      </c>
      <c r="D6" s="18">
        <v>5.8290440169872962E-5</v>
      </c>
      <c r="E6" s="18">
        <v>1.002817731226183E-4</v>
      </c>
      <c r="F6" s="18">
        <v>1.311264501010203E-4</v>
      </c>
      <c r="G6" s="18">
        <v>-3.8767990112881689E-6</v>
      </c>
      <c r="H6" s="18">
        <f t="shared" si="1"/>
        <v>0.16666666666666666</v>
      </c>
    </row>
    <row r="7" spans="2:13" ht="12.75" customHeight="1">
      <c r="B7" s="18">
        <v>-1.7643358416599633E-5</v>
      </c>
      <c r="C7" s="18">
        <v>-4.4792058603380668E-6</v>
      </c>
      <c r="D7" s="18">
        <v>-2.1294215803316996E-6</v>
      </c>
      <c r="E7" s="18">
        <v>-2.2905059962003395E-5</v>
      </c>
      <c r="F7" s="18">
        <v>-3.8767990112881689E-6</v>
      </c>
      <c r="G7" s="18">
        <v>5.6945733683745706E-5</v>
      </c>
      <c r="H7" s="18">
        <f t="shared" si="1"/>
        <v>0.16666666666666666</v>
      </c>
    </row>
    <row r="8" spans="2:13" ht="12.75" customHeight="1"/>
    <row r="9" spans="2:13" ht="12.75" customHeight="1">
      <c r="B9" s="250" t="s">
        <v>46</v>
      </c>
      <c r="C9" s="251"/>
      <c r="D9" s="252"/>
    </row>
    <row r="10" spans="2:13" ht="12.75" customHeight="1">
      <c r="B10" s="253" t="s">
        <v>49</v>
      </c>
      <c r="C10" s="254"/>
      <c r="D10" s="24">
        <f t="array" ref="D10">MMULT(MMULT(H2:M2,B2:G7),H2:H7)</f>
        <v>8.4383018831872241E-5</v>
      </c>
    </row>
    <row r="11" spans="2:13" ht="12.75" customHeight="1">
      <c r="B11" s="253" t="s">
        <v>50</v>
      </c>
      <c r="C11" s="254"/>
      <c r="D11" s="26">
        <f>SQRT(D10)</f>
        <v>9.1860230149870756E-3</v>
      </c>
      <c r="F11" s="27" t="s">
        <v>51</v>
      </c>
      <c r="G11" s="28">
        <v>0.01</v>
      </c>
    </row>
    <row r="12" spans="2:13" ht="12.75" customHeight="1">
      <c r="B12" s="255" t="s">
        <v>52</v>
      </c>
      <c r="C12" s="254"/>
      <c r="D12" s="26">
        <f>NORMSINV(G11)</f>
        <v>-2.3263478740408408</v>
      </c>
    </row>
    <row r="13" spans="2:13" ht="12.75" customHeight="1">
      <c r="B13" s="255" t="s">
        <v>53</v>
      </c>
      <c r="C13" s="254"/>
      <c r="D13" s="26">
        <f>-1/SQRT(2*PI())*EXP(-1*(NORMSINV(G11))^2/2)/G11</f>
        <v>-2.665214220345808</v>
      </c>
    </row>
    <row r="14" spans="2:13" ht="12.75" customHeight="1">
      <c r="B14" s="253" t="s">
        <v>54</v>
      </c>
      <c r="C14" s="254"/>
      <c r="D14" s="30">
        <f>D12*D11</f>
        <v>-2.1369885111805417E-2</v>
      </c>
    </row>
    <row r="15" spans="2:13" ht="12.75" customHeight="1">
      <c r="B15" s="243" t="s">
        <v>55</v>
      </c>
      <c r="C15" s="244"/>
      <c r="D15" s="31">
        <f>D11*D13</f>
        <v>-2.4482719167967428E-2</v>
      </c>
    </row>
    <row r="16" spans="2:13" ht="12.75" customHeight="1"/>
    <row r="17" spans="2:11" ht="12.75" customHeight="1">
      <c r="B17" s="245" t="s">
        <v>56</v>
      </c>
      <c r="C17" s="227"/>
      <c r="D17" s="227"/>
      <c r="E17" s="227"/>
      <c r="F17" s="227"/>
      <c r="G17" s="227"/>
      <c r="H17" s="227"/>
      <c r="I17" s="227"/>
      <c r="J17" s="227"/>
      <c r="K17" s="227"/>
    </row>
    <row r="18" spans="2:11" ht="12.75" customHeight="1"/>
    <row r="19" spans="2:11" ht="12.75" customHeight="1">
      <c r="B19" s="246" t="s">
        <v>57</v>
      </c>
      <c r="C19" s="247"/>
      <c r="D19" s="247"/>
      <c r="E19" s="247"/>
      <c r="F19" s="247"/>
      <c r="G19" s="247"/>
      <c r="H19" s="248"/>
    </row>
    <row r="20" spans="2:11" ht="12.75" customHeight="1">
      <c r="B20" s="33"/>
      <c r="C20" s="34" t="s">
        <v>58</v>
      </c>
      <c r="D20" s="34" t="s">
        <v>59</v>
      </c>
      <c r="E20" s="34" t="s">
        <v>60</v>
      </c>
      <c r="F20" s="34" t="s">
        <v>61</v>
      </c>
      <c r="G20" s="34" t="s">
        <v>62</v>
      </c>
      <c r="H20" s="26" t="s">
        <v>63</v>
      </c>
    </row>
    <row r="21" spans="2:11" ht="12.75" customHeight="1">
      <c r="B21" s="33"/>
      <c r="C21" s="35">
        <v>1</v>
      </c>
      <c r="D21" s="35">
        <v>0</v>
      </c>
      <c r="E21" s="35">
        <v>0</v>
      </c>
      <c r="F21" s="35">
        <v>0</v>
      </c>
      <c r="G21" s="35">
        <v>0</v>
      </c>
      <c r="H21" s="36">
        <v>0</v>
      </c>
    </row>
    <row r="22" spans="2:11" ht="12.75" customHeight="1">
      <c r="B22" s="33"/>
      <c r="C22" s="35">
        <v>0</v>
      </c>
      <c r="D22" s="35">
        <v>1</v>
      </c>
      <c r="E22" s="35">
        <v>0</v>
      </c>
      <c r="F22" s="35">
        <v>0</v>
      </c>
      <c r="G22" s="35">
        <v>0</v>
      </c>
      <c r="H22" s="36">
        <v>0</v>
      </c>
    </row>
    <row r="23" spans="2:11" ht="12.75" customHeight="1">
      <c r="B23" s="33"/>
      <c r="C23" s="35">
        <v>0</v>
      </c>
      <c r="D23" s="35">
        <v>0</v>
      </c>
      <c r="E23" s="35">
        <v>1</v>
      </c>
      <c r="F23" s="35">
        <v>0</v>
      </c>
      <c r="G23" s="35">
        <v>0</v>
      </c>
      <c r="H23" s="36">
        <v>0</v>
      </c>
    </row>
    <row r="24" spans="2:11" ht="12.75" customHeight="1">
      <c r="B24" s="33"/>
      <c r="C24" s="35">
        <v>0</v>
      </c>
      <c r="D24" s="35">
        <v>0</v>
      </c>
      <c r="E24" s="35">
        <v>0</v>
      </c>
      <c r="F24" s="35">
        <v>1</v>
      </c>
      <c r="G24" s="35">
        <v>0</v>
      </c>
      <c r="H24" s="36">
        <v>0</v>
      </c>
    </row>
    <row r="25" spans="2:11" ht="12.75" customHeight="1">
      <c r="B25" s="33"/>
      <c r="C25" s="35">
        <v>0</v>
      </c>
      <c r="D25" s="35">
        <v>0</v>
      </c>
      <c r="E25" s="35">
        <v>0</v>
      </c>
      <c r="F25" s="35">
        <v>0</v>
      </c>
      <c r="G25" s="35">
        <v>1</v>
      </c>
      <c r="H25" s="36">
        <v>0</v>
      </c>
    </row>
    <row r="26" spans="2:11" ht="12.75" customHeight="1">
      <c r="B26" s="33"/>
      <c r="C26" s="35">
        <v>0</v>
      </c>
      <c r="D26" s="35">
        <v>0</v>
      </c>
      <c r="E26" s="35">
        <v>0</v>
      </c>
      <c r="F26" s="35">
        <v>0</v>
      </c>
      <c r="G26" s="35">
        <v>0</v>
      </c>
      <c r="H26" s="36">
        <v>1</v>
      </c>
    </row>
    <row r="27" spans="2:11" ht="12.75" customHeight="1">
      <c r="B27" s="33"/>
      <c r="C27" s="34"/>
      <c r="D27" s="34"/>
      <c r="E27" s="34"/>
      <c r="F27" s="34"/>
      <c r="G27" s="34"/>
      <c r="H27" s="26"/>
    </row>
    <row r="28" spans="2:11" ht="12.75" customHeight="1">
      <c r="B28" s="37" t="s">
        <v>64</v>
      </c>
      <c r="C28" s="38">
        <f>Stocks!H511</f>
        <v>2.3183459074488176E-2</v>
      </c>
      <c r="D28" s="38">
        <f>Stocks!I511</f>
        <v>1.2693791834032964E-2</v>
      </c>
      <c r="E28" s="38">
        <f>Stocks!J511</f>
        <v>1.2026577701098709E-2</v>
      </c>
      <c r="F28" s="38">
        <f>Stocks!K511</f>
        <v>2.2656347014768295E-2</v>
      </c>
      <c r="G28" s="38">
        <f>Stocks!L511</f>
        <v>1.1388645169906651E-2</v>
      </c>
      <c r="H28" s="39">
        <f>Stocks!M511</f>
        <v>7.5218358392464199E-3</v>
      </c>
    </row>
    <row r="29" spans="2:11" ht="12.75" customHeight="1">
      <c r="B29" s="33" t="s">
        <v>65</v>
      </c>
      <c r="C29" s="34">
        <f t="array" ref="C29">MMULT(MMULT(C21:H21,$B$2:$G$7),C21:C26)</f>
        <v>5.3883322190216316E-4</v>
      </c>
      <c r="D29" s="34">
        <f t="array" ref="D29">MMULT(MMULT(C22:H22,$B$2:$G$7),D21:D26)</f>
        <v>1.6214358794639432E-4</v>
      </c>
      <c r="E29" s="34">
        <f t="array" ref="E29">MMULT(MMULT(C23:H23,$B$2:$G$7),E21:E26)</f>
        <v>1.4601031500198426E-4</v>
      </c>
      <c r="F29" s="34">
        <f t="array" ref="F29">MMULT(MMULT(C24:H24,$B$2:$G$7),F21:F26)</f>
        <v>5.1770281982191726E-4</v>
      </c>
      <c r="G29" s="34">
        <f t="array" ref="G29">MMULT(MMULT(C25:H25,$B$2:$G$7),G21:G26)</f>
        <v>1.311264501010203E-4</v>
      </c>
      <c r="H29" s="26">
        <f t="array" ref="H29">MMULT(MMULT(C26:H26,$B$2:$G$7),H21:H26)</f>
        <v>5.6945733683745706E-5</v>
      </c>
    </row>
    <row r="30" spans="2:11" ht="12.75" customHeight="1">
      <c r="B30" s="40" t="s">
        <v>66</v>
      </c>
      <c r="C30" s="41">
        <f t="shared" ref="C30:H30" si="2">SQRT(C29)</f>
        <v>2.3212781433989405E-2</v>
      </c>
      <c r="D30" s="41">
        <f t="shared" si="2"/>
        <v>1.2733561479271788E-2</v>
      </c>
      <c r="E30" s="41">
        <f t="shared" si="2"/>
        <v>1.2083472803874897E-2</v>
      </c>
      <c r="F30" s="41">
        <f t="shared" si="2"/>
        <v>2.2753083743130672E-2</v>
      </c>
      <c r="G30" s="41">
        <f t="shared" si="2"/>
        <v>1.1451045808179282E-2</v>
      </c>
      <c r="H30" s="42">
        <f t="shared" si="2"/>
        <v>7.5462397048957908E-3</v>
      </c>
    </row>
    <row r="31" spans="2:11" ht="12.75" customHeight="1"/>
    <row r="32" spans="2:11"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0">
    <mergeCell ref="B15:C15"/>
    <mergeCell ref="B17:K17"/>
    <mergeCell ref="B19:H19"/>
    <mergeCell ref="B1:G1"/>
    <mergeCell ref="B9:D9"/>
    <mergeCell ref="B10:C10"/>
    <mergeCell ref="B11:C11"/>
    <mergeCell ref="B12:C12"/>
    <mergeCell ref="B13:C13"/>
    <mergeCell ref="B14:C14"/>
  </mergeCell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V1006"/>
  <sheetViews>
    <sheetView topLeftCell="A7" workbookViewId="0">
      <selection activeCell="L27" sqref="L27"/>
    </sheetView>
  </sheetViews>
  <sheetFormatPr defaultColWidth="14.42578125" defaultRowHeight="15" customHeight="1"/>
  <cols>
    <col min="1" max="1" width="11.42578125" customWidth="1"/>
    <col min="2" max="2" width="21.5703125" customWidth="1"/>
    <col min="3" max="7" width="11.42578125" customWidth="1"/>
    <col min="8" max="8" width="18.28515625" customWidth="1"/>
    <col min="9" max="9" width="14.7109375" customWidth="1"/>
    <col min="10" max="10" width="19.7109375" customWidth="1"/>
    <col min="11" max="11" width="15" customWidth="1"/>
    <col min="12" max="12" width="21.140625" customWidth="1"/>
    <col min="13" max="13" width="17.28515625" customWidth="1"/>
    <col min="14" max="14" width="17" customWidth="1"/>
    <col min="15" max="15" width="21.85546875" customWidth="1"/>
    <col min="16" max="16" width="13.28515625" customWidth="1"/>
    <col min="17" max="17" width="13.7109375" customWidth="1"/>
    <col min="18" max="21" width="11.42578125" customWidth="1"/>
    <col min="22" max="22" width="16.42578125" customWidth="1"/>
  </cols>
  <sheetData>
    <row r="1" spans="1:15" ht="12.75" customHeight="1">
      <c r="A1" s="260" t="s">
        <v>67</v>
      </c>
      <c r="B1" s="227"/>
      <c r="C1" s="227"/>
      <c r="D1" s="227"/>
      <c r="E1" s="227"/>
      <c r="F1" s="43"/>
      <c r="G1" s="43"/>
    </row>
    <row r="2" spans="1:15" ht="12.75" customHeight="1">
      <c r="A2" s="43"/>
      <c r="B2" s="43"/>
    </row>
    <row r="3" spans="1:15" ht="12.75" customHeight="1">
      <c r="A3" s="258" t="s">
        <v>68</v>
      </c>
      <c r="B3" s="225"/>
    </row>
    <row r="4" spans="1:15" ht="12.75" customHeight="1">
      <c r="A4" s="44">
        <f t="shared" ref="A4:A9" si="0">1/6</f>
        <v>0.16666666666666666</v>
      </c>
      <c r="B4" s="45" t="s">
        <v>14</v>
      </c>
      <c r="D4" s="261" t="s">
        <v>69</v>
      </c>
      <c r="E4" s="224"/>
      <c r="F4" s="224"/>
      <c r="G4" s="224"/>
      <c r="H4" s="224"/>
      <c r="I4" s="224"/>
      <c r="J4" s="225"/>
    </row>
    <row r="5" spans="1:15" ht="12.75" customHeight="1">
      <c r="A5" s="44">
        <f t="shared" si="0"/>
        <v>0.16666666666666666</v>
      </c>
      <c r="B5" s="45" t="s">
        <v>15</v>
      </c>
      <c r="D5" s="262" t="s">
        <v>70</v>
      </c>
      <c r="E5" s="230"/>
      <c r="F5" s="230"/>
      <c r="G5" s="230"/>
      <c r="H5" s="230"/>
      <c r="I5" s="230"/>
      <c r="J5" s="231"/>
    </row>
    <row r="6" spans="1:15" ht="12.75" customHeight="1">
      <c r="A6" s="44">
        <f t="shared" si="0"/>
        <v>0.16666666666666666</v>
      </c>
      <c r="B6" s="45" t="s">
        <v>16</v>
      </c>
      <c r="D6" s="263"/>
      <c r="E6" s="227"/>
      <c r="F6" s="227"/>
      <c r="G6" s="227"/>
      <c r="H6" s="227"/>
      <c r="I6" s="227"/>
      <c r="J6" s="264"/>
    </row>
    <row r="7" spans="1:15" ht="12.75" customHeight="1">
      <c r="A7" s="44">
        <f t="shared" si="0"/>
        <v>0.16666666666666666</v>
      </c>
      <c r="B7" s="45" t="s">
        <v>17</v>
      </c>
      <c r="D7" s="263"/>
      <c r="E7" s="227"/>
      <c r="F7" s="227"/>
      <c r="G7" s="227"/>
      <c r="H7" s="227"/>
      <c r="I7" s="227"/>
      <c r="J7" s="264"/>
    </row>
    <row r="8" spans="1:15" ht="12.75" customHeight="1">
      <c r="A8" s="44">
        <f t="shared" si="0"/>
        <v>0.16666666666666666</v>
      </c>
      <c r="B8" s="45" t="s">
        <v>18</v>
      </c>
      <c r="D8" s="263"/>
      <c r="E8" s="227"/>
      <c r="F8" s="227"/>
      <c r="G8" s="227"/>
      <c r="H8" s="227"/>
      <c r="I8" s="227"/>
      <c r="J8" s="264"/>
    </row>
    <row r="9" spans="1:15" ht="25.5" customHeight="1">
      <c r="A9" s="44">
        <f t="shared" si="0"/>
        <v>0.16666666666666666</v>
      </c>
      <c r="B9" s="45" t="s">
        <v>71</v>
      </c>
      <c r="D9" s="263"/>
      <c r="E9" s="227"/>
      <c r="F9" s="227"/>
      <c r="G9" s="227"/>
      <c r="H9" s="227"/>
      <c r="I9" s="227"/>
      <c r="J9" s="264"/>
      <c r="K9" s="47"/>
    </row>
    <row r="10" spans="1:15" ht="12.75" customHeight="1">
      <c r="D10" s="263"/>
      <c r="E10" s="227"/>
      <c r="F10" s="227"/>
      <c r="G10" s="227"/>
      <c r="H10" s="227"/>
      <c r="I10" s="227"/>
      <c r="J10" s="264"/>
    </row>
    <row r="11" spans="1:15" ht="12.75" customHeight="1">
      <c r="A11" s="27" t="s">
        <v>51</v>
      </c>
      <c r="B11" s="28">
        <v>0.01</v>
      </c>
      <c r="D11" s="263"/>
      <c r="E11" s="227"/>
      <c r="F11" s="227"/>
      <c r="G11" s="227"/>
      <c r="H11" s="227"/>
      <c r="I11" s="227"/>
      <c r="J11" s="264"/>
    </row>
    <row r="12" spans="1:15" ht="21" customHeight="1">
      <c r="D12" s="232"/>
      <c r="E12" s="233"/>
      <c r="F12" s="233"/>
      <c r="G12" s="233"/>
      <c r="H12" s="233"/>
      <c r="I12" s="233"/>
      <c r="J12" s="234"/>
    </row>
    <row r="13" spans="1:15" ht="12.75" customHeight="1">
      <c r="A13" s="32"/>
      <c r="B13" s="32"/>
      <c r="C13" s="32"/>
      <c r="D13" s="32"/>
      <c r="E13" s="32"/>
      <c r="F13" s="32"/>
      <c r="G13" s="32"/>
      <c r="M13" s="265" t="s">
        <v>72</v>
      </c>
      <c r="N13" s="230"/>
      <c r="O13" s="231"/>
    </row>
    <row r="14" spans="1:15" ht="12.75" customHeight="1">
      <c r="A14" s="32"/>
      <c r="B14" s="32"/>
      <c r="C14" s="32"/>
      <c r="D14" s="32"/>
      <c r="E14" s="32"/>
      <c r="F14" s="32"/>
      <c r="G14" s="32"/>
      <c r="I14" s="266" t="s">
        <v>73</v>
      </c>
      <c r="J14" s="230"/>
      <c r="K14" s="231"/>
      <c r="M14" s="263"/>
      <c r="N14" s="227"/>
      <c r="O14" s="264"/>
    </row>
    <row r="15" spans="1:15" ht="12.75" customHeight="1">
      <c r="A15" s="32"/>
      <c r="B15" s="32"/>
      <c r="C15" s="32"/>
      <c r="D15" s="32"/>
      <c r="E15" s="32"/>
      <c r="F15" s="32"/>
      <c r="G15" s="32"/>
      <c r="I15" s="263"/>
      <c r="J15" s="227"/>
      <c r="K15" s="264"/>
      <c r="M15" s="263"/>
      <c r="N15" s="227"/>
      <c r="O15" s="264"/>
    </row>
    <row r="16" spans="1:15" ht="12.75" customHeight="1">
      <c r="A16" s="32"/>
      <c r="B16" s="32"/>
      <c r="C16" s="32"/>
      <c r="D16" s="32"/>
      <c r="E16" s="32"/>
      <c r="F16" s="32"/>
      <c r="G16" s="32"/>
      <c r="I16" s="232"/>
      <c r="J16" s="233"/>
      <c r="K16" s="234"/>
      <c r="M16" s="232"/>
      <c r="N16" s="233"/>
      <c r="O16" s="234"/>
    </row>
    <row r="17" spans="1:22" ht="12.75" customHeight="1">
      <c r="A17" s="48"/>
      <c r="B17" s="47"/>
      <c r="C17" s="47"/>
      <c r="D17" s="47"/>
      <c r="E17" s="47"/>
      <c r="F17" s="47"/>
      <c r="G17" s="32"/>
    </row>
    <row r="18" spans="1:22" ht="12.75" customHeight="1">
      <c r="A18" s="47"/>
      <c r="B18" s="47"/>
      <c r="C18" s="47"/>
      <c r="D18" s="47"/>
      <c r="E18" s="47"/>
      <c r="F18" s="47"/>
      <c r="G18" s="32"/>
    </row>
    <row r="19" spans="1:22" ht="39" customHeight="1">
      <c r="A19" s="47"/>
      <c r="B19" s="47"/>
      <c r="C19" s="47"/>
      <c r="D19" s="47"/>
      <c r="E19" s="47"/>
      <c r="F19" s="47"/>
      <c r="G19" s="32"/>
      <c r="L19" s="256" t="s">
        <v>74</v>
      </c>
      <c r="M19" s="257" t="s">
        <v>75</v>
      </c>
      <c r="N19" s="257" t="s">
        <v>76</v>
      </c>
      <c r="O19" s="256" t="s">
        <v>77</v>
      </c>
      <c r="V19" s="256" t="s">
        <v>78</v>
      </c>
    </row>
    <row r="20" spans="1:22" ht="12.75" customHeight="1">
      <c r="A20" s="47"/>
      <c r="B20" s="47"/>
      <c r="C20" s="47"/>
      <c r="D20" s="47"/>
      <c r="E20" s="47"/>
      <c r="F20" s="47"/>
      <c r="H20" s="259" t="s">
        <v>79</v>
      </c>
      <c r="J20" s="259" t="s">
        <v>80</v>
      </c>
      <c r="L20" s="238"/>
      <c r="M20" s="238"/>
      <c r="N20" s="238"/>
      <c r="O20" s="238"/>
      <c r="V20" s="238"/>
    </row>
    <row r="21" spans="1:22" ht="12.75" customHeight="1">
      <c r="A21" s="47"/>
      <c r="B21" s="47"/>
      <c r="C21" s="47"/>
      <c r="D21" s="47"/>
      <c r="E21" s="47"/>
      <c r="F21" s="47"/>
      <c r="H21" s="238"/>
      <c r="J21" s="238"/>
      <c r="L21" s="238"/>
      <c r="M21" s="238"/>
      <c r="N21" s="238"/>
      <c r="O21" s="238"/>
      <c r="V21" s="238"/>
    </row>
    <row r="22" spans="1:22" ht="12.75" customHeight="1">
      <c r="H22" s="238"/>
      <c r="J22" s="238"/>
      <c r="L22" s="238"/>
      <c r="M22" s="238"/>
      <c r="N22" s="238"/>
      <c r="O22" s="238"/>
      <c r="V22" s="238"/>
    </row>
    <row r="23" spans="1:22" ht="12.75" customHeight="1">
      <c r="H23" s="238"/>
      <c r="J23" s="238"/>
      <c r="L23" s="238"/>
      <c r="M23" s="238"/>
      <c r="N23" s="238"/>
      <c r="O23" s="238"/>
      <c r="V23" s="238"/>
    </row>
    <row r="24" spans="1:22" ht="12.75" customHeight="1">
      <c r="H24" s="238"/>
      <c r="J24" s="238"/>
      <c r="L24" s="238"/>
      <c r="M24" s="238"/>
      <c r="N24" s="238"/>
      <c r="O24" s="238"/>
      <c r="V24" s="238"/>
    </row>
    <row r="25" spans="1:22" ht="25.5" customHeight="1">
      <c r="B25" s="258" t="s">
        <v>81</v>
      </c>
      <c r="C25" s="224"/>
      <c r="D25" s="224"/>
      <c r="E25" s="224"/>
      <c r="F25" s="224"/>
      <c r="G25" s="225"/>
      <c r="H25" s="239"/>
      <c r="J25" s="239"/>
      <c r="L25" s="239"/>
      <c r="M25" s="239"/>
      <c r="N25" s="239"/>
      <c r="O25" s="239"/>
      <c r="P25" s="258" t="s">
        <v>82</v>
      </c>
      <c r="Q25" s="224"/>
      <c r="R25" s="224"/>
      <c r="S25" s="224"/>
      <c r="T25" s="224"/>
      <c r="U25" s="225"/>
      <c r="V25" s="239"/>
    </row>
    <row r="26" spans="1:22" ht="30.75" customHeight="1">
      <c r="A26" s="49" t="str">
        <f>Stocks!A4</f>
        <v>Date</v>
      </c>
      <c r="B26" s="49" t="str">
        <f>Stocks!H4</f>
        <v>r tesla</v>
      </c>
      <c r="C26" s="49" t="str">
        <f>Stocks!I4</f>
        <v>r intel</v>
      </c>
      <c r="D26" s="49" t="str">
        <f>Stocks!J4</f>
        <v>r apple</v>
      </c>
      <c r="E26" s="49" t="str">
        <f>Stocks!K4</f>
        <v>r netflix</v>
      </c>
      <c r="F26" s="49" t="str">
        <f>Stocks!L4</f>
        <v>r microsoft</v>
      </c>
      <c r="G26" s="50" t="str">
        <f>Stocks!M4</f>
        <v>r usd/rus</v>
      </c>
      <c r="H26" s="51" t="s">
        <v>83</v>
      </c>
      <c r="I26" s="52" t="s">
        <v>84</v>
      </c>
      <c r="J26" s="51" t="s">
        <v>85</v>
      </c>
      <c r="K26" s="52" t="s">
        <v>84</v>
      </c>
      <c r="L26" s="51" t="s">
        <v>86</v>
      </c>
      <c r="M26" s="51" t="s">
        <v>87</v>
      </c>
      <c r="N26" s="53" t="s">
        <v>88</v>
      </c>
      <c r="O26" s="54" t="s">
        <v>89</v>
      </c>
      <c r="P26" s="55" t="str">
        <f t="shared" ref="P26:U26" si="1">B26</f>
        <v>r tesla</v>
      </c>
      <c r="Q26" s="49" t="str">
        <f t="shared" si="1"/>
        <v>r intel</v>
      </c>
      <c r="R26" s="49" t="str">
        <f t="shared" si="1"/>
        <v>r apple</v>
      </c>
      <c r="S26" s="49" t="str">
        <f t="shared" si="1"/>
        <v>r netflix</v>
      </c>
      <c r="T26" s="49" t="str">
        <f t="shared" si="1"/>
        <v>r microsoft</v>
      </c>
      <c r="U26" s="49" t="str">
        <f t="shared" si="1"/>
        <v>r usd/rus</v>
      </c>
      <c r="V26" s="56" t="s">
        <v>90</v>
      </c>
    </row>
    <row r="27" spans="1:22" ht="12.75" customHeight="1">
      <c r="A27" s="57">
        <f>Stocks!A509</f>
        <v>43131</v>
      </c>
      <c r="B27" s="58"/>
      <c r="C27" s="58"/>
      <c r="D27" s="58"/>
      <c r="E27" s="58"/>
      <c r="F27" s="58"/>
      <c r="G27" s="59"/>
      <c r="H27" s="21">
        <f t="array" ref="H27">SQRT(MMULT(MMULT(TRANSPOSE($A$4:$A$9),MMULT(TRANSPOSE(EXP(B28:$G$530)-1),EXP(B28:$G$530)-1)/COUNTA($G28:G$530)),$A$4:$A$9))*NORMSINV($B$11)</f>
        <v>-2.1425729752817788E-2</v>
      </c>
      <c r="I27" s="60">
        <f t="shared" ref="I27:I278" si="2">IF(V27&lt;H27,1,0)</f>
        <v>0</v>
      </c>
      <c r="J27" s="21">
        <f t="array" ref="J27">SQRT(MMULT(MMULT(TRANSPOSE($A$4:$A$9),MMULT(TRANSPOSE(EXP(B28:G279)-1),EXP(B28:G279)-1)/COUNTA(G28:G279)),$A$4:$A$9))*NORMSINV($B$11)</f>
        <v>-1.9255537114744155E-2</v>
      </c>
      <c r="K27" s="60">
        <f t="shared" ref="K27:K278" si="3">IF(V27&lt;J27,1,0)</f>
        <v>0</v>
      </c>
      <c r="L27" s="21">
        <f t="shared" ref="L27:L278" si="4">H27*SQRT(10)</f>
        <v>-6.7754106550140664E-2</v>
      </c>
      <c r="M27" s="61">
        <f t="array" ref="M27">SQRT(MMULT(MMULT(TRANSPOSE($A$4:$A$9),MMULT(TRANSPOSE(EXP(B28:$G$532)-1),EXP(B28:$G$532)-1)/COUNTA($G28:G$532)),$A$4:$A$9))*(-1/SQRT(2*PI())*EXP(-1*(NORMSINV($B$11))^2/2)/$B$11)</f>
        <v>-2.452233441717382E-2</v>
      </c>
      <c r="N27" s="21">
        <f t="array" ref="N27">SQRT(MMULT(MMULT(TRANSPOSE($A$4:$A$9),MMULT(TRANSPOSE(EXP(B28:G279)-1),EXP(B28:G279)-1)/COUNTA(G28:G279)),$A$4:$A$9))*(-1/SQRT(2*PI())*EXP(-1*(NORMSINV($B$11))^2/2)/$B$11)</f>
        <v>-2.2060385684910533E-2</v>
      </c>
      <c r="O27" s="62">
        <f t="shared" ref="O27:O278" si="5">M27*SQRT(10)</f>
        <v>-7.7546430302606953E-2</v>
      </c>
      <c r="P27" s="61">
        <f>Stocks!N509</f>
        <v>2.45503175876115E-2</v>
      </c>
      <c r="Q27" s="21">
        <f>Stocks!O509</f>
        <v>-1.3322355343288773E-2</v>
      </c>
      <c r="R27" s="21">
        <f>Stocks!P509</f>
        <v>2.7550077133091221E-3</v>
      </c>
      <c r="S27" s="21">
        <f>Stocks!Q509</f>
        <v>-3.0487806190292951E-2</v>
      </c>
      <c r="T27" s="21">
        <f>Stocks!R509</f>
        <v>2.4477055088152663E-2</v>
      </c>
      <c r="U27" s="21">
        <f>Stocks!S509</f>
        <v>1.7030433884151111E-3</v>
      </c>
      <c r="V27" s="61">
        <f t="shared" ref="V27:V278" si="6">MMULT(P27:U27,$A$4:$A$9)</f>
        <v>1.6125437073177791E-3</v>
      </c>
    </row>
    <row r="28" spans="1:22" ht="12.75" customHeight="1">
      <c r="A28" s="63">
        <f>Stocks!A508</f>
        <v>43130</v>
      </c>
      <c r="B28" s="64">
        <f>Stocks!H508</f>
        <v>-1.0670963320587373E-2</v>
      </c>
      <c r="C28" s="64">
        <f>Stocks!I508</f>
        <v>-2.4097673701916372E-2</v>
      </c>
      <c r="D28" s="64">
        <f>Stocks!J508</f>
        <v>-5.9116335226361855E-3</v>
      </c>
      <c r="E28" s="64">
        <f>Stocks!K508</f>
        <v>-2.0554898103928958E-2</v>
      </c>
      <c r="F28" s="64">
        <f>Stocks!L508</f>
        <v>-1.2643499359854113E-2</v>
      </c>
      <c r="G28" s="65">
        <f>Stocks!M508</f>
        <v>-3.8582421228665112E-3</v>
      </c>
      <c r="H28" s="21">
        <f t="array" ref="H28">SQRT(MMULT(MMULT(TRANSPOSE($A$4:$A$9),MMULT(TRANSPOSE(EXP(B29:$G$530)-1),EXP(B29:$G$530)-1)/COUNTA($G29:G$530)),$A$4:$A$9))*NORMSINV($B$11)</f>
        <v>-2.1405542567861091E-2</v>
      </c>
      <c r="I28" s="16">
        <f t="shared" si="2"/>
        <v>0</v>
      </c>
      <c r="J28" s="21">
        <f t="array" ref="J28">SQRT(MMULT(MMULT(TRANSPOSE($A$4:$A$9),MMULT(TRANSPOSE(EXP(B29:G280)-1),EXP(B29:G280)-1)/COUNTA(G29:G280)),$A$4:$A$9))*NORMSINV($B$11)</f>
        <v>-1.9178869406656342E-2</v>
      </c>
      <c r="K28" s="16">
        <f t="shared" si="3"/>
        <v>0</v>
      </c>
      <c r="L28" s="21">
        <f t="shared" si="4"/>
        <v>-6.7690269066130418E-2</v>
      </c>
      <c r="M28" s="61">
        <f t="array" ref="M28">SQRT(MMULT(MMULT(TRANSPOSE($A$4:$A$9),MMULT(TRANSPOSE(EXP(B29:$G$532)-1),EXP(B29:$G$532)-1)/COUNTA($G29:G$532)),$A$4:$A$9))*(-1/SQRT(2*PI())*EXP(-1*(NORMSINV($B$11))^2/2)/$B$11)</f>
        <v>-2.4499181215416308E-2</v>
      </c>
      <c r="N28" s="21">
        <f t="array" ref="N28">SQRT(MMULT(MMULT(TRANSPOSE($A$4:$A$9),MMULT(TRANSPOSE(EXP(B29:G280)-1),EXP(B29:G280)-1)/COUNTA(G29:G280)),$A$4:$A$9))*(-1/SQRT(2*PI())*EXP(-1*(NORMSINV($B$11))^2/2)/$B$11)</f>
        <v>-2.1972550211928569E-2</v>
      </c>
      <c r="O28" s="62">
        <f t="shared" si="5"/>
        <v>-7.7473213449927802E-2</v>
      </c>
      <c r="P28" s="61">
        <f>Stocks!N508</f>
        <v>-1.0614230568518384E-2</v>
      </c>
      <c r="Q28" s="21">
        <f>Stocks!O508</f>
        <v>-2.3809643024685363E-2</v>
      </c>
      <c r="R28" s="21">
        <f>Stocks!P508</f>
        <v>-5.8941941990692786E-3</v>
      </c>
      <c r="S28" s="21">
        <f>Stocks!Q508</f>
        <v>-2.0345086199024368E-2</v>
      </c>
      <c r="T28" s="21">
        <f>Stocks!R508</f>
        <v>-1.2563906120648203E-2</v>
      </c>
      <c r="U28" s="21">
        <f>Stocks!S508</f>
        <v>-3.8508086698206402E-3</v>
      </c>
      <c r="V28" s="61">
        <f t="shared" si="6"/>
        <v>-1.2846311463627705E-2</v>
      </c>
    </row>
    <row r="29" spans="1:22" ht="12.75" customHeight="1">
      <c r="A29" s="63">
        <f>Stocks!A507</f>
        <v>43129</v>
      </c>
      <c r="B29" s="64">
        <f>Stocks!H507</f>
        <v>1.9296340808236733E-2</v>
      </c>
      <c r="C29" s="64">
        <f>Stocks!I507</f>
        <v>-1.9988719790488092E-3</v>
      </c>
      <c r="D29" s="64">
        <f>Stocks!J507</f>
        <v>-2.091562742921757E-2</v>
      </c>
      <c r="E29" s="64">
        <f>Stocks!K507</f>
        <v>3.5734018764855734E-2</v>
      </c>
      <c r="F29" s="64">
        <f>Stocks!L507</f>
        <v>-1.4896405549906951E-3</v>
      </c>
      <c r="G29" s="65">
        <f>Stocks!M507</f>
        <v>7.26299278611335E-3</v>
      </c>
      <c r="H29" s="21">
        <f t="array" ref="H29">SQRT(MMULT(MMULT(TRANSPOSE($A$4:$A$9),MMULT(TRANSPOSE(EXP(B30:$G$530)-1),EXP(B30:$G$530)-1)/COUNTA($G30:G$530)),$A$4:$A$9))*NORMSINV($B$11)</f>
        <v>-2.1416258769117017E-2</v>
      </c>
      <c r="I29" s="16">
        <f t="shared" si="2"/>
        <v>0</v>
      </c>
      <c r="J29" s="21">
        <f t="array" ref="J29">SQRT(MMULT(MMULT(TRANSPOSE($A$4:$A$9),MMULT(TRANSPOSE(EXP(B30:G281)-1),EXP(B30:G281)-1)/COUNTA(G30:G281)),$A$4:$A$9))*NORMSINV($B$11)</f>
        <v>-1.9215595899733089E-2</v>
      </c>
      <c r="K29" s="16">
        <f t="shared" si="3"/>
        <v>0</v>
      </c>
      <c r="L29" s="21">
        <f t="shared" si="4"/>
        <v>-6.7724156669963897E-2</v>
      </c>
      <c r="M29" s="61">
        <f t="array" ref="M29">SQRT(MMULT(MMULT(TRANSPOSE($A$4:$A$9),MMULT(TRANSPOSE(EXP(B30:$G$532)-1),EXP(B30:$G$532)-1)/COUNTA($G30:G$532)),$A$4:$A$9))*(-1/SQRT(2*PI())*EXP(-1*(NORMSINV($B$11))^2/2)/$B$11)</f>
        <v>-2.4511397543866272E-2</v>
      </c>
      <c r="N29" s="21">
        <f t="array" ref="N29">SQRT(MMULT(MMULT(TRANSPOSE($A$4:$A$9),MMULT(TRANSPOSE(EXP(B30:G281)-1),EXP(B30:G281)-1)/COUNTA(G30:G281)),$A$4:$A$9))*(-1/SQRT(2*PI())*EXP(-1*(NORMSINV($B$11))^2/2)/$B$11)</f>
        <v>-2.2014626451988723E-2</v>
      </c>
      <c r="O29" s="62">
        <f t="shared" si="5"/>
        <v>-7.7511844872474395E-2</v>
      </c>
      <c r="P29" s="61">
        <f>Stocks!N507</f>
        <v>1.94837184865033E-2</v>
      </c>
      <c r="Q29" s="21">
        <f>Stocks!O507</f>
        <v>-1.9968755648682129E-3</v>
      </c>
      <c r="R29" s="21">
        <f>Stocks!P507</f>
        <v>-2.0698412723644699E-2</v>
      </c>
      <c r="S29" s="21">
        <f>Stocks!Q507</f>
        <v>3.6380152154840001E-2</v>
      </c>
      <c r="T29" s="21">
        <f>Stocks!R507</f>
        <v>-1.4885315912199913E-3</v>
      </c>
      <c r="U29" s="21">
        <f>Stocks!S507</f>
        <v>7.2894322894321928E-3</v>
      </c>
      <c r="V29" s="61">
        <f t="shared" si="6"/>
        <v>6.4949138418404313E-3</v>
      </c>
    </row>
    <row r="30" spans="1:22" ht="12.75" customHeight="1">
      <c r="A30" s="63">
        <f>Stocks!A506</f>
        <v>43126</v>
      </c>
      <c r="B30" s="64">
        <f>Stocks!H506</f>
        <v>1.5312767689203833E-2</v>
      </c>
      <c r="C30" s="64">
        <f>Stocks!I506</f>
        <v>0.10031467848711503</v>
      </c>
      <c r="D30" s="64">
        <f>Stocks!J506</f>
        <v>2.3348480733493921E-3</v>
      </c>
      <c r="E30" s="64">
        <f>Stocks!K506</f>
        <v>1.8005240544268712E-2</v>
      </c>
      <c r="F30" s="64">
        <f>Stocks!L506</f>
        <v>1.8563768244156693E-2</v>
      </c>
      <c r="G30" s="65">
        <f>Stocks!M506</f>
        <v>1.8338698440548543E-3</v>
      </c>
      <c r="H30" s="21">
        <f t="array" ref="H30">SQRT(MMULT(MMULT(TRANSPOSE($A$4:$A$9),MMULT(TRANSPOSE(EXP(B31:$G$530)-1),EXP(B31:$G$530)-1)/COUNTA($G31:G$530)),$A$4:$A$9))*NORMSINV($B$11)</f>
        <v>-2.125276894199947E-2</v>
      </c>
      <c r="I30" s="16">
        <f t="shared" si="2"/>
        <v>0</v>
      </c>
      <c r="J30" s="21">
        <f t="array" ref="J30">SQRT(MMULT(MMULT(TRANSPOSE($A$4:$A$9),MMULT(TRANSPOSE(EXP(B31:G282)-1),EXP(B31:G282)-1)/COUNTA(G31:G282)),$A$4:$A$9))*NORMSINV($B$11)</f>
        <v>-1.880601205683069E-2</v>
      </c>
      <c r="K30" s="16">
        <f t="shared" si="3"/>
        <v>0</v>
      </c>
      <c r="L30" s="21">
        <f t="shared" si="4"/>
        <v>-6.7207156442005284E-2</v>
      </c>
      <c r="M30" s="61">
        <f t="array" ref="M30">SQRT(MMULT(MMULT(TRANSPOSE($A$4:$A$9),MMULT(TRANSPOSE(EXP(B31:$G$532)-1),EXP(B31:$G$532)-1)/COUNTA($G31:G$532)),$A$4:$A$9))*(-1/SQRT(2*PI())*EXP(-1*(NORMSINV($B$11))^2/2)/$B$11)</f>
        <v>-2.4324231246230964E-2</v>
      </c>
      <c r="N30" s="21">
        <f t="array" ref="N30">SQRT(MMULT(MMULT(TRANSPOSE($A$4:$A$9),MMULT(TRANSPOSE(EXP(B31:G282)-1),EXP(B31:G282)-1)/COUNTA(G31:G282)),$A$4:$A$9))*(-1/SQRT(2*PI())*EXP(-1*(NORMSINV($B$11))^2/2)/$B$11)</f>
        <v>-2.1545380775231358E-2</v>
      </c>
      <c r="O30" s="62">
        <f t="shared" si="5"/>
        <v>-7.6919973070725844E-2</v>
      </c>
      <c r="P30" s="61">
        <f>Stocks!N506</f>
        <v>1.5430608839417336E-2</v>
      </c>
      <c r="Q30" s="21">
        <f>Stocks!O506</f>
        <v>0.10551874631231256</v>
      </c>
      <c r="R30" s="21">
        <f>Stocks!P506</f>
        <v>2.3375759537610937E-3</v>
      </c>
      <c r="S30" s="21">
        <f>Stocks!Q506</f>
        <v>1.8168312131925275E-2</v>
      </c>
      <c r="T30" s="21">
        <f>Stocks!R506</f>
        <v>1.8737146177397204E-2</v>
      </c>
      <c r="U30" s="21">
        <f>Stocks!S506</f>
        <v>1.8355524117367754E-3</v>
      </c>
      <c r="V30" s="61">
        <f t="shared" si="6"/>
        <v>2.7004656971091705E-2</v>
      </c>
    </row>
    <row r="31" spans="1:22" ht="12.75" customHeight="1">
      <c r="A31" s="63">
        <f>Stocks!A505</f>
        <v>43125</v>
      </c>
      <c r="B31" s="64">
        <f>Stocks!H505</f>
        <v>-2.4140565260450168E-2</v>
      </c>
      <c r="C31" s="64">
        <f>Stocks!I505</f>
        <v>-4.6247760808730901E-3</v>
      </c>
      <c r="D31" s="64">
        <f>Stocks!J505</f>
        <v>-1.8012290149530284E-2</v>
      </c>
      <c r="E31" s="64">
        <f>Stocks!K505</f>
        <v>3.1641148037224814E-2</v>
      </c>
      <c r="F31" s="64">
        <f>Stocks!L505</f>
        <v>5.5391991063339892E-3</v>
      </c>
      <c r="G31" s="65">
        <f>Stocks!M505</f>
        <v>-8.8821170629072386E-3</v>
      </c>
      <c r="H31" s="21">
        <f t="array" ref="H31">SQRT(MMULT(MMULT(TRANSPOSE($A$4:$A$9),MMULT(TRANSPOSE(EXP(B32:$G$530)-1),EXP(B32:$G$530)-1)/COUNTA($G32:G$530)),$A$4:$A$9))*NORMSINV($B$11)</f>
        <v>-2.1271895561374481E-2</v>
      </c>
      <c r="I31" s="16">
        <f t="shared" si="2"/>
        <v>0</v>
      </c>
      <c r="J31" s="21">
        <f t="array" ref="J31">SQRT(MMULT(MMULT(TRANSPOSE($A$4:$A$9),MMULT(TRANSPOSE(EXP(B32:G283)-1),EXP(B32:G283)-1)/COUNTA(G32:G283)),$A$4:$A$9))*NORMSINV($B$11)</f>
        <v>-1.8804078315644311E-2</v>
      </c>
      <c r="K31" s="16">
        <f t="shared" si="3"/>
        <v>0</v>
      </c>
      <c r="L31" s="21">
        <f t="shared" si="4"/>
        <v>-6.7267640123169437E-2</v>
      </c>
      <c r="M31" s="61">
        <f t="array" ref="M31">SQRT(MMULT(MMULT(TRANSPOSE($A$4:$A$9),MMULT(TRANSPOSE(EXP(B32:$G$532)-1),EXP(B32:$G$532)-1)/COUNTA($G32:G$532)),$A$4:$A$9))*(-1/SQRT(2*PI())*EXP(-1*(NORMSINV($B$11))^2/2)/$B$11)</f>
        <v>-2.4346073363267814E-2</v>
      </c>
      <c r="N31" s="21">
        <f t="array" ref="N31">SQRT(MMULT(MMULT(TRANSPOSE($A$4:$A$9),MMULT(TRANSPOSE(EXP(B32:G283)-1),EXP(B32:G283)-1)/COUNTA(G32:G283)),$A$4:$A$9))*(-1/SQRT(2*PI())*EXP(-1*(NORMSINV($B$11))^2/2)/$B$11)</f>
        <v>-2.1543165356563362E-2</v>
      </c>
      <c r="O31" s="62">
        <f t="shared" si="5"/>
        <v>-7.698904390948226E-2</v>
      </c>
      <c r="P31" s="61">
        <f>Stocks!N505</f>
        <v>-2.3851512452592771E-2</v>
      </c>
      <c r="Q31" s="21">
        <f>Stocks!O505</f>
        <v>-4.6140982711423192E-3</v>
      </c>
      <c r="R31" s="21">
        <f>Stocks!P505</f>
        <v>-1.7851038473473482E-2</v>
      </c>
      <c r="S31" s="21">
        <f>Stocks!Q505</f>
        <v>3.214705084487042E-2</v>
      </c>
      <c r="T31" s="21">
        <f>Stocks!R505</f>
        <v>5.5545688352623404E-3</v>
      </c>
      <c r="U31" s="21">
        <f>Stocks!S505</f>
        <v>-8.842787590278206E-3</v>
      </c>
      <c r="V31" s="61">
        <f t="shared" si="6"/>
        <v>-2.9096361845590028E-3</v>
      </c>
    </row>
    <row r="32" spans="1:22" ht="12.75" customHeight="1">
      <c r="A32" s="63">
        <f>Stocks!A504</f>
        <v>43124</v>
      </c>
      <c r="B32" s="64">
        <f>Stocks!H504</f>
        <v>-1.9752155768659206E-2</v>
      </c>
      <c r="C32" s="64">
        <f>Stocks!I504</f>
        <v>-1.2012938729741744E-2</v>
      </c>
      <c r="D32" s="64">
        <f>Stocks!J504</f>
        <v>-1.6056824641363616E-2</v>
      </c>
      <c r="E32" s="64">
        <f>Stocks!K504</f>
        <v>4.3048908987805848E-2</v>
      </c>
      <c r="F32" s="64">
        <f>Stocks!L504</f>
        <v>-8.7110732160376205E-4</v>
      </c>
      <c r="G32" s="65">
        <f>Stocks!M504</f>
        <v>-2.5137132855634569E-3</v>
      </c>
      <c r="H32" s="21">
        <f t="array" ref="H32">SQRT(MMULT(MMULT(TRANSPOSE($A$4:$A$9),MMULT(TRANSPOSE(EXP(B33:$G$530)-1),EXP(B33:$G$530)-1)/COUNTA($G33:G$530)),$A$4:$A$9))*NORMSINV($B$11)</f>
        <v>-2.1292912441212994E-2</v>
      </c>
      <c r="I32" s="16">
        <f t="shared" si="2"/>
        <v>0</v>
      </c>
      <c r="J32" s="21">
        <f t="array" ref="J32">SQRT(MMULT(MMULT(TRANSPOSE($A$4:$A$9),MMULT(TRANSPOSE(EXP(B33:G284)-1),EXP(B33:G284)-1)/COUNTA(G33:G284)),$A$4:$A$9))*NORMSINV($B$11)</f>
        <v>-1.8891166682554101E-2</v>
      </c>
      <c r="K32" s="16">
        <f t="shared" si="3"/>
        <v>0</v>
      </c>
      <c r="L32" s="21">
        <f t="shared" si="4"/>
        <v>-6.7334101332769208E-2</v>
      </c>
      <c r="M32" s="61">
        <f t="array" ref="M32">SQRT(MMULT(MMULT(TRANSPOSE($A$4:$A$9),MMULT(TRANSPOSE(EXP(B33:$G$532)-1),EXP(B33:$G$532)-1)/COUNTA($G33:G$532)),$A$4:$A$9))*(-1/SQRT(2*PI())*EXP(-1*(NORMSINV($B$11))^2/2)/$B$11)</f>
        <v>-2.4370078630622332E-2</v>
      </c>
      <c r="N32" s="21">
        <f t="array" ref="N32">SQRT(MMULT(MMULT(TRANSPOSE($A$4:$A$9),MMULT(TRANSPOSE(EXP(B33:G284)-1),EXP(B33:G284)-1)/COUNTA(G33:G284)),$A$4:$A$9))*(-1/SQRT(2*PI())*EXP(-1*(NORMSINV($B$11))^2/2)/$B$11)</f>
        <v>-2.1642939408632152E-2</v>
      </c>
      <c r="O32" s="62">
        <f t="shared" si="5"/>
        <v>-7.7064955230163809E-2</v>
      </c>
      <c r="P32" s="61">
        <f>Stocks!N504</f>
        <v>-1.9558359998794617E-2</v>
      </c>
      <c r="Q32" s="21">
        <f>Stocks!O504</f>
        <v>-1.1941071448221124E-2</v>
      </c>
      <c r="R32" s="21">
        <f>Stocks!P504</f>
        <v>-1.592860103787009E-2</v>
      </c>
      <c r="S32" s="21">
        <f>Stocks!Q504</f>
        <v>4.3988954044998411E-2</v>
      </c>
      <c r="T32" s="21">
        <f>Stocks!R504</f>
        <v>-8.7072801776703066E-4</v>
      </c>
      <c r="U32" s="21">
        <f>Stocks!S504</f>
        <v>-2.5105565539158201E-3</v>
      </c>
      <c r="V32" s="61">
        <f t="shared" si="6"/>
        <v>-1.1367271685950443E-3</v>
      </c>
    </row>
    <row r="33" spans="1:22" ht="12.75" customHeight="1">
      <c r="A33" s="63">
        <f>Stocks!A503</f>
        <v>43123</v>
      </c>
      <c r="B33" s="64">
        <f>Stocks!H503</f>
        <v>3.4926165631283322E-3</v>
      </c>
      <c r="C33" s="64">
        <f>Stocks!I503</f>
        <v>6.7528856499794159E-3</v>
      </c>
      <c r="D33" s="64">
        <f>Stocks!J503</f>
        <v>2.2583431665832278E-4</v>
      </c>
      <c r="E33" s="64">
        <f>Stocks!K503</f>
        <v>9.5118383897553865E-2</v>
      </c>
      <c r="F33" s="64">
        <f>Stocks!L503</f>
        <v>3.1607354670924628E-3</v>
      </c>
      <c r="G33" s="65">
        <f>Stocks!M503</f>
        <v>-1.7547867537578048E-3</v>
      </c>
      <c r="H33" s="21">
        <f t="array" ref="H33">SQRT(MMULT(MMULT(TRANSPOSE($A$4:$A$9),MMULT(TRANSPOSE(EXP(B34:$G$530)-1),EXP(B34:$G$530)-1)/COUNTA($G34:G$530)),$A$4:$A$9))*NORMSINV($B$11)</f>
        <v>-2.1225604567782823E-2</v>
      </c>
      <c r="I33" s="16">
        <f t="shared" si="2"/>
        <v>0</v>
      </c>
      <c r="J33" s="21">
        <f t="array" ref="J33">SQRT(MMULT(MMULT(TRANSPOSE($A$4:$A$9),MMULT(TRANSPOSE(EXP(B34:G285)-1),EXP(B34:G285)-1)/COUNTA(G34:G285)),$A$4:$A$9))*NORMSINV($B$11)</f>
        <v>-1.8697087048551143E-2</v>
      </c>
      <c r="K33" s="16">
        <f t="shared" si="3"/>
        <v>0</v>
      </c>
      <c r="L33" s="21">
        <f t="shared" si="4"/>
        <v>-6.7121255148267528E-2</v>
      </c>
      <c r="M33" s="61">
        <f t="array" ref="M33">SQRT(MMULT(MMULT(TRANSPOSE($A$4:$A$9),MMULT(TRANSPOSE(EXP(B34:$G$532)-1),EXP(B34:$G$532)-1)/COUNTA($G34:G$532)),$A$4:$A$9))*(-1/SQRT(2*PI())*EXP(-1*(NORMSINV($B$11))^2/2)/$B$11)</f>
        <v>-2.4292994716475818E-2</v>
      </c>
      <c r="N33" s="21">
        <f t="array" ref="N33">SQRT(MMULT(MMULT(TRANSPOSE($A$4:$A$9),MMULT(TRANSPOSE(EXP(B34:G285)-1),EXP(B34:G285)-1)/COUNTA(G34:G285)),$A$4:$A$9))*(-1/SQRT(2*PI())*EXP(-1*(NORMSINV($B$11))^2/2)/$B$11)</f>
        <v>-2.1420589257910405E-2</v>
      </c>
      <c r="O33" s="62">
        <f t="shared" si="5"/>
        <v>-7.6821194490499956E-2</v>
      </c>
      <c r="P33" s="61">
        <f>Stocks!N503</f>
        <v>3.4987228552663444E-3</v>
      </c>
      <c r="Q33" s="21">
        <f>Stocks!O503</f>
        <v>6.7757377926223111E-3</v>
      </c>
      <c r="R33" s="21">
        <f>Stocks!P503</f>
        <v>2.2585981914729857E-4</v>
      </c>
      <c r="S33" s="21">
        <f>Stocks!Q503</f>
        <v>9.9789044733376894E-2</v>
      </c>
      <c r="T33" s="21">
        <f>Stocks!R503</f>
        <v>3.1657358583556585E-3</v>
      </c>
      <c r="U33" s="21">
        <f>Stocks!S503</f>
        <v>-1.7532480156661773E-3</v>
      </c>
      <c r="V33" s="61">
        <f t="shared" si="6"/>
        <v>1.8616975507183723E-2</v>
      </c>
    </row>
    <row r="34" spans="1:22" ht="12.75" customHeight="1">
      <c r="A34" s="63">
        <f>Stocks!A502</f>
        <v>43122</v>
      </c>
      <c r="B34" s="64">
        <f>Stocks!H502</f>
        <v>4.3901237262798437E-3</v>
      </c>
      <c r="C34" s="64">
        <f>Stocks!I502</f>
        <v>2.053747883813143E-2</v>
      </c>
      <c r="D34" s="64">
        <f>Stocks!J502</f>
        <v>-8.2146626612501928E-3</v>
      </c>
      <c r="E34" s="64">
        <f>Stocks!K502</f>
        <v>3.1785529430020415E-2</v>
      </c>
      <c r="F34" s="64">
        <f>Stocks!L502</f>
        <v>1.7730703239187778E-2</v>
      </c>
      <c r="G34" s="65">
        <f>Stocks!M502</f>
        <v>-2.3680183331652321E-4</v>
      </c>
      <c r="H34" s="21">
        <f t="array" ref="H34">SQRT(MMULT(MMULT(TRANSPOSE($A$4:$A$9),MMULT(TRANSPOSE(EXP(B35:$G$530)-1),EXP(B35:$G$530)-1)/COUNTA($G35:G$530)),$A$4:$A$9))*NORMSINV($B$11)</f>
        <v>-2.1215028584583594E-2</v>
      </c>
      <c r="I34" s="16">
        <f t="shared" si="2"/>
        <v>0</v>
      </c>
      <c r="J34" s="21">
        <f t="array" ref="J34">SQRT(MMULT(MMULT(TRANSPOSE($A$4:$A$9),MMULT(TRANSPOSE(EXP(B35:G286)-1),EXP(B35:G286)-1)/COUNTA(G35:G286)),$A$4:$A$9))*NORMSINV($B$11)</f>
        <v>-1.8634720853785813E-2</v>
      </c>
      <c r="K34" s="16">
        <f t="shared" si="3"/>
        <v>0</v>
      </c>
      <c r="L34" s="21">
        <f t="shared" si="4"/>
        <v>-6.7087810952862301E-2</v>
      </c>
      <c r="M34" s="61">
        <f t="array" ref="M34">SQRT(MMULT(MMULT(TRANSPOSE($A$4:$A$9),MMULT(TRANSPOSE(EXP(B35:$G$532)-1),EXP(B35:$G$532)-1)/COUNTA($G35:G$532)),$A$4:$A$9))*(-1/SQRT(2*PI())*EXP(-1*(NORMSINV($B$11))^2/2)/$B$11)</f>
        <v>-2.4280841209204748E-2</v>
      </c>
      <c r="N34" s="21">
        <f t="array" ref="N34">SQRT(MMULT(MMULT(TRANSPOSE($A$4:$A$9),MMULT(TRANSPOSE(EXP(B35:G286)-1),EXP(B35:G286)-1)/COUNTA(G35:G286)),$A$4:$A$9))*(-1/SQRT(2*PI())*EXP(-1*(NORMSINV($B$11))^2/2)/$B$11)</f>
        <v>-2.1349138521323578E-2</v>
      </c>
      <c r="O34" s="62">
        <f t="shared" si="5"/>
        <v>-7.6782761725963961E-2</v>
      </c>
      <c r="P34" s="61">
        <f>Stocks!N502</f>
        <v>4.3997744368822252E-3</v>
      </c>
      <c r="Q34" s="21">
        <f>Stocks!O502</f>
        <v>2.0749824043725554E-2</v>
      </c>
      <c r="R34" s="21">
        <f>Stocks!P502</f>
        <v>-8.1810145190146163E-3</v>
      </c>
      <c r="S34" s="21">
        <f>Stocks!Q502</f>
        <v>3.2296084432220928E-2</v>
      </c>
      <c r="T34" s="21">
        <f>Stocks!R502</f>
        <v>1.7888825313928294E-2</v>
      </c>
      <c r="U34" s="21">
        <f>Stocks!S502</f>
        <v>-2.3677379797535771E-4</v>
      </c>
      <c r="V34" s="61">
        <f t="shared" si="6"/>
        <v>1.115278665162784E-2</v>
      </c>
    </row>
    <row r="35" spans="1:22" ht="12.75" customHeight="1">
      <c r="A35" s="63">
        <f>Stocks!A501</f>
        <v>43119</v>
      </c>
      <c r="B35" s="64">
        <f>Stocks!H501</f>
        <v>1.5692981119873595E-2</v>
      </c>
      <c r="C35" s="64">
        <f>Stocks!I501</f>
        <v>7.6147990451266639E-3</v>
      </c>
      <c r="D35" s="64">
        <f>Stocks!J501</f>
        <v>-4.4727580313376472E-3</v>
      </c>
      <c r="E35" s="64">
        <f>Stocks!K501</f>
        <v>5.8987273356993892E-4</v>
      </c>
      <c r="F35" s="64">
        <f>Stocks!L501</f>
        <v>-1.1105953120086778E-3</v>
      </c>
      <c r="G35" s="65">
        <f>Stocks!M501</f>
        <v>-8.9898283239612164E-4</v>
      </c>
      <c r="H35" s="21">
        <f t="array" ref="H35">SQRT(MMULT(MMULT(TRANSPOSE($A$4:$A$9),MMULT(TRANSPOSE(EXP(B36:$G$530)-1),EXP(B36:$G$530)-1)/COUNTA($G36:G$530)),$A$4:$A$9))*NORMSINV($B$11)</f>
        <v>-2.123423726969206E-2</v>
      </c>
      <c r="I35" s="16">
        <f t="shared" si="2"/>
        <v>0</v>
      </c>
      <c r="J35" s="21">
        <f t="array" ref="J35">SQRT(MMULT(MMULT(TRANSPOSE($A$4:$A$9),MMULT(TRANSPOSE(EXP(B36:G287)-1),EXP(B36:G287)-1)/COUNTA(G36:G287)),$A$4:$A$9))*NORMSINV($B$11)</f>
        <v>-1.8661534589537707E-2</v>
      </c>
      <c r="K35" s="16">
        <f t="shared" si="3"/>
        <v>0</v>
      </c>
      <c r="L35" s="21">
        <f t="shared" si="4"/>
        <v>-6.7148554148662012E-2</v>
      </c>
      <c r="M35" s="61">
        <f t="array" ref="M35">SQRT(MMULT(MMULT(TRANSPOSE($A$4:$A$9),MMULT(TRANSPOSE(EXP(B36:$G$532)-1),EXP(B36:$G$532)-1)/COUNTA($G36:G$532)),$A$4:$A$9))*(-1/SQRT(2*PI())*EXP(-1*(NORMSINV($B$11))^2/2)/$B$11)</f>
        <v>-2.4302776374689306E-2</v>
      </c>
      <c r="N35" s="21">
        <f t="array" ref="N35">SQRT(MMULT(MMULT(TRANSPOSE($A$4:$A$9),MMULT(TRANSPOSE(EXP(B36:G287)-1),EXP(B36:G287)-1)/COUNTA(G36:G287)),$A$4:$A$9))*(-1/SQRT(2*PI())*EXP(-1*(NORMSINV($B$11))^2/2)/$B$11)</f>
        <v>-2.1379858067021792E-2</v>
      </c>
      <c r="O35" s="62">
        <f t="shared" si="5"/>
        <v>-7.6852126809747873E-2</v>
      </c>
      <c r="P35" s="61">
        <f>Stocks!N501</f>
        <v>1.5816762600582453E-2</v>
      </c>
      <c r="Q35" s="21">
        <f>Stocks!O501</f>
        <v>7.6438653585798617E-3</v>
      </c>
      <c r="R35" s="21">
        <f>Stocks!P501</f>
        <v>-4.4627701458146559E-3</v>
      </c>
      <c r="S35" s="21">
        <f>Stocks!Q501</f>
        <v>5.9004674270362342E-4</v>
      </c>
      <c r="T35" s="21">
        <f>Stocks!R501</f>
        <v>-1.1099788292772664E-3</v>
      </c>
      <c r="U35" s="21">
        <f>Stocks!S501</f>
        <v>-8.9857886839095618E-4</v>
      </c>
      <c r="V35" s="61">
        <f t="shared" si="6"/>
        <v>2.9298911430638433E-3</v>
      </c>
    </row>
    <row r="36" spans="1:22" ht="12.75" customHeight="1">
      <c r="A36" s="63">
        <f>Stocks!A500</f>
        <v>43118</v>
      </c>
      <c r="B36" s="64">
        <f>Stocks!H500</f>
        <v>-7.4884971367470523E-3</v>
      </c>
      <c r="C36" s="64">
        <f>Stocks!I500</f>
        <v>2.0254741893135208E-3</v>
      </c>
      <c r="D36" s="64">
        <f>Stocks!J500</f>
        <v>8.9289723811105369E-4</v>
      </c>
      <c r="E36" s="64">
        <f>Stocks!K500</f>
        <v>1.2927581024651734E-2</v>
      </c>
      <c r="F36" s="64">
        <f>Stocks!L500</f>
        <v>-4.4361278560660247E-4</v>
      </c>
      <c r="G36" s="65">
        <f>Stocks!M500</f>
        <v>-1.3866275599048821E-3</v>
      </c>
      <c r="H36" s="21">
        <f t="array" ref="H36">SQRT(MMULT(MMULT(TRANSPOSE($A$4:$A$9),MMULT(TRANSPOSE(EXP(B37:$G$530)-1),EXP(B37:$G$530)-1)/COUNTA($G37:G$530)),$A$4:$A$9))*NORMSINV($B$11)</f>
        <v>-2.1255402686276677E-2</v>
      </c>
      <c r="I36" s="16">
        <f t="shared" si="2"/>
        <v>0</v>
      </c>
      <c r="J36" s="21">
        <f t="array" ref="J36">SQRT(MMULT(MMULT(TRANSPOSE($A$4:$A$9),MMULT(TRANSPOSE(EXP(B37:G288)-1),EXP(B37:G288)-1)/COUNTA(G37:G288)),$A$4:$A$9))*NORMSINV($B$11)</f>
        <v>-1.8664951845944713E-2</v>
      </c>
      <c r="K36" s="16">
        <f t="shared" si="3"/>
        <v>0</v>
      </c>
      <c r="L36" s="21">
        <f t="shared" si="4"/>
        <v>-6.7215485072695702E-2</v>
      </c>
      <c r="M36" s="61">
        <f t="array" ref="M36">SQRT(MMULT(MMULT(TRANSPOSE($A$4:$A$9),MMULT(TRANSPOSE(EXP(B37:$G$532)-1),EXP(B37:$G$532)-1)/COUNTA($G37:G$532)),$A$4:$A$9))*(-1/SQRT(2*PI())*EXP(-1*(NORMSINV($B$11))^2/2)/$B$11)</f>
        <v>-2.4326950743243515E-2</v>
      </c>
      <c r="N36" s="21">
        <f t="array" ref="N36">SQRT(MMULT(MMULT(TRANSPOSE($A$4:$A$9),MMULT(TRANSPOSE(EXP(B37:G288)-1),EXP(B37:G288)-1)/COUNTA(G37:G288)),$A$4:$A$9))*(-1/SQRT(2*PI())*EXP(-1*(NORMSINV($B$11))^2/2)/$B$11)</f>
        <v>-2.1383773096442866E-2</v>
      </c>
      <c r="O36" s="62">
        <f t="shared" si="5"/>
        <v>-7.6928572875375523E-2</v>
      </c>
      <c r="P36" s="61">
        <f>Stocks!N500</f>
        <v>-7.4605282007083953E-3</v>
      </c>
      <c r="Q36" s="21">
        <f>Stocks!O500</f>
        <v>2.0275268477942822E-3</v>
      </c>
      <c r="R36" s="21">
        <f>Stocks!P500</f>
        <v>8.9329598952238862E-4</v>
      </c>
      <c r="S36" s="21">
        <f>Stocks!Q500</f>
        <v>1.3011503448275896E-2</v>
      </c>
      <c r="T36" s="21">
        <f>Stocks!R500</f>
        <v>-4.4351440400315916E-4</v>
      </c>
      <c r="U36" s="21">
        <f>Stocks!S500</f>
        <v>-1.385666636109035E-3</v>
      </c>
      <c r="V36" s="61">
        <f t="shared" si="6"/>
        <v>1.1071028407953294E-3</v>
      </c>
    </row>
    <row r="37" spans="1:22" ht="12.75" customHeight="1">
      <c r="A37" s="63">
        <f>Stocks!A499</f>
        <v>43117</v>
      </c>
      <c r="B37" s="64">
        <f>Stocks!H499</f>
        <v>2.066371355008418E-2</v>
      </c>
      <c r="C37" s="64">
        <f>Stocks!I499</f>
        <v>2.8563550441967563E-2</v>
      </c>
      <c r="D37" s="64">
        <f>Stocks!J499</f>
        <v>1.638140296522168E-2</v>
      </c>
      <c r="E37" s="64">
        <f>Stocks!K499</f>
        <v>-1.8359165451783992E-2</v>
      </c>
      <c r="F37" s="64">
        <f>Stocks!L499</f>
        <v>2.0057733441964317E-2</v>
      </c>
      <c r="G37" s="65">
        <f>Stocks!M499</f>
        <v>5.1025884293680029E-3</v>
      </c>
      <c r="H37" s="21">
        <f t="array" ref="H37">SQRT(MMULT(MMULT(TRANSPOSE($A$4:$A$9),MMULT(TRANSPOSE(EXP(B38:$G$530)-1),EXP(B38:$G$530)-1)/COUNTA($G38:G$530)),$A$4:$A$9))*NORMSINV($B$11)</f>
        <v>-2.1238144966416916E-2</v>
      </c>
      <c r="I37" s="16">
        <f t="shared" si="2"/>
        <v>0</v>
      </c>
      <c r="J37" s="21">
        <f t="array" ref="J37">SQRT(MMULT(MMULT(TRANSPOSE($A$4:$A$9),MMULT(TRANSPOSE(EXP(B38:G289)-1),EXP(B38:G289)-1)/COUNTA(G38:G289)),$A$4:$A$9))*NORMSINV($B$11)</f>
        <v>-1.8579178772693897E-2</v>
      </c>
      <c r="K37" s="16">
        <f t="shared" si="3"/>
        <v>0</v>
      </c>
      <c r="L37" s="21">
        <f t="shared" si="4"/>
        <v>-6.7160911370717738E-2</v>
      </c>
      <c r="M37" s="61">
        <f t="array" ref="M37">SQRT(MMULT(MMULT(TRANSPOSE($A$4:$A$9),MMULT(TRANSPOSE(EXP(B38:$G$532)-1),EXP(B38:$G$532)-1)/COUNTA($G38:G$532)),$A$4:$A$9))*(-1/SQRT(2*PI())*EXP(-1*(NORMSINV($B$11))^2/2)/$B$11)</f>
        <v>-2.430714936473425E-2</v>
      </c>
      <c r="N37" s="21">
        <f t="array" ref="N37">SQRT(MMULT(MMULT(TRANSPOSE($A$4:$A$9),MMULT(TRANSPOSE(EXP(B38:G289)-1),EXP(B38:G289)-1)/COUNTA(G38:G289)),$A$4:$A$9))*(-1/SQRT(2*PI())*EXP(-1*(NORMSINV($B$11))^2/2)/$B$11)</f>
        <v>-2.1285505929652476E-2</v>
      </c>
      <c r="O37" s="62">
        <f t="shared" si="5"/>
        <v>-7.6865955418475143E-2</v>
      </c>
      <c r="P37" s="61">
        <f>Stocks!N499</f>
        <v>2.0878686237009291E-2</v>
      </c>
      <c r="Q37" s="21">
        <f>Stocks!O499</f>
        <v>2.8975400598209532E-2</v>
      </c>
      <c r="R37" s="21">
        <f>Stocks!P499</f>
        <v>1.6516313816369043E-2</v>
      </c>
      <c r="S37" s="21">
        <f>Stocks!Q499</f>
        <v>-1.8191662610895436E-2</v>
      </c>
      <c r="T37" s="21">
        <f>Stocks!R499</f>
        <v>2.0260241461887093E-2</v>
      </c>
      <c r="U37" s="21">
        <f>Stocks!S499</f>
        <v>5.115628804161939E-3</v>
      </c>
      <c r="V37" s="61">
        <f t="shared" si="6"/>
        <v>1.2259101384456909E-2</v>
      </c>
    </row>
    <row r="38" spans="1:22" ht="12.75" customHeight="1">
      <c r="A38" s="63">
        <f>Stocks!A498</f>
        <v>43116</v>
      </c>
      <c r="B38" s="64">
        <f>Stocks!H498</f>
        <v>1.1356356168869043E-2</v>
      </c>
      <c r="C38" s="64">
        <f>Stocks!I498</f>
        <v>-2.3152382016460669E-3</v>
      </c>
      <c r="D38" s="64">
        <f>Stocks!J498</f>
        <v>-5.0951872362343152E-3</v>
      </c>
      <c r="E38" s="64">
        <f>Stocks!K498</f>
        <v>1.3551497393581074E-3</v>
      </c>
      <c r="F38" s="64">
        <f>Stocks!L498</f>
        <v>-1.4049126779318397E-2</v>
      </c>
      <c r="G38" s="65">
        <f>Stocks!M498</f>
        <v>3.934509956149485E-4</v>
      </c>
      <c r="H38" s="21">
        <f t="array" ref="H38">SQRT(MMULT(MMULT(TRANSPOSE($A$4:$A$9),MMULT(TRANSPOSE(EXP(B39:$G$530)-1),EXP(B39:$G$530)-1)/COUNTA($G39:G$530)),$A$4:$A$9))*NORMSINV($B$11)</f>
        <v>-2.1259237232221458E-2</v>
      </c>
      <c r="I38" s="16">
        <f t="shared" si="2"/>
        <v>0</v>
      </c>
      <c r="J38" s="21">
        <f t="array" ref="J38">SQRT(MMULT(MMULT(TRANSPOSE($A$4:$A$9),MMULT(TRANSPOSE(EXP(B39:G290)-1),EXP(B39:G290)-1)/COUNTA(G39:G290)),$A$4:$A$9))*NORMSINV($B$11)</f>
        <v>-1.8632035423923637E-2</v>
      </c>
      <c r="K38" s="16">
        <f t="shared" si="3"/>
        <v>0</v>
      </c>
      <c r="L38" s="21">
        <f t="shared" si="4"/>
        <v>-6.7227610971673762E-2</v>
      </c>
      <c r="M38" s="61">
        <f t="array" ref="M38">SQRT(MMULT(MMULT(TRANSPOSE($A$4:$A$9),MMULT(TRANSPOSE(EXP(B39:$G$532)-1),EXP(B39:$G$532)-1)/COUNTA($G39:G$532)),$A$4:$A$9))*(-1/SQRT(2*PI())*EXP(-1*(NORMSINV($B$11))^2/2)/$B$11)</f>
        <v>-2.4331239500423166E-2</v>
      </c>
      <c r="N38" s="21">
        <f t="array" ref="N38">SQRT(MMULT(MMULT(TRANSPOSE($A$4:$A$9),MMULT(TRANSPOSE(EXP(B39:G290)-1),EXP(B39:G290)-1)/COUNTA(G39:G290)),$A$4:$A$9))*(-1/SQRT(2*PI())*EXP(-1*(NORMSINV($B$11))^2/2)/$B$11)</f>
        <v>-2.1346061919609676E-2</v>
      </c>
      <c r="O38" s="62">
        <f t="shared" si="5"/>
        <v>-7.6942135116394625E-2</v>
      </c>
      <c r="P38" s="61">
        <f>Stocks!N498</f>
        <v>1.1421084375048771E-2</v>
      </c>
      <c r="Q38" s="21">
        <f>Stocks!O498</f>
        <v>-2.3125601048901833E-3</v>
      </c>
      <c r="R38" s="21">
        <f>Stocks!P498</f>
        <v>-5.0822287876637548E-3</v>
      </c>
      <c r="S38" s="21">
        <f>Stocks!Q498</f>
        <v>1.3560683696798683E-3</v>
      </c>
      <c r="T38" s="21">
        <f>Stocks!R498</f>
        <v>-1.395089834365716E-2</v>
      </c>
      <c r="U38" s="21">
        <f>Stocks!S498</f>
        <v>3.9352840761030757E-4</v>
      </c>
      <c r="V38" s="61">
        <f t="shared" si="6"/>
        <v>-1.3625010139786918E-3</v>
      </c>
    </row>
    <row r="39" spans="1:22" ht="12.75" customHeight="1">
      <c r="A39" s="63">
        <f>Stocks!A497</f>
        <v>43112</v>
      </c>
      <c r="B39" s="64">
        <f>Stocks!H497</f>
        <v>-5.1322804754181097E-3</v>
      </c>
      <c r="C39" s="64">
        <f>Stocks!I497</f>
        <v>-3.9237662286410041E-3</v>
      </c>
      <c r="D39" s="64">
        <f>Stocks!J497</f>
        <v>1.0273463742183729E-2</v>
      </c>
      <c r="E39" s="64">
        <f>Stocks!K497</f>
        <v>1.8200110058501306E-2</v>
      </c>
      <c r="F39" s="64">
        <f>Stocks!L497</f>
        <v>1.7109833789066713E-2</v>
      </c>
      <c r="G39" s="65">
        <f>Stocks!M497</f>
        <v>-3.2722710228832454E-3</v>
      </c>
      <c r="H39" s="21">
        <f t="array" ref="H39">SQRT(MMULT(MMULT(TRANSPOSE($A$4:$A$9),MMULT(TRANSPOSE(EXP(B40:$G$530)-1),EXP(B40:$G$530)-1)/COUNTA($G40:G$530)),$A$4:$A$9))*NORMSINV($B$11)</f>
        <v>-2.1272729046844133E-2</v>
      </c>
      <c r="I39" s="16">
        <f t="shared" si="2"/>
        <v>0</v>
      </c>
      <c r="J39" s="21">
        <f t="array" ref="J39">SQRT(MMULT(MMULT(TRANSPOSE($A$4:$A$9),MMULT(TRANSPOSE(EXP(B40:G291)-1),EXP(B40:G291)-1)/COUNTA(G40:G291)),$A$4:$A$9))*NORMSINV($B$11)</f>
        <v>-1.8625632359546219E-2</v>
      </c>
      <c r="K39" s="16">
        <f t="shared" si="3"/>
        <v>0</v>
      </c>
      <c r="L39" s="21">
        <f t="shared" si="4"/>
        <v>-6.7270275835650192E-2</v>
      </c>
      <c r="M39" s="61">
        <f t="array" ref="M39">SQRT(MMULT(MMULT(TRANSPOSE($A$4:$A$9),MMULT(TRANSPOSE(EXP(B40:$G$532)-1),EXP(B40:$G$532)-1)/COUNTA($G40:G$532)),$A$4:$A$9))*(-1/SQRT(2*PI())*EXP(-1*(NORMSINV($B$11))^2/2)/$B$11)</f>
        <v>-2.4346630619411301E-2</v>
      </c>
      <c r="N39" s="21">
        <f t="array" ref="N39">SQRT(MMULT(MMULT(TRANSPOSE($A$4:$A$9),MMULT(TRANSPOSE(EXP(B40:G291)-1),EXP(B40:G291)-1)/COUNTA(G40:G291)),$A$4:$A$9))*(-1/SQRT(2*PI())*EXP(-1*(NORMSINV($B$11))^2/2)/$B$11)</f>
        <v>-2.1338726155933518E-2</v>
      </c>
      <c r="O39" s="62">
        <f t="shared" si="5"/>
        <v>-7.6990806108135787E-2</v>
      </c>
      <c r="P39" s="61">
        <f>Stocks!N497</f>
        <v>-5.1191328260701179E-3</v>
      </c>
      <c r="Q39" s="21">
        <f>Stocks!O497</f>
        <v>-3.9160783164095868E-3</v>
      </c>
      <c r="R39" s="21">
        <f>Stocks!P497</f>
        <v>1.0326416953092025E-2</v>
      </c>
      <c r="S39" s="21">
        <f>Stocks!Q497</f>
        <v>1.8366741429599966E-2</v>
      </c>
      <c r="T39" s="21">
        <f>Stocks!R497</f>
        <v>1.7257045385394378E-2</v>
      </c>
      <c r="U39" s="21">
        <f>Stocks!S497</f>
        <v>-3.2669229790662315E-3</v>
      </c>
      <c r="V39" s="61">
        <f t="shared" si="6"/>
        <v>5.6080116077567386E-3</v>
      </c>
    </row>
    <row r="40" spans="1:22" ht="12.75" customHeight="1">
      <c r="A40" s="63">
        <f>Stocks!A496</f>
        <v>43111</v>
      </c>
      <c r="B40" s="64">
        <f>Stocks!H496</f>
        <v>9.3646882815481836E-3</v>
      </c>
      <c r="C40" s="64">
        <f>Stocks!I496</f>
        <v>2.11855750588359E-2</v>
      </c>
      <c r="D40" s="64">
        <f>Stocks!J496</f>
        <v>5.6642361405826328E-3</v>
      </c>
      <c r="E40" s="64">
        <f>Stocks!K496</f>
        <v>2.1966635778163199E-2</v>
      </c>
      <c r="F40" s="64">
        <f>Stocks!L496</f>
        <v>2.9561480261048891E-3</v>
      </c>
      <c r="G40" s="65">
        <f>Stocks!M496</f>
        <v>-5.1758481344055963E-3</v>
      </c>
      <c r="H40" s="21">
        <f t="array" ref="H40">SQRT(MMULT(MMULT(TRANSPOSE($A$4:$A$9),MMULT(TRANSPOSE(EXP(B41:$G$530)-1),EXP(B41:$G$530)-1)/COUNTA($G41:G$530)),$A$4:$A$9))*NORMSINV($B$11)</f>
        <v>-2.1271409694974489E-2</v>
      </c>
      <c r="I40" s="16">
        <f t="shared" si="2"/>
        <v>0</v>
      </c>
      <c r="J40" s="21">
        <f t="array" ref="J40">SQRT(MMULT(MMULT(TRANSPOSE($A$4:$A$9),MMULT(TRANSPOSE(EXP(B41:G292)-1),EXP(B41:G292)-1)/COUNTA(G41:G292)),$A$4:$A$9))*NORMSINV($B$11)</f>
        <v>-1.8590928958452897E-2</v>
      </c>
      <c r="K40" s="16">
        <f t="shared" si="3"/>
        <v>0</v>
      </c>
      <c r="L40" s="21">
        <f t="shared" si="4"/>
        <v>-6.7266103678706918E-2</v>
      </c>
      <c r="M40" s="61">
        <f t="array" ref="M40">SQRT(MMULT(MMULT(TRANSPOSE($A$4:$A$9),MMULT(TRANSPOSE(EXP(B41:$G$532)-1),EXP(B41:$G$532)-1)/COUNTA($G41:G$532)),$A$4:$A$9))*(-1/SQRT(2*PI())*EXP(-1*(NORMSINV($B$11))^2/2)/$B$11)</f>
        <v>-2.4345070130047518E-2</v>
      </c>
      <c r="N40" s="21">
        <f t="array" ref="N40">SQRT(MMULT(MMULT(TRANSPOSE($A$4:$A$9),MMULT(TRANSPOSE(EXP(B41:G292)-1),EXP(B41:G292)-1)/COUNTA(G41:G292)),$A$4:$A$9))*(-1/SQRT(2*PI())*EXP(-1*(NORMSINV($B$11))^2/2)/$B$11)</f>
        <v>-2.1298967700579367E-2</v>
      </c>
      <c r="O40" s="62">
        <f t="shared" si="5"/>
        <v>-7.6985871407481768E-2</v>
      </c>
      <c r="P40" s="61">
        <f>Stocks!N496</f>
        <v>9.4086741723540049E-3</v>
      </c>
      <c r="Q40" s="21">
        <f>Stocks!O496</f>
        <v>2.141158256540834E-2</v>
      </c>
      <c r="R40" s="21">
        <f>Stocks!P496</f>
        <v>5.6803082572030603E-3</v>
      </c>
      <c r="S40" s="21">
        <f>Stocks!Q496</f>
        <v>2.2209678671001702E-2</v>
      </c>
      <c r="T40" s="21">
        <f>Stocks!R496</f>
        <v>2.9605217404014431E-3</v>
      </c>
      <c r="U40" s="21">
        <f>Stocks!S496</f>
        <v>-5.1624765122259674E-3</v>
      </c>
      <c r="V40" s="61">
        <f t="shared" si="6"/>
        <v>9.4180481490237639E-3</v>
      </c>
    </row>
    <row r="41" spans="1:22" ht="12.75" customHeight="1">
      <c r="A41" s="63">
        <f>Stocks!A495</f>
        <v>43110</v>
      </c>
      <c r="B41" s="64">
        <f>Stocks!H495</f>
        <v>3.3208785073912872E-3</v>
      </c>
      <c r="C41" s="64">
        <f>Stocks!I495</f>
        <v>-2.6011585599632646E-2</v>
      </c>
      <c r="D41" s="64">
        <f>Stocks!J495</f>
        <v>-2.2952906089926834E-4</v>
      </c>
      <c r="E41" s="64">
        <f>Stocks!K495</f>
        <v>1.5219723340450516E-2</v>
      </c>
      <c r="F41" s="64">
        <f>Stocks!L495</f>
        <v>-4.544478400571394E-3</v>
      </c>
      <c r="G41" s="65">
        <f>Stocks!M495</f>
        <v>-1.1963037227129374E-3</v>
      </c>
      <c r="H41" s="21">
        <f t="array" ref="H41">SQRT(MMULT(MMULT(TRANSPOSE($A$4:$A$9),MMULT(TRANSPOSE(EXP(B42:$G$530)-1),EXP(B42:$G$530)-1)/COUNTA($G42:G$530)),$A$4:$A$9))*NORMSINV($B$11)</f>
        <v>-2.129193355020902E-2</v>
      </c>
      <c r="I41" s="16">
        <f t="shared" si="2"/>
        <v>0</v>
      </c>
      <c r="J41" s="21">
        <f t="array" ref="J41">SQRT(MMULT(MMULT(TRANSPOSE($A$4:$A$9),MMULT(TRANSPOSE(EXP(B42:G293)-1),EXP(B42:G293)-1)/COUNTA(G42:G293)),$A$4:$A$9))*NORMSINV($B$11)</f>
        <v>-1.8589347496898102E-2</v>
      </c>
      <c r="K41" s="16">
        <f t="shared" si="3"/>
        <v>0</v>
      </c>
      <c r="L41" s="21">
        <f t="shared" si="4"/>
        <v>-6.7331005807615599E-2</v>
      </c>
      <c r="M41" s="61">
        <f t="array" ref="M41">SQRT(MMULT(MMULT(TRANSPOSE($A$4:$A$9),MMULT(TRANSPOSE(EXP(B42:$G$532)-1),EXP(B42:$G$532)-1)/COUNTA($G42:G$532)),$A$4:$A$9))*(-1/SQRT(2*PI())*EXP(-1*(NORMSINV($B$11))^2/2)/$B$11)</f>
        <v>-2.4368508879404317E-2</v>
      </c>
      <c r="N41" s="21">
        <f t="array" ref="N41">SQRT(MMULT(MMULT(TRANSPOSE($A$4:$A$9),MMULT(TRANSPOSE(EXP(B42:G293)-1),EXP(B42:G293)-1)/COUNTA(G42:G293)),$A$4:$A$9))*(-1/SQRT(2*PI())*EXP(-1*(NORMSINV($B$11))^2/2)/$B$11)</f>
        <v>-2.1297155876186375E-2</v>
      </c>
      <c r="O41" s="62">
        <f t="shared" si="5"/>
        <v>-7.705999124095507E-2</v>
      </c>
      <c r="P41" s="61">
        <f>Stocks!N495</f>
        <v>3.3263987333968493E-3</v>
      </c>
      <c r="Q41" s="21">
        <f>Stocks!O495</f>
        <v>-2.5676198582116509E-2</v>
      </c>
      <c r="R41" s="21">
        <f>Stocks!P495</f>
        <v>-2.2950272111968949E-4</v>
      </c>
      <c r="S41" s="21">
        <f>Stocks!Q495</f>
        <v>1.5336133154996221E-2</v>
      </c>
      <c r="T41" s="21">
        <f>Stocks!R495</f>
        <v>-4.5341678831590628E-3</v>
      </c>
      <c r="U41" s="21">
        <f>Stocks!S495</f>
        <v>-1.1955884366759684E-3</v>
      </c>
      <c r="V41" s="61">
        <f t="shared" si="6"/>
        <v>-2.1621542891130264E-3</v>
      </c>
    </row>
    <row r="42" spans="1:22" ht="12.75" customHeight="1">
      <c r="A42" s="63">
        <f>Stocks!A494</f>
        <v>43109</v>
      </c>
      <c r="B42" s="64">
        <f>Stocks!H494</f>
        <v>-8.1182417976396505E-3</v>
      </c>
      <c r="C42" s="64">
        <f>Stocks!I494</f>
        <v>-2.5352195418355525E-2</v>
      </c>
      <c r="D42" s="64">
        <f>Stocks!J494</f>
        <v>-1.1470331476606188E-4</v>
      </c>
      <c r="E42" s="64">
        <f>Stocks!K494</f>
        <v>-1.3005713004156623E-2</v>
      </c>
      <c r="F42" s="64">
        <f>Stocks!L494</f>
        <v>-6.7978905428174574E-4</v>
      </c>
      <c r="G42" s="65">
        <f>Stocks!M494</f>
        <v>-1.6366687540492341E-3</v>
      </c>
      <c r="H42" s="21">
        <f t="array" ref="H42">SQRT(MMULT(MMULT(TRANSPOSE($A$4:$A$9),MMULT(TRANSPOSE(EXP(B43:$G$530)-1),EXP(B43:$G$530)-1)/COUNTA($G43:G$530)),$A$4:$A$9))*NORMSINV($B$11)</f>
        <v>-2.1296753249718699E-2</v>
      </c>
      <c r="I42" s="16">
        <f t="shared" si="2"/>
        <v>0</v>
      </c>
      <c r="J42" s="21">
        <f t="array" ref="J42">SQRT(MMULT(MMULT(TRANSPOSE($A$4:$A$9),MMULT(TRANSPOSE(EXP(B43:G294)-1),EXP(B43:G294)-1)/COUNTA(G43:G294)),$A$4:$A$9))*NORMSINV($B$11)</f>
        <v>-1.8554530235934969E-2</v>
      </c>
      <c r="K42" s="16">
        <f t="shared" si="3"/>
        <v>0</v>
      </c>
      <c r="L42" s="21">
        <f t="shared" si="4"/>
        <v>-6.7346247035703785E-2</v>
      </c>
      <c r="M42" s="61">
        <f t="array" ref="M42">SQRT(MMULT(MMULT(TRANSPOSE($A$4:$A$9),MMULT(TRANSPOSE(EXP(B43:$G$532)-1),EXP(B43:$G$532)-1)/COUNTA($G43:G$532)),$A$4:$A$9))*(-1/SQRT(2*PI())*EXP(-1*(NORMSINV($B$11))^2/2)/$B$11)</f>
        <v>-2.4373974034869465E-2</v>
      </c>
      <c r="N42" s="21">
        <f t="array" ref="N42">SQRT(MMULT(MMULT(TRANSPOSE($A$4:$A$9),MMULT(TRANSPOSE(EXP(B43:G294)-1),EXP(B43:G294)-1)/COUNTA(G43:G294)),$A$4:$A$9))*(-1/SQRT(2*PI())*EXP(-1*(NORMSINV($B$11))^2/2)/$B$11)</f>
        <v>-2.1257266975619134E-2</v>
      </c>
      <c r="O42" s="62">
        <f t="shared" si="5"/>
        <v>-7.7077273579991848E-2</v>
      </c>
      <c r="P42" s="61">
        <f>Stocks!N494</f>
        <v>-8.0853778652790059E-3</v>
      </c>
      <c r="Q42" s="21">
        <f>Stocks!O494</f>
        <v>-2.5033527171753996E-2</v>
      </c>
      <c r="R42" s="21">
        <f>Stocks!P494</f>
        <v>-1.1469673659232193E-4</v>
      </c>
      <c r="S42" s="21">
        <f>Stocks!Q494</f>
        <v>-1.2921504179370356E-2</v>
      </c>
      <c r="T42" s="21">
        <f>Stocks!R494</f>
        <v>-6.795580500502179E-4</v>
      </c>
      <c r="U42" s="21">
        <f>Stocks!S494</f>
        <v>-1.6353301421317356E-3</v>
      </c>
      <c r="V42" s="61">
        <f t="shared" si="6"/>
        <v>-8.0783323575296054E-3</v>
      </c>
    </row>
    <row r="43" spans="1:22" ht="12.75" customHeight="1">
      <c r="A43" s="63">
        <f>Stocks!A493</f>
        <v>43108</v>
      </c>
      <c r="B43" s="64">
        <f>Stocks!H493</f>
        <v>6.0754732869552748E-2</v>
      </c>
      <c r="C43" s="64">
        <f>Stocks!I493</f>
        <v>0</v>
      </c>
      <c r="D43" s="64">
        <f>Stocks!J493</f>
        <v>-3.7210911685962777E-3</v>
      </c>
      <c r="E43" s="64">
        <f>Stocks!K493</f>
        <v>9.7621757215222617E-3</v>
      </c>
      <c r="F43" s="64">
        <f>Stocks!L493</f>
        <v>1.0198510834357915E-3</v>
      </c>
      <c r="G43" s="65">
        <f>Stocks!M493</f>
        <v>7.1012207439666492E-4</v>
      </c>
      <c r="H43" s="21">
        <f t="array" ref="H43">SQRT(MMULT(MMULT(TRANSPOSE($A$4:$A$9),MMULT(TRANSPOSE(EXP(B44:$G$530)-1),EXP(B44:$G$530)-1)/COUNTA($G44:G$530)),$A$4:$A$9))*NORMSINV($B$11)</f>
        <v>-2.1282629028927219E-2</v>
      </c>
      <c r="I43" s="16">
        <f t="shared" si="2"/>
        <v>0</v>
      </c>
      <c r="J43" s="21">
        <f t="array" ref="J43">SQRT(MMULT(MMULT(TRANSPOSE($A$4:$A$9),MMULT(TRANSPOSE(EXP(B44:G295)-1),EXP(B44:G295)-1)/COUNTA(G44:G295)),$A$4:$A$9))*NORMSINV($B$11)</f>
        <v>-1.8476589865393279E-2</v>
      </c>
      <c r="K43" s="16">
        <f t="shared" si="3"/>
        <v>0</v>
      </c>
      <c r="L43" s="21">
        <f t="shared" si="4"/>
        <v>-6.7301582327827597E-2</v>
      </c>
      <c r="M43" s="61">
        <f t="array" ref="M43">SQRT(MMULT(MMULT(TRANSPOSE($A$4:$A$9),MMULT(TRANSPOSE(EXP(B44:$G$532)-1),EXP(B44:$G$532)-1)/COUNTA($G44:G$532)),$A$4:$A$9))*(-1/SQRT(2*PI())*EXP(-1*(NORMSINV($B$11))^2/2)/$B$11)</f>
        <v>-2.4357757829347779E-2</v>
      </c>
      <c r="N43" s="21">
        <f t="array" ref="N43">SQRT(MMULT(MMULT(TRANSPOSE($A$4:$A$9),MMULT(TRANSPOSE(EXP(B44:G295)-1),EXP(B44:G295)-1)/COUNTA(G44:G295)),$A$4:$A$9))*(-1/SQRT(2*PI())*EXP(-1*(NORMSINV($B$11))^2/2)/$B$11)</f>
        <v>-2.1167973458417894E-2</v>
      </c>
      <c r="O43" s="62">
        <f t="shared" si="5"/>
        <v>-7.7025993435537926E-2</v>
      </c>
      <c r="P43" s="61">
        <f>Stocks!N493</f>
        <v>6.2638251987798571E-2</v>
      </c>
      <c r="Q43" s="21">
        <f>Stocks!O493</f>
        <v>0</v>
      </c>
      <c r="R43" s="21">
        <f>Stocks!P493</f>
        <v>-3.7141764882313638E-3</v>
      </c>
      <c r="S43" s="21">
        <f>Stocks!Q493</f>
        <v>9.8099811941049636E-3</v>
      </c>
      <c r="T43" s="21">
        <f>Stocks!R493</f>
        <v>1.0203713083876817E-3</v>
      </c>
      <c r="U43" s="21">
        <f>Stocks!S493</f>
        <v>7.103742707701428E-4</v>
      </c>
      <c r="V43" s="61">
        <f t="shared" si="6"/>
        <v>1.1744133712138333E-2</v>
      </c>
    </row>
    <row r="44" spans="1:22" ht="12.75" customHeight="1">
      <c r="A44" s="63">
        <f>Stocks!A492</f>
        <v>43105</v>
      </c>
      <c r="B44" s="64">
        <f>Stocks!H492</f>
        <v>6.2103876915501491E-3</v>
      </c>
      <c r="C44" s="64">
        <f>Stocks!I492</f>
        <v>6.9530060470907951E-3</v>
      </c>
      <c r="D44" s="64">
        <f>Stocks!J492</f>
        <v>1.1320912039444761E-2</v>
      </c>
      <c r="E44" s="64">
        <f>Stocks!K492</f>
        <v>2.0981472697739097E-2</v>
      </c>
      <c r="F44" s="64">
        <f>Stocks!L492</f>
        <v>1.2321902357049679E-2</v>
      </c>
      <c r="G44" s="65">
        <f>Stocks!M492</f>
        <v>-1.3286569375162984E-3</v>
      </c>
      <c r="H44" s="21">
        <f t="array" ref="H44">SQRT(MMULT(MMULT(TRANSPOSE($A$4:$A$9),MMULT(TRANSPOSE(EXP(B45:$G$530)-1),EXP(B45:$G$530)-1)/COUNTA($G45:G$530)),$A$4:$A$9))*NORMSINV($B$11)</f>
        <v>-2.1281025341964948E-2</v>
      </c>
      <c r="I44" s="16">
        <f t="shared" si="2"/>
        <v>0</v>
      </c>
      <c r="J44" s="21">
        <f t="array" ref="J44">SQRT(MMULT(MMULT(TRANSPOSE($A$4:$A$9),MMULT(TRANSPOSE(EXP(B45:G296)-1),EXP(B45:G296)-1)/COUNTA(G45:G296)),$A$4:$A$9))*NORMSINV($B$11)</f>
        <v>-1.8431157433414329E-2</v>
      </c>
      <c r="K44" s="16">
        <f t="shared" si="3"/>
        <v>0</v>
      </c>
      <c r="L44" s="21">
        <f t="shared" si="4"/>
        <v>-6.729651102437291E-2</v>
      </c>
      <c r="M44" s="61">
        <f t="array" ref="M44">SQRT(MMULT(MMULT(TRANSPOSE($A$4:$A$9),MMULT(TRANSPOSE(EXP(B45:$G$532)-1),EXP(B45:$G$532)-1)/COUNTA($G45:G$532)),$A$4:$A$9))*(-1/SQRT(2*PI())*EXP(-1*(NORMSINV($B$11))^2/2)/$B$11)</f>
        <v>-2.4355871078283766E-2</v>
      </c>
      <c r="N44" s="21">
        <f t="array" ref="N44">SQRT(MMULT(MMULT(TRANSPOSE($A$4:$A$9),MMULT(TRANSPOSE(EXP(B45:G296)-1),EXP(B45:G296)-1)/COUNTA(G45:G296)),$A$4:$A$9))*(-1/SQRT(2*PI())*EXP(-1*(NORMSINV($B$11))^2/2)/$B$11)</f>
        <v>-2.1115923133044643E-2</v>
      </c>
      <c r="O44" s="62">
        <f t="shared" si="5"/>
        <v>-7.7020027004797889E-2</v>
      </c>
      <c r="P44" s="61">
        <f>Stocks!N492</f>
        <v>6.2297121325680513E-3</v>
      </c>
      <c r="Q44" s="21">
        <f>Stocks!O492</f>
        <v>6.9772343141810498E-3</v>
      </c>
      <c r="R44" s="21">
        <f>Stocks!P492</f>
        <v>1.1385236070541501E-2</v>
      </c>
      <c r="S44" s="21">
        <f>Stocks!Q492</f>
        <v>2.1203131323174286E-2</v>
      </c>
      <c r="T44" s="21">
        <f>Stocks!R492</f>
        <v>1.2398129763031193E-2</v>
      </c>
      <c r="U44" s="21">
        <f>Stocks!S492</f>
        <v>-1.3277746636771472E-3</v>
      </c>
      <c r="V44" s="61">
        <f t="shared" si="6"/>
        <v>9.477611489969822E-3</v>
      </c>
    </row>
    <row r="45" spans="1:22" ht="12.75" customHeight="1">
      <c r="A45" s="63">
        <f>Stocks!A491</f>
        <v>43104</v>
      </c>
      <c r="B45" s="64">
        <f>Stocks!H491</f>
        <v>-8.3245610923257905E-3</v>
      </c>
      <c r="C45" s="64">
        <f>Stocks!I491</f>
        <v>-1.8508826895562078E-2</v>
      </c>
      <c r="D45" s="64">
        <f>Stocks!J491</f>
        <v>4.6341813980414742E-3</v>
      </c>
      <c r="E45" s="64">
        <f>Stocks!K491</f>
        <v>2.8245951802988562E-3</v>
      </c>
      <c r="F45" s="64">
        <f>Stocks!L491</f>
        <v>8.763148703606987E-3</v>
      </c>
      <c r="G45" s="65">
        <f>Stocks!M491</f>
        <v>-5.4381711716641433E-3</v>
      </c>
      <c r="H45" s="21">
        <f t="array" ref="H45">SQRT(MMULT(MMULT(TRANSPOSE($A$4:$A$9),MMULT(TRANSPOSE(EXP(B46:$G$530)-1),EXP(B46:$G$530)-1)/COUNTA($G46:G$530)),$A$4:$A$9))*NORMSINV($B$11)</f>
        <v>-2.1301142351796355E-2</v>
      </c>
      <c r="I45" s="16">
        <f t="shared" si="2"/>
        <v>0</v>
      </c>
      <c r="J45" s="21">
        <f t="array" ref="J45">SQRT(MMULT(MMULT(TRANSPOSE($A$4:$A$9),MMULT(TRANSPOSE(EXP(B46:G297)-1),EXP(B46:G297)-1)/COUNTA(G46:G297)),$A$4:$A$9))*NORMSINV($B$11)</f>
        <v>-1.8459071910057363E-2</v>
      </c>
      <c r="K45" s="16">
        <f t="shared" si="3"/>
        <v>0</v>
      </c>
      <c r="L45" s="21">
        <f t="shared" si="4"/>
        <v>-6.7360126595152142E-2</v>
      </c>
      <c r="M45" s="61">
        <f t="array" ref="M45">SQRT(MMULT(MMULT(TRANSPOSE($A$4:$A$9),MMULT(TRANSPOSE(EXP(B46:$G$532)-1),EXP(B46:$G$532)-1)/COUNTA($G46:G$532)),$A$4:$A$9))*(-1/SQRT(2*PI())*EXP(-1*(NORMSINV($B$11))^2/2)/$B$11)</f>
        <v>-2.4378843140569168E-2</v>
      </c>
      <c r="N45" s="21">
        <f t="array" ref="N45">SQRT(MMULT(MMULT(TRANSPOSE($A$4:$A$9),MMULT(TRANSPOSE(EXP(B46:G297)-1),EXP(B46:G297)-1)/COUNTA(G46:G297)),$A$4:$A$9))*(-1/SQRT(2*PI())*EXP(-1*(NORMSINV($B$11))^2/2)/$B$11)</f>
        <v>-2.1147903758527493E-2</v>
      </c>
      <c r="O45" s="62">
        <f t="shared" si="5"/>
        <v>-7.7092671044171016E-2</v>
      </c>
      <c r="P45" s="61">
        <f>Stocks!N491</f>
        <v>-8.2900078802205929E-3</v>
      </c>
      <c r="Q45" s="21">
        <f>Stocks!O491</f>
        <v>-1.833859046919049E-2</v>
      </c>
      <c r="R45" s="21">
        <f>Stocks!P491</f>
        <v>4.644935822890787E-3</v>
      </c>
      <c r="S45" s="21">
        <f>Stocks!Q491</f>
        <v>2.8285881078480525E-3</v>
      </c>
      <c r="T45" s="21">
        <f>Stocks!R491</f>
        <v>8.8016574951041322E-3</v>
      </c>
      <c r="U45" s="21">
        <f>Stocks!S491</f>
        <v>-5.4234110868947132E-3</v>
      </c>
      <c r="V45" s="61">
        <f t="shared" si="6"/>
        <v>-2.6294713350771375E-3</v>
      </c>
    </row>
    <row r="46" spans="1:22" ht="12.75" customHeight="1">
      <c r="A46" s="63">
        <f>Stocks!A490</f>
        <v>43103</v>
      </c>
      <c r="B46" s="64">
        <f>Stocks!H490</f>
        <v>-1.028576600998754E-2</v>
      </c>
      <c r="C46" s="64">
        <f>Stocks!I490</f>
        <v>-3.4527165192095303E-2</v>
      </c>
      <c r="D46" s="64">
        <f>Stocks!J490</f>
        <v>-1.7418963365458973E-4</v>
      </c>
      <c r="E46" s="64">
        <f>Stocks!K490</f>
        <v>1.9600725517344347E-2</v>
      </c>
      <c r="F46" s="64">
        <f>Stocks!L490</f>
        <v>4.6429551074176458E-3</v>
      </c>
      <c r="G46" s="65">
        <f>Stocks!M490</f>
        <v>-4.5801434292520359E-3</v>
      </c>
      <c r="H46" s="21">
        <f t="array" ref="H46">SQRT(MMULT(MMULT(TRANSPOSE($A$4:$A$9),MMULT(TRANSPOSE(EXP(B47:$G$530)-1),EXP(B47:$G$530)-1)/COUNTA($G47:G$530)),$A$4:$A$9))*NORMSINV($B$11)</f>
        <v>-2.1318775922632986E-2</v>
      </c>
      <c r="I46" s="16">
        <f t="shared" si="2"/>
        <v>0</v>
      </c>
      <c r="J46" s="21">
        <f t="array" ref="J46">SQRT(MMULT(MMULT(TRANSPOSE($A$4:$A$9),MMULT(TRANSPOSE(EXP(B47:G298)-1),EXP(B47:G298)-1)/COUNTA(G47:G298)),$A$4:$A$9))*NORMSINV($B$11)</f>
        <v>-1.85436743282868E-2</v>
      </c>
      <c r="K46" s="16">
        <f t="shared" si="3"/>
        <v>0</v>
      </c>
      <c r="L46" s="21">
        <f t="shared" si="4"/>
        <v>-6.7415888842277824E-2</v>
      </c>
      <c r="M46" s="61">
        <f t="array" ref="M46">SQRT(MMULT(MMULT(TRANSPOSE($A$4:$A$9),MMULT(TRANSPOSE(EXP(B47:$G$532)-1),EXP(B47:$G$532)-1)/COUNTA($G47:G$532)),$A$4:$A$9))*(-1/SQRT(2*PI())*EXP(-1*(NORMSINV($B$11))^2/2)/$B$11)</f>
        <v>-2.4398972639005673E-2</v>
      </c>
      <c r="N46" s="21">
        <f t="array" ref="N46">SQRT(MMULT(MMULT(TRANSPOSE($A$4:$A$9),MMULT(TRANSPOSE(EXP(B47:G298)-1),EXP(B47:G298)-1)/COUNTA(G47:G298)),$A$4:$A$9))*(-1/SQRT(2*PI())*EXP(-1*(NORMSINV($B$11))^2/2)/$B$11)</f>
        <v>-2.1244829747394788E-2</v>
      </c>
      <c r="O46" s="62">
        <f t="shared" si="5"/>
        <v>-7.7156326107387166E-2</v>
      </c>
      <c r="P46" s="61">
        <f>Stocks!N490</f>
        <v>-1.0233048420531694E-2</v>
      </c>
      <c r="Q46" s="21">
        <f>Stocks!O490</f>
        <v>-3.3937903932378902E-2</v>
      </c>
      <c r="R46" s="21">
        <f>Stocks!P490</f>
        <v>-1.741744635211675E-4</v>
      </c>
      <c r="S46" s="21">
        <f>Stocks!Q490</f>
        <v>1.9794080973996285E-2</v>
      </c>
      <c r="T46" s="21">
        <f>Stocks!R490</f>
        <v>4.6537503242518232E-3</v>
      </c>
      <c r="U46" s="21">
        <f>Stocks!S490</f>
        <v>-4.5696705675062699E-3</v>
      </c>
      <c r="V46" s="61">
        <f t="shared" si="6"/>
        <v>-4.0778276809483203E-3</v>
      </c>
    </row>
    <row r="47" spans="1:22" ht="12.75" customHeight="1">
      <c r="A47" s="63">
        <f>Stocks!A489</f>
        <v>43102</v>
      </c>
      <c r="B47" s="64">
        <f>Stocks!H489</f>
        <v>2.9058172015106826E-2</v>
      </c>
      <c r="C47" s="64">
        <f>Stocks!I489</f>
        <v>1.4837295238096303E-2</v>
      </c>
      <c r="D47" s="64">
        <f>Stocks!J489</f>
        <v>1.7746166327274354E-2</v>
      </c>
      <c r="E47" s="64">
        <f>Stocks!K489</f>
        <v>4.6366087495327252E-2</v>
      </c>
      <c r="F47" s="64">
        <f>Stocks!L489</f>
        <v>4.7813865766213421E-3</v>
      </c>
      <c r="G47" s="65">
        <f>Stocks!M489</f>
        <v>2.1492728005384322E-3</v>
      </c>
      <c r="H47" s="21">
        <f t="array" ref="H47">SQRT(MMULT(MMULT(TRANSPOSE($A$4:$A$9),MMULT(TRANSPOSE(EXP(B48:$G$530)-1),EXP(B48:$G$530)-1)/COUNTA($G48:G$530)),$A$4:$A$9))*NORMSINV($B$11)</f>
        <v>-2.1241222858289225E-2</v>
      </c>
      <c r="I47" s="16">
        <f t="shared" si="2"/>
        <v>0</v>
      </c>
      <c r="J47" s="21">
        <f t="array" ref="J47">SQRT(MMULT(MMULT(TRANSPOSE($A$4:$A$9),MMULT(TRANSPOSE(EXP(B48:G299)-1),EXP(B48:G299)-1)/COUNTA(G48:G299)),$A$4:$A$9))*NORMSINV($B$11)</f>
        <v>-1.8363478980819699E-2</v>
      </c>
      <c r="K47" s="16">
        <f t="shared" si="3"/>
        <v>0</v>
      </c>
      <c r="L47" s="21">
        <f t="shared" si="4"/>
        <v>-6.7170644519425948E-2</v>
      </c>
      <c r="M47" s="61">
        <f t="array" ref="M47">SQRT(MMULT(MMULT(TRANSPOSE($A$4:$A$9),MMULT(TRANSPOSE(EXP(B48:$G$532)-1),EXP(B48:$G$532)-1)/COUNTA($G48:G$532)),$A$4:$A$9))*(-1/SQRT(2*PI())*EXP(-1*(NORMSINV($B$11))^2/2)/$B$11)</f>
        <v>-2.4310162601572212E-2</v>
      </c>
      <c r="N47" s="21">
        <f t="array" ref="N47">SQRT(MMULT(MMULT(TRANSPOSE($A$4:$A$9),MMULT(TRANSPOSE(EXP(B48:G299)-1),EXP(B48:G299)-1)/COUNTA(G48:G299)),$A$4:$A$9))*(-1/SQRT(2*PI())*EXP(-1*(NORMSINV($B$11))^2/2)/$B$11)</f>
        <v>-2.1038386331141971E-2</v>
      </c>
      <c r="O47" s="62">
        <f t="shared" si="5"/>
        <v>-7.6875484110012618E-2</v>
      </c>
      <c r="P47" s="61">
        <f>Stocks!N489</f>
        <v>2.9484479920003494E-2</v>
      </c>
      <c r="Q47" s="21">
        <f>Stocks!O489</f>
        <v>1.4947914321969366E-2</v>
      </c>
      <c r="R47" s="21">
        <f>Stocks!P489</f>
        <v>1.790456514018934E-2</v>
      </c>
      <c r="S47" s="21">
        <f>Stocks!Q489</f>
        <v>4.7457801978513237E-2</v>
      </c>
      <c r="T47" s="21">
        <f>Stocks!R489</f>
        <v>4.7928356456207345E-3</v>
      </c>
      <c r="U47" s="21">
        <f>Stocks!S489</f>
        <v>2.151584142929069E-3</v>
      </c>
      <c r="V47" s="61">
        <f t="shared" si="6"/>
        <v>1.9456530191537542E-2</v>
      </c>
    </row>
    <row r="48" spans="1:22" ht="12.75" customHeight="1">
      <c r="A48" s="63">
        <f>Stocks!A488</f>
        <v>43098</v>
      </c>
      <c r="B48" s="64">
        <f>Stocks!H488</f>
        <v>-1.2797095250343201E-2</v>
      </c>
      <c r="C48" s="64">
        <f>Stocks!I488</f>
        <v>-1.2990103617810953E-3</v>
      </c>
      <c r="D48" s="64">
        <f>Stocks!J488</f>
        <v>-1.0872588387438386E-2</v>
      </c>
      <c r="E48" s="64">
        <f>Stocks!K488</f>
        <v>-3.8994510778642068E-3</v>
      </c>
      <c r="F48" s="64">
        <f>Stocks!L488</f>
        <v>-2.1018503303184923E-3</v>
      </c>
      <c r="G48" s="65">
        <f>Stocks!M488</f>
        <v>-2.0989791462863142E-3</v>
      </c>
      <c r="H48" s="21">
        <f t="array" ref="H48">SQRT(MMULT(MMULT(TRANSPOSE($A$4:$A$9),MMULT(TRANSPOSE(EXP(B49:$G$530)-1),EXP(B49:$G$530)-1)/COUNTA($G49:G$530)),$A$4:$A$9))*NORMSINV($B$11)</f>
        <v>-2.1255298458167655E-2</v>
      </c>
      <c r="I48" s="16">
        <f t="shared" si="2"/>
        <v>0</v>
      </c>
      <c r="J48" s="21">
        <f t="array" ref="J48">SQRT(MMULT(MMULT(TRANSPOSE($A$4:$A$9),MMULT(TRANSPOSE(EXP(B49:G300)-1),EXP(B49:G300)-1)/COUNTA(G49:G300)),$A$4:$A$9))*NORMSINV($B$11)</f>
        <v>-1.8362821890152873E-2</v>
      </c>
      <c r="K48" s="16">
        <f t="shared" si="3"/>
        <v>0</v>
      </c>
      <c r="L48" s="21">
        <f t="shared" si="4"/>
        <v>-6.7215155474474972E-2</v>
      </c>
      <c r="M48" s="61">
        <f t="array" ref="M48">SQRT(MMULT(MMULT(TRANSPOSE($A$4:$A$9),MMULT(TRANSPOSE(EXP(B49:$G$532)-1),EXP(B49:$G$532)-1)/COUNTA($G49:G$532)),$A$4:$A$9))*(-1/SQRT(2*PI())*EXP(-1*(NORMSINV($B$11))^2/2)/$B$11)</f>
        <v>-2.432621971164526E-2</v>
      </c>
      <c r="N48" s="21">
        <f t="array" ref="N48">SQRT(MMULT(MMULT(TRANSPOSE($A$4:$A$9),MMULT(TRANSPOSE(EXP(B49:G300)-1),EXP(B49:G300)-1)/COUNTA(G49:G300)),$A$4:$A$9))*(-1/SQRT(2*PI())*EXP(-1*(NORMSINV($B$11))^2/2)/$B$11)</f>
        <v>-2.1037633525678598E-2</v>
      </c>
      <c r="O48" s="62">
        <f t="shared" si="5"/>
        <v>-7.6926261150483483E-2</v>
      </c>
      <c r="P48" s="61">
        <f>Stocks!N488</f>
        <v>-1.2715560599738066E-2</v>
      </c>
      <c r="Q48" s="21">
        <f>Stocks!O488</f>
        <v>-1.2981670130335287E-3</v>
      </c>
      <c r="R48" s="21">
        <f>Stocks!P488</f>
        <v>-1.0813695431187592E-2</v>
      </c>
      <c r="S48" s="21">
        <f>Stocks!Q488</f>
        <v>-3.8918580912095553E-3</v>
      </c>
      <c r="T48" s="21">
        <f>Stocks!R488</f>
        <v>-2.0996429896836632E-3</v>
      </c>
      <c r="U48" s="21">
        <f>Stocks!S488</f>
        <v>-2.0967778299996859E-3</v>
      </c>
      <c r="V48" s="61">
        <f t="shared" si="6"/>
        <v>-5.485950325808682E-3</v>
      </c>
    </row>
    <row r="49" spans="1:22" ht="12.75" customHeight="1">
      <c r="A49" s="63">
        <f>Stocks!A487</f>
        <v>43097</v>
      </c>
      <c r="B49" s="64">
        <f>Stocks!H487</f>
        <v>1.1866072244604231E-2</v>
      </c>
      <c r="C49" s="64">
        <f>Stocks!I487</f>
        <v>2.3827789610672504E-3</v>
      </c>
      <c r="D49" s="64">
        <f>Stocks!J487</f>
        <v>2.8095573374747841E-3</v>
      </c>
      <c r="E49" s="64">
        <f>Stocks!K487</f>
        <v>3.4150313143686974E-2</v>
      </c>
      <c r="F49" s="64">
        <f>Stocks!L487</f>
        <v>1.1673549597668408E-4</v>
      </c>
      <c r="G49" s="65">
        <f>Stocks!M487</f>
        <v>-1.2340652050155108E-3</v>
      </c>
      <c r="H49" s="21">
        <f t="array" ref="H49">SQRT(MMULT(MMULT(TRANSPOSE($A$4:$A$9),MMULT(TRANSPOSE(EXP(B50:$G$530)-1),EXP(B50:$G$530)-1)/COUNTA($G50:G$530)),$A$4:$A$9))*NORMSINV($B$11)</f>
        <v>-2.1258450583561534E-2</v>
      </c>
      <c r="I49" s="16">
        <f t="shared" si="2"/>
        <v>0</v>
      </c>
      <c r="J49" s="21">
        <f t="array" ref="J49">SQRT(MMULT(MMULT(TRANSPOSE($A$4:$A$9),MMULT(TRANSPOSE(EXP(B50:G301)-1),EXP(B50:G301)-1)/COUNTA(G50:G301)),$A$4:$A$9))*NORMSINV($B$11)</f>
        <v>-1.8347418805864234E-2</v>
      </c>
      <c r="K49" s="16">
        <f t="shared" si="3"/>
        <v>0</v>
      </c>
      <c r="L49" s="21">
        <f t="shared" si="4"/>
        <v>-6.7225123370190085E-2</v>
      </c>
      <c r="M49" s="61">
        <f t="array" ref="M49">SQRT(MMULT(MMULT(TRANSPOSE($A$4:$A$9),MMULT(TRANSPOSE(EXP(B50:$G$532)-1),EXP(B50:$G$532)-1)/COUNTA($G50:G$532)),$A$4:$A$9))*(-1/SQRT(2*PI())*EXP(-1*(NORMSINV($B$11))^2/2)/$B$11)</f>
        <v>-2.432977488764837E-2</v>
      </c>
      <c r="N49" s="21">
        <f t="array" ref="N49">SQRT(MMULT(MMULT(TRANSPOSE($A$4:$A$9),MMULT(TRANSPOSE(EXP(B50:G301)-1),EXP(B50:G301)-1)/COUNTA(G50:G301)),$A$4:$A$9))*(-1/SQRT(2*PI())*EXP(-1*(NORMSINV($B$11))^2/2)/$B$11)</f>
        <v>-2.1019986758511335E-2</v>
      </c>
      <c r="O49" s="62">
        <f t="shared" si="5"/>
        <v>-7.6937503604136093E-2</v>
      </c>
      <c r="P49" s="61">
        <f>Stocks!N487</f>
        <v>1.1936753372316419E-2</v>
      </c>
      <c r="Q49" s="21">
        <f>Stocks!O487</f>
        <v>2.385620034958129E-3</v>
      </c>
      <c r="R49" s="21">
        <f>Stocks!P487</f>
        <v>2.8135078425481474E-3</v>
      </c>
      <c r="S49" s="21">
        <f>Stocks!Q487</f>
        <v>3.4740130081074655E-2</v>
      </c>
      <c r="T49" s="21">
        <f>Stocks!R487</f>
        <v>1.1674230982976327E-4</v>
      </c>
      <c r="U49" s="21">
        <f>Stocks!S487</f>
        <v>-1.2333040596835586E-3</v>
      </c>
      <c r="V49" s="61">
        <f t="shared" si="6"/>
        <v>8.4599082635072563E-3</v>
      </c>
    </row>
    <row r="50" spans="1:22" ht="12.75" customHeight="1">
      <c r="A50" s="63">
        <f>Stocks!A486</f>
        <v>43096</v>
      </c>
      <c r="B50" s="64">
        <f>Stocks!H486</f>
        <v>-1.7967486947076408E-2</v>
      </c>
      <c r="C50" s="64">
        <f>Stocks!I486</f>
        <v>6.5075206673597904E-4</v>
      </c>
      <c r="D50" s="64">
        <f>Stocks!J486</f>
        <v>1.7588467720608267E-4</v>
      </c>
      <c r="E50" s="64">
        <f>Stocks!K486</f>
        <v>-8.128333522875961E-3</v>
      </c>
      <c r="F50" s="64">
        <f>Stocks!L486</f>
        <v>3.6233457179888806E-3</v>
      </c>
      <c r="G50" s="65">
        <f>Stocks!M486</f>
        <v>-5.4793995068072344E-3</v>
      </c>
      <c r="H50" s="21">
        <f t="array" ref="H50">SQRT(MMULT(MMULT(TRANSPOSE($A$4:$A$9),MMULT(TRANSPOSE(EXP(B51:$G$530)-1),EXP(B51:$G$530)-1)/COUNTA($G51:G$530)),$A$4:$A$9))*NORMSINV($B$11)</f>
        <v>-2.1275253914684294E-2</v>
      </c>
      <c r="I50" s="16">
        <f t="shared" si="2"/>
        <v>0</v>
      </c>
      <c r="J50" s="21">
        <f t="array" ref="J50">SQRT(MMULT(MMULT(TRANSPOSE($A$4:$A$9),MMULT(TRANSPOSE(EXP(B51:G302)-1),EXP(B51:G302)-1)/COUNTA(G51:G302)),$A$4:$A$9))*NORMSINV($B$11)</f>
        <v>-1.8389249312876162E-2</v>
      </c>
      <c r="K50" s="16">
        <f t="shared" si="3"/>
        <v>0</v>
      </c>
      <c r="L50" s="21">
        <f t="shared" si="4"/>
        <v>-6.7278260168816009E-2</v>
      </c>
      <c r="M50" s="61">
        <f t="array" ref="M50">SQRT(MMULT(MMULT(TRANSPOSE($A$4:$A$9),MMULT(TRANSPOSE(EXP(B51:$G$532)-1),EXP(B51:$G$532)-1)/COUNTA($G51:G$532)),$A$4:$A$9))*(-1/SQRT(2*PI())*EXP(-1*(NORMSINV($B$11))^2/2)/$B$11)</f>
        <v>-2.4348953266369631E-2</v>
      </c>
      <c r="N50" s="21">
        <f t="array" ref="N50">SQRT(MMULT(MMULT(TRANSPOSE($A$4:$A$9),MMULT(TRANSPOSE(EXP(B51:G302)-1),EXP(B51:G302)-1)/COUNTA(G51:G302)),$A$4:$A$9))*(-1/SQRT(2*PI())*EXP(-1*(NORMSINV($B$11))^2/2)/$B$11)</f>
        <v>-2.1067910486246347E-2</v>
      </c>
      <c r="O50" s="62">
        <f t="shared" si="5"/>
        <v>-7.6998150962724582E-2</v>
      </c>
      <c r="P50" s="61">
        <f>Stocks!N486</f>
        <v>-1.7807034068948551E-2</v>
      </c>
      <c r="Q50" s="21">
        <f>Stocks!O486</f>
        <v>6.509638517994649E-4</v>
      </c>
      <c r="R50" s="21">
        <f>Stocks!P486</f>
        <v>1.759001458228414E-4</v>
      </c>
      <c r="S50" s="21">
        <f>Stocks!Q486</f>
        <v>-8.0953879445938796E-3</v>
      </c>
      <c r="T50" s="21">
        <f>Stocks!R486</f>
        <v>3.6299179705352831E-3</v>
      </c>
      <c r="U50" s="21">
        <f>Stocks!S486</f>
        <v>-5.4644149785609518E-3</v>
      </c>
      <c r="V50" s="61">
        <f t="shared" si="6"/>
        <v>-4.4850091706576311E-3</v>
      </c>
    </row>
    <row r="51" spans="1:22" ht="12.75" customHeight="1">
      <c r="A51" s="63">
        <f>Stocks!A485</f>
        <v>43095</v>
      </c>
      <c r="B51" s="64">
        <f>Stocks!H485</f>
        <v>-2.4624204031830681E-2</v>
      </c>
      <c r="C51" s="64">
        <f>Stocks!I485</f>
        <v>-1.3365174352195724E-2</v>
      </c>
      <c r="D51" s="64">
        <f>Stocks!J485</f>
        <v>-2.5697193212233342E-2</v>
      </c>
      <c r="E51" s="64">
        <f>Stocks!K485</f>
        <v>-1.1543718431419591E-2</v>
      </c>
      <c r="F51" s="64">
        <f>Stocks!L485</f>
        <v>-1.287137482279528E-3</v>
      </c>
      <c r="G51" s="65">
        <f>Stocks!M485</f>
        <v>-4.4776027458338025E-3</v>
      </c>
      <c r="H51" s="21">
        <f t="array" ref="H51">SQRT(MMULT(MMULT(TRANSPOSE($A$4:$A$9),MMULT(TRANSPOSE(EXP(B52:$G$530)-1),EXP(B52:$G$530)-1)/COUNTA($G52:G$530)),$A$4:$A$9))*NORMSINV($B$11)</f>
        <v>-2.1250004772154617E-2</v>
      </c>
      <c r="I51" s="16">
        <f t="shared" si="2"/>
        <v>0</v>
      </c>
      <c r="J51" s="21">
        <f t="array" ref="J51">SQRT(MMULT(MMULT(TRANSPOSE($A$4:$A$9),MMULT(TRANSPOSE(EXP(B52:G303)-1),EXP(B52:G303)-1)/COUNTA(G52:G303)),$A$4:$A$9))*NORMSINV($B$11)</f>
        <v>-1.8294597871805277E-2</v>
      </c>
      <c r="K51" s="16">
        <f t="shared" si="3"/>
        <v>0</v>
      </c>
      <c r="L51" s="21">
        <f t="shared" si="4"/>
        <v>-6.7198415369456005E-2</v>
      </c>
      <c r="M51" s="61">
        <f t="array" ref="M51">SQRT(MMULT(MMULT(TRANSPOSE($A$4:$A$9),MMULT(TRANSPOSE(EXP(B52:$G$532)-1),EXP(B52:$G$532)-1)/COUNTA($G52:G$532)),$A$4:$A$9))*(-1/SQRT(2*PI())*EXP(-1*(NORMSINV($B$11))^2/2)/$B$11)</f>
        <v>-2.4320003526997206E-2</v>
      </c>
      <c r="N51" s="21">
        <f t="array" ref="N51">SQRT(MMULT(MMULT(TRANSPOSE($A$4:$A$9),MMULT(TRANSPOSE(EXP(B52:G303)-1),EXP(B52:G303)-1)/COUNTA(G52:G303)),$A$4:$A$9))*(-1/SQRT(2*PI())*EXP(-1*(NORMSINV($B$11))^2/2)/$B$11)</f>
        <v>-2.0959471688449454E-2</v>
      </c>
      <c r="O51" s="62">
        <f t="shared" si="5"/>
        <v>-7.6906603848639468E-2</v>
      </c>
      <c r="P51" s="61">
        <f>Stocks!N485</f>
        <v>-2.4323501562478471E-2</v>
      </c>
      <c r="Q51" s="21">
        <f>Stocks!O485</f>
        <v>-1.3276256982318125E-2</v>
      </c>
      <c r="R51" s="21">
        <f>Stocks!P485</f>
        <v>-2.5369830438706348E-2</v>
      </c>
      <c r="S51" s="21">
        <f>Stocks!Q485</f>
        <v>-1.1477345356666835E-2</v>
      </c>
      <c r="T51" s="21">
        <f>Stocks!R485</f>
        <v>-1.286309476121087E-3</v>
      </c>
      <c r="U51" s="21">
        <f>Stocks!S485</f>
        <v>-4.4675932277803759E-3</v>
      </c>
      <c r="V51" s="61">
        <f t="shared" si="6"/>
        <v>-1.3366806174011873E-2</v>
      </c>
    </row>
    <row r="52" spans="1:22" ht="12.75" customHeight="1">
      <c r="A52" s="63">
        <f>Stocks!A484</f>
        <v>43091</v>
      </c>
      <c r="B52" s="64">
        <f>Stocks!H484</f>
        <v>-1.9669945272472743E-2</v>
      </c>
      <c r="C52" s="64">
        <f>Stocks!I484</f>
        <v>-1.2838185290497744E-3</v>
      </c>
      <c r="D52" s="64">
        <f>Stocks!J484</f>
        <v>0</v>
      </c>
      <c r="E52" s="64">
        <f>Stocks!K484</f>
        <v>6.9738607370325254E-3</v>
      </c>
      <c r="F52" s="64">
        <f>Stocks!L484</f>
        <v>1.1675584951109309E-4</v>
      </c>
      <c r="G52" s="65">
        <f>Stocks!M484</f>
        <v>-3.6172596060969455E-3</v>
      </c>
      <c r="H52" s="21">
        <f t="array" ref="H52">SQRT(MMULT(MMULT(TRANSPOSE($A$4:$A$9),MMULT(TRANSPOSE(EXP(B53:$G$530)-1),EXP(B53:$G$530)-1)/COUNTA($G53:G$530)),$A$4:$A$9))*NORMSINV($B$11)</f>
        <v>-2.1270019777697578E-2</v>
      </c>
      <c r="I52" s="16">
        <f t="shared" si="2"/>
        <v>0</v>
      </c>
      <c r="J52" s="21">
        <f t="array" ref="J52">SQRT(MMULT(MMULT(TRANSPOSE($A$4:$A$9),MMULT(TRANSPOSE(EXP(B53:G304)-1),EXP(B53:G304)-1)/COUNTA(G53:G304)),$A$4:$A$9))*NORMSINV($B$11)</f>
        <v>-1.8293084999977938E-2</v>
      </c>
      <c r="K52" s="16">
        <f t="shared" si="3"/>
        <v>0</v>
      </c>
      <c r="L52" s="21">
        <f t="shared" si="4"/>
        <v>-6.7261708374352649E-2</v>
      </c>
      <c r="M52" s="61">
        <f t="array" ref="M52">SQRT(MMULT(MMULT(TRANSPOSE($A$4:$A$9),MMULT(TRANSPOSE(EXP(B53:$G$532)-1),EXP(B53:$G$532)-1)/COUNTA($G53:G$532)),$A$4:$A$9))*(-1/SQRT(2*PI())*EXP(-1*(NORMSINV($B$11))^2/2)/$B$11)</f>
        <v>-2.4342857061984281E-2</v>
      </c>
      <c r="N52" s="21">
        <f t="array" ref="N52">SQRT(MMULT(MMULT(TRANSPOSE($A$4:$A$9),MMULT(TRANSPOSE(EXP(B53:G304)-1),EXP(B53:G304)-1)/COUNTA(G53:G304)),$A$4:$A$9))*(-1/SQRT(2*PI())*EXP(-1*(NORMSINV($B$11))^2/2)/$B$11)</f>
        <v>-2.0957738444873645E-2</v>
      </c>
      <c r="O52" s="62">
        <f t="shared" si="5"/>
        <v>-7.697887307178497E-2</v>
      </c>
      <c r="P52" s="61">
        <f>Stocks!N484</f>
        <v>-1.9477754091807825E-2</v>
      </c>
      <c r="Q52" s="21">
        <f>Stocks!O484</f>
        <v>-1.2829947865916423E-3</v>
      </c>
      <c r="R52" s="21">
        <f>Stocks!P484</f>
        <v>0</v>
      </c>
      <c r="S52" s="21">
        <f>Stocks!Q484</f>
        <v>6.9982347311588252E-3</v>
      </c>
      <c r="T52" s="21">
        <f>Stocks!R484</f>
        <v>1.1676266574067697E-4</v>
      </c>
      <c r="U52" s="21">
        <f>Stocks!S484</f>
        <v>-3.6107252038188823E-3</v>
      </c>
      <c r="V52" s="61">
        <f t="shared" si="6"/>
        <v>-2.8760794475531414E-3</v>
      </c>
    </row>
    <row r="53" spans="1:22" ht="12.75" customHeight="1">
      <c r="A53" s="63">
        <f>Stocks!A483</f>
        <v>43090</v>
      </c>
      <c r="B53" s="64">
        <f>Stocks!H483</f>
        <v>8.1133677658020518E-3</v>
      </c>
      <c r="C53" s="64">
        <f>Stocks!I483</f>
        <v>-1.6963932426878634E-2</v>
      </c>
      <c r="D53" s="64">
        <f>Stocks!J483</f>
        <v>3.7783606224810803E-3</v>
      </c>
      <c r="E53" s="64">
        <f>Stocks!K483</f>
        <v>-1.0598347692991382E-3</v>
      </c>
      <c r="F53" s="64">
        <f>Stocks!L483</f>
        <v>-2.3386120239698803E-4</v>
      </c>
      <c r="G53" s="65">
        <f>Stocks!M483</f>
        <v>-2.7014014047466025E-3</v>
      </c>
      <c r="H53" s="21">
        <f t="array" ref="H53">SQRT(MMULT(MMULT(TRANSPOSE($A$4:$A$9),MMULT(TRANSPOSE(EXP(B54:$G$530)-1),EXP(B54:$G$530)-1)/COUNTA($G54:G$530)),$A$4:$A$9))*NORMSINV($B$11)</f>
        <v>-2.1291720154034539E-2</v>
      </c>
      <c r="I53" s="16">
        <f t="shared" si="2"/>
        <v>0</v>
      </c>
      <c r="J53" s="21">
        <f t="array" ref="J53">SQRT(MMULT(MMULT(TRANSPOSE($A$4:$A$9),MMULT(TRANSPOSE(EXP(B54:G305)-1),EXP(B54:G305)-1)/COUNTA(G54:G305)),$A$4:$A$9))*NORMSINV($B$11)</f>
        <v>-1.8293065766957998E-2</v>
      </c>
      <c r="K53" s="16">
        <f t="shared" si="3"/>
        <v>0</v>
      </c>
      <c r="L53" s="21">
        <f t="shared" si="4"/>
        <v>-6.7330330989660264E-2</v>
      </c>
      <c r="M53" s="61">
        <f t="array" ref="M53">SQRT(MMULT(MMULT(TRANSPOSE($A$4:$A$9),MMULT(TRANSPOSE(EXP(B54:$G$532)-1),EXP(B54:$G$532)-1)/COUNTA($G54:G$532)),$A$4:$A$9))*(-1/SQRT(2*PI())*EXP(-1*(NORMSINV($B$11))^2/2)/$B$11)</f>
        <v>-2.4367639123576011E-2</v>
      </c>
      <c r="N53" s="21">
        <f t="array" ref="N53">SQRT(MMULT(MMULT(TRANSPOSE($A$4:$A$9),MMULT(TRANSPOSE(EXP(B54:G305)-1),EXP(B54:G305)-1)/COUNTA(G54:G305)),$A$4:$A$9))*(-1/SQRT(2*PI())*EXP(-1*(NORMSINV($B$11))^2/2)/$B$11)</f>
        <v>-2.0957716410285085E-2</v>
      </c>
      <c r="O53" s="62">
        <f t="shared" si="5"/>
        <v>-7.7057240831529414E-2</v>
      </c>
      <c r="P53" s="61">
        <f>Stocks!N483</f>
        <v>8.1463703276489479E-3</v>
      </c>
      <c r="Q53" s="21">
        <f>Stocks!O483</f>
        <v>-1.6820855118877355E-2</v>
      </c>
      <c r="R53" s="21">
        <f>Stocks!P483</f>
        <v>3.7855076254611794E-3</v>
      </c>
      <c r="S53" s="21">
        <f>Stocks!Q483</f>
        <v>-1.0592733427873201E-3</v>
      </c>
      <c r="T53" s="21">
        <f>Stocks!R483</f>
        <v>-2.3383385899750995E-4</v>
      </c>
      <c r="U53" s="21">
        <f>Stocks!S483</f>
        <v>-2.6977559033648513E-3</v>
      </c>
      <c r="V53" s="61">
        <f t="shared" si="6"/>
        <v>-1.4799733784861516E-3</v>
      </c>
    </row>
    <row r="54" spans="1:22" ht="12.75" customHeight="1">
      <c r="A54" s="63">
        <f>Stocks!A482</f>
        <v>43089</v>
      </c>
      <c r="B54" s="64">
        <f>Stocks!H482</f>
        <v>-6.4234705939193205E-3</v>
      </c>
      <c r="C54" s="64">
        <f>Stocks!I482</f>
        <v>1.0993563281529853E-2</v>
      </c>
      <c r="D54" s="64">
        <f>Stocks!J482</f>
        <v>-1.0890376272136451E-3</v>
      </c>
      <c r="E54" s="64">
        <f>Stocks!K482</f>
        <v>9.5786329813265653E-3</v>
      </c>
      <c r="F54" s="64">
        <f>Stocks!L482</f>
        <v>-3.6183548440730626E-3</v>
      </c>
      <c r="G54" s="65">
        <f>Stocks!M482</f>
        <v>5.506096478746596E-4</v>
      </c>
      <c r="H54" s="21">
        <f t="array" ref="H54">SQRT(MMULT(MMULT(TRANSPOSE($A$4:$A$9),MMULT(TRANSPOSE(EXP(B55:$G$530)-1),EXP(B55:$G$530)-1)/COUNTA($G55:G$530)),$A$4:$A$9))*NORMSINV($B$11)</f>
        <v>-2.1313313925837768E-2</v>
      </c>
      <c r="I54" s="16">
        <f t="shared" si="2"/>
        <v>0</v>
      </c>
      <c r="J54" s="21">
        <f t="array" ref="J54">SQRT(MMULT(MMULT(TRANSPOSE($A$4:$A$9),MMULT(TRANSPOSE(EXP(B55:G306)-1),EXP(B55:G306)-1)/COUNTA(G55:G306)),$A$4:$A$9))*NORMSINV($B$11)</f>
        <v>-1.8310630612798241E-2</v>
      </c>
      <c r="K54" s="16">
        <f t="shared" si="3"/>
        <v>0</v>
      </c>
      <c r="L54" s="21">
        <f t="shared" si="4"/>
        <v>-6.7398616491832403E-2</v>
      </c>
      <c r="M54" s="61">
        <f t="array" ref="M54">SQRT(MMULT(MMULT(TRANSPOSE($A$4:$A$9),MMULT(TRANSPOSE(EXP(B55:$G$532)-1),EXP(B55:$G$532)-1)/COUNTA($G55:G$532)),$A$4:$A$9))*(-1/SQRT(2*PI())*EXP(-1*(NORMSINV($B$11))^2/2)/$B$11)</f>
        <v>-2.439229884759906E-2</v>
      </c>
      <c r="N54" s="21">
        <f t="array" ref="N54">SQRT(MMULT(MMULT(TRANSPOSE($A$4:$A$9),MMULT(TRANSPOSE(EXP(B55:G306)-1),EXP(B55:G306)-1)/COUNTA(G55:G306)),$A$4:$A$9))*(-1/SQRT(2*PI())*EXP(-1*(NORMSINV($B$11))^2/2)/$B$11)</f>
        <v>-2.0977839830962613E-2</v>
      </c>
      <c r="O54" s="62">
        <f t="shared" si="5"/>
        <v>-7.7135221725913417E-2</v>
      </c>
      <c r="P54" s="61">
        <f>Stocks!N482</f>
        <v>-6.4028842089480882E-3</v>
      </c>
      <c r="Q54" s="21">
        <f>Stocks!O482</f>
        <v>1.1054214552437807E-2</v>
      </c>
      <c r="R54" s="21">
        <f>Stocks!P482</f>
        <v>-1.0884448409453165E-3</v>
      </c>
      <c r="S54" s="21">
        <f>Stocks!Q482</f>
        <v>9.62465491124684E-3</v>
      </c>
      <c r="T54" s="21">
        <f>Stocks!R482</f>
        <v>-3.6118164865940761E-3</v>
      </c>
      <c r="U54" s="21">
        <f>Stocks!S482</f>
        <v>5.507612611922436E-4</v>
      </c>
      <c r="V54" s="61">
        <f t="shared" si="6"/>
        <v>1.687747531398235E-3</v>
      </c>
    </row>
    <row r="55" spans="1:22" ht="12.75" customHeight="1">
      <c r="A55" s="63">
        <f>Stocks!A481</f>
        <v>43088</v>
      </c>
      <c r="B55" s="64">
        <f>Stocks!H481</f>
        <v>-2.3196075577381511E-2</v>
      </c>
      <c r="C55" s="64">
        <f>Stocks!I481</f>
        <v>1.672082147313813E-2</v>
      </c>
      <c r="D55" s="64">
        <f>Stocks!J481</f>
        <v>-1.071381056744819E-2</v>
      </c>
      <c r="E55" s="64">
        <f>Stocks!K481</f>
        <v>-1.8016563959059543E-2</v>
      </c>
      <c r="F55" s="64">
        <f>Stocks!L481</f>
        <v>-6.3874617701972867E-3</v>
      </c>
      <c r="G55" s="65">
        <f>Stocks!M481</f>
        <v>-4.9447930912589781E-5</v>
      </c>
      <c r="H55" s="21">
        <f t="array" ref="H55">SQRT(MMULT(MMULT(TRANSPOSE($A$4:$A$9),MMULT(TRANSPOSE(EXP(B56:$G$530)-1),EXP(B56:$G$530)-1)/COUNTA($G56:G$530)),$A$4:$A$9))*NORMSINV($B$11)</f>
        <v>-2.1323268297068515E-2</v>
      </c>
      <c r="I55" s="16">
        <f t="shared" si="2"/>
        <v>0</v>
      </c>
      <c r="J55" s="21">
        <f t="array" ref="J55">SQRT(MMULT(MMULT(TRANSPOSE($A$4:$A$9),MMULT(TRANSPOSE(EXP(B56:G307)-1),EXP(B56:G307)-1)/COUNTA(G56:G307)),$A$4:$A$9))*NORMSINV($B$11)</f>
        <v>-1.8331172118910853E-2</v>
      </c>
      <c r="K55" s="16">
        <f t="shared" si="3"/>
        <v>0</v>
      </c>
      <c r="L55" s="21">
        <f t="shared" si="4"/>
        <v>-6.7430094977596416E-2</v>
      </c>
      <c r="M55" s="61">
        <f t="array" ref="M55">SQRT(MMULT(MMULT(TRANSPOSE($A$4:$A$9),MMULT(TRANSPOSE(EXP(B56:$G$532)-1),EXP(B56:$G$532)-1)/COUNTA($G56:G$532)),$A$4:$A$9))*(-1/SQRT(2*PI())*EXP(-1*(NORMSINV($B$11))^2/2)/$B$11)</f>
        <v>-2.4403637403725826E-2</v>
      </c>
      <c r="N55" s="21">
        <f t="array" ref="N55">SQRT(MMULT(MMULT(TRANSPOSE($A$4:$A$9),MMULT(TRANSPOSE(EXP(B56:G307)-1),EXP(B56:G307)-1)/COUNTA(G56:G307)),$A$4:$A$9))*(-1/SQRT(2*PI())*EXP(-1*(NORMSINV($B$11))^2/2)/$B$11)</f>
        <v>-2.1001373505702133E-2</v>
      </c>
      <c r="O55" s="62">
        <f t="shared" si="5"/>
        <v>-7.7171077388651657E-2</v>
      </c>
      <c r="P55" s="61">
        <f>Stocks!N481</f>
        <v>-2.292911474797292E-2</v>
      </c>
      <c r="Q55" s="21">
        <f>Stocks!O481</f>
        <v>1.6861396827344742E-2</v>
      </c>
      <c r="R55" s="21">
        <f>Stocks!P481</f>
        <v>-1.0656622116634706E-2</v>
      </c>
      <c r="S55" s="21">
        <f>Stocks!Q481</f>
        <v>-1.7855235982094656E-2</v>
      </c>
      <c r="T55" s="21">
        <f>Stocks!R481</f>
        <v>-6.3671053013804671E-3</v>
      </c>
      <c r="U55" s="21">
        <f>Stocks!S481</f>
        <v>-4.9446708383841149E-5</v>
      </c>
      <c r="V55" s="61">
        <f t="shared" si="6"/>
        <v>-6.8326880048536409E-3</v>
      </c>
    </row>
    <row r="56" spans="1:22" ht="12.75" customHeight="1">
      <c r="A56" s="63">
        <f>Stocks!A480</f>
        <v>43087</v>
      </c>
      <c r="B56" s="64">
        <f>Stocks!H480</f>
        <v>-1.3425037347478174E-2</v>
      </c>
      <c r="C56" s="64">
        <f>Stocks!I480</f>
        <v>3.744103899380171E-2</v>
      </c>
      <c r="D56" s="64">
        <f>Stocks!J480</f>
        <v>1.3984671949069757E-2</v>
      </c>
      <c r="E56" s="64">
        <f>Stocks!K480</f>
        <v>1.5767229078180822E-3</v>
      </c>
      <c r="F56" s="64">
        <f>Stocks!L480</f>
        <v>-5.4263566232770708E-3</v>
      </c>
      <c r="G56" s="65">
        <f>Stocks!M480</f>
        <v>-3.9666148897360169E-3</v>
      </c>
      <c r="H56" s="21">
        <f t="array" ref="H56">SQRT(MMULT(MMULT(TRANSPOSE($A$4:$A$9),MMULT(TRANSPOSE(EXP(B57:$G$530)-1),EXP(B57:$G$530)-1)/COUNTA($G57:G$530)),$A$4:$A$9))*NORMSINV($B$11)</f>
        <v>-2.1338560048185264E-2</v>
      </c>
      <c r="I56" s="16">
        <f t="shared" si="2"/>
        <v>0</v>
      </c>
      <c r="J56" s="21">
        <f t="array" ref="J56">SQRT(MMULT(MMULT(TRANSPOSE($A$4:$A$9),MMULT(TRANSPOSE(EXP(B57:G308)-1),EXP(B57:G308)-1)/COUNTA(G57:G308)),$A$4:$A$9))*NORMSINV($B$11)</f>
        <v>-1.8315711800492469E-2</v>
      </c>
      <c r="K56" s="16">
        <f t="shared" si="3"/>
        <v>0</v>
      </c>
      <c r="L56" s="21">
        <f t="shared" si="4"/>
        <v>-6.7478451740537765E-2</v>
      </c>
      <c r="M56" s="61">
        <f t="array" ref="M56">SQRT(MMULT(MMULT(TRANSPOSE($A$4:$A$9),MMULT(TRANSPOSE(EXP(B57:$G$532)-1),EXP(B57:$G$532)-1)/COUNTA($G57:G$532)),$A$4:$A$9))*(-1/SQRT(2*PI())*EXP(-1*(NORMSINV($B$11))^2/2)/$B$11)</f>
        <v>-2.4421084089288447E-2</v>
      </c>
      <c r="N56" s="21">
        <f t="array" ref="N56">SQRT(MMULT(MMULT(TRANSPOSE($A$4:$A$9),MMULT(TRANSPOSE(EXP(B57:G308)-1),EXP(B57:G308)-1)/COUNTA(G57:G308)),$A$4:$A$9))*(-1/SQRT(2*PI())*EXP(-1*(NORMSINV($B$11))^2/2)/$B$11)</f>
        <v>-2.098366116742309E-2</v>
      </c>
      <c r="O56" s="62">
        <f t="shared" si="5"/>
        <v>-7.7226248652650306E-2</v>
      </c>
      <c r="P56" s="61">
        <f>Stocks!N480</f>
        <v>-1.3335323453125976E-2</v>
      </c>
      <c r="Q56" s="21">
        <f>Stocks!O480</f>
        <v>3.8150784862414737E-2</v>
      </c>
      <c r="R56" s="21">
        <f>Stocks!P480</f>
        <v>1.4082914904795588E-2</v>
      </c>
      <c r="S56" s="21">
        <f>Stocks!Q480</f>
        <v>1.5779665889429663E-3</v>
      </c>
      <c r="T56" s="21">
        <f>Stocks!R480</f>
        <v>-5.4116605442468468E-3</v>
      </c>
      <c r="U56" s="21">
        <f>Stocks!S480</f>
        <v>-3.9587582643961462E-3</v>
      </c>
      <c r="V56" s="61">
        <f t="shared" si="6"/>
        <v>5.1843206823973861E-3</v>
      </c>
    </row>
    <row r="57" spans="1:22" ht="12.75" customHeight="1">
      <c r="A57" s="63">
        <f>Stocks!A479</f>
        <v>43084</v>
      </c>
      <c r="B57" s="64">
        <f>Stocks!H479</f>
        <v>1.632113247861413E-2</v>
      </c>
      <c r="C57" s="64">
        <f>Stocks!I479</f>
        <v>2.9608238788634167E-2</v>
      </c>
      <c r="D57" s="64">
        <f>Stocks!J479</f>
        <v>1.0110186505689804E-2</v>
      </c>
      <c r="E57" s="64">
        <f>Stocks!K479</f>
        <v>2.9498388979904838E-3</v>
      </c>
      <c r="F57" s="64">
        <f>Stocks!L479</f>
        <v>2.5185063490207805E-2</v>
      </c>
      <c r="G57" s="65">
        <f>Stocks!M479</f>
        <v>3.0905984245977332E-3</v>
      </c>
      <c r="H57" s="21">
        <f t="array" ref="H57">SQRT(MMULT(MMULT(TRANSPOSE($A$4:$A$9),MMULT(TRANSPOSE(EXP(B58:$G$530)-1),EXP(B58:$G$530)-1)/COUNTA($G58:G$530)),$A$4:$A$9))*NORMSINV($B$11)</f>
        <v>-2.1303125244674096E-2</v>
      </c>
      <c r="I57" s="16">
        <f t="shared" si="2"/>
        <v>0</v>
      </c>
      <c r="J57" s="21">
        <f t="array" ref="J57">SQRT(MMULT(MMULT(TRANSPOSE($A$4:$A$9),MMULT(TRANSPOSE(EXP(B58:G309)-1),EXP(B58:G309)-1)/COUNTA(G58:G309)),$A$4:$A$9))*NORMSINV($B$11)</f>
        <v>-1.8200265671584462E-2</v>
      </c>
      <c r="K57" s="16">
        <f t="shared" si="3"/>
        <v>0</v>
      </c>
      <c r="L57" s="21">
        <f t="shared" si="4"/>
        <v>-6.7366397053001945E-2</v>
      </c>
      <c r="M57" s="61">
        <f t="array" ref="M57">SQRT(MMULT(MMULT(TRANSPOSE($A$4:$A$9),MMULT(TRANSPOSE(EXP(B58:$G$532)-1),EXP(B58:$G$532)-1)/COUNTA($G58:G$532)),$A$4:$A$9))*(-1/SQRT(2*PI())*EXP(-1*(NORMSINV($B$11))^2/2)/$B$11)</f>
        <v>-2.4380476190551659E-2</v>
      </c>
      <c r="N57" s="21">
        <f t="array" ref="N57">SQRT(MMULT(MMULT(TRANSPOSE($A$4:$A$9),MMULT(TRANSPOSE(EXP(B58:G309)-1),EXP(B58:G309)-1)/COUNTA(G58:G309)),$A$4:$A$9))*(-1/SQRT(2*PI())*EXP(-1*(NORMSINV($B$11))^2/2)/$B$11)</f>
        <v>-2.0851398633567803E-2</v>
      </c>
      <c r="O57" s="62">
        <f t="shared" si="5"/>
        <v>-7.709783520164859E-2</v>
      </c>
      <c r="P57" s="61">
        <f>Stocks!N479</f>
        <v>1.6455049729717553E-2</v>
      </c>
      <c r="Q57" s="21">
        <f>Stocks!O479</f>
        <v>3.0050920902168897E-2</v>
      </c>
      <c r="R57" s="21">
        <f>Stocks!P479</f>
        <v>1.0161467114418529E-2</v>
      </c>
      <c r="S57" s="21">
        <f>Stocks!Q479</f>
        <v>2.9541939539373778E-3</v>
      </c>
      <c r="T57" s="21">
        <f>Stocks!R479</f>
        <v>2.5504886478029249E-2</v>
      </c>
      <c r="U57" s="21">
        <f>Stocks!S479</f>
        <v>3.0953792478415703E-3</v>
      </c>
      <c r="V57" s="61">
        <f t="shared" si="6"/>
        <v>1.4703649571018863E-2</v>
      </c>
    </row>
    <row r="58" spans="1:22" ht="12.75" customHeight="1">
      <c r="A58" s="63">
        <f>Stocks!A478</f>
        <v>43083</v>
      </c>
      <c r="B58" s="64">
        <f>Stocks!H478</f>
        <v>-3.3681529697179849E-3</v>
      </c>
      <c r="C58" s="64">
        <f>Stocks!I478</f>
        <v>-1.8477531564326285E-3</v>
      </c>
      <c r="D58" s="64">
        <f>Stocks!J478</f>
        <v>-2.902820693798576E-4</v>
      </c>
      <c r="E58" s="64">
        <f>Stocks!K478</f>
        <v>9.0085766591560153E-3</v>
      </c>
      <c r="F58" s="64">
        <f>Stocks!L478</f>
        <v>-7.7629971061014998E-3</v>
      </c>
      <c r="G58" s="65">
        <f>Stocks!M478</f>
        <v>-4.7501667748116299E-3</v>
      </c>
      <c r="H58" s="21">
        <f t="array" ref="H58">SQRT(MMULT(MMULT(TRANSPOSE($A$4:$A$9),MMULT(TRANSPOSE(EXP(B59:$G$530)-1),EXP(B59:$G$530)-1)/COUNTA($G59:G$530)),$A$4:$A$9))*NORMSINV($B$11)</f>
        <v>-2.1325085829628016E-2</v>
      </c>
      <c r="I58" s="16">
        <f t="shared" si="2"/>
        <v>0</v>
      </c>
      <c r="J58" s="21">
        <f t="array" ref="J58">SQRT(MMULT(MMULT(TRANSPOSE($A$4:$A$9),MMULT(TRANSPOSE(EXP(B59:G310)-1),EXP(B59:G310)-1)/COUNTA(G59:G310)),$A$4:$A$9))*NORMSINV($B$11)</f>
        <v>-1.8200202058969467E-2</v>
      </c>
      <c r="K58" s="16">
        <f t="shared" si="3"/>
        <v>0</v>
      </c>
      <c r="L58" s="21">
        <f t="shared" si="4"/>
        <v>-6.7435842520205944E-2</v>
      </c>
      <c r="M58" s="61">
        <f t="array" ref="M58">SQRT(MMULT(MMULT(TRANSPOSE($A$4:$A$9),MMULT(TRANSPOSE(EXP(B59:$G$532)-1),EXP(B59:$G$532)-1)/COUNTA($G59:G$532)),$A$4:$A$9))*(-1/SQRT(2*PI())*EXP(-1*(NORMSINV($B$11))^2/2)/$B$11)</f>
        <v>-2.440555455718629E-2</v>
      </c>
      <c r="N58" s="21">
        <f t="array" ref="N58">SQRT(MMULT(MMULT(TRANSPOSE($A$4:$A$9),MMULT(TRANSPOSE(EXP(B59:G310)-1),EXP(B59:G310)-1)/COUNTA(G59:G310)),$A$4:$A$9))*(-1/SQRT(2*PI())*EXP(-1*(NORMSINV($B$11))^2/2)/$B$11)</f>
        <v>-2.0851325754851782E-2</v>
      </c>
      <c r="O58" s="62">
        <f t="shared" si="5"/>
        <v>-7.7177139960210792E-2</v>
      </c>
      <c r="P58" s="61">
        <f>Stocks!N478</f>
        <v>-3.3624871054551428E-3</v>
      </c>
      <c r="Q58" s="21">
        <f>Stocks!O478</f>
        <v>-1.8460471115141275E-3</v>
      </c>
      <c r="R58" s="21">
        <f>Stocks!P478</f>
        <v>-2.9023994161632655E-4</v>
      </c>
      <c r="S58" s="21">
        <f>Stocks!Q478</f>
        <v>9.0492760084675827E-3</v>
      </c>
      <c r="T58" s="21">
        <f>Stocks!R478</f>
        <v>-7.7329428646814189E-3</v>
      </c>
      <c r="U58" s="21">
        <f>Stocks!S478</f>
        <v>-4.7389025752841013E-3</v>
      </c>
      <c r="V58" s="61">
        <f t="shared" si="6"/>
        <v>-1.4868905983472559E-3</v>
      </c>
    </row>
    <row r="59" spans="1:22" ht="12.75" customHeight="1">
      <c r="A59" s="63">
        <f>Stocks!A477</f>
        <v>43082</v>
      </c>
      <c r="B59" s="64">
        <f>Stocks!H477</f>
        <v>-5.8818509305265422E-3</v>
      </c>
      <c r="C59" s="64">
        <f>Stocks!I477</f>
        <v>2.3079774788100491E-4</v>
      </c>
      <c r="D59" s="64">
        <f>Stocks!J477</f>
        <v>3.3143031023321768E-3</v>
      </c>
      <c r="E59" s="64">
        <f>Stocks!K477</f>
        <v>1.1403025226871318E-2</v>
      </c>
      <c r="F59" s="64">
        <f>Stocks!L477</f>
        <v>-2.6911366903609422E-3</v>
      </c>
      <c r="G59" s="65">
        <f>Stocks!M477</f>
        <v>4.8842120515437261E-4</v>
      </c>
      <c r="H59" s="21">
        <f t="array" ref="H59">SQRT(MMULT(MMULT(TRANSPOSE($A$4:$A$9),MMULT(TRANSPOSE(EXP(B60:$G$530)-1),EXP(B60:$G$530)-1)/COUNTA($G60:G$530)),$A$4:$A$9))*NORMSINV($B$11)</f>
        <v>-2.1347350273782678E-2</v>
      </c>
      <c r="I59" s="16">
        <f t="shared" si="2"/>
        <v>0</v>
      </c>
      <c r="J59" s="21">
        <f t="array" ref="J59">SQRT(MMULT(MMULT(TRANSPOSE($A$4:$A$9),MMULT(TRANSPOSE(EXP(B60:G311)-1),EXP(B60:G311)-1)/COUNTA(G60:G311)),$A$4:$A$9))*NORMSINV($B$11)</f>
        <v>-1.8319492461151249E-2</v>
      </c>
      <c r="K59" s="16">
        <f t="shared" si="3"/>
        <v>0</v>
      </c>
      <c r="L59" s="21">
        <f t="shared" si="4"/>
        <v>-6.7506248874572308E-2</v>
      </c>
      <c r="M59" s="61">
        <f t="array" ref="M59">SQRT(MMULT(MMULT(TRANSPOSE($A$4:$A$9),MMULT(TRANSPOSE(EXP(B60:$G$532)-1),EXP(B60:$G$532)-1)/COUNTA($G60:G$532)),$A$4:$A$9))*(-1/SQRT(2*PI())*EXP(-1*(NORMSINV($B$11))^2/2)/$B$11)</f>
        <v>-2.4430980331747693E-2</v>
      </c>
      <c r="N59" s="21">
        <f t="array" ref="N59">SQRT(MMULT(MMULT(TRANSPOSE($A$4:$A$9),MMULT(TRANSPOSE(EXP(B60:G311)-1),EXP(B60:G311)-1)/COUNTA(G60:G311)),$A$4:$A$9))*(-1/SQRT(2*PI())*EXP(-1*(NORMSINV($B$11))^2/2)/$B$11)</f>
        <v>-2.098799253620182E-2</v>
      </c>
      <c r="O59" s="62">
        <f t="shared" si="5"/>
        <v>-7.7257543319098801E-2</v>
      </c>
      <c r="P59" s="61">
        <f>Stocks!N477</f>
        <v>-5.864586710449482E-3</v>
      </c>
      <c r="Q59" s="21">
        <f>Stocks!O477</f>
        <v>2.3082438373038931E-4</v>
      </c>
      <c r="R59" s="21">
        <f>Stocks!P477</f>
        <v>3.3198014776085983E-3</v>
      </c>
      <c r="S59" s="21">
        <f>Stocks!Q477</f>
        <v>1.1468287545755459E-2</v>
      </c>
      <c r="T59" s="21">
        <f>Stocks!R477</f>
        <v>-2.6875188281327957E-3</v>
      </c>
      <c r="U59" s="21">
        <f>Stocks!S477</f>
        <v>4.8854050221291772E-4</v>
      </c>
      <c r="V59" s="61">
        <f t="shared" si="6"/>
        <v>1.159224728454181E-3</v>
      </c>
    </row>
    <row r="60" spans="1:22" ht="12.75" customHeight="1">
      <c r="A60" s="63">
        <f>Stocks!A476</f>
        <v>43081</v>
      </c>
      <c r="B60" s="64">
        <f>Stocks!H476</f>
        <v>3.6186277748684499E-2</v>
      </c>
      <c r="C60" s="64">
        <f>Stocks!I476</f>
        <v>-7.5870584435604902E-3</v>
      </c>
      <c r="D60" s="64">
        <f>Stocks!J476</f>
        <v>-5.6335431072289674E-3</v>
      </c>
      <c r="E60" s="64">
        <f>Stocks!K476</f>
        <v>-2.6347911677652202E-3</v>
      </c>
      <c r="F60" s="64">
        <f>Stocks!L476</f>
        <v>4.0980814043230047E-3</v>
      </c>
      <c r="G60" s="65">
        <f>Stocks!M476</f>
        <v>-3.9243621224800919E-3</v>
      </c>
      <c r="H60" s="21">
        <f t="array" ref="H60">SQRT(MMULT(MMULT(TRANSPOSE($A$4:$A$9),MMULT(TRANSPOSE(EXP(B61:$G$530)-1),EXP(B61:$G$530)-1)/COUNTA($G61:G$530)),$A$4:$A$9))*NORMSINV($B$11)</f>
        <v>-2.1366674461566367E-2</v>
      </c>
      <c r="I60" s="16">
        <f t="shared" si="2"/>
        <v>0</v>
      </c>
      <c r="J60" s="21">
        <f t="array" ref="J60">SQRT(MMULT(MMULT(TRANSPOSE($A$4:$A$9),MMULT(TRANSPOSE(EXP(B61:G312)-1),EXP(B61:G312)-1)/COUNTA(G61:G312)),$A$4:$A$9))*NORMSINV($B$11)</f>
        <v>-1.8321358177668449E-2</v>
      </c>
      <c r="K60" s="16">
        <f t="shared" si="3"/>
        <v>0</v>
      </c>
      <c r="L60" s="21">
        <f t="shared" si="4"/>
        <v>-6.7567357321901556E-2</v>
      </c>
      <c r="M60" s="61">
        <f t="array" ref="M60">SQRT(MMULT(MMULT(TRANSPOSE($A$4:$A$9),MMULT(TRANSPOSE(EXP(B61:$G$532)-1),EXP(B61:$G$532)-1)/COUNTA($G61:G$532)),$A$4:$A$9))*(-1/SQRT(2*PI())*EXP(-1*(NORMSINV($B$11))^2/2)/$B$11)</f>
        <v>-2.4453040789188335E-2</v>
      </c>
      <c r="N60" s="21">
        <f t="array" ref="N60">SQRT(MMULT(MMULT(TRANSPOSE($A$4:$A$9),MMULT(TRANSPOSE(EXP(B61:G312)-1),EXP(B61:G312)-1)/COUNTA(G61:G312)),$A$4:$A$9))*(-1/SQRT(2*PI())*EXP(-1*(NORMSINV($B$11))^2/2)/$B$11)</f>
        <v>-2.0990130021419855E-2</v>
      </c>
      <c r="O60" s="62">
        <f t="shared" si="5"/>
        <v>-7.7327304610836436E-2</v>
      </c>
      <c r="P60" s="61">
        <f>Stocks!N476</f>
        <v>3.6848970394953266E-2</v>
      </c>
      <c r="Q60" s="21">
        <f>Stocks!O476</f>
        <v>-7.558349367342722E-3</v>
      </c>
      <c r="R60" s="21">
        <f>Stocks!P476</f>
        <v>-5.6177044597838849E-3</v>
      </c>
      <c r="S60" s="21">
        <f>Stocks!Q476</f>
        <v>-2.6313231520173628E-3</v>
      </c>
      <c r="T60" s="21">
        <f>Stocks!R476</f>
        <v>4.1064900223979142E-3</v>
      </c>
      <c r="U60" s="21">
        <f>Stocks!S476</f>
        <v>-3.9166718765048653E-3</v>
      </c>
      <c r="V60" s="61">
        <f t="shared" si="6"/>
        <v>3.538568593617058E-3</v>
      </c>
    </row>
    <row r="61" spans="1:22" ht="12.75" customHeight="1">
      <c r="A61" s="63">
        <f>Stocks!A475</f>
        <v>43080</v>
      </c>
      <c r="B61" s="64">
        <f>Stocks!H475</f>
        <v>4.2798901304187356E-2</v>
      </c>
      <c r="C61" s="64">
        <f>Stocks!I475</f>
        <v>7.1256136346470236E-3</v>
      </c>
      <c r="D61" s="64">
        <f>Stocks!J475</f>
        <v>1.929668917872919E-2</v>
      </c>
      <c r="E61" s="64">
        <f>Stocks!K475</f>
        <v>-1.2381373010227412E-2</v>
      </c>
      <c r="F61" s="64">
        <f>Stocks!L475</f>
        <v>1.2633666485233203E-2</v>
      </c>
      <c r="G61" s="65">
        <f>Stocks!M475</f>
        <v>-1.4318207672642093E-3</v>
      </c>
      <c r="H61" s="21">
        <f t="array" ref="H61">SQRT(MMULT(MMULT(TRANSPOSE($A$4:$A$9),MMULT(TRANSPOSE(EXP(B62:$G$530)-1),EXP(B62:$G$530)-1)/COUNTA($G62:G$530)),$A$4:$A$9))*NORMSINV($B$11)</f>
        <v>-2.1353384097270105E-2</v>
      </c>
      <c r="I61" s="16">
        <f t="shared" si="2"/>
        <v>0</v>
      </c>
      <c r="J61" s="21">
        <f t="array" ref="J61">SQRT(MMULT(MMULT(TRANSPOSE($A$4:$A$9),MMULT(TRANSPOSE(EXP(B62:G313)-1),EXP(B62:G313)-1)/COUNTA(G62:G313)),$A$4:$A$9))*NORMSINV($B$11)</f>
        <v>-1.825267504704416E-2</v>
      </c>
      <c r="K61" s="16">
        <f t="shared" si="3"/>
        <v>0</v>
      </c>
      <c r="L61" s="21">
        <f t="shared" si="4"/>
        <v>-6.7525329499791995E-2</v>
      </c>
      <c r="M61" s="61">
        <f t="array" ref="M61">SQRT(MMULT(MMULT(TRANSPOSE($A$4:$A$9),MMULT(TRANSPOSE(EXP(B62:$G$532)-1),EXP(B62:$G$532)-1)/COUNTA($G62:G$532)),$A$4:$A$9))*(-1/SQRT(2*PI())*EXP(-1*(NORMSINV($B$11))^2/2)/$B$11)</f>
        <v>-2.4437775348443422E-2</v>
      </c>
      <c r="N61" s="21">
        <f t="array" ref="N61">SQRT(MMULT(MMULT(TRANSPOSE($A$4:$A$9),MMULT(TRANSPOSE(EXP(B62:G313)-1),EXP(B62:G313)-1)/COUNTA(G62:G313)),$A$4:$A$9))*(-1/SQRT(2*PI())*EXP(-1*(NORMSINV($B$11))^2/2)/$B$11)</f>
        <v>-2.0911442195544631E-2</v>
      </c>
      <c r="O61" s="62">
        <f t="shared" si="5"/>
        <v>-7.7279031048596167E-2</v>
      </c>
      <c r="P61" s="61">
        <f>Stocks!N475</f>
        <v>4.3727981408815807E-2</v>
      </c>
      <c r="Q61" s="21">
        <f>Stocks!O475</f>
        <v>7.1510612268103858E-3</v>
      </c>
      <c r="R61" s="21">
        <f>Stocks!P475</f>
        <v>1.9484073644610207E-2</v>
      </c>
      <c r="S61" s="21">
        <f>Stocks!Q475</f>
        <v>-1.230503917542849E-2</v>
      </c>
      <c r="T61" s="21">
        <f>Stocks!R475</f>
        <v>1.2713808389410355E-2</v>
      </c>
      <c r="U61" s="21">
        <f>Stocks!S475</f>
        <v>-1.4307962009661472E-3</v>
      </c>
      <c r="V61" s="61">
        <f t="shared" si="6"/>
        <v>1.1556848215542018E-2</v>
      </c>
    </row>
    <row r="62" spans="1:22" ht="12.75" customHeight="1">
      <c r="A62" s="63">
        <f>Stocks!A474</f>
        <v>43077</v>
      </c>
      <c r="B62" s="64">
        <f>Stocks!H474</f>
        <v>1.2420981349049795E-2</v>
      </c>
      <c r="C62" s="64">
        <f>Stocks!I474</f>
        <v>6.2479598534007892E-3</v>
      </c>
      <c r="D62" s="64">
        <f>Stocks!J474</f>
        <v>2.9497256347042343E-4</v>
      </c>
      <c r="E62" s="64">
        <f>Stocks!K474</f>
        <v>1.7873842827228925E-2</v>
      </c>
      <c r="F62" s="64">
        <f>Stocks!L474</f>
        <v>2.0042888855096745E-2</v>
      </c>
      <c r="G62" s="65">
        <f>Stocks!M474</f>
        <v>4.62416047663298E-4</v>
      </c>
      <c r="H62" s="21">
        <f t="array" ref="H62">SQRT(MMULT(MMULT(TRANSPOSE($A$4:$A$9),MMULT(TRANSPOSE(EXP(B63:$G$530)-1),EXP(B63:$G$530)-1)/COUNTA($G63:G$530)),$A$4:$A$9))*NORMSINV($B$11)</f>
        <v>-2.1351066576216198E-2</v>
      </c>
      <c r="I62" s="16">
        <f t="shared" si="2"/>
        <v>0</v>
      </c>
      <c r="J62" s="21">
        <f t="array" ref="J62">SQRT(MMULT(MMULT(TRANSPOSE($A$4:$A$9),MMULT(TRANSPOSE(EXP(B63:G314)-1),EXP(B63:G314)-1)/COUNTA(G63:G314)),$A$4:$A$9))*NORMSINV($B$11)</f>
        <v>-1.8202935909919813E-2</v>
      </c>
      <c r="K62" s="16">
        <f t="shared" si="3"/>
        <v>0</v>
      </c>
      <c r="L62" s="21">
        <f t="shared" si="4"/>
        <v>-6.7518000854736249E-2</v>
      </c>
      <c r="M62" s="61">
        <f t="array" ref="M62">SQRT(MMULT(MMULT(TRANSPOSE($A$4:$A$9),MMULT(TRANSPOSE(EXP(B63:$G$532)-1),EXP(B63:$G$532)-1)/COUNTA($G63:G$532)),$A$4:$A$9))*(-1/SQRT(2*PI())*EXP(-1*(NORMSINV($B$11))^2/2)/$B$11)</f>
        <v>-2.4435067528597761E-2</v>
      </c>
      <c r="N62" s="21">
        <f t="array" ref="N62">SQRT(MMULT(MMULT(TRANSPOSE($A$4:$A$9),MMULT(TRANSPOSE(EXP(B63:G314)-1),EXP(B63:G314)-1)/COUNTA(G63:G314)),$A$4:$A$9))*(-1/SQRT(2*PI())*EXP(-1*(NORMSINV($B$11))^2/2)/$B$11)</f>
        <v>-2.085445783088842E-2</v>
      </c>
      <c r="O62" s="62">
        <f t="shared" si="5"/>
        <v>-7.7270468170390474E-2</v>
      </c>
      <c r="P62" s="61">
        <f>Stocks!N474</f>
        <v>1.2498442118572249E-2</v>
      </c>
      <c r="Q62" s="21">
        <f>Stocks!O474</f>
        <v>6.2675190684109055E-3</v>
      </c>
      <c r="R62" s="21">
        <f>Stocks!P474</f>
        <v>2.9501607215482952E-4</v>
      </c>
      <c r="S62" s="21">
        <f>Stocks!Q474</f>
        <v>1.8034535929285212E-2</v>
      </c>
      <c r="T62" s="21">
        <f>Stocks!R474</f>
        <v>2.0245096232517867E-2</v>
      </c>
      <c r="U62" s="21">
        <f>Stocks!S474</f>
        <v>4.6252297844541794E-4</v>
      </c>
      <c r="V62" s="61">
        <f t="shared" si="6"/>
        <v>9.6338553998977471E-3</v>
      </c>
    </row>
    <row r="63" spans="1:22" ht="12.75" customHeight="1">
      <c r="A63" s="63">
        <f>Stocks!A473</f>
        <v>43076</v>
      </c>
      <c r="B63" s="64">
        <f>Stocks!H473</f>
        <v>-6.4692619536978633E-3</v>
      </c>
      <c r="C63" s="64">
        <f>Stocks!I473</f>
        <v>-8.5520925294503142E-3</v>
      </c>
      <c r="D63" s="64">
        <f>Stocks!J473</f>
        <v>1.8326564762288285E-3</v>
      </c>
      <c r="E63" s="64">
        <f>Stocks!K473</f>
        <v>-5.3984346790143497E-4</v>
      </c>
      <c r="F63" s="64">
        <f>Stocks!L473</f>
        <v>-3.5094704756668317E-3</v>
      </c>
      <c r="G63" s="65">
        <f>Stocks!M473</f>
        <v>3.0109276566406482E-3</v>
      </c>
      <c r="H63" s="21">
        <f t="array" ref="H63">SQRT(MMULT(MMULT(TRANSPOSE($A$4:$A$9),MMULT(TRANSPOSE(EXP(B64:$G$530)-1),EXP(B64:$G$530)-1)/COUNTA($G64:G$530)),$A$4:$A$9))*NORMSINV($B$11)</f>
        <v>-2.1372404824830746E-2</v>
      </c>
      <c r="I63" s="16">
        <f t="shared" si="2"/>
        <v>0</v>
      </c>
      <c r="J63" s="21">
        <f t="array" ref="J63">SQRT(MMULT(MMULT(TRANSPOSE($A$4:$A$9),MMULT(TRANSPOSE(EXP(B64:G315)-1),EXP(B64:G315)-1)/COUNTA(G64:G315)),$A$4:$A$9))*NORMSINV($B$11)</f>
        <v>-1.836289223126145E-2</v>
      </c>
      <c r="K63" s="16">
        <f t="shared" si="3"/>
        <v>0</v>
      </c>
      <c r="L63" s="21">
        <f t="shared" si="4"/>
        <v>-6.7585478321637152E-2</v>
      </c>
      <c r="M63" s="61">
        <f t="array" ref="M63">SQRT(MMULT(MMULT(TRANSPOSE($A$4:$A$9),MMULT(TRANSPOSE(EXP(B64:$G$532)-1),EXP(B64:$G$532)-1)/COUNTA($G64:G$532)),$A$4:$A$9))*(-1/SQRT(2*PI())*EXP(-1*(NORMSINV($B$11))^2/2)/$B$11)</f>
        <v>-2.4459432089182248E-2</v>
      </c>
      <c r="N63" s="21">
        <f t="array" ref="N63">SQRT(MMULT(MMULT(TRANSPOSE($A$4:$A$9),MMULT(TRANSPOSE(EXP(B64:G315)-1),EXP(B64:G315)-1)/COUNTA(G64:G315)),$A$4:$A$9))*(-1/SQRT(2*PI())*EXP(-1*(NORMSINV($B$11))^2/2)/$B$11)</f>
        <v>-2.1037714112990991E-2</v>
      </c>
      <c r="O63" s="62">
        <f t="shared" si="5"/>
        <v>-7.7347515676026615E-2</v>
      </c>
      <c r="P63" s="61">
        <f>Stocks!N473</f>
        <v>-6.4483813302567564E-3</v>
      </c>
      <c r="Q63" s="21">
        <f>Stocks!O473</f>
        <v>-8.5156274111969008E-3</v>
      </c>
      <c r="R63" s="21">
        <f>Stocks!P473</f>
        <v>1.8343368174480743E-3</v>
      </c>
      <c r="S63" s="21">
        <f>Stocks!Q473</f>
        <v>-5.3969777863418372E-4</v>
      </c>
      <c r="T63" s="21">
        <f>Stocks!R473</f>
        <v>-3.503319481838069E-3</v>
      </c>
      <c r="U63" s="21">
        <f>Stocks!S473</f>
        <v>3.0154650520976293E-3</v>
      </c>
      <c r="V63" s="61">
        <f t="shared" si="6"/>
        <v>-2.3595373553967009E-3</v>
      </c>
    </row>
    <row r="64" spans="1:22" ht="12.75" customHeight="1">
      <c r="A64" s="63">
        <f>Stocks!A472</f>
        <v>43075</v>
      </c>
      <c r="B64" s="64">
        <f>Stocks!H472</f>
        <v>3.0993137008501117E-2</v>
      </c>
      <c r="C64" s="64">
        <f>Stocks!I472</f>
        <v>2.3021339999054703E-4</v>
      </c>
      <c r="D64" s="64">
        <f>Stocks!J472</f>
        <v>-3.7204766754644161E-3</v>
      </c>
      <c r="E64" s="64">
        <f>Stocks!K472</f>
        <v>5.8997003170426316E-3</v>
      </c>
      <c r="F64" s="64">
        <f>Stocks!L472</f>
        <v>1.447977880769807E-2</v>
      </c>
      <c r="G64" s="65">
        <f>Stocks!M472</f>
        <v>6.4546818247798151E-3</v>
      </c>
      <c r="H64" s="21">
        <f t="array" ref="H64">SQRT(MMULT(MMULT(TRANSPOSE($A$4:$A$9),MMULT(TRANSPOSE(EXP(B65:$G$530)-1),EXP(B65:$G$530)-1)/COUNTA($G65:G$530)),$A$4:$A$9))*NORMSINV($B$11)</f>
        <v>-2.1372529227828244E-2</v>
      </c>
      <c r="I64" s="16">
        <f t="shared" si="2"/>
        <v>0</v>
      </c>
      <c r="J64" s="21">
        <f t="array" ref="J64">SQRT(MMULT(MMULT(TRANSPOSE($A$4:$A$9),MMULT(TRANSPOSE(EXP(B65:G316)-1),EXP(B65:G316)-1)/COUNTA(G65:G316)),$A$4:$A$9))*NORMSINV($B$11)</f>
        <v>-1.836215522833741E-2</v>
      </c>
      <c r="K64" s="16">
        <f t="shared" si="3"/>
        <v>0</v>
      </c>
      <c r="L64" s="21">
        <f t="shared" si="4"/>
        <v>-6.7585871718457008E-2</v>
      </c>
      <c r="M64" s="61">
        <f t="array" ref="M64">SQRT(MMULT(MMULT(TRANSPOSE($A$4:$A$9),MMULT(TRANSPOSE(EXP(B65:$G$532)-1),EXP(B65:$G$532)-1)/COUNTA($G65:G$532)),$A$4:$A$9))*(-1/SQRT(2*PI())*EXP(-1*(NORMSINV($B$11))^2/2)/$B$11)</f>
        <v>-2.445951838382002E-2</v>
      </c>
      <c r="N64" s="21">
        <f t="array" ref="N64">SQRT(MMULT(MMULT(TRANSPOSE($A$4:$A$9),MMULT(TRANSPOSE(EXP(B65:G316)-1),EXP(B65:G316)-1)/COUNTA(G65:G316)),$A$4:$A$9))*(-1/SQRT(2*PI())*EXP(-1*(NORMSINV($B$11))^2/2)/$B$11)</f>
        <v>-2.1036869754889817E-2</v>
      </c>
      <c r="O64" s="62">
        <f t="shared" si="5"/>
        <v>-7.7347788563631836E-2</v>
      </c>
      <c r="P64" s="61">
        <f>Stocks!N472</f>
        <v>3.1478424834570001E-2</v>
      </c>
      <c r="Q64" s="21">
        <f>Stocks!O472</f>
        <v>2.302399011289597E-4</v>
      </c>
      <c r="R64" s="21">
        <f>Stocks!P472</f>
        <v>-3.7135642772473739E-3</v>
      </c>
      <c r="S64" s="21">
        <f>Stocks!Q472</f>
        <v>5.9171378241140481E-3</v>
      </c>
      <c r="T64" s="21">
        <f>Stocks!R472</f>
        <v>1.4585118623176772E-2</v>
      </c>
      <c r="U64" s="21">
        <f>Stocks!S472</f>
        <v>6.4755581760737573E-3</v>
      </c>
      <c r="V64" s="61">
        <f t="shared" si="6"/>
        <v>9.1621525136360259E-3</v>
      </c>
    </row>
    <row r="65" spans="1:22" ht="12.75" customHeight="1">
      <c r="A65" s="63">
        <f>Stocks!A471</f>
        <v>43074</v>
      </c>
      <c r="B65" s="64">
        <f>Stocks!H471</f>
        <v>-4.9269271644015265E-3</v>
      </c>
      <c r="C65" s="64">
        <f>Stocks!I471</f>
        <v>-2.3883893138806921E-2</v>
      </c>
      <c r="D65" s="64">
        <f>Stocks!J471</f>
        <v>-9.4276386936246483E-4</v>
      </c>
      <c r="E65" s="64">
        <f>Stocks!K471</f>
        <v>9.2336191217608785E-4</v>
      </c>
      <c r="F65" s="64">
        <f>Stocks!L471</f>
        <v>6.2701513148409275E-3</v>
      </c>
      <c r="G65" s="65">
        <f>Stocks!M471</f>
        <v>-3.7810443670725259E-3</v>
      </c>
      <c r="H65" s="21">
        <f t="array" ref="H65">SQRT(MMULT(MMULT(TRANSPOSE($A$4:$A$9),MMULT(TRANSPOSE(EXP(B66:$G$530)-1),EXP(B66:$G$530)-1)/COUNTA($G66:G$530)),$A$4:$A$9))*NORMSINV($B$11)</f>
        <v>-2.1390383023676438E-2</v>
      </c>
      <c r="I65" s="16">
        <f t="shared" si="2"/>
        <v>0</v>
      </c>
      <c r="J65" s="21">
        <f t="array" ref="J65">SQRT(MMULT(MMULT(TRANSPOSE($A$4:$A$9),MMULT(TRANSPOSE(EXP(B66:G317)-1),EXP(B66:G317)-1)/COUNTA(G66:G317)),$A$4:$A$9))*NORMSINV($B$11)</f>
        <v>-1.8361725093298625E-2</v>
      </c>
      <c r="K65" s="16">
        <f t="shared" si="3"/>
        <v>0</v>
      </c>
      <c r="L65" s="21">
        <f t="shared" si="4"/>
        <v>-6.7642330378216958E-2</v>
      </c>
      <c r="M65" s="61">
        <f t="array" ref="M65">SQRT(MMULT(MMULT(TRANSPOSE($A$4:$A$9),MMULT(TRANSPOSE(EXP(B66:$G$532)-1),EXP(B66:$G$532)-1)/COUNTA($G66:G$532)),$A$4:$A$9))*(-1/SQRT(2*PI())*EXP(-1*(NORMSINV($B$11))^2/2)/$B$11)</f>
        <v>-2.4479894567721455E-2</v>
      </c>
      <c r="N65" s="21">
        <f t="array" ref="N65">SQRT(MMULT(MMULT(TRANSPOSE($A$4:$A$9),MMULT(TRANSPOSE(EXP(B66:G317)-1),EXP(B66:G317)-1)/COUNTA(G66:G317)),$A$4:$A$9))*(-1/SQRT(2*PI())*EXP(-1*(NORMSINV($B$11))^2/2)/$B$11)</f>
        <v>-2.1036376964437095E-2</v>
      </c>
      <c r="O65" s="62">
        <f t="shared" si="5"/>
        <v>-7.7412223714782832E-2</v>
      </c>
      <c r="P65" s="61">
        <f>Stocks!N471</f>
        <v>-4.9148097674386717E-3</v>
      </c>
      <c r="Q65" s="21">
        <f>Stocks!O471</f>
        <v>-2.3600930191890548E-2</v>
      </c>
      <c r="R65" s="21">
        <f>Stocks!P471</f>
        <v>-9.423196071282195E-4</v>
      </c>
      <c r="S65" s="21">
        <f>Stocks!Q471</f>
        <v>9.2378834202618432E-4</v>
      </c>
      <c r="T65" s="21">
        <f>Stocks!R471</f>
        <v>6.2898498630343481E-3</v>
      </c>
      <c r="U65" s="21">
        <f>Stocks!S471</f>
        <v>-3.7739052194653558E-3</v>
      </c>
      <c r="V65" s="61">
        <f t="shared" si="6"/>
        <v>-4.3363877634770443E-3</v>
      </c>
    </row>
    <row r="66" spans="1:22" ht="12.75" customHeight="1">
      <c r="A66" s="63">
        <f>Stocks!A470</f>
        <v>43073</v>
      </c>
      <c r="B66" s="64">
        <f>Stocks!H470</f>
        <v>-4.3482878775158796E-3</v>
      </c>
      <c r="C66" s="64">
        <f>Stocks!I470</f>
        <v>-4.2613675282498244E-3</v>
      </c>
      <c r="D66" s="64">
        <f>Stocks!J470</f>
        <v>-7.3346935529539107E-3</v>
      </c>
      <c r="E66" s="64">
        <f>Stocks!K470</f>
        <v>-1.4992536661866186E-2</v>
      </c>
      <c r="F66" s="64">
        <f>Stocks!L470</f>
        <v>-3.8470865724226602E-2</v>
      </c>
      <c r="G66" s="65">
        <f>Stocks!M470</f>
        <v>3.7401469412189723E-3</v>
      </c>
      <c r="H66" s="21">
        <f t="array" ref="H66">SQRT(MMULT(MMULT(TRANSPOSE($A$4:$A$9),MMULT(TRANSPOSE(EXP(B67:$G$530)-1),EXP(B67:$G$530)-1)/COUNTA($G67:G$530)),$A$4:$A$9))*NORMSINV($B$11)</f>
        <v>-2.1381657657179701E-2</v>
      </c>
      <c r="I66" s="16">
        <f t="shared" si="2"/>
        <v>0</v>
      </c>
      <c r="J66" s="21">
        <f t="array" ref="J66">SQRT(MMULT(MMULT(TRANSPOSE($A$4:$A$9),MMULT(TRANSPOSE(EXP(B67:G318)-1),EXP(B67:G318)-1)/COUNTA(G67:G318)),$A$4:$A$9))*NORMSINV($B$11)</f>
        <v>-1.8333266709733665E-2</v>
      </c>
      <c r="K66" s="16">
        <f t="shared" si="3"/>
        <v>0</v>
      </c>
      <c r="L66" s="21">
        <f t="shared" si="4"/>
        <v>-6.7614738346667536E-2</v>
      </c>
      <c r="M66" s="61">
        <f t="array" ref="M66">SQRT(MMULT(MMULT(TRANSPOSE($A$4:$A$9),MMULT(TRANSPOSE(EXP(B67:$G$532)-1),EXP(B67:$G$532)-1)/COUNTA($G67:G$532)),$A$4:$A$9))*(-1/SQRT(2*PI())*EXP(-1*(NORMSINV($B$11))^2/2)/$B$11)</f>
        <v>-2.4469852371921477E-2</v>
      </c>
      <c r="N66" s="21">
        <f t="array" ref="N66">SQRT(MMULT(MMULT(TRANSPOSE($A$4:$A$9),MMULT(TRANSPOSE(EXP(B67:G318)-1),EXP(B67:G318)-1)/COUNTA(G67:G318)),$A$4:$A$9))*(-1/SQRT(2*PI())*EXP(-1*(NORMSINV($B$11))^2/2)/$B$11)</f>
        <v>-2.1003773204091643E-2</v>
      </c>
      <c r="O66" s="62">
        <f t="shared" si="5"/>
        <v>-7.7380467503345512E-2</v>
      </c>
      <c r="P66" s="61">
        <f>Stocks!N470</f>
        <v>-4.3388477615202686E-3</v>
      </c>
      <c r="Q66" s="21">
        <f>Stocks!O470</f>
        <v>-4.2523007851248797E-3</v>
      </c>
      <c r="R66" s="21">
        <f>Stocks!P470</f>
        <v>-7.3078603327578692E-3</v>
      </c>
      <c r="S66" s="21">
        <f>Stocks!Q470</f>
        <v>-1.4880708145996345E-2</v>
      </c>
      <c r="T66" s="21">
        <f>Stocks!R470</f>
        <v>-3.7740260927960678E-2</v>
      </c>
      <c r="U66" s="21">
        <f>Stocks!S470</f>
        <v>3.7471500189145963E-3</v>
      </c>
      <c r="V66" s="61">
        <f t="shared" si="6"/>
        <v>-1.0795471322407574E-2</v>
      </c>
    </row>
    <row r="67" spans="1:22" ht="12.75" customHeight="1">
      <c r="A67" s="63">
        <f>Stocks!A469</f>
        <v>43070</v>
      </c>
      <c r="B67" s="64">
        <f>Stocks!H469</f>
        <v>-7.5401149625174187E-3</v>
      </c>
      <c r="C67" s="64">
        <f>Stocks!I469</f>
        <v>-3.5746139468881151E-3</v>
      </c>
      <c r="D67" s="64">
        <f>Stocks!J469</f>
        <v>-4.6661662295246729E-3</v>
      </c>
      <c r="E67" s="64">
        <f>Stocks!K469</f>
        <v>-4.0598078289861908E-3</v>
      </c>
      <c r="F67" s="64">
        <f>Stocks!L469</f>
        <v>1.0688163980256784E-3</v>
      </c>
      <c r="G67" s="65">
        <f>Stocks!M469</f>
        <v>2.6635263854629227E-3</v>
      </c>
      <c r="H67" s="21">
        <f t="array" ref="H67">SQRT(MMULT(MMULT(TRANSPOSE($A$4:$A$9),MMULT(TRANSPOSE(EXP(B68:$G$530)-1),EXP(B68:$G$530)-1)/COUNTA($G68:G$530)),$A$4:$A$9))*NORMSINV($B$11)</f>
        <v>-2.1402781577066207E-2</v>
      </c>
      <c r="I67" s="16">
        <f t="shared" si="2"/>
        <v>0</v>
      </c>
      <c r="J67" s="21">
        <f t="array" ref="J67">SQRT(MMULT(MMULT(TRANSPOSE($A$4:$A$9),MMULT(TRANSPOSE(EXP(B68:G319)-1),EXP(B68:G319)-1)/COUNTA(G68:G319)),$A$4:$A$9))*NORMSINV($B$11)</f>
        <v>-1.8503243564279185E-2</v>
      </c>
      <c r="K67" s="16">
        <f t="shared" si="3"/>
        <v>0</v>
      </c>
      <c r="L67" s="21">
        <f t="shared" si="4"/>
        <v>-6.7681538046619819E-2</v>
      </c>
      <c r="M67" s="61">
        <f t="array" ref="M67">SQRT(MMULT(MMULT(TRANSPOSE($A$4:$A$9),MMULT(TRANSPOSE(EXP(B68:$G$532)-1),EXP(B68:$G$532)-1)/COUNTA($G68:G$532)),$A$4:$A$9))*(-1/SQRT(2*PI())*EXP(-1*(NORMSINV($B$11))^2/2)/$B$11)</f>
        <v>-2.4493970376346756E-2</v>
      </c>
      <c r="N67" s="21">
        <f t="array" ref="N67">SQRT(MMULT(MMULT(TRANSPOSE($A$4:$A$9),MMULT(TRANSPOSE(EXP(B68:G319)-1),EXP(B68:G319)-1)/COUNTA(G68:G319)),$A$4:$A$9))*(-1/SQRT(2*PI())*EXP(-1*(NORMSINV($B$11))^2/2)/$B$11)</f>
        <v>-2.1198509655556863E-2</v>
      </c>
      <c r="O67" s="62">
        <f t="shared" si="5"/>
        <v>-7.7456735329947429E-2</v>
      </c>
      <c r="P67" s="61">
        <f>Stocks!N469</f>
        <v>-7.5117596079957091E-3</v>
      </c>
      <c r="Q67" s="21">
        <f>Stocks!O469</f>
        <v>-3.5682326203108801E-3</v>
      </c>
      <c r="R67" s="21">
        <f>Stocks!P469</f>
        <v>-4.655296588972512E-3</v>
      </c>
      <c r="S67" s="21">
        <f>Stocks!Q469</f>
        <v>-4.0515779501911053E-3</v>
      </c>
      <c r="T67" s="21">
        <f>Stocks!R469</f>
        <v>1.0693877858233972E-3</v>
      </c>
      <c r="U67" s="21">
        <f>Stocks!S469</f>
        <v>2.6670767233057764E-3</v>
      </c>
      <c r="V67" s="61">
        <f t="shared" si="6"/>
        <v>-2.6750670430568382E-3</v>
      </c>
    </row>
    <row r="68" spans="1:22" ht="12.75" customHeight="1">
      <c r="A68" s="63">
        <f>Stocks!A468</f>
        <v>43069</v>
      </c>
      <c r="B68" s="64">
        <f>Stocks!H468</f>
        <v>4.2505522167820562E-3</v>
      </c>
      <c r="C68" s="64">
        <f>Stocks!I468</f>
        <v>2.0048014809793152E-2</v>
      </c>
      <c r="D68" s="64">
        <f>Stocks!J468</f>
        <v>1.388680797217302E-2</v>
      </c>
      <c r="E68" s="64">
        <f>Stocks!K468</f>
        <v>-3.034053407085846E-3</v>
      </c>
      <c r="F68" s="64">
        <f>Stocks!L468</f>
        <v>9.9099088807149439E-3</v>
      </c>
      <c r="G68" s="65">
        <f>Stocks!M468</f>
        <v>2.2989577582830838E-3</v>
      </c>
      <c r="H68" s="21">
        <f t="array" ref="H68">SQRT(MMULT(MMULT(TRANSPOSE($A$4:$A$9),MMULT(TRANSPOSE(EXP(B69:$G$530)-1),EXP(B69:$G$530)-1)/COUNTA($G69:G$530)),$A$4:$A$9))*NORMSINV($B$11)</f>
        <v>-2.1408630053194898E-2</v>
      </c>
      <c r="I68" s="16">
        <f t="shared" si="2"/>
        <v>0</v>
      </c>
      <c r="J68" s="21">
        <f t="array" ref="J68">SQRT(MMULT(MMULT(TRANSPOSE($A$4:$A$9),MMULT(TRANSPOSE(EXP(B69:G320)-1),EXP(B69:G320)-1)/COUNTA(G69:G320)),$A$4:$A$9))*NORMSINV($B$11)</f>
        <v>-1.8511912062596309E-2</v>
      </c>
      <c r="K68" s="16">
        <f t="shared" si="3"/>
        <v>0</v>
      </c>
      <c r="L68" s="21">
        <f t="shared" si="4"/>
        <v>-6.7700032552027611E-2</v>
      </c>
      <c r="M68" s="61">
        <f t="array" ref="M68">SQRT(MMULT(MMULT(TRANSPOSE($A$4:$A$9),MMULT(TRANSPOSE(EXP(B69:$G$532)-1),EXP(B69:$G$532)-1)/COUNTA($G69:G$532)),$A$4:$A$9))*(-1/SQRT(2*PI())*EXP(-1*(NORMSINV($B$11))^2/2)/$B$11)</f>
        <v>-2.4500606397728344E-2</v>
      </c>
      <c r="N68" s="21">
        <f t="array" ref="N68">SQRT(MMULT(MMULT(TRANSPOSE($A$4:$A$9),MMULT(TRANSPOSE(EXP(B69:G320)-1),EXP(B69:G320)-1)/COUNTA(G69:G320)),$A$4:$A$9))*(-1/SQRT(2*PI())*EXP(-1*(NORMSINV($B$11))^2/2)/$B$11)</f>
        <v>-2.1208440846520019E-2</v>
      </c>
      <c r="O68" s="62">
        <f t="shared" si="5"/>
        <v>-7.7477720272114817E-2</v>
      </c>
      <c r="P68" s="61">
        <f>Stocks!N468</f>
        <v>4.2595986267270017E-3</v>
      </c>
      <c r="Q68" s="21">
        <f>Stocks!O468</f>
        <v>2.0250325976063931E-2</v>
      </c>
      <c r="R68" s="21">
        <f>Stocks!P468</f>
        <v>1.3983677573799253E-2</v>
      </c>
      <c r="S68" s="21">
        <f>Stocks!Q468</f>
        <v>-3.0294553185050061E-3</v>
      </c>
      <c r="T68" s="21">
        <f>Stocks!R468</f>
        <v>9.9591746329488733E-3</v>
      </c>
      <c r="U68" s="21">
        <f>Stocks!S468</f>
        <v>2.3016023879124672E-3</v>
      </c>
      <c r="V68" s="61">
        <f t="shared" si="6"/>
        <v>7.9541539798244198E-3</v>
      </c>
    </row>
    <row r="69" spans="1:22" ht="12.75" customHeight="1">
      <c r="A69" s="63">
        <f>Stocks!A467</f>
        <v>43068</v>
      </c>
      <c r="B69" s="64">
        <f>Stocks!H467</f>
        <v>-3.2030059107626269E-2</v>
      </c>
      <c r="C69" s="64">
        <f>Stocks!I467</f>
        <v>-1.7591812923806169E-2</v>
      </c>
      <c r="D69" s="64">
        <f>Stocks!J467</f>
        <v>-2.0960982975648464E-2</v>
      </c>
      <c r="E69" s="64">
        <f>Stocks!K467</f>
        <v>-5.6969418209406229E-2</v>
      </c>
      <c r="F69" s="64">
        <f>Stocks!L467</f>
        <v>-1.8309917539179574E-2</v>
      </c>
      <c r="G69" s="65">
        <f>Stocks!M467</f>
        <v>7.4350210029515266E-4</v>
      </c>
      <c r="H69" s="21">
        <f t="array" ref="H69">SQRT(MMULT(MMULT(TRANSPOSE($A$4:$A$9),MMULT(TRANSPOSE(EXP(B70:$G$530)-1),EXP(B70:$G$530)-1)/COUNTA($G70:G$530)),$A$4:$A$9))*NORMSINV($B$11)</f>
        <v>-2.1276835320595218E-2</v>
      </c>
      <c r="I69" s="16">
        <f t="shared" si="2"/>
        <v>1</v>
      </c>
      <c r="J69" s="21">
        <f t="array" ref="J69">SQRT(MMULT(MMULT(TRANSPOSE($A$4:$A$9),MMULT(TRANSPOSE(EXP(B70:G321)-1),EXP(B70:G321)-1)/COUNTA(G70:G321)),$A$4:$A$9))*NORMSINV($B$11)</f>
        <v>-1.819109101571512E-2</v>
      </c>
      <c r="K69" s="16">
        <f t="shared" si="3"/>
        <v>1</v>
      </c>
      <c r="L69" s="21">
        <f t="shared" si="4"/>
        <v>-6.7283261013399778E-2</v>
      </c>
      <c r="M69" s="61">
        <f t="array" ref="M69">SQRT(MMULT(MMULT(TRANSPOSE($A$4:$A$9),MMULT(TRANSPOSE(EXP(B70:$G$532)-1),EXP(B70:$G$532)-1)/COUNTA($G70:G$532)),$A$4:$A$9))*(-1/SQRT(2*PI())*EXP(-1*(NORMSINV($B$11))^2/2)/$B$11)</f>
        <v>-2.4349719955454024E-2</v>
      </c>
      <c r="N69" s="21">
        <f t="array" ref="N69">SQRT(MMULT(MMULT(TRANSPOSE($A$4:$A$9),MMULT(TRANSPOSE(EXP(B70:G321)-1),EXP(B70:G321)-1)/COUNTA(G70:G321)),$A$4:$A$9))*(-1/SQRT(2*PI())*EXP(-1*(NORMSINV($B$11))^2/2)/$B$11)</f>
        <v>-2.0840887555855562E-2</v>
      </c>
      <c r="O69" s="62">
        <f t="shared" si="5"/>
        <v>-7.7000575446488445E-2</v>
      </c>
      <c r="P69" s="61">
        <f>Stocks!N467</f>
        <v>-3.1522529926847259E-2</v>
      </c>
      <c r="Q69" s="21">
        <f>Stocks!O467</f>
        <v>-1.7437980368205666E-2</v>
      </c>
      <c r="R69" s="21">
        <f>Stocks!P467</f>
        <v>-2.0742828474998282E-2</v>
      </c>
      <c r="S69" s="21">
        <f>Stocks!Q467</f>
        <v>-5.5377042813732825E-2</v>
      </c>
      <c r="T69" s="21">
        <f>Stocks!R467</f>
        <v>-1.8143309409064057E-2</v>
      </c>
      <c r="U69" s="21">
        <f>Stocks!S467</f>
        <v>7.4377856649531751E-4</v>
      </c>
      <c r="V69" s="61">
        <f t="shared" si="6"/>
        <v>-2.3746652071058794E-2</v>
      </c>
    </row>
    <row r="70" spans="1:22" ht="12.75" customHeight="1">
      <c r="A70" s="63">
        <f>Stocks!A466</f>
        <v>43067</v>
      </c>
      <c r="B70" s="64">
        <f>Stocks!H466</f>
        <v>2.3330296739389913E-3</v>
      </c>
      <c r="C70" s="64">
        <f>Stocks!I466</f>
        <v>5.3797795891510746E-3</v>
      </c>
      <c r="D70" s="64">
        <f>Stocks!J466</f>
        <v>-5.8762243282686217E-3</v>
      </c>
      <c r="E70" s="64">
        <f>Stocks!K466</f>
        <v>2.0952952026064928E-2</v>
      </c>
      <c r="F70" s="64">
        <f>Stocks!L466</f>
        <v>1.1970447612166072E-2</v>
      </c>
      <c r="G70" s="65">
        <f>Stocks!M466</f>
        <v>2.3815540422710288E-3</v>
      </c>
      <c r="H70" s="21">
        <f t="array" ref="H70">SQRT(MMULT(MMULT(TRANSPOSE($A$4:$A$9),MMULT(TRANSPOSE(EXP(B71:$G$530)-1),EXP(B71:$G$530)-1)/COUNTA($G71:G$530)),$A$4:$A$9))*NORMSINV($B$11)</f>
        <v>-2.1289175195350046E-2</v>
      </c>
      <c r="I70" s="16">
        <f t="shared" si="2"/>
        <v>0</v>
      </c>
      <c r="J70" s="21">
        <f t="array" ref="J70">SQRT(MMULT(MMULT(TRANSPOSE($A$4:$A$9),MMULT(TRANSPOSE(EXP(B71:G322)-1),EXP(B71:G322)-1)/COUNTA(G71:G322)),$A$4:$A$9))*NORMSINV($B$11)</f>
        <v>-1.8168056240653131E-2</v>
      </c>
      <c r="K70" s="16">
        <f t="shared" si="3"/>
        <v>0</v>
      </c>
      <c r="L70" s="21">
        <f t="shared" si="4"/>
        <v>-6.7322283123666241E-2</v>
      </c>
      <c r="M70" s="61">
        <f t="array" ref="M70">SQRT(MMULT(MMULT(TRANSPOSE($A$4:$A$9),MMULT(TRANSPOSE(EXP(B71:$G$532)-1),EXP(B71:$G$532)-1)/COUNTA($G71:G$532)),$A$4:$A$9))*(-1/SQRT(2*PI())*EXP(-1*(NORMSINV($B$11))^2/2)/$B$11)</f>
        <v>-2.4363784682593547E-2</v>
      </c>
      <c r="N70" s="21">
        <f t="array" ref="N70">SQRT(MMULT(MMULT(TRANSPOSE($A$4:$A$9),MMULT(TRANSPOSE(EXP(B71:G322)-1),EXP(B71:G322)-1)/COUNTA(G71:G322)),$A$4:$A$9))*(-1/SQRT(2*PI())*EXP(-1*(NORMSINV($B$11))^2/2)/$B$11)</f>
        <v>-2.0814497431342054E-2</v>
      </c>
      <c r="O70" s="62">
        <f t="shared" si="5"/>
        <v>-7.7045052018918134E-2</v>
      </c>
      <c r="P70" s="61">
        <f>Stocks!N466</f>
        <v>2.3357533053612071E-3</v>
      </c>
      <c r="Q70" s="21">
        <f>Stocks!O466</f>
        <v>5.394276588593247E-3</v>
      </c>
      <c r="R70" s="21">
        <f>Stocks!P466</f>
        <v>-5.8589930901518936E-3</v>
      </c>
      <c r="S70" s="21">
        <f>Stocks!Q466</f>
        <v>2.1174006339287225E-2</v>
      </c>
      <c r="T70" s="21">
        <f>Stocks!R466</f>
        <v>1.2042380155220208E-2</v>
      </c>
      <c r="U70" s="21">
        <f>Stocks!S466</f>
        <v>2.3843921947231299E-3</v>
      </c>
      <c r="V70" s="61">
        <f t="shared" si="6"/>
        <v>6.2453025821721884E-3</v>
      </c>
    </row>
    <row r="71" spans="1:22" ht="12.75" customHeight="1">
      <c r="A71" s="63">
        <f>Stocks!A465</f>
        <v>43066</v>
      </c>
      <c r="B71" s="64">
        <f>Stocks!H465</f>
        <v>3.9851087843103322E-3</v>
      </c>
      <c r="C71" s="64">
        <f>Stocks!I465</f>
        <v>-5.8268793567006682E-3</v>
      </c>
      <c r="D71" s="64">
        <f>Stocks!J465</f>
        <v>-5.0421187760281341E-3</v>
      </c>
      <c r="E71" s="64">
        <f>Stocks!K465</f>
        <v>-3.5823835375754271E-3</v>
      </c>
      <c r="F71" s="64">
        <f>Stocks!L465</f>
        <v>7.2999068165429904E-3</v>
      </c>
      <c r="G71" s="65">
        <f>Stocks!M465</f>
        <v>-4.0801758618840261E-3</v>
      </c>
      <c r="H71" s="21">
        <f t="array" ref="H71">SQRT(MMULT(MMULT(TRANSPOSE($A$4:$A$9),MMULT(TRANSPOSE(EXP(B72:$G$530)-1),EXP(B72:$G$530)-1)/COUNTA($G72:G$530)),$A$4:$A$9))*NORMSINV($B$11)</f>
        <v>-2.1311958656748821E-2</v>
      </c>
      <c r="I71" s="16">
        <f t="shared" si="2"/>
        <v>0</v>
      </c>
      <c r="J71" s="21">
        <f t="array" ref="J71">SQRT(MMULT(MMULT(TRANSPOSE($A$4:$A$9),MMULT(TRANSPOSE(EXP(B72:G323)-1),EXP(B72:G323)-1)/COUNTA(G72:G323)),$A$4:$A$9))*NORMSINV($B$11)</f>
        <v>-1.8183613443364437E-2</v>
      </c>
      <c r="K71" s="16">
        <f t="shared" si="3"/>
        <v>0</v>
      </c>
      <c r="L71" s="21">
        <f t="shared" si="4"/>
        <v>-6.7394330754668899E-2</v>
      </c>
      <c r="M71" s="61">
        <f t="array" ref="M71">SQRT(MMULT(MMULT(TRANSPOSE($A$4:$A$9),MMULT(TRANSPOSE(EXP(B72:$G$532)-1),EXP(B72:$G$532)-1)/COUNTA($G72:G$532)),$A$4:$A$9))*(-1/SQRT(2*PI())*EXP(-1*(NORMSINV($B$11))^2/2)/$B$11)</f>
        <v>-2.4389800928115518E-2</v>
      </c>
      <c r="N71" s="21">
        <f t="array" ref="N71">SQRT(MMULT(MMULT(TRANSPOSE($A$4:$A$9),MMULT(TRANSPOSE(EXP(B72:G323)-1),EXP(B72:G323)-1)/COUNTA(G72:G323)),$A$4:$A$9))*(-1/SQRT(2*PI())*EXP(-1*(NORMSINV($B$11))^2/2)/$B$11)</f>
        <v>-2.0832320766518038E-2</v>
      </c>
      <c r="O71" s="62">
        <f t="shared" si="5"/>
        <v>-7.7127322610933718E-2</v>
      </c>
      <c r="P71" s="61">
        <f>Stocks!N465</f>
        <v>3.9930598888187011E-3</v>
      </c>
      <c r="Q71" s="21">
        <f>Stocks!O465</f>
        <v>-5.8099360200815006E-3</v>
      </c>
      <c r="R71" s="21">
        <f>Stocks!P465</f>
        <v>-5.0294286325146872E-3</v>
      </c>
      <c r="S71" s="21">
        <f>Stocks!Q465</f>
        <v>-3.5759744572158173E-3</v>
      </c>
      <c r="T71" s="21">
        <f>Stocks!R465</f>
        <v>7.3266160884848811E-3</v>
      </c>
      <c r="U71" s="21">
        <f>Stocks!S465</f>
        <v>-4.0718632538293397E-3</v>
      </c>
      <c r="V71" s="61">
        <f t="shared" si="6"/>
        <v>-1.1945877310562934E-3</v>
      </c>
    </row>
    <row r="72" spans="1:22" ht="12.75" customHeight="1">
      <c r="A72" s="63">
        <f>Stocks!A464</f>
        <v>43063</v>
      </c>
      <c r="B72" s="64">
        <f>Stocks!H464</f>
        <v>9.3926728201752466E-3</v>
      </c>
      <c r="C72" s="64">
        <f>Stocks!I464</f>
        <v>2.2370275309990511E-3</v>
      </c>
      <c r="D72" s="64">
        <f>Stocks!J464</f>
        <v>5.7188103916215133E-5</v>
      </c>
      <c r="E72" s="64">
        <f>Stocks!K464</f>
        <v>-2.907681747759976E-3</v>
      </c>
      <c r="F72" s="64">
        <f>Stocks!L464</f>
        <v>1.8029448943927327E-3</v>
      </c>
      <c r="G72" s="65">
        <f>Stocks!M464</f>
        <v>4.7744582795337622E-4</v>
      </c>
      <c r="H72" s="21">
        <f t="array" ref="H72">SQRT(MMULT(MMULT(TRANSPOSE($A$4:$A$9),MMULT(TRANSPOSE(EXP(B73:$G$530)-1),EXP(B73:$G$530)-1)/COUNTA($G73:G$530)),$A$4:$A$9))*NORMSINV($B$11)</f>
        <v>-2.1334262411255831E-2</v>
      </c>
      <c r="I72" s="16">
        <f t="shared" si="2"/>
        <v>0</v>
      </c>
      <c r="J72" s="21">
        <f t="array" ref="J72">SQRT(MMULT(MMULT(TRANSPOSE($A$4:$A$9),MMULT(TRANSPOSE(EXP(B73:G324)-1),EXP(B73:G324)-1)/COUNTA(G73:G324)),$A$4:$A$9))*NORMSINV($B$11)</f>
        <v>-1.8185531154719884E-2</v>
      </c>
      <c r="K72" s="16">
        <f t="shared" si="3"/>
        <v>0</v>
      </c>
      <c r="L72" s="21">
        <f t="shared" si="4"/>
        <v>-6.7464861419284303E-2</v>
      </c>
      <c r="M72" s="61">
        <f t="array" ref="M72">SQRT(MMULT(MMULT(TRANSPOSE($A$4:$A$9),MMULT(TRANSPOSE(EXP(B73:$G$532)-1),EXP(B73:$G$532)-1)/COUNTA($G73:G$532)),$A$4:$A$9))*(-1/SQRT(2*PI())*EXP(-1*(NORMSINV($B$11))^2/2)/$B$11)</f>
        <v>-2.441526781472414E-2</v>
      </c>
      <c r="N72" s="21">
        <f t="array" ref="N72">SQRT(MMULT(MMULT(TRANSPOSE($A$4:$A$9),MMULT(TRANSPOSE(EXP(B73:G324)-1),EXP(B73:G324)-1)/COUNTA(G73:G324)),$A$4:$A$9))*(-1/SQRT(2*PI())*EXP(-1*(NORMSINV($B$11))^2/2)/$B$11)</f>
        <v>-2.0834517820377478E-2</v>
      </c>
      <c r="O72" s="62">
        <f t="shared" si="5"/>
        <v>-7.7207855977530201E-2</v>
      </c>
      <c r="P72" s="61">
        <f>Stocks!N464</f>
        <v>9.4369224036418512E-3</v>
      </c>
      <c r="Q72" s="21">
        <f>Stocks!O464</f>
        <v>2.2395315439201133E-3</v>
      </c>
      <c r="R72" s="21">
        <f>Stocks!P464</f>
        <v>5.7189739186921746E-5</v>
      </c>
      <c r="S72" s="21">
        <f>Stocks!Q464</f>
        <v>-2.9034585354308995E-3</v>
      </c>
      <c r="T72" s="21">
        <f>Stocks!R464</f>
        <v>1.8045711767578443E-3</v>
      </c>
      <c r="U72" s="21">
        <f>Stocks!S464</f>
        <v>4.7755982335425832E-4</v>
      </c>
      <c r="V72" s="61">
        <f t="shared" si="6"/>
        <v>1.8520526919050147E-3</v>
      </c>
    </row>
    <row r="73" spans="1:22" ht="12.75" customHeight="1">
      <c r="A73" s="63">
        <f>Stocks!A463</f>
        <v>43061</v>
      </c>
      <c r="B73" s="64">
        <f>Stocks!H463</f>
        <v>-1.652927646428454E-2</v>
      </c>
      <c r="C73" s="64">
        <f>Stocks!I463</f>
        <v>-6.4738536312229297E-3</v>
      </c>
      <c r="D73" s="64">
        <f>Stocks!J463</f>
        <v>1.0456799412486261E-2</v>
      </c>
      <c r="E73" s="64">
        <f>Stocks!K463</f>
        <v>4.585963616844372E-4</v>
      </c>
      <c r="F73" s="64">
        <f>Stocks!L463</f>
        <v>-7.3126486612891698E-3</v>
      </c>
      <c r="G73" s="65">
        <f>Stocks!M463</f>
        <v>-7.2296314055306883E-3</v>
      </c>
      <c r="H73" s="21">
        <f t="array" ref="H73">SQRT(MMULT(MMULT(TRANSPOSE($A$4:$A$9),MMULT(TRANSPOSE(EXP(B74:$G$530)-1),EXP(B74:$G$530)-1)/COUNTA($G74:G$530)),$A$4:$A$9))*NORMSINV($B$11)</f>
        <v>-2.1352237330316798E-2</v>
      </c>
      <c r="I73" s="16">
        <f t="shared" si="2"/>
        <v>0</v>
      </c>
      <c r="J73" s="21">
        <f t="array" ref="J73">SQRT(MMULT(MMULT(TRANSPOSE($A$4:$A$9),MMULT(TRANSPOSE(EXP(B74:G325)-1),EXP(B74:G325)-1)/COUNTA(G74:G325)),$A$4:$A$9))*NORMSINV($B$11)</f>
        <v>-1.8243430882462917E-2</v>
      </c>
      <c r="K73" s="16">
        <f t="shared" si="3"/>
        <v>0</v>
      </c>
      <c r="L73" s="21">
        <f t="shared" si="4"/>
        <v>-6.7521703104274133E-2</v>
      </c>
      <c r="M73" s="61">
        <f t="array" ref="M73">SQRT(MMULT(MMULT(TRANSPOSE($A$4:$A$9),MMULT(TRANSPOSE(EXP(B74:$G$532)-1),EXP(B74:$G$532)-1)/COUNTA($G74:G$532)),$A$4:$A$9))*(-1/SQRT(2*PI())*EXP(-1*(NORMSINV($B$11))^2/2)/$B$11)</f>
        <v>-2.4435780350705545E-2</v>
      </c>
      <c r="N73" s="21">
        <f t="array" ref="N73">SQRT(MMULT(MMULT(TRANSPOSE($A$4:$A$9),MMULT(TRANSPOSE(EXP(B74:G325)-1),EXP(B74:G325)-1)/COUNTA(G74:G325)),$A$4:$A$9))*(-1/SQRT(2*PI())*EXP(-1*(NORMSINV($B$11))^2/2)/$B$11)</f>
        <v>-2.090085148416734E-2</v>
      </c>
      <c r="O73" s="62">
        <f t="shared" si="5"/>
        <v>-7.7272722311817602E-2</v>
      </c>
      <c r="P73" s="61">
        <f>Stocks!N463</f>
        <v>-1.6393417553842972E-2</v>
      </c>
      <c r="Q73" s="21">
        <f>Stocks!O463</f>
        <v>-6.4529433884204044E-3</v>
      </c>
      <c r="R73" s="21">
        <f>Stocks!P463</f>
        <v>1.0511662804535828E-2</v>
      </c>
      <c r="S73" s="21">
        <f>Stocks!Q463</f>
        <v>4.5870153307246697E-4</v>
      </c>
      <c r="T73" s="21">
        <f>Stocks!R463</f>
        <v>-7.2859763008677574E-3</v>
      </c>
      <c r="U73" s="21">
        <f>Stocks!S463</f>
        <v>-7.2035604859472498E-3</v>
      </c>
      <c r="V73" s="61">
        <f t="shared" si="6"/>
        <v>-4.3942555652450145E-3</v>
      </c>
    </row>
    <row r="74" spans="1:22" ht="12.75" customHeight="1">
      <c r="A74" s="63">
        <f>Stocks!A462</f>
        <v>43060</v>
      </c>
      <c r="B74" s="64">
        <f>Stocks!H462</f>
        <v>2.8954247281537008E-2</v>
      </c>
      <c r="C74" s="64">
        <f>Stocks!I462</f>
        <v>7.1461518744937351E-3</v>
      </c>
      <c r="D74" s="64">
        <f>Stocks!J462</f>
        <v>1.8419685891724959E-2</v>
      </c>
      <c r="E74" s="64">
        <f>Stocks!K462</f>
        <v>1.0913899170122615E-2</v>
      </c>
      <c r="F74" s="64">
        <f>Stocks!L462</f>
        <v>1.4316030973795123E-2</v>
      </c>
      <c r="G74" s="65">
        <f>Stocks!M462</f>
        <v>-8.8197226739610245E-3</v>
      </c>
      <c r="H74" s="21">
        <f t="array" ref="H74">SQRT(MMULT(MMULT(TRANSPOSE($A$4:$A$9),MMULT(TRANSPOSE(EXP(B75:$G$530)-1),EXP(B75:$G$530)-1)/COUNTA($G75:G$530)),$A$4:$A$9))*NORMSINV($B$11)</f>
        <v>-2.1335899886852465E-2</v>
      </c>
      <c r="I74" s="16">
        <f t="shared" si="2"/>
        <v>0</v>
      </c>
      <c r="J74" s="21">
        <f t="array" ref="J74">SQRT(MMULT(MMULT(TRANSPOSE($A$4:$A$9),MMULT(TRANSPOSE(EXP(B75:G326)-1),EXP(B75:G326)-1)/COUNTA(G75:G326)),$A$4:$A$9))*NORMSINV($B$11)</f>
        <v>-1.8184811460606458E-2</v>
      </c>
      <c r="K74" s="16">
        <f t="shared" si="3"/>
        <v>0</v>
      </c>
      <c r="L74" s="21">
        <f t="shared" si="4"/>
        <v>-6.7470039571782603E-2</v>
      </c>
      <c r="M74" s="61">
        <f t="array" ref="M74">SQRT(MMULT(MMULT(TRANSPOSE($A$4:$A$9),MMULT(TRANSPOSE(EXP(B75:$G$532)-1),EXP(B75:$G$532)-1)/COUNTA($G75:G$532)),$A$4:$A$9))*(-1/SQRT(2*PI())*EXP(-1*(NORMSINV($B$11))^2/2)/$B$11)</f>
        <v>-2.4417025109824717E-2</v>
      </c>
      <c r="N74" s="21">
        <f t="array" ref="N74">SQRT(MMULT(MMULT(TRANSPOSE($A$4:$A$9),MMULT(TRANSPOSE(EXP(B75:G326)-1),EXP(B75:G326)-1)/COUNTA(G75:G326)),$A$4:$A$9))*(-1/SQRT(2*PI())*EXP(-1*(NORMSINV($B$11))^2/2)/$B$11)</f>
        <v>-2.083369329236651E-2</v>
      </c>
      <c r="O74" s="62">
        <f t="shared" si="5"/>
        <v>-7.7213413032569081E-2</v>
      </c>
      <c r="P74" s="61">
        <f>Stocks!N462</f>
        <v>2.9377496578917525E-2</v>
      </c>
      <c r="Q74" s="21">
        <f>Stocks!O462</f>
        <v>7.1717465492870929E-3</v>
      </c>
      <c r="R74" s="21">
        <f>Stocks!P462</f>
        <v>1.859037470670968E-2</v>
      </c>
      <c r="S74" s="21">
        <f>Stocks!Q462</f>
        <v>1.0973673025028099E-2</v>
      </c>
      <c r="T74" s="21">
        <f>Stocks!R462</f>
        <v>1.4418996109164072E-2</v>
      </c>
      <c r="U74" s="21">
        <f>Stocks!S462</f>
        <v>-8.780943012303033E-3</v>
      </c>
      <c r="V74" s="61">
        <f t="shared" si="6"/>
        <v>1.1958557326133906E-2</v>
      </c>
    </row>
    <row r="75" spans="1:22" ht="12.75" customHeight="1">
      <c r="A75" s="63">
        <f>Stocks!A461</f>
        <v>43059</v>
      </c>
      <c r="B75" s="64">
        <f>Stocks!H461</f>
        <v>-2.0231851934889893E-2</v>
      </c>
      <c r="C75" s="64">
        <f>Stocks!I461</f>
        <v>-2.2419695731456564E-4</v>
      </c>
      <c r="D75" s="64">
        <f>Stocks!J461</f>
        <v>-9.99504872997072E-4</v>
      </c>
      <c r="E75" s="64">
        <f>Stocks!K461</f>
        <v>4.6476148363979964E-3</v>
      </c>
      <c r="F75" s="64">
        <f>Stocks!L461</f>
        <v>1.5763027342826847E-3</v>
      </c>
      <c r="G75" s="65">
        <f>Stocks!M461</f>
        <v>2.7460008376855449E-4</v>
      </c>
      <c r="H75" s="21">
        <f t="array" ref="H75">SQRT(MMULT(MMULT(TRANSPOSE($A$4:$A$9),MMULT(TRANSPOSE(EXP(B76:$G$530)-1),EXP(B76:$G$530)-1)/COUNTA($G76:G$530)),$A$4:$A$9))*NORMSINV($B$11)</f>
        <v>-2.1357652339992927E-2</v>
      </c>
      <c r="I75" s="16">
        <f t="shared" si="2"/>
        <v>0</v>
      </c>
      <c r="J75" s="21">
        <f t="array" ref="J75">SQRT(MMULT(MMULT(TRANSPOSE($A$4:$A$9),MMULT(TRANSPOSE(EXP(B76:G327)-1),EXP(B76:G327)-1)/COUNTA(G76:G327)),$A$4:$A$9))*NORMSINV($B$11)</f>
        <v>-1.8202125153289082E-2</v>
      </c>
      <c r="K75" s="16">
        <f t="shared" si="3"/>
        <v>0</v>
      </c>
      <c r="L75" s="21">
        <f t="shared" si="4"/>
        <v>-6.7538826868402554E-2</v>
      </c>
      <c r="M75" s="61">
        <f t="array" ref="M75">SQRT(MMULT(MMULT(TRANSPOSE($A$4:$A$9),MMULT(TRANSPOSE(EXP(B76:$G$532)-1),EXP(B76:$G$532)-1)/COUNTA($G76:G$532)),$A$4:$A$9))*(-1/SQRT(2*PI())*EXP(-1*(NORMSINV($B$11))^2/2)/$B$11)</f>
        <v>-2.4441860070030966E-2</v>
      </c>
      <c r="N75" s="21">
        <f t="array" ref="N75">SQRT(MMULT(MMULT(TRANSPOSE($A$4:$A$9),MMULT(TRANSPOSE(EXP(B76:G327)-1),EXP(B76:G327)-1)/COUNTA(G76:G327)),$A$4:$A$9))*(-1/SQRT(2*PI())*EXP(-1*(NORMSINV($B$11))^2/2)/$B$11)</f>
        <v>-2.0853528975782281E-2</v>
      </c>
      <c r="O75" s="62">
        <f t="shared" si="5"/>
        <v>-7.7291948072420472E-2</v>
      </c>
      <c r="P75" s="61">
        <f>Stocks!N461</f>
        <v>-2.0028561308816833E-2</v>
      </c>
      <c r="Q75" s="21">
        <f>Stocks!O461</f>
        <v>-2.2417182705485177E-4</v>
      </c>
      <c r="R75" s="21">
        <f>Stocks!P461</f>
        <v>-9.990055343791944E-4</v>
      </c>
      <c r="S75" s="21">
        <f>Stocks!Q461</f>
        <v>4.658431749354589E-3</v>
      </c>
      <c r="T75" s="21">
        <f>Stocks!R461</f>
        <v>1.5775457524763443E-3</v>
      </c>
      <c r="U75" s="21">
        <f>Stocks!S461</f>
        <v>2.7463778982279939E-4</v>
      </c>
      <c r="V75" s="61">
        <f t="shared" si="6"/>
        <v>-2.4568538964328578E-3</v>
      </c>
    </row>
    <row r="76" spans="1:22" ht="12.75" customHeight="1">
      <c r="A76" s="63">
        <f>Stocks!A460</f>
        <v>43056</v>
      </c>
      <c r="B76" s="64">
        <f>Stocks!H460</f>
        <v>8.1268491224152709E-3</v>
      </c>
      <c r="C76" s="64">
        <f>Stocks!I460</f>
        <v>-2.259736487087469E-2</v>
      </c>
      <c r="D76" s="64">
        <f>Stocks!J460</f>
        <v>-5.5678481211623963E-3</v>
      </c>
      <c r="E76" s="64">
        <f>Stocks!K460</f>
        <v>-1.188559718779182E-2</v>
      </c>
      <c r="F76" s="64">
        <f>Stocks!L460</f>
        <v>-9.6617524274448773E-3</v>
      </c>
      <c r="G76" s="65">
        <f>Stocks!M460</f>
        <v>-1.8819399967144219E-3</v>
      </c>
      <c r="H76" s="21">
        <f t="array" ref="H76">SQRT(MMULT(MMULT(TRANSPOSE($A$4:$A$9),MMULT(TRANSPOSE(EXP(B77:$G$530)-1),EXP(B77:$G$530)-1)/COUNTA($G77:G$530)),$A$4:$A$9))*NORMSINV($B$11)</f>
        <v>-2.1366807423348365E-2</v>
      </c>
      <c r="I76" s="16">
        <f t="shared" si="2"/>
        <v>0</v>
      </c>
      <c r="J76" s="21">
        <f t="array" ref="J76">SQRT(MMULT(MMULT(TRANSPOSE($A$4:$A$9),MMULT(TRANSPOSE(EXP(B77:G328)-1),EXP(B77:G328)-1)/COUNTA(G77:G328)),$A$4:$A$9))*NORMSINV($B$11)</f>
        <v>-1.8214088053422887E-2</v>
      </c>
      <c r="K76" s="16">
        <f t="shared" si="3"/>
        <v>0</v>
      </c>
      <c r="L76" s="21">
        <f t="shared" si="4"/>
        <v>-6.7567777783974423E-2</v>
      </c>
      <c r="M76" s="61">
        <f t="array" ref="M76">SQRT(MMULT(MMULT(TRANSPOSE($A$4:$A$9),MMULT(TRANSPOSE(EXP(B77:$G$532)-1),EXP(B77:$G$532)-1)/COUNTA($G77:G$532)),$A$4:$A$9))*(-1/SQRT(2*PI())*EXP(-1*(NORMSINV($B$11))^2/2)/$B$11)</f>
        <v>-2.4452278160623668E-2</v>
      </c>
      <c r="N76" s="21">
        <f t="array" ref="N76">SQRT(MMULT(MMULT(TRANSPOSE($A$4:$A$9),MMULT(TRANSPOSE(EXP(B77:G328)-1),EXP(B77:G328)-1)/COUNTA(G77:G328)),$A$4:$A$9))*(-1/SQRT(2*PI())*EXP(-1*(NORMSINV($B$11))^2/2)/$B$11)</f>
        <v>-2.086723444602127E-2</v>
      </c>
      <c r="O76" s="62">
        <f t="shared" si="5"/>
        <v>-7.7324892967563383E-2</v>
      </c>
      <c r="P76" s="61">
        <f>Stocks!N460</f>
        <v>8.1599615999999511E-3</v>
      </c>
      <c r="Q76" s="21">
        <f>Stocks!O460</f>
        <v>-2.2343956795270178E-2</v>
      </c>
      <c r="R76" s="21">
        <f>Stocks!P460</f>
        <v>-5.552376382893495E-3</v>
      </c>
      <c r="S76" s="21">
        <f>Stocks!Q460</f>
        <v>-1.1815242489265101E-2</v>
      </c>
      <c r="T76" s="21">
        <f>Stocks!R460</f>
        <v>-9.6152276549675408E-3</v>
      </c>
      <c r="U76" s="21">
        <f>Stocks!S460</f>
        <v>-1.8801702579935866E-3</v>
      </c>
      <c r="V76" s="61">
        <f t="shared" si="6"/>
        <v>-7.1745019967316579E-3</v>
      </c>
    </row>
    <row r="77" spans="1:22" ht="12.75" customHeight="1">
      <c r="A77" s="63">
        <f>Stocks!A459</f>
        <v>43055</v>
      </c>
      <c r="B77" s="64">
        <f>Stocks!H459</f>
        <v>3.8474302769190027E-3</v>
      </c>
      <c r="C77" s="64">
        <f>Stocks!I459</f>
        <v>4.1708155531577744E-3</v>
      </c>
      <c r="D77" s="64">
        <f>Stocks!J459</f>
        <v>1.1876414138870261E-2</v>
      </c>
      <c r="E77" s="64">
        <f>Stocks!K459</f>
        <v>1.749135266703641E-2</v>
      </c>
      <c r="F77" s="64">
        <f>Stocks!L459</f>
        <v>2.6475477411102375E-3</v>
      </c>
      <c r="G77" s="65">
        <f>Stocks!M459</f>
        <v>-7.0317437503055148E-3</v>
      </c>
      <c r="H77" s="21">
        <f t="array" ref="H77">SQRT(MMULT(MMULT(TRANSPOSE($A$4:$A$9),MMULT(TRANSPOSE(EXP(B78:$G$530)-1),EXP(B78:$G$530)-1)/COUNTA($G78:G$530)),$A$4:$A$9))*NORMSINV($B$11)</f>
        <v>-2.1381789672006633E-2</v>
      </c>
      <c r="I77" s="16">
        <f t="shared" si="2"/>
        <v>0</v>
      </c>
      <c r="J77" s="21">
        <f t="array" ref="J77">SQRT(MMULT(MMULT(TRANSPOSE($A$4:$A$9),MMULT(TRANSPOSE(EXP(B78:G329)-1),EXP(B78:G329)-1)/COUNTA(G78:G329)),$A$4:$A$9))*NORMSINV($B$11)</f>
        <v>-1.823329438791137E-2</v>
      </c>
      <c r="K77" s="16">
        <f t="shared" si="3"/>
        <v>0</v>
      </c>
      <c r="L77" s="21">
        <f t="shared" si="4"/>
        <v>-6.761515581420556E-2</v>
      </c>
      <c r="M77" s="61">
        <f t="array" ref="M77">SQRT(MMULT(MMULT(TRANSPOSE($A$4:$A$9),MMULT(TRANSPOSE(EXP(B78:$G$532)-1),EXP(B78:$G$532)-1)/COUNTA($G78:G$532)),$A$4:$A$9))*(-1/SQRT(2*PI())*EXP(-1*(NORMSINV($B$11))^2/2)/$B$11)</f>
        <v>-2.4469364560281145E-2</v>
      </c>
      <c r="N77" s="21">
        <f t="array" ref="N77">SQRT(MMULT(MMULT(TRANSPOSE($A$4:$A$9),MMULT(TRANSPOSE(EXP(B78:G329)-1),EXP(B78:G329)-1)/COUNTA(G78:G329)),$A$4:$A$9))*(-1/SQRT(2*PI())*EXP(-1*(NORMSINV($B$11))^2/2)/$B$11)</f>
        <v>-2.0889238462002978E-2</v>
      </c>
      <c r="O77" s="62">
        <f t="shared" si="5"/>
        <v>-7.737892490749293E-2</v>
      </c>
      <c r="P77" s="61">
        <f>Stocks!N459</f>
        <v>3.8548411379958525E-3</v>
      </c>
      <c r="Q77" s="21">
        <f>Stocks!O459</f>
        <v>4.1795255093440052E-3</v>
      </c>
      <c r="R77" s="21">
        <f>Stocks!P459</f>
        <v>1.1947218769339579E-2</v>
      </c>
      <c r="S77" s="21">
        <f>Stocks!Q459</f>
        <v>1.7645222195638799E-2</v>
      </c>
      <c r="T77" s="21">
        <f>Stocks!R459</f>
        <v>2.6510555906808422E-3</v>
      </c>
      <c r="U77" s="21">
        <f>Stocks!S459</f>
        <v>-7.0070788864155624E-3</v>
      </c>
      <c r="V77" s="61">
        <f t="shared" si="6"/>
        <v>5.545130719430586E-3</v>
      </c>
    </row>
    <row r="78" spans="1:22" ht="12.75" customHeight="1">
      <c r="A78" s="63">
        <f>Stocks!A458</f>
        <v>43054</v>
      </c>
      <c r="B78" s="64">
        <f>Stocks!H458</f>
        <v>8.3870685187324573E-3</v>
      </c>
      <c r="C78" s="64">
        <f>Stocks!I458</f>
        <v>-8.7603760940255567E-3</v>
      </c>
      <c r="D78" s="64">
        <f>Stocks!J458</f>
        <v>-1.3277893695221053E-2</v>
      </c>
      <c r="E78" s="64">
        <f>Stocks!K458</f>
        <v>-1.8513856712861185E-2</v>
      </c>
      <c r="F78" s="64">
        <f>Stocks!L458</f>
        <v>-7.8026005352264559E-3</v>
      </c>
      <c r="G78" s="65">
        <f>Stocks!M458</f>
        <v>-5.8244638260706236E-3</v>
      </c>
      <c r="H78" s="21">
        <f t="array" ref="H78">SQRT(MMULT(MMULT(TRANSPOSE($A$4:$A$9),MMULT(TRANSPOSE(EXP(B79:$G$530)-1),EXP(B79:$G$530)-1)/COUNTA($G79:G$530)),$A$4:$A$9))*NORMSINV($B$11)</f>
        <v>-2.1389400947159777E-2</v>
      </c>
      <c r="I78" s="16">
        <f t="shared" si="2"/>
        <v>0</v>
      </c>
      <c r="J78" s="21">
        <f t="array" ref="J78">SQRT(MMULT(MMULT(TRANSPOSE($A$4:$A$9),MMULT(TRANSPOSE(EXP(B79:G330)-1),EXP(B79:G330)-1)/COUNTA(G79:G330)),$A$4:$A$9))*NORMSINV($B$11)</f>
        <v>-1.8252371111289179E-2</v>
      </c>
      <c r="K78" s="16">
        <f t="shared" si="3"/>
        <v>0</v>
      </c>
      <c r="L78" s="21">
        <f t="shared" si="4"/>
        <v>-6.7639224779587739E-2</v>
      </c>
      <c r="M78" s="61">
        <f t="array" ref="M78">SQRT(MMULT(MMULT(TRANSPOSE($A$4:$A$9),MMULT(TRANSPOSE(EXP(B79:$G$532)-1),EXP(B79:$G$532)-1)/COUNTA($G79:G$532)),$A$4:$A$9))*(-1/SQRT(2*PI())*EXP(-1*(NORMSINV($B$11))^2/2)/$B$11)</f>
        <v>-2.4478015277503842E-2</v>
      </c>
      <c r="N78" s="21">
        <f t="array" ref="N78">SQRT(MMULT(MMULT(TRANSPOSE($A$4:$A$9),MMULT(TRANSPOSE(EXP(B79:G330)-1),EXP(B79:G330)-1)/COUNTA(G79:G330)),$A$4:$A$9))*(-1/SQRT(2*PI())*EXP(-1*(NORMSINV($B$11))^2/2)/$B$11)</f>
        <v>-2.0911093987133804E-2</v>
      </c>
      <c r="O78" s="62">
        <f t="shared" si="5"/>
        <v>-7.740628087731069E-2</v>
      </c>
      <c r="P78" s="61">
        <f>Stocks!N458</f>
        <v>8.4223385128989556E-3</v>
      </c>
      <c r="Q78" s="21">
        <f>Stocks!O458</f>
        <v>-8.7221158057244497E-3</v>
      </c>
      <c r="R78" s="21">
        <f>Stocks!P458</f>
        <v>-1.3190131327277877E-2</v>
      </c>
      <c r="S78" s="21">
        <f>Stocks!Q458</f>
        <v>-1.834352803431253E-2</v>
      </c>
      <c r="T78" s="21">
        <f>Stocks!R458</f>
        <v>-7.7722392646104475E-3</v>
      </c>
      <c r="U78" s="21">
        <f>Stocks!S458</f>
        <v>-5.8075345206293968E-3</v>
      </c>
      <c r="V78" s="61">
        <f t="shared" si="6"/>
        <v>-7.5688684066092899E-3</v>
      </c>
    </row>
    <row r="79" spans="1:22" ht="12.75" customHeight="1">
      <c r="A79" s="63">
        <f>Stocks!A457</f>
        <v>43053</v>
      </c>
      <c r="B79" s="64">
        <f>Stocks!H457</f>
        <v>-2.1471685124670698E-2</v>
      </c>
      <c r="C79" s="64">
        <f>Stocks!I457</f>
        <v>2.4012293661872315E-3</v>
      </c>
      <c r="D79" s="64">
        <f>Stocks!J457</f>
        <v>-1.5233205072380863E-2</v>
      </c>
      <c r="E79" s="64">
        <f>Stocks!K457</f>
        <v>3.2242663900275228E-3</v>
      </c>
      <c r="F79" s="64">
        <f>Stocks!L457</f>
        <v>1.4288113661040619E-3</v>
      </c>
      <c r="G79" s="65">
        <f>Stocks!M457</f>
        <v>7.7467441414575851E-3</v>
      </c>
      <c r="H79" s="21">
        <f t="array" ref="H79">SQRT(MMULT(MMULT(TRANSPOSE($A$4:$A$9),MMULT(TRANSPOSE(EXP(B80:$G$530)-1),EXP(B80:$G$530)-1)/COUNTA($G80:G$530)),$A$4:$A$9))*NORMSINV($B$11)</f>
        <v>-2.1409496205480268E-2</v>
      </c>
      <c r="I79" s="16">
        <f t="shared" si="2"/>
        <v>0</v>
      </c>
      <c r="J79" s="21">
        <f t="array" ref="J79">SQRT(MMULT(MMULT(TRANSPOSE($A$4:$A$9),MMULT(TRANSPOSE(EXP(B80:G331)-1),EXP(B80:G331)-1)/COUNTA(G80:G331)),$A$4:$A$9))*NORMSINV($B$11)</f>
        <v>-1.843759649660796E-2</v>
      </c>
      <c r="K79" s="16">
        <f t="shared" si="3"/>
        <v>0</v>
      </c>
      <c r="L79" s="21">
        <f t="shared" si="4"/>
        <v>-6.7702771566049938E-2</v>
      </c>
      <c r="M79" s="61">
        <f t="array" ref="M79">SQRT(MMULT(MMULT(TRANSPOSE($A$4:$A$9),MMULT(TRANSPOSE(EXP(B80:$G$532)-1),EXP(B80:$G$532)-1)/COUNTA($G80:G$532)),$A$4:$A$9))*(-1/SQRT(2*PI())*EXP(-1*(NORMSINV($B$11))^2/2)/$B$11)</f>
        <v>-2.4500952314658316E-2</v>
      </c>
      <c r="N79" s="21">
        <f t="array" ref="N79">SQRT(MMULT(MMULT(TRANSPOSE($A$4:$A$9),MMULT(TRANSPOSE(EXP(B80:G331)-1),EXP(B80:G331)-1)/COUNTA(G80:G331)),$A$4:$A$9))*(-1/SQRT(2*PI())*EXP(-1*(NORMSINV($B$11))^2/2)/$B$11)</f>
        <v>-2.1123300139287295E-2</v>
      </c>
      <c r="O79" s="62">
        <f t="shared" si="5"/>
        <v>-7.7478814157494746E-2</v>
      </c>
      <c r="P79" s="61">
        <f>Stocks!N457</f>
        <v>-2.1242809535373604E-2</v>
      </c>
      <c r="Q79" s="21">
        <f>Stocks!O457</f>
        <v>2.4041146263499924E-3</v>
      </c>
      <c r="R79" s="21">
        <f>Stocks!P457</f>
        <v>-1.5117766712735644E-2</v>
      </c>
      <c r="S79" s="21">
        <f>Stocks!Q457</f>
        <v>3.2294699279323508E-3</v>
      </c>
      <c r="T79" s="21">
        <f>Stocks!R457</f>
        <v>1.4298326033913024E-3</v>
      </c>
      <c r="U79" s="21">
        <f>Stocks!S457</f>
        <v>7.776827797139973E-3</v>
      </c>
      <c r="V79" s="61">
        <f t="shared" si="6"/>
        <v>-3.5867218822159385E-3</v>
      </c>
    </row>
    <row r="80" spans="1:22" ht="12.75" customHeight="1">
      <c r="A80" s="63">
        <f>Stocks!A456</f>
        <v>43052</v>
      </c>
      <c r="B80" s="64">
        <f>Stocks!H456</f>
        <v>4.0141886845447498E-2</v>
      </c>
      <c r="C80" s="64">
        <f>Stocks!I456</f>
        <v>3.7228852792765676E-3</v>
      </c>
      <c r="D80" s="64">
        <f>Stocks!J456</f>
        <v>-4.0155025578489309E-3</v>
      </c>
      <c r="E80" s="64">
        <f>Stocks!K456</f>
        <v>1.5810186993415142E-2</v>
      </c>
      <c r="F80" s="64">
        <f>Stocks!L456</f>
        <v>7.1502932359483132E-4</v>
      </c>
      <c r="G80" s="65">
        <f>Stocks!M456</f>
        <v>6.188031584753775E-3</v>
      </c>
      <c r="H80" s="21">
        <f t="array" ref="H80">SQRT(MMULT(MMULT(TRANSPOSE($A$4:$A$9),MMULT(TRANSPOSE(EXP(B81:$G$530)-1),EXP(B81:$G$530)-1)/COUNTA($G81:G$530)),$A$4:$A$9))*NORMSINV($B$11)</f>
        <v>-2.1401785298395919E-2</v>
      </c>
      <c r="I80" s="16">
        <f t="shared" si="2"/>
        <v>0</v>
      </c>
      <c r="J80" s="21">
        <f t="array" ref="J80">SQRT(MMULT(MMULT(TRANSPOSE($A$4:$A$9),MMULT(TRANSPOSE(EXP(B81:G332)-1),EXP(B81:G332)-1)/COUNTA(G81:G332)),$A$4:$A$9))*NORMSINV($B$11)</f>
        <v>-1.8391021685403061E-2</v>
      </c>
      <c r="K80" s="16">
        <f t="shared" si="3"/>
        <v>0</v>
      </c>
      <c r="L80" s="21">
        <f t="shared" si="4"/>
        <v>-6.767838753683747E-2</v>
      </c>
      <c r="M80" s="61">
        <f t="array" ref="M80">SQRT(MMULT(MMULT(TRANSPOSE($A$4:$A$9),MMULT(TRANSPOSE(EXP(B81:$G$532)-1),EXP(B81:$G$532)-1)/COUNTA($G81:G$532)),$A$4:$A$9))*(-1/SQRT(2*PI())*EXP(-1*(NORMSINV($B$11))^2/2)/$B$11)</f>
        <v>-2.4492067773072397E-2</v>
      </c>
      <c r="N80" s="21">
        <f t="array" ref="N80">SQRT(MMULT(MMULT(TRANSPOSE($A$4:$A$9),MMULT(TRANSPOSE(EXP(B81:G332)-1),EXP(B81:G332)-1)/COUNTA(G81:G332)),$A$4:$A$9))*(-1/SQRT(2*PI())*EXP(-1*(NORMSINV($B$11))^2/2)/$B$11)</f>
        <v>-2.1069941030566548E-2</v>
      </c>
      <c r="O80" s="62">
        <f t="shared" si="5"/>
        <v>-7.745071877011675E-2</v>
      </c>
      <c r="P80" s="61">
        <f>Stocks!N456</f>
        <v>4.0958462027078903E-2</v>
      </c>
      <c r="Q80" s="21">
        <f>Stocks!O456</f>
        <v>3.7298238244752803E-3</v>
      </c>
      <c r="R80" s="21">
        <f>Stocks!P456</f>
        <v>-4.0074512077970526E-3</v>
      </c>
      <c r="S80" s="21">
        <f>Stocks!Q456</f>
        <v>1.5935829269121394E-2</v>
      </c>
      <c r="T80" s="21">
        <f>Stocks!R456</f>
        <v>7.152850180010249E-4</v>
      </c>
      <c r="U80" s="21">
        <f>Stocks!S456</f>
        <v>6.2072170051145469E-3</v>
      </c>
      <c r="V80" s="61">
        <f t="shared" si="6"/>
        <v>1.0589860989332348E-2</v>
      </c>
    </row>
    <row r="81" spans="1:22" ht="12.75" customHeight="1">
      <c r="A81" s="63">
        <f>Stocks!A455</f>
        <v>43049</v>
      </c>
      <c r="B81" s="64">
        <f>Stocks!H455</f>
        <v>0</v>
      </c>
      <c r="C81" s="64">
        <f>Stocks!I455</f>
        <v>-1.5672834192667205E-2</v>
      </c>
      <c r="D81" s="64">
        <f>Stocks!J455</f>
        <v>-3.3153194886546091E-3</v>
      </c>
      <c r="E81" s="64">
        <f>Stocks!K455</f>
        <v>-9.7429772041792186E-3</v>
      </c>
      <c r="F81" s="64">
        <f>Stocks!L455</f>
        <v>-2.619414519376737E-3</v>
      </c>
      <c r="G81" s="65">
        <f>Stocks!M455</f>
        <v>2.9843168594497552E-3</v>
      </c>
      <c r="H81" s="21">
        <f t="array" ref="H81">SQRT(MMULT(MMULT(TRANSPOSE($A$4:$A$9),MMULT(TRANSPOSE(EXP(B82:$G$530)-1),EXP(B82:$G$530)-1)/COUNTA($G82:G$530)),$A$4:$A$9))*NORMSINV($B$11)</f>
        <v>-2.1419397705610077E-2</v>
      </c>
      <c r="I81" s="16">
        <f t="shared" si="2"/>
        <v>0</v>
      </c>
      <c r="J81" s="21">
        <f t="array" ref="J81">SQRT(MMULT(MMULT(TRANSPOSE($A$4:$A$9),MMULT(TRANSPOSE(EXP(B82:G333)-1),EXP(B82:G333)-1)/COUNTA(G82:G333)),$A$4:$A$9))*NORMSINV($B$11)</f>
        <v>-1.8593345660296134E-2</v>
      </c>
      <c r="K81" s="16">
        <f t="shared" si="3"/>
        <v>0</v>
      </c>
      <c r="L81" s="21">
        <f t="shared" si="4"/>
        <v>-6.7734082858712588E-2</v>
      </c>
      <c r="M81" s="61">
        <f t="array" ref="M81">SQRT(MMULT(MMULT(TRANSPOSE($A$4:$A$9),MMULT(TRANSPOSE(EXP(B82:$G$532)-1),EXP(B82:$G$532)-1)/COUNTA($G82:G$532)),$A$4:$A$9))*(-1/SQRT(2*PI())*EXP(-1*(NORMSINV($B$11))^2/2)/$B$11)</f>
        <v>-2.4512162776443046E-2</v>
      </c>
      <c r="N81" s="21">
        <f t="array" ref="N81">SQRT(MMULT(MMULT(TRANSPOSE($A$4:$A$9),MMULT(TRANSPOSE(EXP(B82:G333)-1),EXP(B82:G333)-1)/COUNTA(G82:G333)),$A$4:$A$9))*(-1/SQRT(2*PI())*EXP(-1*(NORMSINV($B$11))^2/2)/$B$11)</f>
        <v>-2.1301736430136456E-2</v>
      </c>
      <c r="O81" s="62">
        <f t="shared" si="5"/>
        <v>-7.7514264750356762E-2</v>
      </c>
      <c r="P81" s="61">
        <f>Stocks!N455</f>
        <v>0</v>
      </c>
      <c r="Q81" s="21">
        <f>Stocks!O455</f>
        <v>-1.5550654460539349E-2</v>
      </c>
      <c r="R81" s="21">
        <f>Stocks!P455</f>
        <v>-3.3098298852707823E-3</v>
      </c>
      <c r="S81" s="21">
        <f>Stocks!Q455</f>
        <v>-9.6956681700567371E-3</v>
      </c>
      <c r="T81" s="21">
        <f>Stocks!R455</f>
        <v>-2.6159868466496422E-3</v>
      </c>
      <c r="U81" s="21">
        <f>Stocks!S455</f>
        <v>2.9887743661096556E-3</v>
      </c>
      <c r="V81" s="61">
        <f t="shared" si="6"/>
        <v>-4.697227499401142E-3</v>
      </c>
    </row>
    <row r="82" spans="1:22" ht="12.75" customHeight="1">
      <c r="A82" s="63">
        <f>Stocks!A454</f>
        <v>43048</v>
      </c>
      <c r="B82" s="64">
        <f>Stocks!H454</f>
        <v>-4.6100545555950072E-3</v>
      </c>
      <c r="C82" s="64">
        <f>Stocks!I454</f>
        <v>-8.6023034501533906E-3</v>
      </c>
      <c r="D82" s="64">
        <f>Stocks!J454</f>
        <v>-2.0446808612152229E-3</v>
      </c>
      <c r="E82" s="64">
        <f>Stocks!K454</f>
        <v>-1.3014520047449376E-2</v>
      </c>
      <c r="F82" s="64">
        <f>Stocks!L454</f>
        <v>-5.5737432000680272E-3</v>
      </c>
      <c r="G82" s="65">
        <f>Stocks!M454</f>
        <v>-1.1357644636470904E-3</v>
      </c>
      <c r="H82" s="21">
        <f t="array" ref="H82">SQRT(MMULT(MMULT(TRANSPOSE($A$4:$A$9),MMULT(TRANSPOSE(EXP(B83:$G$530)-1),EXP(B83:$G$530)-1)/COUNTA($G83:G$530)),$A$4:$A$9))*NORMSINV($B$11)</f>
        <v>-2.1433795384237946E-2</v>
      </c>
      <c r="I82" s="16">
        <f t="shared" si="2"/>
        <v>0</v>
      </c>
      <c r="J82" s="21">
        <f t="array" ref="J82">SQRT(MMULT(MMULT(TRANSPOSE($A$4:$A$9),MMULT(TRANSPOSE(EXP(B83:G334)-1),EXP(B83:G334)-1)/COUNTA(G83:G334)),$A$4:$A$9))*NORMSINV($B$11)</f>
        <v>-1.8602128660130415E-2</v>
      </c>
      <c r="K82" s="16">
        <f t="shared" si="3"/>
        <v>0</v>
      </c>
      <c r="L82" s="21">
        <f t="shared" si="4"/>
        <v>-6.7779612316195781E-2</v>
      </c>
      <c r="M82" s="61">
        <f t="array" ref="M82">SQRT(MMULT(MMULT(TRANSPOSE($A$4:$A$9),MMULT(TRANSPOSE(EXP(B83:$G$532)-1),EXP(B83:$G$532)-1)/COUNTA($G83:G$532)),$A$4:$A$9))*(-1/SQRT(2*PI())*EXP(-1*(NORMSINV($B$11))^2/2)/$B$11)</f>
        <v>-2.4528578513453241E-2</v>
      </c>
      <c r="N82" s="21">
        <f t="array" ref="N82">SQRT(MMULT(MMULT(TRANSPOSE($A$4:$A$9),MMULT(TRANSPOSE(EXP(B83:G334)-1),EXP(B83:G334)-1)/COUNTA(G83:G334)),$A$4:$A$9))*(-1/SQRT(2*PI())*EXP(-1*(NORMSINV($B$11))^2/2)/$B$11)</f>
        <v>-2.1311798801425301E-2</v>
      </c>
      <c r="O82" s="62">
        <f t="shared" si="5"/>
        <v>-7.75661758687793E-2</v>
      </c>
      <c r="P82" s="61">
        <f>Stocks!N454</f>
        <v>-4.5994445645663766E-3</v>
      </c>
      <c r="Q82" s="21">
        <f>Stocks!O454</f>
        <v>-8.5654095045944959E-3</v>
      </c>
      <c r="R82" s="21">
        <f>Stocks!P454</f>
        <v>-2.0425919252813969E-3</v>
      </c>
      <c r="S82" s="21">
        <f>Stocks!Q454</f>
        <v>-1.2930197384135643E-2</v>
      </c>
      <c r="T82" s="21">
        <f>Stocks!R454</f>
        <v>-5.5582387128227904E-3</v>
      </c>
      <c r="U82" s="21">
        <f>Stocks!S454</f>
        <v>-1.1351197273013315E-3</v>
      </c>
      <c r="V82" s="61">
        <f t="shared" si="6"/>
        <v>-5.8051669697836723E-3</v>
      </c>
    </row>
    <row r="83" spans="1:22" ht="12.75" customHeight="1">
      <c r="A83" s="63">
        <f>Stocks!A453</f>
        <v>43047</v>
      </c>
      <c r="B83" s="64">
        <f>Stocks!H453</f>
        <v>-5.4386248721755232E-3</v>
      </c>
      <c r="C83" s="64">
        <f>Stocks!I453</f>
        <v>-1.7115124189100363E-3</v>
      </c>
      <c r="D83" s="64">
        <f>Stocks!J453</f>
        <v>8.1472882155077444E-3</v>
      </c>
      <c r="E83" s="64">
        <f>Stocks!K453</f>
        <v>2.8037792618664263E-3</v>
      </c>
      <c r="F83" s="64">
        <f>Stocks!L453</f>
        <v>3.4354183579071431E-3</v>
      </c>
      <c r="G83" s="65">
        <f>Stocks!M453</f>
        <v>1.0119989340302793E-5</v>
      </c>
      <c r="H83" s="21">
        <f t="array" ref="H83">SQRT(MMULT(MMULT(TRANSPOSE($A$4:$A$9),MMULT(TRANSPOSE(EXP(B84:$G$530)-1),EXP(B84:$G$530)-1)/COUNTA($G84:G$530)),$A$4:$A$9))*NORMSINV($B$11)</f>
        <v>-2.145733887327457E-2</v>
      </c>
      <c r="I83" s="16">
        <f t="shared" si="2"/>
        <v>0</v>
      </c>
      <c r="J83" s="21">
        <f t="array" ref="J83">SQRT(MMULT(MMULT(TRANSPOSE($A$4:$A$9),MMULT(TRANSPOSE(EXP(B84:G335)-1),EXP(B84:G335)-1)/COUNTA(G84:G335)),$A$4:$A$9))*NORMSINV($B$11)</f>
        <v>-1.860451811353039E-2</v>
      </c>
      <c r="K83" s="16">
        <f t="shared" si="3"/>
        <v>0</v>
      </c>
      <c r="L83" s="21">
        <f t="shared" si="4"/>
        <v>-6.7854063365618722E-2</v>
      </c>
      <c r="M83" s="61">
        <f t="array" ref="M83">SQRT(MMULT(MMULT(TRANSPOSE($A$4:$A$9),MMULT(TRANSPOSE(EXP(B84:$G$532)-1),EXP(B84:$G$532)-1)/COUNTA($G84:G$532)),$A$4:$A$9))*(-1/SQRT(2*PI())*EXP(-1*(NORMSINV($B$11))^2/2)/$B$11)</f>
        <v>-2.4555460226544767E-2</v>
      </c>
      <c r="N83" s="21">
        <f t="array" ref="N83">SQRT(MMULT(MMULT(TRANSPOSE($A$4:$A$9),MMULT(TRANSPOSE(EXP(B84:G335)-1),EXP(B84:G335)-1)/COUNTA(G84:G335)),$A$4:$A$9))*(-1/SQRT(2*PI())*EXP(-1*(NORMSINV($B$11))^2/2)/$B$11)</f>
        <v>-2.1314536313407725E-2</v>
      </c>
      <c r="O83" s="62">
        <f t="shared" si="5"/>
        <v>-7.7651183309555685E-2</v>
      </c>
      <c r="P83" s="61">
        <f>Stocks!N453</f>
        <v>-5.4238623266993219E-3</v>
      </c>
      <c r="Q83" s="21">
        <f>Stocks!O453</f>
        <v>-1.7100486167543004E-3</v>
      </c>
      <c r="R83" s="21">
        <f>Stocks!P453</f>
        <v>8.1805676858912081E-3</v>
      </c>
      <c r="S83" s="21">
        <f>Stocks!Q453</f>
        <v>2.8077135270188234E-3</v>
      </c>
      <c r="T83" s="21">
        <f>Stocks!R453</f>
        <v>3.4413261708864532E-3</v>
      </c>
      <c r="U83" s="21">
        <f>Stocks!S453</f>
        <v>1.0120040547605542E-5</v>
      </c>
      <c r="V83" s="61">
        <f t="shared" si="6"/>
        <v>1.2176360801484114E-3</v>
      </c>
    </row>
    <row r="84" spans="1:22" ht="12.75" customHeight="1">
      <c r="A84" s="63">
        <f>Stocks!A452</f>
        <v>43046</v>
      </c>
      <c r="B84" s="64">
        <f>Stocks!H452</f>
        <v>1.0741982206793984E-2</v>
      </c>
      <c r="C84" s="64">
        <f>Stocks!I452</f>
        <v>1.7115124189099708E-3</v>
      </c>
      <c r="D84" s="64">
        <f>Stocks!J452</f>
        <v>3.2084910112120924E-3</v>
      </c>
      <c r="E84" s="64">
        <f>Stocks!K452</f>
        <v>-2.141390828289089E-2</v>
      </c>
      <c r="F84" s="64">
        <f>Stocks!L452</f>
        <v>-2.3707836379158256E-3</v>
      </c>
      <c r="G84" s="65">
        <f>Stocks!M452</f>
        <v>8.4027916379721627E-3</v>
      </c>
      <c r="H84" s="21">
        <f t="array" ref="H84">SQRT(MMULT(MMULT(TRANSPOSE($A$4:$A$9),MMULT(TRANSPOSE(EXP(B85:$G$530)-1),EXP(B85:$G$530)-1)/COUNTA($G85:G$530)),$A$4:$A$9))*NORMSINV($B$11)</f>
        <v>-2.1481377793318702E-2</v>
      </c>
      <c r="I84" s="16">
        <f t="shared" si="2"/>
        <v>0</v>
      </c>
      <c r="J84" s="21">
        <f t="array" ref="J84">SQRT(MMULT(MMULT(TRANSPOSE($A$4:$A$9),MMULT(TRANSPOSE(EXP(B85:G336)-1),EXP(B85:G336)-1)/COUNTA(G85:G336)),$A$4:$A$9))*NORMSINV($B$11)</f>
        <v>-1.8795446053938111E-2</v>
      </c>
      <c r="K84" s="16">
        <f t="shared" si="3"/>
        <v>0</v>
      </c>
      <c r="L84" s="21">
        <f t="shared" si="4"/>
        <v>-6.7930081105448847E-2</v>
      </c>
      <c r="M84" s="61">
        <f t="array" ref="M84">SQRT(MMULT(MMULT(TRANSPOSE($A$4:$A$9),MMULT(TRANSPOSE(EXP(B85:$G$532)-1),EXP(B85:$G$532)-1)/COUNTA($G85:G$532)),$A$4:$A$9))*(-1/SQRT(2*PI())*EXP(-1*(NORMSINV($B$11))^2/2)/$B$11)</f>
        <v>-2.4582908493708273E-2</v>
      </c>
      <c r="N84" s="21">
        <f t="array" ref="N84">SQRT(MMULT(MMULT(TRANSPOSE($A$4:$A$9),MMULT(TRANSPOSE(EXP(B85:G336)-1),EXP(B85:G336)-1)/COUNTA(G85:G336)),$A$4:$A$9))*(-1/SQRT(2*PI())*EXP(-1*(NORMSINV($B$11))^2/2)/$B$11)</f>
        <v>-2.1533275680599658E-2</v>
      </c>
      <c r="O84" s="62">
        <f t="shared" si="5"/>
        <v>-7.7737982351617177E-2</v>
      </c>
      <c r="P84" s="61">
        <f>Stocks!N452</f>
        <v>1.0799884440187245E-2</v>
      </c>
      <c r="Q84" s="21">
        <f>Stocks!O452</f>
        <v>1.7129778922294382E-3</v>
      </c>
      <c r="R84" s="21">
        <f>Stocks!P452</f>
        <v>3.2136437278379336E-3</v>
      </c>
      <c r="S84" s="21">
        <f>Stocks!Q452</f>
        <v>-2.1186258402382103E-2</v>
      </c>
      <c r="T84" s="21">
        <f>Stocks!R452</f>
        <v>-2.3679755499482779E-3</v>
      </c>
      <c r="U84" s="21">
        <f>Stocks!S452</f>
        <v>8.438194182221425E-3</v>
      </c>
      <c r="V84" s="61">
        <f t="shared" si="6"/>
        <v>1.0174438169094314E-4</v>
      </c>
    </row>
    <row r="85" spans="1:22" ht="12.75" customHeight="1">
      <c r="A85" s="63">
        <f>Stocks!A451</f>
        <v>43045</v>
      </c>
      <c r="B85" s="64">
        <f>Stocks!H451</f>
        <v>-1.0872697406266884E-2</v>
      </c>
      <c r="C85" s="64">
        <f>Stocks!I451</f>
        <v>1.3647387110172431E-2</v>
      </c>
      <c r="D85" s="64">
        <f>Stocks!J451</f>
        <v>1.0093840451971856E-2</v>
      </c>
      <c r="E85" s="64">
        <f>Stocks!K451</f>
        <v>5.9984007396616298E-4</v>
      </c>
      <c r="F85" s="64">
        <f>Stocks!L451</f>
        <v>3.9145324841498748E-3</v>
      </c>
      <c r="G85" s="65">
        <f>Stocks!M451</f>
        <v>1.2833061356638776E-3</v>
      </c>
      <c r="H85" s="21">
        <f t="array" ref="H85">SQRT(MMULT(MMULT(TRANSPOSE($A$4:$A$9),MMULT(TRANSPOSE(EXP(B86:$G$530)-1),EXP(B86:$G$530)-1)/COUNTA($G86:G$530)),$A$4:$A$9))*NORMSINV($B$11)</f>
        <v>-2.1502701209328963E-2</v>
      </c>
      <c r="I85" s="16">
        <f t="shared" si="2"/>
        <v>0</v>
      </c>
      <c r="J85" s="21">
        <f t="array" ref="J85">SQRT(MMULT(MMULT(TRANSPOSE($A$4:$A$9),MMULT(TRANSPOSE(EXP(B86:G337)-1),EXP(B86:G337)-1)/COUNTA(G86:G337)),$A$4:$A$9))*NORMSINV($B$11)</f>
        <v>-1.8790758318251444E-2</v>
      </c>
      <c r="K85" s="16">
        <f t="shared" si="3"/>
        <v>0</v>
      </c>
      <c r="L85" s="21">
        <f t="shared" si="4"/>
        <v>-6.7997511667536578E-2</v>
      </c>
      <c r="M85" s="61">
        <f t="array" ref="M85">SQRT(MMULT(MMULT(TRANSPOSE($A$4:$A$9),MMULT(TRANSPOSE(EXP(B86:$G$532)-1),EXP(B86:$G$532)-1)/COUNTA($G86:G$532)),$A$4:$A$9))*(-1/SQRT(2*PI())*EXP(-1*(NORMSINV($B$11))^2/2)/$B$11)</f>
        <v>-2.4607248779933207E-2</v>
      </c>
      <c r="N85" s="21">
        <f t="array" ref="N85">SQRT(MMULT(MMULT(TRANSPOSE($A$4:$A$9),MMULT(TRANSPOSE(EXP(B86:G337)-1),EXP(B86:G337)-1)/COUNTA(G86:G337)),$A$4:$A$9))*(-1/SQRT(2*PI())*EXP(-1*(NORMSINV($B$11))^2/2)/$B$11)</f>
        <v>-2.1527905108144549E-2</v>
      </c>
      <c r="O85" s="62">
        <f t="shared" si="5"/>
        <v>-7.7814953094988398E-2</v>
      </c>
      <c r="P85" s="61">
        <f>Stocks!N451</f>
        <v>-1.08138032711138E-2</v>
      </c>
      <c r="Q85" s="21">
        <f>Stocks!O451</f>
        <v>1.3740937787303949E-2</v>
      </c>
      <c r="R85" s="21">
        <f>Stocks!P451</f>
        <v>1.0144955095766911E-2</v>
      </c>
      <c r="S85" s="21">
        <f>Stocks!Q451</f>
        <v>6.0002001399983899E-4</v>
      </c>
      <c r="T85" s="21">
        <f>Stocks!R451</f>
        <v>3.9222042736579733E-3</v>
      </c>
      <c r="U85" s="21">
        <f>Stocks!S451</f>
        <v>1.2841299253365632E-3</v>
      </c>
      <c r="V85" s="61">
        <f t="shared" si="6"/>
        <v>3.1464073041585724E-3</v>
      </c>
    </row>
    <row r="86" spans="1:22" ht="12.75" customHeight="1">
      <c r="A86" s="63">
        <f>Stocks!A450</f>
        <v>43042</v>
      </c>
      <c r="B86" s="64">
        <f>Stocks!H450</f>
        <v>2.2566369116239816E-2</v>
      </c>
      <c r="C86" s="64">
        <f>Stocks!I450</f>
        <v>-1.6267322552237909E-2</v>
      </c>
      <c r="D86" s="64">
        <f>Stocks!J450</f>
        <v>2.5778642162111239E-2</v>
      </c>
      <c r="E86" s="64">
        <f>Stocks!K450</f>
        <v>3.4557317667186934E-3</v>
      </c>
      <c r="F86" s="64">
        <f>Stocks!L450</f>
        <v>1.0701498256046561E-3</v>
      </c>
      <c r="G86" s="65">
        <f>Stocks!M450</f>
        <v>8.5553494718595326E-3</v>
      </c>
      <c r="H86" s="21">
        <f t="array" ref="H86">SQRT(MMULT(MMULT(TRANSPOSE($A$4:$A$9),MMULT(TRANSPOSE(EXP(B87:$G$530)-1),EXP(B87:$G$530)-1)/COUNTA($G87:G$530)),$A$4:$A$9))*NORMSINV($B$11)</f>
        <v>-2.1510309273705321E-2</v>
      </c>
      <c r="I86" s="16">
        <f t="shared" si="2"/>
        <v>0</v>
      </c>
      <c r="J86" s="21">
        <f t="array" ref="J86">SQRT(MMULT(MMULT(TRANSPOSE($A$4:$A$9),MMULT(TRANSPOSE(EXP(B87:G338)-1),EXP(B87:G338)-1)/COUNTA(G87:G338)),$A$4:$A$9))*NORMSINV($B$11)</f>
        <v>-1.8771552635372495E-2</v>
      </c>
      <c r="K86" s="16">
        <f t="shared" si="3"/>
        <v>0</v>
      </c>
      <c r="L86" s="21">
        <f t="shared" si="4"/>
        <v>-6.8021570479551055E-2</v>
      </c>
      <c r="M86" s="61">
        <f t="array" ref="M86">SQRT(MMULT(MMULT(TRANSPOSE($A$4:$A$9),MMULT(TRANSPOSE(EXP(B87:$G$532)-1),EXP(B87:$G$532)-1)/COUNTA($G87:G$532)),$A$4:$A$9))*(-1/SQRT(2*PI())*EXP(-1*(NORMSINV($B$11))^2/2)/$B$11)</f>
        <v>-2.4615893138512205E-2</v>
      </c>
      <c r="N86" s="21">
        <f t="array" ref="N86">SQRT(MMULT(MMULT(TRANSPOSE($A$4:$A$9),MMULT(TRANSPOSE(EXP(B87:G338)-1),EXP(B87:G338)-1)/COUNTA(G87:G338)),$A$4:$A$9))*(-1/SQRT(2*PI())*EXP(-1*(NORMSINV($B$11))^2/2)/$B$11)</f>
        <v>-2.1505901838688758E-2</v>
      </c>
      <c r="O86" s="62">
        <f t="shared" si="5"/>
        <v>-7.7842288957009245E-2</v>
      </c>
      <c r="P86" s="61">
        <f>Stocks!N450</f>
        <v>2.2822915764789162E-2</v>
      </c>
      <c r="Q86" s="21">
        <f>Stocks!O450</f>
        <v>-1.6135724211240265E-2</v>
      </c>
      <c r="R86" s="21">
        <f>Stocks!P450</f>
        <v>2.6113785003286302E-2</v>
      </c>
      <c r="S86" s="21">
        <f>Stocks!Q450</f>
        <v>3.4617096917922523E-3</v>
      </c>
      <c r="T86" s="21">
        <f>Stocks!R450</f>
        <v>1.0707226402435685E-3</v>
      </c>
      <c r="U86" s="21">
        <f>Stocks!S450</f>
        <v>8.5920510644730119E-3</v>
      </c>
      <c r="V86" s="61">
        <f t="shared" si="6"/>
        <v>7.6542433255573378E-3</v>
      </c>
    </row>
    <row r="87" spans="1:22" ht="12.75" customHeight="1">
      <c r="A87" s="63">
        <f>Stocks!A449</f>
        <v>43041</v>
      </c>
      <c r="B87" s="64">
        <f>Stocks!H449</f>
        <v>-7.0377478603991822E-2</v>
      </c>
      <c r="C87" s="64">
        <f>Stocks!I449</f>
        <v>8.3147458588388422E-3</v>
      </c>
      <c r="D87" s="64">
        <f>Stocks!J449</f>
        <v>7.2835927048397683E-3</v>
      </c>
      <c r="E87" s="64">
        <f>Stocks!K449</f>
        <v>6.6445778380739536E-3</v>
      </c>
      <c r="F87" s="64">
        <f>Stocks!L449</f>
        <v>1.0404956324170243E-2</v>
      </c>
      <c r="G87" s="65">
        <f>Stocks!M449</f>
        <v>6.4607255442449224E-4</v>
      </c>
      <c r="H87" s="21">
        <f t="array" ref="H87">SQRT(MMULT(MMULT(TRANSPOSE($A$4:$A$9),MMULT(TRANSPOSE(EXP(B88:$G$530)-1),EXP(B88:$G$530)-1)/COUNTA($G88:G$530)),$A$4:$A$9))*NORMSINV($B$11)</f>
        <v>-2.1525179176664539E-2</v>
      </c>
      <c r="I87" s="16">
        <f t="shared" si="2"/>
        <v>0</v>
      </c>
      <c r="J87" s="21">
        <f t="array" ref="J87">SQRT(MMULT(MMULT(TRANSPOSE($A$4:$A$9),MMULT(TRANSPOSE(EXP(B88:G339)-1),EXP(B88:G339)-1)/COUNTA(G88:G339)),$A$4:$A$9))*NORMSINV($B$11)</f>
        <v>-1.8758366007251958E-2</v>
      </c>
      <c r="K87" s="16">
        <f t="shared" si="3"/>
        <v>0</v>
      </c>
      <c r="L87" s="21">
        <f t="shared" si="4"/>
        <v>-6.8068593241487868E-2</v>
      </c>
      <c r="M87" s="61">
        <f t="array" ref="M87">SQRT(MMULT(MMULT(TRANSPOSE($A$4:$A$9),MMULT(TRANSPOSE(EXP(B88:$G$532)-1),EXP(B88:$G$532)-1)/COUNTA($G88:G$532)),$A$4:$A$9))*(-1/SQRT(2*PI())*EXP(-1*(NORMSINV($B$11))^2/2)/$B$11)</f>
        <v>-2.4632847429474657E-2</v>
      </c>
      <c r="N87" s="21">
        <f t="array" ref="N87">SQRT(MMULT(MMULT(TRANSPOSE($A$4:$A$9),MMULT(TRANSPOSE(EXP(B88:G339)-1),EXP(B88:G339)-1)/COUNTA(G88:G339)),$A$4:$A$9))*(-1/SQRT(2*PI())*EXP(-1*(NORMSINV($B$11))^2/2)/$B$11)</f>
        <v>-2.1490794386713308E-2</v>
      </c>
      <c r="O87" s="62">
        <f t="shared" si="5"/>
        <v>-7.7895903132563796E-2</v>
      </c>
      <c r="P87" s="61">
        <f>Stocks!N449</f>
        <v>-6.7958072391475444E-2</v>
      </c>
      <c r="Q87" s="21">
        <f>Stocks!O449</f>
        <v>8.3494093643283473E-3</v>
      </c>
      <c r="R87" s="21">
        <f>Stocks!P449</f>
        <v>7.3101825835977449E-3</v>
      </c>
      <c r="S87" s="21">
        <f>Stocks!Q449</f>
        <v>6.6667020202020397E-3</v>
      </c>
      <c r="T87" s="21">
        <f>Stocks!R449</f>
        <v>1.0459276117112327E-2</v>
      </c>
      <c r="U87" s="21">
        <f>Stocks!S449</f>
        <v>6.4628130425063398E-4</v>
      </c>
      <c r="V87" s="61">
        <f t="shared" si="6"/>
        <v>-5.7543701669973942E-3</v>
      </c>
    </row>
    <row r="88" spans="1:22" ht="12.75" customHeight="1">
      <c r="A88" s="63">
        <f>Stocks!A448</f>
        <v>43040</v>
      </c>
      <c r="B88" s="64">
        <f>Stocks!H448</f>
        <v>-3.2028027477458657E-2</v>
      </c>
      <c r="C88" s="64">
        <f>Stocks!I448</f>
        <v>2.6465571334326282E-2</v>
      </c>
      <c r="D88" s="64">
        <f>Stocks!J448</f>
        <v>-1.2800282710012826E-2</v>
      </c>
      <c r="E88" s="64">
        <f>Stocks!K448</f>
        <v>7.9609325844554671E-3</v>
      </c>
      <c r="F88" s="64">
        <f>Stocks!L448</f>
        <v>0</v>
      </c>
      <c r="G88" s="65">
        <f>Stocks!M448</f>
        <v>-1.9112338423920626E-3</v>
      </c>
      <c r="H88" s="21">
        <f t="array" ref="H88">SQRT(MMULT(MMULT(TRANSPOSE($A$4:$A$9),MMULT(TRANSPOSE(EXP(B89:$G$530)-1),EXP(B89:$G$530)-1)/COUNTA($G89:G$530)),$A$4:$A$9))*NORMSINV($B$11)</f>
        <v>-2.1548500862538521E-2</v>
      </c>
      <c r="I88" s="16">
        <f t="shared" si="2"/>
        <v>0</v>
      </c>
      <c r="J88" s="21">
        <f t="array" ref="J88">SQRT(MMULT(MMULT(TRANSPOSE($A$4:$A$9),MMULT(TRANSPOSE(EXP(B89:G340)-1),EXP(B89:G340)-1)/COUNTA(G89:G340)),$A$4:$A$9))*NORMSINV($B$11)</f>
        <v>-1.8856100267935636E-2</v>
      </c>
      <c r="K88" s="16">
        <f t="shared" si="3"/>
        <v>0</v>
      </c>
      <c r="L88" s="21">
        <f t="shared" si="4"/>
        <v>-6.8142342887724625E-2</v>
      </c>
      <c r="M88" s="61">
        <f t="array" ref="M88">SQRT(MMULT(MMULT(TRANSPOSE($A$4:$A$9),MMULT(TRANSPOSE(EXP(B89:$G$532)-1),EXP(B89:$G$532)-1)/COUNTA($G89:G$532)),$A$4:$A$9))*(-1/SQRT(2*PI())*EXP(-1*(NORMSINV($B$11))^2/2)/$B$11)</f>
        <v>-2.4659473324550676E-2</v>
      </c>
      <c r="N88" s="21">
        <f t="array" ref="N88">SQRT(MMULT(MMULT(TRANSPOSE($A$4:$A$9),MMULT(TRANSPOSE(EXP(B89:G340)-1),EXP(B89:G340)-1)/COUNTA(G89:G340)),$A$4:$A$9))*(-1/SQRT(2*PI())*EXP(-1*(NORMSINV($B$11))^2/2)/$B$11)</f>
        <v>-2.1602765061561977E-2</v>
      </c>
      <c r="O88" s="62">
        <f t="shared" si="5"/>
        <v>-7.7980101605744687E-2</v>
      </c>
      <c r="P88" s="61">
        <f>Stocks!N448</f>
        <v>-3.152056233680367E-2</v>
      </c>
      <c r="Q88" s="21">
        <f>Stocks!O448</f>
        <v>2.681889464868268E-2</v>
      </c>
      <c r="R88" s="21">
        <f>Stocks!P448</f>
        <v>-1.2718707524055756E-2</v>
      </c>
      <c r="S88" s="21">
        <f>Stocks!Q448</f>
        <v>7.9927050651577639E-3</v>
      </c>
      <c r="T88" s="21">
        <f>Stocks!R448</f>
        <v>0</v>
      </c>
      <c r="U88" s="21">
        <f>Stocks!S448</f>
        <v>-1.9094085980000093E-3</v>
      </c>
      <c r="V88" s="61">
        <f t="shared" si="6"/>
        <v>-1.8895131241698313E-3</v>
      </c>
    </row>
    <row r="89" spans="1:22" ht="12.75" customHeight="1">
      <c r="A89" s="63">
        <f>Stocks!A447</f>
        <v>43039</v>
      </c>
      <c r="B89" s="64">
        <f>Stocks!H447</f>
        <v>3.5147376318349619E-2</v>
      </c>
      <c r="C89" s="64">
        <f>Stocks!I447</f>
        <v>2.4929045584636645E-2</v>
      </c>
      <c r="D89" s="64">
        <f>Stocks!J447</f>
        <v>1.3819374963278118E-2</v>
      </c>
      <c r="E89" s="64">
        <f>Stocks!K447</f>
        <v>-9.8278504245127695E-3</v>
      </c>
      <c r="F89" s="64">
        <f>Stocks!L447</f>
        <v>-8.4994907510489836E-3</v>
      </c>
      <c r="G89" s="65">
        <f>Stocks!M447</f>
        <v>8.1442007052155811E-3</v>
      </c>
      <c r="H89" s="21">
        <f t="array" ref="H89">SQRT(MMULT(MMULT(TRANSPOSE($A$4:$A$9),MMULT(TRANSPOSE(EXP(B90:$G$530)-1),EXP(B90:$G$530)-1)/COUNTA($G90:G$530)),$A$4:$A$9))*NORMSINV($B$11)</f>
        <v>-2.1539651280643078E-2</v>
      </c>
      <c r="I89" s="16">
        <f t="shared" si="2"/>
        <v>0</v>
      </c>
      <c r="J89" s="21">
        <f t="array" ref="J89">SQRT(MMULT(MMULT(TRANSPOSE($A$4:$A$9),MMULT(TRANSPOSE(EXP(B90:G341)-1),EXP(B90:G341)-1)/COUNTA(G90:G341)),$A$4:$A$9))*NORMSINV($B$11)</f>
        <v>-1.8793835013843099E-2</v>
      </c>
      <c r="K89" s="16">
        <f t="shared" si="3"/>
        <v>0</v>
      </c>
      <c r="L89" s="21">
        <f t="shared" si="4"/>
        <v>-6.8114358052594831E-2</v>
      </c>
      <c r="M89" s="61">
        <f t="array" ref="M89">SQRT(MMULT(MMULT(TRANSPOSE($A$4:$A$9),MMULT(TRANSPOSE(EXP(B90:$G$532)-1),EXP(B90:$G$532)-1)/COUNTA($G90:G$532)),$A$4:$A$9))*(-1/SQRT(2*PI())*EXP(-1*(NORMSINV($B$11))^2/2)/$B$11)</f>
        <v>-2.4649283036423202E-2</v>
      </c>
      <c r="N89" s="21">
        <f t="array" ref="N89">SQRT(MMULT(MMULT(TRANSPOSE($A$4:$A$9),MMULT(TRANSPOSE(EXP(B90:G341)-1),EXP(B90:G341)-1)/COUNTA(G90:G341)),$A$4:$A$9))*(-1/SQRT(2*PI())*EXP(-1*(NORMSINV($B$11))^2/2)/$B$11)</f>
        <v>-2.1531429969122589E-2</v>
      </c>
      <c r="O89" s="62">
        <f t="shared" si="5"/>
        <v>-7.7947877085248488E-2</v>
      </c>
      <c r="P89" s="61">
        <f>Stocks!N447</f>
        <v>3.5772345866784724E-2</v>
      </c>
      <c r="Q89" s="21">
        <f>Stocks!O447</f>
        <v>2.5242372470417086E-2</v>
      </c>
      <c r="R89" s="21">
        <f>Stocks!P447</f>
        <v>1.3915303908796965E-2</v>
      </c>
      <c r="S89" s="21">
        <f>Stocks!Q447</f>
        <v>-9.7797149210998007E-3</v>
      </c>
      <c r="T89" s="21">
        <f>Stocks!R447</f>
        <v>-8.4634721982251582E-3</v>
      </c>
      <c r="U89" s="21">
        <f>Stocks!S447</f>
        <v>8.1774549228174759E-3</v>
      </c>
      <c r="V89" s="61">
        <f t="shared" si="6"/>
        <v>1.0810715008248548E-2</v>
      </c>
    </row>
    <row r="90" spans="1:22" ht="12.75" customHeight="1">
      <c r="A90" s="63">
        <f>Stocks!A446</f>
        <v>43038</v>
      </c>
      <c r="B90" s="64">
        <f>Stocks!H446</f>
        <v>-2.4651171612333242E-3</v>
      </c>
      <c r="C90" s="64">
        <f>Stocks!I446</f>
        <v>-6.7590372386123652E-4</v>
      </c>
      <c r="D90" s="64">
        <f>Stocks!J446</f>
        <v>2.2259146764619868E-2</v>
      </c>
      <c r="E90" s="64">
        <f>Stocks!K446</f>
        <v>-5.8807338700823083E-3</v>
      </c>
      <c r="F90" s="64">
        <f>Stocks!L446</f>
        <v>9.5418916899277998E-4</v>
      </c>
      <c r="G90" s="65">
        <f>Stocks!M446</f>
        <v>-7.9142904035350067E-3</v>
      </c>
      <c r="H90" s="21">
        <f t="array" ref="H90">SQRT(MMULT(MMULT(TRANSPOSE($A$4:$A$9),MMULT(TRANSPOSE(EXP(B91:$G$530)-1),EXP(B91:$G$530)-1)/COUNTA($G91:G$530)),$A$4:$A$9))*NORMSINV($B$11)</f>
        <v>-2.1563771365780152E-2</v>
      </c>
      <c r="I90" s="16">
        <f t="shared" si="2"/>
        <v>0</v>
      </c>
      <c r="J90" s="21">
        <f t="array" ref="J90">SQRT(MMULT(MMULT(TRANSPOSE($A$4:$A$9),MMULT(TRANSPOSE(EXP(B91:G342)-1),EXP(B91:G342)-1)/COUNTA(G91:G342)),$A$4:$A$9))*NORMSINV($B$11)</f>
        <v>-1.8807940173392244E-2</v>
      </c>
      <c r="K90" s="16">
        <f t="shared" si="3"/>
        <v>0</v>
      </c>
      <c r="L90" s="21">
        <f t="shared" si="4"/>
        <v>-6.8190632458985156E-2</v>
      </c>
      <c r="M90" s="61">
        <f t="array" ref="M90">SQRT(MMULT(MMULT(TRANSPOSE($A$4:$A$9),MMULT(TRANSPOSE(EXP(B91:$G$532)-1),EXP(B91:$G$532)-1)/COUNTA($G91:G$532)),$A$4:$A$9))*(-1/SQRT(2*PI())*EXP(-1*(NORMSINV($B$11))^2/2)/$B$11)</f>
        <v>-2.467682184183537E-2</v>
      </c>
      <c r="N90" s="21">
        <f t="array" ref="N90">SQRT(MMULT(MMULT(TRANSPOSE($A$4:$A$9),MMULT(TRANSPOSE(EXP(B91:G342)-1),EXP(B91:G342)-1)/COUNTA(G91:G342)),$A$4:$A$9))*(-1/SQRT(2*PI())*EXP(-1*(NORMSINV($B$11))^2/2)/$B$11)</f>
        <v>-2.1547589749966258E-2</v>
      </c>
      <c r="O90" s="62">
        <f t="shared" si="5"/>
        <v>-7.803496243439112E-2</v>
      </c>
      <c r="P90" s="61">
        <f>Stocks!N446</f>
        <v>-2.4620812550578317E-3</v>
      </c>
      <c r="Q90" s="21">
        <f>Stocks!O446</f>
        <v>-6.7567535239454522E-4</v>
      </c>
      <c r="R90" s="21">
        <f>Stocks!P446</f>
        <v>2.250872996823803E-2</v>
      </c>
      <c r="S90" s="21">
        <f>Stocks!Q446</f>
        <v>-5.8634762004828823E-3</v>
      </c>
      <c r="T90" s="21">
        <f>Stocks!R446</f>
        <v>9.5464455230689677E-4</v>
      </c>
      <c r="U90" s="21">
        <f>Stocks!S446</f>
        <v>-7.8830548639339977E-3</v>
      </c>
      <c r="V90" s="61">
        <f t="shared" si="6"/>
        <v>1.0965144747792784E-3</v>
      </c>
    </row>
    <row r="91" spans="1:22" ht="12.75" customHeight="1">
      <c r="A91" s="63">
        <f>Stocks!A445</f>
        <v>43035</v>
      </c>
      <c r="B91" s="64">
        <f>Stocks!H445</f>
        <v>-1.6382716601017484E-2</v>
      </c>
      <c r="C91" s="64">
        <f>Stocks!I445</f>
        <v>7.1167055489550129E-2</v>
      </c>
      <c r="D91" s="64">
        <f>Stocks!J445</f>
        <v>3.5203047044200284E-2</v>
      </c>
      <c r="E91" s="64">
        <f>Stocks!K445</f>
        <v>2.1938744370854628E-2</v>
      </c>
      <c r="F91" s="64">
        <f>Stocks!L445</f>
        <v>6.2147098317109045E-2</v>
      </c>
      <c r="G91" s="65">
        <f>Stocks!M445</f>
        <v>1.001794140201809E-2</v>
      </c>
      <c r="H91" s="21">
        <f t="array" ref="H91">SQRT(MMULT(MMULT(TRANSPOSE($A$4:$A$9),MMULT(TRANSPOSE(EXP(B92:$G$530)-1),EXP(B92:$G$530)-1)/COUNTA($G92:G$530)),$A$4:$A$9))*NORMSINV($B$11)</f>
        <v>-2.130096668692813E-2</v>
      </c>
      <c r="I91" s="16">
        <f t="shared" si="2"/>
        <v>0</v>
      </c>
      <c r="J91" s="21">
        <f t="array" ref="J91">SQRT(MMULT(MMULT(TRANSPOSE($A$4:$A$9),MMULT(TRANSPOSE(EXP(B92:G343)-1),EXP(B92:G343)-1)/COUNTA(G92:G343)),$A$4:$A$9))*NORMSINV($B$11)</f>
        <v>-1.8230391464878093E-2</v>
      </c>
      <c r="K91" s="16">
        <f t="shared" si="3"/>
        <v>0</v>
      </c>
      <c r="L91" s="21">
        <f t="shared" si="4"/>
        <v>-6.735957109406368E-2</v>
      </c>
      <c r="M91" s="61">
        <f t="array" ref="M91">SQRT(MMULT(MMULT(TRANSPOSE($A$4:$A$9),MMULT(TRANSPOSE(EXP(B92:$G$532)-1),EXP(B92:$G$532)-1)/COUNTA($G92:G$532)),$A$4:$A$9))*(-1/SQRT(2*PI())*EXP(-1*(NORMSINV($B$11))^2/2)/$B$11)</f>
        <v>-2.4376014451852834E-2</v>
      </c>
      <c r="N91" s="21">
        <f t="array" ref="N91">SQRT(MMULT(MMULT(TRANSPOSE($A$4:$A$9),MMULT(TRANSPOSE(EXP(B92:G343)-1),EXP(B92:G343)-1)/COUNTA(G92:G343)),$A$4:$A$9))*(-1/SQRT(2*PI())*EXP(-1*(NORMSINV($B$11))^2/2)/$B$11)</f>
        <v>-2.0885912686079616E-2</v>
      </c>
      <c r="O91" s="62">
        <f t="shared" si="5"/>
        <v>-7.7083725945035791E-2</v>
      </c>
      <c r="P91" s="61">
        <f>Stocks!N445</f>
        <v>-1.6249249743261855E-2</v>
      </c>
      <c r="Q91" s="21">
        <f>Stocks!O445</f>
        <v>7.3760588486954534E-2</v>
      </c>
      <c r="R91" s="21">
        <f>Stocks!P445</f>
        <v>3.5830009670173038E-2</v>
      </c>
      <c r="S91" s="21">
        <f>Stocks!Q445</f>
        <v>2.2181168202099494E-2</v>
      </c>
      <c r="T91" s="21">
        <f>Stocks!R445</f>
        <v>6.411886330993842E-2</v>
      </c>
      <c r="U91" s="21">
        <f>Stocks!S445</f>
        <v>1.0068288962839707E-2</v>
      </c>
      <c r="V91" s="61">
        <f t="shared" si="6"/>
        <v>3.1618278148123888E-2</v>
      </c>
    </row>
    <row r="92" spans="1:22" ht="12.75" customHeight="1">
      <c r="A92" s="63">
        <f>Stocks!A444</f>
        <v>43034</v>
      </c>
      <c r="B92" s="64">
        <f>Stocks!H444</f>
        <v>1.0123066321899501E-3</v>
      </c>
      <c r="C92" s="64">
        <f>Stocks!I444</f>
        <v>1.3880675787323963E-2</v>
      </c>
      <c r="D92" s="64">
        <f>Stocks!J444</f>
        <v>6.3729070246185638E-3</v>
      </c>
      <c r="E92" s="64">
        <f>Stocks!K444</f>
        <v>7.404028678299107E-3</v>
      </c>
      <c r="F92" s="64">
        <f>Stocks!L444</f>
        <v>1.6517318998436311E-3</v>
      </c>
      <c r="G92" s="65">
        <f>Stocks!M444</f>
        <v>1.2660534647529868E-3</v>
      </c>
      <c r="H92" s="21">
        <f t="array" ref="H92">SQRT(MMULT(MMULT(TRANSPOSE($A$4:$A$9),MMULT(TRANSPOSE(EXP(B93:$G$530)-1),EXP(B93:$G$530)-1)/COUNTA($G93:G$530)),$A$4:$A$9))*NORMSINV($B$11)</f>
        <v>-2.1317162977186881E-2</v>
      </c>
      <c r="I92" s="16">
        <f t="shared" si="2"/>
        <v>0</v>
      </c>
      <c r="J92" s="21">
        <f t="array" ref="J92">SQRT(MMULT(MMULT(TRANSPOSE($A$4:$A$9),MMULT(TRANSPOSE(EXP(B93:G344)-1),EXP(B93:G344)-1)/COUNTA(G93:G344)),$A$4:$A$9))*NORMSINV($B$11)</f>
        <v>-1.8222649941542934E-2</v>
      </c>
      <c r="K92" s="16">
        <f t="shared" si="3"/>
        <v>0</v>
      </c>
      <c r="L92" s="21">
        <f t="shared" si="4"/>
        <v>-6.741078826092653E-2</v>
      </c>
      <c r="M92" s="61">
        <f t="array" ref="M92">SQRT(MMULT(MMULT(TRANSPOSE($A$4:$A$9),MMULT(TRANSPOSE(EXP(B93:$G$532)-1),EXP(B93:$G$532)-1)/COUNTA($G93:G$532)),$A$4:$A$9))*(-1/SQRT(2*PI())*EXP(-1*(NORMSINV($B$11))^2/2)/$B$11)</f>
        <v>-2.4394485579263523E-2</v>
      </c>
      <c r="N92" s="21">
        <f t="array" ref="N92">SQRT(MMULT(MMULT(TRANSPOSE($A$4:$A$9),MMULT(TRANSPOSE(EXP(B93:G344)-1),EXP(B93:G344)-1)/COUNTA(G93:G344)),$A$4:$A$9))*(-1/SQRT(2*PI())*EXP(-1*(NORMSINV($B$11))^2/2)/$B$11)</f>
        <v>-2.0877043497464172E-2</v>
      </c>
      <c r="O92" s="62">
        <f t="shared" si="5"/>
        <v>-7.7142136778604736E-2</v>
      </c>
      <c r="P92" s="61">
        <f>Stocks!N444</f>
        <v>1.0128191874885673E-3</v>
      </c>
      <c r="Q92" s="21">
        <f>Stocks!O444</f>
        <v>1.397745965751904E-2</v>
      </c>
      <c r="R92" s="21">
        <f>Stocks!P444</f>
        <v>6.3932572035555373E-3</v>
      </c>
      <c r="S92" s="21">
        <f>Stocks!Q444</f>
        <v>7.4315062717343503E-3</v>
      </c>
      <c r="T92" s="21">
        <f>Stocks!R444</f>
        <v>1.6530967603359122E-3</v>
      </c>
      <c r="U92" s="21">
        <f>Stocks!S444</f>
        <v>1.2668552487721987E-3</v>
      </c>
      <c r="V92" s="61">
        <f t="shared" si="6"/>
        <v>5.289165721567601E-3</v>
      </c>
    </row>
    <row r="93" spans="1:22" ht="12.75" customHeight="1">
      <c r="A93" s="63">
        <f>Stocks!A443</f>
        <v>43033</v>
      </c>
      <c r="B93" s="64">
        <f>Stocks!H443</f>
        <v>-3.4684860908201859E-2</v>
      </c>
      <c r="C93" s="64">
        <f>Stocks!I443</f>
        <v>-4.1601643237683871E-3</v>
      </c>
      <c r="D93" s="64">
        <f>Stocks!J443</f>
        <v>-4.4017053066854024E-3</v>
      </c>
      <c r="E93" s="64">
        <f>Stocks!K443</f>
        <v>-1.1544805891593332E-2</v>
      </c>
      <c r="F93" s="64">
        <f>Stocks!L443</f>
        <v>-2.9206531077623382E-3</v>
      </c>
      <c r="G93" s="65">
        <f>Stocks!M443</f>
        <v>1.0956488560774128E-3</v>
      </c>
      <c r="H93" s="21">
        <f t="array" ref="H93">SQRT(MMULT(MMULT(TRANSPOSE($A$4:$A$9),MMULT(TRANSPOSE(EXP(B94:$G$530)-1),EXP(B94:$G$530)-1)/COUNTA($G94:G$530)),$A$4:$A$9))*NORMSINV($B$11)</f>
        <v>-2.1316310818174006E-2</v>
      </c>
      <c r="I93" s="16">
        <f t="shared" si="2"/>
        <v>0</v>
      </c>
      <c r="J93" s="21">
        <f t="array" ref="J93">SQRT(MMULT(MMULT(TRANSPOSE($A$4:$A$9),MMULT(TRANSPOSE(EXP(B94:G345)-1),EXP(B94:G345)-1)/COUNTA(G94:G345)),$A$4:$A$9))*NORMSINV($B$11)</f>
        <v>-1.8173064601535761E-2</v>
      </c>
      <c r="K93" s="16">
        <f t="shared" si="3"/>
        <v>0</v>
      </c>
      <c r="L93" s="21">
        <f t="shared" si="4"/>
        <v>-6.740809349751721E-2</v>
      </c>
      <c r="M93" s="61">
        <f t="array" ref="M93">SQRT(MMULT(MMULT(TRANSPOSE($A$4:$A$9),MMULT(TRANSPOSE(EXP(B94:$G$532)-1),EXP(B94:$G$532)-1)/COUNTA($G94:G$532)),$A$4:$A$9))*(-1/SQRT(2*PI())*EXP(-1*(NORMSINV($B$11))^2/2)/$B$11)</f>
        <v>-2.4393446826991433E-2</v>
      </c>
      <c r="N93" s="21">
        <f t="array" ref="N93">SQRT(MMULT(MMULT(TRANSPOSE($A$4:$A$9),MMULT(TRANSPOSE(EXP(B94:G345)-1),EXP(B94:G345)-1)/COUNTA(G94:G345)),$A$4:$A$9))*(-1/SQRT(2*PI())*EXP(-1*(NORMSINV($B$11))^2/2)/$B$11)</f>
        <v>-2.0820235332708378E-2</v>
      </c>
      <c r="O93" s="62">
        <f t="shared" si="5"/>
        <v>-7.7138851955500257E-2</v>
      </c>
      <c r="P93" s="61">
        <f>Stocks!N443</f>
        <v>-3.4090235775066528E-2</v>
      </c>
      <c r="Q93" s="21">
        <f>Stocks!O443</f>
        <v>-4.1515228276691948E-3</v>
      </c>
      <c r="R93" s="21">
        <f>Stocks!P443</f>
        <v>-4.3920320001015244E-3</v>
      </c>
      <c r="S93" s="21">
        <f>Stocks!Q443</f>
        <v>-1.1478420335100084E-2</v>
      </c>
      <c r="T93" s="21">
        <f>Stocks!R443</f>
        <v>-2.9163921497439363E-3</v>
      </c>
      <c r="U93" s="21">
        <f>Stocks!S443</f>
        <v>1.0962492985567836E-3</v>
      </c>
      <c r="V93" s="61">
        <f t="shared" si="6"/>
        <v>-9.3220589648540814E-3</v>
      </c>
    </row>
    <row r="94" spans="1:22" ht="12.75" customHeight="1">
      <c r="A94" s="63">
        <f>Stocks!A442</f>
        <v>43032</v>
      </c>
      <c r="B94" s="64">
        <f>Stocks!H442</f>
        <v>9.4906883901186168E-4</v>
      </c>
      <c r="C94" s="64">
        <f>Stocks!I442</f>
        <v>2.9346252469829135E-3</v>
      </c>
      <c r="D94" s="64">
        <f>Stocks!J442</f>
        <v>5.9372192147189203E-3</v>
      </c>
      <c r="E94" s="64">
        <f>Stocks!K442</f>
        <v>1.8276412624467216E-2</v>
      </c>
      <c r="F94" s="64">
        <f>Stocks!L442</f>
        <v>3.8044265552434633E-4</v>
      </c>
      <c r="G94" s="65">
        <f>Stocks!M442</f>
        <v>1.6448573239393868E-3</v>
      </c>
      <c r="H94" s="21">
        <f t="array" ref="H94">SQRT(MMULT(MMULT(TRANSPOSE($A$4:$A$9),MMULT(TRANSPOSE(EXP(B95:$G$530)-1),EXP(B95:$G$530)-1)/COUNTA($G95:G$530)),$A$4:$A$9))*NORMSINV($B$11)</f>
        <v>-2.1333317111309119E-2</v>
      </c>
      <c r="I94" s="16">
        <f t="shared" si="2"/>
        <v>0</v>
      </c>
      <c r="J94" s="21">
        <f t="array" ref="J94">SQRT(MMULT(MMULT(TRANSPOSE($A$4:$A$9),MMULT(TRANSPOSE(EXP(B95:G346)-1),EXP(B95:G346)-1)/COUNTA(G95:G346)),$A$4:$A$9))*NORMSINV($B$11)</f>
        <v>-1.8188719692041257E-2</v>
      </c>
      <c r="K94" s="16">
        <f t="shared" si="3"/>
        <v>0</v>
      </c>
      <c r="L94" s="21">
        <f t="shared" si="4"/>
        <v>-6.7461872118380659E-2</v>
      </c>
      <c r="M94" s="61">
        <f t="array" ref="M94">SQRT(MMULT(MMULT(TRANSPOSE($A$4:$A$9),MMULT(TRANSPOSE(EXP(B95:$G$532)-1),EXP(B95:$G$532)-1)/COUNTA($G95:G$532)),$A$4:$A$9))*(-1/SQRT(2*PI())*EXP(-1*(NORMSINV($B$11))^2/2)/$B$11)</f>
        <v>-2.4412844160902589E-2</v>
      </c>
      <c r="N94" s="21">
        <f t="array" ref="N94">SQRT(MMULT(MMULT(TRANSPOSE($A$4:$A$9),MMULT(TRANSPOSE(EXP(B95:G346)-1),EXP(B95:G346)-1)/COUNTA(G95:G346)),$A$4:$A$9))*(-1/SQRT(2*PI())*EXP(-1*(NORMSINV($B$11))^2/2)/$B$11)</f>
        <v>-2.0838170814457106E-2</v>
      </c>
      <c r="O94" s="62">
        <f t="shared" si="5"/>
        <v>-7.7200191711194327E-2</v>
      </c>
      <c r="P94" s="61">
        <f>Stocks!N442</f>
        <v>9.4951934735234796E-4</v>
      </c>
      <c r="Q94" s="21">
        <f>Stocks!O442</f>
        <v>2.9389354749229189E-3</v>
      </c>
      <c r="R94" s="21">
        <f>Stocks!P442</f>
        <v>5.9548794342862811E-3</v>
      </c>
      <c r="S94" s="21">
        <f>Stocks!Q442</f>
        <v>1.8444448389648024E-2</v>
      </c>
      <c r="T94" s="21">
        <f>Stocks!R442</f>
        <v>3.8051503300965528E-4</v>
      </c>
      <c r="U94" s="21">
        <f>Stocks!S442</f>
        <v>1.6462108437613619E-3</v>
      </c>
      <c r="V94" s="61">
        <f t="shared" si="6"/>
        <v>5.0524180871634305E-3</v>
      </c>
    </row>
    <row r="95" spans="1:22" ht="12.75" customHeight="1">
      <c r="A95" s="63">
        <f>Stocks!A441</f>
        <v>43031</v>
      </c>
      <c r="B95" s="64">
        <f>Stocks!H441</f>
        <v>-2.3692004356839151E-2</v>
      </c>
      <c r="C95" s="64">
        <f>Stocks!I441</f>
        <v>9.845102817263373E-3</v>
      </c>
      <c r="D95" s="64">
        <f>Stocks!J441</f>
        <v>-5.119673301996891E-4</v>
      </c>
      <c r="E95" s="64">
        <f>Stocks!K441</f>
        <v>-8.7422793972640796E-3</v>
      </c>
      <c r="F95" s="64">
        <f>Stocks!L441</f>
        <v>2.5366486667373816E-4</v>
      </c>
      <c r="G95" s="65">
        <f>Stocks!M441</f>
        <v>-9.566416002438165E-4</v>
      </c>
      <c r="H95" s="21">
        <f t="array" ref="H95">SQRT(MMULT(MMULT(TRANSPOSE($A$4:$A$9),MMULT(TRANSPOSE(EXP(B96:$G$530)-1),EXP(B96:$G$530)-1)/COUNTA($G96:G$530)),$A$4:$A$9))*NORMSINV($B$11)</f>
        <v>-2.1353379117633724E-2</v>
      </c>
      <c r="I95" s="16">
        <f t="shared" si="2"/>
        <v>0</v>
      </c>
      <c r="J95" s="21">
        <f t="array" ref="J95">SQRT(MMULT(MMULT(TRANSPOSE($A$4:$A$9),MMULT(TRANSPOSE(EXP(B96:G347)-1),EXP(B96:G347)-1)/COUNTA(G96:G347)),$A$4:$A$9))*NORMSINV($B$11)</f>
        <v>-1.8258024704114171E-2</v>
      </c>
      <c r="K95" s="16">
        <f t="shared" si="3"/>
        <v>0</v>
      </c>
      <c r="L95" s="21">
        <f t="shared" si="4"/>
        <v>-6.7525313752799104E-2</v>
      </c>
      <c r="M95" s="61">
        <f t="array" ref="M95">SQRT(MMULT(MMULT(TRANSPOSE($A$4:$A$9),MMULT(TRANSPOSE(EXP(B96:$G$532)-1),EXP(B96:$G$532)-1)/COUNTA($G96:G$532)),$A$4:$A$9))*(-1/SQRT(2*PI())*EXP(-1*(NORMSINV($B$11))^2/2)/$B$11)</f>
        <v>-2.4435737904474113E-2</v>
      </c>
      <c r="N95" s="21">
        <f t="array" ref="N95">SQRT(MMULT(MMULT(TRANSPOSE($A$4:$A$9),MMULT(TRANSPOSE(EXP(B96:G347)-1),EXP(B96:G347)-1)/COUNTA(G96:G347)),$A$4:$A$9))*(-1/SQRT(2*PI())*EXP(-1*(NORMSINV($B$11))^2/2)/$B$11)</f>
        <v>-2.0917571107843636E-2</v>
      </c>
      <c r="O95" s="62">
        <f t="shared" si="5"/>
        <v>-7.727258808504818E-2</v>
      </c>
      <c r="P95" s="61">
        <f>Stocks!N441</f>
        <v>-2.3413552186376949E-2</v>
      </c>
      <c r="Q95" s="21">
        <f>Stocks!O441</f>
        <v>9.8937252753745712E-3</v>
      </c>
      <c r="R95" s="21">
        <f>Stocks!P441</f>
        <v>-5.1183629728857863E-4</v>
      </c>
      <c r="S95" s="21">
        <f>Stocks!Q441</f>
        <v>-8.7041767881298054E-3</v>
      </c>
      <c r="T95" s="21">
        <f>Stocks!R441</f>
        <v>2.5369704232665829E-4</v>
      </c>
      <c r="U95" s="21">
        <f>Stocks!S441</f>
        <v>-9.5618416454712018E-4</v>
      </c>
      <c r="V95" s="61">
        <f t="shared" si="6"/>
        <v>-3.9063878531068706E-3</v>
      </c>
    </row>
    <row r="96" spans="1:22" ht="12.75" customHeight="1">
      <c r="A96" s="63">
        <f>Stocks!A440</f>
        <v>43028</v>
      </c>
      <c r="B96" s="64">
        <f>Stocks!H440</f>
        <v>-1.9257003965973619E-2</v>
      </c>
      <c r="C96" s="64">
        <f>Stocks!I440</f>
        <v>8.4452669810266435E-3</v>
      </c>
      <c r="D96" s="64">
        <f>Stocks!J440</f>
        <v>1.7295027280526966E-3</v>
      </c>
      <c r="E96" s="64">
        <f>Stocks!K440</f>
        <v>-4.9834467109386733E-3</v>
      </c>
      <c r="F96" s="64">
        <f>Stocks!L440</f>
        <v>1.1485559204868811E-2</v>
      </c>
      <c r="G96" s="65">
        <f>Stocks!M440</f>
        <v>-1.2690366377475309E-4</v>
      </c>
      <c r="H96" s="21">
        <f t="array" ref="H96">SQRT(MMULT(MMULT(TRANSPOSE($A$4:$A$9),MMULT(TRANSPOSE(EXP(B97:$G$530)-1),EXP(B97:$G$530)-1)/COUNTA($G97:G$530)),$A$4:$A$9))*NORMSINV($B$11)</f>
        <v>-2.1377918696625791E-2</v>
      </c>
      <c r="I96" s="16">
        <f t="shared" si="2"/>
        <v>0</v>
      </c>
      <c r="J96" s="21">
        <f t="array" ref="J96">SQRT(MMULT(MMULT(TRANSPOSE($A$4:$A$9),MMULT(TRANSPOSE(EXP(B97:G348)-1),EXP(B97:G348)-1)/COUNTA(G97:G348)),$A$4:$A$9))*NORMSINV($B$11)</f>
        <v>-1.8263413117897639E-2</v>
      </c>
      <c r="K96" s="16">
        <f t="shared" si="3"/>
        <v>0</v>
      </c>
      <c r="L96" s="21">
        <f t="shared" si="4"/>
        <v>-6.7602914715235662E-2</v>
      </c>
      <c r="M96" s="61">
        <f t="array" ref="M96">SQRT(MMULT(MMULT(TRANSPOSE($A$4:$A$9),MMULT(TRANSPOSE(EXP(B97:$G$532)-1),EXP(B97:$G$532)-1)/COUNTA($G97:G$532)),$A$4:$A$9))*(-1/SQRT(2*PI())*EXP(-1*(NORMSINV($B$11))^2/2)/$B$11)</f>
        <v>-2.4463755127752354E-2</v>
      </c>
      <c r="N96" s="21">
        <f t="array" ref="N96">SQRT(MMULT(MMULT(TRANSPOSE($A$4:$A$9),MMULT(TRANSPOSE(EXP(B97:G348)-1),EXP(B97:G348)-1)/COUNTA(G97:G348)),$A$4:$A$9))*(-1/SQRT(2*PI())*EXP(-1*(NORMSINV($B$11))^2/2)/$B$11)</f>
        <v>-2.0923744422334155E-2</v>
      </c>
      <c r="O96" s="62">
        <f t="shared" si="5"/>
        <v>-7.7361186324320916E-2</v>
      </c>
      <c r="P96" s="61">
        <f>Stocks!N440</f>
        <v>-1.9072772343439768E-2</v>
      </c>
      <c r="Q96" s="21">
        <f>Stocks!O440</f>
        <v>8.4810288501707427E-3</v>
      </c>
      <c r="R96" s="21">
        <f>Stocks!P440</f>
        <v>1.730999180477594E-3</v>
      </c>
      <c r="S96" s="21">
        <f>Stocks!Q440</f>
        <v>-4.971049941806872E-3</v>
      </c>
      <c r="T96" s="21">
        <f>Stocks!R440</f>
        <v>1.1551771492228644E-2</v>
      </c>
      <c r="U96" s="21">
        <f>Stocks!S440</f>
        <v>-1.2689561184545768E-4</v>
      </c>
      <c r="V96" s="61">
        <f t="shared" si="6"/>
        <v>-4.0115306236918616E-4</v>
      </c>
    </row>
    <row r="97" spans="1:22" ht="12.75" customHeight="1">
      <c r="A97" s="63">
        <f>Stocks!A439</f>
        <v>43027</v>
      </c>
      <c r="B97" s="64">
        <f>Stocks!H439</f>
        <v>-2.204006817428281E-2</v>
      </c>
      <c r="C97" s="64">
        <f>Stocks!I439</f>
        <v>-3.9829786235854132E-3</v>
      </c>
      <c r="D97" s="64">
        <f>Stocks!J439</f>
        <v>-2.3945030884205579E-2</v>
      </c>
      <c r="E97" s="64">
        <f>Stocks!K439</f>
        <v>-2.098897548372434E-3</v>
      </c>
      <c r="F97" s="64">
        <f>Stocks!L439</f>
        <v>3.8581571583444457E-3</v>
      </c>
      <c r="G97" s="65">
        <f>Stocks!M439</f>
        <v>2.9472741659499844E-3</v>
      </c>
      <c r="H97" s="21">
        <f t="array" ref="H97">SQRT(MMULT(MMULT(TRANSPOSE($A$4:$A$9),MMULT(TRANSPOSE(EXP(B98:$G$530)-1),EXP(B98:$G$530)-1)/COUNTA($G98:G$530)),$A$4:$A$9))*NORMSINV($B$11)</f>
        <v>-2.1386367833537694E-2</v>
      </c>
      <c r="I97" s="16">
        <f t="shared" si="2"/>
        <v>0</v>
      </c>
      <c r="J97" s="21">
        <f t="array" ref="J97">SQRT(MMULT(MMULT(TRANSPOSE($A$4:$A$9),MMULT(TRANSPOSE(EXP(B98:G349)-1),EXP(B98:G349)-1)/COUNTA(G98:G349)),$A$4:$A$9))*NORMSINV($B$11)</f>
        <v>-1.8239363598609195E-2</v>
      </c>
      <c r="K97" s="16">
        <f t="shared" si="3"/>
        <v>0</v>
      </c>
      <c r="L97" s="21">
        <f t="shared" si="4"/>
        <v>-6.7629633232139871E-2</v>
      </c>
      <c r="M97" s="61">
        <f t="array" ref="M97">SQRT(MMULT(MMULT(TRANSPOSE($A$4:$A$9),MMULT(TRANSPOSE(EXP(B98:$G$532)-1),EXP(B98:$G$532)-1)/COUNTA($G98:G$532)),$A$4:$A$9))*(-1/SQRT(2*PI())*EXP(-1*(NORMSINV($B$11))^2/2)/$B$11)</f>
        <v>-2.4473358905481003E-2</v>
      </c>
      <c r="N97" s="21">
        <f t="array" ref="N97">SQRT(MMULT(MMULT(TRANSPOSE($A$4:$A$9),MMULT(TRANSPOSE(EXP(B98:G349)-1),EXP(B98:G349)-1)/COUNTA(G98:G349)),$A$4:$A$9))*(-1/SQRT(2*PI())*EXP(-1*(NORMSINV($B$11))^2/2)/$B$11)</f>
        <v>-2.0896191741363569E-2</v>
      </c>
      <c r="O97" s="62">
        <f t="shared" si="5"/>
        <v>-7.7391556136085435E-2</v>
      </c>
      <c r="P97" s="61">
        <f>Stocks!N439</f>
        <v>-2.179896046376685E-2</v>
      </c>
      <c r="Q97" s="21">
        <f>Stocks!O439</f>
        <v>-3.9750570848238265E-3</v>
      </c>
      <c r="R97" s="21">
        <f>Stocks!P439</f>
        <v>-2.3660623204861262E-2</v>
      </c>
      <c r="S97" s="21">
        <f>Stocks!Q439</f>
        <v>-2.0966964031751728E-3</v>
      </c>
      <c r="T97" s="21">
        <f>Stocks!R439</f>
        <v>3.8656094276001136E-3</v>
      </c>
      <c r="U97" s="21">
        <f>Stocks!S439</f>
        <v>2.9516216484798152E-3</v>
      </c>
      <c r="V97" s="61">
        <f t="shared" si="6"/>
        <v>-7.4523510134245309E-3</v>
      </c>
    </row>
    <row r="98" spans="1:22" ht="12.75" customHeight="1">
      <c r="A98" s="63">
        <f>Stocks!A438</f>
        <v>43026</v>
      </c>
      <c r="B98" s="64">
        <f>Stocks!H438</f>
        <v>1.0903082660517137E-2</v>
      </c>
      <c r="C98" s="64">
        <f>Stocks!I438</f>
        <v>1.1494197293341677E-2</v>
      </c>
      <c r="D98" s="64">
        <f>Stocks!J438</f>
        <v>-4.4342773498483841E-3</v>
      </c>
      <c r="E98" s="64">
        <f>Stocks!K438</f>
        <v>-1.9949034346563577E-2</v>
      </c>
      <c r="F98" s="64">
        <f>Stocks!L438</f>
        <v>2.5766631325527034E-4</v>
      </c>
      <c r="G98" s="65">
        <f>Stocks!M438</f>
        <v>-5.0895110113509064E-4</v>
      </c>
      <c r="H98" s="21">
        <f t="array" ref="H98">SQRT(MMULT(MMULT(TRANSPOSE($A$4:$A$9),MMULT(TRANSPOSE(EXP(B99:$G$530)-1),EXP(B99:$G$530)-1)/COUNTA($G99:G$530)),$A$4:$A$9))*NORMSINV($B$11)</f>
        <v>-2.1411076815601834E-2</v>
      </c>
      <c r="I98" s="16">
        <f t="shared" si="2"/>
        <v>0</v>
      </c>
      <c r="J98" s="21">
        <f t="array" ref="J98">SQRT(MMULT(MMULT(TRANSPOSE($A$4:$A$9),MMULT(TRANSPOSE(EXP(B99:G350)-1),EXP(B99:G350)-1)/COUNTA(G99:G350)),$A$4:$A$9))*NORMSINV($B$11)</f>
        <v>-1.9116110510235186E-2</v>
      </c>
      <c r="K98" s="16">
        <f t="shared" si="3"/>
        <v>0</v>
      </c>
      <c r="L98" s="21">
        <f t="shared" si="4"/>
        <v>-6.7707769894126801E-2</v>
      </c>
      <c r="M98" s="61">
        <f t="array" ref="M98">SQRT(MMULT(MMULT(TRANSPOSE($A$4:$A$9),MMULT(TRANSPOSE(EXP(B99:$G$532)-1),EXP(B99:$G$532)-1)/COUNTA($G99:G$532)),$A$4:$A$9))*(-1/SQRT(2*PI())*EXP(-1*(NORMSINV($B$11))^2/2)/$B$11)</f>
        <v>-2.4501569135997117E-2</v>
      </c>
      <c r="N98" s="21">
        <f t="array" ref="N98">SQRT(MMULT(MMULT(TRANSPOSE($A$4:$A$9),MMULT(TRANSPOSE(EXP(B99:G350)-1),EXP(B99:G350)-1)/COUNTA(G99:G350)),$A$4:$A$9))*(-1/SQRT(2*PI())*EXP(-1*(NORMSINV($B$11))^2/2)/$B$11)</f>
        <v>-2.1900649570987737E-2</v>
      </c>
      <c r="O98" s="62">
        <f t="shared" si="5"/>
        <v>-7.7480764717834744E-2</v>
      </c>
      <c r="P98" s="61">
        <f>Stocks!N438</f>
        <v>1.0962737877723099E-2</v>
      </c>
      <c r="Q98" s="21">
        <f>Stocks!O438</f>
        <v>1.1560509403665042E-2</v>
      </c>
      <c r="R98" s="21">
        <f>Stocks!P438</f>
        <v>-4.4244604576752283E-3</v>
      </c>
      <c r="S98" s="21">
        <f>Stocks!Q438</f>
        <v>-1.9751368954308533E-2</v>
      </c>
      <c r="T98" s="21">
        <f>Stocks!R438</f>
        <v>2.5769951207103517E-4</v>
      </c>
      <c r="U98" s="21">
        <f>Stocks!S438</f>
        <v>-5.0882160749297326E-4</v>
      </c>
      <c r="V98" s="61">
        <f t="shared" si="6"/>
        <v>-3.1728403766959301E-4</v>
      </c>
    </row>
    <row r="99" spans="1:22" ht="12.75" customHeight="1">
      <c r="A99" s="63">
        <f>Stocks!A437</f>
        <v>43025</v>
      </c>
      <c r="B99" s="64">
        <f>Stocks!H437</f>
        <v>1.4582247369308137E-2</v>
      </c>
      <c r="C99" s="64">
        <f>Stocks!I437</f>
        <v>7.5424224091639569E-4</v>
      </c>
      <c r="D99" s="64">
        <f>Stocks!J437</f>
        <v>3.6834263541496359E-3</v>
      </c>
      <c r="E99" s="64">
        <f>Stocks!K437</f>
        <v>-1.591438544472085E-2</v>
      </c>
      <c r="F99" s="64">
        <f>Stocks!L437</f>
        <v>-7.7298742457087395E-4</v>
      </c>
      <c r="G99" s="65">
        <f>Stocks!M437</f>
        <v>3.4736803536868565E-3</v>
      </c>
      <c r="H99" s="21">
        <f t="array" ref="H99">SQRT(MMULT(MMULT(TRANSPOSE($A$4:$A$9),MMULT(TRANSPOSE(EXP(B100:$G$530)-1),EXP(B100:$G$530)-1)/COUNTA($G100:G$530)),$A$4:$A$9))*NORMSINV($B$11)</f>
        <v>-2.1435603229241092E-2</v>
      </c>
      <c r="I99" s="16">
        <f t="shared" si="2"/>
        <v>0</v>
      </c>
      <c r="J99" s="21">
        <f t="array" ref="J99">SQRT(MMULT(MMULT(TRANSPOSE($A$4:$A$9),MMULT(TRANSPOSE(EXP(B100:G351)-1),EXP(B100:G351)-1)/COUNTA(G100:G351)),$A$4:$A$9))*NORMSINV($B$11)</f>
        <v>-1.9137149102521747E-2</v>
      </c>
      <c r="K99" s="16">
        <f t="shared" si="3"/>
        <v>0</v>
      </c>
      <c r="L99" s="21">
        <f t="shared" si="4"/>
        <v>-6.7785329224062288E-2</v>
      </c>
      <c r="M99" s="61">
        <f t="array" ref="M99">SQRT(MMULT(MMULT(TRANSPOSE($A$4:$A$9),MMULT(TRANSPOSE(EXP(B100:$G$532)-1),EXP(B100:$G$532)-1)/COUNTA($G100:G$532)),$A$4:$A$9))*(-1/SQRT(2*PI())*EXP(-1*(NORMSINV($B$11))^2/2)/$B$11)</f>
        <v>-2.452956999272813E-2</v>
      </c>
      <c r="N99" s="21">
        <f t="array" ref="N99">SQRT(MMULT(MMULT(TRANSPOSE($A$4:$A$9),MMULT(TRANSPOSE(EXP(B100:G351)-1),EXP(B100:G351)-1)/COUNTA(G100:G351)),$A$4:$A$9))*(-1/SQRT(2*PI())*EXP(-1*(NORMSINV($B$11))^2/2)/$B$11)</f>
        <v>-2.192475273972011E-2</v>
      </c>
      <c r="O99" s="62">
        <f t="shared" si="5"/>
        <v>-7.75693112015408E-2</v>
      </c>
      <c r="P99" s="61">
        <f>Stocks!N437</f>
        <v>1.4689087027568369E-2</v>
      </c>
      <c r="Q99" s="21">
        <f>Stocks!O437</f>
        <v>7.5452675312132078E-4</v>
      </c>
      <c r="R99" s="21">
        <f>Stocks!P437</f>
        <v>3.6902185059060205E-3</v>
      </c>
      <c r="S99" s="21">
        <f>Stocks!Q437</f>
        <v>-1.5788420715013525E-2</v>
      </c>
      <c r="T99" s="21">
        <f>Stocks!R437</f>
        <v>-7.7268874675460466E-4</v>
      </c>
      <c r="U99" s="21">
        <f>Stocks!S437</f>
        <v>3.4797205731922532E-3</v>
      </c>
      <c r="V99" s="61">
        <f t="shared" si="6"/>
        <v>1.0087405663366388E-3</v>
      </c>
    </row>
    <row r="100" spans="1:22" ht="12.75" customHeight="1">
      <c r="A100" s="63">
        <f>Stocks!A436</f>
        <v>43024</v>
      </c>
      <c r="B100" s="64">
        <f>Stocks!H436</f>
        <v>-1.4076165712471899E-2</v>
      </c>
      <c r="C100" s="64">
        <f>Stocks!I436</f>
        <v>2.2662263553585682E-3</v>
      </c>
      <c r="D100" s="64">
        <f>Stocks!J436</f>
        <v>1.8241395565370824E-2</v>
      </c>
      <c r="E100" s="64">
        <f>Stocks!K436</f>
        <v>1.5864211246274816E-2</v>
      </c>
      <c r="F100" s="64">
        <f>Stocks!L436</f>
        <v>2.0627857175702295E-3</v>
      </c>
      <c r="G100" s="65">
        <f>Stocks!M436</f>
        <v>-4.2453276673033854E-3</v>
      </c>
      <c r="H100" s="21">
        <f t="array" ref="H100">SQRT(MMULT(MMULT(TRANSPOSE($A$4:$A$9),MMULT(TRANSPOSE(EXP(B101:$G$530)-1),EXP(B101:$G$530)-1)/COUNTA($G101:G$530)),$A$4:$A$9))*NORMSINV($B$11)</f>
        <v>-2.1457084072664487E-2</v>
      </c>
      <c r="I100" s="16">
        <f t="shared" si="2"/>
        <v>0</v>
      </c>
      <c r="J100" s="21">
        <f t="array" ref="J100">SQRT(MMULT(MMULT(TRANSPOSE($A$4:$A$9),MMULT(TRANSPOSE(EXP(B101:G352)-1),EXP(B101:G352)-1)/COUNTA(G101:G352)),$A$4:$A$9))*NORMSINV($B$11)</f>
        <v>-1.9134657942040972E-2</v>
      </c>
      <c r="K100" s="16">
        <f t="shared" si="3"/>
        <v>0</v>
      </c>
      <c r="L100" s="21">
        <f t="shared" si="4"/>
        <v>-6.7853257615341653E-2</v>
      </c>
      <c r="M100" s="61">
        <f t="array" ref="M100">SQRT(MMULT(MMULT(TRANSPOSE($A$4:$A$9),MMULT(TRANSPOSE(EXP(B101:$G$532)-1),EXP(B101:$G$532)-1)/COUNTA($G101:G$532)),$A$4:$A$9))*(-1/SQRT(2*PI())*EXP(-1*(NORMSINV($B$11))^2/2)/$B$11)</f>
        <v>-2.4554085241987798E-2</v>
      </c>
      <c r="N100" s="21">
        <f t="array" ref="N100">SQRT(MMULT(MMULT(TRANSPOSE($A$4:$A$9),MMULT(TRANSPOSE(EXP(B101:G352)-1),EXP(B101:G352)-1)/COUNTA(G101:G352)),$A$4:$A$9))*(-1/SQRT(2*PI())*EXP(-1*(NORMSINV($B$11))^2/2)/$B$11)</f>
        <v>-2.1921898705543789E-2</v>
      </c>
      <c r="O100" s="62">
        <f t="shared" si="5"/>
        <v>-7.7646835226608119E-2</v>
      </c>
      <c r="P100" s="61">
        <f>Stocks!N436</f>
        <v>-1.3977559698953933E-2</v>
      </c>
      <c r="Q100" s="21">
        <f>Stocks!O436</f>
        <v>2.2687961872122206E-3</v>
      </c>
      <c r="R100" s="21">
        <f>Stocks!P436</f>
        <v>1.8408786084610551E-2</v>
      </c>
      <c r="S100" s="21">
        <f>Stocks!Q436</f>
        <v>1.5990715925842999E-2</v>
      </c>
      <c r="T100" s="21">
        <f>Stocks!R436</f>
        <v>2.0649147236713157E-3</v>
      </c>
      <c r="U100" s="21">
        <f>Stocks!S436</f>
        <v>-4.2363290023994535E-3</v>
      </c>
      <c r="V100" s="61">
        <f t="shared" si="6"/>
        <v>3.4198873699972827E-3</v>
      </c>
    </row>
    <row r="101" spans="1:22" ht="12.75" customHeight="1">
      <c r="A101" s="63">
        <f>Stocks!A435</f>
        <v>43021</v>
      </c>
      <c r="B101" s="64">
        <f>Stocks!H435</f>
        <v>-3.0927522214900131E-4</v>
      </c>
      <c r="C101" s="64">
        <f>Stocks!I435</f>
        <v>1.2173535320937687E-2</v>
      </c>
      <c r="D101" s="64">
        <f>Stocks!J435</f>
        <v>6.3260349210785844E-3</v>
      </c>
      <c r="E101" s="64">
        <f>Stocks!K435</f>
        <v>1.8364011425895867E-2</v>
      </c>
      <c r="F101" s="64">
        <f>Stocks!L435</f>
        <v>4.786271818737085E-3</v>
      </c>
      <c r="G101" s="65">
        <f>Stocks!M435</f>
        <v>-4.7664631921958047E-3</v>
      </c>
      <c r="H101" s="21">
        <f t="array" ref="H101">SQRT(MMULT(MMULT(TRANSPOSE($A$4:$A$9),MMULT(TRANSPOSE(EXP(B102:$G$530)-1),EXP(B102:$G$530)-1)/COUNTA($G102:G$530)),$A$4:$A$9))*NORMSINV($B$11)</f>
        <v>-2.1470992879951599E-2</v>
      </c>
      <c r="I101" s="16">
        <f t="shared" si="2"/>
        <v>0</v>
      </c>
      <c r="J101" s="21">
        <f t="array" ref="J101">SQRT(MMULT(MMULT(TRANSPOSE($A$4:$A$9),MMULT(TRANSPOSE(EXP(B102:G353)-1),EXP(B102:G353)-1)/COUNTA(G102:G353)),$A$4:$A$9))*NORMSINV($B$11)</f>
        <v>-1.9113480877859024E-2</v>
      </c>
      <c r="K101" s="16">
        <f t="shared" si="3"/>
        <v>0</v>
      </c>
      <c r="L101" s="21">
        <f t="shared" si="4"/>
        <v>-6.7897241125905283E-2</v>
      </c>
      <c r="M101" s="61">
        <f t="array" ref="M101">SQRT(MMULT(MMULT(TRANSPOSE($A$4:$A$9),MMULT(TRANSPOSE(EXP(B102:$G$532)-1),EXP(B102:$G$532)-1)/COUNTA($G102:G$532)),$A$4:$A$9))*(-1/SQRT(2*PI())*EXP(-1*(NORMSINV($B$11))^2/2)/$B$11)</f>
        <v>-2.4569935130984374E-2</v>
      </c>
      <c r="N101" s="21">
        <f t="array" ref="N101">SQRT(MMULT(MMULT(TRANSPOSE($A$4:$A$9),MMULT(TRANSPOSE(EXP(B102:G353)-1),EXP(B102:G353)-1)/COUNTA(G102:G353)),$A$4:$A$9))*(-1/SQRT(2*PI())*EXP(-1*(NORMSINV($B$11))^2/2)/$B$11)</f>
        <v>-2.1897636894473865E-2</v>
      </c>
      <c r="O101" s="62">
        <f t="shared" si="5"/>
        <v>-7.769695697649813E-2</v>
      </c>
      <c r="P101" s="61">
        <f>Stocks!N435</f>
        <v>-3.0922740149752807E-4</v>
      </c>
      <c r="Q101" s="21">
        <f>Stocks!O435</f>
        <v>1.2247934395449217E-2</v>
      </c>
      <c r="R101" s="21">
        <f>Stocks!P435</f>
        <v>6.3460865401047109E-3</v>
      </c>
      <c r="S101" s="21">
        <f>Stocks!Q435</f>
        <v>1.8533666810304904E-2</v>
      </c>
      <c r="T101" s="21">
        <f>Stocks!R435</f>
        <v>4.7977443138890402E-3</v>
      </c>
      <c r="U101" s="21">
        <f>Stocks!S435</f>
        <v>-4.755121633377349E-3</v>
      </c>
      <c r="V101" s="61">
        <f t="shared" si="6"/>
        <v>6.1435138374788326E-3</v>
      </c>
    </row>
    <row r="102" spans="1:22" ht="12.75" customHeight="1">
      <c r="A102" s="63">
        <f>Stocks!A434</f>
        <v>43020</v>
      </c>
      <c r="B102" s="64">
        <f>Stocks!H434</f>
        <v>3.0410199746933111E-3</v>
      </c>
      <c r="C102" s="64">
        <f>Stocks!I434</f>
        <v>-2.8028961120727149E-3</v>
      </c>
      <c r="D102" s="64">
        <f>Stocks!J434</f>
        <v>-3.5193260241728392E-3</v>
      </c>
      <c r="E102" s="64">
        <f>Stocks!K434</f>
        <v>4.6570233582911196E-3</v>
      </c>
      <c r="F102" s="64">
        <f>Stocks!L434</f>
        <v>9.1181090710511295E-3</v>
      </c>
      <c r="G102" s="65">
        <f>Stocks!M434</f>
        <v>-2.995187621437002E-3</v>
      </c>
      <c r="H102" s="21">
        <f t="array" ref="H102">SQRT(MMULT(MMULT(TRANSPOSE($A$4:$A$9),MMULT(TRANSPOSE(EXP(B103:$G$530)-1),EXP(B103:$G$530)-1)/COUNTA($G103:G$530)),$A$4:$A$9))*NORMSINV($B$11)</f>
        <v>-2.1495592939492412E-2</v>
      </c>
      <c r="I102" s="16">
        <f t="shared" si="2"/>
        <v>0</v>
      </c>
      <c r="J102" s="21">
        <f t="array" ref="J102">SQRT(MMULT(MMULT(TRANSPOSE($A$4:$A$9),MMULT(TRANSPOSE(EXP(B103:G354)-1),EXP(B103:G354)-1)/COUNTA(G103:G354)),$A$4:$A$9))*NORMSINV($B$11)</f>
        <v>-1.9112990206181079E-2</v>
      </c>
      <c r="K102" s="16">
        <f t="shared" si="3"/>
        <v>0</v>
      </c>
      <c r="L102" s="21">
        <f t="shared" si="4"/>
        <v>-6.7975033344630009E-2</v>
      </c>
      <c r="M102" s="61">
        <f t="array" ref="M102">SQRT(MMULT(MMULT(TRANSPOSE($A$4:$A$9),MMULT(TRANSPOSE(EXP(B103:$G$532)-1),EXP(B103:$G$532)-1)/COUNTA($G103:G$532)),$A$4:$A$9))*(-1/SQRT(2*PI())*EXP(-1*(NORMSINV($B$11))^2/2)/$B$11)</f>
        <v>-2.4598018928076157E-2</v>
      </c>
      <c r="N102" s="21">
        <f t="array" ref="N102">SQRT(MMULT(MMULT(TRANSPOSE($A$4:$A$9),MMULT(TRANSPOSE(EXP(B103:G354)-1),EXP(B103:G354)-1)/COUNTA(G103:G354)),$A$4:$A$9))*(-1/SQRT(2*PI())*EXP(-1*(NORMSINV($B$11))^2/2)/$B$11)</f>
        <v>-2.1897074749341498E-2</v>
      </c>
      <c r="O102" s="62">
        <f t="shared" si="5"/>
        <v>-7.7785765740654184E-2</v>
      </c>
      <c r="P102" s="61">
        <f>Stocks!N434</f>
        <v>3.0456485666275394E-3</v>
      </c>
      <c r="Q102" s="21">
        <f>Stocks!O434</f>
        <v>-2.7989716662260985E-3</v>
      </c>
      <c r="R102" s="21">
        <f>Stocks!P434</f>
        <v>-3.5131404548133347E-3</v>
      </c>
      <c r="S102" s="21">
        <f>Stocks!Q434</f>
        <v>4.6678841446712869E-3</v>
      </c>
      <c r="T102" s="21">
        <f>Stocks!R434</f>
        <v>9.1598056625689823E-3</v>
      </c>
      <c r="U102" s="21">
        <f>Stocks!S434</f>
        <v>-2.9907065220207921E-3</v>
      </c>
      <c r="V102" s="61">
        <f t="shared" si="6"/>
        <v>1.2617532884679305E-3</v>
      </c>
    </row>
    <row r="103" spans="1:22" ht="12.75" customHeight="1">
      <c r="A103" s="63">
        <f>Stocks!A433</f>
        <v>43019</v>
      </c>
      <c r="B103" s="64">
        <f>Stocks!H433</f>
        <v>-2.787959950027263E-3</v>
      </c>
      <c r="C103" s="64">
        <f>Stocks!I433</f>
        <v>-8.8664422932501798E-3</v>
      </c>
      <c r="D103" s="64">
        <f>Stocks!J433</f>
        <v>4.1608372777768698E-3</v>
      </c>
      <c r="E103" s="64">
        <f>Stocks!K433</f>
        <v>-6.6664105401102931E-4</v>
      </c>
      <c r="F103" s="64">
        <f>Stocks!L433</f>
        <v>1.7024604159661754E-3</v>
      </c>
      <c r="G103" s="65">
        <f>Stocks!M433</f>
        <v>-1.6486256702262897E-3</v>
      </c>
      <c r="H103" s="21">
        <f t="array" ref="H103">SQRT(MMULT(MMULT(TRANSPOSE($A$4:$A$9),MMULT(TRANSPOSE(EXP(B104:$G$530)-1),EXP(B104:$G$530)-1)/COUNTA($G104:G$530)),$A$4:$A$9))*NORMSINV($B$11)</f>
        <v>-2.1520218428413868E-2</v>
      </c>
      <c r="I103" s="16">
        <f t="shared" si="2"/>
        <v>0</v>
      </c>
      <c r="J103" s="21">
        <f t="array" ref="J103">SQRT(MMULT(MMULT(TRANSPOSE($A$4:$A$9),MMULT(TRANSPOSE(EXP(B104:G355)-1),EXP(B104:G355)-1)/COUNTA(G104:G355)),$A$4:$A$9))*NORMSINV($B$11)</f>
        <v>-1.9169343798782452E-2</v>
      </c>
      <c r="K103" s="16">
        <f t="shared" si="3"/>
        <v>0</v>
      </c>
      <c r="L103" s="21">
        <f t="shared" si="4"/>
        <v>-6.8052905978117043E-2</v>
      </c>
      <c r="M103" s="61">
        <f t="array" ref="M103">SQRT(MMULT(MMULT(TRANSPOSE($A$4:$A$9),MMULT(TRANSPOSE(EXP(B104:$G$532)-1),EXP(B104:$G$532)-1)/COUNTA($G104:G$532)),$A$4:$A$9))*(-1/SQRT(2*PI())*EXP(-1*(NORMSINV($B$11))^2/2)/$B$11)</f>
        <v>-2.4626131358874072E-2</v>
      </c>
      <c r="N103" s="21">
        <f t="array" ref="N103">SQRT(MMULT(MMULT(TRANSPOSE($A$4:$A$9),MMULT(TRANSPOSE(EXP(B104:G355)-1),EXP(B104:G355)-1)/COUNTA(G104:G355)),$A$4:$A$9))*(-1/SQRT(2*PI())*EXP(-1*(NORMSINV($B$11))^2/2)/$B$11)</f>
        <v>-2.1961637060956513E-2</v>
      </c>
      <c r="O103" s="62">
        <f t="shared" si="5"/>
        <v>-7.7874665052539455E-2</v>
      </c>
      <c r="P103" s="61">
        <f>Stocks!N433</f>
        <v>-2.7840771988421674E-3</v>
      </c>
      <c r="Q103" s="21">
        <f>Stocks!O433</f>
        <v>-8.8272513075162914E-3</v>
      </c>
      <c r="R103" s="21">
        <f>Stocks!P433</f>
        <v>4.1695055794974895E-3</v>
      </c>
      <c r="S103" s="21">
        <f>Stocks!Q433</f>
        <v>-6.6641889823238387E-4</v>
      </c>
      <c r="T103" s="21">
        <f>Stocks!R433</f>
        <v>1.7039104244441412E-3</v>
      </c>
      <c r="U103" s="21">
        <f>Stocks!S433</f>
        <v>-1.6472674334366182E-3</v>
      </c>
      <c r="V103" s="61">
        <f t="shared" si="6"/>
        <v>-1.3419331390143053E-3</v>
      </c>
    </row>
    <row r="104" spans="1:22" ht="12.75" customHeight="1">
      <c r="A104" s="63">
        <f>Stocks!A432</f>
        <v>43018</v>
      </c>
      <c r="B104" s="64">
        <f>Stocks!H432</f>
        <v>3.6222859927979134E-2</v>
      </c>
      <c r="C104" s="64">
        <f>Stocks!I432</f>
        <v>-5.2824703772604269E-3</v>
      </c>
      <c r="D104" s="64">
        <f>Stocks!J432</f>
        <v>3.8493279858656324E-4</v>
      </c>
      <c r="E104" s="64">
        <f>Stocks!K432</f>
        <v>-9.1338459404690566E-3</v>
      </c>
      <c r="F104" s="64">
        <f>Stocks!L432</f>
        <v>0</v>
      </c>
      <c r="G104" s="65">
        <f>Stocks!M432</f>
        <v>-6.6120092145254116E-3</v>
      </c>
      <c r="H104" s="21">
        <f t="array" ref="H104">SQRT(MMULT(MMULT(TRANSPOSE($A$4:$A$9),MMULT(TRANSPOSE(EXP(B105:$G$530)-1),EXP(B105:$G$530)-1)/COUNTA($G105:G$530)),$A$4:$A$9))*NORMSINV($B$11)</f>
        <v>-2.1543280560739543E-2</v>
      </c>
      <c r="I104" s="16">
        <f t="shared" si="2"/>
        <v>0</v>
      </c>
      <c r="J104" s="21">
        <f t="array" ref="J104">SQRT(MMULT(MMULT(TRANSPOSE($A$4:$A$9),MMULT(TRANSPOSE(EXP(B105:G356)-1),EXP(B105:G356)-1)/COUNTA(G105:G356)),$A$4:$A$9))*NORMSINV($B$11)</f>
        <v>-1.91773249975065E-2</v>
      </c>
      <c r="K104" s="16">
        <f t="shared" si="3"/>
        <v>0</v>
      </c>
      <c r="L104" s="21">
        <f t="shared" si="4"/>
        <v>-6.8125834843966379E-2</v>
      </c>
      <c r="M104" s="61">
        <f t="array" ref="M104">SQRT(MMULT(MMULT(TRANSPOSE($A$4:$A$9),MMULT(TRANSPOSE(EXP(B105:$G$532)-1),EXP(B105:$G$532)-1)/COUNTA($G105:G$532)),$A$4:$A$9))*(-1/SQRT(2*PI())*EXP(-1*(NORMSINV($B$11))^2/2)/$B$11)</f>
        <v>-2.4652454336790853E-2</v>
      </c>
      <c r="N104" s="21">
        <f t="array" ref="N104">SQRT(MMULT(MMULT(TRANSPOSE($A$4:$A$9),MMULT(TRANSPOSE(EXP(B105:G356)-1),EXP(B105:G356)-1)/COUNTA(G105:G356)),$A$4:$A$9))*(-1/SQRT(2*PI())*EXP(-1*(NORMSINV($B$11))^2/2)/$B$11)</f>
        <v>-2.1970780837161315E-2</v>
      </c>
      <c r="O104" s="62">
        <f t="shared" si="5"/>
        <v>-7.7957905617554793E-2</v>
      </c>
      <c r="P104" s="61">
        <f>Stocks!N432</f>
        <v>3.6886901283682834E-2</v>
      </c>
      <c r="Q104" s="21">
        <f>Stocks!O432</f>
        <v>-5.2685426656503198E-3</v>
      </c>
      <c r="R104" s="21">
        <f>Stocks!P432</f>
        <v>3.8500689472331678E-4</v>
      </c>
      <c r="S104" s="21">
        <f>Stocks!Q432</f>
        <v>-9.092259081938725E-3</v>
      </c>
      <c r="T104" s="21">
        <f>Stocks!R432</f>
        <v>0</v>
      </c>
      <c r="U104" s="21">
        <f>Stocks!S432</f>
        <v>-6.5901979801025875E-3</v>
      </c>
      <c r="V104" s="61">
        <f t="shared" si="6"/>
        <v>2.72015140845242E-3</v>
      </c>
    </row>
    <row r="105" spans="1:22" ht="12.75" customHeight="1">
      <c r="A105" s="63">
        <f>Stocks!A431</f>
        <v>43017</v>
      </c>
      <c r="B105" s="64">
        <f>Stocks!H431</f>
        <v>-3.9844094247691551E-2</v>
      </c>
      <c r="C105" s="64">
        <f>Stocks!I431</f>
        <v>5.7868948334337143E-3</v>
      </c>
      <c r="D105" s="64">
        <f>Stocks!J431</f>
        <v>3.4711326734839206E-3</v>
      </c>
      <c r="E105" s="64">
        <f>Stocks!K431</f>
        <v>-5.8244688598231269E-3</v>
      </c>
      <c r="F105" s="64">
        <f>Stocks!L431</f>
        <v>3.808534368775947E-3</v>
      </c>
      <c r="G105" s="65">
        <f>Stocks!M431</f>
        <v>6.7707114446247645E-3</v>
      </c>
      <c r="H105" s="21">
        <f t="array" ref="H105">SQRT(MMULT(MMULT(TRANSPOSE($A$4:$A$9),MMULT(TRANSPOSE(EXP(B106:$G$530)-1),EXP(B106:$G$530)-1)/COUNTA($G106:G$530)),$A$4:$A$9))*NORMSINV($B$11)</f>
        <v>-2.1563494218451936E-2</v>
      </c>
      <c r="I105" s="16">
        <f t="shared" si="2"/>
        <v>0</v>
      </c>
      <c r="J105" s="21">
        <f t="array" ref="J105">SQRT(MMULT(MMULT(TRANSPOSE($A$4:$A$9),MMULT(TRANSPOSE(EXP(B106:G357)-1),EXP(B106:G357)-1)/COUNTA(G106:G357)),$A$4:$A$9))*NORMSINV($B$11)</f>
        <v>-1.9175232414231028E-2</v>
      </c>
      <c r="K105" s="16">
        <f t="shared" si="3"/>
        <v>0</v>
      </c>
      <c r="L105" s="21">
        <f t="shared" si="4"/>
        <v>-6.8189756042180569E-2</v>
      </c>
      <c r="M105" s="61">
        <f t="array" ref="M105">SQRT(MMULT(MMULT(TRANSPOSE($A$4:$A$9),MMULT(TRANSPOSE(EXP(B106:$G$532)-1),EXP(B106:$G$532)-1)/COUNTA($G106:G$532)),$A$4:$A$9))*(-1/SQRT(2*PI())*EXP(-1*(NORMSINV($B$11))^2/2)/$B$11)</f>
        <v>-2.4675517288274162E-2</v>
      </c>
      <c r="N105" s="21">
        <f t="array" ref="N105">SQRT(MMULT(MMULT(TRANSPOSE($A$4:$A$9),MMULT(TRANSPOSE(EXP(B106:G357)-1),EXP(B106:G357)-1)/COUNTA(G106:G357)),$A$4:$A$9))*(-1/SQRT(2*PI())*EXP(-1*(NORMSINV($B$11))^2/2)/$B$11)</f>
        <v>-2.1968383438747567E-2</v>
      </c>
      <c r="O105" s="62">
        <f t="shared" si="5"/>
        <v>-7.8030837073808021E-2</v>
      </c>
      <c r="P105" s="61">
        <f>Stocks!N431</f>
        <v>-3.9060756569984895E-2</v>
      </c>
      <c r="Q105" s="21">
        <f>Stocks!O431</f>
        <v>5.8036712548573399E-3</v>
      </c>
      <c r="R105" s="21">
        <f>Stocks!P431</f>
        <v>3.4771640310306308E-3</v>
      </c>
      <c r="S105" s="21">
        <f>Stocks!Q431</f>
        <v>-5.8075395251482335E-3</v>
      </c>
      <c r="T105" s="21">
        <f>Stocks!R431</f>
        <v>3.8157960516579867E-3</v>
      </c>
      <c r="U105" s="21">
        <f>Stocks!S431</f>
        <v>6.7936845301350942E-3</v>
      </c>
      <c r="V105" s="61">
        <f t="shared" si="6"/>
        <v>-4.1629967045753464E-3</v>
      </c>
    </row>
    <row r="106" spans="1:22" ht="12.75" customHeight="1">
      <c r="A106" s="63">
        <f>Stocks!A430</f>
        <v>43014</v>
      </c>
      <c r="B106" s="64">
        <f>Stocks!H430</f>
        <v>4.3527062653903039E-3</v>
      </c>
      <c r="C106" s="64">
        <f>Stocks!I430</f>
        <v>2.5267521155300267E-3</v>
      </c>
      <c r="D106" s="64">
        <f>Stocks!J430</f>
        <v>-5.7946063613799337E-4</v>
      </c>
      <c r="E106" s="64">
        <f>Stocks!K430</f>
        <v>1.850161066462434E-2</v>
      </c>
      <c r="F106" s="64">
        <f>Stocks!L430</f>
        <v>3.9496750821699293E-4</v>
      </c>
      <c r="G106" s="65">
        <f>Stocks!M430</f>
        <v>7.8595870023160288E-3</v>
      </c>
      <c r="H106" s="21">
        <f t="array" ref="H106">SQRT(MMULT(MMULT(TRANSPOSE($A$4:$A$9),MMULT(TRANSPOSE(EXP(B107:$G$530)-1),EXP(B107:$G$530)-1)/COUNTA($G107:G$530)),$A$4:$A$9))*NORMSINV($B$11)</f>
        <v>-2.1579815529933398E-2</v>
      </c>
      <c r="I106" s="16">
        <f t="shared" si="2"/>
        <v>0</v>
      </c>
      <c r="J106" s="21">
        <f t="array" ref="J106">SQRT(MMULT(MMULT(TRANSPOSE($A$4:$A$9),MMULT(TRANSPOSE(EXP(B107:G358)-1),EXP(B107:G358)-1)/COUNTA(G107:G358)),$A$4:$A$9))*NORMSINV($B$11)</f>
        <v>-1.9180336795581603E-2</v>
      </c>
      <c r="K106" s="16">
        <f t="shared" si="3"/>
        <v>0</v>
      </c>
      <c r="L106" s="21">
        <f t="shared" si="4"/>
        <v>-6.8241368560863047E-2</v>
      </c>
      <c r="M106" s="61">
        <f t="array" ref="M106">SQRT(MMULT(MMULT(TRANSPOSE($A$4:$A$9),MMULT(TRANSPOSE(EXP(B107:$G$532)-1),EXP(B107:$G$532)-1)/COUNTA($G107:G$532)),$A$4:$A$9))*(-1/SQRT(2*PI())*EXP(-1*(NORMSINV($B$11))^2/2)/$B$11)</f>
        <v>-2.4694125718250734E-2</v>
      </c>
      <c r="N106" s="21">
        <f t="array" ref="N106">SQRT(MMULT(MMULT(TRANSPOSE($A$4:$A$9),MMULT(TRANSPOSE(EXP(B107:G358)-1),EXP(B107:G358)-1)/COUNTA(G107:G358)),$A$4:$A$9))*(-1/SQRT(2*PI())*EXP(-1*(NORMSINV($B$11))^2/2)/$B$11)</f>
        <v>-2.1974231347357206E-2</v>
      </c>
      <c r="O106" s="62">
        <f t="shared" si="5"/>
        <v>-7.8089682096213739E-2</v>
      </c>
      <c r="P106" s="61">
        <f>Stocks!N430</f>
        <v>4.3621930507091308E-3</v>
      </c>
      <c r="Q106" s="21">
        <f>Stocks!O430</f>
        <v>2.5299470440206932E-3</v>
      </c>
      <c r="R106" s="21">
        <f>Stocks!P430</f>
        <v>-5.7929278124691311E-4</v>
      </c>
      <c r="S106" s="21">
        <f>Stocks!Q430</f>
        <v>1.8673825910148864E-2</v>
      </c>
      <c r="T106" s="21">
        <f>Stocks!R430</f>
        <v>3.9504551815332494E-4</v>
      </c>
      <c r="U106" s="21">
        <f>Stocks!S430</f>
        <v>7.8905546340055626E-3</v>
      </c>
      <c r="V106" s="61">
        <f t="shared" si="6"/>
        <v>5.5453788959651104E-3</v>
      </c>
    </row>
    <row r="107" spans="1:22" ht="12.75" customHeight="1">
      <c r="A107" s="63">
        <f>Stocks!A429</f>
        <v>43013</v>
      </c>
      <c r="B107" s="64">
        <f>Stocks!H429</f>
        <v>9.009123039490657E-4</v>
      </c>
      <c r="C107" s="64">
        <f>Stocks!I429</f>
        <v>4.817963185532158E-3</v>
      </c>
      <c r="D107" s="64">
        <f>Stocks!J429</f>
        <v>1.2367720528362144E-2</v>
      </c>
      <c r="E107" s="64">
        <f>Stocks!K429</f>
        <v>5.2488037451609751E-2</v>
      </c>
      <c r="F107" s="64">
        <f>Stocks!L429</f>
        <v>1.6992237636949112E-2</v>
      </c>
      <c r="G107" s="65">
        <f>Stocks!M429</f>
        <v>-2.9376857179084616E-3</v>
      </c>
      <c r="H107" s="21">
        <f t="array" ref="H107">SQRT(MMULT(MMULT(TRANSPOSE($A$4:$A$9),MMULT(TRANSPOSE(EXP(B108:$G$530)-1),EXP(B108:$G$530)-1)/COUNTA($G108:G$530)),$A$4:$A$9))*NORMSINV($B$11)</f>
        <v>-2.1544010520171967E-2</v>
      </c>
      <c r="I107" s="16">
        <f t="shared" si="2"/>
        <v>0</v>
      </c>
      <c r="J107" s="21">
        <f t="array" ref="J107">SQRT(MMULT(MMULT(TRANSPOSE($A$4:$A$9),MMULT(TRANSPOSE(EXP(B108:G359)-1),EXP(B108:G359)-1)/COUNTA(G108:G359)),$A$4:$A$9))*NORMSINV($B$11)</f>
        <v>-1.909312266423277E-2</v>
      </c>
      <c r="K107" s="16">
        <f t="shared" si="3"/>
        <v>0</v>
      </c>
      <c r="L107" s="21">
        <f t="shared" si="4"/>
        <v>-6.8128143178372361E-2</v>
      </c>
      <c r="M107" s="61">
        <f t="array" ref="M107">SQRT(MMULT(MMULT(TRANSPOSE($A$4:$A$9),MMULT(TRANSPOSE(EXP(B108:$G$532)-1),EXP(B108:$G$532)-1)/COUNTA($G108:G$532)),$A$4:$A$9))*(-1/SQRT(2*PI())*EXP(-1*(NORMSINV($B$11))^2/2)/$B$11)</f>
        <v>-2.4653084910394089E-2</v>
      </c>
      <c r="N107" s="21">
        <f t="array" ref="N107">SQRT(MMULT(MMULT(TRANSPOSE($A$4:$A$9),MMULT(TRANSPOSE(EXP(B108:G359)-1),EXP(B108:G359)-1)/COUNTA(G108:G359)),$A$4:$A$9))*(-1/SQRT(2*PI())*EXP(-1*(NORMSINV($B$11))^2/2)/$B$11)</f>
        <v>-2.1874313211432735E-2</v>
      </c>
      <c r="O107" s="62">
        <f t="shared" si="5"/>
        <v>-7.79598996663734E-2</v>
      </c>
      <c r="P107" s="61">
        <f>Stocks!N429</f>
        <v>9.0131824733616491E-4</v>
      </c>
      <c r="Q107" s="21">
        <f>Stocks!O429</f>
        <v>4.8295882323449229E-3</v>
      </c>
      <c r="R107" s="21">
        <f>Stocks!P429</f>
        <v>1.2444517056659341E-2</v>
      </c>
      <c r="S107" s="21">
        <f>Stocks!Q429</f>
        <v>5.3889954793547613E-2</v>
      </c>
      <c r="T107" s="21">
        <f>Stocks!R429</f>
        <v>1.7137426904616875E-2</v>
      </c>
      <c r="U107" s="21">
        <f>Stocks!S429</f>
        <v>-2.9333749414884704E-3</v>
      </c>
      <c r="V107" s="61">
        <f t="shared" si="6"/>
        <v>1.4378238382169407E-2</v>
      </c>
    </row>
    <row r="108" spans="1:22" ht="12.75" customHeight="1">
      <c r="A108" s="63">
        <f>Stocks!A428</f>
        <v>43012</v>
      </c>
      <c r="B108" s="64">
        <f>Stocks!H428</f>
        <v>1.9541245450304376E-2</v>
      </c>
      <c r="C108" s="64">
        <f>Stocks!I428</f>
        <v>-1.0164844621486579E-3</v>
      </c>
      <c r="D108" s="64">
        <f>Stocks!J428</f>
        <v>-6.4943752471461388E-3</v>
      </c>
      <c r="E108" s="64">
        <f>Stocks!K428</f>
        <v>2.8931701204452785E-2</v>
      </c>
      <c r="F108" s="64">
        <f>Stocks!L428</f>
        <v>5.7736707454368041E-3</v>
      </c>
      <c r="G108" s="65">
        <f>Stocks!M428</f>
        <v>-5.1082013315213387E-3</v>
      </c>
      <c r="H108" s="21">
        <f t="array" ref="H108">SQRT(MMULT(MMULT(TRANSPOSE($A$4:$A$9),MMULT(TRANSPOSE(EXP(B109:$G$530)-1),EXP(B109:$G$530)-1)/COUNTA($G109:G$530)),$A$4:$A$9))*NORMSINV($B$11)</f>
        <v>-2.1554745317415653E-2</v>
      </c>
      <c r="I108" s="16">
        <f t="shared" si="2"/>
        <v>0</v>
      </c>
      <c r="J108" s="21">
        <f t="array" ref="J108">SQRT(MMULT(MMULT(TRANSPOSE($A$4:$A$9),MMULT(TRANSPOSE(EXP(B109:G360)-1),EXP(B109:G360)-1)/COUNTA(G109:G360)),$A$4:$A$9))*NORMSINV($B$11)</f>
        <v>-1.9068298169952251E-2</v>
      </c>
      <c r="K108" s="16">
        <f t="shared" si="3"/>
        <v>0</v>
      </c>
      <c r="L108" s="21">
        <f t="shared" si="4"/>
        <v>-6.8162089587882502E-2</v>
      </c>
      <c r="M108" s="61">
        <f t="array" ref="M108">SQRT(MMULT(MMULT(TRANSPOSE($A$4:$A$9),MMULT(TRANSPOSE(EXP(B109:$G$532)-1),EXP(B109:$G$532)-1)/COUNTA($G109:G$532)),$A$4:$A$9))*(-1/SQRT(2*PI())*EXP(-1*(NORMSINV($B$11))^2/2)/$B$11)</f>
        <v>-2.4665299950129768E-2</v>
      </c>
      <c r="N108" s="21">
        <f t="array" ref="N108">SQRT(MMULT(MMULT(TRANSPOSE($A$4:$A$9),MMULT(TRANSPOSE(EXP(B109:G360)-1),EXP(B109:G360)-1)/COUNTA(G109:G360)),$A$4:$A$9))*(-1/SQRT(2*PI())*EXP(-1*(NORMSINV($B$11))^2/2)/$B$11)</f>
        <v>-2.1845872669109881E-2</v>
      </c>
      <c r="O108" s="62">
        <f t="shared" si="5"/>
        <v>-7.7998527013647609E-2</v>
      </c>
      <c r="P108" s="61">
        <f>Stocks!N428</f>
        <v>1.9733425357610836E-2</v>
      </c>
      <c r="Q108" s="21">
        <f>Stocks!O428</f>
        <v>-1.0159680168188359E-3</v>
      </c>
      <c r="R108" s="21">
        <f>Stocks!P428</f>
        <v>-6.47333237030971E-3</v>
      </c>
      <c r="S108" s="21">
        <f>Stocks!Q428</f>
        <v>2.9354288416158419E-2</v>
      </c>
      <c r="T108" s="21">
        <f>Stocks!R428</f>
        <v>5.7903705065461917E-3</v>
      </c>
      <c r="U108" s="21">
        <f>Stocks!S428</f>
        <v>-5.0951766580884768E-3</v>
      </c>
      <c r="V108" s="61">
        <f t="shared" si="6"/>
        <v>7.0489345391830695E-3</v>
      </c>
    </row>
    <row r="109" spans="1:22" ht="12.75" customHeight="1">
      <c r="A109" s="63">
        <f>Stocks!A427</f>
        <v>43011</v>
      </c>
      <c r="B109" s="64">
        <f>Stocks!H427</f>
        <v>1.9169220855618483E-2</v>
      </c>
      <c r="C109" s="64">
        <f>Stocks!I427</f>
        <v>8.6715316594518366E-3</v>
      </c>
      <c r="D109" s="64">
        <f>Stocks!J427</f>
        <v>4.3466560969142812E-3</v>
      </c>
      <c r="E109" s="64">
        <f>Stocks!K427</f>
        <v>1.2240506667588203E-2</v>
      </c>
      <c r="F109" s="64">
        <f>Stocks!L427</f>
        <v>-4.7018855267785976E-3</v>
      </c>
      <c r="G109" s="65">
        <f>Stocks!M427</f>
        <v>1.8179076630832152E-3</v>
      </c>
      <c r="H109" s="21">
        <f t="array" ref="H109">SQRT(MMULT(MMULT(TRANSPOSE($A$4:$A$9),MMULT(TRANSPOSE(EXP(B110:$G$530)-1),EXP(B110:$G$530)-1)/COUNTA($G110:G$530)),$A$4:$A$9))*NORMSINV($B$11)</f>
        <v>-2.156582510213928E-2</v>
      </c>
      <c r="I109" s="16">
        <f t="shared" si="2"/>
        <v>0</v>
      </c>
      <c r="J109" s="21">
        <f t="array" ref="J109">SQRT(MMULT(MMULT(TRANSPOSE($A$4:$A$9),MMULT(TRANSPOSE(EXP(B110:G361)-1),EXP(B110:G361)-1)/COUNTA(G110:G361)),$A$4:$A$9))*NORMSINV($B$11)</f>
        <v>-1.9109264824794393E-2</v>
      </c>
      <c r="K109" s="16">
        <f t="shared" si="3"/>
        <v>0</v>
      </c>
      <c r="L109" s="21">
        <f t="shared" si="4"/>
        <v>-6.8197126943593506E-2</v>
      </c>
      <c r="M109" s="61">
        <f t="array" ref="M109">SQRT(MMULT(MMULT(TRANSPOSE($A$4:$A$9),MMULT(TRANSPOSE(EXP(B110:$G$532)-1),EXP(B110:$G$532)-1)/COUNTA($G110:G$532)),$A$4:$A$9))*(-1/SQRT(2*PI())*EXP(-1*(NORMSINV($B$11))^2/2)/$B$11)</f>
        <v>-2.4677909365540655E-2</v>
      </c>
      <c r="N109" s="21">
        <f t="array" ref="N109">SQRT(MMULT(MMULT(TRANSPOSE($A$4:$A$9),MMULT(TRANSPOSE(EXP(B110:G361)-1),EXP(B110:G361)-1)/COUNTA(G110:G361)),$A$4:$A$9))*(-1/SQRT(2*PI())*EXP(-1*(NORMSINV($B$11))^2/2)/$B$11)</f>
        <v>-2.1892806712063499E-2</v>
      </c>
      <c r="O109" s="62">
        <f t="shared" si="5"/>
        <v>-7.8038401486309236E-2</v>
      </c>
      <c r="P109" s="61">
        <f>Stocks!N427</f>
        <v>1.9354130001329781E-2</v>
      </c>
      <c r="Q109" s="21">
        <f>Stocks!O427</f>
        <v>8.7092383027570323E-3</v>
      </c>
      <c r="R109" s="21">
        <f>Stocks!P427</f>
        <v>4.3561165086122948E-3</v>
      </c>
      <c r="S109" s="21">
        <f>Stocks!Q427</f>
        <v>1.2315728272858203E-2</v>
      </c>
      <c r="T109" s="21">
        <f>Stocks!R427</f>
        <v>-4.6908489673468962E-3</v>
      </c>
      <c r="U109" s="21">
        <f>Stocks!S427</f>
        <v>1.8195610589741638E-3</v>
      </c>
      <c r="V109" s="61">
        <f t="shared" si="6"/>
        <v>6.9773208628640948E-3</v>
      </c>
    </row>
    <row r="110" spans="1:22" ht="12.75" customHeight="1">
      <c r="A110" s="63">
        <f>Stocks!A426</f>
        <v>43010</v>
      </c>
      <c r="B110" s="64">
        <f>Stocks!H426</f>
        <v>1.2598129403090989E-3</v>
      </c>
      <c r="C110" s="64">
        <f>Stocks!I426</f>
        <v>2.4897453995637413E-2</v>
      </c>
      <c r="D110" s="64">
        <f>Stocks!J426</f>
        <v>-2.0133165328993959E-3</v>
      </c>
      <c r="E110" s="64">
        <f>Stocks!K426</f>
        <v>-2.4222698908032272E-2</v>
      </c>
      <c r="F110" s="64">
        <f>Stocks!L426</f>
        <v>1.609527502289455E-3</v>
      </c>
      <c r="G110" s="65">
        <f>Stocks!M426</f>
        <v>1.9995405644657803E-3</v>
      </c>
      <c r="H110" s="21">
        <f t="array" ref="H110">SQRT(MMULT(MMULT(TRANSPOSE($A$4:$A$9),MMULT(TRANSPOSE(EXP(B111:$G$530)-1),EXP(B111:$G$530)-1)/COUNTA($G111:G$530)),$A$4:$A$9))*NORMSINV($B$11)</f>
        <v>-2.1591341376043981E-2</v>
      </c>
      <c r="I110" s="16">
        <f t="shared" si="2"/>
        <v>0</v>
      </c>
      <c r="J110" s="21">
        <f t="array" ref="J110">SQRT(MMULT(MMULT(TRANSPOSE($A$4:$A$9),MMULT(TRANSPOSE(EXP(B111:G362)-1),EXP(B111:G362)-1)/COUNTA(G111:G362)),$A$4:$A$9))*NORMSINV($B$11)</f>
        <v>-1.9164232227617071E-2</v>
      </c>
      <c r="K110" s="16">
        <f t="shared" si="3"/>
        <v>0</v>
      </c>
      <c r="L110" s="21">
        <f t="shared" si="4"/>
        <v>-6.8277816486533083E-2</v>
      </c>
      <c r="M110" s="61">
        <f t="array" ref="M110">SQRT(MMULT(MMULT(TRANSPOSE($A$4:$A$9),MMULT(TRANSPOSE(EXP(B111:$G$532)-1),EXP(B111:$G$532)-1)/COUNTA($G111:G$532)),$A$4:$A$9))*(-1/SQRT(2*PI())*EXP(-1*(NORMSINV($B$11))^2/2)/$B$11)</f>
        <v>-2.4707038099041855E-2</v>
      </c>
      <c r="N110" s="21">
        <f t="array" ref="N110">SQRT(MMULT(MMULT(TRANSPOSE($A$4:$A$9),MMULT(TRANSPOSE(EXP(B111:G362)-1),EXP(B111:G362)-1)/COUNTA(G111:G362)),$A$4:$A$9))*(-1/SQRT(2*PI())*EXP(-1*(NORMSINV($B$11))^2/2)/$B$11)</f>
        <v>-2.1955780915231145E-2</v>
      </c>
      <c r="O110" s="62">
        <f t="shared" si="5"/>
        <v>-7.813051462952908E-2</v>
      </c>
      <c r="P110" s="61">
        <f>Stocks!N426</f>
        <v>1.2606068379839538E-3</v>
      </c>
      <c r="Q110" s="21">
        <f>Stocks!O426</f>
        <v>2.5209983946366726E-2</v>
      </c>
      <c r="R110" s="21">
        <f>Stocks!P426</f>
        <v>-2.0112911706284221E-3</v>
      </c>
      <c r="S110" s="21">
        <f>Stocks!Q426</f>
        <v>-2.3931683796029231E-2</v>
      </c>
      <c r="T110" s="21">
        <f>Stocks!R426</f>
        <v>1.6108234868942172E-3</v>
      </c>
      <c r="U110" s="21">
        <f>Stocks!S426</f>
        <v>2.0015409787812518E-3</v>
      </c>
      <c r="V110" s="61">
        <f t="shared" si="6"/>
        <v>6.8999671389474888E-4</v>
      </c>
    </row>
    <row r="111" spans="1:22" ht="12.75" customHeight="1">
      <c r="A111" s="63">
        <f>Stocks!A425</f>
        <v>43007</v>
      </c>
      <c r="B111" s="64">
        <f>Stocks!H425</f>
        <v>4.4072349097127603E-3</v>
      </c>
      <c r="C111" s="64">
        <f>Stocks!I425</f>
        <v>6.5868605688079243E-3</v>
      </c>
      <c r="D111" s="64">
        <f>Stocks!J425</f>
        <v>5.4650292664346614E-3</v>
      </c>
      <c r="E111" s="64">
        <f>Stocks!K425</f>
        <v>3.5907178180255447E-3</v>
      </c>
      <c r="F111" s="64">
        <f>Stocks!L425</f>
        <v>8.3579727726990072E-3</v>
      </c>
      <c r="G111" s="65">
        <f>Stocks!M425</f>
        <v>-7.3076007517106105E-3</v>
      </c>
      <c r="H111" s="21">
        <f t="array" ref="H111">SQRT(MMULT(MMULT(TRANSPOSE($A$4:$A$9),MMULT(TRANSPOSE(EXP(B112:$G$530)-1),EXP(B112:$G$530)-1)/COUNTA($G112:G$530)),$A$4:$A$9))*NORMSINV($B$11)</f>
        <v>-2.1613356099081986E-2</v>
      </c>
      <c r="I111" s="16">
        <f t="shared" si="2"/>
        <v>0</v>
      </c>
      <c r="J111" s="21">
        <f t="array" ref="J111">SQRT(MMULT(MMULT(TRANSPOSE($A$4:$A$9),MMULT(TRANSPOSE(EXP(B112:G363)-1),EXP(B112:G363)-1)/COUNTA(G112:G363)),$A$4:$A$9))*NORMSINV($B$11)</f>
        <v>-1.9244279137268942E-2</v>
      </c>
      <c r="K111" s="16">
        <f t="shared" si="3"/>
        <v>0</v>
      </c>
      <c r="L111" s="21">
        <f t="shared" si="4"/>
        <v>-6.8347433153390952E-2</v>
      </c>
      <c r="M111" s="61">
        <f t="array" ref="M111">SQRT(MMULT(MMULT(TRANSPOSE($A$4:$A$9),MMULT(TRANSPOSE(EXP(B112:$G$532)-1),EXP(B112:$G$532)-1)/COUNTA($G112:G$532)),$A$4:$A$9))*(-1/SQRT(2*PI())*EXP(-1*(NORMSINV($B$11))^2/2)/$B$11)</f>
        <v>-2.473215951128304E-2</v>
      </c>
      <c r="N111" s="21">
        <f t="array" ref="N111">SQRT(MMULT(MMULT(TRANSPOSE($A$4:$A$9),MMULT(TRANSPOSE(EXP(B112:G363)-1),EXP(B112:G363)-1)/COUNTA(G112:G363)),$A$4:$A$9))*(-1/SQRT(2*PI())*EXP(-1*(NORMSINV($B$11))^2/2)/$B$11)</f>
        <v>-2.2047487819550803E-2</v>
      </c>
      <c r="O111" s="62">
        <f t="shared" si="5"/>
        <v>-7.8209955510251269E-2</v>
      </c>
      <c r="P111" s="61">
        <f>Stocks!N425</f>
        <v>4.4169610527038678E-3</v>
      </c>
      <c r="Q111" s="21">
        <f>Stocks!O425</f>
        <v>6.6086016438140901E-3</v>
      </c>
      <c r="R111" s="21">
        <f>Stocks!P425</f>
        <v>5.4799897796741276E-3</v>
      </c>
      <c r="S111" s="21">
        <f>Stocks!Q425</f>
        <v>3.597172168187758E-3</v>
      </c>
      <c r="T111" s="21">
        <f>Stocks!R425</f>
        <v>8.3929981394851878E-3</v>
      </c>
      <c r="U111" s="21">
        <f>Stocks!S425</f>
        <v>-7.2809651575909641E-3</v>
      </c>
      <c r="V111" s="61">
        <f t="shared" si="6"/>
        <v>3.5357929377123438E-3</v>
      </c>
    </row>
    <row r="112" spans="1:22" ht="12.75" customHeight="1">
      <c r="A112" s="63">
        <f>Stocks!A424</f>
        <v>43006</v>
      </c>
      <c r="B112" s="64">
        <f>Stocks!H424</f>
        <v>-4.0260277015373149E-3</v>
      </c>
      <c r="C112" s="64">
        <f>Stocks!I424</f>
        <v>7.6953088338758595E-3</v>
      </c>
      <c r="D112" s="64">
        <f>Stocks!J424</f>
        <v>-6.1785484230720573E-3</v>
      </c>
      <c r="E112" s="64">
        <f>Stocks!K424</f>
        <v>-7.0036628244828916E-3</v>
      </c>
      <c r="F112" s="64">
        <f>Stocks!L424</f>
        <v>2.7091077464507944E-4</v>
      </c>
      <c r="G112" s="65">
        <f>Stocks!M424</f>
        <v>9.027933036088588E-4</v>
      </c>
      <c r="H112" s="21">
        <f t="array" ref="H112">SQRT(MMULT(MMULT(TRANSPOSE($A$4:$A$9),MMULT(TRANSPOSE(EXP(B113:$G$530)-1),EXP(B113:$G$530)-1)/COUNTA($G113:G$530)),$A$4:$A$9))*NORMSINV($B$11)</f>
        <v>-2.1638627320071012E-2</v>
      </c>
      <c r="I112" s="16">
        <f t="shared" si="2"/>
        <v>0</v>
      </c>
      <c r="J112" s="21">
        <f t="array" ref="J112">SQRT(MMULT(MMULT(TRANSPOSE($A$4:$A$9),MMULT(TRANSPOSE(EXP(B113:G364)-1),EXP(B113:G364)-1)/COUNTA(G113:G364)),$A$4:$A$9))*NORMSINV($B$11)</f>
        <v>-1.9250712873801649E-2</v>
      </c>
      <c r="K112" s="16">
        <f t="shared" si="3"/>
        <v>0</v>
      </c>
      <c r="L112" s="21">
        <f t="shared" si="4"/>
        <v>-6.8427347770969732E-2</v>
      </c>
      <c r="M112" s="61">
        <f t="array" ref="M112">SQRT(MMULT(MMULT(TRANSPOSE($A$4:$A$9),MMULT(TRANSPOSE(EXP(B113:$G$532)-1),EXP(B113:$G$532)-1)/COUNTA($G113:G$532)),$A$4:$A$9))*(-1/SQRT(2*PI())*EXP(-1*(NORMSINV($B$11))^2/2)/$B$11)</f>
        <v>-2.4761006844963237E-2</v>
      </c>
      <c r="N112" s="21">
        <f t="array" ref="N112">SQRT(MMULT(MMULT(TRANSPOSE($A$4:$A$9),MMULT(TRANSPOSE(EXP(B113:G364)-1),EXP(B113:G364)-1)/COUNTA(G113:G364)),$A$4:$A$9))*(-1/SQRT(2*PI())*EXP(-1*(NORMSINV($B$11))^2/2)/$B$11)</f>
        <v>-2.205485872322702E-2</v>
      </c>
      <c r="O112" s="62">
        <f t="shared" si="5"/>
        <v>-7.8301178789103573E-2</v>
      </c>
      <c r="P112" s="61">
        <f>Stocks!N424</f>
        <v>-4.0179341173184821E-3</v>
      </c>
      <c r="Q112" s="21">
        <f>Stocks!O424</f>
        <v>7.7249938190881327E-3</v>
      </c>
      <c r="R112" s="21">
        <f>Stocks!P424</f>
        <v>-6.1595004425774157E-3</v>
      </c>
      <c r="S112" s="21">
        <f>Stocks!Q424</f>
        <v>-6.9791943343452539E-3</v>
      </c>
      <c r="T112" s="21">
        <f>Stocks!R424</f>
        <v>2.7094747428295043E-4</v>
      </c>
      <c r="U112" s="21">
        <f>Stocks!S424</f>
        <v>9.0320094414596556E-4</v>
      </c>
      <c r="V112" s="61">
        <f t="shared" si="6"/>
        <v>-1.3762477761206835E-3</v>
      </c>
    </row>
    <row r="113" spans="1:22" ht="12.75" customHeight="1">
      <c r="A113" s="63">
        <f>Stocks!A423</f>
        <v>43005</v>
      </c>
      <c r="B113" s="64">
        <f>Stocks!H423</f>
        <v>-1.2474292482827457E-2</v>
      </c>
      <c r="C113" s="64">
        <f>Stocks!I423</f>
        <v>1.8663131794575715E-3</v>
      </c>
      <c r="D113" s="64">
        <f>Stocks!J423</f>
        <v>7.0924677175295114E-3</v>
      </c>
      <c r="E113" s="64">
        <f>Stocks!K423</f>
        <v>1.433535525691838E-2</v>
      </c>
      <c r="F113" s="64">
        <f>Stocks!L423</f>
        <v>8.0212949664849459E-3</v>
      </c>
      <c r="G113" s="65">
        <f>Stocks!M423</f>
        <v>8.6096239219719314E-3</v>
      </c>
      <c r="H113" s="21">
        <f t="array" ref="H113">SQRT(MMULT(MMULT(TRANSPOSE($A$4:$A$9),MMULT(TRANSPOSE(EXP(B114:$G$530)-1),EXP(B114:$G$530)-1)/COUNTA($G114:G$530)),$A$4:$A$9))*NORMSINV($B$11)</f>
        <v>-2.1658159618842029E-2</v>
      </c>
      <c r="I113" s="16">
        <f t="shared" si="2"/>
        <v>0</v>
      </c>
      <c r="J113" s="21">
        <f t="array" ref="J113">SQRT(MMULT(MMULT(TRANSPOSE($A$4:$A$9),MMULT(TRANSPOSE(EXP(B114:G365)-1),EXP(B114:G365)-1)/COUNTA(G114:G365)),$A$4:$A$9))*NORMSINV($B$11)</f>
        <v>-1.9268994784973438E-2</v>
      </c>
      <c r="K113" s="16">
        <f t="shared" si="3"/>
        <v>0</v>
      </c>
      <c r="L113" s="21">
        <f t="shared" si="4"/>
        <v>-6.8489114323025055E-2</v>
      </c>
      <c r="M113" s="61">
        <f t="array" ref="M113">SQRT(MMULT(MMULT(TRANSPOSE($A$4:$A$9),MMULT(TRANSPOSE(EXP(B114:$G$532)-1),EXP(B114:$G$532)-1)/COUNTA($G114:G$532)),$A$4:$A$9))*(-1/SQRT(2*PI())*EXP(-1*(NORMSINV($B$11))^2/2)/$B$11)</f>
        <v>-2.4783286665743611E-2</v>
      </c>
      <c r="N113" s="21">
        <f t="array" ref="N113">SQRT(MMULT(MMULT(TRANSPOSE($A$4:$A$9),MMULT(TRANSPOSE(EXP(B114:G365)-1),EXP(B114:G365)-1)/COUNTA(G114:G365)),$A$4:$A$9))*(-1/SQRT(2*PI())*EXP(-1*(NORMSINV($B$11))^2/2)/$B$11)</f>
        <v>-2.2075803660213385E-2</v>
      </c>
      <c r="O113" s="62">
        <f t="shared" si="5"/>
        <v>-7.8371633768629906E-2</v>
      </c>
      <c r="P113" s="61">
        <f>Stocks!N423</f>
        <v>-1.2396811006516946E-2</v>
      </c>
      <c r="Q113" s="21">
        <f>Stocks!O423</f>
        <v>1.8680558258388159E-3</v>
      </c>
      <c r="R113" s="21">
        <f>Stocks!P423</f>
        <v>7.1176788344581793E-3</v>
      </c>
      <c r="S113" s="21">
        <f>Stocks!Q423</f>
        <v>1.443859921845796E-2</v>
      </c>
      <c r="T113" s="21">
        <f>Stocks!R423</f>
        <v>8.0535517423104951E-3</v>
      </c>
      <c r="U113" s="21">
        <f>Stocks!S423</f>
        <v>8.646793328972056E-3</v>
      </c>
      <c r="V113" s="61">
        <f t="shared" si="6"/>
        <v>4.6213113239200933E-3</v>
      </c>
    </row>
    <row r="114" spans="1:22" ht="12.75" customHeight="1">
      <c r="A114" s="63">
        <f>Stocks!A422</f>
        <v>43004</v>
      </c>
      <c r="B114" s="64">
        <f>Stocks!H422</f>
        <v>7.5339017172400356E-4</v>
      </c>
      <c r="C114" s="64">
        <f>Stocks!I422</f>
        <v>8.3079020890553801E-3</v>
      </c>
      <c r="D114" s="64">
        <f>Stocks!J422</f>
        <v>1.705714042253061E-2</v>
      </c>
      <c r="E114" s="64">
        <f>Stocks!K422</f>
        <v>4.6377977211705867E-3</v>
      </c>
      <c r="F114" s="64">
        <f>Stocks!L422</f>
        <v>0</v>
      </c>
      <c r="G114" s="65">
        <f>Stocks!M422</f>
        <v>3.2362825281593986E-3</v>
      </c>
      <c r="H114" s="21">
        <f t="array" ref="H114">SQRT(MMULT(MMULT(TRANSPOSE($A$4:$A$9),MMULT(TRANSPOSE(EXP(B115:$G$530)-1),EXP(B115:$G$530)-1)/COUNTA($G115:G$530)),$A$4:$A$9))*NORMSINV($B$11)</f>
        <v>-2.1674432961667482E-2</v>
      </c>
      <c r="I114" s="16">
        <f t="shared" si="2"/>
        <v>0</v>
      </c>
      <c r="J114" s="21">
        <f t="array" ref="J114">SQRT(MMULT(MMULT(TRANSPOSE($A$4:$A$9),MMULT(TRANSPOSE(EXP(B115:G366)-1),EXP(B115:G366)-1)/COUNTA(G115:G366)),$A$4:$A$9))*NORMSINV($B$11)</f>
        <v>-1.9261177096189713E-2</v>
      </c>
      <c r="K114" s="16">
        <f t="shared" si="3"/>
        <v>0</v>
      </c>
      <c r="L114" s="21">
        <f t="shared" si="4"/>
        <v>-6.8540575151498251E-2</v>
      </c>
      <c r="M114" s="61">
        <f t="array" ref="M114">SQRT(MMULT(MMULT(TRANSPOSE($A$4:$A$9),MMULT(TRANSPOSE(EXP(B115:$G$532)-1),EXP(B115:$G$532)-1)/COUNTA($G115:G$532)),$A$4:$A$9))*(-1/SQRT(2*PI())*EXP(-1*(NORMSINV($B$11))^2/2)/$B$11)</f>
        <v>-2.4801836827251896E-2</v>
      </c>
      <c r="N114" s="21">
        <f t="array" ref="N114">SQRT(MMULT(MMULT(TRANSPOSE($A$4:$A$9),MMULT(TRANSPOSE(EXP(B115:G366)-1),EXP(B115:G366)-1)/COUNTA(G115:G366)),$A$4:$A$9))*(-1/SQRT(2*PI())*EXP(-1*(NORMSINV($B$11))^2/2)/$B$11)</f>
        <v>-2.2066847211545875E-2</v>
      </c>
      <c r="O114" s="62">
        <f t="shared" si="5"/>
        <v>-7.8430294529960073E-2</v>
      </c>
      <c r="P114" s="61">
        <f>Stocks!N422</f>
        <v>7.5367404138312107E-4</v>
      </c>
      <c r="Q114" s="21">
        <f>Stocks!O422</f>
        <v>8.342508476723496E-3</v>
      </c>
      <c r="R114" s="21">
        <f>Stocks!P422</f>
        <v>1.7203444099269015E-2</v>
      </c>
      <c r="S114" s="21">
        <f>Stocks!Q422</f>
        <v>4.6485689501781051E-3</v>
      </c>
      <c r="T114" s="21">
        <f>Stocks!R422</f>
        <v>0</v>
      </c>
      <c r="U114" s="21">
        <f>Stocks!S422</f>
        <v>3.2415249442481987E-3</v>
      </c>
      <c r="V114" s="61">
        <f t="shared" si="6"/>
        <v>5.698286751966989E-3</v>
      </c>
    </row>
    <row r="115" spans="1:22" ht="12.75" customHeight="1">
      <c r="A115" s="63">
        <f>Stocks!A421</f>
        <v>43003</v>
      </c>
      <c r="B115" s="64">
        <f>Stocks!H421</f>
        <v>-1.7527187344016759E-2</v>
      </c>
      <c r="C115" s="64">
        <f>Stocks!I421</f>
        <v>-5.3794424900168857E-4</v>
      </c>
      <c r="D115" s="64">
        <f>Stocks!J421</f>
        <v>-8.8612002826122405E-3</v>
      </c>
      <c r="E115" s="64">
        <f>Stocks!K421</f>
        <v>-4.8109866422842817E-2</v>
      </c>
      <c r="F115" s="64">
        <f>Stocks!L421</f>
        <v>-1.5575625953720118E-2</v>
      </c>
      <c r="G115" s="65">
        <f>Stocks!M421</f>
        <v>-2.6009761363694284E-3</v>
      </c>
      <c r="H115" s="21">
        <f t="array" ref="H115">SQRT(MMULT(MMULT(TRANSPOSE($A$4:$A$9),MMULT(TRANSPOSE(EXP(B116:$G$530)-1),EXP(B116:$G$530)-1)/COUNTA($G116:G$530)),$A$4:$A$9))*NORMSINV($B$11)</f>
        <v>-2.1630144530601053E-2</v>
      </c>
      <c r="I115" s="16">
        <f t="shared" si="2"/>
        <v>0</v>
      </c>
      <c r="J115" s="21">
        <f t="array" ref="J115">SQRT(MMULT(MMULT(TRANSPOSE($A$4:$A$9),MMULT(TRANSPOSE(EXP(B116:G367)-1),EXP(B116:G367)-1)/COUNTA(G116:G367)),$A$4:$A$9))*NORMSINV($B$11)</f>
        <v>-1.914170671827238E-2</v>
      </c>
      <c r="K115" s="16">
        <f t="shared" si="3"/>
        <v>0</v>
      </c>
      <c r="L115" s="21">
        <f t="shared" si="4"/>
        <v>-6.8400522835332975E-2</v>
      </c>
      <c r="M115" s="61">
        <f t="array" ref="M115">SQRT(MMULT(MMULT(TRANSPOSE($A$4:$A$9),MMULT(TRANSPOSE(EXP(B116:$G$532)-1),EXP(B116:$G$532)-1)/COUNTA($G116:G$532)),$A$4:$A$9))*(-1/SQRT(2*PI())*EXP(-1*(NORMSINV($B$11))^2/2)/$B$11)</f>
        <v>-2.4751086506508976E-2</v>
      </c>
      <c r="N115" s="21">
        <f t="array" ref="N115">SQRT(MMULT(MMULT(TRANSPOSE($A$4:$A$9),MMULT(TRANSPOSE(EXP(B116:G367)-1),EXP(B116:G367)-1)/COUNTA(G116:G367)),$A$4:$A$9))*(-1/SQRT(2*PI())*EXP(-1*(NORMSINV($B$11))^2/2)/$B$11)</f>
        <v>-2.1929974238381167E-2</v>
      </c>
      <c r="O115" s="62">
        <f t="shared" si="5"/>
        <v>-7.826980792442835E-2</v>
      </c>
      <c r="P115" s="61">
        <f>Stocks!N421</f>
        <v>-1.7374479676145509E-2</v>
      </c>
      <c r="Q115" s="21">
        <f>Stocks!O421</f>
        <v>-5.3779958293605624E-4</v>
      </c>
      <c r="R115" s="21">
        <f>Stocks!P421</f>
        <v>-8.8220555558055115E-3</v>
      </c>
      <c r="S115" s="21">
        <f>Stocks!Q421</f>
        <v>-4.6970924569919699E-2</v>
      </c>
      <c r="T115" s="21">
        <f>Stocks!R421</f>
        <v>-1.5454953221927808E-2</v>
      </c>
      <c r="U115" s="21">
        <f>Stocks!S421</f>
        <v>-2.5975965286664485E-3</v>
      </c>
      <c r="V115" s="61">
        <f t="shared" si="6"/>
        <v>-1.5292968189233504E-2</v>
      </c>
    </row>
    <row r="116" spans="1:22" ht="12.75" customHeight="1">
      <c r="A116" s="63">
        <f>Stocks!A420</f>
        <v>43000</v>
      </c>
      <c r="B116" s="64">
        <f>Stocks!H420</f>
        <v>-4.2901390132072371E-2</v>
      </c>
      <c r="C116" s="64">
        <f>Stocks!I420</f>
        <v>-5.3788344466349002E-4</v>
      </c>
      <c r="D116" s="64">
        <f>Stocks!J420</f>
        <v>-9.8271791580757037E-3</v>
      </c>
      <c r="E116" s="64">
        <f>Stocks!K420</f>
        <v>-7.6037533343105918E-3</v>
      </c>
      <c r="F116" s="64">
        <f>Stocks!L420</f>
        <v>2.6915280501624084E-3</v>
      </c>
      <c r="G116" s="65">
        <f>Stocks!M420</f>
        <v>-8.3688718664611979E-3</v>
      </c>
      <c r="H116" s="21">
        <f t="array" ref="H116">SQRT(MMULT(MMULT(TRANSPOSE($A$4:$A$9),MMULT(TRANSPOSE(EXP(B117:$G$530)-1),EXP(B117:$G$530)-1)/COUNTA($G117:G$530)),$A$4:$A$9))*NORMSINV($B$11)</f>
        <v>-2.1620227139472353E-2</v>
      </c>
      <c r="I116" s="16">
        <f t="shared" si="2"/>
        <v>0</v>
      </c>
      <c r="J116" s="21">
        <f t="array" ref="J116">SQRT(MMULT(MMULT(TRANSPOSE($A$4:$A$9),MMULT(TRANSPOSE(EXP(B117:G368)-1),EXP(B117:G368)-1)/COUNTA(G117:G368)),$A$4:$A$9))*NORMSINV($B$11)</f>
        <v>-1.9080999593475052E-2</v>
      </c>
      <c r="K116" s="16">
        <f t="shared" si="3"/>
        <v>0</v>
      </c>
      <c r="L116" s="21">
        <f t="shared" si="4"/>
        <v>-6.8369161290919522E-2</v>
      </c>
      <c r="M116" s="61">
        <f t="array" ref="M116">SQRT(MMULT(MMULT(TRANSPOSE($A$4:$A$9),MMULT(TRANSPOSE(EXP(B117:$G$532)-1),EXP(B117:$G$532)-1)/COUNTA($G117:G$532)),$A$4:$A$9))*(-1/SQRT(2*PI())*EXP(-1*(NORMSINV($B$11))^2/2)/$B$11)</f>
        <v>-2.4739666343840817E-2</v>
      </c>
      <c r="N116" s="21">
        <f t="array" ref="N116">SQRT(MMULT(MMULT(TRANSPOSE($A$4:$A$9),MMULT(TRANSPOSE(EXP(B117:G368)-1),EXP(B117:G368)-1)/COUNTA(G117:G368)),$A$4:$A$9))*(-1/SQRT(2*PI())*EXP(-1*(NORMSINV($B$11))^2/2)/$B$11)</f>
        <v>-2.1860424239392794E-2</v>
      </c>
      <c r="O116" s="62">
        <f t="shared" si="5"/>
        <v>-7.8233694199147344E-2</v>
      </c>
      <c r="P116" s="61">
        <f>Stocks!N420</f>
        <v>-4.1994145759835198E-2</v>
      </c>
      <c r="Q116" s="21">
        <f>Stocks!O420</f>
        <v>-5.3773881129658575E-4</v>
      </c>
      <c r="R116" s="21">
        <f>Stocks!P420</f>
        <v>-9.7790502192339271E-3</v>
      </c>
      <c r="S116" s="21">
        <f>Stocks!Q420</f>
        <v>-7.5749179339703043E-3</v>
      </c>
      <c r="T116" s="21">
        <f>Stocks!R420</f>
        <v>2.6951534636892958E-3</v>
      </c>
      <c r="U116" s="21">
        <f>Stocks!S420</f>
        <v>-8.3339503441197376E-3</v>
      </c>
      <c r="V116" s="61">
        <f t="shared" si="6"/>
        <v>-1.0920774934127743E-2</v>
      </c>
    </row>
    <row r="117" spans="1:22" ht="12.75" customHeight="1">
      <c r="A117" s="63">
        <f>Stocks!A419</f>
        <v>42999</v>
      </c>
      <c r="B117" s="64">
        <f>Stocks!H419</f>
        <v>-2.0071157848434218E-2</v>
      </c>
      <c r="C117" s="64">
        <f>Stocks!I419</f>
        <v>3.5007517650000163E-3</v>
      </c>
      <c r="D117" s="64">
        <f>Stocks!J419</f>
        <v>-1.7320994235321012E-2</v>
      </c>
      <c r="E117" s="64">
        <f>Stocks!K419</f>
        <v>1.7473548602070451E-2</v>
      </c>
      <c r="F117" s="64">
        <f>Stocks!L419</f>
        <v>-9.789031959026466E-3</v>
      </c>
      <c r="G117" s="65">
        <f>Stocks!M419</f>
        <v>1.9200281665472593E-3</v>
      </c>
      <c r="H117" s="21">
        <f t="array" ref="H117">SQRT(MMULT(MMULT(TRANSPOSE($A$4:$A$9),MMULT(TRANSPOSE(EXP(B118:$G$530)-1),EXP(B118:$G$530)-1)/COUNTA($G118:G$530)),$A$4:$A$9))*NORMSINV($B$11)</f>
        <v>-2.1641651541150699E-2</v>
      </c>
      <c r="I117" s="16">
        <f t="shared" si="2"/>
        <v>0</v>
      </c>
      <c r="J117" s="21">
        <f t="array" ref="J117">SQRT(MMULT(MMULT(TRANSPOSE($A$4:$A$9),MMULT(TRANSPOSE(EXP(B118:G369)-1),EXP(B118:G369)-1)/COUNTA(G118:G369)),$A$4:$A$9))*NORMSINV($B$11)</f>
        <v>-1.907558122190085E-2</v>
      </c>
      <c r="K117" s="16">
        <f t="shared" si="3"/>
        <v>0</v>
      </c>
      <c r="L117" s="21">
        <f t="shared" si="4"/>
        <v>-6.8436911197729433E-2</v>
      </c>
      <c r="M117" s="61">
        <f t="array" ref="M117">SQRT(MMULT(MMULT(TRANSPOSE($A$4:$A$9),MMULT(TRANSPOSE(EXP(B118:$G$532)-1),EXP(B118:$G$532)-1)/COUNTA($G118:G$532)),$A$4:$A$9))*(-1/SQRT(2*PI())*EXP(-1*(NORMSINV($B$11))^2/2)/$B$11)</f>
        <v>-2.4764109687670888E-2</v>
      </c>
      <c r="N117" s="21">
        <f t="array" ref="N117">SQRT(MMULT(MMULT(TRANSPOSE($A$4:$A$9),MMULT(TRANSPOSE(EXP(B118:G369)-1),EXP(B118:G369)-1)/COUNTA(G118:G369)),$A$4:$A$9))*(-1/SQRT(2*PI())*EXP(-1*(NORMSINV($B$11))^2/2)/$B$11)</f>
        <v>-2.1854216603324334E-2</v>
      </c>
      <c r="O117" s="62">
        <f t="shared" si="5"/>
        <v>-7.8310990839281003E-2</v>
      </c>
      <c r="P117" s="61">
        <f>Stocks!N419</f>
        <v>-1.9871073040345889E-2</v>
      </c>
      <c r="Q117" s="21">
        <f>Stocks!O419</f>
        <v>3.5068865531612714E-3</v>
      </c>
      <c r="R117" s="21">
        <f>Stocks!P419</f>
        <v>-1.7171848175534486E-2</v>
      </c>
      <c r="S117" s="21">
        <f>Stocks!Q419</f>
        <v>1.7627104135278533E-2</v>
      </c>
      <c r="T117" s="21">
        <f>Stocks!R419</f>
        <v>-9.741275343061722E-3</v>
      </c>
      <c r="U117" s="21">
        <f>Stocks!S419</f>
        <v>1.9218726008939323E-3</v>
      </c>
      <c r="V117" s="61">
        <f t="shared" si="6"/>
        <v>-3.9547222116013935E-3</v>
      </c>
    </row>
    <row r="118" spans="1:22" ht="12.75" customHeight="1">
      <c r="A118" s="63">
        <f>Stocks!A418</f>
        <v>42998</v>
      </c>
      <c r="B118" s="64">
        <f>Stocks!H418</f>
        <v>-3.1775356413750433E-3</v>
      </c>
      <c r="C118" s="64">
        <f>Stocks!I418</f>
        <v>-4.3069920533671119E-3</v>
      </c>
      <c r="D118" s="64">
        <f>Stocks!J418</f>
        <v>-1.6899852262755366E-2</v>
      </c>
      <c r="E118" s="64">
        <f>Stocks!K418</f>
        <v>-9.1596226935682611E-4</v>
      </c>
      <c r="F118" s="64">
        <f>Stocks!L418</f>
        <v>-6.649963036464787E-3</v>
      </c>
      <c r="G118" s="65">
        <f>Stocks!M418</f>
        <v>-2.9251069966671059E-3</v>
      </c>
      <c r="H118" s="21">
        <f t="array" ref="H118">SQRT(MMULT(MMULT(TRANSPOSE($A$4:$A$9),MMULT(TRANSPOSE(EXP(B119:$G$530)-1),EXP(B119:$G$530)-1)/COUNTA($G119:G$530)),$A$4:$A$9))*NORMSINV($B$11)</f>
        <v>-2.1657763641643204E-2</v>
      </c>
      <c r="I118" s="16">
        <f t="shared" si="2"/>
        <v>0</v>
      </c>
      <c r="J118" s="21">
        <f t="array" ref="J118">SQRT(MMULT(MMULT(TRANSPOSE($A$4:$A$9),MMULT(TRANSPOSE(EXP(B119:G370)-1),EXP(B119:G370)-1)/COUNTA(G119:G370)),$A$4:$A$9))*NORMSINV($B$11)</f>
        <v>-1.9057571838985748E-2</v>
      </c>
      <c r="K118" s="16">
        <f t="shared" si="3"/>
        <v>0</v>
      </c>
      <c r="L118" s="21">
        <f t="shared" si="4"/>
        <v>-6.8487862133175273E-2</v>
      </c>
      <c r="M118" s="61">
        <f t="array" ref="M118">SQRT(MMULT(MMULT(TRANSPOSE($A$4:$A$9),MMULT(TRANSPOSE(EXP(B119:$G$532)-1),EXP(B119:$G$532)-1)/COUNTA($G119:G$532)),$A$4:$A$9))*(-1/SQRT(2*PI())*EXP(-1*(NORMSINV($B$11))^2/2)/$B$11)</f>
        <v>-2.4782473795719222E-2</v>
      </c>
      <c r="N118" s="21">
        <f t="array" ref="N118">SQRT(MMULT(MMULT(TRANSPOSE($A$4:$A$9),MMULT(TRANSPOSE(EXP(B119:G370)-1),EXP(B119:G370)-1)/COUNTA(G119:G370)),$A$4:$A$9))*(-1/SQRT(2*PI())*EXP(-1*(NORMSINV($B$11))^2/2)/$B$11)</f>
        <v>-2.1833583892292337E-2</v>
      </c>
      <c r="O118" s="62">
        <f t="shared" si="5"/>
        <v>-7.8369063247911167E-2</v>
      </c>
      <c r="P118" s="61">
        <f>Stocks!N418</f>
        <v>-3.1724926178753319E-3</v>
      </c>
      <c r="Q118" s="21">
        <f>Stocks!O418</f>
        <v>-4.2977302646810076E-3</v>
      </c>
      <c r="R118" s="21">
        <f>Stocks!P418</f>
        <v>-1.6757850819269365E-2</v>
      </c>
      <c r="S118" s="21">
        <f>Stocks!Q418</f>
        <v>-9.1554290396807887E-4</v>
      </c>
      <c r="T118" s="21">
        <f>Stocks!R418</f>
        <v>-6.6279009633506024E-3</v>
      </c>
      <c r="U118" s="21">
        <f>Stocks!S418</f>
        <v>-2.9208330394724451E-3</v>
      </c>
      <c r="V118" s="61">
        <f t="shared" si="6"/>
        <v>-5.7820584347694718E-3</v>
      </c>
    </row>
    <row r="119" spans="1:22" ht="12.75" customHeight="1">
      <c r="A119" s="63">
        <f>Stocks!A417</f>
        <v>42997</v>
      </c>
      <c r="B119" s="64">
        <f>Stocks!H417</f>
        <v>-2.6050661204208254E-2</v>
      </c>
      <c r="C119" s="64">
        <f>Stocks!I417</f>
        <v>6.1970764216561225E-3</v>
      </c>
      <c r="D119" s="64">
        <f>Stocks!J417</f>
        <v>3.778791097888795E-4</v>
      </c>
      <c r="E119" s="64">
        <f>Stocks!K417</f>
        <v>5.7250927875645433E-3</v>
      </c>
      <c r="F119" s="64">
        <f>Stocks!L417</f>
        <v>3.71856625252398E-3</v>
      </c>
      <c r="G119" s="65">
        <f>Stocks!M417</f>
        <v>6.0837555521027391E-3</v>
      </c>
      <c r="H119" s="21">
        <f t="array" ref="H119">SQRT(MMULT(MMULT(TRANSPOSE($A$4:$A$9),MMULT(TRANSPOSE(EXP(B120:$G$530)-1),EXP(B120:$G$530)-1)/COUNTA($G120:G$530)),$A$4:$A$9))*NORMSINV($B$11)</f>
        <v>-2.1683988947130431E-2</v>
      </c>
      <c r="I119" s="16">
        <f t="shared" si="2"/>
        <v>0</v>
      </c>
      <c r="J119" s="21">
        <f t="array" ref="J119">SQRT(MMULT(MMULT(TRANSPOSE($A$4:$A$9),MMULT(TRANSPOSE(EXP(B120:G371)-1),EXP(B120:G371)-1)/COUNTA(G120:G371)),$A$4:$A$9))*NORMSINV($B$11)</f>
        <v>-1.908999538209908E-2</v>
      </c>
      <c r="K119" s="16">
        <f t="shared" si="3"/>
        <v>0</v>
      </c>
      <c r="L119" s="21">
        <f t="shared" si="4"/>
        <v>-6.8570793830848617E-2</v>
      </c>
      <c r="M119" s="61">
        <f t="array" ref="M119">SQRT(MMULT(MMULT(TRANSPOSE($A$4:$A$9),MMULT(TRANSPOSE(EXP(B120:$G$532)-1),EXP(B120:$G$532)-1)/COUNTA($G120:G$532)),$A$4:$A$9))*(-1/SQRT(2*PI())*EXP(-1*(NORMSINV($B$11))^2/2)/$B$11)</f>
        <v>-2.4812409713056718E-2</v>
      </c>
      <c r="N119" s="21">
        <f t="array" ref="N119">SQRT(MMULT(MMULT(TRANSPOSE($A$4:$A$9),MMULT(TRANSPOSE(EXP(B120:G371)-1),EXP(B120:G371)-1)/COUNTA(G120:G371)),$A$4:$A$9))*(-1/SQRT(2*PI())*EXP(-1*(NORMSINV($B$11))^2/2)/$B$11)</f>
        <v>-2.1870730395248297E-2</v>
      </c>
      <c r="O119" s="62">
        <f t="shared" si="5"/>
        <v>-7.8463728930544166E-2</v>
      </c>
      <c r="P119" s="61">
        <f>Stocks!N417</f>
        <v>-2.5714270129870109E-2</v>
      </c>
      <c r="Q119" s="21">
        <f>Stocks!O417</f>
        <v>6.2163180264409451E-3</v>
      </c>
      <c r="R119" s="21">
        <f>Stocks!P417</f>
        <v>3.7795051509360476E-4</v>
      </c>
      <c r="S119" s="21">
        <f>Stocks!Q417</f>
        <v>5.7415124510213937E-3</v>
      </c>
      <c r="T119" s="21">
        <f>Stocks!R417</f>
        <v>3.7254886978754132E-3</v>
      </c>
      <c r="U119" s="21">
        <f>Stocks!S417</f>
        <v>6.1022991788028235E-3</v>
      </c>
      <c r="V119" s="61">
        <f t="shared" si="6"/>
        <v>-5.9178354343932156E-4</v>
      </c>
    </row>
    <row r="120" spans="1:22" ht="12.75" customHeight="1">
      <c r="A120" s="63">
        <f>Stocks!A416</f>
        <v>42996</v>
      </c>
      <c r="B120" s="64">
        <f>Stocks!H416</f>
        <v>1.3572211874825863E-2</v>
      </c>
      <c r="C120" s="64">
        <f>Stocks!I416</f>
        <v>0</v>
      </c>
      <c r="D120" s="64">
        <f>Stocks!J416</f>
        <v>-7.5969735756639808E-3</v>
      </c>
      <c r="E120" s="64">
        <f>Stocks!K416</f>
        <v>1.2371681320903574E-2</v>
      </c>
      <c r="F120" s="64">
        <f>Stocks!L416</f>
        <v>-1.9935569370974344E-3</v>
      </c>
      <c r="G120" s="65">
        <f>Stocks!M416</f>
        <v>3.4082746850778362E-3</v>
      </c>
      <c r="H120" s="21">
        <f t="array" ref="H120">SQRT(MMULT(MMULT(TRANSPOSE($A$4:$A$9),MMULT(TRANSPOSE(EXP(B121:$G$530)-1),EXP(B121:$G$530)-1)/COUNTA($G121:G$530)),$A$4:$A$9))*NORMSINV($B$11)</f>
        <v>-2.1707049680251618E-2</v>
      </c>
      <c r="I120" s="16">
        <f t="shared" si="2"/>
        <v>0</v>
      </c>
      <c r="J120" s="21">
        <f t="array" ref="J120">SQRT(MMULT(MMULT(TRANSPOSE($A$4:$A$9),MMULT(TRANSPOSE(EXP(B121:G372)-1),EXP(B121:G372)-1)/COUNTA(G121:G372)),$A$4:$A$9))*NORMSINV($B$11)</f>
        <v>-1.9166672494893258E-2</v>
      </c>
      <c r="K120" s="16">
        <f t="shared" si="3"/>
        <v>0</v>
      </c>
      <c r="L120" s="21">
        <f t="shared" si="4"/>
        <v>-6.8643718272024853E-2</v>
      </c>
      <c r="M120" s="61">
        <f t="array" ref="M120">SQRT(MMULT(MMULT(TRANSPOSE($A$4:$A$9),MMULT(TRANSPOSE(EXP(B121:$G$532)-1),EXP(B121:$G$532)-1)/COUNTA($G121:G$532)),$A$4:$A$9))*(-1/SQRT(2*PI())*EXP(-1*(NORMSINV($B$11))^2/2)/$B$11)</f>
        <v>-2.4838723972333311E-2</v>
      </c>
      <c r="N120" s="21">
        <f t="array" ref="N120">SQRT(MMULT(MMULT(TRANSPOSE($A$4:$A$9),MMULT(TRANSPOSE(EXP(B121:G372)-1),EXP(B121:G372)-1)/COUNTA(G121:G372)),$A$4:$A$9))*(-1/SQRT(2*PI())*EXP(-1*(NORMSINV($B$11))^2/2)/$B$11)</f>
        <v>-2.1958576642868665E-2</v>
      </c>
      <c r="O120" s="62">
        <f t="shared" si="5"/>
        <v>-7.8546941924798414E-2</v>
      </c>
      <c r="P120" s="61">
        <f>Stocks!N416</f>
        <v>1.3664732438138694E-2</v>
      </c>
      <c r="Q120" s="21">
        <f>Stocks!O416</f>
        <v>0</v>
      </c>
      <c r="R120" s="21">
        <f>Stocks!P416</f>
        <v>-7.5681895086304662E-3</v>
      </c>
      <c r="S120" s="21">
        <f>Stocks!Q416</f>
        <v>1.2448527147292669E-2</v>
      </c>
      <c r="T120" s="21">
        <f>Stocks!R416</f>
        <v>-1.991571122297483E-3</v>
      </c>
      <c r="U120" s="21">
        <f>Stocks!S416</f>
        <v>3.4140894574793681E-3</v>
      </c>
      <c r="V120" s="61">
        <f t="shared" si="6"/>
        <v>3.3279314019971297E-3</v>
      </c>
    </row>
    <row r="121" spans="1:22" ht="12.75" customHeight="1">
      <c r="A121" s="63">
        <f>Stocks!A415</f>
        <v>42993</v>
      </c>
      <c r="B121" s="64">
        <f>Stocks!H415</f>
        <v>5.7297218282747458E-3</v>
      </c>
      <c r="C121" s="64">
        <f>Stocks!I415</f>
        <v>1.4153632766091703E-2</v>
      </c>
      <c r="D121" s="64">
        <f>Stocks!J415</f>
        <v>1.0058043045678011E-2</v>
      </c>
      <c r="E121" s="64">
        <f>Stocks!K415</f>
        <v>-1.5343254232631214E-3</v>
      </c>
      <c r="F121" s="64">
        <f>Stocks!L415</f>
        <v>7.1959407096923627E-3</v>
      </c>
      <c r="G121" s="65">
        <f>Stocks!M415</f>
        <v>-1.8338680747090948E-3</v>
      </c>
      <c r="H121" s="21">
        <f t="array" ref="H121">SQRT(MMULT(MMULT(TRANSPOSE($A$4:$A$9),MMULT(TRANSPOSE(EXP(B122:$G$530)-1),EXP(B122:$G$530)-1)/COUNTA($G122:G$530)),$A$4:$A$9))*NORMSINV($B$11)</f>
        <v>-2.1723812606747127E-2</v>
      </c>
      <c r="I121" s="16">
        <f t="shared" si="2"/>
        <v>0</v>
      </c>
      <c r="J121" s="21">
        <f t="array" ref="J121">SQRT(MMULT(MMULT(TRANSPOSE($A$4:$A$9),MMULT(TRANSPOSE(EXP(B122:G373)-1),EXP(B122:G373)-1)/COUNTA(G122:G373)),$A$4:$A$9))*NORMSINV($B$11)</f>
        <v>-1.9304658494233396E-2</v>
      </c>
      <c r="K121" s="16">
        <f t="shared" si="3"/>
        <v>0</v>
      </c>
      <c r="L121" s="21">
        <f t="shared" si="4"/>
        <v>-6.8696727300000648E-2</v>
      </c>
      <c r="M121" s="61">
        <f t="array" ref="M121">SQRT(MMULT(MMULT(TRANSPOSE($A$4:$A$9),MMULT(TRANSPOSE(EXP(B122:$G$532)-1),EXP(B122:$G$532)-1)/COUNTA($G122:G$532)),$A$4:$A$9))*(-1/SQRT(2*PI())*EXP(-1*(NORMSINV($B$11))^2/2)/$B$11)</f>
        <v>-2.4857831346910809E-2</v>
      </c>
      <c r="N121" s="21">
        <f t="array" ref="N121">SQRT(MMULT(MMULT(TRANSPOSE($A$4:$A$9),MMULT(TRANSPOSE(EXP(B122:G373)-1),EXP(B122:G373)-1)/COUNTA(G122:G373)),$A$4:$A$9))*(-1/SQRT(2*PI())*EXP(-1*(NORMSINV($B$11))^2/2)/$B$11)</f>
        <v>-2.2116662306562271E-2</v>
      </c>
      <c r="O121" s="62">
        <f t="shared" si="5"/>
        <v>-7.8607364748569317E-2</v>
      </c>
      <c r="P121" s="61">
        <f>Stocks!N415</f>
        <v>5.7461680802019929E-3</v>
      </c>
      <c r="Q121" s="21">
        <f>Stocks!O415</f>
        <v>1.4254269658337941E-2</v>
      </c>
      <c r="R121" s="21">
        <f>Stocks!P415</f>
        <v>1.0108795173613115E-2</v>
      </c>
      <c r="S121" s="21">
        <f>Stocks!Q415</f>
        <v>-1.5331489477865569E-3</v>
      </c>
      <c r="T121" s="21">
        <f>Stocks!R415</f>
        <v>7.2218937057667533E-3</v>
      </c>
      <c r="U121" s="21">
        <f>Stocks!S415</f>
        <v>-1.8321875660853915E-3</v>
      </c>
      <c r="V121" s="61">
        <f t="shared" si="6"/>
        <v>5.6609650173413094E-3</v>
      </c>
    </row>
    <row r="122" spans="1:22" ht="12.75" customHeight="1">
      <c r="A122" s="63">
        <f>Stocks!A414</f>
        <v>42992</v>
      </c>
      <c r="B122" s="64">
        <f>Stocks!H414</f>
        <v>3.067981921721398E-2</v>
      </c>
      <c r="C122" s="64">
        <f>Stocks!I414</f>
        <v>4.1204331551085542E-3</v>
      </c>
      <c r="D122" s="64">
        <f>Stocks!J414</f>
        <v>-8.6183860612600929E-3</v>
      </c>
      <c r="E122" s="64">
        <f>Stocks!K414</f>
        <v>-5.5150383538760794E-3</v>
      </c>
      <c r="F122" s="64">
        <f>Stocks!L414</f>
        <v>-5.8674827637765631E-3</v>
      </c>
      <c r="G122" s="65">
        <f>Stocks!M414</f>
        <v>-1.5207547813043067E-3</v>
      </c>
      <c r="H122" s="21">
        <f t="array" ref="H122">SQRT(MMULT(MMULT(TRANSPOSE($A$4:$A$9),MMULT(TRANSPOSE(EXP(B123:$G$530)-1),EXP(B123:$G$530)-1)/COUNTA($G123:G$530)),$A$4:$A$9))*NORMSINV($B$11)</f>
        <v>-2.1748797774703222E-2</v>
      </c>
      <c r="I122" s="16">
        <f t="shared" si="2"/>
        <v>0</v>
      </c>
      <c r="J122" s="21">
        <f t="array" ref="J122">SQRT(MMULT(MMULT(TRANSPOSE($A$4:$A$9),MMULT(TRANSPOSE(EXP(B123:G374)-1),EXP(B123:G374)-1)/COUNTA(G123:G374)),$A$4:$A$9))*NORMSINV($B$11)</f>
        <v>-1.9331328544105648E-2</v>
      </c>
      <c r="K122" s="16">
        <f t="shared" si="3"/>
        <v>0</v>
      </c>
      <c r="L122" s="21">
        <f t="shared" si="4"/>
        <v>-6.877573733846376E-2</v>
      </c>
      <c r="M122" s="61">
        <f t="array" ref="M122">SQRT(MMULT(MMULT(TRANSPOSE($A$4:$A$9),MMULT(TRANSPOSE(EXP(B123:$G$532)-1),EXP(B123:$G$532)-1)/COUNTA($G123:G$532)),$A$4:$A$9))*(-1/SQRT(2*PI())*EXP(-1*(NORMSINV($B$11))^2/2)/$B$11)</f>
        <v>-2.4886346652787043E-2</v>
      </c>
      <c r="N122" s="21">
        <f t="array" ref="N122">SQRT(MMULT(MMULT(TRANSPOSE($A$4:$A$9),MMULT(TRANSPOSE(EXP(B123:G374)-1),EXP(B123:G374)-1)/COUNTA(G123:G374)),$A$4:$A$9))*(-1/SQRT(2*PI())*EXP(-1*(NORMSINV($B$11))^2/2)/$B$11)</f>
        <v>-2.2147217236446165E-2</v>
      </c>
      <c r="O122" s="62">
        <f t="shared" si="5"/>
        <v>-7.8697538063314601E-2</v>
      </c>
      <c r="P122" s="61">
        <f>Stocks!N414</f>
        <v>3.1155294916560005E-2</v>
      </c>
      <c r="Q122" s="21">
        <f>Stocks!O414</f>
        <v>4.1289338112532256E-3</v>
      </c>
      <c r="R122" s="21">
        <f>Stocks!P414</f>
        <v>-8.581354233334372E-3</v>
      </c>
      <c r="S122" s="21">
        <f>Stocks!Q414</f>
        <v>-5.4998584485941851E-3</v>
      </c>
      <c r="T122" s="21">
        <f>Stocks!R414</f>
        <v>-5.8503027044420775E-3</v>
      </c>
      <c r="U122" s="21">
        <f>Stocks!S414</f>
        <v>-1.5195990197027667E-3</v>
      </c>
      <c r="V122" s="61">
        <f t="shared" si="6"/>
        <v>2.3055190536233044E-3</v>
      </c>
    </row>
    <row r="123" spans="1:22" ht="12.75" customHeight="1">
      <c r="A123" s="63">
        <f>Stocks!A413</f>
        <v>42991</v>
      </c>
      <c r="B123" s="64">
        <f>Stocks!H413</f>
        <v>9.547689603172576E-3</v>
      </c>
      <c r="C123" s="64">
        <f>Stocks!I413</f>
        <v>6.6280238843242304E-3</v>
      </c>
      <c r="D123" s="64">
        <f>Stocks!J413</f>
        <v>-7.5506125733948238E-3</v>
      </c>
      <c r="E123" s="64">
        <f>Stocks!K413</f>
        <v>-8.1889610178794894E-3</v>
      </c>
      <c r="F123" s="64">
        <f>Stocks!L413</f>
        <v>7.0719333027703651E-3</v>
      </c>
      <c r="G123" s="65">
        <f>Stocks!M413</f>
        <v>5.4302356807626835E-3</v>
      </c>
      <c r="H123" s="21">
        <f t="array" ref="H123">SQRT(MMULT(MMULT(TRANSPOSE($A$4:$A$9),MMULT(TRANSPOSE(EXP(B124:$G$530)-1),EXP(B124:$G$530)-1)/COUNTA($G124:G$530)),$A$4:$A$9))*NORMSINV($B$11)</f>
        <v>-2.1774042586626529E-2</v>
      </c>
      <c r="I123" s="16">
        <f t="shared" si="2"/>
        <v>0</v>
      </c>
      <c r="J123" s="21">
        <f t="array" ref="J123">SQRT(MMULT(MMULT(TRANSPOSE($A$4:$A$9),MMULT(TRANSPOSE(EXP(B124:G375)-1),EXP(B124:G375)-1)/COUNTA(G124:G375)),$A$4:$A$9))*NORMSINV($B$11)</f>
        <v>-1.9352907626357635E-2</v>
      </c>
      <c r="K123" s="16">
        <f t="shared" si="3"/>
        <v>0</v>
      </c>
      <c r="L123" s="21">
        <f t="shared" si="4"/>
        <v>-6.8855568443243989E-2</v>
      </c>
      <c r="M123" s="61">
        <f t="array" ref="M123">SQRT(MMULT(MMULT(TRANSPOSE($A$4:$A$9),MMULT(TRANSPOSE(EXP(B124:$G$532)-1),EXP(B124:$G$532)-1)/COUNTA($G124:G$532)),$A$4:$A$9))*(-1/SQRT(2*PI())*EXP(-1*(NORMSINV($B$11))^2/2)/$B$11)</f>
        <v>-2.491515852259555E-2</v>
      </c>
      <c r="N123" s="21">
        <f t="array" ref="N123">SQRT(MMULT(MMULT(TRANSPOSE($A$4:$A$9),MMULT(TRANSPOSE(EXP(B124:G375)-1),EXP(B124:G375)-1)/COUNTA(G124:G375)),$A$4:$A$9))*(-1/SQRT(2*PI())*EXP(-1*(NORMSINV($B$11))^2/2)/$B$11)</f>
        <v>-2.2171939625355314E-2</v>
      </c>
      <c r="O123" s="62">
        <f t="shared" si="5"/>
        <v>-7.8788649195557711E-2</v>
      </c>
      <c r="P123" s="61">
        <f>Stocks!N413</f>
        <v>9.5934141971054186E-3</v>
      </c>
      <c r="Q123" s="21">
        <f>Stocks!O413</f>
        <v>6.6500378441047593E-3</v>
      </c>
      <c r="R123" s="21">
        <f>Stocks!P413</f>
        <v>-7.5221783086578944E-3</v>
      </c>
      <c r="S123" s="21">
        <f>Stocks!Q413</f>
        <v>-8.1555228135735368E-3</v>
      </c>
      <c r="T123" s="21">
        <f>Stocks!R413</f>
        <v>7.0969984746600285E-3</v>
      </c>
      <c r="U123" s="21">
        <f>Stocks!S413</f>
        <v>5.4450061341152359E-3</v>
      </c>
      <c r="V123" s="61">
        <f t="shared" si="6"/>
        <v>2.1846259212923349E-3</v>
      </c>
    </row>
    <row r="124" spans="1:22" ht="12.75" customHeight="1">
      <c r="A124" s="63">
        <f>Stocks!A412</f>
        <v>42990</v>
      </c>
      <c r="B124" s="64">
        <f>Stocks!H412</f>
        <v>-2.5879701614932634E-3</v>
      </c>
      <c r="C124" s="64">
        <f>Stocks!I412</f>
        <v>8.9062801775343266E-3</v>
      </c>
      <c r="D124" s="64">
        <f>Stocks!J412</f>
        <v>-3.9706084825308829E-3</v>
      </c>
      <c r="E124" s="64">
        <f>Stocks!K412</f>
        <v>1.8589153174433271E-2</v>
      </c>
      <c r="F124" s="64">
        <f>Stocks!L412</f>
        <v>-1.0705721656052158E-3</v>
      </c>
      <c r="G124" s="65">
        <f>Stocks!M412</f>
        <v>5.2831799559309688E-3</v>
      </c>
      <c r="H124" s="21">
        <f t="array" ref="H124">SQRT(MMULT(MMULT(TRANSPOSE($A$4:$A$9),MMULT(TRANSPOSE(EXP(B125:$G$530)-1),EXP(B125:$G$530)-1)/COUNTA($G125:G$530)),$A$4:$A$9))*NORMSINV($B$11)</f>
        <v>-2.1795366738782681E-2</v>
      </c>
      <c r="I124" s="16">
        <f t="shared" si="2"/>
        <v>0</v>
      </c>
      <c r="J124" s="21">
        <f t="array" ref="J124">SQRT(MMULT(MMULT(TRANSPOSE($A$4:$A$9),MMULT(TRANSPOSE(EXP(B125:G376)-1),EXP(B125:G376)-1)/COUNTA(G125:G376)),$A$4:$A$9))*NORMSINV($B$11)</f>
        <v>-1.9530572665104239E-2</v>
      </c>
      <c r="K124" s="16">
        <f t="shared" si="3"/>
        <v>0</v>
      </c>
      <c r="L124" s="21">
        <f t="shared" si="4"/>
        <v>-6.8923001333229428E-2</v>
      </c>
      <c r="M124" s="61">
        <f t="array" ref="M124">SQRT(MMULT(MMULT(TRANSPOSE($A$4:$A$9),MMULT(TRANSPOSE(EXP(B125:$G$532)-1),EXP(B125:$G$532)-1)/COUNTA($G125:G$532)),$A$4:$A$9))*(-1/SQRT(2*PI())*EXP(-1*(NORMSINV($B$11))^2/2)/$B$11)</f>
        <v>-2.4939483611208308E-2</v>
      </c>
      <c r="N124" s="21">
        <f t="array" ref="N124">SQRT(MMULT(MMULT(TRANSPOSE($A$4:$A$9),MMULT(TRANSPOSE(EXP(B125:G376)-1),EXP(B125:G376)-1)/COUNTA(G125:G376)),$A$4:$A$9))*(-1/SQRT(2*PI())*EXP(-1*(NORMSINV($B$11))^2/2)/$B$11)</f>
        <v>-2.237548415668254E-2</v>
      </c>
      <c r="O124" s="62">
        <f t="shared" si="5"/>
        <v>-7.8865571879859458E-2</v>
      </c>
      <c r="P124" s="61">
        <f>Stocks!N412</f>
        <v>-2.5846242537071245E-3</v>
      </c>
      <c r="Q124" s="21">
        <f>Stocks!O412</f>
        <v>8.9460590972024259E-3</v>
      </c>
      <c r="R124" s="21">
        <f>Stocks!P412</f>
        <v>-3.9627360395797593E-3</v>
      </c>
      <c r="S124" s="21">
        <f>Stocks!Q412</f>
        <v>1.8763007077060419E-2</v>
      </c>
      <c r="T124" s="21">
        <f>Stocks!R412</f>
        <v>-1.0699993076711655E-3</v>
      </c>
      <c r="U124" s="21">
        <f>Stocks!S412</f>
        <v>5.2971605609951544E-3</v>
      </c>
      <c r="V124" s="61">
        <f t="shared" si="6"/>
        <v>4.2314778557166581E-3</v>
      </c>
    </row>
    <row r="125" spans="1:22" ht="12.75" customHeight="1">
      <c r="A125" s="63">
        <f>Stocks!A411</f>
        <v>42989</v>
      </c>
      <c r="B125" s="64">
        <f>Stocks!H411</f>
        <v>5.7405930934750937E-2</v>
      </c>
      <c r="C125" s="64">
        <f>Stocks!I411</f>
        <v>1.6347844497315425E-2</v>
      </c>
      <c r="D125" s="64">
        <f>Stocks!J411</f>
        <v>1.7930630054180548E-2</v>
      </c>
      <c r="E125" s="64">
        <f>Stocks!K411</f>
        <v>2.9709617284993009E-2</v>
      </c>
      <c r="F125" s="64">
        <f>Stocks!L411</f>
        <v>1.0488098273365439E-2</v>
      </c>
      <c r="G125" s="65">
        <f>Stocks!M411</f>
        <v>1.1079790494955605E-3</v>
      </c>
      <c r="H125" s="21">
        <f t="array" ref="H125">SQRT(MMULT(MMULT(TRANSPOSE($A$4:$A$9),MMULT(TRANSPOSE(EXP(B126:$G$530)-1),EXP(B126:$G$530)-1)/COUNTA($G126:G$530)),$A$4:$A$9))*NORMSINV($B$11)</f>
        <v>-2.166562138645612E-2</v>
      </c>
      <c r="I125" s="16">
        <f t="shared" si="2"/>
        <v>0</v>
      </c>
      <c r="J125" s="21">
        <f t="array" ref="J125">SQRT(MMULT(MMULT(TRANSPOSE($A$4:$A$9),MMULT(TRANSPOSE(EXP(B126:G377)-1),EXP(B126:G377)-1)/COUNTA(G126:G377)),$A$4:$A$9))*NORMSINV($B$11)</f>
        <v>-1.9434925604351023E-2</v>
      </c>
      <c r="K125" s="16">
        <f t="shared" si="3"/>
        <v>0</v>
      </c>
      <c r="L125" s="21">
        <f t="shared" si="4"/>
        <v>-6.8512710504056468E-2</v>
      </c>
      <c r="M125" s="61">
        <f t="array" ref="M125">SQRT(MMULT(MMULT(TRANSPOSE($A$4:$A$9),MMULT(TRANSPOSE(EXP(B126:$G$532)-1),EXP(B126:$G$532)-1)/COUNTA($G126:G$532)),$A$4:$A$9))*(-1/SQRT(2*PI())*EXP(-1*(NORMSINV($B$11))^2/2)/$B$11)</f>
        <v>-2.4790946487691666E-2</v>
      </c>
      <c r="N125" s="21">
        <f t="array" ref="N125">SQRT(MMULT(MMULT(TRANSPOSE($A$4:$A$9),MMULT(TRANSPOSE(EXP(B126:G377)-1),EXP(B126:G377)-1)/COUNTA(G126:G377)),$A$4:$A$9))*(-1/SQRT(2*PI())*EXP(-1*(NORMSINV($B$11))^2/2)/$B$11)</f>
        <v>-2.2265904712740238E-2</v>
      </c>
      <c r="O125" s="62">
        <f t="shared" si="5"/>
        <v>-7.8395856252457111E-2</v>
      </c>
      <c r="P125" s="61">
        <f>Stocks!N411</f>
        <v>5.9085638772608716E-2</v>
      </c>
      <c r="Q125" s="21">
        <f>Stocks!O411</f>
        <v>1.6482201658654733E-2</v>
      </c>
      <c r="R125" s="21">
        <f>Stocks!P411</f>
        <v>1.8092348929026128E-2</v>
      </c>
      <c r="S125" s="21">
        <f>Stocks!Q411</f>
        <v>3.015535120910728E-2</v>
      </c>
      <c r="T125" s="21">
        <f>Stocks!R411</f>
        <v>1.0543291163449989E-2</v>
      </c>
      <c r="U125" s="21">
        <f>Stocks!S411</f>
        <v>1.1085930850411412E-3</v>
      </c>
      <c r="V125" s="61">
        <f t="shared" si="6"/>
        <v>2.257790413631466E-2</v>
      </c>
    </row>
    <row r="126" spans="1:22" ht="12.75" customHeight="1">
      <c r="A126" s="63">
        <f>Stocks!A410</f>
        <v>42986</v>
      </c>
      <c r="B126" s="64">
        <f>Stocks!H410</f>
        <v>-2.0778520839555968E-2</v>
      </c>
      <c r="C126" s="64">
        <f>Stocks!I410</f>
        <v>-9.8970078915884673E-3</v>
      </c>
      <c r="D126" s="64">
        <f>Stocks!J410</f>
        <v>-1.6443450604956385E-2</v>
      </c>
      <c r="E126" s="64">
        <f>Stocks!K410</f>
        <v>-1.4518301346717326E-2</v>
      </c>
      <c r="F126" s="64">
        <f>Stocks!L410</f>
        <v>-4.8541661595843041E-3</v>
      </c>
      <c r="G126" s="65">
        <f>Stocks!M410</f>
        <v>1.3810026730412632E-3</v>
      </c>
      <c r="H126" s="21">
        <f t="array" ref="H126">SQRT(MMULT(MMULT(TRANSPOSE($A$4:$A$9),MMULT(TRANSPOSE(EXP(B127:$G$530)-1),EXP(B127:$G$530)-1)/COUNTA($G127:G$530)),$A$4:$A$9))*NORMSINV($B$11)</f>
        <v>-2.1656601924086E-2</v>
      </c>
      <c r="I126" s="16">
        <f t="shared" si="2"/>
        <v>0</v>
      </c>
      <c r="J126" s="21">
        <f t="array" ref="J126">SQRT(MMULT(MMULT(TRANSPOSE($A$4:$A$9),MMULT(TRANSPOSE(EXP(B127:G378)-1),EXP(B127:G378)-1)/COUNTA(G127:G378)),$A$4:$A$9))*NORMSINV($B$11)</f>
        <v>-1.9417230783909809E-2</v>
      </c>
      <c r="K126" s="16">
        <f t="shared" si="3"/>
        <v>0</v>
      </c>
      <c r="L126" s="21">
        <f t="shared" si="4"/>
        <v>-6.8484188459696699E-2</v>
      </c>
      <c r="M126" s="61">
        <f t="array" ref="M126">SQRT(MMULT(MMULT(TRANSPOSE($A$4:$A$9),MMULT(TRANSPOSE(EXP(B127:$G$532)-1),EXP(B127:$G$532)-1)/COUNTA($G127:G$532)),$A$4:$A$9))*(-1/SQRT(2*PI())*EXP(-1*(NORMSINV($B$11))^2/2)/$B$11)</f>
        <v>-2.4780550403933895E-2</v>
      </c>
      <c r="N126" s="21">
        <f t="array" ref="N126">SQRT(MMULT(MMULT(TRANSPOSE($A$4:$A$9),MMULT(TRANSPOSE(EXP(B127:G378)-1),EXP(B127:G378)-1)/COUNTA(G127:G378)),$A$4:$A$9))*(-1/SQRT(2*PI())*EXP(-1*(NORMSINV($B$11))^2/2)/$B$11)</f>
        <v>-2.2245632384773884E-2</v>
      </c>
      <c r="O126" s="62">
        <f t="shared" si="5"/>
        <v>-7.8362980949036667E-2</v>
      </c>
      <c r="P126" s="61">
        <f>Stocks!N410</f>
        <v>-2.0564134817780511E-2</v>
      </c>
      <c r="Q126" s="21">
        <f>Stocks!O410</f>
        <v>-9.8481936799267762E-3</v>
      </c>
      <c r="R126" s="21">
        <f>Stocks!P410</f>
        <v>-1.6308995050898566E-2</v>
      </c>
      <c r="S126" s="21">
        <f>Stocks!Q410</f>
        <v>-1.441341899441345E-2</v>
      </c>
      <c r="T126" s="21">
        <f>Stocks!R410</f>
        <v>-4.842403734982733E-3</v>
      </c>
      <c r="U126" s="21">
        <f>Stocks!S410</f>
        <v>1.3819566963518639E-3</v>
      </c>
      <c r="V126" s="61">
        <f t="shared" si="6"/>
        <v>-1.0765864930275027E-2</v>
      </c>
    </row>
    <row r="127" spans="1:22" ht="12.75" customHeight="1">
      <c r="A127" s="63">
        <f>Stocks!A409</f>
        <v>42985</v>
      </c>
      <c r="B127" s="64">
        <f>Stocks!H409</f>
        <v>1.7493285342275639E-2</v>
      </c>
      <c r="C127" s="64">
        <f>Stocks!I409</f>
        <v>-6.1711050802344732E-3</v>
      </c>
      <c r="D127" s="64">
        <f>Stocks!J409</f>
        <v>-4.0224187195306684E-3</v>
      </c>
      <c r="E127" s="64">
        <f>Stocks!K409</f>
        <v>-1.3956736389746914E-3</v>
      </c>
      <c r="F127" s="64">
        <f>Stocks!L409</f>
        <v>1.2725058725881368E-2</v>
      </c>
      <c r="G127" s="65">
        <f>Stocks!M409</f>
        <v>-6.6316972727162825E-3</v>
      </c>
      <c r="H127" s="21">
        <f t="array" ref="H127">SQRT(MMULT(MMULT(TRANSPOSE($A$4:$A$9),MMULT(TRANSPOSE(EXP(B128:$G$530)-1),EXP(B128:$G$530)-1)/COUNTA($G128:G$530)),$A$4:$A$9))*NORMSINV($B$11)</f>
        <v>-2.1682156789792E-2</v>
      </c>
      <c r="I127" s="16">
        <f t="shared" si="2"/>
        <v>0</v>
      </c>
      <c r="J127" s="21">
        <f t="array" ref="J127">SQRT(MMULT(MMULT(TRANSPOSE($A$4:$A$9),MMULT(TRANSPOSE(EXP(B128:G379)-1),EXP(B128:G379)-1)/COUNTA(G128:G379)),$A$4:$A$9))*NORMSINV($B$11)</f>
        <v>-1.9419036470422694E-2</v>
      </c>
      <c r="K127" s="16">
        <f t="shared" si="3"/>
        <v>0</v>
      </c>
      <c r="L127" s="21">
        <f t="shared" si="4"/>
        <v>-6.8565000040627391E-2</v>
      </c>
      <c r="M127" s="61">
        <f t="array" ref="M127">SQRT(MMULT(MMULT(TRANSPOSE($A$4:$A$9),MMULT(TRANSPOSE(EXP(B128:$G$532)-1),EXP(B128:$G$532)-1)/COUNTA($G128:G$532)),$A$4:$A$9))*(-1/SQRT(2*PI())*EXP(-1*(NORMSINV($B$11))^2/2)/$B$11)</f>
        <v>-2.4809715536671748E-2</v>
      </c>
      <c r="N127" s="21">
        <f t="array" ref="N127">SQRT(MMULT(MMULT(TRANSPOSE($A$4:$A$9),MMULT(TRANSPOSE(EXP(B128:G379)-1),EXP(B128:G379)-1)/COUNTA(G128:G379)),$A$4:$A$9))*(-1/SQRT(2*PI())*EXP(-1*(NORMSINV($B$11))^2/2)/$B$11)</f>
        <v>-2.2247701095745843E-2</v>
      </c>
      <c r="O127" s="62">
        <f t="shared" si="5"/>
        <v>-7.8455209196749434E-2</v>
      </c>
      <c r="P127" s="61">
        <f>Stocks!N409</f>
        <v>1.7647188975262556E-2</v>
      </c>
      <c r="Q127" s="21">
        <f>Stocks!O409</f>
        <v>-6.1521029194822295E-3</v>
      </c>
      <c r="R127" s="21">
        <f>Stocks!P409</f>
        <v>-4.0143396294774541E-3</v>
      </c>
      <c r="S127" s="21">
        <f>Stocks!Q409</f>
        <v>-1.3947001394700139E-3</v>
      </c>
      <c r="T127" s="21">
        <f>Stocks!R409</f>
        <v>1.2806366802990252E-2</v>
      </c>
      <c r="U127" s="21">
        <f>Stocks!S409</f>
        <v>-6.6097560975609208E-3</v>
      </c>
      <c r="V127" s="61">
        <f t="shared" si="6"/>
        <v>2.0471094987103648E-3</v>
      </c>
    </row>
    <row r="128" spans="1:22" ht="12.75" customHeight="1">
      <c r="A128" s="63">
        <f>Stocks!A408</f>
        <v>42984</v>
      </c>
      <c r="B128" s="64">
        <f>Stocks!H408</f>
        <v>-1.4579861322986854E-2</v>
      </c>
      <c r="C128" s="64">
        <f>Stocks!I408</f>
        <v>2.0910392237390767E-2</v>
      </c>
      <c r="D128" s="64">
        <f>Stocks!J408</f>
        <v>-1.0496459216781716E-3</v>
      </c>
      <c r="E128" s="64">
        <f>Stocks!K408</f>
        <v>2.6742108304312034E-2</v>
      </c>
      <c r="F128" s="64">
        <f>Stocks!L408</f>
        <v>-2.8569515207526762E-3</v>
      </c>
      <c r="G128" s="65">
        <f>Stocks!M408</f>
        <v>-5.1903396054321154E-3</v>
      </c>
      <c r="H128" s="21">
        <f t="array" ref="H128">SQRT(MMULT(MMULT(TRANSPOSE($A$4:$A$9),MMULT(TRANSPOSE(EXP(B129:$G$530)-1),EXP(B129:$G$530)-1)/COUNTA($G129:G$530)),$A$4:$A$9))*NORMSINV($B$11)</f>
        <v>-2.1703860926990219E-2</v>
      </c>
      <c r="I128" s="16">
        <f t="shared" si="2"/>
        <v>0</v>
      </c>
      <c r="J128" s="21">
        <f t="array" ref="J128">SQRT(MMULT(MMULT(TRANSPOSE($A$4:$A$9),MMULT(TRANSPOSE(EXP(B129:G380)-1),EXP(B129:G380)-1)/COUNTA(G129:G380)),$A$4:$A$9))*NORMSINV($B$11)</f>
        <v>-1.9474171084455219E-2</v>
      </c>
      <c r="K128" s="16">
        <f t="shared" si="3"/>
        <v>0</v>
      </c>
      <c r="L128" s="21">
        <f t="shared" si="4"/>
        <v>-6.8633634548822542E-2</v>
      </c>
      <c r="M128" s="61">
        <f t="array" ref="M128">SQRT(MMULT(MMULT(TRANSPOSE($A$4:$A$9),MMULT(TRANSPOSE(EXP(B129:$G$532)-1),EXP(B129:$G$532)-1)/COUNTA($G129:G$532)),$A$4:$A$9))*(-1/SQRT(2*PI())*EXP(-1*(NORMSINV($B$11))^2/2)/$B$11)</f>
        <v>-2.483447394626237E-2</v>
      </c>
      <c r="N128" s="21">
        <f t="array" ref="N128">SQRT(MMULT(MMULT(TRANSPOSE($A$4:$A$9),MMULT(TRANSPOSE(EXP(B129:G380)-1),EXP(B129:G380)-1)/COUNTA(G129:G380)),$A$4:$A$9))*(-1/SQRT(2*PI())*EXP(-1*(NORMSINV($B$11))^2/2)/$B$11)</f>
        <v>-2.2310866866863958E-2</v>
      </c>
      <c r="O128" s="62">
        <f t="shared" si="5"/>
        <v>-7.8533502162299151E-2</v>
      </c>
      <c r="P128" s="61">
        <f>Stocks!N408</f>
        <v>-1.4474089813485424E-2</v>
      </c>
      <c r="Q128" s="21">
        <f>Stocks!O408</f>
        <v>2.113054631420918E-2</v>
      </c>
      <c r="R128" s="21">
        <f>Stocks!P408</f>
        <v>-1.0490952360895033E-3</v>
      </c>
      <c r="S128" s="21">
        <f>Stocks!Q408</f>
        <v>2.7102887299956743E-2</v>
      </c>
      <c r="T128" s="21">
        <f>Stocks!R408</f>
        <v>-2.8528743184707095E-3</v>
      </c>
      <c r="U128" s="21">
        <f>Stocks!S408</f>
        <v>-5.1768930669149173E-3</v>
      </c>
      <c r="V128" s="61">
        <f t="shared" si="6"/>
        <v>4.1134135298675611E-3</v>
      </c>
    </row>
    <row r="129" spans="1:22" ht="12.75" customHeight="1">
      <c r="A129" s="63">
        <f>Stocks!A407</f>
        <v>42983</v>
      </c>
      <c r="B129" s="64">
        <f>Stocks!H407</f>
        <v>-1.6482871026858116E-2</v>
      </c>
      <c r="C129" s="64">
        <f>Stocks!I407</f>
        <v>-1.9968715366148245E-3</v>
      </c>
      <c r="D129" s="64">
        <f>Stocks!J407</f>
        <v>-1.2081323890818093E-2</v>
      </c>
      <c r="E129" s="64">
        <f>Stocks!K407</f>
        <v>-1.2598123084710839E-3</v>
      </c>
      <c r="F129" s="64">
        <f>Stocks!L407</f>
        <v>-4.4730349367868528E-3</v>
      </c>
      <c r="G129" s="65">
        <f>Stocks!M407</f>
        <v>-1.5101583513679544E-3</v>
      </c>
      <c r="H129" s="21">
        <f t="array" ref="H129">SQRT(MMULT(MMULT(TRANSPOSE($A$4:$A$9),MMULT(TRANSPOSE(EXP(B130:$G$530)-1),EXP(B130:$G$530)-1)/COUNTA($G130:G$530)),$A$4:$A$9))*NORMSINV($B$11)</f>
        <v>-2.1718719584669192E-2</v>
      </c>
      <c r="I129" s="16">
        <f t="shared" si="2"/>
        <v>0</v>
      </c>
      <c r="J129" s="21">
        <f t="array" ref="J129">SQRT(MMULT(MMULT(TRANSPOSE($A$4:$A$9),MMULT(TRANSPOSE(EXP(B130:G381)-1),EXP(B130:G381)-1)/COUNTA(G130:G381)),$A$4:$A$9))*NORMSINV($B$11)</f>
        <v>-1.9454854591001644E-2</v>
      </c>
      <c r="K129" s="16">
        <f t="shared" si="3"/>
        <v>0</v>
      </c>
      <c r="L129" s="21">
        <f t="shared" si="4"/>
        <v>-6.8680621750060858E-2</v>
      </c>
      <c r="M129" s="61">
        <f t="array" ref="M129">SQRT(MMULT(MMULT(TRANSPOSE($A$4:$A$9),MMULT(TRANSPOSE(EXP(B130:$G$532)-1),EXP(B130:$G$532)-1)/COUNTA($G130:G$532)),$A$4:$A$9))*(-1/SQRT(2*PI())*EXP(-1*(NORMSINV($B$11))^2/2)/$B$11)</f>
        <v>-2.4851398959509434E-2</v>
      </c>
      <c r="N129" s="21">
        <f t="array" ref="N129">SQRT(MMULT(MMULT(TRANSPOSE($A$4:$A$9),MMULT(TRANSPOSE(EXP(B130:G381)-1),EXP(B130:G381)-1)/COUNTA(G130:G381)),$A$4:$A$9))*(-1/SQRT(2*PI())*EXP(-1*(NORMSINV($B$11))^2/2)/$B$11)</f>
        <v>-2.228873664566438E-2</v>
      </c>
      <c r="O129" s="62">
        <f t="shared" si="5"/>
        <v>-7.8587023753588392E-2</v>
      </c>
      <c r="P129" s="61">
        <f>Stocks!N407</f>
        <v>-1.634777180103162E-2</v>
      </c>
      <c r="Q129" s="21">
        <f>Stocks!O407</f>
        <v>-1.9948791150719123E-3</v>
      </c>
      <c r="R129" s="21">
        <f>Stocks!P407</f>
        <v>-1.2008637706911929E-2</v>
      </c>
      <c r="S129" s="21">
        <f>Stocks!Q407</f>
        <v>-1.2590190780868774E-3</v>
      </c>
      <c r="T129" s="21">
        <f>Stocks!R407</f>
        <v>-4.4630458154603534E-3</v>
      </c>
      <c r="U129" s="21">
        <f>Stocks!S407</f>
        <v>-1.5090186360339759E-3</v>
      </c>
      <c r="V129" s="61">
        <f t="shared" si="6"/>
        <v>-6.2637286920994443E-3</v>
      </c>
    </row>
    <row r="130" spans="1:22" ht="12.75" customHeight="1">
      <c r="A130" s="63">
        <f>Stocks!A406</f>
        <v>42979</v>
      </c>
      <c r="B130" s="64">
        <f>Stocks!H406</f>
        <v>-1.4058768193139475E-3</v>
      </c>
      <c r="C130" s="64">
        <f>Stocks!I406</f>
        <v>5.7023612205562831E-4</v>
      </c>
      <c r="D130" s="64">
        <f>Stocks!J406</f>
        <v>3.0505950993210549E-4</v>
      </c>
      <c r="E130" s="64">
        <f>Stocks!K406</f>
        <v>1.7168693114078061E-4</v>
      </c>
      <c r="F130" s="64">
        <f>Stocks!L406</f>
        <v>-1.1162882755511439E-2</v>
      </c>
      <c r="G130" s="65">
        <f>Stocks!M406</f>
        <v>-9.7008469877901231E-3</v>
      </c>
      <c r="H130" s="21">
        <f t="array" ref="H130">SQRT(MMULT(MMULT(TRANSPOSE($A$4:$A$9),MMULT(TRANSPOSE(EXP(B131:$G$530)-1),EXP(B131:$G$530)-1)/COUNTA($G131:G$530)),$A$4:$A$9))*NORMSINV($B$11)</f>
        <v>-2.1741998954676846E-2</v>
      </c>
      <c r="I130" s="16">
        <f t="shared" si="2"/>
        <v>0</v>
      </c>
      <c r="J130" s="21">
        <f t="array" ref="J130">SQRT(MMULT(MMULT(TRANSPOSE($A$4:$A$9),MMULT(TRANSPOSE(EXP(B131:G382)-1),EXP(B131:G382)-1)/COUNTA(G131:G382)),$A$4:$A$9))*NORMSINV($B$11)</f>
        <v>-1.9475732378217928E-2</v>
      </c>
      <c r="K130" s="16">
        <f t="shared" si="3"/>
        <v>0</v>
      </c>
      <c r="L130" s="21">
        <f t="shared" si="4"/>
        <v>-6.8754237581778857E-2</v>
      </c>
      <c r="M130" s="61">
        <f t="array" ref="M130">SQRT(MMULT(MMULT(TRANSPOSE($A$4:$A$9),MMULT(TRANSPOSE(EXP(B131:$G$532)-1),EXP(B131:$G$532)-1)/COUNTA($G131:G$532)),$A$4:$A$9))*(-1/SQRT(2*PI())*EXP(-1*(NORMSINV($B$11))^2/2)/$B$11)</f>
        <v>-2.4877958758327236E-2</v>
      </c>
      <c r="N130" s="21">
        <f t="array" ref="N130">SQRT(MMULT(MMULT(TRANSPOSE($A$4:$A$9),MMULT(TRANSPOSE(EXP(B131:G382)-1),EXP(B131:G382)-1)/COUNTA(G131:G382)),$A$4:$A$9))*(-1/SQRT(2*PI())*EXP(-1*(NORMSINV($B$11))^2/2)/$B$11)</f>
        <v>-2.2312655585733109E-2</v>
      </c>
      <c r="O130" s="62">
        <f t="shared" si="5"/>
        <v>-7.8671013212048502E-2</v>
      </c>
      <c r="P130" s="61">
        <f>Stocks!N406</f>
        <v>-1.4048890374524705E-3</v>
      </c>
      <c r="Q130" s="21">
        <f>Stocks!O406</f>
        <v>5.7039873758128897E-4</v>
      </c>
      <c r="R130" s="21">
        <f>Stocks!P406</f>
        <v>3.0510604531621338E-4</v>
      </c>
      <c r="S130" s="21">
        <f>Stocks!Q406</f>
        <v>1.7170167018541868E-4</v>
      </c>
      <c r="T130" s="21">
        <f>Stocks!R406</f>
        <v>-1.1100808968641133E-2</v>
      </c>
      <c r="U130" s="21">
        <f>Stocks!S406</f>
        <v>-9.653945555380454E-3</v>
      </c>
      <c r="V130" s="61">
        <f t="shared" si="6"/>
        <v>-3.5187395180651896E-3</v>
      </c>
    </row>
    <row r="131" spans="1:22" ht="12.75" customHeight="1">
      <c r="A131" s="63">
        <f>Stocks!A405</f>
        <v>42978</v>
      </c>
      <c r="B131" s="64">
        <f>Stocks!H405</f>
        <v>7.6719534924224574E-3</v>
      </c>
      <c r="C131" s="64">
        <f>Stocks!I405</f>
        <v>5.1456843670493989E-3</v>
      </c>
      <c r="D131" s="64">
        <f>Stocks!J405</f>
        <v>3.9710550624713174E-3</v>
      </c>
      <c r="E131" s="64">
        <f>Stocks!K405</f>
        <v>1.145105867577016E-4</v>
      </c>
      <c r="F131" s="64">
        <f>Stocks!L405</f>
        <v>1.0216724441662155E-2</v>
      </c>
      <c r="G131" s="65">
        <f>Stocks!M405</f>
        <v>-4.2515049459965724E-3</v>
      </c>
      <c r="H131" s="21">
        <f t="array" ref="H131">SQRT(MMULT(MMULT(TRANSPOSE($A$4:$A$9),MMULT(TRANSPOSE(EXP(B132:$G$530)-1),EXP(B132:$G$530)-1)/COUNTA($G132:G$530)),$A$4:$A$9))*NORMSINV($B$11)</f>
        <v>-2.1764657005290424E-2</v>
      </c>
      <c r="I131" s="16">
        <f t="shared" si="2"/>
        <v>0</v>
      </c>
      <c r="J131" s="21">
        <f t="array" ref="J131">SQRT(MMULT(MMULT(TRANSPOSE($A$4:$A$9),MMULT(TRANSPOSE(EXP(B132:G383)-1),EXP(B132:G383)-1)/COUNTA(G132:G383)),$A$4:$A$9))*NORMSINV($B$11)</f>
        <v>-1.9468064400000686E-2</v>
      </c>
      <c r="K131" s="16">
        <f t="shared" si="3"/>
        <v>0</v>
      </c>
      <c r="L131" s="21">
        <f t="shared" si="4"/>
        <v>-6.8825888629057128E-2</v>
      </c>
      <c r="M131" s="61">
        <f t="array" ref="M131">SQRT(MMULT(MMULT(TRANSPOSE($A$4:$A$9),MMULT(TRANSPOSE(EXP(B132:$G$532)-1),EXP(B132:$G$532)-1)/COUNTA($G132:G$532)),$A$4:$A$9))*(-1/SQRT(2*PI())*EXP(-1*(NORMSINV($B$11))^2/2)/$B$11)</f>
        <v>-2.4903807070802472E-2</v>
      </c>
      <c r="N131" s="21">
        <f t="array" ref="N131">SQRT(MMULT(MMULT(TRANSPOSE($A$4:$A$9),MMULT(TRANSPOSE(EXP(B132:G383)-1),EXP(B132:G383)-1)/COUNTA(G132:G383)),$A$4:$A$9))*(-1/SQRT(2*PI())*EXP(-1*(NORMSINV($B$11))^2/2)/$B$11)</f>
        <v>-2.2303870655149875E-2</v>
      </c>
      <c r="O131" s="62">
        <f t="shared" si="5"/>
        <v>-7.8752752753141989E-2</v>
      </c>
      <c r="P131" s="61">
        <f>Stocks!N405</f>
        <v>7.7014583326071012E-3</v>
      </c>
      <c r="Q131" s="21">
        <f>Stocks!O405</f>
        <v>5.1589461380572724E-3</v>
      </c>
      <c r="R131" s="21">
        <f>Stocks!P405</f>
        <v>3.9789501487741139E-3</v>
      </c>
      <c r="S131" s="21">
        <f>Stocks!Q405</f>
        <v>1.1451714334514467E-4</v>
      </c>
      <c r="T131" s="21">
        <f>Stocks!R405</f>
        <v>1.0269093365161285E-2</v>
      </c>
      <c r="U131" s="21">
        <f>Stocks!S405</f>
        <v>-4.242480093109232E-3</v>
      </c>
      <c r="V131" s="61">
        <f t="shared" si="6"/>
        <v>3.8300808391392802E-3</v>
      </c>
    </row>
    <row r="132" spans="1:22" ht="12.75" customHeight="1">
      <c r="A132" s="63">
        <f>Stocks!A404</f>
        <v>42977</v>
      </c>
      <c r="B132" s="64">
        <f>Stocks!H404</f>
        <v>1.6616159217940473E-2</v>
      </c>
      <c r="C132" s="64">
        <f>Stocks!I404</f>
        <v>4.5966402213272828E-3</v>
      </c>
      <c r="D132" s="64">
        <f>Stocks!J404</f>
        <v>2.6973844500022015E-3</v>
      </c>
      <c r="E132" s="64">
        <f>Stocks!K404</f>
        <v>3.4239175700332407E-2</v>
      </c>
      <c r="F132" s="64">
        <f>Stocks!L404</f>
        <v>1.305603893926781E-2</v>
      </c>
      <c r="G132" s="65">
        <f>Stocks!M404</f>
        <v>-2.0219213088390558E-3</v>
      </c>
      <c r="H132" s="21">
        <f t="array" ref="H132">SQRT(MMULT(MMULT(TRANSPOSE($A$4:$A$9),MMULT(TRANSPOSE(EXP(B133:$G$530)-1),EXP(B133:$G$530)-1)/COUNTA($G133:G$530)),$A$4:$A$9))*NORMSINV($B$11)</f>
        <v>-2.1749454986220353E-2</v>
      </c>
      <c r="I132" s="16">
        <f t="shared" si="2"/>
        <v>0</v>
      </c>
      <c r="J132" s="21">
        <f t="array" ref="J132">SQRT(MMULT(MMULT(TRANSPOSE($A$4:$A$9),MMULT(TRANSPOSE(EXP(B133:G384)-1),EXP(B133:G384)-1)/COUNTA(G133:G384)),$A$4:$A$9))*NORMSINV($B$11)</f>
        <v>-1.9398889620841474E-2</v>
      </c>
      <c r="K132" s="16">
        <f t="shared" si="3"/>
        <v>0</v>
      </c>
      <c r="L132" s="21">
        <f t="shared" si="4"/>
        <v>-6.8777815623762395E-2</v>
      </c>
      <c r="M132" s="61">
        <f t="array" ref="M132">SQRT(MMULT(MMULT(TRANSPOSE($A$4:$A$9),MMULT(TRANSPOSE(EXP(B133:$G$532)-1),EXP(B133:$G$532)-1)/COUNTA($G133:G$532)),$A$4:$A$9))*(-1/SQRT(2*PI())*EXP(-1*(NORMSINV($B$11))^2/2)/$B$11)</f>
        <v>-2.4886334280588392E-2</v>
      </c>
      <c r="N132" s="21">
        <f t="array" ref="N132">SQRT(MMULT(MMULT(TRANSPOSE($A$4:$A$9),MMULT(TRANSPOSE(EXP(B133:G384)-1),EXP(B133:G384)-1)/COUNTA(G133:G384)),$A$4:$A$9))*(-1/SQRT(2*PI())*EXP(-1*(NORMSINV($B$11))^2/2)/$B$11)</f>
        <v>-2.2224619564991908E-2</v>
      </c>
      <c r="O132" s="62">
        <f t="shared" si="5"/>
        <v>-7.8697498938987198E-2</v>
      </c>
      <c r="P132" s="61">
        <f>Stocks!N404</f>
        <v>1.6754975389580439E-2</v>
      </c>
      <c r="Q132" s="21">
        <f>Stocks!O404</f>
        <v>4.6072209777543709E-3</v>
      </c>
      <c r="R132" s="21">
        <f>Stocks!P404</f>
        <v>2.7010256646203021E-3</v>
      </c>
      <c r="S132" s="21">
        <f>Stocks!Q404</f>
        <v>3.4832083820058958E-2</v>
      </c>
      <c r="T132" s="21">
        <f>Stocks!R404</f>
        <v>1.3141641151920919E-2</v>
      </c>
      <c r="U132" s="21">
        <f>Stocks!S404</f>
        <v>-2.0198786029116348E-3</v>
      </c>
      <c r="V132" s="61">
        <f t="shared" si="6"/>
        <v>1.1669511400170559E-2</v>
      </c>
    </row>
    <row r="133" spans="1:22" ht="12.75" customHeight="1">
      <c r="A133" s="63">
        <f>Stocks!A403</f>
        <v>42976</v>
      </c>
      <c r="B133" s="64">
        <f>Stocks!H403</f>
        <v>4.9060184027039924E-3</v>
      </c>
      <c r="C133" s="64">
        <f>Stocks!I403</f>
        <v>2.3060073196825917E-3</v>
      </c>
      <c r="D133" s="64">
        <f>Stocks!J403</f>
        <v>8.8784873863524388E-3</v>
      </c>
      <c r="E133" s="64">
        <f>Stocks!K403</f>
        <v>1.0061722935969346E-2</v>
      </c>
      <c r="F133" s="64">
        <f>Stocks!L403</f>
        <v>3.0160963633496119E-3</v>
      </c>
      <c r="G133" s="65">
        <f>Stocks!M403</f>
        <v>3.7880513649356895E-3</v>
      </c>
      <c r="H133" s="21">
        <f t="array" ref="H133">SQRT(MMULT(MMULT(TRANSPOSE($A$4:$A$9),MMULT(TRANSPOSE(EXP(B134:$G$530)-1),EXP(B134:$G$530)-1)/COUNTA($G134:G$530)),$A$4:$A$9))*NORMSINV($B$11)</f>
        <v>-2.1767317888987642E-2</v>
      </c>
      <c r="I133" s="16">
        <f t="shared" si="2"/>
        <v>0</v>
      </c>
      <c r="J133" s="21">
        <f t="array" ref="J133">SQRT(MMULT(MMULT(TRANSPOSE($A$4:$A$9),MMULT(TRANSPOSE(EXP(B134:G385)-1),EXP(B134:G385)-1)/COUNTA(G134:G385)),$A$4:$A$9))*NORMSINV($B$11)</f>
        <v>-1.9386178610998835E-2</v>
      </c>
      <c r="K133" s="16">
        <f t="shared" si="3"/>
        <v>0</v>
      </c>
      <c r="L133" s="21">
        <f t="shared" si="4"/>
        <v>-6.883430308212915E-2</v>
      </c>
      <c r="M133" s="61">
        <f t="array" ref="M133">SQRT(MMULT(MMULT(TRANSPOSE($A$4:$A$9),MMULT(TRANSPOSE(EXP(B134:$G$532)-1),EXP(B134:$G$532)-1)/COUNTA($G134:G$532)),$A$4:$A$9))*(-1/SQRT(2*PI())*EXP(-1*(NORMSINV($B$11))^2/2)/$B$11)</f>
        <v>-2.490669489518841E-2</v>
      </c>
      <c r="N133" s="21">
        <f t="array" ref="N133">SQRT(MMULT(MMULT(TRANSPOSE($A$4:$A$9),MMULT(TRANSPOSE(EXP(B134:G385)-1),EXP(B134:G385)-1)/COUNTA(G134:G385)),$A$4:$A$9))*(-1/SQRT(2*PI())*EXP(-1*(NORMSINV($B$11))^2/2)/$B$11)</f>
        <v>-2.2210057012002481E-2</v>
      </c>
      <c r="O133" s="62">
        <f t="shared" si="5"/>
        <v>-7.8761884855684125E-2</v>
      </c>
      <c r="P133" s="61">
        <f>Stocks!N403</f>
        <v>4.918072615656105E-3</v>
      </c>
      <c r="Q133" s="21">
        <f>Stocks!O403</f>
        <v>2.3086681995049237E-3</v>
      </c>
      <c r="R133" s="21">
        <f>Stocks!P403</f>
        <v>8.9180180597392827E-3</v>
      </c>
      <c r="S133" s="21">
        <f>Stocks!Q403</f>
        <v>1.0112512270001078E-2</v>
      </c>
      <c r="T133" s="21">
        <f>Stocks!R403</f>
        <v>3.0206493582592645E-3</v>
      </c>
      <c r="U133" s="21">
        <f>Stocks!S403</f>
        <v>3.7952350994283437E-3</v>
      </c>
      <c r="V133" s="61">
        <f t="shared" si="6"/>
        <v>5.5121926004314996E-3</v>
      </c>
    </row>
    <row r="134" spans="1:22" ht="12.75" customHeight="1">
      <c r="A134" s="63">
        <f>Stocks!A402</f>
        <v>42975</v>
      </c>
      <c r="B134" s="64">
        <f>Stocks!H402</f>
        <v>-6.8904685924581262E-3</v>
      </c>
      <c r="C134" s="64">
        <f>Stocks!I402</f>
        <v>-5.7690098398493767E-4</v>
      </c>
      <c r="D134" s="64">
        <f>Stocks!J402</f>
        <v>1.0020926172239273E-2</v>
      </c>
      <c r="E134" s="64">
        <f>Stocks!K402</f>
        <v>7.0255672414393597E-3</v>
      </c>
      <c r="F134" s="64">
        <f>Stocks!L402</f>
        <v>1.3754480656608559E-4</v>
      </c>
      <c r="G134" s="65">
        <f>Stocks!M402</f>
        <v>-8.7589514851851898E-3</v>
      </c>
      <c r="H134" s="21">
        <f t="array" ref="H134">SQRT(MMULT(MMULT(TRANSPOSE($A$4:$A$9),MMULT(TRANSPOSE(EXP(B135:$G$530)-1),EXP(B135:$G$530)-1)/COUNTA($G135:G$530)),$A$4:$A$9))*NORMSINV($B$11)</f>
        <v>-2.1794774105897391E-2</v>
      </c>
      <c r="I134" s="16">
        <f t="shared" si="2"/>
        <v>0</v>
      </c>
      <c r="J134" s="21">
        <f t="array" ref="J134">SQRT(MMULT(MMULT(TRANSPOSE($A$4:$A$9),MMULT(TRANSPOSE(EXP(B135:G386)-1),EXP(B135:G386)-1)/COUNTA(G135:G386)),$A$4:$A$9))*NORMSINV($B$11)</f>
        <v>-1.9386177637811534E-2</v>
      </c>
      <c r="K134" s="16">
        <f t="shared" si="3"/>
        <v>0</v>
      </c>
      <c r="L134" s="21">
        <f t="shared" si="4"/>
        <v>-6.8921127263495585E-2</v>
      </c>
      <c r="M134" s="61">
        <f t="array" ref="M134">SQRT(MMULT(MMULT(TRANSPOSE($A$4:$A$9),MMULT(TRANSPOSE(EXP(B135:$G$532)-1),EXP(B135:$G$532)-1)/COUNTA($G135:G$532)),$A$4:$A$9))*(-1/SQRT(2*PI())*EXP(-1*(NORMSINV($B$11))^2/2)/$B$11)</f>
        <v>-2.4938031852817993E-2</v>
      </c>
      <c r="N134" s="21">
        <f t="array" ref="N134">SQRT(MMULT(MMULT(TRANSPOSE($A$4:$A$9),MMULT(TRANSPOSE(EXP(B135:G386)-1),EXP(B135:G386)-1)/COUNTA(G135:G386)),$A$4:$A$9))*(-1/SQRT(2*PI())*EXP(-1*(NORMSINV($B$11))^2/2)/$B$11)</f>
        <v>-2.2210055897056317E-2</v>
      </c>
      <c r="O134" s="62">
        <f t="shared" si="5"/>
        <v>-7.8860981016733805E-2</v>
      </c>
      <c r="P134" s="61">
        <f>Stocks!N402</f>
        <v>-6.8667837448681945E-3</v>
      </c>
      <c r="Q134" s="21">
        <f>Stocks!O402</f>
        <v>-5.7673460860788129E-4</v>
      </c>
      <c r="R134" s="21">
        <f>Stocks!P402</f>
        <v>1.0071303789089226E-2</v>
      </c>
      <c r="S134" s="21">
        <f>Stocks!Q402</f>
        <v>7.0503044359801498E-3</v>
      </c>
      <c r="T134" s="21">
        <f>Stocks!R402</f>
        <v>1.3755426628680672E-4</v>
      </c>
      <c r="U134" s="21">
        <f>Stocks!S402</f>
        <v>-8.7207036214814945E-3</v>
      </c>
      <c r="V134" s="61">
        <f t="shared" si="6"/>
        <v>1.8249008606643566E-4</v>
      </c>
    </row>
    <row r="135" spans="1:22" ht="12.75" customHeight="1">
      <c r="A135" s="63">
        <f>Stocks!A401</f>
        <v>42972</v>
      </c>
      <c r="B135" s="64">
        <f>Stocks!H401</f>
        <v>-1.3923604015078389E-2</v>
      </c>
      <c r="C135" s="64">
        <f>Stocks!I401</f>
        <v>-1.1529574893784991E-3</v>
      </c>
      <c r="D135" s="64">
        <f>Stocks!J401</f>
        <v>3.6976118080208763E-3</v>
      </c>
      <c r="E135" s="64">
        <f>Stocks!K401</f>
        <v>-1.3050999341479762E-2</v>
      </c>
      <c r="F135" s="64">
        <f>Stocks!L401</f>
        <v>1.7865859039786481E-3</v>
      </c>
      <c r="G135" s="65">
        <f>Stocks!M401</f>
        <v>-2.6384860014417081E-3</v>
      </c>
      <c r="H135" s="21">
        <f t="array" ref="H135">SQRT(MMULT(MMULT(TRANSPOSE($A$4:$A$9),MMULT(TRANSPOSE(EXP(B136:$G$530)-1),EXP(B136:$G$530)-1)/COUNTA($G136:G$530)),$A$4:$A$9))*NORMSINV($B$11)</f>
        <v>-2.1816855846107375E-2</v>
      </c>
      <c r="I135" s="16">
        <f t="shared" si="2"/>
        <v>0</v>
      </c>
      <c r="J135" s="21">
        <f t="array" ref="J135">SQRT(MMULT(MMULT(TRANSPOSE($A$4:$A$9),MMULT(TRANSPOSE(EXP(B136:G387)-1),EXP(B136:G387)-1)/COUNTA(G136:G387)),$A$4:$A$9))*NORMSINV($B$11)</f>
        <v>-1.9377935088859103E-2</v>
      </c>
      <c r="K135" s="16">
        <f t="shared" si="3"/>
        <v>0</v>
      </c>
      <c r="L135" s="21">
        <f t="shared" si="4"/>
        <v>-6.8990955857259256E-2</v>
      </c>
      <c r="M135" s="61">
        <f t="array" ref="M135">SQRT(MMULT(MMULT(TRANSPOSE($A$4:$A$9),MMULT(TRANSPOSE(EXP(B136:$G$532)-1),EXP(B136:$G$532)-1)/COUNTA($G136:G$532)),$A$4:$A$9))*(-1/SQRT(2*PI())*EXP(-1*(NORMSINV($B$11))^2/2)/$B$11)</f>
        <v>-2.4963218642870422E-2</v>
      </c>
      <c r="N135" s="21">
        <f t="array" ref="N135">SQRT(MMULT(MMULT(TRANSPOSE($A$4:$A$9),MMULT(TRANSPOSE(EXP(B136:G387)-1),EXP(B136:G387)-1)/COUNTA(G136:G387)),$A$4:$A$9))*(-1/SQRT(2*PI())*EXP(-1*(NORMSINV($B$11))^2/2)/$B$11)</f>
        <v>-2.2200612701167584E-2</v>
      </c>
      <c r="O135" s="62">
        <f t="shared" si="5"/>
        <v>-7.8940628640247951E-2</v>
      </c>
      <c r="P135" s="61">
        <f>Stocks!N401</f>
        <v>-1.3827118966338571E-2</v>
      </c>
      <c r="Q135" s="21">
        <f>Stocks!O401</f>
        <v>-1.1522930892585654E-3</v>
      </c>
      <c r="R135" s="21">
        <f>Stocks!P401</f>
        <v>3.7044564081868932E-3</v>
      </c>
      <c r="S135" s="21">
        <f>Stocks!Q401</f>
        <v>-1.2966204336935664E-2</v>
      </c>
      <c r="T135" s="21">
        <f>Stocks!R401</f>
        <v>1.7881827994301314E-3</v>
      </c>
      <c r="U135" s="21">
        <f>Stocks!S401</f>
        <v>-2.6350082565846063E-3</v>
      </c>
      <c r="V135" s="61">
        <f t="shared" si="6"/>
        <v>-4.1813309069167297E-3</v>
      </c>
    </row>
    <row r="136" spans="1:22" ht="12.75" customHeight="1">
      <c r="A136" s="63">
        <f>Stocks!A400</f>
        <v>42971</v>
      </c>
      <c r="B136" s="64">
        <f>Stocks!H400</f>
        <v>4.5346183030459456E-4</v>
      </c>
      <c r="C136" s="64">
        <f>Stocks!I400</f>
        <v>1.4414429932056098E-3</v>
      </c>
      <c r="D136" s="64">
        <f>Stocks!J400</f>
        <v>-4.4478961340417419E-3</v>
      </c>
      <c r="E136" s="64">
        <f>Stocks!K400</f>
        <v>-5.5161502409331719E-3</v>
      </c>
      <c r="F136" s="64">
        <f>Stocks!L400</f>
        <v>-4.1278594700200051E-4</v>
      </c>
      <c r="G136" s="65">
        <f>Stocks!M400</f>
        <v>6.2049267755249224E-4</v>
      </c>
      <c r="H136" s="21">
        <f t="array" ref="H136">SQRT(MMULT(MMULT(TRANSPOSE($A$4:$A$9),MMULT(TRANSPOSE(EXP(B137:$G$530)-1),EXP(B137:$G$530)-1)/COUNTA($G137:G$530)),$A$4:$A$9))*NORMSINV($B$11)</f>
        <v>-2.1843988553620842E-2</v>
      </c>
      <c r="I136" s="16">
        <f t="shared" si="2"/>
        <v>0</v>
      </c>
      <c r="J136" s="21">
        <f t="array" ref="J136">SQRT(MMULT(MMULT(TRANSPOSE($A$4:$A$9),MMULT(TRANSPOSE(EXP(B137:G388)-1),EXP(B137:G388)-1)/COUNTA(G137:G388)),$A$4:$A$9))*NORMSINV($B$11)</f>
        <v>-1.9392735701788223E-2</v>
      </c>
      <c r="K136" s="16">
        <f t="shared" si="3"/>
        <v>0</v>
      </c>
      <c r="L136" s="21">
        <f t="shared" si="4"/>
        <v>-6.9076757012088985E-2</v>
      </c>
      <c r="M136" s="61">
        <f t="array" ref="M136">SQRT(MMULT(MMULT(TRANSPOSE($A$4:$A$9),MMULT(TRANSPOSE(EXP(B137:$G$532)-1),EXP(B137:$G$532)-1)/COUNTA($G137:G$532)),$A$4:$A$9))*(-1/SQRT(2*PI())*EXP(-1*(NORMSINV($B$11))^2/2)/$B$11)</f>
        <v>-2.499418425256272E-2</v>
      </c>
      <c r="N136" s="21">
        <f t="array" ref="N136">SQRT(MMULT(MMULT(TRANSPOSE($A$4:$A$9),MMULT(TRANSPOSE(EXP(B137:G388)-1),EXP(B137:G388)-1)/COUNTA(G137:G388)),$A$4:$A$9))*(-1/SQRT(2*PI())*EXP(-1*(NORMSINV($B$11))^2/2)/$B$11)</f>
        <v>-2.2217569238273963E-2</v>
      </c>
      <c r="O136" s="62">
        <f t="shared" si="5"/>
        <v>-7.9038550496011398E-2</v>
      </c>
      <c r="P136" s="61">
        <f>Stocks!N400</f>
        <v>4.5356465966274391E-4</v>
      </c>
      <c r="Q136" s="21">
        <f>Stocks!O400</f>
        <v>1.4424823714985692E-3</v>
      </c>
      <c r="R136" s="21">
        <f>Stocks!P400</f>
        <v>-4.4380188937715326E-3</v>
      </c>
      <c r="S136" s="21">
        <f>Stocks!Q400</f>
        <v>-5.5009642198150036E-3</v>
      </c>
      <c r="T136" s="21">
        <f>Stocks!R400</f>
        <v>-4.1270076260438313E-4</v>
      </c>
      <c r="U136" s="21">
        <f>Stocks!S400</f>
        <v>6.2068522295627611E-4</v>
      </c>
      <c r="V136" s="61">
        <f t="shared" si="6"/>
        <v>-1.3058252703455552E-3</v>
      </c>
    </row>
    <row r="137" spans="1:22" ht="12.75" customHeight="1">
      <c r="A137" s="63">
        <f>Stocks!A399</f>
        <v>42970</v>
      </c>
      <c r="B137" s="64">
        <f>Stocks!H399</f>
        <v>3.2907893880087809E-2</v>
      </c>
      <c r="C137" s="64">
        <f>Stocks!I399</f>
        <v>2.8841548015774064E-4</v>
      </c>
      <c r="D137" s="64">
        <f>Stocks!J399</f>
        <v>1.2507846341125682E-3</v>
      </c>
      <c r="E137" s="64">
        <f>Stocks!K399</f>
        <v>-1.6548349223515888E-3</v>
      </c>
      <c r="F137" s="64">
        <f>Stocks!L399</f>
        <v>-6.0324048008673636E-3</v>
      </c>
      <c r="G137" s="65">
        <f>Stocks!M399</f>
        <v>1.4623003367337239E-3</v>
      </c>
      <c r="H137" s="21">
        <f t="array" ref="H137">SQRT(MMULT(MMULT(TRANSPOSE($A$4:$A$9),MMULT(TRANSPOSE(EXP(B138:$G$530)-1),EXP(B138:$G$530)-1)/COUNTA($G138:G$530)),$A$4:$A$9))*NORMSINV($B$11)</f>
        <v>-2.1864512417493664E-2</v>
      </c>
      <c r="I137" s="16">
        <f t="shared" si="2"/>
        <v>0</v>
      </c>
      <c r="J137" s="21">
        <f t="array" ref="J137">SQRT(MMULT(MMULT(TRANSPOSE($A$4:$A$9),MMULT(TRANSPOSE(EXP(B138:G389)-1),EXP(B138:G389)-1)/COUNTA(G138:G389)),$A$4:$A$9))*NORMSINV($B$11)</f>
        <v>-1.9391913330953799E-2</v>
      </c>
      <c r="K137" s="16">
        <f t="shared" si="3"/>
        <v>0</v>
      </c>
      <c r="L137" s="21">
        <f t="shared" si="4"/>
        <v>-6.9141659168314343E-2</v>
      </c>
      <c r="M137" s="61">
        <f t="array" ref="M137">SQRT(MMULT(MMULT(TRANSPOSE($A$4:$A$9),MMULT(TRANSPOSE(EXP(B138:$G$532)-1),EXP(B138:$G$532)-1)/COUNTA($G138:G$532)),$A$4:$A$9))*(-1/SQRT(2*PI())*EXP(-1*(NORMSINV($B$11))^2/2)/$B$11)</f>
        <v>-2.5017587352879851E-2</v>
      </c>
      <c r="N137" s="21">
        <f t="array" ref="N137">SQRT(MMULT(MMULT(TRANSPOSE($A$4:$A$9),MMULT(TRANSPOSE(EXP(B138:G389)-1),EXP(B138:G389)-1)/COUNTA(G138:G389)),$A$4:$A$9))*(-1/SQRT(2*PI())*EXP(-1*(NORMSINV($B$11))^2/2)/$B$11)</f>
        <v>-2.2216627077186725E-2</v>
      </c>
      <c r="O137" s="62">
        <f t="shared" si="5"/>
        <v>-7.9112557597322941E-2</v>
      </c>
      <c r="P137" s="61">
        <f>Stocks!N399</f>
        <v>3.3455347295350574E-2</v>
      </c>
      <c r="Q137" s="21">
        <f>Stocks!O399</f>
        <v>2.8845707590119797E-4</v>
      </c>
      <c r="R137" s="21">
        <f>Stocks!P399</f>
        <v>1.2515671914492539E-3</v>
      </c>
      <c r="S137" s="21">
        <f>Stocks!Q399</f>
        <v>-1.6534664380174319E-3</v>
      </c>
      <c r="T137" s="21">
        <f>Stocks!R399</f>
        <v>-6.0142463783593456E-3</v>
      </c>
      <c r="U137" s="21">
        <f>Stocks!S399</f>
        <v>1.4633700192066906E-3</v>
      </c>
      <c r="V137" s="61">
        <f t="shared" si="6"/>
        <v>4.7985047942551559E-3</v>
      </c>
    </row>
    <row r="138" spans="1:22" ht="12.75" customHeight="1">
      <c r="A138" s="63">
        <f>Stocks!A398</f>
        <v>42969</v>
      </c>
      <c r="B138" s="64">
        <f>Stocks!H398</f>
        <v>1.027679734406229E-2</v>
      </c>
      <c r="C138" s="64">
        <f>Stocks!I398</f>
        <v>-7.7620010691674922E-3</v>
      </c>
      <c r="D138" s="64">
        <f>Stocks!J398</f>
        <v>1.6215399415235733E-2</v>
      </c>
      <c r="E138" s="64">
        <f>Stocks!K398</f>
        <v>1.5352881563627328E-2</v>
      </c>
      <c r="F138" s="64">
        <f>Stocks!L398</f>
        <v>1.390169688252766E-2</v>
      </c>
      <c r="G138" s="65">
        <f>Stocks!M398</f>
        <v>-4.453479417843866E-4</v>
      </c>
      <c r="H138" s="21">
        <f t="array" ref="H138">SQRT(MMULT(MMULT(TRANSPOSE($A$4:$A$9),MMULT(TRANSPOSE(EXP(B139:$G$530)-1),EXP(B139:$G$530)-1)/COUNTA($G139:G$530)),$A$4:$A$9))*NORMSINV($B$11)</f>
        <v>-2.1872218802326447E-2</v>
      </c>
      <c r="I138" s="16">
        <f t="shared" si="2"/>
        <v>0</v>
      </c>
      <c r="J138" s="21">
        <f t="array" ref="J138">SQRT(MMULT(MMULT(TRANSPOSE($A$4:$A$9),MMULT(TRANSPOSE(EXP(B139:G390)-1),EXP(B139:G390)-1)/COUNTA(G139:G390)),$A$4:$A$9))*NORMSINV($B$11)</f>
        <v>-1.936056068655467E-2</v>
      </c>
      <c r="K138" s="16">
        <f t="shared" si="3"/>
        <v>0</v>
      </c>
      <c r="L138" s="21">
        <f t="shared" si="4"/>
        <v>-6.9166028896911716E-2</v>
      </c>
      <c r="M138" s="61">
        <f t="array" ref="M138">SQRT(MMULT(MMULT(TRANSPOSE($A$4:$A$9),MMULT(TRANSPOSE(EXP(B139:$G$532)-1),EXP(B139:$G$532)-1)/COUNTA($G139:G$532)),$A$4:$A$9))*(-1/SQRT(2*PI())*EXP(-1*(NORMSINV($B$11))^2/2)/$B$11)</f>
        <v>-2.502632405473626E-2</v>
      </c>
      <c r="N138" s="21">
        <f t="array" ref="N138">SQRT(MMULT(MMULT(TRANSPOSE($A$4:$A$9),MMULT(TRANSPOSE(EXP(B139:G390)-1),EXP(B139:G390)-1)/COUNTA(G139:G390)),$A$4:$A$9))*(-1/SQRT(2*PI())*EXP(-1*(NORMSINV($B$11))^2/2)/$B$11)</f>
        <v>-2.2180707464892084E-2</v>
      </c>
      <c r="O138" s="62">
        <f t="shared" si="5"/>
        <v>-7.9140185474427013E-2</v>
      </c>
      <c r="P138" s="61">
        <f>Stocks!N398</f>
        <v>1.0329784984747492E-2</v>
      </c>
      <c r="Q138" s="21">
        <f>Stocks!O398</f>
        <v>-7.7319545295518408E-3</v>
      </c>
      <c r="R138" s="21">
        <f>Stocks!P398</f>
        <v>1.6347582505042764E-2</v>
      </c>
      <c r="S138" s="21">
        <f>Stocks!Q398</f>
        <v>1.5471342512333428E-2</v>
      </c>
      <c r="T138" s="21">
        <f>Stocks!R398</f>
        <v>1.3998774798265853E-2</v>
      </c>
      <c r="U138" s="21">
        <f>Stocks!S398</f>
        <v>-4.4524878910950412E-4</v>
      </c>
      <c r="V138" s="61">
        <f t="shared" si="6"/>
        <v>7.9950469136213648E-3</v>
      </c>
    </row>
    <row r="139" spans="1:22" ht="12.75" customHeight="1">
      <c r="A139" s="63">
        <f>Stocks!A397</f>
        <v>42968</v>
      </c>
      <c r="B139" s="64">
        <f>Stocks!H397</f>
        <v>-2.8017960465997423E-2</v>
      </c>
      <c r="C139" s="64">
        <f>Stocks!I397</f>
        <v>-2.574002587688866E-3</v>
      </c>
      <c r="D139" s="64">
        <f>Stocks!J397</f>
        <v>-1.843006529910457E-3</v>
      </c>
      <c r="E139" s="64">
        <f>Stocks!K397</f>
        <v>1.3201442536582605E-3</v>
      </c>
      <c r="F139" s="64">
        <f>Stocks!L397</f>
        <v>-4.7013179257244979E-3</v>
      </c>
      <c r="G139" s="65">
        <f>Stocks!M397</f>
        <v>-4.5403566027146262E-3</v>
      </c>
      <c r="H139" s="21">
        <f t="array" ref="H139">SQRT(MMULT(MMULT(TRANSPOSE($A$4:$A$9),MMULT(TRANSPOSE(EXP(B140:$G$530)-1),EXP(B140:$G$530)-1)/COUNTA($G140:G$530)),$A$4:$A$9))*NORMSINV($B$11)</f>
        <v>-2.1886163148241853E-2</v>
      </c>
      <c r="I139" s="16">
        <f t="shared" si="2"/>
        <v>0</v>
      </c>
      <c r="J139" s="21">
        <f t="array" ref="J139">SQRT(MMULT(MMULT(TRANSPOSE($A$4:$A$9),MMULT(TRANSPOSE(EXP(B140:G391)-1),EXP(B140:G391)-1)/COUNTA(G140:G391)),$A$4:$A$9))*NORMSINV($B$11)</f>
        <v>-1.9343503946416069E-2</v>
      </c>
      <c r="K139" s="16">
        <f t="shared" si="3"/>
        <v>0</v>
      </c>
      <c r="L139" s="21">
        <f t="shared" si="4"/>
        <v>-6.9210124790485661E-2</v>
      </c>
      <c r="M139" s="61">
        <f t="array" ref="M139">SQRT(MMULT(MMULT(TRANSPOSE($A$4:$A$9),MMULT(TRANSPOSE(EXP(B140:$G$532)-1),EXP(B140:$G$532)-1)/COUNTA($G140:G$532)),$A$4:$A$9))*(-1/SQRT(2*PI())*EXP(-1*(NORMSINV($B$11))^2/2)/$B$11)</f>
        <v>-2.5042197775024897E-2</v>
      </c>
      <c r="N139" s="21">
        <f t="array" ref="N139">SQRT(MMULT(MMULT(TRANSPOSE($A$4:$A$9),MMULT(TRANSPOSE(EXP(B140:G391)-1),EXP(B140:G391)-1)/COUNTA(G140:G391)),$A$4:$A$9))*(-1/SQRT(2*PI())*EXP(-1*(NORMSINV($B$11))^2/2)/$B$11)</f>
        <v>-2.2161166162889309E-2</v>
      </c>
      <c r="O139" s="62">
        <f t="shared" si="5"/>
        <v>-7.919038258547953E-2</v>
      </c>
      <c r="P139" s="61">
        <f>Stocks!N397</f>
        <v>-2.762909759011652E-2</v>
      </c>
      <c r="Q139" s="21">
        <f>Stocks!O397</f>
        <v>-2.5706926835378304E-3</v>
      </c>
      <c r="R139" s="21">
        <f>Stocks!P397</f>
        <v>-1.8413092362436637E-3</v>
      </c>
      <c r="S139" s="21">
        <f>Stocks!Q397</f>
        <v>1.3210160276636604E-3</v>
      </c>
      <c r="T139" s="21">
        <f>Stocks!R397</f>
        <v>-4.6902840286633871E-3</v>
      </c>
      <c r="U139" s="21">
        <f>Stocks!S397</f>
        <v>-4.530064765769678E-3</v>
      </c>
      <c r="V139" s="61">
        <f t="shared" si="6"/>
        <v>-6.6567387127779024E-3</v>
      </c>
    </row>
    <row r="140" spans="1:22" ht="12.75" customHeight="1">
      <c r="A140" s="63">
        <f>Stocks!A396</f>
        <v>42965</v>
      </c>
      <c r="B140" s="64">
        <f>Stocks!H396</f>
        <v>-1.2754389417186297E-2</v>
      </c>
      <c r="C140" s="64">
        <f>Stocks!I396</f>
        <v>-4.5597191019353788E-3</v>
      </c>
      <c r="D140" s="64">
        <f>Stocks!J396</f>
        <v>-2.2829213942246176E-3</v>
      </c>
      <c r="E140" s="64">
        <f>Stocks!K396</f>
        <v>2.7056927481491255E-3</v>
      </c>
      <c r="F140" s="64">
        <f>Stocks!L396</f>
        <v>1.2423429098293855E-3</v>
      </c>
      <c r="G140" s="65">
        <f>Stocks!M396</f>
        <v>1.1027887844026877E-3</v>
      </c>
      <c r="H140" s="21">
        <f t="array" ref="H140">SQRT(MMULT(MMULT(TRANSPOSE($A$4:$A$9),MMULT(TRANSPOSE(EXP(B141:$G$530)-1),EXP(B141:$G$530)-1)/COUNTA($G141:G$530)),$A$4:$A$9))*NORMSINV($B$11)</f>
        <v>-2.1912368628081141E-2</v>
      </c>
      <c r="I140" s="16">
        <f t="shared" si="2"/>
        <v>0</v>
      </c>
      <c r="J140" s="21">
        <f t="array" ref="J140">SQRT(MMULT(MMULT(TRANSPOSE($A$4:$A$9),MMULT(TRANSPOSE(EXP(B141:G392)-1),EXP(B141:G392)-1)/COUNTA(G141:G392)),$A$4:$A$9))*NORMSINV($B$11)</f>
        <v>-1.934028526017444E-2</v>
      </c>
      <c r="K140" s="16">
        <f t="shared" si="3"/>
        <v>0</v>
      </c>
      <c r="L140" s="21">
        <f t="shared" si="4"/>
        <v>-6.929299379395544E-2</v>
      </c>
      <c r="M140" s="61">
        <f t="array" ref="M140">SQRT(MMULT(MMULT(TRANSPOSE($A$4:$A$9),MMULT(TRANSPOSE(EXP(B141:$G$532)-1),EXP(B141:$G$532)-1)/COUNTA($G141:G$532)),$A$4:$A$9))*(-1/SQRT(2*PI())*EXP(-1*(NORMSINV($B$11))^2/2)/$B$11)</f>
        <v>-2.5072100145659058E-2</v>
      </c>
      <c r="N140" s="21">
        <f t="array" ref="N140">SQRT(MMULT(MMULT(TRANSPOSE($A$4:$A$9),MMULT(TRANSPOSE(EXP(B141:G392)-1),EXP(B141:G392)-1)/COUNTA(G141:G392)),$A$4:$A$9))*(-1/SQRT(2*PI())*EXP(-1*(NORMSINV($B$11))^2/2)/$B$11)</f>
        <v>-2.215747862826143E-2</v>
      </c>
      <c r="O140" s="62">
        <f t="shared" si="5"/>
        <v>-7.9284942184122006E-2</v>
      </c>
      <c r="P140" s="61">
        <f>Stocks!N396</f>
        <v>-1.2673396894879011E-2</v>
      </c>
      <c r="Q140" s="21">
        <f>Stocks!O396</f>
        <v>-4.5493393650121051E-3</v>
      </c>
      <c r="R140" s="21">
        <f>Stocks!P396</f>
        <v>-2.2803175110422693E-3</v>
      </c>
      <c r="S140" s="21">
        <f>Stocks!Q396</f>
        <v>2.709356438301053E-3</v>
      </c>
      <c r="T140" s="21">
        <f>Stocks!R396</f>
        <v>1.2431149374567952E-3</v>
      </c>
      <c r="U140" s="21">
        <f>Stocks!S396</f>
        <v>1.1033970795407031E-3</v>
      </c>
      <c r="V140" s="61">
        <f t="shared" si="6"/>
        <v>-2.4078642192724722E-3</v>
      </c>
    </row>
    <row r="141" spans="1:22" ht="12.75" customHeight="1">
      <c r="A141" s="63">
        <f>Stocks!A395</f>
        <v>42964</v>
      </c>
      <c r="B141" s="64">
        <f>Stocks!H395</f>
        <v>-3.0750966681205763E-2</v>
      </c>
      <c r="C141" s="64">
        <f>Stocks!I395</f>
        <v>-1.8033945145242588E-2</v>
      </c>
      <c r="D141" s="64">
        <f>Stocks!J395</f>
        <v>-1.9385304675756793E-2</v>
      </c>
      <c r="E141" s="64">
        <f>Stocks!K395</f>
        <v>-2.3150973510720683E-2</v>
      </c>
      <c r="F141" s="64">
        <f>Stocks!L395</f>
        <v>-1.7117821235523693E-2</v>
      </c>
      <c r="G141" s="65">
        <f>Stocks!M395</f>
        <v>-3.9804934548107653E-3</v>
      </c>
      <c r="H141" s="21">
        <f t="array" ref="H141">SQRT(MMULT(MMULT(TRANSPOSE($A$4:$A$9),MMULT(TRANSPOSE(EXP(B142:$G$530)-1),EXP(B142:$G$530)-1)/COUNTA($G142:G$530)),$A$4:$A$9))*NORMSINV($B$11)</f>
        <v>-2.1831375574853623E-2</v>
      </c>
      <c r="I141" s="16">
        <f t="shared" si="2"/>
        <v>0</v>
      </c>
      <c r="J141" s="21">
        <f t="array" ref="J141">SQRT(MMULT(MMULT(TRANSPOSE($A$4:$A$9),MMULT(TRANSPOSE(EXP(B142:G393)-1),EXP(B142:G393)-1)/COUNTA(G142:G393)),$A$4:$A$9))*NORMSINV($B$11)</f>
        <v>-1.9148740159243314E-2</v>
      </c>
      <c r="K141" s="16">
        <f t="shared" si="3"/>
        <v>0</v>
      </c>
      <c r="L141" s="21">
        <f t="shared" si="4"/>
        <v>-6.9036871271105221E-2</v>
      </c>
      <c r="M141" s="61">
        <f t="array" ref="M141">SQRT(MMULT(MMULT(TRANSPOSE($A$4:$A$9),MMULT(TRANSPOSE(EXP(B142:$G$532)-1),EXP(B142:$G$532)-1)/COUNTA($G142:G$532)),$A$4:$A$9))*(-1/SQRT(2*PI())*EXP(-1*(NORMSINV($B$11))^2/2)/$B$11)</f>
        <v>-2.497934589729504E-2</v>
      </c>
      <c r="N141" s="21">
        <f t="array" ref="N141">SQRT(MMULT(MMULT(TRANSPOSE($A$4:$A$9),MMULT(TRANSPOSE(EXP(B142:G393)-1),EXP(B142:G393)-1)/COUNTA(G142:G393)),$A$4:$A$9))*(-1/SQRT(2*PI())*EXP(-1*(NORMSINV($B$11))^2/2)/$B$11)</f>
        <v>-2.1938032202154716E-2</v>
      </c>
      <c r="O141" s="62">
        <f t="shared" si="5"/>
        <v>-7.899162749663477E-2</v>
      </c>
      <c r="P141" s="61">
        <f>Stocks!N395</f>
        <v>-3.0282965139754127E-2</v>
      </c>
      <c r="Q141" s="21">
        <f>Stocks!O395</f>
        <v>-1.7872306674741961E-2</v>
      </c>
      <c r="R141" s="21">
        <f>Stocks!P395</f>
        <v>-1.9198617929782082E-2</v>
      </c>
      <c r="S141" s="21">
        <f>Stocks!Q395</f>
        <v>-2.2885045837981937E-2</v>
      </c>
      <c r="T141" s="21">
        <f>Stocks!R395</f>
        <v>-1.6972143745055963E-2</v>
      </c>
      <c r="U141" s="21">
        <f>Stocks!S395</f>
        <v>-3.9725817916612107E-3</v>
      </c>
      <c r="V141" s="61">
        <f t="shared" si="6"/>
        <v>-1.8530610186496214E-2</v>
      </c>
    </row>
    <row r="142" spans="1:22" ht="12.75" customHeight="1">
      <c r="A142" s="63">
        <f>Stocks!A394</f>
        <v>42963</v>
      </c>
      <c r="B142" s="64">
        <f>Stocks!H394</f>
        <v>1.5995177620103419E-3</v>
      </c>
      <c r="C142" s="64">
        <f>Stocks!I394</f>
        <v>-5.2915242245026436E-3</v>
      </c>
      <c r="D142" s="64">
        <f>Stocks!J394</f>
        <v>-4.0302466853476132E-3</v>
      </c>
      <c r="E142" s="64">
        <f>Stocks!K394</f>
        <v>8.7450097458832698E-3</v>
      </c>
      <c r="F142" s="64">
        <f>Stocks!L394</f>
        <v>5.8554388606984276E-3</v>
      </c>
      <c r="G142" s="65">
        <f>Stocks!M394</f>
        <v>-7.0531199896306188E-3</v>
      </c>
      <c r="H142" s="21">
        <f t="array" ref="H142">SQRT(MMULT(MMULT(TRANSPOSE($A$4:$A$9),MMULT(TRANSPOSE(EXP(B143:$G$530)-1),EXP(B143:$G$530)-1)/COUNTA($G143:G$530)),$A$4:$A$9))*NORMSINV($B$11)</f>
        <v>-2.1859490642101249E-2</v>
      </c>
      <c r="I142" s="16">
        <f t="shared" si="2"/>
        <v>0</v>
      </c>
      <c r="J142" s="21">
        <f t="array" ref="J142">SQRT(MMULT(MMULT(TRANSPOSE($A$4:$A$9),MMULT(TRANSPOSE(EXP(B143:G394)-1),EXP(B143:G394)-1)/COUNTA(G143:G394)),$A$4:$A$9))*NORMSINV($B$11)</f>
        <v>-1.9149276526056247E-2</v>
      </c>
      <c r="K142" s="16">
        <f t="shared" si="3"/>
        <v>0</v>
      </c>
      <c r="L142" s="21">
        <f t="shared" si="4"/>
        <v>-6.9125778920176531E-2</v>
      </c>
      <c r="M142" s="61">
        <f t="array" ref="M142">SQRT(MMULT(MMULT(TRANSPOSE($A$4:$A$9),MMULT(TRANSPOSE(EXP(B143:$G$532)-1),EXP(B143:$G$532)-1)/COUNTA($G143:G$532)),$A$4:$A$9))*(-1/SQRT(2*PI())*EXP(-1*(NORMSINV($B$11))^2/2)/$B$11)</f>
        <v>-2.5011432366345714E-2</v>
      </c>
      <c r="N142" s="21">
        <f t="array" ref="N142">SQRT(MMULT(MMULT(TRANSPOSE($A$4:$A$9),MMULT(TRANSPOSE(EXP(B143:G394)-1),EXP(B143:G394)-1)/COUNTA(G143:G394)),$A$4:$A$9))*(-1/SQRT(2*PI())*EXP(-1*(NORMSINV($B$11))^2/2)/$B$11)</f>
        <v>-2.1938646698581976E-2</v>
      </c>
      <c r="O142" s="62">
        <f t="shared" si="5"/>
        <v>-7.9093093820907401E-2</v>
      </c>
      <c r="P142" s="61">
        <f>Stocks!N394</f>
        <v>1.6007976728682905E-3</v>
      </c>
      <c r="Q142" s="21">
        <f>Stocks!O394</f>
        <v>-5.277548771542127E-3</v>
      </c>
      <c r="R142" s="21">
        <f>Stocks!P394</f>
        <v>-4.0221361406655763E-3</v>
      </c>
      <c r="S142" s="21">
        <f>Stocks!Q394</f>
        <v>8.7833590504451022E-3</v>
      </c>
      <c r="T142" s="21">
        <f>Stocks!R394</f>
        <v>5.8726154519522433E-3</v>
      </c>
      <c r="U142" s="21">
        <f>Stocks!S394</f>
        <v>-7.0283051138762126E-3</v>
      </c>
      <c r="V142" s="61">
        <f t="shared" si="6"/>
        <v>-1.1869641803046544E-5</v>
      </c>
    </row>
    <row r="143" spans="1:22" ht="12.75" customHeight="1">
      <c r="A143" s="63">
        <f>Stocks!A393</f>
        <v>42962</v>
      </c>
      <c r="B143" s="64">
        <f>Stocks!H393</f>
        <v>-4.0488701989919726E-3</v>
      </c>
      <c r="C143" s="64">
        <f>Stocks!I393</f>
        <v>-9.4002462008405258E-3</v>
      </c>
      <c r="D143" s="64">
        <f>Stocks!J393</f>
        <v>1.0888203776038545E-2</v>
      </c>
      <c r="E143" s="64">
        <f>Stocks!K393</f>
        <v>-1.4727806710243398E-2</v>
      </c>
      <c r="F143" s="64">
        <f>Stocks!L393</f>
        <v>2.7333029241064752E-4</v>
      </c>
      <c r="G143" s="65">
        <f>Stocks!M393</f>
        <v>2.987985117371941E-3</v>
      </c>
      <c r="H143" s="21">
        <f t="array" ref="H143">SQRT(MMULT(MMULT(TRANSPOSE($A$4:$A$9),MMULT(TRANSPOSE(EXP(B144:$G$530)-1),EXP(B144:$G$530)-1)/COUNTA($G144:G$530)),$A$4:$A$9))*NORMSINV($B$11)</f>
        <v>-2.1886023885184284E-2</v>
      </c>
      <c r="I143" s="16">
        <f t="shared" si="2"/>
        <v>0</v>
      </c>
      <c r="J143" s="21">
        <f t="array" ref="J143">SQRT(MMULT(MMULT(TRANSPOSE($A$4:$A$9),MMULT(TRANSPOSE(EXP(B144:G395)-1),EXP(B144:G395)-1)/COUNTA(G144:G395)),$A$4:$A$9))*NORMSINV($B$11)</f>
        <v>-1.9147014680747101E-2</v>
      </c>
      <c r="K143" s="16">
        <f t="shared" si="3"/>
        <v>0</v>
      </c>
      <c r="L143" s="21">
        <f t="shared" si="4"/>
        <v>-6.920968440202982E-2</v>
      </c>
      <c r="M143" s="61">
        <f t="array" ref="M143">SQRT(MMULT(MMULT(TRANSPOSE($A$4:$A$9),MMULT(TRANSPOSE(EXP(B144:$G$532)-1),EXP(B144:$G$532)-1)/COUNTA($G144:G$532)),$A$4:$A$9))*(-1/SQRT(2*PI())*EXP(-1*(NORMSINV($B$11))^2/2)/$B$11)</f>
        <v>-2.5041708293028934E-2</v>
      </c>
      <c r="N143" s="21">
        <f t="array" ref="N143">SQRT(MMULT(MMULT(TRANSPOSE($A$4:$A$9),MMULT(TRANSPOSE(EXP(B144:G395)-1),EXP(B144:G395)-1)/COUNTA(G144:G395)),$A$4:$A$9))*(-1/SQRT(2*PI())*EXP(-1*(NORMSINV($B$11))^2/2)/$B$11)</f>
        <v>-2.1936055382661673E-2</v>
      </c>
      <c r="O143" s="62">
        <f t="shared" si="5"/>
        <v>-7.9188834707498643E-2</v>
      </c>
      <c r="P143" s="61">
        <f>Stocks!N393</f>
        <v>-4.0406845752836255E-3</v>
      </c>
      <c r="Q143" s="21">
        <f>Stocks!O393</f>
        <v>-9.3562020033309389E-3</v>
      </c>
      <c r="R143" s="21">
        <f>Stocks!P393</f>
        <v>1.0947695991837429E-2</v>
      </c>
      <c r="S143" s="21">
        <f>Stocks!Q393</f>
        <v>-1.4619883040935672E-2</v>
      </c>
      <c r="T143" s="21">
        <f>Stocks!R393</f>
        <v>2.7336765053860503E-4</v>
      </c>
      <c r="U143" s="21">
        <f>Stocks!S393</f>
        <v>2.9924535943751814E-3</v>
      </c>
      <c r="V143" s="61">
        <f t="shared" si="6"/>
        <v>-2.3005420637998374E-3</v>
      </c>
    </row>
    <row r="144" spans="1:22" ht="12.75" customHeight="1">
      <c r="A144" s="63">
        <f>Stocks!A392</f>
        <v>42961</v>
      </c>
      <c r="B144" s="64">
        <f>Stocks!H392</f>
        <v>1.6434455108454392E-2</v>
      </c>
      <c r="C144" s="64">
        <f>Stocks!I392</f>
        <v>1.3017753000041748E-2</v>
      </c>
      <c r="D144" s="64">
        <f>Stocks!J392</f>
        <v>1.4937292935124986E-2</v>
      </c>
      <c r="E144" s="64">
        <f>Stocks!K392</f>
        <v>-2.3364146551846229E-3</v>
      </c>
      <c r="F144" s="64">
        <f>Stocks!L392</f>
        <v>1.4922514551373891E-2</v>
      </c>
      <c r="G144" s="65">
        <f>Stocks!M392</f>
        <v>-5.0849321452618064E-3</v>
      </c>
      <c r="H144" s="21">
        <f t="array" ref="H144">SQRT(MMULT(MMULT(TRANSPOSE($A$4:$A$9),MMULT(TRANSPOSE(EXP(B145:$G$530)-1),EXP(B145:$G$530)-1)/COUNTA($G145:G$530)),$A$4:$A$9))*NORMSINV($B$11)</f>
        <v>-2.1889988675610383E-2</v>
      </c>
      <c r="I144" s="16">
        <f t="shared" si="2"/>
        <v>0</v>
      </c>
      <c r="J144" s="21">
        <f t="array" ref="J144">SQRT(MMULT(MMULT(TRANSPOSE($A$4:$A$9),MMULT(TRANSPOSE(EXP(B145:G396)-1),EXP(B145:G396)-1)/COUNTA(G145:G396)),$A$4:$A$9))*NORMSINV($B$11)</f>
        <v>-1.9104390818938909E-2</v>
      </c>
      <c r="K144" s="16">
        <f t="shared" si="3"/>
        <v>0</v>
      </c>
      <c r="L144" s="21">
        <f t="shared" si="4"/>
        <v>-6.9222222170221531E-2</v>
      </c>
      <c r="M144" s="61">
        <f t="array" ref="M144">SQRT(MMULT(MMULT(TRANSPOSE($A$4:$A$9),MMULT(TRANSPOSE(EXP(B145:$G$532)-1),EXP(B145:$G$532)-1)/COUNTA($G145:G$532)),$A$4:$A$9))*(-1/SQRT(2*PI())*EXP(-1*(NORMSINV($B$11))^2/2)/$B$11)</f>
        <v>-2.5046161139076775E-2</v>
      </c>
      <c r="N144" s="21">
        <f t="array" ref="N144">SQRT(MMULT(MMULT(TRANSPOSE($A$4:$A$9),MMULT(TRANSPOSE(EXP(B145:G396)-1),EXP(B145:G396)-1)/COUNTA(G145:G396)),$A$4:$A$9))*(-1/SQRT(2*PI())*EXP(-1*(NORMSINV($B$11))^2/2)/$B$11)</f>
        <v>-2.1887222736484847E-2</v>
      </c>
      <c r="O144" s="62">
        <f t="shared" si="5"/>
        <v>-7.9202915843079896E-2</v>
      </c>
      <c r="P144" s="61">
        <f>Stocks!N392</f>
        <v>1.6570243615981181E-2</v>
      </c>
      <c r="Q144" s="21">
        <f>Stocks!O392</f>
        <v>1.310285281514912E-2</v>
      </c>
      <c r="R144" s="21">
        <f>Stocks!P392</f>
        <v>1.504941185068057E-2</v>
      </c>
      <c r="S144" s="21">
        <f>Stocks!Q392</f>
        <v>-2.3336873629061644E-3</v>
      </c>
      <c r="T144" s="21">
        <f>Stocks!R392</f>
        <v>1.5034411171788985E-2</v>
      </c>
      <c r="U144" s="21">
        <f>Stocks!S392</f>
        <v>-5.0720257630934469E-3</v>
      </c>
      <c r="V144" s="61">
        <f t="shared" si="6"/>
        <v>8.7252010546000399E-3</v>
      </c>
    </row>
    <row r="145" spans="1:22" ht="12.75" customHeight="1">
      <c r="A145" s="63">
        <f>Stocks!A391</f>
        <v>42958</v>
      </c>
      <c r="B145" s="64">
        <f>Stocks!H391</f>
        <v>6.9258791522453242E-3</v>
      </c>
      <c r="C145" s="64">
        <f>Stocks!I391</f>
        <v>-7.4989886054025109E-3</v>
      </c>
      <c r="D145" s="64">
        <f>Stocks!J391</f>
        <v>1.3811036923157816E-2</v>
      </c>
      <c r="E145" s="64">
        <f>Stocks!K391</f>
        <v>1.3273202716030358E-2</v>
      </c>
      <c r="F145" s="64">
        <f>Stocks!L391</f>
        <v>1.514879331930615E-2</v>
      </c>
      <c r="G145" s="65">
        <f>Stocks!M391</f>
        <v>2.5409033872626431E-3</v>
      </c>
      <c r="H145" s="21">
        <f t="array" ref="H145">SQRT(MMULT(MMULT(TRANSPOSE($A$4:$A$9),MMULT(TRANSPOSE(EXP(B146:$G$530)-1),EXP(B146:$G$530)-1)/COUNTA($G146:G$530)),$A$4:$A$9))*NORMSINV($B$11)</f>
        <v>-2.1900708695392783E-2</v>
      </c>
      <c r="I145" s="16">
        <f t="shared" si="2"/>
        <v>0</v>
      </c>
      <c r="J145" s="21">
        <f t="array" ref="J145">SQRT(MMULT(MMULT(TRANSPOSE($A$4:$A$9),MMULT(TRANSPOSE(EXP(B146:G397)-1),EXP(B146:G397)-1)/COUNTA(G146:G397)),$A$4:$A$9))*NORMSINV($B$11)</f>
        <v>-1.9082337037750877E-2</v>
      </c>
      <c r="K145" s="16">
        <f t="shared" si="3"/>
        <v>0</v>
      </c>
      <c r="L145" s="21">
        <f t="shared" si="4"/>
        <v>-6.9256121849295971E-2</v>
      </c>
      <c r="M145" s="61">
        <f t="array" ref="M145">SQRT(MMULT(MMULT(TRANSPOSE($A$4:$A$9),MMULT(TRANSPOSE(EXP(B146:$G$532)-1),EXP(B146:$G$532)-1)/COUNTA($G146:G$532)),$A$4:$A$9))*(-1/SQRT(2*PI())*EXP(-1*(NORMSINV($B$11))^2/2)/$B$11)</f>
        <v>-2.5058342716420906E-2</v>
      </c>
      <c r="N145" s="21">
        <f t="array" ref="N145">SQRT(MMULT(MMULT(TRANSPOSE($A$4:$A$9),MMULT(TRANSPOSE(EXP(B146:G397)-1),EXP(B146:G397)-1)/COUNTA(G146:G397)),$A$4:$A$9))*(-1/SQRT(2*PI())*EXP(-1*(NORMSINV($B$11))^2/2)/$B$11)</f>
        <v>-2.1861956501847014E-2</v>
      </c>
      <c r="O145" s="62">
        <f t="shared" si="5"/>
        <v>-7.9241437372980852E-2</v>
      </c>
      <c r="P145" s="61">
        <f>Stocks!N391</f>
        <v>6.9499185191320648E-3</v>
      </c>
      <c r="Q145" s="21">
        <f>Stocks!O391</f>
        <v>-7.4709413428414358E-3</v>
      </c>
      <c r="R145" s="21">
        <f>Stocks!P391</f>
        <v>1.390684987755935E-2</v>
      </c>
      <c r="S145" s="21">
        <f>Stocks!Q391</f>
        <v>1.3361682708771942E-2</v>
      </c>
      <c r="T145" s="21">
        <f>Stocks!R391</f>
        <v>1.5264117895654919E-2</v>
      </c>
      <c r="U145" s="21">
        <f>Stocks!S391</f>
        <v>2.5441342181044212E-3</v>
      </c>
      <c r="V145" s="61">
        <f t="shared" si="6"/>
        <v>7.4259603127302095E-3</v>
      </c>
    </row>
    <row r="146" spans="1:22" ht="12.75" customHeight="1">
      <c r="A146" s="63">
        <f>Stocks!A390</f>
        <v>42957</v>
      </c>
      <c r="B146" s="64">
        <f>Stocks!H390</f>
        <v>-2.2617922928219163E-2</v>
      </c>
      <c r="C146" s="64">
        <f>Stocks!I390</f>
        <v>-1.2374453441828677E-2</v>
      </c>
      <c r="D146" s="64">
        <f>Stocks!J390</f>
        <v>-3.237005525452448E-2</v>
      </c>
      <c r="E146" s="64">
        <f>Stocks!K390</f>
        <v>-3.8506439005755781E-2</v>
      </c>
      <c r="F146" s="64">
        <f>Stocks!L390</f>
        <v>-1.4734972691603253E-2</v>
      </c>
      <c r="G146" s="65">
        <f>Stocks!M390</f>
        <v>-2.435993871623392E-3</v>
      </c>
      <c r="H146" s="21">
        <f t="array" ref="H146">SQRT(MMULT(MMULT(TRANSPOSE($A$4:$A$9),MMULT(TRANSPOSE(EXP(B147:$G$530)-1),EXP(B147:$G$530)-1)/COUNTA($G147:G$530)),$A$4:$A$9))*NORMSINV($B$11)</f>
        <v>-2.1797369255828081E-2</v>
      </c>
      <c r="I146" s="16">
        <f t="shared" si="2"/>
        <v>0</v>
      </c>
      <c r="J146" s="21">
        <f t="array" ref="J146">SQRT(MMULT(MMULT(TRANSPOSE($A$4:$A$9),MMULT(TRANSPOSE(EXP(B147:G398)-1),EXP(B147:G398)-1)/COUNTA(G147:G398)),$A$4:$A$9))*NORMSINV($B$11)</f>
        <v>-1.887024108560853E-2</v>
      </c>
      <c r="K146" s="16">
        <f t="shared" si="3"/>
        <v>1</v>
      </c>
      <c r="L146" s="21">
        <f t="shared" si="4"/>
        <v>-6.8929333848146201E-2</v>
      </c>
      <c r="M146" s="61">
        <f t="array" ref="M146">SQRT(MMULT(MMULT(TRANSPOSE($A$4:$A$9),MMULT(TRANSPOSE(EXP(B147:$G$532)-1),EXP(B147:$G$532)-1)/COUNTA($G147:G$532)),$A$4:$A$9))*(-1/SQRT(2*PI())*EXP(-1*(NORMSINV($B$11))^2/2)/$B$11)</f>
        <v>-2.494001971504357E-2</v>
      </c>
      <c r="N146" s="21">
        <f t="array" ref="N146">SQRT(MMULT(MMULT(TRANSPOSE($A$4:$A$9),MMULT(TRANSPOSE(EXP(B147:G398)-1),EXP(B147:G398)-1)/COUNTA(G147:G398)),$A$4:$A$9))*(-1/SQRT(2*PI())*EXP(-1*(NORMSINV($B$11))^2/2)/$B$11)</f>
        <v>-2.161896569465287E-2</v>
      </c>
      <c r="O146" s="62">
        <f t="shared" si="5"/>
        <v>-7.8867267189041232E-2</v>
      </c>
      <c r="P146" s="61">
        <f>Stocks!N390</f>
        <v>-2.2364055297675677E-2</v>
      </c>
      <c r="Q146" s="21">
        <f>Stocks!O390</f>
        <v>-1.2298204728944292E-2</v>
      </c>
      <c r="R146" s="21">
        <f>Stocks!P390</f>
        <v>-3.1851752564644197E-2</v>
      </c>
      <c r="S146" s="21">
        <f>Stocks!Q390</f>
        <v>-3.7774491055720248E-2</v>
      </c>
      <c r="T146" s="21">
        <f>Stocks!R390</f>
        <v>-1.4626944231185948E-2</v>
      </c>
      <c r="U146" s="21">
        <f>Stocks!S390</f>
        <v>-2.4330292463104388E-3</v>
      </c>
      <c r="V146" s="61">
        <f t="shared" si="6"/>
        <v>-2.0224746187413465E-2</v>
      </c>
    </row>
    <row r="147" spans="1:22" ht="12.75" customHeight="1">
      <c r="A147" s="63">
        <f>Stocks!A389</f>
        <v>42956</v>
      </c>
      <c r="B147" s="64">
        <f>Stocks!H389</f>
        <v>-4.6380927055799104E-3</v>
      </c>
      <c r="C147" s="64">
        <f>Stocks!I389</f>
        <v>4.9313980488117038E-3</v>
      </c>
      <c r="D147" s="64">
        <f>Stocks!J389</f>
        <v>6.1031811572385538E-3</v>
      </c>
      <c r="E147" s="64">
        <f>Stocks!K389</f>
        <v>-1.4570777918344342E-2</v>
      </c>
      <c r="F147" s="64">
        <f>Stocks!L389</f>
        <v>-4.4058238498586415E-3</v>
      </c>
      <c r="G147" s="65">
        <f>Stocks!M389</f>
        <v>1.7167500645375356E-3</v>
      </c>
      <c r="H147" s="21">
        <f t="array" ref="H147">SQRT(MMULT(MMULT(TRANSPOSE($A$4:$A$9),MMULT(TRANSPOSE(EXP(B148:$G$530)-1),EXP(B148:$G$530)-1)/COUNTA($G148:G$530)),$A$4:$A$9))*NORMSINV($B$11)</f>
        <v>-2.1824776344925093E-2</v>
      </c>
      <c r="I147" s="16">
        <f t="shared" si="2"/>
        <v>0</v>
      </c>
      <c r="J147" s="21">
        <f t="array" ref="J147">SQRT(MMULT(MMULT(TRANSPOSE($A$4:$A$9),MMULT(TRANSPOSE(EXP(B148:G399)-1),EXP(B148:G399)-1)/COUNTA(G148:G399)),$A$4:$A$9))*NORMSINV($B$11)</f>
        <v>-1.88684696297233E-2</v>
      </c>
      <c r="K147" s="16">
        <f t="shared" si="3"/>
        <v>0</v>
      </c>
      <c r="L147" s="21">
        <f t="shared" si="4"/>
        <v>-6.9016002673727914E-2</v>
      </c>
      <c r="M147" s="61">
        <f t="array" ref="M147">SQRT(MMULT(MMULT(TRANSPOSE($A$4:$A$9),MMULT(TRANSPOSE(EXP(B148:$G$532)-1),EXP(B148:$G$532)-1)/COUNTA($G148:G$532)),$A$4:$A$9))*(-1/SQRT(2*PI())*EXP(-1*(NORMSINV($B$11))^2/2)/$B$11)</f>
        <v>-2.497129356561105E-2</v>
      </c>
      <c r="N147" s="21">
        <f t="array" ref="N147">SQRT(MMULT(MMULT(TRANSPOSE($A$4:$A$9),MMULT(TRANSPOSE(EXP(B148:G399)-1),EXP(B148:G399)-1)/COUNTA(G148:G399)),$A$4:$A$9))*(-1/SQRT(2*PI())*EXP(-1*(NORMSINV($B$11))^2/2)/$B$11)</f>
        <v>-2.1616936200496508E-2</v>
      </c>
      <c r="O147" s="62">
        <f t="shared" si="5"/>
        <v>-7.8966163788038224E-2</v>
      </c>
      <c r="P147" s="61">
        <f>Stocks!N389</f>
        <v>-4.6273533633774053E-3</v>
      </c>
      <c r="Q147" s="21">
        <f>Stocks!O389</f>
        <v>4.9435774043562093E-3</v>
      </c>
      <c r="R147" s="21">
        <f>Stocks!P389</f>
        <v>6.1218435146227455E-3</v>
      </c>
      <c r="S147" s="21">
        <f>Stocks!Q389</f>
        <v>-1.4465137842200434E-2</v>
      </c>
      <c r="T147" s="21">
        <f>Stocks!R389</f>
        <v>-4.3961324460574146E-3</v>
      </c>
      <c r="U147" s="21">
        <f>Stocks!S389</f>
        <v>1.7182245235680606E-3</v>
      </c>
      <c r="V147" s="61">
        <f t="shared" si="6"/>
        <v>-1.7841630348480399E-3</v>
      </c>
    </row>
    <row r="148" spans="1:22" ht="12.75" customHeight="1">
      <c r="A148" s="63">
        <f>Stocks!A388</f>
        <v>42955</v>
      </c>
      <c r="B148" s="64">
        <f>Stocks!H388</f>
        <v>2.7903329778119424E-2</v>
      </c>
      <c r="C148" s="64">
        <f>Stocks!I388</f>
        <v>-5.493720674441063E-4</v>
      </c>
      <c r="D148" s="64">
        <f>Stocks!J388</f>
        <v>7.9650979944326499E-3</v>
      </c>
      <c r="E148" s="64">
        <f>Stocks!K388</f>
        <v>-1.6514601329634532E-2</v>
      </c>
      <c r="F148" s="64">
        <f>Stocks!L388</f>
        <v>5.3721777378385703E-3</v>
      </c>
      <c r="G148" s="65">
        <f>Stocks!M388</f>
        <v>-2.4159390338502908E-3</v>
      </c>
      <c r="H148" s="21">
        <f t="array" ref="H148">SQRT(MMULT(MMULT(TRANSPOSE($A$4:$A$9),MMULT(TRANSPOSE(EXP(B149:$G$530)-1),EXP(B149:$G$530)-1)/COUNTA($G149:G$530)),$A$4:$A$9))*NORMSINV($B$11)</f>
        <v>-2.1848830561181653E-2</v>
      </c>
      <c r="I148" s="16">
        <f t="shared" si="2"/>
        <v>0</v>
      </c>
      <c r="J148" s="21">
        <f t="array" ref="J148">SQRT(MMULT(MMULT(TRANSPOSE($A$4:$A$9),MMULT(TRANSPOSE(EXP(B149:G400)-1),EXP(B149:G400)-1)/COUNTA(G149:G400)),$A$4:$A$9))*NORMSINV($B$11)</f>
        <v>-1.8871822506510847E-2</v>
      </c>
      <c r="K148" s="16">
        <f t="shared" si="3"/>
        <v>0</v>
      </c>
      <c r="L148" s="21">
        <f t="shared" si="4"/>
        <v>-6.9092068784428903E-2</v>
      </c>
      <c r="M148" s="61">
        <f t="array" ref="M148">SQRT(MMULT(MMULT(TRANSPOSE($A$4:$A$9),MMULT(TRANSPOSE(EXP(B149:$G$532)-1),EXP(B149:$G$532)-1)/COUNTA($G149:G$532)),$A$4:$A$9))*(-1/SQRT(2*PI())*EXP(-1*(NORMSINV($B$11))^2/2)/$B$11)</f>
        <v>-2.4998730511040804E-2</v>
      </c>
      <c r="N148" s="21">
        <f t="array" ref="N148">SQRT(MMULT(MMULT(TRANSPOSE($A$4:$A$9),MMULT(TRANSPOSE(EXP(B149:G400)-1),EXP(B149:G400)-1)/COUNTA(G149:G400)),$A$4:$A$9))*(-1/SQRT(2*PI())*EXP(-1*(NORMSINV($B$11))^2/2)/$B$11)</f>
        <v>-2.162077747247176E-2</v>
      </c>
      <c r="O148" s="62">
        <f t="shared" si="5"/>
        <v>-7.9052927027633987E-2</v>
      </c>
      <c r="P148" s="61">
        <f>Stocks!N388</f>
        <v>2.8296273987522821E-2</v>
      </c>
      <c r="Q148" s="21">
        <f>Stocks!O388</f>
        <v>-5.4922119024042293E-4</v>
      </c>
      <c r="R148" s="21">
        <f>Stocks!P388</f>
        <v>7.9969037767731888E-3</v>
      </c>
      <c r="S148" s="21">
        <f>Stocks!Q388</f>
        <v>-1.6378982888887832E-2</v>
      </c>
      <c r="T148" s="21">
        <f>Stocks!R388</f>
        <v>5.3866337598421216E-3</v>
      </c>
      <c r="U148" s="21">
        <f>Stocks!S388</f>
        <v>-2.4130230019337989E-3</v>
      </c>
      <c r="V148" s="61">
        <f t="shared" si="6"/>
        <v>3.7230974071793452E-3</v>
      </c>
    </row>
    <row r="149" spans="1:22" ht="12.75" customHeight="1">
      <c r="A149" s="63">
        <f>Stocks!A387</f>
        <v>42954</v>
      </c>
      <c r="B149" s="64">
        <f>Stocks!H387</f>
        <v>-4.8870756700071689E-3</v>
      </c>
      <c r="C149" s="64">
        <f>Stocks!I387</f>
        <v>3.5748767536555935E-3</v>
      </c>
      <c r="D149" s="64">
        <f>Stocks!J387</f>
        <v>1.5355709007369722E-2</v>
      </c>
      <c r="E149" s="64">
        <f>Stocks!K387</f>
        <v>5.8628374926638811E-3</v>
      </c>
      <c r="F149" s="64">
        <f>Stocks!L387</f>
        <v>-3.8599402404802217E-3</v>
      </c>
      <c r="G149" s="65">
        <f>Stocks!M387</f>
        <v>-2.1012811577770774E-3</v>
      </c>
      <c r="H149" s="21">
        <f t="array" ref="H149">SQRT(MMULT(MMULT(TRANSPOSE($A$4:$A$9),MMULT(TRANSPOSE(EXP(B150:$G$530)-1),EXP(B150:$G$530)-1)/COUNTA($G150:G$530)),$A$4:$A$9))*NORMSINV($B$11)</f>
        <v>-2.1875689657585778E-2</v>
      </c>
      <c r="I149" s="16">
        <f t="shared" si="2"/>
        <v>0</v>
      </c>
      <c r="J149" s="21">
        <f t="array" ref="J149">SQRT(MMULT(MMULT(TRANSPOSE($A$4:$A$9),MMULT(TRANSPOSE(EXP(B150:G401)-1),EXP(B150:G401)-1)/COUNTA(G150:G401)),$A$4:$A$9))*NORMSINV($B$11)</f>
        <v>-1.8935211424955516E-2</v>
      </c>
      <c r="K149" s="16">
        <f t="shared" si="3"/>
        <v>0</v>
      </c>
      <c r="L149" s="21">
        <f t="shared" si="4"/>
        <v>-6.917700470495998E-2</v>
      </c>
      <c r="M149" s="61">
        <f t="array" ref="M149">SQRT(MMULT(MMULT(TRANSPOSE($A$4:$A$9),MMULT(TRANSPOSE(EXP(B150:$G$532)-1),EXP(B150:$G$532)-1)/COUNTA($G150:G$532)),$A$4:$A$9))*(-1/SQRT(2*PI())*EXP(-1*(NORMSINV($B$11))^2/2)/$B$11)</f>
        <v>-2.502937606475867E-2</v>
      </c>
      <c r="N149" s="21">
        <f t="array" ref="N149">SQRT(MMULT(MMULT(TRANSPOSE($A$4:$A$9),MMULT(TRANSPOSE(EXP(B150:G401)-1),EXP(B150:G401)-1)/COUNTA(G150:G401)),$A$4:$A$9))*(-1/SQRT(2*PI())*EXP(-1*(NORMSINV($B$11))^2/2)/$B$11)</f>
        <v>-2.1693399907291713E-2</v>
      </c>
      <c r="O149" s="62">
        <f t="shared" si="5"/>
        <v>-7.9149836777539492E-2</v>
      </c>
      <c r="P149" s="61">
        <f>Stocks!N387</f>
        <v>-4.8751533453795593E-3</v>
      </c>
      <c r="Q149" s="21">
        <f>Stocks!O387</f>
        <v>3.5812742467022894E-3</v>
      </c>
      <c r="R149" s="21">
        <f>Stocks!P387</f>
        <v>1.5474213704485396E-2</v>
      </c>
      <c r="S149" s="21">
        <f>Stocks!Q387</f>
        <v>5.8800575607687198E-3</v>
      </c>
      <c r="T149" s="21">
        <f>Stocks!R387</f>
        <v>-3.8525002468721057E-3</v>
      </c>
      <c r="U149" s="21">
        <f>Stocks!S387</f>
        <v>-2.0990750120397353E-3</v>
      </c>
      <c r="V149" s="61">
        <f t="shared" si="6"/>
        <v>2.3514694846108342E-3</v>
      </c>
    </row>
    <row r="150" spans="1:22" ht="12.75" customHeight="1">
      <c r="A150" s="63">
        <f>Stocks!A386</f>
        <v>42951</v>
      </c>
      <c r="B150" s="64">
        <f>Stocks!H386</f>
        <v>2.7899559576689274E-2</v>
      </c>
      <c r="C150" s="64">
        <f>Stocks!I386</f>
        <v>-5.2202820504970437E-3</v>
      </c>
      <c r="D150" s="64">
        <f>Stocks!J386</f>
        <v>5.2570750094692647E-3</v>
      </c>
      <c r="E150" s="64">
        <f>Stocks!K386</f>
        <v>5.785874277071377E-3</v>
      </c>
      <c r="F150" s="64">
        <f>Stocks!L386</f>
        <v>7.3190088938762778E-3</v>
      </c>
      <c r="G150" s="65">
        <f>Stocks!M386</f>
        <v>-3.6550687372831252E-3</v>
      </c>
      <c r="H150" s="21">
        <f t="array" ref="H150">SQRT(MMULT(MMULT(TRANSPOSE($A$4:$A$9),MMULT(TRANSPOSE(EXP(B151:$G$530)-1),EXP(B151:$G$530)-1)/COUNTA($G151:G$530)),$A$4:$A$9))*NORMSINV($B$11)</f>
        <v>-2.1891509144996477E-2</v>
      </c>
      <c r="I150" s="16">
        <f t="shared" si="2"/>
        <v>0</v>
      </c>
      <c r="J150" s="21">
        <f t="array" ref="J150">SQRT(MMULT(MMULT(TRANSPOSE($A$4:$A$9),MMULT(TRANSPOSE(EXP(B151:G402)-1),EXP(B151:G402)-1)/COUNTA(G151:G402)),$A$4:$A$9))*NORMSINV($B$11)</f>
        <v>-1.8932286434854801E-2</v>
      </c>
      <c r="K150" s="16">
        <f t="shared" si="3"/>
        <v>0</v>
      </c>
      <c r="L150" s="21">
        <f t="shared" si="4"/>
        <v>-6.9227030316594135E-2</v>
      </c>
      <c r="M150" s="61">
        <f t="array" ref="M150">SQRT(MMULT(MMULT(TRANSPOSE($A$4:$A$9),MMULT(TRANSPOSE(EXP(B151:$G$532)-1),EXP(B151:$G$532)-1)/COUNTA($G151:G$532)),$A$4:$A$9))*(-1/SQRT(2*PI())*EXP(-1*(NORMSINV($B$11))^2/2)/$B$11)</f>
        <v>-2.5047389877417628E-2</v>
      </c>
      <c r="N150" s="21">
        <f t="array" ref="N150">SQRT(MMULT(MMULT(TRANSPOSE($A$4:$A$9),MMULT(TRANSPOSE(EXP(B151:G402)-1),EXP(B151:G402)-1)/COUNTA(G151:G402)),$A$4:$A$9))*(-1/SQRT(2*PI())*EXP(-1*(NORMSINV($B$11))^2/2)/$B$11)</f>
        <v>-2.1690048849912127E-2</v>
      </c>
      <c r="O150" s="62">
        <f t="shared" si="5"/>
        <v>-7.9206801454885373E-2</v>
      </c>
      <c r="P150" s="61">
        <f>Stocks!N386</f>
        <v>2.8292397110748276E-2</v>
      </c>
      <c r="Q150" s="21">
        <f>Stocks!O386</f>
        <v>-5.2066800571937194E-3</v>
      </c>
      <c r="R150" s="21">
        <f>Stocks!P386</f>
        <v>5.2709176749765156E-3</v>
      </c>
      <c r="S150" s="21">
        <f>Stocks!Q386</f>
        <v>5.8026447760451899E-3</v>
      </c>
      <c r="T150" s="21">
        <f>Stocks!R386</f>
        <v>7.3458583031877391E-3</v>
      </c>
      <c r="U150" s="21">
        <f>Stocks!S386</f>
        <v>-3.6483971044467631E-3</v>
      </c>
      <c r="V150" s="61">
        <f t="shared" si="6"/>
        <v>6.3094567838862057E-3</v>
      </c>
    </row>
    <row r="151" spans="1:22" ht="12.75" customHeight="1">
      <c r="A151" s="63">
        <f>Stocks!A385</f>
        <v>42950</v>
      </c>
      <c r="B151" s="64">
        <f>Stocks!H385</f>
        <v>6.3024153645593287E-2</v>
      </c>
      <c r="C151" s="64">
        <f>Stocks!I385</f>
        <v>3.3765253429207725E-3</v>
      </c>
      <c r="D151" s="64">
        <f>Stocks!J385</f>
        <v>-1.0041293563601856E-2</v>
      </c>
      <c r="E151" s="64">
        <f>Stocks!K385</f>
        <v>-8.389687212043832E-3</v>
      </c>
      <c r="F151" s="64">
        <f>Stocks!L385</f>
        <v>-1.5234390431541154E-3</v>
      </c>
      <c r="G151" s="65">
        <f>Stocks!M385</f>
        <v>-3.1239674484554235E-3</v>
      </c>
      <c r="H151" s="21">
        <f t="array" ref="H151">SQRT(MMULT(MMULT(TRANSPOSE($A$4:$A$9),MMULT(TRANSPOSE(EXP(B152:$G$530)-1),EXP(B152:$G$530)-1)/COUNTA($G152:G$530)),$A$4:$A$9))*NORMSINV($B$11)</f>
        <v>-2.190167509671025E-2</v>
      </c>
      <c r="I151" s="16">
        <f t="shared" si="2"/>
        <v>0</v>
      </c>
      <c r="J151" s="21">
        <f t="array" ref="J151">SQRT(MMULT(MMULT(TRANSPOSE($A$4:$A$9),MMULT(TRANSPOSE(EXP(B152:G403)-1),EXP(B152:G403)-1)/COUNTA(G152:G403)),$A$4:$A$9))*NORMSINV($B$11)</f>
        <v>-1.8899720604957176E-2</v>
      </c>
      <c r="K151" s="16">
        <f t="shared" si="3"/>
        <v>0</v>
      </c>
      <c r="L151" s="21">
        <f t="shared" si="4"/>
        <v>-6.9259177878592953E-2</v>
      </c>
      <c r="M151" s="61">
        <f t="array" ref="M151">SQRT(MMULT(MMULT(TRANSPOSE($A$4:$A$9),MMULT(TRANSPOSE(EXP(B152:$G$532)-1),EXP(B152:$G$532)-1)/COUNTA($G152:G$532)),$A$4:$A$9))*(-1/SQRT(2*PI())*EXP(-1*(NORMSINV($B$11))^2/2)/$B$11)</f>
        <v>-2.5058934583475183E-2</v>
      </c>
      <c r="N151" s="21">
        <f t="array" ref="N151">SQRT(MMULT(MMULT(TRANSPOSE($A$4:$A$9),MMULT(TRANSPOSE(EXP(B152:G403)-1),EXP(B152:G403)-1)/COUNTA(G152:G403)),$A$4:$A$9))*(-1/SQRT(2*PI())*EXP(-1*(NORMSINV($B$11))^2/2)/$B$11)</f>
        <v>-2.1652739334035744E-2</v>
      </c>
      <c r="O151" s="62">
        <f t="shared" si="5"/>
        <v>-7.9243309020944383E-2</v>
      </c>
      <c r="P151" s="61">
        <f>Stocks!N385</f>
        <v>6.5052563822797643E-2</v>
      </c>
      <c r="Q151" s="21">
        <f>Stocks!O385</f>
        <v>3.3822322259538084E-3</v>
      </c>
      <c r="R151" s="21">
        <f>Stocks!P385</f>
        <v>-9.9910480925266155E-3</v>
      </c>
      <c r="S151" s="21">
        <f>Stocks!Q385</f>
        <v>-8.3545920008135256E-3</v>
      </c>
      <c r="T151" s="21">
        <f>Stocks!R385</f>
        <v>-1.5222791989537984E-3</v>
      </c>
      <c r="U151" s="21">
        <f>Stocks!S385</f>
        <v>-3.1190929394028918E-3</v>
      </c>
      <c r="V151" s="61">
        <f t="shared" si="6"/>
        <v>7.574630636175768E-3</v>
      </c>
    </row>
    <row r="152" spans="1:22" ht="12.75" customHeight="1">
      <c r="A152" s="63">
        <f>Stocks!A384</f>
        <v>42949</v>
      </c>
      <c r="B152" s="64">
        <f>Stocks!H384</f>
        <v>1.9583583084997126E-2</v>
      </c>
      <c r="C152" s="64">
        <f>Stocks!I384</f>
        <v>7.9463891543372512E-3</v>
      </c>
      <c r="D152" s="64">
        <f>Stocks!J384</f>
        <v>4.6168444236496964E-2</v>
      </c>
      <c r="E152" s="64">
        <f>Stocks!K384</f>
        <v>-7.1119410263503933E-3</v>
      </c>
      <c r="F152" s="64">
        <f>Stocks!L384</f>
        <v>-4.4188159586316085E-3</v>
      </c>
      <c r="G152" s="65">
        <f>Stocks!M384</f>
        <v>9.4163184882760636E-3</v>
      </c>
      <c r="H152" s="21">
        <f t="array" ref="H152">SQRT(MMULT(MMULT(TRANSPOSE($A$4:$A$9),MMULT(TRANSPOSE(EXP(B153:$G$530)-1),EXP(B153:$G$530)-1)/COUNTA($G153:G$530)),$A$4:$A$9))*NORMSINV($B$11)</f>
        <v>-2.1882293074398908E-2</v>
      </c>
      <c r="I152" s="16">
        <f t="shared" si="2"/>
        <v>0</v>
      </c>
      <c r="J152" s="21">
        <f t="array" ref="J152">SQRT(MMULT(MMULT(TRANSPOSE($A$4:$A$9),MMULT(TRANSPOSE(EXP(B153:G404)-1),EXP(B153:G404)-1)/COUNTA(G153:G404)),$A$4:$A$9))*NORMSINV($B$11)</f>
        <v>-1.8844441307546277E-2</v>
      </c>
      <c r="K152" s="16">
        <f t="shared" si="3"/>
        <v>0</v>
      </c>
      <c r="L152" s="21">
        <f t="shared" si="4"/>
        <v>-6.9197886542428907E-2</v>
      </c>
      <c r="M152" s="61">
        <f t="array" ref="M152">SQRT(MMULT(MMULT(TRANSPOSE($A$4:$A$9),MMULT(TRANSPOSE(EXP(B153:$G$532)-1),EXP(B153:$G$532)-1)/COUNTA($G153:G$532)),$A$4:$A$9))*(-1/SQRT(2*PI())*EXP(-1*(NORMSINV($B$11))^2/2)/$B$11)</f>
        <v>-2.5036671374317455E-2</v>
      </c>
      <c r="N152" s="21">
        <f t="array" ref="N152">SQRT(MMULT(MMULT(TRANSPOSE($A$4:$A$9),MMULT(TRANSPOSE(EXP(B153:G404)-1),EXP(B153:G404)-1)/COUNTA(G153:G404)),$A$4:$A$9))*(-1/SQRT(2*PI())*EXP(-1*(NORMSINV($B$11))^2/2)/$B$11)</f>
        <v>-2.1589407804304402E-2</v>
      </c>
      <c r="O152" s="62">
        <f t="shared" si="5"/>
        <v>-7.9172906571981255E-2</v>
      </c>
      <c r="P152" s="61">
        <f>Stocks!N384</f>
        <v>1.9776599372794176E-2</v>
      </c>
      <c r="Q152" s="21">
        <f>Stocks!O384</f>
        <v>7.9780455002925205E-3</v>
      </c>
      <c r="R152" s="21">
        <f>Stocks!P384</f>
        <v>4.7250799462042851E-2</v>
      </c>
      <c r="S152" s="21">
        <f>Stocks!Q384</f>
        <v>-7.0867110206379071E-3</v>
      </c>
      <c r="T152" s="21">
        <f>Stocks!R384</f>
        <v>-4.4090673557733552E-3</v>
      </c>
      <c r="U152" s="21">
        <f>Stocks!S384</f>
        <v>9.4607914962770313E-3</v>
      </c>
      <c r="V152" s="61">
        <f t="shared" si="6"/>
        <v>1.2161742909165885E-2</v>
      </c>
    </row>
    <row r="153" spans="1:22" ht="12.75" customHeight="1">
      <c r="A153" s="63">
        <f>Stocks!A383</f>
        <v>42948</v>
      </c>
      <c r="B153" s="64">
        <f>Stocks!H383</f>
        <v>-1.2130012972393491E-2</v>
      </c>
      <c r="C153" s="64">
        <f>Stocks!I383</f>
        <v>2.4506843304880919E-2</v>
      </c>
      <c r="D153" s="64">
        <f>Stocks!J383</f>
        <v>8.8360917632816279E-3</v>
      </c>
      <c r="E153" s="64">
        <f>Stocks!K383</f>
        <v>2.0346730709835787E-3</v>
      </c>
      <c r="F153" s="64">
        <f>Stocks!L383</f>
        <v>-1.6517507592447985E-3</v>
      </c>
      <c r="G153" s="65">
        <f>Stocks!M383</f>
        <v>-2.3307927797676768E-4</v>
      </c>
      <c r="H153" s="21">
        <f t="array" ref="H153">SQRT(MMULT(MMULT(TRANSPOSE($A$4:$A$9),MMULT(TRANSPOSE(EXP(B154:$G$530)-1),EXP(B154:$G$530)-1)/COUNTA($G154:G$530)),$A$4:$A$9))*NORMSINV($B$11)</f>
        <v>-2.1906978063305493E-2</v>
      </c>
      <c r="I153" s="16">
        <f t="shared" si="2"/>
        <v>0</v>
      </c>
      <c r="J153" s="21">
        <f t="array" ref="J153">SQRT(MMULT(MMULT(TRANSPOSE($A$4:$A$9),MMULT(TRANSPOSE(EXP(B154:G405)-1),EXP(B154:G405)-1)/COUNTA(G154:G405)),$A$4:$A$9))*NORMSINV($B$11)</f>
        <v>-1.8854629447416765E-2</v>
      </c>
      <c r="K153" s="16">
        <f t="shared" si="3"/>
        <v>0</v>
      </c>
      <c r="L153" s="21">
        <f t="shared" si="4"/>
        <v>-6.9275947331389712E-2</v>
      </c>
      <c r="M153" s="61">
        <f t="array" ref="M153">SQRT(MMULT(MMULT(TRANSPOSE($A$4:$A$9),MMULT(TRANSPOSE(EXP(B154:$G$532)-1),EXP(B154:$G$532)-1)/COUNTA($G154:G$532)),$A$4:$A$9))*(-1/SQRT(2*PI())*EXP(-1*(NORMSINV($B$11))^2/2)/$B$11)</f>
        <v>-2.5064827045122771E-2</v>
      </c>
      <c r="N153" s="21">
        <f t="array" ref="N153">SQRT(MMULT(MMULT(TRANSPOSE($A$4:$A$9),MMULT(TRANSPOSE(EXP(B154:G405)-1),EXP(B154:G405)-1)/COUNTA(G154:G405)),$A$4:$A$9))*(-1/SQRT(2*PI())*EXP(-1*(NORMSINV($B$11))^2/2)/$B$11)</f>
        <v>-2.1601079994678293E-2</v>
      </c>
      <c r="O153" s="62">
        <f t="shared" si="5"/>
        <v>-7.926194262077596E-2</v>
      </c>
      <c r="P153" s="61">
        <f>Stocks!N383</f>
        <v>-1.2056740927886073E-2</v>
      </c>
      <c r="Q153" s="21">
        <f>Stocks!O383</f>
        <v>2.4809604167768614E-2</v>
      </c>
      <c r="R153" s="21">
        <f>Stocks!P383</f>
        <v>8.8752452584325067E-3</v>
      </c>
      <c r="S153" s="21">
        <f>Stocks!Q383</f>
        <v>2.0367444228395876E-3</v>
      </c>
      <c r="T153" s="21">
        <f>Stocks!R383</f>
        <v>-1.6503873697226393E-3</v>
      </c>
      <c r="U153" s="21">
        <f>Stocks!S383</f>
        <v>-2.3305211711206641E-4</v>
      </c>
      <c r="V153" s="61">
        <f t="shared" si="6"/>
        <v>3.6302355723866545E-3</v>
      </c>
    </row>
    <row r="154" spans="1:22" ht="12.75" customHeight="1">
      <c r="A154" s="63">
        <f>Stocks!A382</f>
        <v>42947</v>
      </c>
      <c r="B154" s="64">
        <f>Stocks!H382</f>
        <v>-3.5233109083036472E-2</v>
      </c>
      <c r="C154" s="64">
        <f>Stocks!I382</f>
        <v>4.521077463583132E-3</v>
      </c>
      <c r="D154" s="64">
        <f>Stocks!J382</f>
        <v>-5.1638184429472775E-3</v>
      </c>
      <c r="E154" s="64">
        <f>Stocks!K382</f>
        <v>-1.3016257158833632E-2</v>
      </c>
      <c r="F154" s="64">
        <f>Stocks!L382</f>
        <v>-4.6657188512514132E-3</v>
      </c>
      <c r="G154" s="65">
        <f>Stocks!M382</f>
        <v>9.2767541465905018E-3</v>
      </c>
      <c r="H154" s="21">
        <f t="array" ref="H154">SQRT(MMULT(MMULT(TRANSPOSE($A$4:$A$9),MMULT(TRANSPOSE(EXP(B155:$G$530)-1),EXP(B155:$G$530)-1)/COUNTA($G155:G$530)),$A$4:$A$9))*NORMSINV($B$11)</f>
        <v>-2.1918834632641753E-2</v>
      </c>
      <c r="I154" s="16">
        <f t="shared" si="2"/>
        <v>0</v>
      </c>
      <c r="J154" s="21">
        <f t="array" ref="J154">SQRT(MMULT(MMULT(TRANSPOSE($A$4:$A$9),MMULT(TRANSPOSE(EXP(B155:G406)-1),EXP(B155:G406)-1)/COUNTA(G155:G406)),$A$4:$A$9))*NORMSINV($B$11)</f>
        <v>-1.8829238866281305E-2</v>
      </c>
      <c r="K154" s="16">
        <f t="shared" si="3"/>
        <v>0</v>
      </c>
      <c r="L154" s="21">
        <f t="shared" si="4"/>
        <v>-6.9313441095728012E-2</v>
      </c>
      <c r="M154" s="61">
        <f t="array" ref="M154">SQRT(MMULT(MMULT(TRANSPOSE($A$4:$A$9),MMULT(TRANSPOSE(EXP(B155:$G$532)-1),EXP(B155:$G$532)-1)/COUNTA($G155:G$532)),$A$4:$A$9))*(-1/SQRT(2*PI())*EXP(-1*(NORMSINV($B$11))^2/2)/$B$11)</f>
        <v>-2.5078304492040654E-2</v>
      </c>
      <c r="N154" s="21">
        <f t="array" ref="N154">SQRT(MMULT(MMULT(TRANSPOSE($A$4:$A$9),MMULT(TRANSPOSE(EXP(B155:G406)-1),EXP(B155:G406)-1)/COUNTA(G155:G406)),$A$4:$A$9))*(-1/SQRT(2*PI())*EXP(-1*(NORMSINV($B$11))^2/2)/$B$11)</f>
        <v>-2.157199090673053E-2</v>
      </c>
      <c r="O154" s="62">
        <f t="shared" si="5"/>
        <v>-7.9304562050080477E-2</v>
      </c>
      <c r="P154" s="61">
        <f>Stocks!N382</f>
        <v>-3.4619648902206729E-2</v>
      </c>
      <c r="Q154" s="21">
        <f>Stocks!O382</f>
        <v>4.5313129536336027E-3</v>
      </c>
      <c r="R154" s="21">
        <f>Stocks!P382</f>
        <v>-5.1505088517837605E-3</v>
      </c>
      <c r="S154" s="21">
        <f>Stocks!Q382</f>
        <v>-1.2931912032837466E-2</v>
      </c>
      <c r="T154" s="21">
        <f>Stocks!R382</f>
        <v>-4.654851293278103E-3</v>
      </c>
      <c r="U154" s="21">
        <f>Stocks!S382</f>
        <v>9.319916596239505E-3</v>
      </c>
      <c r="V154" s="61">
        <f t="shared" si="6"/>
        <v>-7.2509485883721593E-3</v>
      </c>
    </row>
    <row r="155" spans="1:22" ht="12.75" customHeight="1">
      <c r="A155" s="63">
        <f>Stocks!A381</f>
        <v>42944</v>
      </c>
      <c r="B155" s="64">
        <f>Stocks!H381</f>
        <v>1.822222068072779E-3</v>
      </c>
      <c r="C155" s="64">
        <f>Stocks!I381</f>
        <v>9.6756951694586309E-3</v>
      </c>
      <c r="D155" s="64">
        <f>Stocks!J381</f>
        <v>-7.0653076291467875E-3</v>
      </c>
      <c r="E155" s="64">
        <f>Stocks!K381</f>
        <v>7.4171372536308289E-3</v>
      </c>
      <c r="F155" s="64">
        <f>Stocks!L381</f>
        <v>-1.6417861857979824E-3</v>
      </c>
      <c r="G155" s="65">
        <f>Stocks!M381</f>
        <v>9.4638477181400072E-4</v>
      </c>
      <c r="H155" s="21">
        <f t="array" ref="H155">SQRT(MMULT(MMULT(TRANSPOSE($A$4:$A$9),MMULT(TRANSPOSE(EXP(B156:$G$530)-1),EXP(B156:$G$530)-1)/COUNTA($G156:G$530)),$A$4:$A$9))*NORMSINV($B$11)</f>
        <v>-2.1946882937337955E-2</v>
      </c>
      <c r="I155" s="16">
        <f t="shared" si="2"/>
        <v>0</v>
      </c>
      <c r="J155" s="21">
        <f t="array" ref="J155">SQRT(MMULT(MMULT(TRANSPOSE($A$4:$A$9),MMULT(TRANSPOSE(EXP(B156:G407)-1),EXP(B156:G407)-1)/COUNTA(G156:G407)),$A$4:$A$9))*NORMSINV($B$11)</f>
        <v>-1.8835085736531223E-2</v>
      </c>
      <c r="K155" s="16">
        <f t="shared" si="3"/>
        <v>0</v>
      </c>
      <c r="L155" s="21">
        <f t="shared" si="4"/>
        <v>-6.94021376230744E-2</v>
      </c>
      <c r="M155" s="61">
        <f t="array" ref="M155">SQRT(MMULT(MMULT(TRANSPOSE($A$4:$A$9),MMULT(TRANSPOSE(EXP(B156:$G$532)-1),EXP(B156:$G$532)-1)/COUNTA($G156:G$532)),$A$4:$A$9))*(-1/SQRT(2*PI())*EXP(-1*(NORMSINV($B$11))^2/2)/$B$11)</f>
        <v>-2.5110306986014724E-2</v>
      </c>
      <c r="N155" s="21">
        <f t="array" ref="N155">SQRT(MMULT(MMULT(TRANSPOSE($A$4:$A$9),MMULT(TRANSPOSE(EXP(B156:G407)-1),EXP(B156:G407)-1)/COUNTA(G156:G407)),$A$4:$A$9))*(-1/SQRT(2*PI())*EXP(-1*(NORMSINV($B$11))^2/2)/$B$11)</f>
        <v>-2.1578689458528602E-2</v>
      </c>
      <c r="O155" s="62">
        <f t="shared" si="5"/>
        <v>-7.9405762821844361E-2</v>
      </c>
      <c r="P155" s="61">
        <f>Stocks!N381</f>
        <v>1.8238833236109643E-3</v>
      </c>
      <c r="Q155" s="21">
        <f>Stocks!O381</f>
        <v>9.7226560454698845E-3</v>
      </c>
      <c r="R155" s="21">
        <f>Stocks!P381</f>
        <v>-7.0404070211961857E-3</v>
      </c>
      <c r="S155" s="21">
        <f>Stocks!Q381</f>
        <v>7.4447123500821118E-3</v>
      </c>
      <c r="T155" s="21">
        <f>Stocks!R381</f>
        <v>-1.6404391921174611E-3</v>
      </c>
      <c r="U155" s="21">
        <f>Stocks!S381</f>
        <v>9.4683273518619208E-4</v>
      </c>
      <c r="V155" s="61">
        <f t="shared" si="6"/>
        <v>1.8762063735059177E-3</v>
      </c>
    </row>
    <row r="156" spans="1:22" ht="12.75" customHeight="1">
      <c r="A156" s="63">
        <f>Stocks!A380</f>
        <v>42943</v>
      </c>
      <c r="B156" s="64">
        <f>Stocks!H380</f>
        <v>-2.7688269171385199E-2</v>
      </c>
      <c r="C156" s="64">
        <f>Stocks!I380</f>
        <v>6.3110246721983813E-3</v>
      </c>
      <c r="D156" s="64">
        <f>Stocks!J380</f>
        <v>-1.9078340376296576E-2</v>
      </c>
      <c r="E156" s="64">
        <f>Stocks!K380</f>
        <v>-3.4434266504142413E-2</v>
      </c>
      <c r="F156" s="64">
        <f>Stocks!L380</f>
        <v>-1.2091607151406758E-2</v>
      </c>
      <c r="G156" s="65">
        <f>Stocks!M380</f>
        <v>-6.5007026311730129E-3</v>
      </c>
      <c r="H156" s="21">
        <f t="array" ref="H156">SQRT(MMULT(MMULT(TRANSPOSE($A$4:$A$9),MMULT(TRANSPOSE(EXP(B157:$G$530)-1),EXP(B157:$G$530)-1)/COUNTA($G157:G$530)),$A$4:$A$9))*NORMSINV($B$11)</f>
        <v>-2.1898287866771091E-2</v>
      </c>
      <c r="I156" s="16">
        <f t="shared" si="2"/>
        <v>0</v>
      </c>
      <c r="J156" s="21">
        <f t="array" ref="J156">SQRT(MMULT(MMULT(TRANSPOSE($A$4:$A$9),MMULT(TRANSPOSE(EXP(B157:G408)-1),EXP(B157:G408)-1)/COUNTA(G157:G408)),$A$4:$A$9))*NORMSINV($B$11)</f>
        <v>-1.8749490986421261E-2</v>
      </c>
      <c r="K156" s="16">
        <f t="shared" si="3"/>
        <v>0</v>
      </c>
      <c r="L156" s="21">
        <f t="shared" si="4"/>
        <v>-6.92484665170265E-2</v>
      </c>
      <c r="M156" s="61">
        <f t="array" ref="M156">SQRT(MMULT(MMULT(TRANSPOSE($A$4:$A$9),MMULT(TRANSPOSE(EXP(B157:$G$532)-1),EXP(B157:$G$532)-1)/COUNTA($G157:G$532)),$A$4:$A$9))*(-1/SQRT(2*PI())*EXP(-1*(NORMSINV($B$11))^2/2)/$B$11)</f>
        <v>-2.5054618337656362E-2</v>
      </c>
      <c r="N156" s="21">
        <f t="array" ref="N156">SQRT(MMULT(MMULT(TRANSPOSE($A$4:$A$9),MMULT(TRANSPOSE(EXP(B157:G408)-1),EXP(B157:G408)-1)/COUNTA(G157:G408)),$A$4:$A$9))*(-1/SQRT(2*PI())*EXP(-1*(NORMSINV($B$11))^2/2)/$B$11)</f>
        <v>-2.1480626590233774E-2</v>
      </c>
      <c r="O156" s="62">
        <f t="shared" si="5"/>
        <v>-7.9229659853215728E-2</v>
      </c>
      <c r="P156" s="61">
        <f>Stocks!N380</f>
        <v>-2.7308462516065814E-2</v>
      </c>
      <c r="Q156" s="21">
        <f>Stocks!O380</f>
        <v>6.3309811482542477E-3</v>
      </c>
      <c r="R156" s="21">
        <f>Stocks!P380</f>
        <v>-1.8897500706871049E-2</v>
      </c>
      <c r="S156" s="21">
        <f>Stocks!Q380</f>
        <v>-3.3848153862405875E-2</v>
      </c>
      <c r="T156" s="21">
        <f>Stocks!R380</f>
        <v>-1.2018797427312161E-2</v>
      </c>
      <c r="U156" s="21">
        <f>Stocks!S380</f>
        <v>-6.4796187751884017E-3</v>
      </c>
      <c r="V156" s="61">
        <f t="shared" si="6"/>
        <v>-1.5370258689931509E-2</v>
      </c>
    </row>
    <row r="157" spans="1:22" ht="12.75" customHeight="1">
      <c r="A157" s="63">
        <f>Stocks!A379</f>
        <v>42942</v>
      </c>
      <c r="B157" s="64">
        <f>Stocks!H379</f>
        <v>1.2437061110277625E-2</v>
      </c>
      <c r="C157" s="64">
        <f>Stocks!I379</f>
        <v>2.3048374601683619E-3</v>
      </c>
      <c r="D157" s="64">
        <f>Stocks!J379</f>
        <v>4.7029547943259649E-3</v>
      </c>
      <c r="E157" s="64">
        <f>Stocks!K379</f>
        <v>1.1222034976934601E-2</v>
      </c>
      <c r="F157" s="64">
        <f>Stocks!L379</f>
        <v>-1.8890957996488824E-3</v>
      </c>
      <c r="G157" s="65">
        <f>Stocks!M379</f>
        <v>-1.1505645965269619E-3</v>
      </c>
      <c r="H157" s="21">
        <f t="array" ref="H157">SQRT(MMULT(MMULT(TRANSPOSE($A$4:$A$9),MMULT(TRANSPOSE(EXP(B158:$G$530)-1),EXP(B158:$G$530)-1)/COUNTA($G158:G$530)),$A$4:$A$9))*NORMSINV($B$11)</f>
        <v>-2.1920526963102344E-2</v>
      </c>
      <c r="I157" s="16">
        <f t="shared" si="2"/>
        <v>0</v>
      </c>
      <c r="J157" s="21">
        <f t="array" ref="J157">SQRT(MMULT(MMULT(TRANSPOSE($A$4:$A$9),MMULT(TRANSPOSE(EXP(B158:G409)-1),EXP(B158:G409)-1)/COUNTA(G158:G409)),$A$4:$A$9))*NORMSINV($B$11)</f>
        <v>-1.877069881738334E-2</v>
      </c>
      <c r="K157" s="16">
        <f t="shared" si="3"/>
        <v>0</v>
      </c>
      <c r="L157" s="21">
        <f t="shared" si="4"/>
        <v>-6.9318792714537156E-2</v>
      </c>
      <c r="M157" s="61">
        <f t="array" ref="M157">SQRT(MMULT(MMULT(TRANSPOSE($A$4:$A$9),MMULT(TRANSPOSE(EXP(B158:$G$532)-1),EXP(B158:$G$532)-1)/COUNTA($G158:G$532)),$A$4:$A$9))*(-1/SQRT(2*PI())*EXP(-1*(NORMSINV($B$11))^2/2)/$B$11)</f>
        <v>-2.5079973235990826E-2</v>
      </c>
      <c r="N157" s="21">
        <f t="array" ref="N157">SQRT(MMULT(MMULT(TRANSPOSE($A$4:$A$9),MMULT(TRANSPOSE(EXP(B158:G409)-1),EXP(B158:G409)-1)/COUNTA(G158:G409)),$A$4:$A$9))*(-1/SQRT(2*PI())*EXP(-1*(NORMSINV($B$11))^2/2)/$B$11)</f>
        <v>-2.1504923649712088E-2</v>
      </c>
      <c r="O157" s="62">
        <f t="shared" si="5"/>
        <v>-7.9309839081794647E-2</v>
      </c>
      <c r="P157" s="61">
        <f>Stocks!N379</f>
        <v>1.251472298266096E-2</v>
      </c>
      <c r="Q157" s="21">
        <f>Stocks!O379</f>
        <v>2.3074956398588821E-3</v>
      </c>
      <c r="R157" s="21">
        <f>Stocks!P379</f>
        <v>4.7140310431166574E-3</v>
      </c>
      <c r="S157" s="21">
        <f>Stocks!Q379</f>
        <v>1.1285238213161325E-2</v>
      </c>
      <c r="T157" s="21">
        <f>Stocks!R379</f>
        <v>-1.8873125812456442E-3</v>
      </c>
      <c r="U157" s="21">
        <f>Stocks!S379</f>
        <v>-1.1499029508612471E-3</v>
      </c>
      <c r="V157" s="61">
        <f t="shared" si="6"/>
        <v>4.6307120577818214E-3</v>
      </c>
    </row>
    <row r="158" spans="1:22" ht="12.75" customHeight="1">
      <c r="A158" s="63">
        <f>Stocks!A378</f>
        <v>42941</v>
      </c>
      <c r="B158" s="64">
        <f>Stocks!H378</f>
        <v>-8.5615459380411936E-3</v>
      </c>
      <c r="C158" s="64">
        <f>Stocks!I378</f>
        <v>4.9152839837607555E-3</v>
      </c>
      <c r="D158" s="64">
        <f>Stocks!J378</f>
        <v>4.2645088001581561E-3</v>
      </c>
      <c r="E158" s="64">
        <f>Stocks!K378</f>
        <v>-5.0149645622127549E-3</v>
      </c>
      <c r="F158" s="64">
        <f>Stocks!L378</f>
        <v>7.9844920834341616E-3</v>
      </c>
      <c r="G158" s="65">
        <f>Stocks!M378</f>
        <v>1.0870736999307187E-3</v>
      </c>
      <c r="H158" s="21">
        <f t="array" ref="H158">SQRT(MMULT(MMULT(TRANSPOSE($A$4:$A$9),MMULT(TRANSPOSE(EXP(B159:$G$530)-1),EXP(B159:$G$530)-1)/COUNTA($G159:G$530)),$A$4:$A$9))*NORMSINV($B$11)</f>
        <v>-2.1949760136610093E-2</v>
      </c>
      <c r="I158" s="16">
        <f t="shared" si="2"/>
        <v>0</v>
      </c>
      <c r="J158" s="21">
        <f t="array" ref="J158">SQRT(MMULT(MMULT(TRANSPOSE($A$4:$A$9),MMULT(TRANSPOSE(EXP(B159:G410)-1),EXP(B159:G410)-1)/COUNTA(G159:G410)),$A$4:$A$9))*NORMSINV($B$11)</f>
        <v>-1.8829602544331022E-2</v>
      </c>
      <c r="K158" s="16">
        <f t="shared" si="3"/>
        <v>0</v>
      </c>
      <c r="L158" s="21">
        <f t="shared" si="4"/>
        <v>-6.9411236126056541E-2</v>
      </c>
      <c r="M158" s="61">
        <f t="array" ref="M158">SQRT(MMULT(MMULT(TRANSPOSE($A$4:$A$9),MMULT(TRANSPOSE(EXP(B159:$G$532)-1),EXP(B159:$G$532)-1)/COUNTA($G159:G$532)),$A$4:$A$9))*(-1/SQRT(2*PI())*EXP(-1*(NORMSINV($B$11))^2/2)/$B$11)</f>
        <v>-2.5113329588657172E-2</v>
      </c>
      <c r="N158" s="21">
        <f t="array" ref="N158">SQRT(MMULT(MMULT(TRANSPOSE($A$4:$A$9),MMULT(TRANSPOSE(EXP(B159:G410)-1),EXP(B159:G410)-1)/COUNTA(G159:G410)),$A$4:$A$9))*(-1/SQRT(2*PI())*EXP(-1*(NORMSINV($B$11))^2/2)/$B$11)</f>
        <v>-2.1572407559768775E-2</v>
      </c>
      <c r="O158" s="62">
        <f t="shared" si="5"/>
        <v>-7.9415321130656136E-2</v>
      </c>
      <c r="P158" s="61">
        <f>Stocks!N378</f>
        <v>-8.5250002737796478E-3</v>
      </c>
      <c r="Q158" s="21">
        <f>Stocks!O378</f>
        <v>4.9273838086501534E-3</v>
      </c>
      <c r="R158" s="21">
        <f>Stocks!P378</f>
        <v>4.2736147573550938E-3</v>
      </c>
      <c r="S158" s="21">
        <f>Stocks!Q378</f>
        <v>-5.002410622054961E-3</v>
      </c>
      <c r="T158" s="21">
        <f>Stocks!R378</f>
        <v>8.0164531480086051E-3</v>
      </c>
      <c r="U158" s="21">
        <f>Stocks!S378</f>
        <v>1.0876647787078516E-3</v>
      </c>
      <c r="V158" s="61">
        <f t="shared" si="6"/>
        <v>7.9628426614784917E-4</v>
      </c>
    </row>
    <row r="159" spans="1:22" ht="12.75" customHeight="1">
      <c r="A159" s="63">
        <f>Stocks!A377</f>
        <v>42940</v>
      </c>
      <c r="B159" s="64">
        <f>Stocks!H377</f>
        <v>4.2097658735206822E-2</v>
      </c>
      <c r="C159" s="64">
        <f>Stocks!I377</f>
        <v>-6.64441761671925E-3</v>
      </c>
      <c r="D159" s="64">
        <f>Stocks!J377</f>
        <v>1.2039004847647286E-2</v>
      </c>
      <c r="E159" s="64">
        <f>Stocks!K377</f>
        <v>-3.3470027527564856E-3</v>
      </c>
      <c r="F159" s="64">
        <f>Stocks!L377</f>
        <v>-2.5781503978157031E-3</v>
      </c>
      <c r="G159" s="65">
        <f>Stocks!M377</f>
        <v>1.4611772465525382E-2</v>
      </c>
      <c r="H159" s="21">
        <f t="array" ref="H159">SQRT(MMULT(MMULT(TRANSPOSE($A$4:$A$9),MMULT(TRANSPOSE(EXP(B160:$G$530)-1),EXP(B160:$G$530)-1)/COUNTA($G160:G$530)),$A$4:$A$9))*NORMSINV($B$11)</f>
        <v>-2.194904859706925E-2</v>
      </c>
      <c r="I159" s="16">
        <f t="shared" si="2"/>
        <v>0</v>
      </c>
      <c r="J159" s="21">
        <f t="array" ref="J159">SQRT(MMULT(MMULT(TRANSPOSE($A$4:$A$9),MMULT(TRANSPOSE(EXP(B160:G411)-1),EXP(B160:G411)-1)/COUNTA(G160:G411)),$A$4:$A$9))*NORMSINV($B$11)</f>
        <v>-1.879240982412168E-2</v>
      </c>
      <c r="K159" s="16">
        <f t="shared" si="3"/>
        <v>0</v>
      </c>
      <c r="L159" s="21">
        <f t="shared" si="4"/>
        <v>-6.9408986040462209E-2</v>
      </c>
      <c r="M159" s="61">
        <f t="array" ref="M159">SQRT(MMULT(MMULT(TRANSPOSE($A$4:$A$9),MMULT(TRANSPOSE(EXP(B160:$G$532)-1),EXP(B160:$G$532)-1)/COUNTA($G160:G$532)),$A$4:$A$9))*(-1/SQRT(2*PI())*EXP(-1*(NORMSINV($B$11))^2/2)/$B$11)</f>
        <v>-2.5112424761466971E-2</v>
      </c>
      <c r="N159" s="21">
        <f t="array" ref="N159">SQRT(MMULT(MMULT(TRANSPOSE($A$4:$A$9),MMULT(TRANSPOSE(EXP(B160:G411)-1),EXP(B160:G411)-1)/COUNTA(G160:G411)),$A$4:$A$9))*(-1/SQRT(2*PI())*EXP(-1*(NORMSINV($B$11))^2/2)/$B$11)</f>
        <v>-2.1529797179824568E-2</v>
      </c>
      <c r="O159" s="62">
        <f t="shared" si="5"/>
        <v>-7.9412459815846242E-2</v>
      </c>
      <c r="P159" s="61">
        <f>Stocks!N377</f>
        <v>4.2996331479835587E-2</v>
      </c>
      <c r="Q159" s="21">
        <f>Stocks!O377</f>
        <v>-6.6223922828240476E-3</v>
      </c>
      <c r="R159" s="21">
        <f>Stocks!P377</f>
        <v>1.2111765361395454E-2</v>
      </c>
      <c r="S159" s="21">
        <f>Stocks!Q377</f>
        <v>-3.3414077829101393E-3</v>
      </c>
      <c r="T159" s="21">
        <f>Stocks!R377</f>
        <v>-2.5748298223394867E-3</v>
      </c>
      <c r="U159" s="21">
        <f>Stocks!S377</f>
        <v>1.4719046262766029E-2</v>
      </c>
      <c r="V159" s="61">
        <f t="shared" si="6"/>
        <v>9.5480855359872316E-3</v>
      </c>
    </row>
    <row r="160" spans="1:22" ht="12.75" customHeight="1">
      <c r="A160" s="63">
        <f>Stocks!A376</f>
        <v>42937</v>
      </c>
      <c r="B160" s="64">
        <f>Stocks!H376</f>
        <v>-4.6178809242150625E-3</v>
      </c>
      <c r="C160" s="64">
        <f>Stocks!I376</f>
        <v>-5.7570382720982592E-4</v>
      </c>
      <c r="D160" s="64">
        <f>Stocks!J376</f>
        <v>-4.6572040898423665E-4</v>
      </c>
      <c r="E160" s="64">
        <f>Stocks!K376</f>
        <v>2.6550637974475558E-2</v>
      </c>
      <c r="F160" s="64">
        <f>Stocks!L376</f>
        <v>-5.8104575728234057E-3</v>
      </c>
      <c r="G160" s="65">
        <f>Stocks!M376</f>
        <v>-1.1911228035884475E-3</v>
      </c>
      <c r="H160" s="21">
        <f t="array" ref="H160">SQRT(MMULT(MMULT(TRANSPOSE($A$4:$A$9),MMULT(TRANSPOSE(EXP(B161:$G$530)-1),EXP(B161:$G$530)-1)/COUNTA($G161:G$530)),$A$4:$A$9))*NORMSINV($B$11)</f>
        <v>-2.1976806185733576E-2</v>
      </c>
      <c r="I160" s="16">
        <f t="shared" si="2"/>
        <v>0</v>
      </c>
      <c r="J160" s="21">
        <f t="array" ref="J160">SQRT(MMULT(MMULT(TRANSPOSE($A$4:$A$9),MMULT(TRANSPOSE(EXP(B161:G412)-1),EXP(B161:G412)-1)/COUNTA(G161:G412)),$A$4:$A$9))*NORMSINV($B$11)</f>
        <v>-1.8923626965286561E-2</v>
      </c>
      <c r="K160" s="16">
        <f t="shared" si="3"/>
        <v>0</v>
      </c>
      <c r="L160" s="21">
        <f t="shared" si="4"/>
        <v>-6.9496763242995543E-2</v>
      </c>
      <c r="M160" s="61">
        <f t="array" ref="M160">SQRT(MMULT(MMULT(TRANSPOSE($A$4:$A$9),MMULT(TRANSPOSE(EXP(B161:$G$532)-1),EXP(B161:$G$532)-1)/COUNTA($G161:G$532)),$A$4:$A$9))*(-1/SQRT(2*PI())*EXP(-1*(NORMSINV($B$11))^2/2)/$B$11)</f>
        <v>-2.5144091534177362E-2</v>
      </c>
      <c r="N160" s="21">
        <f t="array" ref="N160">SQRT(MMULT(MMULT(TRANSPOSE($A$4:$A$9),MMULT(TRANSPOSE(EXP(B161:G412)-1),EXP(B161:G412)-1)/COUNTA(G161:G412)),$A$4:$A$9))*(-1/SQRT(2*PI())*EXP(-1*(NORMSINV($B$11))^2/2)/$B$11)</f>
        <v>-2.1680128002866221E-2</v>
      </c>
      <c r="O160" s="62">
        <f t="shared" si="5"/>
        <v>-7.9512598943757951E-2</v>
      </c>
      <c r="P160" s="61">
        <f>Stocks!N376</f>
        <v>-4.6072349057527185E-3</v>
      </c>
      <c r="Q160" s="21">
        <f>Stocks!O376</f>
        <v>-5.7553814155826522E-4</v>
      </c>
      <c r="R160" s="21">
        <f>Stocks!P376</f>
        <v>-4.65611978068099E-4</v>
      </c>
      <c r="S160" s="21">
        <f>Stocks!Q376</f>
        <v>2.6906246397399365E-2</v>
      </c>
      <c r="T160" s="21">
        <f>Stocks!R376</f>
        <v>-5.7936095116630617E-3</v>
      </c>
      <c r="U160" s="21">
        <f>Stocks!S376</f>
        <v>-1.1904136983935873E-3</v>
      </c>
      <c r="V160" s="61">
        <f t="shared" si="6"/>
        <v>2.3789730269939387E-3</v>
      </c>
    </row>
    <row r="161" spans="1:22" ht="12.75" customHeight="1">
      <c r="A161" s="63">
        <f>Stocks!A375</f>
        <v>42936</v>
      </c>
      <c r="B161" s="64">
        <f>Stocks!H375</f>
        <v>1.4225346987149537E-2</v>
      </c>
      <c r="C161" s="64">
        <f>Stocks!I375</f>
        <v>5.4824441392393487E-3</v>
      </c>
      <c r="D161" s="64">
        <f>Stocks!J375</f>
        <v>-4.512970074662964E-3</v>
      </c>
      <c r="E161" s="64">
        <f>Stocks!K375</f>
        <v>-1.415093008401383E-3</v>
      </c>
      <c r="F161" s="64">
        <f>Stocks!L375</f>
        <v>4.8622983865369779E-3</v>
      </c>
      <c r="G161" s="65">
        <f>Stocks!M375</f>
        <v>-1.1085190391472881E-3</v>
      </c>
      <c r="H161" s="21">
        <f t="array" ref="H161">SQRT(MMULT(MMULT(TRANSPOSE($A$4:$A$9),MMULT(TRANSPOSE(EXP(B162:$G$530)-1),EXP(B162:$G$530)-1)/COUNTA($G162:G$530)),$A$4:$A$9))*NORMSINV($B$11)</f>
        <v>-2.2003673369275601E-2</v>
      </c>
      <c r="I161" s="16">
        <f t="shared" si="2"/>
        <v>0</v>
      </c>
      <c r="J161" s="21">
        <f t="array" ref="J161">SQRT(MMULT(MMULT(TRANSPOSE($A$4:$A$9),MMULT(TRANSPOSE(EXP(B162:G413)-1),EXP(B162:G413)-1)/COUNTA(G162:G413)),$A$4:$A$9))*NORMSINV($B$11)</f>
        <v>-1.9122408902795963E-2</v>
      </c>
      <c r="K161" s="16">
        <f t="shared" si="3"/>
        <v>0</v>
      </c>
      <c r="L161" s="21">
        <f t="shared" si="4"/>
        <v>-6.9581724737302134E-2</v>
      </c>
      <c r="M161" s="61">
        <f t="array" ref="M161">SQRT(MMULT(MMULT(TRANSPOSE($A$4:$A$9),MMULT(TRANSPOSE(EXP(B162:$G$532)-1),EXP(B162:$G$532)-1)/COUNTA($G162:G$532)),$A$4:$A$9))*(-1/SQRT(2*PI())*EXP(-1*(NORMSINV($B$11))^2/2)/$B$11)</f>
        <v>-2.5174738855364902E-2</v>
      </c>
      <c r="N161" s="21">
        <f t="array" ref="N161">SQRT(MMULT(MMULT(TRANSPOSE($A$4:$A$9),MMULT(TRANSPOSE(EXP(B162:G413)-1),EXP(B162:G413)-1)/COUNTA(G162:G413)),$A$4:$A$9))*(-1/SQRT(2*PI())*EXP(-1*(NORMSINV($B$11))^2/2)/$B$11)</f>
        <v>-2.1907865415877328E-2</v>
      </c>
      <c r="O161" s="62">
        <f t="shared" si="5"/>
        <v>-7.9609514282893312E-2</v>
      </c>
      <c r="P161" s="61">
        <f>Stocks!N375</f>
        <v>1.4327008721422471E-2</v>
      </c>
      <c r="Q161" s="21">
        <f>Stocks!O375</f>
        <v>5.4975002382745691E-3</v>
      </c>
      <c r="R161" s="21">
        <f>Stocks!P375</f>
        <v>-4.5028019271482105E-3</v>
      </c>
      <c r="S161" s="21">
        <f>Stocks!Q375</f>
        <v>-1.4140922364076541E-3</v>
      </c>
      <c r="T161" s="21">
        <f>Stocks!R375</f>
        <v>4.8741385416810638E-3</v>
      </c>
      <c r="U161" s="21">
        <f>Stocks!S375</f>
        <v>-1.1079048588816776E-3</v>
      </c>
      <c r="V161" s="61">
        <f t="shared" si="6"/>
        <v>2.9456414131567598E-3</v>
      </c>
    </row>
    <row r="162" spans="1:22" ht="12.75" customHeight="1">
      <c r="A162" s="63">
        <f>Stocks!A374</f>
        <v>42935</v>
      </c>
      <c r="B162" s="64">
        <f>Stocks!H374</f>
        <v>-9.1201244234806259E-3</v>
      </c>
      <c r="C162" s="64">
        <f>Stocks!I374</f>
        <v>8.6856968324851595E-4</v>
      </c>
      <c r="D162" s="64">
        <f>Stocks!J374</f>
        <v>6.2437425202400724E-3</v>
      </c>
      <c r="E162" s="64">
        <f>Stocks!K374</f>
        <v>1.4150930084013227E-3</v>
      </c>
      <c r="F162" s="64">
        <f>Stocks!L374</f>
        <v>7.6107939324657212E-3</v>
      </c>
      <c r="G162" s="65">
        <f>Stocks!M374</f>
        <v>-9.4169845729193428E-4</v>
      </c>
      <c r="H162" s="21">
        <f t="array" ref="H162">SQRT(MMULT(MMULT(TRANSPOSE($A$4:$A$9),MMULT(TRANSPOSE(EXP(B163:$G$530)-1),EXP(B163:$G$530)-1)/COUNTA($G163:G$530)),$A$4:$A$9))*NORMSINV($B$11)</f>
        <v>-2.2033196679282836E-2</v>
      </c>
      <c r="I162" s="16">
        <f t="shared" si="2"/>
        <v>0</v>
      </c>
      <c r="J162" s="21">
        <f t="array" ref="J162">SQRT(MMULT(MMULT(TRANSPOSE($A$4:$A$9),MMULT(TRANSPOSE(EXP(B163:G414)-1),EXP(B163:G414)-1)/COUNTA(G163:G414)),$A$4:$A$9))*NORMSINV($B$11)</f>
        <v>-1.943908678756421E-2</v>
      </c>
      <c r="K162" s="16">
        <f t="shared" si="3"/>
        <v>0</v>
      </c>
      <c r="L162" s="21">
        <f t="shared" si="4"/>
        <v>-6.9675085640992243E-2</v>
      </c>
      <c r="M162" s="61">
        <f t="array" ref="M162">SQRT(MMULT(MMULT(TRANSPOSE($A$4:$A$9),MMULT(TRANSPOSE(EXP(B163:$G$532)-1),EXP(B163:$G$532)-1)/COUNTA($G163:G$532)),$A$4:$A$9))*(-1/SQRT(2*PI())*EXP(-1*(NORMSINV($B$11))^2/2)/$B$11)</f>
        <v>-2.5208424356420515E-2</v>
      </c>
      <c r="N162" s="21">
        <f t="array" ref="N162">SQRT(MMULT(MMULT(TRANSPOSE($A$4:$A$9),MMULT(TRANSPOSE(EXP(B163:G414)-1),EXP(B163:G414)-1)/COUNTA(G163:G414)),$A$4:$A$9))*(-1/SQRT(2*PI())*EXP(-1*(NORMSINV($B$11))^2/2)/$B$11)</f>
        <v>-2.2270672032708591E-2</v>
      </c>
      <c r="O162" s="62">
        <f t="shared" si="5"/>
        <v>-7.9716037190353056E-2</v>
      </c>
      <c r="P162" s="61">
        <f>Stocks!N374</f>
        <v>-9.0786622312532834E-3</v>
      </c>
      <c r="Q162" s="21">
        <f>Stocks!O374</f>
        <v>8.6894699912960012E-4</v>
      </c>
      <c r="R162" s="21">
        <f>Stocks!P374</f>
        <v>6.2632753119829139E-3</v>
      </c>
      <c r="S162" s="21">
        <f>Stocks!Q374</f>
        <v>1.4160947249642439E-3</v>
      </c>
      <c r="T162" s="21">
        <f>Stocks!R374</f>
        <v>7.6398296394587914E-3</v>
      </c>
      <c r="U162" s="21">
        <f>Stocks!S374</f>
        <v>-9.4125519844928684E-4</v>
      </c>
      <c r="V162" s="61">
        <f t="shared" si="6"/>
        <v>1.02803820763883E-3</v>
      </c>
    </row>
    <row r="163" spans="1:22" ht="12.75" customHeight="1">
      <c r="A163" s="63">
        <f>Stocks!A373</f>
        <v>42934</v>
      </c>
      <c r="B163" s="64">
        <f>Stocks!H373</f>
        <v>2.676865361184529E-2</v>
      </c>
      <c r="C163" s="64">
        <f>Stocks!I373</f>
        <v>1.7391885679738268E-3</v>
      </c>
      <c r="D163" s="64">
        <f>Stocks!J373</f>
        <v>3.470995909489199E-3</v>
      </c>
      <c r="E163" s="64">
        <f>Stocks!K373</f>
        <v>0.12701676283594285</v>
      </c>
      <c r="F163" s="64">
        <f>Stocks!L373</f>
        <v>-6.8190936229443335E-4</v>
      </c>
      <c r="G163" s="65">
        <f>Stocks!M373</f>
        <v>-7.6521631229060818E-4</v>
      </c>
      <c r="H163" s="21">
        <f t="array" ref="H163">SQRT(MMULT(MMULT(TRANSPOSE($A$4:$A$9),MMULT(TRANSPOSE(EXP(B164:$G$530)-1),EXP(B164:$G$530)-1)/COUNTA($G164:G$530)),$A$4:$A$9))*NORMSINV($B$11)</f>
        <v>-2.1804842126611577E-2</v>
      </c>
      <c r="I163" s="16">
        <f t="shared" si="2"/>
        <v>0</v>
      </c>
      <c r="J163" s="21">
        <f t="array" ref="J163">SQRT(MMULT(MMULT(TRANSPOSE($A$4:$A$9),MMULT(TRANSPOSE(EXP(B164:G415)-1),EXP(B164:G415)-1)/COUNTA(G164:G415)),$A$4:$A$9))*NORMSINV($B$11)</f>
        <v>-1.9043767632057833E-2</v>
      </c>
      <c r="K163" s="16">
        <f t="shared" si="3"/>
        <v>0</v>
      </c>
      <c r="L163" s="21">
        <f t="shared" si="4"/>
        <v>-6.8952965140482173E-2</v>
      </c>
      <c r="M163" s="61">
        <f t="array" ref="M163">SQRT(MMULT(MMULT(TRANSPOSE($A$4:$A$9),MMULT(TRANSPOSE(EXP(B164:$G$532)-1),EXP(B164:$G$532)-1)/COUNTA($G164:G$532)),$A$4:$A$9))*(-1/SQRT(2*PI())*EXP(-1*(NORMSINV($B$11))^2/2)/$B$11)</f>
        <v>-2.4947069275718169E-2</v>
      </c>
      <c r="N163" s="21">
        <f t="array" ref="N163">SQRT(MMULT(MMULT(TRANSPOSE($A$4:$A$9),MMULT(TRANSPOSE(EXP(B164:G415)-1),EXP(B164:G415)-1)/COUNTA(G164:G415)),$A$4:$A$9))*(-1/SQRT(2*PI())*EXP(-1*(NORMSINV($B$11))^2/2)/$B$11)</f>
        <v>-2.1817768902188998E-2</v>
      </c>
      <c r="O163" s="62">
        <f t="shared" si="5"/>
        <v>-7.8889559857276526E-2</v>
      </c>
      <c r="P163" s="61">
        <f>Stocks!N373</f>
        <v>2.7130152423847469E-2</v>
      </c>
      <c r="Q163" s="21">
        <f>Stocks!O373</f>
        <v>1.7407018335688868E-3</v>
      </c>
      <c r="R163" s="21">
        <f>Stocks!P373</f>
        <v>3.4770267914945694E-3</v>
      </c>
      <c r="S163" s="21">
        <f>Stocks!Q373</f>
        <v>0.13543605075020509</v>
      </c>
      <c r="T163" s="21">
        <f>Stocks!R373</f>
        <v>-6.8167691494423494E-4</v>
      </c>
      <c r="U163" s="21">
        <f>Stocks!S373</f>
        <v>-7.6492360895356686E-4</v>
      </c>
      <c r="V163" s="61">
        <f t="shared" si="6"/>
        <v>2.7722888545869701E-2</v>
      </c>
    </row>
    <row r="164" spans="1:22" ht="12.75" customHeight="1">
      <c r="A164" s="63">
        <f>Stocks!A372</f>
        <v>42933</v>
      </c>
      <c r="B164" s="64">
        <f>Stocks!H372</f>
        <v>-2.5366284528282729E-2</v>
      </c>
      <c r="C164" s="64">
        <f>Stocks!I372</f>
        <v>-6.0740495863787422E-3</v>
      </c>
      <c r="D164" s="64">
        <f>Stocks!J372</f>
        <v>3.4827575772363572E-3</v>
      </c>
      <c r="E164" s="64">
        <f>Stocks!K372</f>
        <v>3.5933500927042201E-3</v>
      </c>
      <c r="F164" s="64">
        <f>Stocks!L372</f>
        <v>7.8011617719977496E-3</v>
      </c>
      <c r="G164" s="65">
        <f>Stocks!M372</f>
        <v>-4.4546505401063842E-3</v>
      </c>
      <c r="H164" s="21">
        <f t="array" ref="H164">SQRT(MMULT(MMULT(TRANSPOSE($A$4:$A$9),MMULT(TRANSPOSE(EXP(B165:$G$530)-1),EXP(B165:$G$530)-1)/COUNTA($G165:G$530)),$A$4:$A$9))*NORMSINV($B$11)</f>
        <v>-2.1830607481916699E-2</v>
      </c>
      <c r="I164" s="16">
        <f t="shared" si="2"/>
        <v>0</v>
      </c>
      <c r="J164" s="21">
        <f t="array" ref="J164">SQRT(MMULT(MMULT(TRANSPOSE($A$4:$A$9),MMULT(TRANSPOSE(EXP(B165:G416)-1),EXP(B165:G416)-1)/COUNTA(G165:G416)),$A$4:$A$9))*NORMSINV($B$11)</f>
        <v>-1.9038173402861097E-2</v>
      </c>
      <c r="K164" s="16">
        <f t="shared" si="3"/>
        <v>0</v>
      </c>
      <c r="L164" s="21">
        <f t="shared" si="4"/>
        <v>-6.9034442347969863E-2</v>
      </c>
      <c r="M164" s="61">
        <f t="array" ref="M164">SQRT(MMULT(MMULT(TRANSPOSE($A$4:$A$9),MMULT(TRANSPOSE(EXP(B165:$G$532)-1),EXP(B165:$G$532)-1)/COUNTA($G165:G$532)),$A$4:$A$9))*(-1/SQRT(2*PI())*EXP(-1*(NORMSINV($B$11))^2/2)/$B$11)</f>
        <v>-2.4976454875755592E-2</v>
      </c>
      <c r="N164" s="21">
        <f t="array" ref="N164">SQRT(MMULT(MMULT(TRANSPOSE($A$4:$A$9),MMULT(TRANSPOSE(EXP(B165:G416)-1),EXP(B165:G416)-1)/COUNTA(G165:G416)),$A$4:$A$9))*(-1/SQRT(2*PI())*EXP(-1*(NORMSINV($B$11))^2/2)/$B$11)</f>
        <v>-2.181135979228184E-2</v>
      </c>
      <c r="O164" s="62">
        <f t="shared" si="5"/>
        <v>-7.8982485283805512E-2</v>
      </c>
      <c r="P164" s="61">
        <f>Stocks!N372</f>
        <v>-2.5047263484798535E-2</v>
      </c>
      <c r="Q164" s="21">
        <f>Stocks!O372</f>
        <v>-6.0556398399534191E-3</v>
      </c>
      <c r="R164" s="21">
        <f>Stocks!P372</f>
        <v>3.4888294242848114E-3</v>
      </c>
      <c r="S164" s="21">
        <f>Stocks!Q372</f>
        <v>3.5998139150886115E-3</v>
      </c>
      <c r="T164" s="21">
        <f>Stocks!R372</f>
        <v>7.8316701164029071E-3</v>
      </c>
      <c r="U164" s="21">
        <f>Stocks!S372</f>
        <v>-4.4447433009446738E-3</v>
      </c>
      <c r="V164" s="61">
        <f t="shared" si="6"/>
        <v>-3.4378888616533824E-3</v>
      </c>
    </row>
    <row r="165" spans="1:22" ht="12.75" customHeight="1">
      <c r="A165" s="63">
        <f>Stocks!A371</f>
        <v>42930</v>
      </c>
      <c r="B165" s="64">
        <f>Stocks!H371</f>
        <v>1.342176809221215E-2</v>
      </c>
      <c r="C165" s="64">
        <f>Stocks!I371</f>
        <v>1.276881538106602E-2</v>
      </c>
      <c r="D165" s="64">
        <f>Stocks!J371</f>
        <v>8.5575308590809928E-3</v>
      </c>
      <c r="E165" s="64">
        <f>Stocks!K371</f>
        <v>1.822608923151859E-2</v>
      </c>
      <c r="F165" s="64">
        <f>Stocks!L371</f>
        <v>1.397483477809822E-2</v>
      </c>
      <c r="G165" s="65">
        <f>Stocks!M371</f>
        <v>-8.5952381061117928E-3</v>
      </c>
      <c r="H165" s="21">
        <f t="array" ref="H165">SQRT(MMULT(MMULT(TRANSPOSE($A$4:$A$9),MMULT(TRANSPOSE(EXP(B166:$G$530)-1),EXP(B166:$G$530)-1)/COUNTA($G166:G$530)),$A$4:$A$9))*NORMSINV($B$11)</f>
        <v>-2.1827825541090987E-2</v>
      </c>
      <c r="I165" s="16">
        <f t="shared" si="2"/>
        <v>0</v>
      </c>
      <c r="J165" s="21">
        <f t="array" ref="J165">SQRT(MMULT(MMULT(TRANSPOSE($A$4:$A$9),MMULT(TRANSPOSE(EXP(B166:G417)-1),EXP(B166:G417)-1)/COUNTA(G166:G417)),$A$4:$A$9))*NORMSINV($B$11)</f>
        <v>-1.9010699915201761E-2</v>
      </c>
      <c r="K165" s="16">
        <f t="shared" si="3"/>
        <v>0</v>
      </c>
      <c r="L165" s="21">
        <f t="shared" si="4"/>
        <v>-6.9025645078644796E-2</v>
      </c>
      <c r="M165" s="61">
        <f t="array" ref="M165">SQRT(MMULT(MMULT(TRANSPOSE($A$4:$A$9),MMULT(TRANSPOSE(EXP(B166:$G$532)-1),EXP(B166:$G$532)-1)/COUNTA($G166:G$532)),$A$4:$A$9))*(-1/SQRT(2*PI())*EXP(-1*(NORMSINV($B$11))^2/2)/$B$11)</f>
        <v>-2.497317883537897E-2</v>
      </c>
      <c r="N165" s="21">
        <f t="array" ref="N165">SQRT(MMULT(MMULT(TRANSPOSE($A$4:$A$9),MMULT(TRANSPOSE(EXP(B166:G417)-1),EXP(B166:G417)-1)/COUNTA(G166:G417)),$A$4:$A$9))*(-1/SQRT(2*PI())*EXP(-1*(NORMSINV($B$11))^2/2)/$B$11)</f>
        <v>-2.1779884392231302E-2</v>
      </c>
      <c r="O165" s="62">
        <f t="shared" si="5"/>
        <v>-7.8972125534508705E-2</v>
      </c>
      <c r="P165" s="61">
        <f>Stocks!N371</f>
        <v>1.3512244352218492E-2</v>
      </c>
      <c r="Q165" s="21">
        <f>Stocks!O371</f>
        <v>1.2850684791547797E-2</v>
      </c>
      <c r="R165" s="21">
        <f>Stocks!P371</f>
        <v>8.5942511966845131E-3</v>
      </c>
      <c r="S165" s="21">
        <f>Stocks!Q371</f>
        <v>1.8393198099030478E-2</v>
      </c>
      <c r="T165" s="21">
        <f>Stocks!R371</f>
        <v>1.4072939246848666E-2</v>
      </c>
      <c r="U165" s="21">
        <f>Stocks!S371</f>
        <v>-8.5584046533721207E-3</v>
      </c>
      <c r="V165" s="61">
        <f t="shared" si="6"/>
        <v>9.8108188388263008E-3</v>
      </c>
    </row>
    <row r="166" spans="1:22" ht="12.75" customHeight="1">
      <c r="A166" s="63">
        <f>Stocks!A370</f>
        <v>42929</v>
      </c>
      <c r="B166" s="64">
        <f>Stocks!H370</f>
        <v>-1.8716136253293724E-2</v>
      </c>
      <c r="C166" s="64">
        <f>Stocks!I370</f>
        <v>-2.9212205347052908E-4</v>
      </c>
      <c r="D166" s="64">
        <f>Stocks!J370</f>
        <v>1.3833029135265131E-2</v>
      </c>
      <c r="E166" s="64">
        <f>Stocks!K370</f>
        <v>-3.4073290668386633E-3</v>
      </c>
      <c r="F166" s="64">
        <f>Stocks!L370</f>
        <v>8.6759944654972079E-3</v>
      </c>
      <c r="G166" s="65">
        <f>Stocks!M370</f>
        <v>-5.3274948456557948E-3</v>
      </c>
      <c r="H166" s="21">
        <f t="array" ref="H166">SQRT(MMULT(MMULT(TRANSPOSE($A$4:$A$9),MMULT(TRANSPOSE(EXP(B167:$G$530)-1),EXP(B167:$G$530)-1)/COUNTA($G167:G$530)),$A$4:$A$9))*NORMSINV($B$11)</f>
        <v>-2.1857560853922497E-2</v>
      </c>
      <c r="I166" s="16">
        <f t="shared" si="2"/>
        <v>0</v>
      </c>
      <c r="J166" s="21">
        <f t="array" ref="J166">SQRT(MMULT(MMULT(TRANSPOSE($A$4:$A$9),MMULT(TRANSPOSE(EXP(B167:G418)-1),EXP(B167:G418)-1)/COUNTA(G167:G418)),$A$4:$A$9))*NORMSINV($B$11)</f>
        <v>-1.9012810190578537E-2</v>
      </c>
      <c r="K166" s="16">
        <f t="shared" si="3"/>
        <v>0</v>
      </c>
      <c r="L166" s="21">
        <f t="shared" si="4"/>
        <v>-6.9119676394129997E-2</v>
      </c>
      <c r="M166" s="61">
        <f t="array" ref="M166">SQRT(MMULT(MMULT(TRANSPOSE($A$4:$A$9),MMULT(TRANSPOSE(EXP(B167:$G$532)-1),EXP(B167:$G$532)-1)/COUNTA($G167:G$532)),$A$4:$A$9))*(-1/SQRT(2*PI())*EXP(-1*(NORMSINV($B$11))^2/2)/$B$11)</f>
        <v>-2.5007105103821096E-2</v>
      </c>
      <c r="N166" s="21">
        <f t="array" ref="N166">SQRT(MMULT(MMULT(TRANSPOSE($A$4:$A$9),MMULT(TRANSPOSE(EXP(B167:G418)-1),EXP(B167:G418)-1)/COUNTA(G167:G418)),$A$4:$A$9))*(-1/SQRT(2*PI())*EXP(-1*(NORMSINV($B$11))^2/2)/$B$11)</f>
        <v>-2.1782302059857796E-2</v>
      </c>
      <c r="O166" s="62">
        <f t="shared" si="5"/>
        <v>-7.9079409815296112E-2</v>
      </c>
      <c r="P166" s="61">
        <f>Stocks!N370</f>
        <v>-1.854207697245339E-2</v>
      </c>
      <c r="Q166" s="21">
        <f>Stocks!O370</f>
        <v>-2.9207938997784618E-4</v>
      </c>
      <c r="R166" s="21">
        <f>Stocks!P370</f>
        <v>1.3929148177252592E-2</v>
      </c>
      <c r="S166" s="21">
        <f>Stocks!Q370</f>
        <v>-3.4015307086614787E-3</v>
      </c>
      <c r="T166" s="21">
        <f>Stocks!R370</f>
        <v>8.7137399864887742E-3</v>
      </c>
      <c r="U166" s="21">
        <f>Stocks!S370</f>
        <v>-5.3133289124668876E-3</v>
      </c>
      <c r="V166" s="61">
        <f t="shared" si="6"/>
        <v>-8.1768796996970579E-4</v>
      </c>
    </row>
    <row r="167" spans="1:22" ht="12.75" customHeight="1">
      <c r="A167" s="63">
        <f>Stocks!A369</f>
        <v>42928</v>
      </c>
      <c r="B167" s="64">
        <f>Stocks!H369</f>
        <v>7.0042861349574864E-3</v>
      </c>
      <c r="C167" s="64">
        <f>Stocks!I369</f>
        <v>9.681775422146913E-3</v>
      </c>
      <c r="D167" s="64">
        <f>Stocks!J369</f>
        <v>1.4419633361161387E-3</v>
      </c>
      <c r="E167" s="64">
        <f>Stocks!K369</f>
        <v>2.8237457900817699E-2</v>
      </c>
      <c r="F167" s="64">
        <f>Stocks!L369</f>
        <v>1.6438290699486855E-2</v>
      </c>
      <c r="G167" s="65">
        <f>Stocks!M369</f>
        <v>-7.5164419145428577E-3</v>
      </c>
      <c r="H167" s="21">
        <f t="array" ref="H167">SQRT(MMULT(MMULT(TRANSPOSE($A$4:$A$9),MMULT(TRANSPOSE(EXP(B168:$G$530)-1),EXP(B168:$G$530)-1)/COUNTA($G168:G$530)),$A$4:$A$9))*NORMSINV($B$11)</f>
        <v>-2.185803689122447E-2</v>
      </c>
      <c r="I167" s="16">
        <f t="shared" si="2"/>
        <v>0</v>
      </c>
      <c r="J167" s="21">
        <f t="array" ref="J167">SQRT(MMULT(MMULT(TRANSPOSE($A$4:$A$9),MMULT(TRANSPOSE(EXP(B168:G419)-1),EXP(B168:G419)-1)/COUNTA(G168:G419)),$A$4:$A$9))*NORMSINV($B$11)</f>
        <v>-1.8996713801791097E-2</v>
      </c>
      <c r="K167" s="16">
        <f t="shared" si="3"/>
        <v>0</v>
      </c>
      <c r="L167" s="21">
        <f t="shared" si="4"/>
        <v>-6.9121181756255437E-2</v>
      </c>
      <c r="M167" s="61">
        <f t="array" ref="M167">SQRT(MMULT(MMULT(TRANSPOSE($A$4:$A$9),MMULT(TRANSPOSE(EXP(B168:$G$532)-1),EXP(B168:$G$532)-1)/COUNTA($G168:G$532)),$A$4:$A$9))*(-1/SQRT(2*PI())*EXP(-1*(NORMSINV($B$11))^2/2)/$B$11)</f>
        <v>-2.500755536374456E-2</v>
      </c>
      <c r="N167" s="21">
        <f t="array" ref="N167">SQRT(MMULT(MMULT(TRANSPOSE($A$4:$A$9),MMULT(TRANSPOSE(EXP(B168:G419)-1),EXP(B168:G419)-1)/COUNTA(G168:G419)),$A$4:$A$9))*(-1/SQRT(2*PI())*EXP(-1*(NORMSINV($B$11))^2/2)/$B$11)</f>
        <v>-2.1763860998324731E-2</v>
      </c>
      <c r="O167" s="62">
        <f t="shared" si="5"/>
        <v>-7.9080833662193359E-2</v>
      </c>
      <c r="P167" s="61">
        <f>Stocks!N369</f>
        <v>7.0288735192564978E-3</v>
      </c>
      <c r="Q167" s="21">
        <f>Stocks!O369</f>
        <v>9.7287954330283651E-3</v>
      </c>
      <c r="R167" s="21">
        <f>Stocks!P369</f>
        <v>1.4430034651299879E-3</v>
      </c>
      <c r="S167" s="21">
        <f>Stocks!Q369</f>
        <v>2.863991409784335E-2</v>
      </c>
      <c r="T167" s="21">
        <f>Stocks!R369</f>
        <v>1.6574142771169142E-2</v>
      </c>
      <c r="U167" s="21">
        <f>Stocks!S369</f>
        <v>-7.4882641081627441E-3</v>
      </c>
      <c r="V167" s="61">
        <f t="shared" si="6"/>
        <v>9.3210775297107671E-3</v>
      </c>
    </row>
    <row r="168" spans="1:22" ht="12.75" customHeight="1">
      <c r="A168" s="63">
        <f>Stocks!A368</f>
        <v>42927</v>
      </c>
      <c r="B168" s="64">
        <f>Stocks!H368</f>
        <v>3.473233966134745E-2</v>
      </c>
      <c r="C168" s="64">
        <f>Stocks!I368</f>
        <v>7.99178152547181E-3</v>
      </c>
      <c r="D168" s="64">
        <f>Stocks!J368</f>
        <v>3.2349971475194787E-3</v>
      </c>
      <c r="E168" s="64">
        <f>Stocks!K368</f>
        <v>1.0814463703283039E-2</v>
      </c>
      <c r="F168" s="64">
        <f>Stocks!L368</f>
        <v>1.4263357679557205E-4</v>
      </c>
      <c r="G168" s="65">
        <f>Stocks!M368</f>
        <v>6.8932939365136149E-3</v>
      </c>
      <c r="H168" s="21">
        <f t="array" ref="H168">SQRT(MMULT(MMULT(TRANSPOSE($A$4:$A$9),MMULT(TRANSPOSE(EXP(B169:$G$530)-1),EXP(B169:$G$530)-1)/COUNTA($G169:G$530)),$A$4:$A$9))*NORMSINV($B$11)</f>
        <v>-2.1848657167382057E-2</v>
      </c>
      <c r="I168" s="16">
        <f t="shared" si="2"/>
        <v>0</v>
      </c>
      <c r="J168" s="21">
        <f t="array" ref="J168">SQRT(MMULT(MMULT(TRANSPOSE($A$4:$A$9),MMULT(TRANSPOSE(EXP(B169:G420)-1),EXP(B169:G420)-1)/COUNTA(G169:G420)),$A$4:$A$9))*NORMSINV($B$11)</f>
        <v>-1.894312401077038E-2</v>
      </c>
      <c r="K168" s="16">
        <f t="shared" si="3"/>
        <v>0</v>
      </c>
      <c r="L168" s="21">
        <f t="shared" si="4"/>
        <v>-6.9091520465090026E-2</v>
      </c>
      <c r="M168" s="61">
        <f t="array" ref="M168">SQRT(MMULT(MMULT(TRANSPOSE($A$4:$A$9),MMULT(TRANSPOSE(EXP(B169:$G$532)-1),EXP(B169:$G$532)-1)/COUNTA($G169:G$532)),$A$4:$A$9))*(-1/SQRT(2*PI())*EXP(-1*(NORMSINV($B$11))^2/2)/$B$11)</f>
        <v>-2.4996729266986584E-2</v>
      </c>
      <c r="N168" s="21">
        <f t="array" ref="N168">SQRT(MMULT(MMULT(TRANSPOSE($A$4:$A$9),MMULT(TRANSPOSE(EXP(B169:G420)-1),EXP(B169:G420)-1)/COUNTA(G169:G420)),$A$4:$A$9))*(-1/SQRT(2*PI())*EXP(-1*(NORMSINV($B$11))^2/2)/$B$11)</f>
        <v>-2.170246507612085E-2</v>
      </c>
      <c r="O168" s="62">
        <f t="shared" si="5"/>
        <v>-7.9046598538268786E-2</v>
      </c>
      <c r="P168" s="61">
        <f>Stocks!N368</f>
        <v>3.5342551571304094E-2</v>
      </c>
      <c r="Q168" s="21">
        <f>Stocks!O368</f>
        <v>8.0238010522979512E-3</v>
      </c>
      <c r="R168" s="21">
        <f>Stocks!P368</f>
        <v>3.2402353978436666E-3</v>
      </c>
      <c r="S168" s="21">
        <f>Stocks!Q368</f>
        <v>1.0873151383679294E-2</v>
      </c>
      <c r="T168" s="21">
        <f>Stocks!R368</f>
        <v>1.4264374944782828E-4</v>
      </c>
      <c r="U168" s="21">
        <f>Stocks!S368</f>
        <v>6.9171073733880076E-3</v>
      </c>
      <c r="V168" s="61">
        <f t="shared" si="6"/>
        <v>1.0756581754660139E-2</v>
      </c>
    </row>
    <row r="169" spans="1:22" ht="12.75" customHeight="1">
      <c r="A169" s="63">
        <f>Stocks!A367</f>
        <v>42926</v>
      </c>
      <c r="B169" s="64">
        <f>Stocks!H367</f>
        <v>8.9945687186990548E-3</v>
      </c>
      <c r="C169" s="64">
        <f>Stocks!I367</f>
        <v>-6.8117171318183905E-3</v>
      </c>
      <c r="D169" s="64">
        <f>Stocks!J367</f>
        <v>6.084670601538663E-3</v>
      </c>
      <c r="E169" s="64">
        <f>Stocks!K367</f>
        <v>1.6444188107697367E-2</v>
      </c>
      <c r="F169" s="64">
        <f>Stocks!L367</f>
        <v>7.4585075278742301E-3</v>
      </c>
      <c r="G169" s="65">
        <f>Stocks!M367</f>
        <v>-1.1673568643638342E-3</v>
      </c>
      <c r="H169" s="21">
        <f t="array" ref="H169">SQRT(MMULT(MMULT(TRANSPOSE($A$4:$A$9),MMULT(TRANSPOSE(EXP(B170:$G$530)-1),EXP(B170:$G$530)-1)/COUNTA($G170:G$530)),$A$4:$A$9))*NORMSINV($B$11)</f>
        <v>-2.18696021690531E-2</v>
      </c>
      <c r="I169" s="16">
        <f t="shared" si="2"/>
        <v>0</v>
      </c>
      <c r="J169" s="21">
        <f t="array" ref="J169">SQRT(MMULT(MMULT(TRANSPOSE($A$4:$A$9),MMULT(TRANSPOSE(EXP(B170:G421)-1),EXP(B170:G421)-1)/COUNTA(G170:G421)),$A$4:$A$9))*NORMSINV($B$11)</f>
        <v>-1.901715187303676E-2</v>
      </c>
      <c r="K169" s="16">
        <f t="shared" si="3"/>
        <v>0</v>
      </c>
      <c r="L169" s="21">
        <f t="shared" si="4"/>
        <v>-6.9157754375966551E-2</v>
      </c>
      <c r="M169" s="61">
        <f t="array" ref="M169">SQRT(MMULT(MMULT(TRANSPOSE($A$4:$A$9),MMULT(TRANSPOSE(EXP(B170:$G$532)-1),EXP(B170:$G$532)-1)/COUNTA($G170:G$532)),$A$4:$A$9))*(-1/SQRT(2*PI())*EXP(-1*(NORMSINV($B$11))^2/2)/$B$11)</f>
        <v>-2.5020596670268538E-2</v>
      </c>
      <c r="N169" s="21">
        <f t="array" ref="N169">SQRT(MMULT(MMULT(TRANSPOSE($A$4:$A$9),MMULT(TRANSPOSE(EXP(B170:G421)-1),EXP(B170:G421)-1)/COUNTA(G170:G421)),$A$4:$A$9))*(-1/SQRT(2*PI())*EXP(-1*(NORMSINV($B$11))^2/2)/$B$11)</f>
        <v>-2.1787276171407063E-2</v>
      </c>
      <c r="O169" s="62">
        <f t="shared" si="5"/>
        <v>-7.9122073894473538E-2</v>
      </c>
      <c r="P169" s="61">
        <f>Stocks!N367</f>
        <v>9.0351414052896317E-3</v>
      </c>
      <c r="Q169" s="21">
        <f>Stocks!O367</f>
        <v>-6.7885699737942843E-3</v>
      </c>
      <c r="R169" s="21">
        <f>Stocks!P367</f>
        <v>6.1032198125653917E-3</v>
      </c>
      <c r="S169" s="21">
        <f>Stocks!Q367</f>
        <v>1.6580137941543231E-2</v>
      </c>
      <c r="T169" s="21">
        <f>Stocks!R367</f>
        <v>7.4863914762495288E-3</v>
      </c>
      <c r="U169" s="21">
        <f>Stocks!S367</f>
        <v>-1.1666757683925636E-3</v>
      </c>
      <c r="V169" s="61">
        <f t="shared" si="6"/>
        <v>5.2082741489101556E-3</v>
      </c>
    </row>
    <row r="170" spans="1:22" ht="12.75" customHeight="1">
      <c r="A170" s="63">
        <f>Stocks!A366</f>
        <v>42923</v>
      </c>
      <c r="B170" s="64">
        <f>Stocks!H366</f>
        <v>1.411490063438125E-2</v>
      </c>
      <c r="C170" s="64">
        <f>Stocks!I366</f>
        <v>7.4061504655056412E-3</v>
      </c>
      <c r="D170" s="64">
        <f>Stocks!J366</f>
        <v>1.010776767622408E-2</v>
      </c>
      <c r="E170" s="64">
        <f>Stocks!K366</f>
        <v>2.6517041949036983E-2</v>
      </c>
      <c r="F170" s="64">
        <f>Stocks!L366</f>
        <v>1.2895929350948764E-2</v>
      </c>
      <c r="G170" s="65">
        <f>Stocks!M366</f>
        <v>5.9203738087743154E-3</v>
      </c>
      <c r="H170" s="21">
        <f t="array" ref="H170">SQRT(MMULT(MMULT(TRANSPOSE($A$4:$A$9),MMULT(TRANSPOSE(EXP(B171:$G$530)-1),EXP(B171:$G$530)-1)/COUNTA($G171:G$530)),$A$4:$A$9))*NORMSINV($B$11)</f>
        <v>-2.1842473964283435E-2</v>
      </c>
      <c r="I170" s="16">
        <f t="shared" si="2"/>
        <v>0</v>
      </c>
      <c r="J170" s="21">
        <f t="array" ref="J170">SQRT(MMULT(MMULT(TRANSPOSE($A$4:$A$9),MMULT(TRANSPOSE(EXP(B171:G422)-1),EXP(B171:G422)-1)/COUNTA(G171:G422)),$A$4:$A$9))*NORMSINV($B$11)</f>
        <v>-1.8931600974823177E-2</v>
      </c>
      <c r="K170" s="16">
        <f t="shared" si="3"/>
        <v>0</v>
      </c>
      <c r="L170" s="21">
        <f t="shared" si="4"/>
        <v>-6.9071967460062972E-2</v>
      </c>
      <c r="M170" s="61">
        <f t="array" ref="M170">SQRT(MMULT(MMULT(TRANSPOSE($A$4:$A$9),MMULT(TRANSPOSE(EXP(B171:$G$532)-1),EXP(B171:$G$532)-1)/COUNTA($G171:G$532)),$A$4:$A$9))*(-1/SQRT(2*PI())*EXP(-1*(NORMSINV($B$11))^2/2)/$B$11)</f>
        <v>-2.4989463929058767E-2</v>
      </c>
      <c r="N170" s="21">
        <f t="array" ref="N170">SQRT(MMULT(MMULT(TRANSPOSE($A$4:$A$9),MMULT(TRANSPOSE(EXP(B171:G422)-1),EXP(B171:G422)-1)/COUNTA(G171:G422)),$A$4:$A$9))*(-1/SQRT(2*PI())*EXP(-1*(NORMSINV($B$11))^2/2)/$B$11)</f>
        <v>-2.1689263542674048E-2</v>
      </c>
      <c r="O170" s="62">
        <f t="shared" si="5"/>
        <v>-7.9023623522446074E-2</v>
      </c>
      <c r="P170" s="61">
        <f>Stocks!N366</f>
        <v>1.4214986189148814E-2</v>
      </c>
      <c r="Q170" s="21">
        <f>Stocks!O366</f>
        <v>7.4336438292835691E-3</v>
      </c>
      <c r="R170" s="21">
        <f>Stocks!P366</f>
        <v>1.0159023709051859E-2</v>
      </c>
      <c r="S170" s="21">
        <f>Stocks!Q366</f>
        <v>2.687174700854698E-2</v>
      </c>
      <c r="T170" s="21">
        <f>Stocks!R366</f>
        <v>1.2979440446137858E-2</v>
      </c>
      <c r="U170" s="21">
        <f>Stocks!S366</f>
        <v>5.9379338587081968E-3</v>
      </c>
      <c r="V170" s="61">
        <f t="shared" si="6"/>
        <v>1.2932795840146213E-2</v>
      </c>
    </row>
    <row r="171" spans="1:22" ht="12.75" customHeight="1">
      <c r="A171" s="63">
        <f>Stocks!A365</f>
        <v>42922</v>
      </c>
      <c r="B171" s="64">
        <f>Stocks!H365</f>
        <v>-5.7444428560799177E-2</v>
      </c>
      <c r="C171" s="64">
        <f>Stocks!I365</f>
        <v>-2.0892352030876731E-2</v>
      </c>
      <c r="D171" s="64">
        <f>Stocks!J365</f>
        <v>-9.4833212617850375E-3</v>
      </c>
      <c r="E171" s="64">
        <f>Stocks!K365</f>
        <v>-9.2561812115483835E-3</v>
      </c>
      <c r="F171" s="64">
        <f>Stocks!L365</f>
        <v>-7.4100041005069443E-3</v>
      </c>
      <c r="G171" s="65">
        <f>Stocks!M365</f>
        <v>2.4667748110427244E-3</v>
      </c>
      <c r="H171" s="21">
        <f t="array" ref="H171">SQRT(MMULT(MMULT(TRANSPOSE($A$4:$A$9),MMULT(TRANSPOSE(EXP(B172:$G$530)-1),EXP(B172:$G$530)-1)/COUNTA($G172:G$530)),$A$4:$A$9))*NORMSINV($B$11)</f>
        <v>-2.1776813643797296E-2</v>
      </c>
      <c r="I171" s="16">
        <f t="shared" si="2"/>
        <v>0</v>
      </c>
      <c r="J171" s="21">
        <f t="array" ref="J171">SQRT(MMULT(MMULT(TRANSPOSE($A$4:$A$9),MMULT(TRANSPOSE(EXP(B172:G423)-1),EXP(B172:G423)-1)/COUNTA(G172:G423)),$A$4:$A$9))*NORMSINV($B$11)</f>
        <v>-1.8780409406689878E-2</v>
      </c>
      <c r="K171" s="16">
        <f t="shared" si="3"/>
        <v>0</v>
      </c>
      <c r="L171" s="21">
        <f t="shared" si="4"/>
        <v>-6.8864331295430153E-2</v>
      </c>
      <c r="M171" s="61">
        <f t="array" ref="M171">SQRT(MMULT(MMULT(TRANSPOSE($A$4:$A$9),MMULT(TRANSPOSE(EXP(B172:$G$532)-1),EXP(B172:$G$532)-1)/COUNTA($G172:G$532)),$A$4:$A$9))*(-1/SQRT(2*PI())*EXP(-1*(NORMSINV($B$11))^2/2)/$B$11)</f>
        <v>-2.4914247370759524E-2</v>
      </c>
      <c r="N171" s="21">
        <f t="array" ref="N171">SQRT(MMULT(MMULT(TRANSPOSE($A$4:$A$9),MMULT(TRANSPOSE(EXP(B172:G423)-1),EXP(B172:G423)-1)/COUNTA(G172:G423)),$A$4:$A$9))*(-1/SQRT(2*PI())*EXP(-1*(NORMSINV($B$11))^2/2)/$B$11)</f>
        <v>-2.1516048727348379E-2</v>
      </c>
      <c r="O171" s="62">
        <f t="shared" si="5"/>
        <v>-7.8785767880461627E-2</v>
      </c>
      <c r="P171" s="61">
        <f>Stocks!N365</f>
        <v>-5.5825641943509544E-2</v>
      </c>
      <c r="Q171" s="21">
        <f>Stocks!O365</f>
        <v>-2.067561882383746E-2</v>
      </c>
      <c r="R171" s="21">
        <f>Stocks!P365</f>
        <v>-9.4384963788714232E-3</v>
      </c>
      <c r="S171" s="21">
        <f>Stocks!Q365</f>
        <v>-9.2134746344186471E-3</v>
      </c>
      <c r="T171" s="21">
        <f>Stocks!R365</f>
        <v>-7.3826177063031203E-3</v>
      </c>
      <c r="U171" s="21">
        <f>Stocks!S365</f>
        <v>2.4698198032821255E-3</v>
      </c>
      <c r="V171" s="61">
        <f t="shared" si="6"/>
        <v>-1.6677671613943013E-2</v>
      </c>
    </row>
    <row r="172" spans="1:22" ht="12.75" customHeight="1">
      <c r="A172" s="63">
        <f>Stocks!A364</f>
        <v>42921</v>
      </c>
      <c r="B172" s="64">
        <f>Stocks!H364</f>
        <v>-7.5155625515694144E-2</v>
      </c>
      <c r="C172" s="64">
        <f>Stocks!I364</f>
        <v>2.5960376451348875E-2</v>
      </c>
      <c r="D172" s="64">
        <f>Stocks!J364</f>
        <v>4.1032373988134415E-3</v>
      </c>
      <c r="E172" s="64">
        <f>Stocks!K364</f>
        <v>9.8033531050112799E-3</v>
      </c>
      <c r="F172" s="64">
        <f>Stocks!L364</f>
        <v>1.32606267084719E-2</v>
      </c>
      <c r="G172" s="65">
        <f>Stocks!M364</f>
        <v>1.0963804122529938E-2</v>
      </c>
      <c r="H172" s="21">
        <f t="array" ref="H172">SQRT(MMULT(MMULT(TRANSPOSE($A$4:$A$9),MMULT(TRANSPOSE(EXP(B173:$G$530)-1),EXP(B173:$G$530)-1)/COUNTA($G173:G$530)),$A$4:$A$9))*NORMSINV($B$11)</f>
        <v>-2.1806626555313128E-2</v>
      </c>
      <c r="I172" s="16">
        <f t="shared" si="2"/>
        <v>0</v>
      </c>
      <c r="J172" s="21">
        <f t="array" ref="J172">SQRT(MMULT(MMULT(TRANSPOSE($A$4:$A$9),MMULT(TRANSPOSE(EXP(B173:G424)-1),EXP(B173:G424)-1)/COUNTA(G173:G424)),$A$4:$A$9))*NORMSINV($B$11)</f>
        <v>-1.8780052499344946E-2</v>
      </c>
      <c r="K172" s="16">
        <f t="shared" si="3"/>
        <v>0</v>
      </c>
      <c r="L172" s="21">
        <f t="shared" si="4"/>
        <v>-6.8958607999501251E-2</v>
      </c>
      <c r="M172" s="61">
        <f t="array" ref="M172">SQRT(MMULT(MMULT(TRANSPOSE($A$4:$A$9),MMULT(TRANSPOSE(EXP(B173:$G$532)-1),EXP(B173:$G$532)-1)/COUNTA($G173:G$532)),$A$4:$A$9))*(-1/SQRT(2*PI())*EXP(-1*(NORMSINV($B$11))^2/2)/$B$11)</f>
        <v>-2.4948258705878711E-2</v>
      </c>
      <c r="N172" s="21">
        <f t="array" ref="N172">SQRT(MMULT(MMULT(TRANSPOSE($A$4:$A$9),MMULT(TRANSPOSE(EXP(B173:G424)-1),EXP(B173:G424)-1)/COUNTA(G173:G424)),$A$4:$A$9))*(-1/SQRT(2*PI())*EXP(-1*(NORMSINV($B$11))^2/2)/$B$11)</f>
        <v>-2.1515639831266382E-2</v>
      </c>
      <c r="O172" s="62">
        <f t="shared" si="5"/>
        <v>-7.8893321165701538E-2</v>
      </c>
      <c r="P172" s="61">
        <f>Stocks!N364</f>
        <v>-7.2400882995872176E-2</v>
      </c>
      <c r="Q172" s="21">
        <f>Stocks!O364</f>
        <v>2.6300282008617865E-2</v>
      </c>
      <c r="R172" s="21">
        <f>Stocks!P364</f>
        <v>4.111667203275023E-3</v>
      </c>
      <c r="S172" s="21">
        <f>Stocks!Q364</f>
        <v>9.8515633830686556E-3</v>
      </c>
      <c r="T172" s="21">
        <f>Stocks!R364</f>
        <v>1.3348938744725062E-2</v>
      </c>
      <c r="U172" s="21">
        <f>Stocks!S364</f>
        <v>1.1024126877003505E-2</v>
      </c>
      <c r="V172" s="61">
        <f t="shared" si="6"/>
        <v>-1.2940507965303444E-3</v>
      </c>
    </row>
    <row r="173" spans="1:22" ht="12.75" customHeight="1">
      <c r="A173" s="63">
        <f>Stocks!A363</f>
        <v>42919</v>
      </c>
      <c r="B173" s="64">
        <f>Stocks!H363</f>
        <v>-2.5175265848690745E-2</v>
      </c>
      <c r="C173" s="64">
        <f>Stocks!I363</f>
        <v>-8.3334242913915193E-3</v>
      </c>
      <c r="D173" s="64">
        <f>Stocks!J363</f>
        <v>-3.6173112093375644E-3</v>
      </c>
      <c r="E173" s="64">
        <f>Stocks!K363</f>
        <v>-2.1923917416459743E-2</v>
      </c>
      <c r="F173" s="64">
        <f>Stocks!L363</f>
        <v>-1.1086947908740097E-2</v>
      </c>
      <c r="G173" s="65">
        <f>Stocks!M363</f>
        <v>1.3455986862374093E-3</v>
      </c>
      <c r="H173" s="21">
        <f t="array" ref="H173">SQRT(MMULT(MMULT(TRANSPOSE($A$4:$A$9),MMULT(TRANSPOSE(EXP(B174:$G$530)-1),EXP(B174:$G$530)-1)/COUNTA($G174:G$530)),$A$4:$A$9))*NORMSINV($B$11)</f>
        <v>-2.1792340226694792E-2</v>
      </c>
      <c r="I173" s="16">
        <f t="shared" si="2"/>
        <v>0</v>
      </c>
      <c r="J173" s="21">
        <f t="array" ref="J173">SQRT(MMULT(MMULT(TRANSPOSE($A$4:$A$9),MMULT(TRANSPOSE(EXP(B174:G425)-1),EXP(B174:G425)-1)/COUNTA(G174:G425)),$A$4:$A$9))*NORMSINV($B$11)</f>
        <v>-1.8824900577483573E-2</v>
      </c>
      <c r="K173" s="16">
        <f t="shared" si="3"/>
        <v>0</v>
      </c>
      <c r="L173" s="21">
        <f t="shared" si="4"/>
        <v>-6.8913430661665664E-2</v>
      </c>
      <c r="M173" s="61">
        <f t="array" ref="M173">SQRT(MMULT(MMULT(TRANSPOSE($A$4:$A$9),MMULT(TRANSPOSE(EXP(B174:$G$532)-1),EXP(B174:$G$532)-1)/COUNTA($G174:G$532)),$A$4:$A$9))*(-1/SQRT(2*PI())*EXP(-1*(NORMSINV($B$11))^2/2)/$B$11)</f>
        <v>-2.4931816911837032E-2</v>
      </c>
      <c r="N173" s="21">
        <f t="array" ref="N173">SQRT(MMULT(MMULT(TRANSPOSE($A$4:$A$9),MMULT(TRANSPOSE(EXP(B174:G425)-1),EXP(B174:G425)-1)/COUNTA(G174:G425)),$A$4:$A$9))*(-1/SQRT(2*PI())*EXP(-1*(NORMSINV($B$11))^2/2)/$B$11)</f>
        <v>-2.1567020683177677E-2</v>
      </c>
      <c r="O173" s="62">
        <f t="shared" si="5"/>
        <v>-7.8841327647710444E-2</v>
      </c>
      <c r="P173" s="61">
        <f>Stocks!N363</f>
        <v>-2.486101151216822E-2</v>
      </c>
      <c r="Q173" s="21">
        <f>Stocks!O363</f>
        <v>-8.2987975643437975E-3</v>
      </c>
      <c r="R173" s="21">
        <f>Stocks!P363</f>
        <v>-3.6107766207330487E-3</v>
      </c>
      <c r="S173" s="21">
        <f>Stocks!Q363</f>
        <v>-2.1685335073011538E-2</v>
      </c>
      <c r="T173" s="21">
        <f>Stocks!R363</f>
        <v>-1.1025714208979416E-2</v>
      </c>
      <c r="U173" s="21">
        <f>Stocks!S363</f>
        <v>1.3465044103510633E-3</v>
      </c>
      <c r="V173" s="61">
        <f t="shared" si="6"/>
        <v>-1.135585509481416E-2</v>
      </c>
    </row>
    <row r="174" spans="1:22" ht="12.75" customHeight="1">
      <c r="A174" s="63">
        <f>Stocks!A362</f>
        <v>42916</v>
      </c>
      <c r="B174" s="64">
        <f>Stocks!H362</f>
        <v>2.3810438677543755E-3</v>
      </c>
      <c r="C174" s="64">
        <f>Stocks!I362</f>
        <v>5.9452736856674786E-3</v>
      </c>
      <c r="D174" s="64">
        <f>Stocks!J362</f>
        <v>2.3635619897859352E-3</v>
      </c>
      <c r="E174" s="64">
        <f>Stocks!K362</f>
        <v>-4.5408558825840674E-3</v>
      </c>
      <c r="F174" s="64">
        <f>Stocks!L362</f>
        <v>6.4036352340090773E-3</v>
      </c>
      <c r="G174" s="65">
        <f>Stocks!M362</f>
        <v>-1.1971145737645764E-3</v>
      </c>
      <c r="H174" s="21">
        <f t="array" ref="H174">SQRT(MMULT(MMULT(TRANSPOSE($A$4:$A$9),MMULT(TRANSPOSE(EXP(B175:$G$530)-1),EXP(B175:$G$530)-1)/COUNTA($G175:G$530)),$A$4:$A$9))*NORMSINV($B$11)</f>
        <v>-2.1821666270204508E-2</v>
      </c>
      <c r="I174" s="16">
        <f t="shared" si="2"/>
        <v>0</v>
      </c>
      <c r="J174" s="21">
        <f t="array" ref="J174">SQRT(MMULT(MMULT(TRANSPOSE($A$4:$A$9),MMULT(TRANSPOSE(EXP(B175:G426)-1),EXP(B175:G426)-1)/COUNTA(G175:G426)),$A$4:$A$9))*NORMSINV($B$11)</f>
        <v>-1.8886517548524488E-2</v>
      </c>
      <c r="K174" s="16">
        <f t="shared" si="3"/>
        <v>0</v>
      </c>
      <c r="L174" s="21">
        <f t="shared" si="4"/>
        <v>-6.9006167753917561E-2</v>
      </c>
      <c r="M174" s="61">
        <f t="array" ref="M174">SQRT(MMULT(MMULT(TRANSPOSE($A$4:$A$9),MMULT(TRANSPOSE(EXP(B175:$G$532)-1),EXP(B175:$G$532)-1)/COUNTA($G175:G$532)),$A$4:$A$9))*(-1/SQRT(2*PI())*EXP(-1*(NORMSINV($B$11))^2/2)/$B$11)</f>
        <v>-2.4965269819497978E-2</v>
      </c>
      <c r="N174" s="21">
        <f t="array" ref="N174">SQRT(MMULT(MMULT(TRANSPOSE($A$4:$A$9),MMULT(TRANSPOSE(EXP(B175:G426)-1),EXP(B175:G426)-1)/COUNTA(G175:G426)),$A$4:$A$9))*(-1/SQRT(2*PI())*EXP(-1*(NORMSINV($B$11))^2/2)/$B$11)</f>
        <v>-2.1637613060725938E-2</v>
      </c>
      <c r="O174" s="62">
        <f t="shared" si="5"/>
        <v>-7.8947115030274323E-2</v>
      </c>
      <c r="P174" s="61">
        <f>Stocks!N362</f>
        <v>2.3838808038807893E-3</v>
      </c>
      <c r="Q174" s="21">
        <f>Stocks!O362</f>
        <v>5.9629819012688001E-3</v>
      </c>
      <c r="R174" s="21">
        <f>Stocks!P362</f>
        <v>2.3663574043705188E-3</v>
      </c>
      <c r="S174" s="21">
        <f>Stocks!Q362</f>
        <v>-4.5305617837449134E-3</v>
      </c>
      <c r="T174" s="21">
        <f>Stocks!R362</f>
        <v>6.4241823414267138E-3</v>
      </c>
      <c r="U174" s="21">
        <f>Stocks!S362</f>
        <v>-1.1963983179551162E-3</v>
      </c>
      <c r="V174" s="61">
        <f t="shared" si="6"/>
        <v>1.9017403915411321E-3</v>
      </c>
    </row>
    <row r="175" spans="1:22" ht="12.75" customHeight="1">
      <c r="A175" s="63">
        <f>Stocks!A361</f>
        <v>42915</v>
      </c>
      <c r="B175" s="64">
        <f>Stocks!H361</f>
        <v>-2.8663529136458869E-2</v>
      </c>
      <c r="C175" s="64">
        <f>Stocks!I361</f>
        <v>-1.9487088124933216E-2</v>
      </c>
      <c r="D175" s="64">
        <f>Stocks!J361</f>
        <v>-1.4853051628622252E-2</v>
      </c>
      <c r="E175" s="64">
        <f>Stocks!K361</f>
        <v>-2.1879014413054367E-2</v>
      </c>
      <c r="F175" s="64">
        <f>Stocks!L361</f>
        <v>-1.8946287169094855E-2</v>
      </c>
      <c r="G175" s="65">
        <f>Stocks!M361</f>
        <v>2.580053589832476E-3</v>
      </c>
      <c r="H175" s="21">
        <f t="array" ref="H175">SQRT(MMULT(MMULT(TRANSPOSE($A$4:$A$9),MMULT(TRANSPOSE(EXP(B176:$G$530)-1),EXP(B176:$G$530)-1)/COUNTA($G176:G$530)),$A$4:$A$9))*NORMSINV($B$11)</f>
        <v>-2.1755029100230503E-2</v>
      </c>
      <c r="I175" s="16">
        <f t="shared" si="2"/>
        <v>0</v>
      </c>
      <c r="J175" s="21">
        <f t="array" ref="J175">SQRT(MMULT(MMULT(TRANSPOSE($A$4:$A$9),MMULT(TRANSPOSE(EXP(B176:G427)-1),EXP(B176:G427)-1)/COUNTA(G176:G427)),$A$4:$A$9))*NORMSINV($B$11)</f>
        <v>-1.8993899396864994E-2</v>
      </c>
      <c r="K175" s="16">
        <f t="shared" si="3"/>
        <v>0</v>
      </c>
      <c r="L175" s="21">
        <f t="shared" si="4"/>
        <v>-6.8795442519971925E-2</v>
      </c>
      <c r="M175" s="61">
        <f t="array" ref="M175">SQRT(MMULT(MMULT(TRANSPOSE($A$4:$A$9),MMULT(TRANSPOSE(EXP(B176:$G$532)-1),EXP(B176:$G$532)-1)/COUNTA($G176:G$532)),$A$4:$A$9))*(-1/SQRT(2*PI())*EXP(-1*(NORMSINV($B$11))^2/2)/$B$11)</f>
        <v>-2.4888934784649389E-2</v>
      </c>
      <c r="N175" s="21">
        <f t="array" ref="N175">SQRT(MMULT(MMULT(TRANSPOSE($A$4:$A$9),MMULT(TRANSPOSE(EXP(B176:G427)-1),EXP(B176:G427)-1)/COUNTA(G176:G427)),$A$4:$A$9))*(-1/SQRT(2*PI())*EXP(-1*(NORMSINV($B$11))^2/2)/$B$11)</f>
        <v>-2.176063663445613E-2</v>
      </c>
      <c r="O175" s="62">
        <f t="shared" si="5"/>
        <v>-7.8705722454884455E-2</v>
      </c>
      <c r="P175" s="61">
        <f>Stocks!N361</f>
        <v>-2.8256627202257974E-2</v>
      </c>
      <c r="Q175" s="21">
        <f>Stocks!O361</f>
        <v>-1.9298442197090825E-2</v>
      </c>
      <c r="R175" s="21">
        <f>Stocks!P361</f>
        <v>-1.4743289165100091E-2</v>
      </c>
      <c r="S175" s="21">
        <f>Stocks!Q361</f>
        <v>-2.1641404819987966E-2</v>
      </c>
      <c r="T175" s="21">
        <f>Stocks!R361</f>
        <v>-1.876793442061225E-2</v>
      </c>
      <c r="U175" s="21">
        <f>Stocks!S361</f>
        <v>2.5833847923733971E-3</v>
      </c>
      <c r="V175" s="61">
        <f t="shared" si="6"/>
        <v>-1.6687385502112618E-2</v>
      </c>
    </row>
    <row r="176" spans="1:22" ht="12.75" customHeight="1">
      <c r="A176" s="63">
        <f>Stocks!A360</f>
        <v>42914</v>
      </c>
      <c r="B176" s="64">
        <f>Stocks!H360</f>
        <v>2.4182951303194207E-2</v>
      </c>
      <c r="C176" s="64">
        <f>Stocks!I360</f>
        <v>1.6212780976497507E-2</v>
      </c>
      <c r="D176" s="64">
        <f>Stocks!J360</f>
        <v>1.4505262999710427E-2</v>
      </c>
      <c r="E176" s="64">
        <f>Stocks!K360</f>
        <v>1.5635615973552022E-2</v>
      </c>
      <c r="F176" s="64">
        <f>Stocks!L360</f>
        <v>8.4887914779397337E-3</v>
      </c>
      <c r="G176" s="65">
        <f>Stocks!M360</f>
        <v>-7.6833420736861476E-3</v>
      </c>
      <c r="H176" s="21">
        <f t="array" ref="H176">SQRT(MMULT(MMULT(TRANSPOSE($A$4:$A$9),MMULT(TRANSPOSE(EXP(B177:$G$530)-1),EXP(B177:$G$530)-1)/COUNTA($G177:G$530)),$A$4:$A$9))*NORMSINV($B$11)</f>
        <v>-2.1735062284744606E-2</v>
      </c>
      <c r="I176" s="16">
        <f t="shared" si="2"/>
        <v>0</v>
      </c>
      <c r="J176" s="21">
        <f t="array" ref="J176">SQRT(MMULT(MMULT(TRANSPOSE($A$4:$A$9),MMULT(TRANSPOSE(EXP(B177:G428)-1),EXP(B177:G428)-1)/COUNTA(G177:G428)),$A$4:$A$9))*NORMSINV($B$11)</f>
        <v>-1.9070039960595073E-2</v>
      </c>
      <c r="K176" s="16">
        <f t="shared" si="3"/>
        <v>0</v>
      </c>
      <c r="L176" s="21">
        <f t="shared" si="4"/>
        <v>-6.8732301905416168E-2</v>
      </c>
      <c r="M176" s="61">
        <f t="array" ref="M176">SQRT(MMULT(MMULT(TRANSPOSE($A$4:$A$9),MMULT(TRANSPOSE(EXP(B177:$G$532)-1),EXP(B177:$G$532)-1)/COUNTA($G177:G$532)),$A$4:$A$9))*(-1/SQRT(2*PI())*EXP(-1*(NORMSINV($B$11))^2/2)/$B$11)</f>
        <v>-2.4865993007767494E-2</v>
      </c>
      <c r="N176" s="21">
        <f t="array" ref="N176">SQRT(MMULT(MMULT(TRANSPOSE($A$4:$A$9),MMULT(TRANSPOSE(EXP(B177:G428)-1),EXP(B177:G428)-1)/COUNTA(G177:G428)),$A$4:$A$9))*(-1/SQRT(2*PI())*EXP(-1*(NORMSINV($B$11))^2/2)/$B$11)</f>
        <v>-2.1847868176850541E-2</v>
      </c>
      <c r="O176" s="62">
        <f t="shared" si="5"/>
        <v>-7.8633174186366284E-2</v>
      </c>
      <c r="P176" s="61">
        <f>Stocks!N360</f>
        <v>2.4477730282276709E-2</v>
      </c>
      <c r="Q176" s="21">
        <f>Stocks!O360</f>
        <v>1.6344921264645384E-2</v>
      </c>
      <c r="R176" s="21">
        <f>Stocks!P360</f>
        <v>1.461097483461348E-2</v>
      </c>
      <c r="S176" s="21">
        <f>Stocks!Q360</f>
        <v>1.5758491794732665E-2</v>
      </c>
      <c r="T176" s="21">
        <f>Stocks!R360</f>
        <v>8.5249234348356087E-3</v>
      </c>
      <c r="U176" s="21">
        <f>Stocks!S360</f>
        <v>-7.6539006520673384E-3</v>
      </c>
      <c r="V176" s="61">
        <f t="shared" si="6"/>
        <v>1.2010523493172751E-2</v>
      </c>
    </row>
    <row r="177" spans="1:22" ht="12.75" customHeight="1">
      <c r="A177" s="63">
        <f>Stocks!A359</f>
        <v>42913</v>
      </c>
      <c r="B177" s="64">
        <f>Stocks!H359</f>
        <v>-4.0878276293972927E-2</v>
      </c>
      <c r="C177" s="64">
        <f>Stocks!I359</f>
        <v>-1.240398657953895E-2</v>
      </c>
      <c r="D177" s="64">
        <f>Stocks!J359</f>
        <v>-1.4436565244057223E-2</v>
      </c>
      <c r="E177" s="64">
        <f>Stocks!K359</f>
        <v>-4.1946972308638641E-2</v>
      </c>
      <c r="F177" s="64">
        <f>Stocks!L359</f>
        <v>-1.8892685268761641E-2</v>
      </c>
      <c r="G177" s="65">
        <f>Stocks!M359</f>
        <v>9.3935257002304255E-3</v>
      </c>
      <c r="H177" s="21">
        <f t="array" ref="H177">SQRT(MMULT(MMULT(TRANSPOSE($A$4:$A$9),MMULT(TRANSPOSE(EXP(B178:$G$530)-1),EXP(B178:$G$530)-1)/COUNTA($G178:G$530)),$A$4:$A$9))*NORMSINV($B$11)</f>
        <v>-2.1631330255074188E-2</v>
      </c>
      <c r="I177" s="16">
        <f t="shared" si="2"/>
        <v>0</v>
      </c>
      <c r="J177" s="21">
        <f t="array" ref="J177">SQRT(MMULT(MMULT(TRANSPOSE($A$4:$A$9),MMULT(TRANSPOSE(EXP(B178:G429)-1),EXP(B178:G429)-1)/COUNTA(G178:G429)),$A$4:$A$9))*NORMSINV($B$11)</f>
        <v>-1.8966201976706447E-2</v>
      </c>
      <c r="K177" s="16">
        <f t="shared" si="3"/>
        <v>1</v>
      </c>
      <c r="L177" s="21">
        <f t="shared" si="4"/>
        <v>-6.8404272425345483E-2</v>
      </c>
      <c r="M177" s="61">
        <f t="array" ref="M177">SQRT(MMULT(MMULT(TRANSPOSE($A$4:$A$9),MMULT(TRANSPOSE(EXP(B178:$G$532)-1),EXP(B178:$G$532)-1)/COUNTA($G178:G$532)),$A$4:$A$9))*(-1/SQRT(2*PI())*EXP(-1*(NORMSINV($B$11))^2/2)/$B$11)</f>
        <v>-2.4747219663224827E-2</v>
      </c>
      <c r="N177" s="21">
        <f t="array" ref="N177">SQRT(MMULT(MMULT(TRANSPOSE($A$4:$A$9),MMULT(TRANSPOSE(EXP(B178:G429)-1),EXP(B178:G429)-1)/COUNTA(G178:G429)),$A$4:$A$9))*(-1/SQRT(2*PI())*EXP(-1*(NORMSINV($B$11))^2/2)/$B$11)</f>
        <v>-2.172890468288638E-2</v>
      </c>
      <c r="O177" s="62">
        <f t="shared" si="5"/>
        <v>-7.8257579892295523E-2</v>
      </c>
      <c r="P177" s="61">
        <f>Stocks!N359</f>
        <v>-4.0054028982331326E-2</v>
      </c>
      <c r="Q177" s="21">
        <f>Stocks!O359</f>
        <v>-1.2327374231345098E-2</v>
      </c>
      <c r="R177" s="21">
        <f>Stocks!P359</f>
        <v>-1.4332857696109513E-2</v>
      </c>
      <c r="S177" s="21">
        <f>Stocks!Q359</f>
        <v>-4.1079371428571404E-2</v>
      </c>
      <c r="T177" s="21">
        <f>Stocks!R359</f>
        <v>-1.8715337107583906E-2</v>
      </c>
      <c r="U177" s="21">
        <f>Stocks!S359</f>
        <v>9.4377833326271879E-3</v>
      </c>
      <c r="V177" s="61">
        <f t="shared" si="6"/>
        <v>-1.9511864352219008E-2</v>
      </c>
    </row>
    <row r="178" spans="1:22" ht="12.75" customHeight="1">
      <c r="A178" s="63">
        <f>Stocks!A358</f>
        <v>42912</v>
      </c>
      <c r="B178" s="64">
        <f>Stocks!H358</f>
        <v>-1.5665213724473291E-2</v>
      </c>
      <c r="C178" s="64">
        <f>Stocks!I358</f>
        <v>-3.5160574445862111E-3</v>
      </c>
      <c r="D178" s="64">
        <f>Stocks!J358</f>
        <v>-3.1495675262591095E-3</v>
      </c>
      <c r="E178" s="64">
        <f>Stocks!K358</f>
        <v>-3.2961743421505946E-3</v>
      </c>
      <c r="F178" s="64">
        <f>Stocks!L358</f>
        <v>-9.5952023661622192E-3</v>
      </c>
      <c r="G178" s="65">
        <f>Stocks!M358</f>
        <v>-2.8805747793058994E-4</v>
      </c>
      <c r="H178" s="21">
        <f t="array" ref="H178">SQRT(MMULT(MMULT(TRANSPOSE($A$4:$A$9),MMULT(TRANSPOSE(EXP(B179:$G$530)-1),EXP(B179:$G$530)-1)/COUNTA($G179:G$530)),$A$4:$A$9))*NORMSINV($B$11)</f>
        <v>-2.1649729816064112E-2</v>
      </c>
      <c r="I178" s="16">
        <f t="shared" si="2"/>
        <v>0</v>
      </c>
      <c r="J178" s="21">
        <f t="array" ref="J178">SQRT(MMULT(MMULT(TRANSPOSE($A$4:$A$9),MMULT(TRANSPOSE(EXP(B179:G430)-1),EXP(B179:G430)-1)/COUNTA(G179:G430)),$A$4:$A$9))*NORMSINV($B$11)</f>
        <v>-1.9404964319462707E-2</v>
      </c>
      <c r="K178" s="16">
        <f t="shared" si="3"/>
        <v>0</v>
      </c>
      <c r="L178" s="21">
        <f t="shared" si="4"/>
        <v>-6.8462456946020822E-2</v>
      </c>
      <c r="M178" s="61">
        <f t="array" ref="M178">SQRT(MMULT(MMULT(TRANSPOSE($A$4:$A$9),MMULT(TRANSPOSE(EXP(B179:$G$532)-1),EXP(B179:$G$532)-1)/COUNTA($G179:G$532)),$A$4:$A$9))*(-1/SQRT(2*PI())*EXP(-1*(NORMSINV($B$11))^2/2)/$B$11)</f>
        <v>-2.4768170208604764E-2</v>
      </c>
      <c r="N178" s="21">
        <f t="array" ref="N178">SQRT(MMULT(MMULT(TRANSPOSE($A$4:$A$9),MMULT(TRANSPOSE(EXP(B179:G430)-1),EXP(B179:G430)-1)/COUNTA(G179:G430)),$A$4:$A$9))*(-1/SQRT(2*PI())*EXP(-1*(NORMSINV($B$11))^2/2)/$B$11)</f>
        <v>-2.2231579131671633E-2</v>
      </c>
      <c r="O178" s="62">
        <f t="shared" si="5"/>
        <v>-7.8323831333918834E-2</v>
      </c>
      <c r="P178" s="61">
        <f>Stocks!N358</f>
        <v>-1.5543152467028839E-2</v>
      </c>
      <c r="Q178" s="21">
        <f>Stocks!O358</f>
        <v>-3.5098833528827839E-3</v>
      </c>
      <c r="R178" s="21">
        <f>Stocks!P358</f>
        <v>-3.1446128415275384E-3</v>
      </c>
      <c r="S178" s="21">
        <f>Stocks!Q358</f>
        <v>-3.2907479232819163E-3</v>
      </c>
      <c r="T178" s="21">
        <f>Stocks!R358</f>
        <v>-9.549315294463177E-3</v>
      </c>
      <c r="U178" s="21">
        <f>Stocks!S358</f>
        <v>-2.8801599335874105E-4</v>
      </c>
      <c r="V178" s="61">
        <f t="shared" si="6"/>
        <v>-5.8876213120904993E-3</v>
      </c>
    </row>
    <row r="179" spans="1:22" ht="12.75" customHeight="1">
      <c r="A179" s="63">
        <f>Stocks!A357</f>
        <v>42909</v>
      </c>
      <c r="B179" s="64">
        <f>Stocks!H357</f>
        <v>2.193111087857458E-3</v>
      </c>
      <c r="C179" s="64">
        <f>Stocks!I357</f>
        <v>-4.9600835965834117E-3</v>
      </c>
      <c r="D179" s="64">
        <f>Stocks!J357</f>
        <v>4.4531502515967707E-3</v>
      </c>
      <c r="E179" s="64">
        <f>Stocks!K357</f>
        <v>2.0006451504365828E-2</v>
      </c>
      <c r="F179" s="64">
        <f>Stocks!L357</f>
        <v>1.3430599637776784E-2</v>
      </c>
      <c r="G179" s="65">
        <f>Stocks!M357</f>
        <v>-9.4294347843986714E-3</v>
      </c>
      <c r="H179" s="21">
        <f t="array" ref="H179">SQRT(MMULT(MMULT(TRANSPOSE($A$4:$A$9),MMULT(TRANSPOSE(EXP(B180:$G$530)-1),EXP(B180:$G$530)-1)/COUNTA($G180:G$530)),$A$4:$A$9))*NORMSINV($B$11)</f>
        <v>-2.167384166817261E-2</v>
      </c>
      <c r="I179" s="16">
        <f t="shared" si="2"/>
        <v>0</v>
      </c>
      <c r="J179" s="21">
        <f t="array" ref="J179">SQRT(MMULT(MMULT(TRANSPOSE($A$4:$A$9),MMULT(TRANSPOSE(EXP(B180:G431)-1),EXP(B180:G431)-1)/COUNTA(G180:G431)),$A$4:$A$9))*NORMSINV($B$11)</f>
        <v>-1.9448795139065229E-2</v>
      </c>
      <c r="K179" s="16">
        <f t="shared" si="3"/>
        <v>0</v>
      </c>
      <c r="L179" s="21">
        <f t="shared" si="4"/>
        <v>-6.8538705317288812E-2</v>
      </c>
      <c r="M179" s="61">
        <f t="array" ref="M179">SQRT(MMULT(MMULT(TRANSPOSE($A$4:$A$9),MMULT(TRANSPOSE(EXP(B180:$G$532)-1),EXP(B180:$G$532)-1)/COUNTA($G180:G$532)),$A$4:$A$9))*(-1/SQRT(2*PI())*EXP(-1*(NORMSINV($B$11))^2/2)/$B$11)</f>
        <v>-2.4795655086162841E-2</v>
      </c>
      <c r="N179" s="21">
        <f t="array" ref="N179">SQRT(MMULT(MMULT(TRANSPOSE($A$4:$A$9),MMULT(TRANSPOSE(EXP(B180:G431)-1),EXP(B180:G431)-1)/COUNTA(G180:G431)),$A$4:$A$9))*(-1/SQRT(2*PI())*EXP(-1*(NORMSINV($B$11))^2/2)/$B$11)</f>
        <v>-2.2281794546570498E-2</v>
      </c>
      <c r="O179" s="62">
        <f t="shared" si="5"/>
        <v>-7.8410746148213209E-2</v>
      </c>
      <c r="P179" s="61">
        <f>Stocks!N357</f>
        <v>2.1955177149912083E-3</v>
      </c>
      <c r="Q179" s="21">
        <f>Stocks!O357</f>
        <v>-4.9478026950969091E-3</v>
      </c>
      <c r="R179" s="21">
        <f>Stocks!P357</f>
        <v>4.4630802596460906E-3</v>
      </c>
      <c r="S179" s="21">
        <f>Stocks!Q357</f>
        <v>2.020792188138636E-2</v>
      </c>
      <c r="T179" s="21">
        <f>Stocks!R357</f>
        <v>1.3521195271309872E-2</v>
      </c>
      <c r="U179" s="21">
        <f>Stocks!S357</f>
        <v>-9.3851170706081878E-3</v>
      </c>
      <c r="V179" s="61">
        <f t="shared" si="6"/>
        <v>4.342465893604739E-3</v>
      </c>
    </row>
    <row r="180" spans="1:22" ht="12.75" customHeight="1">
      <c r="A180" s="63">
        <f>Stocks!A356</f>
        <v>42908</v>
      </c>
      <c r="B180" s="64">
        <f>Stocks!H356</f>
        <v>1.6363762647098139E-2</v>
      </c>
      <c r="C180" s="64">
        <f>Stocks!I356</f>
        <v>-6.3823351515097044E-3</v>
      </c>
      <c r="D180" s="64">
        <f>Stocks!J356</f>
        <v>-1.646382349296232E-3</v>
      </c>
      <c r="E180" s="64">
        <f>Stocks!K356</f>
        <v>-9.0345902443374313E-4</v>
      </c>
      <c r="F180" s="64">
        <f>Stocks!L356</f>
        <v>-1.4240754892722043E-4</v>
      </c>
      <c r="G180" s="65">
        <f>Stocks!M356</f>
        <v>-5.9837032751235133E-3</v>
      </c>
      <c r="H180" s="21">
        <f t="array" ref="H180">SQRT(MMULT(MMULT(TRANSPOSE($A$4:$A$9),MMULT(TRANSPOSE(EXP(B181:$G$530)-1),EXP(B181:$G$530)-1)/COUNTA($G181:G$530)),$A$4:$A$9))*NORMSINV($B$11)</f>
        <v>-2.1704760539898445E-2</v>
      </c>
      <c r="I180" s="16">
        <f t="shared" si="2"/>
        <v>0</v>
      </c>
      <c r="J180" s="21">
        <f t="array" ref="J180">SQRT(MMULT(MMULT(TRANSPOSE($A$4:$A$9),MMULT(TRANSPOSE(EXP(B181:G432)-1),EXP(B181:G432)-1)/COUNTA(G181:G432)),$A$4:$A$9))*NORMSINV($B$11)</f>
        <v>-1.9617125831877049E-2</v>
      </c>
      <c r="K180" s="16">
        <f t="shared" si="3"/>
        <v>0</v>
      </c>
      <c r="L180" s="21">
        <f t="shared" si="4"/>
        <v>-6.8636479374625026E-2</v>
      </c>
      <c r="M180" s="61">
        <f t="array" ref="M180">SQRT(MMULT(MMULT(TRANSPOSE($A$4:$A$9),MMULT(TRANSPOSE(EXP(B181:$G$532)-1),EXP(B181:$G$532)-1)/COUNTA($G181:G$532)),$A$4:$A$9))*(-1/SQRT(2*PI())*EXP(-1*(NORMSINV($B$11))^2/2)/$B$11)</f>
        <v>-2.4830926613778757E-2</v>
      </c>
      <c r="N180" s="21">
        <f t="array" ref="N180">SQRT(MMULT(MMULT(TRANSPOSE($A$4:$A$9),MMULT(TRANSPOSE(EXP(B181:G432)-1),EXP(B181:G432)-1)/COUNTA(G181:G432)),$A$4:$A$9))*(-1/SQRT(2*PI())*EXP(-1*(NORMSINV($B$11))^2/2)/$B$11)</f>
        <v>-2.247464504894332E-2</v>
      </c>
      <c r="O180" s="62">
        <f t="shared" si="5"/>
        <v>-7.8522284512033025E-2</v>
      </c>
      <c r="P180" s="61">
        <f>Stocks!N356</f>
        <v>1.6498382303374855E-2</v>
      </c>
      <c r="Q180" s="21">
        <f>Stocks!O356</f>
        <v>-6.3620113113565047E-3</v>
      </c>
      <c r="R180" s="21">
        <f>Stocks!P356</f>
        <v>-1.6450278053439472E-3</v>
      </c>
      <c r="S180" s="21">
        <f>Stocks!Q356</f>
        <v>-9.0305102820786821E-4</v>
      </c>
      <c r="T180" s="21">
        <f>Stocks!R356</f>
        <v>-1.423974094535461E-4</v>
      </c>
      <c r="U180" s="21">
        <f>Stocks!S356</f>
        <v>-5.9658365767842527E-3</v>
      </c>
      <c r="V180" s="61">
        <f t="shared" si="6"/>
        <v>2.4667636203812271E-4</v>
      </c>
    </row>
    <row r="181" spans="1:22" ht="12.75" customHeight="1">
      <c r="A181" s="63">
        <f>Stocks!A355</f>
        <v>42907</v>
      </c>
      <c r="B181" s="64">
        <f>Stocks!H355</f>
        <v>1.111361109873155E-2</v>
      </c>
      <c r="C181" s="64">
        <f>Stocks!I355</f>
        <v>-8.0644159147772281E-3</v>
      </c>
      <c r="D181" s="64">
        <f>Stocks!J355</f>
        <v>5.9130400420948611E-3</v>
      </c>
      <c r="E181" s="64">
        <f>Stocks!K355</f>
        <v>1.9409206274181096E-2</v>
      </c>
      <c r="F181" s="64">
        <f>Stocks!L355</f>
        <v>5.1363196183659083E-3</v>
      </c>
      <c r="G181" s="65">
        <f>Stocks!M355</f>
        <v>1.9956069884384435E-3</v>
      </c>
      <c r="H181" s="21">
        <f t="array" ref="H181">SQRT(MMULT(MMULT(TRANSPOSE($A$4:$A$9),MMULT(TRANSPOSE(EXP(B182:$G$530)-1),EXP(B182:$G$530)-1)/COUNTA($G182:G$530)),$A$4:$A$9))*NORMSINV($B$11)</f>
        <v>-2.1723116625589855E-2</v>
      </c>
      <c r="I181" s="16">
        <f t="shared" si="2"/>
        <v>0</v>
      </c>
      <c r="J181" s="21">
        <f t="array" ref="J181">SQRT(MMULT(MMULT(TRANSPOSE($A$4:$A$9),MMULT(TRANSPOSE(EXP(B182:G433)-1),EXP(B182:G433)-1)/COUNTA(G182:G433)),$A$4:$A$9))*NORMSINV($B$11)</f>
        <v>-1.9597986371637791E-2</v>
      </c>
      <c r="K181" s="16">
        <f t="shared" si="3"/>
        <v>0</v>
      </c>
      <c r="L181" s="21">
        <f t="shared" si="4"/>
        <v>-6.8694526414335114E-2</v>
      </c>
      <c r="M181" s="61">
        <f t="array" ref="M181">SQRT(MMULT(MMULT(TRANSPOSE($A$4:$A$9),MMULT(TRANSPOSE(EXP(B182:$G$532)-1),EXP(B182:$G$532)-1)/COUNTA($G182:G$532)),$A$4:$A$9))*(-1/SQRT(2*PI())*EXP(-1*(NORMSINV($B$11))^2/2)/$B$11)</f>
        <v>-2.4851825114725726E-2</v>
      </c>
      <c r="N181" s="21">
        <f t="array" ref="N181">SQRT(MMULT(MMULT(TRANSPOSE($A$4:$A$9),MMULT(TRANSPOSE(EXP(B182:G433)-1),EXP(B182:G433)-1)/COUNTA(G182:G433)),$A$4:$A$9))*(-1/SQRT(2*PI())*EXP(-1*(NORMSINV($B$11))^2/2)/$B$11)</f>
        <v>-2.2452717648416241E-2</v>
      </c>
      <c r="O181" s="62">
        <f t="shared" si="5"/>
        <v>-7.8588371374708643E-2</v>
      </c>
      <c r="P181" s="61">
        <f>Stocks!N355</f>
        <v>1.117559668965179E-2</v>
      </c>
      <c r="Q181" s="21">
        <f>Stocks!O355</f>
        <v>-8.0319857480923677E-3</v>
      </c>
      <c r="R181" s="21">
        <f>Stocks!P355</f>
        <v>5.9305565716588678E-3</v>
      </c>
      <c r="S181" s="21">
        <f>Stocks!Q355</f>
        <v>1.9598789485061698E-2</v>
      </c>
      <c r="T181" s="21">
        <f>Stocks!R355</f>
        <v>5.1495331212150688E-3</v>
      </c>
      <c r="U181" s="21">
        <f>Stocks!S355</f>
        <v>1.9975995372923422E-3</v>
      </c>
      <c r="V181" s="61">
        <f t="shared" si="6"/>
        <v>5.9700149427979006E-3</v>
      </c>
    </row>
    <row r="182" spans="1:22" ht="12.75" customHeight="1">
      <c r="A182" s="63">
        <f>Stocks!A354</f>
        <v>42906</v>
      </c>
      <c r="B182" s="64">
        <f>Stocks!H354</f>
        <v>6.5764941689530447E-3</v>
      </c>
      <c r="C182" s="64">
        <f>Stocks!I354</f>
        <v>-1.8474457234170759E-2</v>
      </c>
      <c r="D182" s="64">
        <f>Stocks!J354</f>
        <v>-9.1298814672851579E-3</v>
      </c>
      <c r="E182" s="64">
        <f>Stocks!K354</f>
        <v>-8.8394159660007653E-3</v>
      </c>
      <c r="F182" s="64">
        <f>Stocks!L354</f>
        <v>-1.3638470622301188E-2</v>
      </c>
      <c r="G182" s="65">
        <f>Stocks!M354</f>
        <v>1.1562396845854684E-2</v>
      </c>
      <c r="H182" s="21">
        <f t="array" ref="H182">SQRT(MMULT(MMULT(TRANSPOSE($A$4:$A$9),MMULT(TRANSPOSE(EXP(B183:$G$530)-1),EXP(B183:$G$530)-1)/COUNTA($G183:G$530)),$A$4:$A$9))*NORMSINV($B$11)</f>
        <v>-2.1744444199794377E-2</v>
      </c>
      <c r="I182" s="16">
        <f t="shared" si="2"/>
        <v>0</v>
      </c>
      <c r="J182" s="21">
        <f t="array" ref="J182">SQRT(MMULT(MMULT(TRANSPOSE($A$4:$A$9),MMULT(TRANSPOSE(EXP(B183:G434)-1),EXP(B183:G434)-1)/COUNTA(G183:G434)),$A$4:$A$9))*NORMSINV($B$11)</f>
        <v>-1.9590182443696057E-2</v>
      </c>
      <c r="K182" s="16">
        <f t="shared" si="3"/>
        <v>0</v>
      </c>
      <c r="L182" s="21">
        <f t="shared" si="4"/>
        <v>-6.876197012578765E-2</v>
      </c>
      <c r="M182" s="61">
        <f t="array" ref="M182">SQRT(MMULT(MMULT(TRANSPOSE($A$4:$A$9),MMULT(TRANSPOSE(EXP(B183:$G$532)-1),EXP(B183:$G$532)-1)/COUNTA($G183:G$532)),$A$4:$A$9))*(-1/SQRT(2*PI())*EXP(-1*(NORMSINV($B$11))^2/2)/$B$11)</f>
        <v>-2.4876122310236358E-2</v>
      </c>
      <c r="N182" s="21">
        <f t="array" ref="N182">SQRT(MMULT(MMULT(TRANSPOSE($A$4:$A$9),MMULT(TRANSPOSE(EXP(B183:G434)-1),EXP(B183:G434)-1)/COUNTA(G183:G434)),$A$4:$A$9))*(-1/SQRT(2*PI())*EXP(-1*(NORMSINV($B$11))^2/2)/$B$11)</f>
        <v>-2.2443776965057161E-2</v>
      </c>
      <c r="O182" s="62">
        <f t="shared" si="5"/>
        <v>-7.866520585327666E-2</v>
      </c>
      <c r="P182" s="61">
        <f>Stocks!N354</f>
        <v>6.5981667906381677E-3</v>
      </c>
      <c r="Q182" s="21">
        <f>Stocks!O354</f>
        <v>-1.8304850519132051E-2</v>
      </c>
      <c r="R182" s="21">
        <f>Stocks!P354</f>
        <v>-9.0883306469851603E-3</v>
      </c>
      <c r="S182" s="21">
        <f>Stocks!Q354</f>
        <v>-8.8004631864587214E-3</v>
      </c>
      <c r="T182" s="21">
        <f>Stocks!R354</f>
        <v>-1.3545888054647987E-2</v>
      </c>
      <c r="U182" s="21">
        <f>Stocks!S354</f>
        <v>1.1629499730274185E-2</v>
      </c>
      <c r="V182" s="61">
        <f t="shared" si="6"/>
        <v>-5.2519776477185937E-3</v>
      </c>
    </row>
    <row r="183" spans="1:22" ht="12.75" customHeight="1">
      <c r="A183" s="63">
        <f>Stocks!A353</f>
        <v>42905</v>
      </c>
      <c r="B183" s="64">
        <f>Stocks!H353</f>
        <v>-4.3173462604655186E-3</v>
      </c>
      <c r="C183" s="64">
        <f>Stocks!I353</f>
        <v>8.484282500174278E-3</v>
      </c>
      <c r="D183" s="64">
        <f>Stocks!J353</f>
        <v>2.8205858234151972E-2</v>
      </c>
      <c r="E183" s="64">
        <f>Stocks!K353</f>
        <v>6.6714159621579618E-3</v>
      </c>
      <c r="F183" s="64">
        <f>Stocks!L353</f>
        <v>1.2351765892940254E-2</v>
      </c>
      <c r="G183" s="65">
        <f>Stocks!M353</f>
        <v>1.6587561066548517E-2</v>
      </c>
      <c r="H183" s="21">
        <f t="array" ref="H183">SQRT(MMULT(MMULT(TRANSPOSE($A$4:$A$9),MMULT(TRANSPOSE(EXP(B184:$G$530)-1),EXP(B184:$G$530)-1)/COUNTA($G184:G$530)),$A$4:$A$9))*NORMSINV($B$11)</f>
        <v>-2.1728798045592222E-2</v>
      </c>
      <c r="I183" s="16">
        <f t="shared" si="2"/>
        <v>0</v>
      </c>
      <c r="J183" s="21">
        <f t="array" ref="J183">SQRT(MMULT(MMULT(TRANSPOSE($A$4:$A$9),MMULT(TRANSPOSE(EXP(B184:G435)-1),EXP(B184:G435)-1)/COUNTA(G184:G435)),$A$4:$A$9))*NORMSINV($B$11)</f>
        <v>-1.9550236318272483E-2</v>
      </c>
      <c r="K183" s="16">
        <f t="shared" si="3"/>
        <v>0</v>
      </c>
      <c r="L183" s="21">
        <f t="shared" si="4"/>
        <v>-6.8712492641886627E-2</v>
      </c>
      <c r="M183" s="61">
        <f t="array" ref="M183">SQRT(MMULT(MMULT(TRANSPOSE($A$4:$A$9),MMULT(TRANSPOSE(EXP(B184:$G$532)-1),EXP(B184:$G$532)-1)/COUNTA($G184:G$532)),$A$4:$A$9))*(-1/SQRT(2*PI())*EXP(-1*(NORMSINV($B$11))^2/2)/$B$11)</f>
        <v>-2.485812013385244E-2</v>
      </c>
      <c r="N183" s="21">
        <f t="array" ref="N183">SQRT(MMULT(MMULT(TRANSPOSE($A$4:$A$9),MMULT(TRANSPOSE(EXP(B184:G435)-1),EXP(B184:G435)-1)/COUNTA(G184:G435)),$A$4:$A$9))*(-1/SQRT(2*PI())*EXP(-1*(NORMSINV($B$11))^2/2)/$B$11)</f>
        <v>-2.2398012106449965E-2</v>
      </c>
      <c r="O183" s="62">
        <f t="shared" si="5"/>
        <v>-7.8608277973063384E-2</v>
      </c>
      <c r="P183" s="61">
        <f>Stocks!N353</f>
        <v>-4.3080399188159587E-3</v>
      </c>
      <c r="Q183" s="21">
        <f>Stocks!O353</f>
        <v>8.5203760286321345E-3</v>
      </c>
      <c r="R183" s="21">
        <f>Stocks!P353</f>
        <v>2.8607409933001898E-2</v>
      </c>
      <c r="S183" s="21">
        <f>Stocks!Q353</f>
        <v>6.6937194286086363E-3</v>
      </c>
      <c r="T183" s="21">
        <f>Stocks!R353</f>
        <v>1.2428364002363142E-2</v>
      </c>
      <c r="U183" s="21">
        <f>Stocks!S353</f>
        <v>1.6725898492640286E-2</v>
      </c>
      <c r="V183" s="61">
        <f t="shared" si="6"/>
        <v>1.1444621327738356E-2</v>
      </c>
    </row>
    <row r="184" spans="1:22" ht="12.75" customHeight="1">
      <c r="A184" s="63">
        <f>Stocks!A352</f>
        <v>42902</v>
      </c>
      <c r="B184" s="64">
        <f>Stocks!H352</f>
        <v>-1.0552638442605766E-2</v>
      </c>
      <c r="C184" s="64">
        <f>Stocks!I352</f>
        <v>-2.8360694999622479E-3</v>
      </c>
      <c r="D184" s="64">
        <f>Stocks!J352</f>
        <v>-1.4098173356189439E-2</v>
      </c>
      <c r="E184" s="64">
        <f>Stocks!K352</f>
        <v>4.0771411775680916E-3</v>
      </c>
      <c r="F184" s="64">
        <f>Stocks!L352</f>
        <v>1.4296212179432713E-3</v>
      </c>
      <c r="G184" s="65">
        <f>Stocks!M352</f>
        <v>8.4483980052308429E-3</v>
      </c>
      <c r="H184" s="21">
        <f t="array" ref="H184">SQRT(MMULT(MMULT(TRANSPOSE($A$4:$A$9),MMULT(TRANSPOSE(EXP(B185:$G$530)-1),EXP(B185:$G$530)-1)/COUNTA($G185:G$530)),$A$4:$A$9))*NORMSINV($B$11)</f>
        <v>-2.1758401863144407E-2</v>
      </c>
      <c r="I184" s="16">
        <f t="shared" si="2"/>
        <v>0</v>
      </c>
      <c r="J184" s="21">
        <f t="array" ref="J184">SQRT(MMULT(MMULT(TRANSPOSE($A$4:$A$9),MMULT(TRANSPOSE(EXP(B185:G436)-1),EXP(B185:G436)-1)/COUNTA(G185:G436)),$A$4:$A$9))*NORMSINV($B$11)</f>
        <v>-1.9551966105267889E-2</v>
      </c>
      <c r="K184" s="16">
        <f t="shared" si="3"/>
        <v>0</v>
      </c>
      <c r="L184" s="21">
        <f t="shared" si="4"/>
        <v>-6.8806108132787605E-2</v>
      </c>
      <c r="M184" s="61">
        <f t="array" ref="M184">SQRT(MMULT(MMULT(TRANSPOSE($A$4:$A$9),MMULT(TRANSPOSE(EXP(B185:$G$532)-1),EXP(B185:$G$532)-1)/COUNTA($G185:G$532)),$A$4:$A$9))*(-1/SQRT(2*PI())*EXP(-1*(NORMSINV($B$11))^2/2)/$B$11)</f>
        <v>-2.4891884047743219E-2</v>
      </c>
      <c r="N184" s="21">
        <f t="array" ref="N184">SQRT(MMULT(MMULT(TRANSPOSE($A$4:$A$9),MMULT(TRANSPOSE(EXP(B185:G436)-1),EXP(B185:G436)-1)/COUNTA(G185:G436)),$A$4:$A$9))*(-1/SQRT(2*PI())*EXP(-1*(NORMSINV($B$11))^2/2)/$B$11)</f>
        <v>-2.239999386203767E-2</v>
      </c>
      <c r="O184" s="62">
        <f t="shared" si="5"/>
        <v>-7.8715048843680038E-2</v>
      </c>
      <c r="P184" s="61">
        <f>Stocks!N352</f>
        <v>-1.0497154691715808E-2</v>
      </c>
      <c r="Q184" s="21">
        <f>Stocks!O352</f>
        <v>-2.8320516540522042E-3</v>
      </c>
      <c r="R184" s="21">
        <f>Stocks!P352</f>
        <v>-1.3999259490736099E-2</v>
      </c>
      <c r="S184" s="21">
        <f>Stocks!Q352</f>
        <v>4.0854640249560351E-3</v>
      </c>
      <c r="T184" s="21">
        <f>Stocks!R352</f>
        <v>1.4306436135114557E-3</v>
      </c>
      <c r="U184" s="21">
        <f>Stocks!S352</f>
        <v>8.4841864336246374E-3</v>
      </c>
      <c r="V184" s="61">
        <f t="shared" si="6"/>
        <v>-2.221361960735331E-3</v>
      </c>
    </row>
    <row r="185" spans="1:22" ht="12.75" customHeight="1">
      <c r="A185" s="63">
        <f>Stocks!A351</f>
        <v>42901</v>
      </c>
      <c r="B185" s="64">
        <f>Stocks!H351</f>
        <v>-1.4074327561580762E-2</v>
      </c>
      <c r="C185" s="64">
        <f>Stocks!I351</f>
        <v>-6.2112745938059438E-3</v>
      </c>
      <c r="D185" s="64">
        <f>Stocks!J351</f>
        <v>-6.0116969452120627E-3</v>
      </c>
      <c r="E185" s="64">
        <f>Stocks!K351</f>
        <v>-2.8951330366783126E-3</v>
      </c>
      <c r="F185" s="64">
        <f>Stocks!L351</f>
        <v>-5.2792361069481982E-3</v>
      </c>
      <c r="G185" s="65">
        <f>Stocks!M351</f>
        <v>1.9664904667196096E-3</v>
      </c>
      <c r="H185" s="21">
        <f t="array" ref="H185">SQRT(MMULT(MMULT(TRANSPOSE($A$4:$A$9),MMULT(TRANSPOSE(EXP(B186:$G$530)-1),EXP(B186:$G$530)-1)/COUNTA($G186:G$530)),$A$4:$A$9))*NORMSINV($B$11)</f>
        <v>-2.1779447080039451E-2</v>
      </c>
      <c r="I185" s="16">
        <f t="shared" si="2"/>
        <v>0</v>
      </c>
      <c r="J185" s="21">
        <f t="array" ref="J185">SQRT(MMULT(MMULT(TRANSPOSE($A$4:$A$9),MMULT(TRANSPOSE(EXP(B186:G437)-1),EXP(B186:G437)-1)/COUNTA(G186:G437)),$A$4:$A$9))*NORMSINV($B$11)</f>
        <v>-1.9540823537499891E-2</v>
      </c>
      <c r="K185" s="16">
        <f t="shared" si="3"/>
        <v>0</v>
      </c>
      <c r="L185" s="21">
        <f t="shared" si="4"/>
        <v>-6.8872658952028196E-2</v>
      </c>
      <c r="M185" s="61">
        <f t="array" ref="M185">SQRT(MMULT(MMULT(TRANSPOSE($A$4:$A$9),MMULT(TRANSPOSE(EXP(B186:$G$532)-1),EXP(B186:$G$532)-1)/COUNTA($G186:G$532)),$A$4:$A$9))*(-1/SQRT(2*PI())*EXP(-1*(NORMSINV($B$11))^2/2)/$B$11)</f>
        <v>-2.4915855976262238E-2</v>
      </c>
      <c r="N185" s="21">
        <f t="array" ref="N185">SQRT(MMULT(MMULT(TRANSPOSE($A$4:$A$9),MMULT(TRANSPOSE(EXP(B186:G437)-1),EXP(B186:G437)-1)/COUNTA(G186:G437)),$A$4:$A$9))*(-1/SQRT(2*PI())*EXP(-1*(NORMSINV($B$11))^2/2)/$B$11)</f>
        <v>-2.2387228217484754E-2</v>
      </c>
      <c r="O185" s="62">
        <f t="shared" si="5"/>
        <v>-7.8790854737706889E-2</v>
      </c>
      <c r="P185" s="61">
        <f>Stocks!N351</f>
        <v>-1.3975747239260865E-2</v>
      </c>
      <c r="Q185" s="21">
        <f>Stocks!O351</f>
        <v>-6.1920245042512969E-3</v>
      </c>
      <c r="R185" s="21">
        <f>Stocks!P351</f>
        <v>-5.9936628517302535E-3</v>
      </c>
      <c r="S185" s="21">
        <f>Stocks!Q351</f>
        <v>-2.8909461805048044E-3</v>
      </c>
      <c r="T185" s="21">
        <f>Stocks!R351</f>
        <v>-5.265325430026559E-3</v>
      </c>
      <c r="U185" s="21">
        <f>Stocks!S351</f>
        <v>1.9684252771517649E-3</v>
      </c>
      <c r="V185" s="61">
        <f t="shared" si="6"/>
        <v>-5.3915468214370023E-3</v>
      </c>
    </row>
    <row r="186" spans="1:22" ht="12.75" customHeight="1">
      <c r="A186" s="63">
        <f>Stocks!A350</f>
        <v>42900</v>
      </c>
      <c r="B186" s="64">
        <f>Stocks!H350</f>
        <v>1.2450411024529233E-2</v>
      </c>
      <c r="C186" s="64">
        <f>Stocks!I350</f>
        <v>-9.8025567109626208E-3</v>
      </c>
      <c r="D186" s="64">
        <f>Stocks!J350</f>
        <v>-9.8030505426969314E-3</v>
      </c>
      <c r="E186" s="64">
        <f>Stocks!K350</f>
        <v>-3.4107602487444336E-3</v>
      </c>
      <c r="F186" s="64">
        <f>Stocks!L350</f>
        <v>-5.3930499777684725E-3</v>
      </c>
      <c r="G186" s="65">
        <f>Stocks!M350</f>
        <v>8.7475179591714417E-3</v>
      </c>
      <c r="H186" s="21">
        <f t="array" ref="H186">SQRT(MMULT(MMULT(TRANSPOSE($A$4:$A$9),MMULT(TRANSPOSE(EXP(B187:$G$530)-1),EXP(B187:$G$530)-1)/COUNTA($G187:G$530)),$A$4:$A$9))*NORMSINV($B$11)</f>
        <v>-2.1810592308613076E-2</v>
      </c>
      <c r="I186" s="16">
        <f t="shared" si="2"/>
        <v>0</v>
      </c>
      <c r="J186" s="21">
        <f t="array" ref="J186">SQRT(MMULT(MMULT(TRANSPOSE($A$4:$A$9),MMULT(TRANSPOSE(EXP(B187:G438)-1),EXP(B187:G438)-1)/COUNTA(G187:G438)),$A$4:$A$9))*NORMSINV($B$11)</f>
        <v>-1.9543190996785073E-2</v>
      </c>
      <c r="K186" s="16">
        <f t="shared" si="3"/>
        <v>0</v>
      </c>
      <c r="L186" s="21">
        <f t="shared" si="4"/>
        <v>-6.8971148812567412E-2</v>
      </c>
      <c r="M186" s="61">
        <f t="array" ref="M186">SQRT(MMULT(MMULT(TRANSPOSE($A$4:$A$9),MMULT(TRANSPOSE(EXP(B187:$G$532)-1),EXP(B187:$G$532)-1)/COUNTA($G187:G$532)),$A$4:$A$9))*(-1/SQRT(2*PI())*EXP(-1*(NORMSINV($B$11))^2/2)/$B$11)</f>
        <v>-2.4951381542356203E-2</v>
      </c>
      <c r="N186" s="21">
        <f t="array" ref="N186">SQRT(MMULT(MMULT(TRANSPOSE($A$4:$A$9),MMULT(TRANSPOSE(EXP(B187:G438)-1),EXP(B187:G438)-1)/COUNTA(G187:G438)),$A$4:$A$9))*(-1/SQRT(2*PI())*EXP(-1*(NORMSINV($B$11))^2/2)/$B$11)</f>
        <v>-2.238994053159021E-2</v>
      </c>
      <c r="O186" s="62">
        <f t="shared" si="5"/>
        <v>-7.8903196441730661E-2</v>
      </c>
      <c r="P186" s="61">
        <f>Stocks!N350</f>
        <v>1.252824005761702E-2</v>
      </c>
      <c r="Q186" s="21">
        <f>Stocks!O350</f>
        <v>-9.7546682560971133E-3</v>
      </c>
      <c r="R186" s="21">
        <f>Stocks!P350</f>
        <v>-9.7551572705459385E-3</v>
      </c>
      <c r="S186" s="21">
        <f>Stocks!Q350</f>
        <v>-3.4049502134301333E-3</v>
      </c>
      <c r="T186" s="21">
        <f>Stocks!R350</f>
        <v>-5.3785335913267502E-3</v>
      </c>
      <c r="U186" s="21">
        <f>Stocks!S350</f>
        <v>8.7858892974443364E-3</v>
      </c>
      <c r="V186" s="61">
        <f t="shared" si="6"/>
        <v>-1.1631966627230963E-3</v>
      </c>
    </row>
    <row r="187" spans="1:22" ht="12.75" customHeight="1">
      <c r="A187" s="63">
        <f>Stocks!A349</f>
        <v>42899</v>
      </c>
      <c r="B187" s="64">
        <f>Stocks!H349</f>
        <v>4.6105916635261895E-2</v>
      </c>
      <c r="C187" s="64">
        <f>Stocks!I349</f>
        <v>4.1893394115316406E-3</v>
      </c>
      <c r="D187" s="64">
        <f>Stocks!J349</f>
        <v>8.0134466295619083E-3</v>
      </c>
      <c r="E187" s="64">
        <f>Stocks!K349</f>
        <v>8.4166658578052073E-3</v>
      </c>
      <c r="F187" s="64">
        <f>Stocks!L349</f>
        <v>1.2390827542803885E-2</v>
      </c>
      <c r="G187" s="65">
        <f>Stocks!M349</f>
        <v>2.6148210234356465E-3</v>
      </c>
      <c r="H187" s="21">
        <f t="array" ref="H187">SQRT(MMULT(MMULT(TRANSPOSE($A$4:$A$9),MMULT(TRANSPOSE(EXP(B188:$G$530)-1),EXP(B188:$G$530)-1)/COUNTA($G188:G$530)),$A$4:$A$9))*NORMSINV($B$11)</f>
        <v>-2.1773191639937003E-2</v>
      </c>
      <c r="I187" s="16">
        <f t="shared" si="2"/>
        <v>0</v>
      </c>
      <c r="J187" s="21">
        <f t="array" ref="J187">SQRT(MMULT(MMULT(TRANSPOSE($A$4:$A$9),MMULT(TRANSPOSE(EXP(B188:G439)-1),EXP(B188:G439)-1)/COUNTA(G188:G439)),$A$4:$A$9))*NORMSINV($B$11)</f>
        <v>-1.9469923646023742E-2</v>
      </c>
      <c r="K187" s="16">
        <f t="shared" si="3"/>
        <v>0</v>
      </c>
      <c r="L187" s="21">
        <f t="shared" si="4"/>
        <v>-6.8852877513537705E-2</v>
      </c>
      <c r="M187" s="61">
        <f t="array" ref="M187">SQRT(MMULT(MMULT(TRANSPOSE($A$4:$A$9),MMULT(TRANSPOSE(EXP(B188:$G$532)-1),EXP(B188:$G$532)-1)/COUNTA($G188:G$532)),$A$4:$A$9))*(-1/SQRT(2*PI())*EXP(-1*(NORMSINV($B$11))^2/2)/$B$11)</f>
        <v>-2.4908489822309202E-2</v>
      </c>
      <c r="N187" s="21">
        <f t="array" ref="N187">SQRT(MMULT(MMULT(TRANSPOSE($A$4:$A$9),MMULT(TRANSPOSE(EXP(B188:G439)-1),EXP(B188:G439)-1)/COUNTA(G188:G439)),$A$4:$A$9))*(-1/SQRT(2*PI())*EXP(-1*(NORMSINV($B$11))^2/2)/$B$11)</f>
        <v>-2.2306000727352348E-2</v>
      </c>
      <c r="O187" s="62">
        <f t="shared" si="5"/>
        <v>-7.8767560913619833E-2</v>
      </c>
      <c r="P187" s="61">
        <f>Stocks!N349</f>
        <v>4.7185319428837073E-2</v>
      </c>
      <c r="Q187" s="21">
        <f>Stocks!O349</f>
        <v>4.1981269609411339E-3</v>
      </c>
      <c r="R187" s="21">
        <f>Stocks!P349</f>
        <v>8.0456402294462187E-3</v>
      </c>
      <c r="S187" s="21">
        <f>Stocks!Q349</f>
        <v>8.4521855724751221E-3</v>
      </c>
      <c r="T187" s="21">
        <f>Stocks!R349</f>
        <v>1.2467911897027863E-2</v>
      </c>
      <c r="U187" s="21">
        <f>Stocks!S349</f>
        <v>2.618242649591289E-3</v>
      </c>
      <c r="V187" s="61">
        <f t="shared" si="6"/>
        <v>1.3827904456386448E-2</v>
      </c>
    </row>
    <row r="188" spans="1:22" ht="12.75" customHeight="1">
      <c r="A188" s="63">
        <f>Stocks!A348</f>
        <v>42898</v>
      </c>
      <c r="B188" s="64">
        <f>Stocks!H348</f>
        <v>4.7185126839904184E-3</v>
      </c>
      <c r="C188" s="64">
        <f>Stocks!I348</f>
        <v>5.5987901029786466E-4</v>
      </c>
      <c r="D188" s="64">
        <f>Stocks!J348</f>
        <v>-2.4185766884875195E-2</v>
      </c>
      <c r="E188" s="64">
        <f>Stocks!K348</f>
        <v>-4.2595361985482243E-2</v>
      </c>
      <c r="F188" s="64">
        <f>Stocks!L348</f>
        <v>-7.7090799341699191E-3</v>
      </c>
      <c r="G188" s="65">
        <f>Stocks!M348</f>
        <v>-1.2222707656908403E-3</v>
      </c>
      <c r="H188" s="21">
        <f t="array" ref="H188">SQRT(MMULT(MMULT(TRANSPOSE($A$4:$A$9),MMULT(TRANSPOSE(EXP(B189:$G$530)-1),EXP(B189:$G$530)-1)/COUNTA($G189:G$530)),$A$4:$A$9))*NORMSINV($B$11)</f>
        <v>-2.1756669464556101E-2</v>
      </c>
      <c r="I188" s="16">
        <f t="shared" si="2"/>
        <v>0</v>
      </c>
      <c r="J188" s="21">
        <f t="array" ref="J188">SQRT(MMULT(MMULT(TRANSPOSE($A$4:$A$9),MMULT(TRANSPOSE(EXP(B189:G440)-1),EXP(B189:G440)-1)/COUNTA(G189:G440)),$A$4:$A$9))*NORMSINV($B$11)</f>
        <v>-1.9466515865076691E-2</v>
      </c>
      <c r="K188" s="16">
        <f t="shared" si="3"/>
        <v>0</v>
      </c>
      <c r="L188" s="21">
        <f t="shared" si="4"/>
        <v>-6.8800629807433303E-2</v>
      </c>
      <c r="M188" s="61">
        <f t="array" ref="M188">SQRT(MMULT(MMULT(TRANSPOSE($A$4:$A$9),MMULT(TRANSPOSE(EXP(B189:$G$532)-1),EXP(B189:$G$532)-1)/COUNTA($G189:G$532)),$A$4:$A$9))*(-1/SQRT(2*PI())*EXP(-1*(NORMSINV($B$11))^2/2)/$B$11)</f>
        <v>-2.4889482705869034E-2</v>
      </c>
      <c r="N188" s="21">
        <f t="array" ref="N188">SQRT(MMULT(MMULT(TRANSPOSE($A$4:$A$9),MMULT(TRANSPOSE(EXP(B189:G440)-1),EXP(B189:G440)-1)/COUNTA(G189:G440)),$A$4:$A$9))*(-1/SQRT(2*PI())*EXP(-1*(NORMSINV($B$11))^2/2)/$B$11)</f>
        <v>-2.2302096553629552E-2</v>
      </c>
      <c r="O188" s="62">
        <f t="shared" si="5"/>
        <v>-7.8707455133916873E-2</v>
      </c>
      <c r="P188" s="61">
        <f>Stocks!N348</f>
        <v>4.7296623947509523E-3</v>
      </c>
      <c r="Q188" s="21">
        <f>Stocks!O348</f>
        <v>5.6003577180536264E-4</v>
      </c>
      <c r="R188" s="21">
        <f>Stocks!P348</f>
        <v>-2.3895634952698096E-2</v>
      </c>
      <c r="S188" s="21">
        <f>Stocks!Q348</f>
        <v>-4.1700924139093432E-2</v>
      </c>
      <c r="T188" s="21">
        <f>Stocks!R348</f>
        <v>-7.6794411888432609E-3</v>
      </c>
      <c r="U188" s="21">
        <f>Stocks!S348</f>
        <v>-1.2215240970199237E-3</v>
      </c>
      <c r="V188" s="61">
        <f t="shared" si="6"/>
        <v>-1.1534637701849731E-2</v>
      </c>
    </row>
    <row r="189" spans="1:22" ht="12.75" customHeight="1">
      <c r="A189" s="63">
        <f>Stocks!A347</f>
        <v>42895</v>
      </c>
      <c r="B189" s="64">
        <f>Stocks!H347</f>
        <v>-3.4871247214348838E-2</v>
      </c>
      <c r="C189" s="64">
        <f>Stocks!I347</f>
        <v>-2.1333509595605135E-2</v>
      </c>
      <c r="D189" s="64">
        <f>Stocks!J347</f>
        <v>-3.9548672256871663E-2</v>
      </c>
      <c r="E189" s="64">
        <f>Stocks!K347</f>
        <v>-4.8479783427351687E-2</v>
      </c>
      <c r="F189" s="64">
        <f>Stocks!L347</f>
        <v>-2.2915128980887309E-2</v>
      </c>
      <c r="G189" s="65">
        <f>Stocks!M347</f>
        <v>4.5817648319872097E-4</v>
      </c>
      <c r="H189" s="21">
        <f t="array" ref="H189">SQRT(MMULT(MMULT(TRANSPOSE($A$4:$A$9),MMULT(TRANSPOSE(EXP(B190:$G$530)-1),EXP(B190:$G$530)-1)/COUNTA($G190:G$530)),$A$4:$A$9))*NORMSINV($B$11)</f>
        <v>-2.1515824325625342E-2</v>
      </c>
      <c r="I189" s="16">
        <f t="shared" si="2"/>
        <v>1</v>
      </c>
      <c r="J189" s="21">
        <f t="array" ref="J189">SQRT(MMULT(MMULT(TRANSPOSE($A$4:$A$9),MMULT(TRANSPOSE(EXP(B190:G441)-1),EXP(B190:G441)-1)/COUNTA(G190:G441)),$A$4:$A$9))*NORMSINV($B$11)</f>
        <v>-1.9059719974084434E-2</v>
      </c>
      <c r="K189" s="16">
        <f t="shared" si="3"/>
        <v>1</v>
      </c>
      <c r="L189" s="21">
        <f t="shared" si="4"/>
        <v>-6.803901060503241E-2</v>
      </c>
      <c r="M189" s="61">
        <f t="array" ref="M189">SQRT(MMULT(MMULT(TRANSPOSE($A$4:$A$9),MMULT(TRANSPOSE(EXP(B190:$G$532)-1),EXP(B190:$G$532)-1)/COUNTA($G190:G$532)),$A$4:$A$9))*(-1/SQRT(2*PI())*EXP(-1*(NORMSINV($B$11))^2/2)/$B$11)</f>
        <v>-2.4613852275550002E-2</v>
      </c>
      <c r="N189" s="21">
        <f t="array" ref="N189">SQRT(MMULT(MMULT(TRANSPOSE($A$4:$A$9),MMULT(TRANSPOSE(EXP(B190:G441)-1),EXP(B190:G441)-1)/COUNTA(G190:G441)),$A$4:$A$9))*(-1/SQRT(2*PI())*EXP(-1*(NORMSINV($B$11))^2/2)/$B$11)</f>
        <v>-2.1836044934458957E-2</v>
      </c>
      <c r="O189" s="62">
        <f t="shared" si="5"/>
        <v>-7.7835835181656404E-2</v>
      </c>
      <c r="P189" s="61">
        <f>Stocks!N347</f>
        <v>-3.4270251351351415E-2</v>
      </c>
      <c r="Q189" s="21">
        <f>Stocks!O347</f>
        <v>-2.1107559898874612E-2</v>
      </c>
      <c r="R189" s="21">
        <f>Stocks!P347</f>
        <v>-3.8776832048925118E-2</v>
      </c>
      <c r="S189" s="21">
        <f>Stocks!Q347</f>
        <v>-4.7323401033174596E-2</v>
      </c>
      <c r="T189" s="21">
        <f>Stocks!R347</f>
        <v>-2.2654571444030186E-2</v>
      </c>
      <c r="U189" s="21">
        <f>Stocks!S347</f>
        <v>4.582814620758845E-4</v>
      </c>
      <c r="V189" s="61">
        <f t="shared" si="6"/>
        <v>-2.7279055719046669E-2</v>
      </c>
    </row>
    <row r="190" spans="1:22" ht="12.75" customHeight="1">
      <c r="A190" s="63">
        <f>Stocks!A346</f>
        <v>42894</v>
      </c>
      <c r="B190" s="64">
        <f>Stocks!H346</f>
        <v>2.8371686007791223E-2</v>
      </c>
      <c r="C190" s="64">
        <f>Stocks!I346</f>
        <v>6.0491204055044597E-3</v>
      </c>
      <c r="D190" s="64">
        <f>Stocks!J346</f>
        <v>-2.4488166291712328E-3</v>
      </c>
      <c r="E190" s="64">
        <f>Stocks!K346</f>
        <v>1.6290328807693623E-3</v>
      </c>
      <c r="F190" s="64">
        <f>Stocks!L346</f>
        <v>-6.0967438535315431E-3</v>
      </c>
      <c r="G190" s="65">
        <f>Stocks!M346</f>
        <v>2.7024168513254949E-3</v>
      </c>
      <c r="H190" s="21">
        <f t="array" ref="H190">SQRT(MMULT(MMULT(TRANSPOSE($A$4:$A$9),MMULT(TRANSPOSE(EXP(B191:$G$530)-1),EXP(B191:$G$530)-1)/COUNTA($G191:G$530)),$A$4:$A$9))*NORMSINV($B$11)</f>
        <v>-2.1537796547193958E-2</v>
      </c>
      <c r="I190" s="16">
        <f t="shared" si="2"/>
        <v>0</v>
      </c>
      <c r="J190" s="21">
        <f t="array" ref="J190">SQRT(MMULT(MMULT(TRANSPOSE($A$4:$A$9),MMULT(TRANSPOSE(EXP(B191:G442)-1),EXP(B191:G442)-1)/COUNTA(G191:G442)),$A$4:$A$9))*NORMSINV($B$11)</f>
        <v>-1.9046306199117864E-2</v>
      </c>
      <c r="K190" s="16">
        <f t="shared" si="3"/>
        <v>0</v>
      </c>
      <c r="L190" s="21">
        <f t="shared" si="4"/>
        <v>-6.8108492870443113E-2</v>
      </c>
      <c r="M190" s="61">
        <f t="array" ref="M190">SQRT(MMULT(MMULT(TRANSPOSE($A$4:$A$9),MMULT(TRANSPOSE(EXP(B191:$G$532)-1),EXP(B191:$G$532)-1)/COUNTA($G191:G$532)),$A$4:$A$9))*(-1/SQRT(2*PI())*EXP(-1*(NORMSINV($B$11))^2/2)/$B$11)</f>
        <v>-2.4638882294834012E-2</v>
      </c>
      <c r="N190" s="21">
        <f t="array" ref="N190">SQRT(MMULT(MMULT(TRANSPOSE($A$4:$A$9),MMULT(TRANSPOSE(EXP(B191:G442)-1),EXP(B191:G442)-1)/COUNTA(G191:G442)),$A$4:$A$9))*(-1/SQRT(2*PI())*EXP(-1*(NORMSINV($B$11))^2/2)/$B$11)</f>
        <v>-2.1820677248401189E-2</v>
      </c>
      <c r="O190" s="62">
        <f t="shared" si="5"/>
        <v>-7.791498705247181E-2</v>
      </c>
      <c r="P190" s="61">
        <f>Stocks!N346</f>
        <v>2.8777995753282309E-2</v>
      </c>
      <c r="Q190" s="21">
        <f>Stocks!O346</f>
        <v>6.0674532816279115E-3</v>
      </c>
      <c r="R190" s="21">
        <f>Stocks!P346</f>
        <v>-2.4458207237029097E-3</v>
      </c>
      <c r="S190" s="21">
        <f>Stocks!Q346</f>
        <v>1.6303604756333532E-3</v>
      </c>
      <c r="T190" s="21">
        <f>Stocks!R346</f>
        <v>-6.0781964228443525E-3</v>
      </c>
      <c r="U190" s="21">
        <f>Stocks!S346</f>
        <v>2.7060716712853684E-3</v>
      </c>
      <c r="V190" s="61">
        <f t="shared" si="6"/>
        <v>5.1096440058802798E-3</v>
      </c>
    </row>
    <row r="191" spans="1:22" ht="12.75" customHeight="1">
      <c r="A191" s="63">
        <f>Stocks!A345</f>
        <v>42893</v>
      </c>
      <c r="B191" s="64">
        <f>Stocks!H345</f>
        <v>1.9088265179246947E-2</v>
      </c>
      <c r="C191" s="64">
        <f>Stocks!I345</f>
        <v>3.5915768802239957E-3</v>
      </c>
      <c r="D191" s="64">
        <f>Stocks!J345</f>
        <v>5.9390727031393403E-3</v>
      </c>
      <c r="E191" s="64">
        <f>Stocks!K345</f>
        <v>2.6603982154199493E-3</v>
      </c>
      <c r="F191" s="64">
        <f>Stocks!L345</f>
        <v>-1.7941726566914622E-3</v>
      </c>
      <c r="G191" s="65">
        <f>Stocks!M345</f>
        <v>2.2067282412925279E-3</v>
      </c>
      <c r="H191" s="21">
        <f t="array" ref="H191">SQRT(MMULT(MMULT(TRANSPOSE($A$4:$A$9),MMULT(TRANSPOSE(EXP(B192:$G$530)-1),EXP(B192:$G$530)-1)/COUNTA($G192:G$530)),$A$4:$A$9))*NORMSINV($B$11)</f>
        <v>-2.1559072106609338E-2</v>
      </c>
      <c r="I191" s="16">
        <f t="shared" si="2"/>
        <v>0</v>
      </c>
      <c r="J191" s="21">
        <f t="array" ref="J191">SQRT(MMULT(MMULT(TRANSPOSE($A$4:$A$9),MMULT(TRANSPOSE(EXP(B192:G443)-1),EXP(B192:G443)-1)/COUNTA(G192:G443)),$A$4:$A$9))*NORMSINV($B$11)</f>
        <v>-1.9055256260412098E-2</v>
      </c>
      <c r="K191" s="16">
        <f t="shared" si="3"/>
        <v>0</v>
      </c>
      <c r="L191" s="21">
        <f t="shared" si="4"/>
        <v>-6.8175772096689957E-2</v>
      </c>
      <c r="M191" s="61">
        <f t="array" ref="M191">SQRT(MMULT(MMULT(TRANSPOSE($A$4:$A$9),MMULT(TRANSPOSE(EXP(B192:$G$532)-1),EXP(B192:$G$532)-1)/COUNTA($G192:G$532)),$A$4:$A$9))*(-1/SQRT(2*PI())*EXP(-1*(NORMSINV($B$11))^2/2)/$B$11)</f>
        <v>-2.4663114507133408E-2</v>
      </c>
      <c r="N191" s="21">
        <f t="array" ref="N191">SQRT(MMULT(MMULT(TRANSPOSE($A$4:$A$9),MMULT(TRANSPOSE(EXP(B192:G443)-1),EXP(B192:G443)-1)/COUNTA(G192:G443)),$A$4:$A$9))*(-1/SQRT(2*PI())*EXP(-1*(NORMSINV($B$11))^2/2)/$B$11)</f>
        <v>-2.1830931016077353E-2</v>
      </c>
      <c r="O191" s="62">
        <f t="shared" si="5"/>
        <v>-7.799161603608265E-2</v>
      </c>
      <c r="P191" s="61">
        <f>Stocks!N345</f>
        <v>1.9271610838515855E-2</v>
      </c>
      <c r="Q191" s="21">
        <f>Stocks!O345</f>
        <v>3.5980343209512647E-3</v>
      </c>
      <c r="R191" s="21">
        <f>Stocks!P345</f>
        <v>5.9567439617346637E-3</v>
      </c>
      <c r="S191" s="21">
        <f>Stocks!Q345</f>
        <v>2.663940215098983E-3</v>
      </c>
      <c r="T191" s="21">
        <f>Stocks!R345</f>
        <v>-1.7925640910890529E-3</v>
      </c>
      <c r="U191" s="21">
        <f>Stocks!S345</f>
        <v>2.209164858045269E-3</v>
      </c>
      <c r="V191" s="61">
        <f t="shared" si="6"/>
        <v>5.3178216838761635E-3</v>
      </c>
    </row>
    <row r="192" spans="1:22" ht="12.75" customHeight="1">
      <c r="A192" s="63">
        <f>Stocks!A344</f>
        <v>42892</v>
      </c>
      <c r="B192" s="64">
        <f>Stocks!H344</f>
        <v>1.5796489104463157E-2</v>
      </c>
      <c r="C192" s="64">
        <f>Stocks!I344</f>
        <v>-5.7955466616207429E-3</v>
      </c>
      <c r="D192" s="64">
        <f>Stocks!J344</f>
        <v>3.3725138522002263E-3</v>
      </c>
      <c r="E192" s="64">
        <f>Stocks!K344</f>
        <v>6.662023765303392E-4</v>
      </c>
      <c r="F192" s="64">
        <f>Stocks!L344</f>
        <v>3.314873830460596E-3</v>
      </c>
      <c r="G192" s="65">
        <f>Stocks!M344</f>
        <v>6.5131576024267976E-4</v>
      </c>
      <c r="H192" s="21">
        <f t="array" ref="H192">SQRT(MMULT(MMULT(TRANSPOSE($A$4:$A$9),MMULT(TRANSPOSE(EXP(B193:$G$530)-1),EXP(B193:$G$530)-1)/COUNTA($G193:G$530)),$A$4:$A$9))*NORMSINV($B$11)</f>
        <v>-2.1587543806509926E-2</v>
      </c>
      <c r="I192" s="16">
        <f t="shared" si="2"/>
        <v>0</v>
      </c>
      <c r="J192" s="21">
        <f t="array" ref="J192">SQRT(MMULT(MMULT(TRANSPOSE($A$4:$A$9),MMULT(TRANSPOSE(EXP(B193:G444)-1),EXP(B193:G444)-1)/COUNTA(G193:G444)),$A$4:$A$9))*NORMSINV($B$11)</f>
        <v>-1.9061581151743362E-2</v>
      </c>
      <c r="K192" s="16">
        <f t="shared" si="3"/>
        <v>0</v>
      </c>
      <c r="L192" s="21">
        <f t="shared" si="4"/>
        <v>-6.8265807517232602E-2</v>
      </c>
      <c r="M192" s="61">
        <f t="array" ref="M192">SQRT(MMULT(MMULT(TRANSPOSE($A$4:$A$9),MMULT(TRANSPOSE(EXP(B193:$G$532)-1),EXP(B193:$G$532)-1)/COUNTA($G193:G$532)),$A$4:$A$9))*(-1/SQRT(2*PI())*EXP(-1*(NORMSINV($B$11))^2/2)/$B$11)</f>
        <v>-2.4695578072476524E-2</v>
      </c>
      <c r="N192" s="21">
        <f t="array" ref="N192">SQRT(MMULT(MMULT(TRANSPOSE($A$4:$A$9),MMULT(TRANSPOSE(EXP(B193:G444)-1),EXP(B193:G444)-1)/COUNTA(G193:G444)),$A$4:$A$9))*(-1/SQRT(2*PI())*EXP(-1*(NORMSINV($B$11))^2/2)/$B$11)</f>
        <v>-2.1838177219668114E-2</v>
      </c>
      <c r="O192" s="62">
        <f t="shared" si="5"/>
        <v>-7.8094274843536607E-2</v>
      </c>
      <c r="P192" s="61">
        <f>Stocks!N344</f>
        <v>1.5921913188260511E-2</v>
      </c>
      <c r="Q192" s="21">
        <f>Stocks!O344</f>
        <v>-5.7787848779333132E-3</v>
      </c>
      <c r="R192" s="21">
        <f>Stocks!P344</f>
        <v>3.3782071755133207E-3</v>
      </c>
      <c r="S192" s="21">
        <f>Stocks!Q344</f>
        <v>6.6642433862131284E-4</v>
      </c>
      <c r="T192" s="21">
        <f>Stocks!R344</f>
        <v>3.3203741006045031E-3</v>
      </c>
      <c r="U192" s="21">
        <f>Stocks!S344</f>
        <v>6.5152791240927286E-4</v>
      </c>
      <c r="V192" s="61">
        <f t="shared" si="6"/>
        <v>3.0266103062459348E-3</v>
      </c>
    </row>
    <row r="193" spans="1:22" ht="12.75" customHeight="1">
      <c r="A193" s="63">
        <f>Stocks!A343</f>
        <v>42891</v>
      </c>
      <c r="B193" s="64">
        <f>Stocks!H343</f>
        <v>2.1742203899273893E-2</v>
      </c>
      <c r="C193" s="64">
        <f>Stocks!I343</f>
        <v>5.505961523490741E-4</v>
      </c>
      <c r="D193" s="64">
        <f>Stocks!J343</f>
        <v>-9.8262685439681648E-3</v>
      </c>
      <c r="E193" s="64">
        <f>Stocks!K343</f>
        <v>-7.2671395682607316E-4</v>
      </c>
      <c r="F193" s="64">
        <f>Stocks!L343</f>
        <v>7.2203141385030825E-3</v>
      </c>
      <c r="G193" s="65">
        <f>Stocks!M343</f>
        <v>-2.3657022715153065E-4</v>
      </c>
      <c r="H193" s="21">
        <f t="array" ref="H193">SQRT(MMULT(MMULT(TRANSPOSE($A$4:$A$9),MMULT(TRANSPOSE(EXP(B194:$G$530)-1),EXP(B194:$G$530)-1)/COUNTA($G194:G$530)),$A$4:$A$9))*NORMSINV($B$11)</f>
        <v>-2.1615810170922931E-2</v>
      </c>
      <c r="I193" s="16">
        <f t="shared" si="2"/>
        <v>0</v>
      </c>
      <c r="J193" s="21">
        <f t="array" ref="J193">SQRT(MMULT(MMULT(TRANSPOSE($A$4:$A$9),MMULT(TRANSPOSE(EXP(B194:G445)-1),EXP(B194:G445)-1)/COUNTA(G194:G445)),$A$4:$A$9))*NORMSINV($B$11)</f>
        <v>-1.9089174336198868E-2</v>
      </c>
      <c r="K193" s="16">
        <f t="shared" si="3"/>
        <v>0</v>
      </c>
      <c r="L193" s="21">
        <f t="shared" si="4"/>
        <v>-6.835519360995003E-2</v>
      </c>
      <c r="M193" s="61">
        <f t="array" ref="M193">SQRT(MMULT(MMULT(TRANSPOSE($A$4:$A$9),MMULT(TRANSPOSE(EXP(B194:$G$532)-1),EXP(B194:$G$532)-1)/COUNTA($G194:G$532)),$A$4:$A$9))*(-1/SQRT(2*PI())*EXP(-1*(NORMSINV($B$11))^2/2)/$B$11)</f>
        <v>-2.4727805819980089E-2</v>
      </c>
      <c r="N193" s="21">
        <f t="array" ref="N193">SQRT(MMULT(MMULT(TRANSPOSE($A$4:$A$9),MMULT(TRANSPOSE(EXP(B194:G445)-1),EXP(B194:G445)-1)/COUNTA(G194:G445)),$A$4:$A$9))*(-1/SQRT(2*PI())*EXP(-1*(NORMSINV($B$11))^2/2)/$B$11)</f>
        <v>-2.1869789752091178E-2</v>
      </c>
      <c r="O193" s="62">
        <f t="shared" si="5"/>
        <v>-7.8196187929504668E-2</v>
      </c>
      <c r="P193" s="61">
        <f>Stocks!N343</f>
        <v>2.198028797445414E-2</v>
      </c>
      <c r="Q193" s="21">
        <f>Stocks!O343</f>
        <v>5.5074775823391714E-4</v>
      </c>
      <c r="R193" s="21">
        <f>Stocks!P343</f>
        <v>-9.7781485096569577E-3</v>
      </c>
      <c r="S193" s="21">
        <f>Stocks!Q343</f>
        <v>-7.2644996419141844E-4</v>
      </c>
      <c r="T193" s="21">
        <f>Stocks!R343</f>
        <v>7.2464434560691156E-3</v>
      </c>
      <c r="U193" s="21">
        <f>Stocks!S343</f>
        <v>-2.3654224662184655E-4</v>
      </c>
      <c r="V193" s="61">
        <f t="shared" si="6"/>
        <v>3.1727230780478248E-3</v>
      </c>
    </row>
    <row r="194" spans="1:22" ht="12.75" customHeight="1">
      <c r="A194" s="63">
        <f>Stocks!A342</f>
        <v>42888</v>
      </c>
      <c r="B194" s="64">
        <f>Stocks!H342</f>
        <v>-1.5288850681386475E-3</v>
      </c>
      <c r="C194" s="64">
        <f>Stocks!I342</f>
        <v>5.5216923173608311E-3</v>
      </c>
      <c r="D194" s="64">
        <f>Stocks!J342</f>
        <v>1.4710499556573668E-2</v>
      </c>
      <c r="E194" s="64">
        <f>Stocks!K342</f>
        <v>1.3346866096288636E-2</v>
      </c>
      <c r="F194" s="64">
        <f>Stocks!L342</f>
        <v>2.3404433186981079E-2</v>
      </c>
      <c r="G194" s="65">
        <f>Stocks!M342</f>
        <v>2.679691989684142E-3</v>
      </c>
      <c r="H194" s="21">
        <f t="array" ref="H194">SQRT(MMULT(MMULT(TRANSPOSE($A$4:$A$9),MMULT(TRANSPOSE(EXP(B195:$G$530)-1),EXP(B195:$G$530)-1)/COUNTA($G195:G$530)),$A$4:$A$9))*NORMSINV($B$11)</f>
        <v>-2.1612402954664597E-2</v>
      </c>
      <c r="I194" s="16">
        <f t="shared" si="2"/>
        <v>0</v>
      </c>
      <c r="J194" s="21">
        <f t="array" ref="J194">SQRT(MMULT(MMULT(TRANSPOSE($A$4:$A$9),MMULT(TRANSPOSE(EXP(B195:G446)-1),EXP(B195:G446)-1)/COUNTA(G195:G446)),$A$4:$A$9))*NORMSINV($B$11)</f>
        <v>-1.9046169094041741E-2</v>
      </c>
      <c r="K194" s="16">
        <f t="shared" si="3"/>
        <v>0</v>
      </c>
      <c r="L194" s="21">
        <f t="shared" si="4"/>
        <v>-6.8344419046092938E-2</v>
      </c>
      <c r="M194" s="61">
        <f t="array" ref="M194">SQRT(MMULT(MMULT(TRANSPOSE($A$4:$A$9),MMULT(TRANSPOSE(EXP(B195:$G$532)-1),EXP(B195:$G$532)-1)/COUNTA($G195:G$532)),$A$4:$A$9))*(-1/SQRT(2*PI())*EXP(-1*(NORMSINV($B$11))^2/2)/$B$11)</f>
        <v>-2.4723799221965149E-2</v>
      </c>
      <c r="N194" s="21">
        <f t="array" ref="N194">SQRT(MMULT(MMULT(TRANSPOSE($A$4:$A$9),MMULT(TRANSPOSE(EXP(B195:G446)-1),EXP(B195:G446)-1)/COUNTA(G195:G446)),$A$4:$A$9))*(-1/SQRT(2*PI())*EXP(-1*(NORMSINV($B$11))^2/2)/$B$11)</f>
        <v>-2.1820520171979971E-2</v>
      </c>
      <c r="O194" s="62">
        <f t="shared" si="5"/>
        <v>-7.8183517954108758E-2</v>
      </c>
      <c r="P194" s="61">
        <f>Stocks!N342</f>
        <v>-1.5277169187607432E-3</v>
      </c>
      <c r="Q194" s="21">
        <f>Stocks!O342</f>
        <v>5.5369649577189269E-3</v>
      </c>
      <c r="R194" s="21">
        <f>Stocks!P342</f>
        <v>1.4819231467850254E-2</v>
      </c>
      <c r="S194" s="21">
        <f>Stocks!Q342</f>
        <v>1.3436333105210958E-2</v>
      </c>
      <c r="T194" s="21">
        <f>Stocks!R342</f>
        <v>2.368046619213179E-2</v>
      </c>
      <c r="U194" s="21">
        <f>Stocks!S342</f>
        <v>2.6832855734461271E-3</v>
      </c>
      <c r="V194" s="61">
        <f t="shared" si="6"/>
        <v>9.7714273962662187E-3</v>
      </c>
    </row>
    <row r="195" spans="1:22" ht="12.75" customHeight="1">
      <c r="A195" s="63">
        <f>Stocks!A341</f>
        <v>42887</v>
      </c>
      <c r="B195" s="64">
        <f>Stocks!H341</f>
        <v>-1.8785851757482041E-3</v>
      </c>
      <c r="C195" s="64">
        <f>Stocks!I341</f>
        <v>2.7705550096678673E-4</v>
      </c>
      <c r="D195" s="64">
        <f>Stocks!J341</f>
        <v>2.7456419846587578E-3</v>
      </c>
      <c r="E195" s="64">
        <f>Stocks!K341</f>
        <v>-4.9071949126604979E-4</v>
      </c>
      <c r="F195" s="64">
        <f>Stocks!L341</f>
        <v>3.7159242707276766E-3</v>
      </c>
      <c r="G195" s="65">
        <f>Stocks!M341</f>
        <v>-4.7252775021716445E-3</v>
      </c>
      <c r="H195" s="21">
        <f t="array" ref="H195">SQRT(MMULT(MMULT(TRANSPOSE($A$4:$A$9),MMULT(TRANSPOSE(EXP(B196:$G$530)-1),EXP(B196:$G$530)-1)/COUNTA($G196:G$530)),$A$4:$A$9))*NORMSINV($B$11)</f>
        <v>-2.1644635091714281E-2</v>
      </c>
      <c r="I195" s="16">
        <f t="shared" si="2"/>
        <v>0</v>
      </c>
      <c r="J195" s="21">
        <f t="array" ref="J195">SQRT(MMULT(MMULT(TRANSPOSE($A$4:$A$9),MMULT(TRANSPOSE(EXP(B196:G447)-1),EXP(B196:G447)-1)/COUNTA(G196:G447)),$A$4:$A$9))*NORMSINV($B$11)</f>
        <v>-1.9068739993483894E-2</v>
      </c>
      <c r="K195" s="16">
        <f t="shared" si="3"/>
        <v>0</v>
      </c>
      <c r="L195" s="21">
        <f t="shared" si="4"/>
        <v>-6.8446346013024628E-2</v>
      </c>
      <c r="M195" s="61">
        <f t="array" ref="M195">SQRT(MMULT(MMULT(TRANSPOSE($A$4:$A$9),MMULT(TRANSPOSE(EXP(B196:$G$532)-1),EXP(B196:$G$532)-1)/COUNTA($G196:G$532)),$A$4:$A$9))*(-1/SQRT(2*PI())*EXP(-1*(NORMSINV($B$11))^2/2)/$B$11)</f>
        <v>-2.4760561947262595E-2</v>
      </c>
      <c r="N195" s="21">
        <f t="array" ref="N195">SQRT(MMULT(MMULT(TRANSPOSE($A$4:$A$9),MMULT(TRANSPOSE(EXP(B196:G447)-1),EXP(B196:G447)-1)/COUNTA(G196:G447)),$A$4:$A$9))*(-1/SQRT(2*PI())*EXP(-1*(NORMSINV($B$11))^2/2)/$B$11)</f>
        <v>-2.1846378850654165E-2</v>
      </c>
      <c r="O195" s="62">
        <f t="shared" si="5"/>
        <v>-7.8299771899043774E-2</v>
      </c>
      <c r="P195" s="61">
        <f>Stocks!N341</f>
        <v>-1.8768217390451537E-3</v>
      </c>
      <c r="Q195" s="21">
        <f>Stocks!O341</f>
        <v>2.7709388438676273E-4</v>
      </c>
      <c r="R195" s="21">
        <f>Stocks!P341</f>
        <v>2.7494147116750908E-3</v>
      </c>
      <c r="S195" s="21">
        <f>Stocks!Q341</f>
        <v>-4.9059910814873181E-4</v>
      </c>
      <c r="T195" s="21">
        <f>Stocks!R341</f>
        <v>3.7228368769089632E-3</v>
      </c>
      <c r="U195" s="21">
        <f>Stocks!S341</f>
        <v>-4.7141309422096449E-3</v>
      </c>
      <c r="V195" s="61">
        <f t="shared" si="6"/>
        <v>-5.536771940545227E-5</v>
      </c>
    </row>
    <row r="196" spans="1:22" ht="12.75" customHeight="1">
      <c r="A196" s="63">
        <f>Stocks!A340</f>
        <v>42886</v>
      </c>
      <c r="B196" s="64">
        <f>Stocks!H340</f>
        <v>1.7482819043014179E-2</v>
      </c>
      <c r="C196" s="64">
        <f>Stocks!I340</f>
        <v>-1.9366249288338771E-3</v>
      </c>
      <c r="D196" s="64">
        <f>Stocks!J340</f>
        <v>-5.9394936119238646E-3</v>
      </c>
      <c r="E196" s="64">
        <f>Stocks!K340</f>
        <v>-9.1939076826139457E-4</v>
      </c>
      <c r="F196" s="64">
        <f>Stocks!L340</f>
        <v>-8.1287072548552781E-3</v>
      </c>
      <c r="G196" s="65">
        <f>Stocks!M340</f>
        <v>3.0964556677889324E-3</v>
      </c>
      <c r="H196" s="21">
        <f t="array" ref="H196">SQRT(MMULT(MMULT(TRANSPOSE($A$4:$A$9),MMULT(TRANSPOSE(EXP(B197:$G$530)-1),EXP(B197:$G$530)-1)/COUNTA($G197:G$530)),$A$4:$A$9))*NORMSINV($B$11)</f>
        <v>-2.1676857823198122E-2</v>
      </c>
      <c r="I196" s="16">
        <f t="shared" si="2"/>
        <v>0</v>
      </c>
      <c r="J196" s="21">
        <f t="array" ref="J196">SQRT(MMULT(MMULT(TRANSPOSE($A$4:$A$9),MMULT(TRANSPOSE(EXP(B197:G448)-1),EXP(B197:G448)-1)/COUNTA(G197:G448)),$A$4:$A$9))*NORMSINV($B$11)</f>
        <v>-1.9072154730754978E-2</v>
      </c>
      <c r="K196" s="16">
        <f t="shared" si="3"/>
        <v>0</v>
      </c>
      <c r="L196" s="21">
        <f t="shared" si="4"/>
        <v>-6.8548243236945583E-2</v>
      </c>
      <c r="M196" s="61">
        <f t="array" ref="M196">SQRT(MMULT(MMULT(TRANSPOSE($A$4:$A$9),MMULT(TRANSPOSE(EXP(B197:$G$532)-1),EXP(B197:$G$532)-1)/COUNTA($G197:G$532)),$A$4:$A$9))*(-1/SQRT(2*PI())*EXP(-1*(NORMSINV($B$11))^2/2)/$B$11)</f>
        <v>-2.479731293026417E-2</v>
      </c>
      <c r="N196" s="21">
        <f t="array" ref="N196">SQRT(MMULT(MMULT(TRANSPOSE($A$4:$A$9),MMULT(TRANSPOSE(EXP(B197:G448)-1),EXP(B197:G448)-1)/COUNTA(G197:G448)),$A$4:$A$9))*(-1/SQRT(2*PI())*EXP(-1*(NORMSINV($B$11))^2/2)/$B$11)</f>
        <v>-2.1850290993990593E-2</v>
      </c>
      <c r="O196" s="62">
        <f t="shared" si="5"/>
        <v>-7.8415988711578885E-2</v>
      </c>
      <c r="P196" s="61">
        <f>Stocks!N340</f>
        <v>1.7636538030978175E-2</v>
      </c>
      <c r="Q196" s="21">
        <f>Stocks!O340</f>
        <v>-1.9347508807477083E-3</v>
      </c>
      <c r="R196" s="21">
        <f>Stocks!P340</f>
        <v>-5.9218896897790035E-3</v>
      </c>
      <c r="S196" s="21">
        <f>Stocks!Q340</f>
        <v>-9.1896825806288545E-4</v>
      </c>
      <c r="T196" s="21">
        <f>Stocks!R340</f>
        <v>-8.0957586509985881E-3</v>
      </c>
      <c r="U196" s="21">
        <f>Stocks!S340</f>
        <v>3.1012546386287249E-3</v>
      </c>
      <c r="V196" s="61">
        <f t="shared" si="6"/>
        <v>6.4440419833645241E-4</v>
      </c>
    </row>
    <row r="197" spans="1:22" ht="12.75" customHeight="1">
      <c r="A197" s="63">
        <f>Stocks!A339</f>
        <v>42885</v>
      </c>
      <c r="B197" s="64">
        <f>Stocks!H339</f>
        <v>3.0173107708317732E-2</v>
      </c>
      <c r="C197" s="64">
        <f>Stocks!I339</f>
        <v>-2.2087492604462447E-3</v>
      </c>
      <c r="D197" s="64">
        <f>Stocks!J339</f>
        <v>3.9040769452754762E-4</v>
      </c>
      <c r="E197" s="64">
        <f>Stocks!K339</f>
        <v>4.8518935319806595E-3</v>
      </c>
      <c r="F197" s="64">
        <f>Stocks!L339</f>
        <v>6.4120896244082995E-3</v>
      </c>
      <c r="G197" s="65">
        <f>Stocks!M339</f>
        <v>4.4540753757906805E-4</v>
      </c>
      <c r="H197" s="21">
        <f t="array" ref="H197">SQRT(MMULT(MMULT(TRANSPOSE($A$4:$A$9),MMULT(TRANSPOSE(EXP(B198:$G$530)-1),EXP(B198:$G$530)-1)/COUNTA($G198:G$530)),$A$4:$A$9))*NORMSINV($B$11)</f>
        <v>-2.1692270455069235E-2</v>
      </c>
      <c r="I197" s="16">
        <f t="shared" si="2"/>
        <v>0</v>
      </c>
      <c r="J197" s="21">
        <f t="array" ref="J197">SQRT(MMULT(MMULT(TRANSPOSE($A$4:$A$9),MMULT(TRANSPOSE(EXP(B198:G449)-1),EXP(B198:G449)-1)/COUNTA(G198:G449)),$A$4:$A$9))*NORMSINV($B$11)</f>
        <v>-1.9047177448386042E-2</v>
      </c>
      <c r="K197" s="16">
        <f t="shared" si="3"/>
        <v>0</v>
      </c>
      <c r="L197" s="21">
        <f t="shared" si="4"/>
        <v>-6.8596982258396014E-2</v>
      </c>
      <c r="M197" s="61">
        <f t="array" ref="M197">SQRT(MMULT(MMULT(TRANSPOSE($A$4:$A$9),MMULT(TRANSPOSE(EXP(B198:$G$532)-1),EXP(B198:$G$532)-1)/COUNTA($G198:G$532)),$A$4:$A$9))*(-1/SQRT(2*PI())*EXP(-1*(NORMSINV($B$11))^2/2)/$B$11)</f>
        <v>-2.481483303911057E-2</v>
      </c>
      <c r="N197" s="21">
        <f t="array" ref="N197">SQRT(MMULT(MMULT(TRANSPOSE($A$4:$A$9),MMULT(TRANSPOSE(EXP(B198:G449)-1),EXP(B198:G449)-1)/COUNTA(G198:G449)),$A$4:$A$9))*(-1/SQRT(2*PI())*EXP(-1*(NORMSINV($B$11))^2/2)/$B$11)</f>
        <v>-2.182167540777577E-2</v>
      </c>
      <c r="O197" s="62">
        <f t="shared" si="5"/>
        <v>-7.8471392160387579E-2</v>
      </c>
      <c r="P197" s="61">
        <f>Stocks!N339</f>
        <v>3.0632929016749914E-2</v>
      </c>
      <c r="Q197" s="21">
        <f>Stocks!O339</f>
        <v>-2.2063117687314174E-3</v>
      </c>
      <c r="R197" s="21">
        <f>Stocks!P339</f>
        <v>3.9048391352992462E-4</v>
      </c>
      <c r="S197" s="21">
        <f>Stocks!Q339</f>
        <v>4.8636830268163605E-3</v>
      </c>
      <c r="T197" s="21">
        <f>Stocks!R339</f>
        <v>6.4326910803394963E-3</v>
      </c>
      <c r="U197" s="21">
        <f>Stocks!S339</f>
        <v>4.4550674624510686E-4</v>
      </c>
      <c r="V197" s="61">
        <f t="shared" si="6"/>
        <v>6.7598303358248971E-3</v>
      </c>
    </row>
    <row r="198" spans="1:22" ht="12.75" customHeight="1">
      <c r="A198" s="63">
        <f>Stocks!A338</f>
        <v>42881</v>
      </c>
      <c r="B198" s="64">
        <f>Stocks!H338</f>
        <v>2.5890593545025778E-2</v>
      </c>
      <c r="C198" s="64">
        <f>Stocks!I338</f>
        <v>0</v>
      </c>
      <c r="D198" s="64">
        <f>Stocks!J338</f>
        <v>-1.6907278347850301E-3</v>
      </c>
      <c r="E198" s="64">
        <f>Stocks!K338</f>
        <v>-3.8098239987758762E-3</v>
      </c>
      <c r="F198" s="64">
        <f>Stocks!L338</f>
        <v>4.8714188751061826E-3</v>
      </c>
      <c r="G198" s="65">
        <f>Stocks!M338</f>
        <v>-3.7461918016895631E-3</v>
      </c>
      <c r="H198" s="21">
        <f t="array" ref="H198">SQRT(MMULT(MMULT(TRANSPOSE($A$4:$A$9),MMULT(TRANSPOSE(EXP(B199:$G$530)-1),EXP(B199:$G$530)-1)/COUNTA($G199:G$530)),$A$4:$A$9))*NORMSINV($B$11)</f>
        <v>-2.1719924964814837E-2</v>
      </c>
      <c r="I198" s="16">
        <f t="shared" si="2"/>
        <v>0</v>
      </c>
      <c r="J198" s="21">
        <f t="array" ref="J198">SQRT(MMULT(MMULT(TRANSPOSE($A$4:$A$9),MMULT(TRANSPOSE(EXP(B199:G450)-1),EXP(B199:G450)-1)/COUNTA(G199:G450)),$A$4:$A$9))*NORMSINV($B$11)</f>
        <v>-1.9090124182918118E-2</v>
      </c>
      <c r="K198" s="16">
        <f t="shared" si="3"/>
        <v>0</v>
      </c>
      <c r="L198" s="21">
        <f t="shared" si="4"/>
        <v>-6.8684433496767436E-2</v>
      </c>
      <c r="M198" s="61">
        <f t="array" ref="M198">SQRT(MMULT(MMULT(TRANSPOSE($A$4:$A$9),MMULT(TRANSPOSE(EXP(B199:$G$532)-1),EXP(B199:$G$532)-1)/COUNTA($G199:G$532)),$A$4:$A$9))*(-1/SQRT(2*PI())*EXP(-1*(NORMSINV($B$11))^2/2)/$B$11)</f>
        <v>-2.4846356331546832E-2</v>
      </c>
      <c r="N198" s="21">
        <f t="array" ref="N198">SQRT(MMULT(MMULT(TRANSPOSE($A$4:$A$9),MMULT(TRANSPOSE(EXP(B199:G450)-1),EXP(B199:G450)-1)/COUNTA(G199:G450)),$A$4:$A$9))*(-1/SQRT(2*PI())*EXP(-1*(NORMSINV($B$11))^2/2)/$B$11)</f>
        <v>-2.187087795777681E-2</v>
      </c>
      <c r="O198" s="62">
        <f t="shared" si="5"/>
        <v>-7.8571077563833719E-2</v>
      </c>
      <c r="P198" s="61">
        <f>Stocks!N338</f>
        <v>2.6228666290984595E-2</v>
      </c>
      <c r="Q198" s="21">
        <f>Stocks!O338</f>
        <v>0</v>
      </c>
      <c r="R198" s="21">
        <f>Stocks!P338</f>
        <v>-1.6892993596470121E-3</v>
      </c>
      <c r="S198" s="21">
        <f>Stocks!Q338</f>
        <v>-3.802575826999572E-3</v>
      </c>
      <c r="T198" s="21">
        <f>Stocks!R338</f>
        <v>4.8833035265696189E-3</v>
      </c>
      <c r="U198" s="21">
        <f>Stocks!S338</f>
        <v>-3.7391835792951571E-3</v>
      </c>
      <c r="V198" s="61">
        <f t="shared" si="6"/>
        <v>3.6468185086020784E-3</v>
      </c>
    </row>
    <row r="199" spans="1:22" ht="12.75" customHeight="1">
      <c r="A199" s="63">
        <f>Stocks!A337</f>
        <v>42880</v>
      </c>
      <c r="B199" s="64">
        <f>Stocks!H337</f>
        <v>2.1083584974900385E-2</v>
      </c>
      <c r="C199" s="64">
        <f>Stocks!I337</f>
        <v>3.8683186883133806E-3</v>
      </c>
      <c r="D199" s="64">
        <f>Stocks!J337</f>
        <v>3.4501635723153063E-3</v>
      </c>
      <c r="E199" s="64">
        <f>Stocks!K337</f>
        <v>3.3045419213269575E-2</v>
      </c>
      <c r="F199" s="64">
        <f>Stocks!L337</f>
        <v>1.2284357492404665E-2</v>
      </c>
      <c r="G199" s="65">
        <f>Stocks!M337</f>
        <v>8.6854624075248348E-3</v>
      </c>
      <c r="H199" s="21">
        <f t="array" ref="H199">SQRT(MMULT(MMULT(TRANSPOSE($A$4:$A$9),MMULT(TRANSPOSE(EXP(B200:$G$530)-1),EXP(B200:$G$530)-1)/COUNTA($G200:G$530)),$A$4:$A$9))*NORMSINV($B$11)</f>
        <v>-2.1680115601598257E-2</v>
      </c>
      <c r="I199" s="16">
        <f t="shared" si="2"/>
        <v>0</v>
      </c>
      <c r="J199" s="21">
        <f t="array" ref="J199">SQRT(MMULT(MMULT(TRANSPOSE($A$4:$A$9),MMULT(TRANSPOSE(EXP(B200:G451)-1),EXP(B200:G451)-1)/COUNTA(G200:G451)),$A$4:$A$9))*NORMSINV($B$11)</f>
        <v>-1.9083656954950234E-2</v>
      </c>
      <c r="K199" s="16">
        <f t="shared" si="3"/>
        <v>0</v>
      </c>
      <c r="L199" s="21">
        <f t="shared" si="4"/>
        <v>-6.8558545236802118E-2</v>
      </c>
      <c r="M199" s="61">
        <f t="array" ref="M199">SQRT(MMULT(MMULT(TRANSPOSE($A$4:$A$9),MMULT(TRANSPOSE(EXP(B200:$G$532)-1),EXP(B200:$G$532)-1)/COUNTA($G200:G$532)),$A$4:$A$9))*(-1/SQRT(2*PI())*EXP(-1*(NORMSINV($B$11))^2/2)/$B$11)</f>
        <v>-2.4800704186635058E-2</v>
      </c>
      <c r="N199" s="21">
        <f t="array" ref="N199">SQRT(MMULT(MMULT(TRANSPOSE($A$4:$A$9),MMULT(TRANSPOSE(EXP(B200:G451)-1),EXP(B200:G451)-1)/COUNTA(G200:G451)),$A$4:$A$9))*(-1/SQRT(2*PI())*EXP(-1*(NORMSINV($B$11))^2/2)/$B$11)</f>
        <v>-2.186346868415159E-2</v>
      </c>
      <c r="O199" s="62">
        <f t="shared" si="5"/>
        <v>-7.8426712805840446E-2</v>
      </c>
      <c r="P199" s="61">
        <f>Stocks!N337</f>
        <v>2.1307414024539287E-2</v>
      </c>
      <c r="Q199" s="21">
        <f>Stocks!O337</f>
        <v>3.8758102899032467E-3</v>
      </c>
      <c r="R199" s="21">
        <f>Stocks!P337</f>
        <v>3.456122237472316E-3</v>
      </c>
      <c r="S199" s="21">
        <f>Stocks!Q337</f>
        <v>3.3597483359746459E-2</v>
      </c>
      <c r="T199" s="21">
        <f>Stocks!R337</f>
        <v>1.2360120125820041E-2</v>
      </c>
      <c r="U199" s="21">
        <f>Stocks!S337</f>
        <v>8.7232904749129838E-3</v>
      </c>
      <c r="V199" s="61">
        <f t="shared" si="6"/>
        <v>1.3886706752065721E-2</v>
      </c>
    </row>
    <row r="200" spans="1:22" ht="12.75" customHeight="1">
      <c r="A200" s="63">
        <f>Stocks!A336</f>
        <v>42879</v>
      </c>
      <c r="B200" s="64">
        <f>Stocks!H336</f>
        <v>2.0714706769343651E-2</v>
      </c>
      <c r="C200" s="64">
        <f>Stocks!I336</f>
        <v>7.2243898206820921E-3</v>
      </c>
      <c r="D200" s="64">
        <f>Stocks!J336</f>
        <v>-2.9953395583178087E-3</v>
      </c>
      <c r="E200" s="64">
        <f>Stocks!K336</f>
        <v>-1.2670068334191343E-3</v>
      </c>
      <c r="F200" s="64">
        <f>Stocks!L336</f>
        <v>1.309596504494805E-3</v>
      </c>
      <c r="G200" s="65">
        <f>Stocks!M336</f>
        <v>-1.7786081846979632E-3</v>
      </c>
      <c r="H200" s="21">
        <f t="array" ref="H200">SQRT(MMULT(MMULT(TRANSPOSE($A$4:$A$9),MMULT(TRANSPOSE(EXP(B201:$G$530)-1),EXP(B201:$G$530)-1)/COUNTA($G201:G$530)),$A$4:$A$9))*NORMSINV($B$11)</f>
        <v>-2.1707166284080159E-2</v>
      </c>
      <c r="I200" s="16">
        <f t="shared" si="2"/>
        <v>0</v>
      </c>
      <c r="J200" s="21">
        <f t="array" ref="J200">SQRT(MMULT(MMULT(TRANSPOSE($A$4:$A$9),MMULT(TRANSPOSE(EXP(B201:G452)-1),EXP(B201:G452)-1)/COUNTA(G201:G452)),$A$4:$A$9))*NORMSINV($B$11)</f>
        <v>-1.9254543348254851E-2</v>
      </c>
      <c r="K200" s="16">
        <f t="shared" si="3"/>
        <v>0</v>
      </c>
      <c r="L200" s="21">
        <f t="shared" si="4"/>
        <v>-6.8644087005706941E-2</v>
      </c>
      <c r="M200" s="61">
        <f t="array" ref="M200">SQRT(MMULT(MMULT(TRANSPOSE($A$4:$A$9),MMULT(TRANSPOSE(EXP(B201:$G$532)-1),EXP(B201:$G$532)-1)/COUNTA($G201:G$532)),$A$4:$A$9))*(-1/SQRT(2*PI())*EXP(-1*(NORMSINV($B$11))^2/2)/$B$11)</f>
        <v>-2.4831535161741459E-2</v>
      </c>
      <c r="N200" s="21">
        <f t="array" ref="N200">SQRT(MMULT(MMULT(TRANSPOSE($A$4:$A$9),MMULT(TRANSPOSE(EXP(B201:G452)-1),EXP(B201:G452)-1)/COUNTA(G201:G452)),$A$4:$A$9))*(-1/SQRT(2*PI())*EXP(-1*(NORMSINV($B$11))^2/2)/$B$11)</f>
        <v>-2.2059247161902624E-2</v>
      </c>
      <c r="O200" s="62">
        <f t="shared" si="5"/>
        <v>-7.8524208909660623E-2</v>
      </c>
      <c r="P200" s="61">
        <f>Stocks!N336</f>
        <v>2.0930745455016164E-2</v>
      </c>
      <c r="Q200" s="21">
        <f>Stocks!O336</f>
        <v>7.2505486808144282E-3</v>
      </c>
      <c r="R200" s="21">
        <f>Stocks!P336</f>
        <v>-2.9908580044914852E-3</v>
      </c>
      <c r="S200" s="21">
        <f>Stocks!Q336</f>
        <v>-1.2662045191428285E-3</v>
      </c>
      <c r="T200" s="21">
        <f>Stocks!R336</f>
        <v>1.3104544004554641E-3</v>
      </c>
      <c r="U200" s="21">
        <f>Stocks!S336</f>
        <v>-1.7770273984992978E-3</v>
      </c>
      <c r="V200" s="61">
        <f t="shared" si="6"/>
        <v>3.9096097690254081E-3</v>
      </c>
    </row>
    <row r="201" spans="1:22" ht="12.75" customHeight="1">
      <c r="A201" s="63">
        <f>Stocks!A335</f>
        <v>42878</v>
      </c>
      <c r="B201" s="64">
        <f>Stocks!H335</f>
        <v>-2.1133692541892658E-2</v>
      </c>
      <c r="C201" s="64">
        <f>Stocks!I335</f>
        <v>2.5129532497241008E-3</v>
      </c>
      <c r="D201" s="64">
        <f>Stocks!J335</f>
        <v>-1.2345741972414562E-3</v>
      </c>
      <c r="E201" s="64">
        <f>Stocks!K335</f>
        <v>5.0140881127141617E-3</v>
      </c>
      <c r="F201" s="64">
        <f>Stocks!L335</f>
        <v>3.3545881332865523E-3</v>
      </c>
      <c r="G201" s="65">
        <f>Stocks!M335</f>
        <v>-1.4177788265515288E-3</v>
      </c>
      <c r="H201" s="21">
        <f t="array" ref="H201">SQRT(MMULT(MMULT(TRANSPOSE($A$4:$A$9),MMULT(TRANSPOSE(EXP(B202:$G$530)-1),EXP(B202:$G$530)-1)/COUNTA($G202:G$530)),$A$4:$A$9))*NORMSINV($B$11)</f>
        <v>-2.1738446606522032E-2</v>
      </c>
      <c r="I201" s="16">
        <f t="shared" si="2"/>
        <v>0</v>
      </c>
      <c r="J201" s="21">
        <f t="array" ref="J201">SQRT(MMULT(MMULT(TRANSPOSE($A$4:$A$9),MMULT(TRANSPOSE(EXP(B202:G453)-1),EXP(B202:G453)-1)/COUNTA(G202:G453)),$A$4:$A$9))*NORMSINV($B$11)</f>
        <v>-1.925236006013744E-2</v>
      </c>
      <c r="K201" s="16">
        <f t="shared" si="3"/>
        <v>0</v>
      </c>
      <c r="L201" s="21">
        <f t="shared" si="4"/>
        <v>-6.8743004070567743E-2</v>
      </c>
      <c r="M201" s="61">
        <f t="array" ref="M201">SQRT(MMULT(MMULT(TRANSPOSE($A$4:$A$9),MMULT(TRANSPOSE(EXP(B202:$G$532)-1),EXP(B202:$G$532)-1)/COUNTA($G202:G$532)),$A$4:$A$9))*(-1/SQRT(2*PI())*EXP(-1*(NORMSINV($B$11))^2/2)/$B$11)</f>
        <v>-2.4867203567040422E-2</v>
      </c>
      <c r="N201" s="21">
        <f t="array" ref="N201">SQRT(MMULT(MMULT(TRANSPOSE($A$4:$A$9),MMULT(TRANSPOSE(EXP(B202:G453)-1),EXP(B202:G453)-1)/COUNTA(G202:G453)),$A$4:$A$9))*(-1/SQRT(2*PI())*EXP(-1*(NORMSINV($B$11))^2/2)/$B$11)</f>
        <v>-2.2056745846169682E-2</v>
      </c>
      <c r="O201" s="62">
        <f t="shared" si="5"/>
        <v>-7.8637002310911364E-2</v>
      </c>
      <c r="P201" s="61">
        <f>Stocks!N335</f>
        <v>-2.0911940952242202E-2</v>
      </c>
      <c r="Q201" s="21">
        <f>Stocks!O335</f>
        <v>2.5161133632599537E-3</v>
      </c>
      <c r="R201" s="21">
        <f>Stocks!P335</f>
        <v>-1.2338124240379624E-3</v>
      </c>
      <c r="S201" s="21">
        <f>Stocks!Q335</f>
        <v>5.0266796888094366E-3</v>
      </c>
      <c r="T201" s="21">
        <f>Stocks!R335</f>
        <v>3.3602210610148013E-3</v>
      </c>
      <c r="U201" s="21">
        <f>Stocks!S335</f>
        <v>-1.4167742529614708E-3</v>
      </c>
      <c r="V201" s="61">
        <f t="shared" si="6"/>
        <v>-2.1099189193595743E-3</v>
      </c>
    </row>
    <row r="202" spans="1:22" ht="12.75" customHeight="1">
      <c r="A202" s="63">
        <f>Stocks!A334</f>
        <v>42877</v>
      </c>
      <c r="B202" s="64">
        <f>Stocks!H334</f>
        <v>-1.5453849155917354E-3</v>
      </c>
      <c r="C202" s="64">
        <f>Stocks!I334</f>
        <v>1.0397781970935225E-2</v>
      </c>
      <c r="D202" s="64">
        <f>Stocks!J334</f>
        <v>6.0578037531836861E-3</v>
      </c>
      <c r="E202" s="64">
        <f>Stocks!K334</f>
        <v>8.9120889745647231E-4</v>
      </c>
      <c r="F202" s="64">
        <f>Stocks!L334</f>
        <v>1.1164898531311139E-2</v>
      </c>
      <c r="G202" s="65">
        <f>Stocks!M334</f>
        <v>-2.9990597374810316E-3</v>
      </c>
      <c r="H202" s="21">
        <f t="array" ref="H202">SQRT(MMULT(MMULT(TRANSPOSE($A$4:$A$9),MMULT(TRANSPOSE(EXP(B203:$G$530)-1),EXP(B203:$G$530)-1)/COUNTA($G203:G$530)),$A$4:$A$9))*NORMSINV($B$11)</f>
        <v>-2.1765440612663587E-2</v>
      </c>
      <c r="I202" s="16">
        <f t="shared" si="2"/>
        <v>0</v>
      </c>
      <c r="J202" s="21">
        <f t="array" ref="J202">SQRT(MMULT(MMULT(TRANSPOSE($A$4:$A$9),MMULT(TRANSPOSE(EXP(B203:G454)-1),EXP(B203:G454)-1)/COUNTA(G203:G454)),$A$4:$A$9))*NORMSINV($B$11)</f>
        <v>-1.9360518959930982E-2</v>
      </c>
      <c r="K202" s="16">
        <f t="shared" si="3"/>
        <v>0</v>
      </c>
      <c r="L202" s="21">
        <f t="shared" si="4"/>
        <v>-6.8828366613147632E-2</v>
      </c>
      <c r="M202" s="61">
        <f t="array" ref="M202">SQRT(MMULT(MMULT(TRANSPOSE($A$4:$A$9),MMULT(TRANSPOSE(EXP(B203:$G$532)-1),EXP(B203:$G$532)-1)/COUNTA($G203:G$532)),$A$4:$A$9))*(-1/SQRT(2*PI())*EXP(-1*(NORMSINV($B$11))^2/2)/$B$11)</f>
        <v>-2.4897967736366863E-2</v>
      </c>
      <c r="N202" s="21">
        <f t="array" ref="N202">SQRT(MMULT(MMULT(TRANSPOSE($A$4:$A$9),MMULT(TRANSPOSE(EXP(B203:G454)-1),EXP(B203:G454)-1)/COUNTA(G203:G454)),$A$4:$A$9))*(-1/SQRT(2*PI())*EXP(-1*(NORMSINV($B$11))^2/2)/$B$11)</f>
        <v>-2.2180659660179788E-2</v>
      </c>
      <c r="O202" s="62">
        <f t="shared" si="5"/>
        <v>-7.873428715630601E-2</v>
      </c>
      <c r="P202" s="61">
        <f>Stocks!N334</f>
        <v>-1.5441914232039952E-3</v>
      </c>
      <c r="Q202" s="21">
        <f>Stocks!O334</f>
        <v>1.0452026751340708E-2</v>
      </c>
      <c r="R202" s="21">
        <f>Stocks!P334</f>
        <v>6.07618935304259E-3</v>
      </c>
      <c r="S202" s="21">
        <f>Stocks!Q334</f>
        <v>8.9160614210649462E-4</v>
      </c>
      <c r="T202" s="21">
        <f>Stocks!R334</f>
        <v>1.1227458619814529E-2</v>
      </c>
      <c r="U202" s="21">
        <f>Stocks!S334</f>
        <v>-2.9945670502279057E-3</v>
      </c>
      <c r="V202" s="61">
        <f t="shared" si="6"/>
        <v>4.0180870654787371E-3</v>
      </c>
    </row>
    <row r="203" spans="1:22" ht="12.75" customHeight="1">
      <c r="A203" s="63">
        <f>Stocks!A333</f>
        <v>42874</v>
      </c>
      <c r="B203" s="64">
        <f>Stocks!H333</f>
        <v>-7.148761963260631E-3</v>
      </c>
      <c r="C203" s="64">
        <f>Stocks!I333</f>
        <v>5.0976130945509842E-3</v>
      </c>
      <c r="D203" s="64">
        <f>Stocks!J333</f>
        <v>3.4030915884746223E-3</v>
      </c>
      <c r="E203" s="64">
        <f>Stocks!K333</f>
        <v>8.4421516724414135E-3</v>
      </c>
      <c r="F203" s="64">
        <f>Stocks!L333</f>
        <v>-2.9526620605626876E-4</v>
      </c>
      <c r="G203" s="65">
        <f>Stocks!M333</f>
        <v>-7.3866765867386351E-3</v>
      </c>
      <c r="H203" s="21">
        <f t="array" ref="H203">SQRT(MMULT(MMULT(TRANSPOSE($A$4:$A$9),MMULT(TRANSPOSE(EXP(B204:$G$530)-1),EXP(B204:$G$530)-1)/COUNTA($G204:G$530)),$A$4:$A$9))*NORMSINV($B$11)</f>
        <v>-2.1798643754655053E-2</v>
      </c>
      <c r="I203" s="16">
        <f t="shared" si="2"/>
        <v>0</v>
      </c>
      <c r="J203" s="21">
        <f t="array" ref="J203">SQRT(MMULT(MMULT(TRANSPOSE($A$4:$A$9),MMULT(TRANSPOSE(EXP(B204:G455)-1),EXP(B204:G455)-1)/COUNTA(G204:G455)),$A$4:$A$9))*NORMSINV($B$11)</f>
        <v>-1.9362313142113844E-2</v>
      </c>
      <c r="K203" s="16">
        <f t="shared" si="3"/>
        <v>0</v>
      </c>
      <c r="L203" s="21">
        <f t="shared" si="4"/>
        <v>-6.8933364167314645E-2</v>
      </c>
      <c r="M203" s="61">
        <f t="array" ref="M203">SQRT(MMULT(MMULT(TRANSPOSE($A$4:$A$9),MMULT(TRANSPOSE(EXP(B204:$G$532)-1),EXP(B204:$G$532)-1)/COUNTA($G204:G$532)),$A$4:$A$9))*(-1/SQRT(2*PI())*EXP(-1*(NORMSINV($B$11))^2/2)/$B$11)</f>
        <v>-2.4935833652191389E-2</v>
      </c>
      <c r="N203" s="21">
        <f t="array" ref="N203">SQRT(MMULT(MMULT(TRANSPOSE($A$4:$A$9),MMULT(TRANSPOSE(EXP(B204:G455)-1),EXP(B204:G455)-1)/COUNTA(G204:G455)),$A$4:$A$9))*(-1/SQRT(2*PI())*EXP(-1*(NORMSINV($B$11))^2/2)/$B$11)</f>
        <v>-2.2182715191049016E-2</v>
      </c>
      <c r="O203" s="62">
        <f t="shared" si="5"/>
        <v>-7.8854029695999722E-2</v>
      </c>
      <c r="P203" s="61">
        <f>Stocks!N333</f>
        <v>-7.1232703451304252E-3</v>
      </c>
      <c r="Q203" s="21">
        <f>Stocks!O333</f>
        <v>5.1106280298189501E-3</v>
      </c>
      <c r="R203" s="21">
        <f>Stocks!P333</f>
        <v>3.4088886787987591E-3</v>
      </c>
      <c r="S203" s="21">
        <f>Stocks!Q333</f>
        <v>8.4778871254570665E-3</v>
      </c>
      <c r="T203" s="21">
        <f>Stocks!R333</f>
        <v>-2.9522261928000037E-4</v>
      </c>
      <c r="U203" s="21">
        <f>Stocks!S333</f>
        <v>-7.3594621405711318E-3</v>
      </c>
      <c r="V203" s="61">
        <f t="shared" si="6"/>
        <v>3.699081215155363E-4</v>
      </c>
    </row>
    <row r="204" spans="1:22" ht="12.75" customHeight="1">
      <c r="A204" s="63">
        <f>Stocks!A332</f>
        <v>42873</v>
      </c>
      <c r="B204" s="64">
        <f>Stocks!H332</f>
        <v>2.2450393593376521E-2</v>
      </c>
      <c r="C204" s="64">
        <f>Stocks!I332</f>
        <v>5.1238235765382239E-3</v>
      </c>
      <c r="D204" s="64">
        <f>Stocks!J332</f>
        <v>1.5126062341478876E-2</v>
      </c>
      <c r="E204" s="64">
        <f>Stocks!K332</f>
        <v>1.6186821847884517E-2</v>
      </c>
      <c r="F204" s="64">
        <f>Stocks!L332</f>
        <v>3.4026033717746511E-3</v>
      </c>
      <c r="G204" s="65">
        <f>Stocks!M332</f>
        <v>-1.1584392515549907E-2</v>
      </c>
      <c r="H204" s="21">
        <f t="array" ref="H204">SQRT(MMULT(MMULT(TRANSPOSE($A$4:$A$9),MMULT(TRANSPOSE(EXP(B205:$G$530)-1),EXP(B205:$G$530)-1)/COUNTA($G205:G$530)),$A$4:$A$9))*NORMSINV($B$11)</f>
        <v>-2.1804249695535422E-2</v>
      </c>
      <c r="I204" s="16">
        <f t="shared" si="2"/>
        <v>0</v>
      </c>
      <c r="J204" s="21">
        <f t="array" ref="J204">SQRT(MMULT(MMULT(TRANSPOSE($A$4:$A$9),MMULT(TRANSPOSE(EXP(B205:G456)-1),EXP(B205:G456)-1)/COUNTA(G205:G456)),$A$4:$A$9))*NORMSINV($B$11)</f>
        <v>-1.9399054812160248E-2</v>
      </c>
      <c r="K204" s="16">
        <f t="shared" si="3"/>
        <v>0</v>
      </c>
      <c r="L204" s="21">
        <f t="shared" si="4"/>
        <v>-6.8951091708924855E-2</v>
      </c>
      <c r="M204" s="61">
        <f t="array" ref="M204">SQRT(MMULT(MMULT(TRANSPOSE($A$4:$A$9),MMULT(TRANSPOSE(EXP(B205:$G$532)-1),EXP(B205:$G$532)-1)/COUNTA($G205:G$532)),$A$4:$A$9))*(-1/SQRT(2*PI())*EXP(-1*(NORMSINV($B$11))^2/2)/$B$11)</f>
        <v>-2.4942129751631143E-2</v>
      </c>
      <c r="N204" s="21">
        <f t="array" ref="N204">SQRT(MMULT(MMULT(TRANSPOSE($A$4:$A$9),MMULT(TRANSPOSE(EXP(B205:G456)-1),EXP(B205:G456)-1)/COUNTA(G205:G456)),$A$4:$A$9))*(-1/SQRT(2*PI())*EXP(-1*(NORMSINV($B$11))^2/2)/$B$11)</f>
        <v>-2.222480881882483E-2</v>
      </c>
      <c r="O204" s="62">
        <f t="shared" si="5"/>
        <v>-7.887393971060426E-2</v>
      </c>
      <c r="P204" s="61">
        <f>Stocks!N332</f>
        <v>2.2704300220719727E-2</v>
      </c>
      <c r="Q204" s="21">
        <f>Stocks!O332</f>
        <v>5.1369728090833195E-3</v>
      </c>
      <c r="R204" s="21">
        <f>Stocks!P332</f>
        <v>1.5241040211792366E-2</v>
      </c>
      <c r="S204" s="21">
        <f>Stocks!Q332</f>
        <v>1.6318538178561454E-2</v>
      </c>
      <c r="T204" s="21">
        <f>Stocks!R332</f>
        <v>3.4083987979420635E-3</v>
      </c>
      <c r="U204" s="21">
        <f>Stocks!S332</f>
        <v>-1.1517551792600902E-2</v>
      </c>
      <c r="V204" s="61">
        <f t="shared" si="6"/>
        <v>8.5486164042496721E-3</v>
      </c>
    </row>
    <row r="205" spans="1:22" ht="12.75" customHeight="1">
      <c r="A205" s="63">
        <f>Stocks!A331</f>
        <v>42872</v>
      </c>
      <c r="B205" s="64">
        <f>Stocks!H331</f>
        <v>-3.498888518764634E-2</v>
      </c>
      <c r="C205" s="64">
        <f>Stocks!I331</f>
        <v>-2.2016043495298763E-2</v>
      </c>
      <c r="D205" s="64">
        <f>Stocks!J331</f>
        <v>-3.4152007131481255E-2</v>
      </c>
      <c r="E205" s="64">
        <f>Stocks!K331</f>
        <v>-3.9735287013838341E-2</v>
      </c>
      <c r="F205" s="64">
        <f>Stocks!L331</f>
        <v>-2.8199817794360427E-2</v>
      </c>
      <c r="G205" s="65">
        <f>Stocks!M331</f>
        <v>1.5484669214483977E-2</v>
      </c>
      <c r="H205" s="21">
        <f t="array" ref="H205">SQRT(MMULT(MMULT(TRANSPOSE($A$4:$A$9),MMULT(TRANSPOSE(EXP(B206:$G$530)-1),EXP(B206:$G$530)-1)/COUNTA($G206:G$530)),$A$4:$A$9))*NORMSINV($B$11)</f>
        <v>-2.1626516642378375E-2</v>
      </c>
      <c r="I205" s="16">
        <f t="shared" si="2"/>
        <v>1</v>
      </c>
      <c r="J205" s="21">
        <f t="array" ref="J205">SQRT(MMULT(MMULT(TRANSPOSE($A$4:$A$9),MMULT(TRANSPOSE(EXP(B206:G457)-1),EXP(B206:G457)-1)/COUNTA(G206:G457)),$A$4:$A$9))*NORMSINV($B$11)</f>
        <v>-1.9114957145786832E-2</v>
      </c>
      <c r="K205" s="16">
        <f t="shared" si="3"/>
        <v>1</v>
      </c>
      <c r="L205" s="21">
        <f t="shared" si="4"/>
        <v>-6.8389050445452806E-2</v>
      </c>
      <c r="M205" s="61">
        <f t="array" ref="M205">SQRT(MMULT(MMULT(TRANSPOSE($A$4:$A$9),MMULT(TRANSPOSE(EXP(B206:$G$532)-1),EXP(B206:$G$532)-1)/COUNTA($G206:G$532)),$A$4:$A$9))*(-1/SQRT(2*PI())*EXP(-1*(NORMSINV($B$11))^2/2)/$B$11)</f>
        <v>-2.4738702496559056E-2</v>
      </c>
      <c r="N205" s="21">
        <f t="array" ref="N205">SQRT(MMULT(MMULT(TRANSPOSE($A$4:$A$9),MMULT(TRANSPOSE(EXP(B206:G457)-1),EXP(B206:G457)-1)/COUNTA(G206:G457)),$A$4:$A$9))*(-1/SQRT(2*PI())*EXP(-1*(NORMSINV($B$11))^2/2)/$B$11)</f>
        <v>-2.189932820226069E-2</v>
      </c>
      <c r="O205" s="62">
        <f t="shared" si="5"/>
        <v>-7.8230646246420413E-2</v>
      </c>
      <c r="P205" s="61">
        <f>Stocks!N331</f>
        <v>-3.4383851159778919E-2</v>
      </c>
      <c r="Q205" s="21">
        <f>Stocks!O331</f>
        <v>-2.1775459215506287E-2</v>
      </c>
      <c r="R205" s="21">
        <f>Stocks!P331</f>
        <v>-3.3575409957968809E-2</v>
      </c>
      <c r="S205" s="21">
        <f>Stocks!Q331</f>
        <v>-3.8956193740513241E-2</v>
      </c>
      <c r="T205" s="21">
        <f>Stocks!R331</f>
        <v>-2.7805914286413397E-2</v>
      </c>
      <c r="U205" s="21">
        <f>Stocks!S331</f>
        <v>1.5605177913808129E-2</v>
      </c>
      <c r="V205" s="61">
        <f t="shared" si="6"/>
        <v>-2.3481941741062089E-2</v>
      </c>
    </row>
    <row r="206" spans="1:22" ht="12.75" customHeight="1">
      <c r="A206" s="63">
        <f>Stocks!A330</f>
        <v>42871</v>
      </c>
      <c r="B206" s="64">
        <f>Stocks!H330</f>
        <v>3.5709402076190169E-3</v>
      </c>
      <c r="C206" s="64">
        <f>Stocks!I330</f>
        <v>5.3183584206643259E-3</v>
      </c>
      <c r="D206" s="64">
        <f>Stocks!J330</f>
        <v>-1.4785299251867379E-3</v>
      </c>
      <c r="E206" s="64">
        <f>Stocks!K330</f>
        <v>-3.8193076807694678E-3</v>
      </c>
      <c r="F206" s="64">
        <f>Stocks!L330</f>
        <v>1.9935207611500846E-2</v>
      </c>
      <c r="G206" s="65">
        <f>Stocks!M330</f>
        <v>8.9732193812105884E-3</v>
      </c>
      <c r="H206" s="21">
        <f t="array" ref="H206">SQRT(MMULT(MMULT(TRANSPOSE($A$4:$A$9),MMULT(TRANSPOSE(EXP(B207:$G$530)-1),EXP(B207:$G$530)-1)/COUNTA($G207:G$530)),$A$4:$A$9))*NORMSINV($B$11)</f>
        <v>-2.1648360787403651E-2</v>
      </c>
      <c r="I206" s="16">
        <f t="shared" si="2"/>
        <v>0</v>
      </c>
      <c r="J206" s="21">
        <f t="array" ref="J206">SQRT(MMULT(MMULT(TRANSPOSE($A$4:$A$9),MMULT(TRANSPOSE(EXP(B207:G458)-1),EXP(B207:G458)-1)/COUNTA(G207:G458)),$A$4:$A$9))*NORMSINV($B$11)</f>
        <v>-1.9235553961388537E-2</v>
      </c>
      <c r="K206" s="16">
        <f t="shared" si="3"/>
        <v>0</v>
      </c>
      <c r="L206" s="21">
        <f t="shared" si="4"/>
        <v>-6.845812769727172E-2</v>
      </c>
      <c r="M206" s="61">
        <f t="array" ref="M206">SQRT(MMULT(MMULT(TRANSPOSE($A$4:$A$9),MMULT(TRANSPOSE(EXP(B207:$G$532)-1),EXP(B207:$G$532)-1)/COUNTA($G207:G$532)),$A$4:$A$9))*(-1/SQRT(2*PI())*EXP(-1*(NORMSINV($B$11))^2/2)/$B$11)</f>
        <v>-2.476357292062591E-2</v>
      </c>
      <c r="N206" s="21">
        <f t="array" ref="N206">SQRT(MMULT(MMULT(TRANSPOSE($A$4:$A$9),MMULT(TRANSPOSE(EXP(B207:G458)-1),EXP(B207:G458)-1)/COUNTA(G207:G458)),$A$4:$A$9))*(-1/SQRT(2*PI())*EXP(-1*(NORMSINV($B$11))^2/2)/$B$11)</f>
        <v>-2.2037491695114313E-2</v>
      </c>
      <c r="O206" s="62">
        <f t="shared" si="5"/>
        <v>-7.8309293432845942E-2</v>
      </c>
      <c r="P206" s="61">
        <f>Stocks!N330</f>
        <v>3.5773236105907992E-3</v>
      </c>
      <c r="Q206" s="21">
        <f>Stocks!O330</f>
        <v>5.3325259937516663E-3</v>
      </c>
      <c r="R206" s="21">
        <f>Stocks!P330</f>
        <v>-1.4774374383080438E-3</v>
      </c>
      <c r="S206" s="21">
        <f>Stocks!Q330</f>
        <v>-3.8120234017742782E-3</v>
      </c>
      <c r="T206" s="21">
        <f>Stocks!R330</f>
        <v>2.0135240886569178E-2</v>
      </c>
      <c r="U206" s="21">
        <f>Stocks!S330</f>
        <v>9.0135994034726379E-3</v>
      </c>
      <c r="V206" s="61">
        <f t="shared" si="6"/>
        <v>5.4615381757169923E-3</v>
      </c>
    </row>
    <row r="207" spans="1:22" ht="12.75" customHeight="1">
      <c r="A207" s="63">
        <f>Stocks!A329</f>
        <v>42870</v>
      </c>
      <c r="B207" s="64">
        <f>Stocks!H329</f>
        <v>-2.7877979375294858E-2</v>
      </c>
      <c r="C207" s="64">
        <f>Stocks!I329</f>
        <v>2.8105321531238783E-3</v>
      </c>
      <c r="D207" s="64">
        <f>Stocks!J329</f>
        <v>-2.5656234145972215E-3</v>
      </c>
      <c r="E207" s="64">
        <f>Stocks!K329</f>
        <v>-4.924699010042736E-3</v>
      </c>
      <c r="F207" s="64">
        <f>Stocks!L329</f>
        <v>7.3091623394578025E-4</v>
      </c>
      <c r="G207" s="65">
        <f>Stocks!M329</f>
        <v>-1.4494337416999076E-3</v>
      </c>
      <c r="H207" s="21">
        <f t="array" ref="H207">SQRT(MMULT(MMULT(TRANSPOSE($A$4:$A$9),MMULT(TRANSPOSE(EXP(B208:$G$530)-1),EXP(B208:$G$530)-1)/COUNTA($G208:G$530)),$A$4:$A$9))*NORMSINV($B$11)</f>
        <v>-2.1670246499250093E-2</v>
      </c>
      <c r="I207" s="16">
        <f t="shared" si="2"/>
        <v>0</v>
      </c>
      <c r="J207" s="21">
        <f t="array" ref="J207">SQRT(MMULT(MMULT(TRANSPOSE($A$4:$A$9),MMULT(TRANSPOSE(EXP(B208:G459)-1),EXP(B208:G459)-1)/COUNTA(G208:G459)),$A$4:$A$9))*NORMSINV($B$11)</f>
        <v>-1.921880397395689E-2</v>
      </c>
      <c r="K207" s="16">
        <f t="shared" si="3"/>
        <v>0</v>
      </c>
      <c r="L207" s="21">
        <f t="shared" si="4"/>
        <v>-6.8527336394920604E-2</v>
      </c>
      <c r="M207" s="61">
        <f t="array" ref="M207">SQRT(MMULT(MMULT(TRANSPOSE($A$4:$A$9),MMULT(TRANSPOSE(EXP(B208:$G$532)-1),EXP(B208:$G$532)-1)/COUNTA($G208:G$532)),$A$4:$A$9))*(-1/SQRT(2*PI())*EXP(-1*(NORMSINV($B$11))^2/2)/$B$11)</f>
        <v>-2.478848993130706E-2</v>
      </c>
      <c r="N207" s="21">
        <f t="array" ref="N207">SQRT(MMULT(MMULT(TRANSPOSE($A$4:$A$9),MMULT(TRANSPOSE(EXP(B208:G459)-1),EXP(B208:G459)-1)/COUNTA(G208:G459)),$A$4:$A$9))*(-1/SQRT(2*PI())*EXP(-1*(NORMSINV($B$11))^2/2)/$B$11)</f>
        <v>-2.2018301828804297E-2</v>
      </c>
      <c r="O207" s="62">
        <f t="shared" si="5"/>
        <v>-7.8388087939081127E-2</v>
      </c>
      <c r="P207" s="61">
        <f>Stocks!N329</f>
        <v>-2.7492974523524439E-2</v>
      </c>
      <c r="Q207" s="21">
        <f>Stocks!O329</f>
        <v>2.814485401325248E-3</v>
      </c>
      <c r="R207" s="21">
        <f>Stocks!P329</f>
        <v>-2.5623350157100424E-3</v>
      </c>
      <c r="S207" s="21">
        <f>Stocks!Q329</f>
        <v>-4.9125925615645313E-3</v>
      </c>
      <c r="T207" s="21">
        <f>Stocks!R329</f>
        <v>7.3118341830874316E-4</v>
      </c>
      <c r="U207" s="21">
        <f>Stocks!S329</f>
        <v>-1.448383819939439E-3</v>
      </c>
      <c r="V207" s="61">
        <f t="shared" si="6"/>
        <v>-5.4784361835174102E-3</v>
      </c>
    </row>
    <row r="208" spans="1:22" ht="12.75" customHeight="1">
      <c r="A208" s="63">
        <f>Stocks!A328</f>
        <v>42867</v>
      </c>
      <c r="B208" s="64">
        <f>Stocks!H328</f>
        <v>5.278498432916153E-3</v>
      </c>
      <c r="C208" s="64">
        <f>Stocks!I328</f>
        <v>-4.4929057630118795E-3</v>
      </c>
      <c r="D208" s="64">
        <f>Stocks!J328</f>
        <v>1.3869051965024857E-2</v>
      </c>
      <c r="E208" s="64">
        <f>Stocks!K328</f>
        <v>1.4216648172782096E-2</v>
      </c>
      <c r="F208" s="64">
        <f>Stocks!L328</f>
        <v>-1.1692158233145044E-3</v>
      </c>
      <c r="G208" s="65">
        <f>Stocks!M328</f>
        <v>-1.3827587730772438E-2</v>
      </c>
      <c r="H208" s="21">
        <f t="array" ref="H208">SQRT(MMULT(MMULT(TRANSPOSE($A$4:$A$9),MMULT(TRANSPOSE(EXP(B209:$G$530)-1),EXP(B209:$G$530)-1)/COUNTA($G209:G$530)),$A$4:$A$9))*NORMSINV($B$11)</f>
        <v>-2.1701703334505835E-2</v>
      </c>
      <c r="I208" s="16">
        <f t="shared" si="2"/>
        <v>0</v>
      </c>
      <c r="J208" s="21">
        <f t="array" ref="J208">SQRT(MMULT(MMULT(TRANSPOSE($A$4:$A$9),MMULT(TRANSPOSE(EXP(B209:G460)-1),EXP(B209:G460)-1)/COUNTA(G209:G460)),$A$4:$A$9))*NORMSINV($B$11)</f>
        <v>-1.9275721695403533E-2</v>
      </c>
      <c r="K208" s="16">
        <f t="shared" si="3"/>
        <v>0</v>
      </c>
      <c r="L208" s="21">
        <f t="shared" si="4"/>
        <v>-6.8626811642309438E-2</v>
      </c>
      <c r="M208" s="61">
        <f t="array" ref="M208">SQRT(MMULT(MMULT(TRANSPOSE($A$4:$A$9),MMULT(TRANSPOSE(EXP(B209:$G$532)-1),EXP(B209:$G$532)-1)/COUNTA($G209:G$532)),$A$4:$A$9))*(-1/SQRT(2*PI())*EXP(-1*(NORMSINV($B$11))^2/2)/$B$11)</f>
        <v>-2.4824354280329107E-2</v>
      </c>
      <c r="N208" s="21">
        <f t="array" ref="N208">SQRT(MMULT(MMULT(TRANSPOSE($A$4:$A$9),MMULT(TRANSPOSE(EXP(B209:G460)-1),EXP(B209:G460)-1)/COUNTA(G209:G460)),$A$4:$A$9))*(-1/SQRT(2*PI())*EXP(-1*(NORMSINV($B$11))^2/2)/$B$11)</f>
        <v>-2.2083510442822016E-2</v>
      </c>
      <c r="O208" s="62">
        <f t="shared" si="5"/>
        <v>-7.8501500968790022E-2</v>
      </c>
      <c r="P208" s="61">
        <f>Stocks!N328</f>
        <v>5.2924542502174998E-3</v>
      </c>
      <c r="Q208" s="21">
        <f>Stocks!O328</f>
        <v>-4.4828277607350401E-3</v>
      </c>
      <c r="R208" s="21">
        <f>Stocks!P328</f>
        <v>1.3965673432213412E-2</v>
      </c>
      <c r="S208" s="21">
        <f>Stocks!Q328</f>
        <v>1.4318185317442252E-2</v>
      </c>
      <c r="T208" s="21">
        <f>Stocks!R328</f>
        <v>-1.1685325568150757E-3</v>
      </c>
      <c r="U208" s="21">
        <f>Stocks!S328</f>
        <v>-1.3732425764646483E-2</v>
      </c>
      <c r="V208" s="61">
        <f t="shared" si="6"/>
        <v>2.3654211529460941E-3</v>
      </c>
    </row>
    <row r="209" spans="1:22" ht="12.75" customHeight="1">
      <c r="A209" s="63">
        <f>Stocks!A327</f>
        <v>42866</v>
      </c>
      <c r="B209" s="64">
        <f>Stocks!H327</f>
        <v>-6.5399880718635351E-3</v>
      </c>
      <c r="C209" s="64">
        <f>Stocks!I327</f>
        <v>-8.9262078631565846E-3</v>
      </c>
      <c r="D209" s="64">
        <f>Stocks!J327</f>
        <v>8.6110717800092478E-3</v>
      </c>
      <c r="E209" s="64">
        <f>Stocks!K327</f>
        <v>-1.0915396272748533E-2</v>
      </c>
      <c r="F209" s="64">
        <f>Stocks!L327</f>
        <v>-1.2339531119562427E-2</v>
      </c>
      <c r="G209" s="65">
        <f>Stocks!M327</f>
        <v>1.2964508635367235E-3</v>
      </c>
      <c r="H209" s="21">
        <f t="array" ref="H209">SQRT(MMULT(MMULT(TRANSPOSE($A$4:$A$9),MMULT(TRANSPOSE(EXP(B210:$G$530)-1),EXP(B210:$G$530)-1)/COUNTA($G210:G$530)),$A$4:$A$9))*NORMSINV($B$11)</f>
        <v>-2.1726679266188795E-2</v>
      </c>
      <c r="I209" s="16">
        <f t="shared" si="2"/>
        <v>0</v>
      </c>
      <c r="J209" s="21">
        <f t="array" ref="J209">SQRT(MMULT(MMULT(TRANSPOSE($A$4:$A$9),MMULT(TRANSPOSE(EXP(B210:G461)-1),EXP(B210:G461)-1)/COUNTA(G210:G461)),$A$4:$A$9))*NORMSINV($B$11)</f>
        <v>-1.9285178248823143E-2</v>
      </c>
      <c r="K209" s="16">
        <f t="shared" si="3"/>
        <v>0</v>
      </c>
      <c r="L209" s="21">
        <f t="shared" si="4"/>
        <v>-6.8705792473112343E-2</v>
      </c>
      <c r="M209" s="61">
        <f t="array" ref="M209">SQRT(MMULT(MMULT(TRANSPOSE($A$4:$A$9),MMULT(TRANSPOSE(EXP(B210:$G$532)-1),EXP(B210:$G$532)-1)/COUNTA($G210:G$532)),$A$4:$A$9))*(-1/SQRT(2*PI())*EXP(-1*(NORMSINV($B$11))^2/2)/$B$11)</f>
        <v>-2.4852804140938482E-2</v>
      </c>
      <c r="N209" s="21">
        <f t="array" ref="N209">SQRT(MMULT(MMULT(TRANSPOSE($A$4:$A$9),MMULT(TRANSPOSE(EXP(B210:G461)-1),EXP(B210:G461)-1)/COUNTA(G210:G461)),$A$4:$A$9))*(-1/SQRT(2*PI())*EXP(-1*(NORMSINV($B$11))^2/2)/$B$11)</f>
        <v>-2.2094344480555861E-2</v>
      </c>
      <c r="O209" s="62">
        <f t="shared" si="5"/>
        <v>-7.8591467327429956E-2</v>
      </c>
      <c r="P209" s="61">
        <f>Stocks!N327</f>
        <v>-6.5186488945371381E-3</v>
      </c>
      <c r="Q209" s="21">
        <f>Stocks!O327</f>
        <v>-8.8864875415562514E-3</v>
      </c>
      <c r="R209" s="21">
        <f>Stocks!P327</f>
        <v>8.6482537073956593E-3</v>
      </c>
      <c r="S209" s="21">
        <f>Stocks!Q327</f>
        <v>-1.0856039498727436E-2</v>
      </c>
      <c r="T209" s="21">
        <f>Stocks!R327</f>
        <v>-1.2263711286254765E-2</v>
      </c>
      <c r="U209" s="21">
        <f>Stocks!S327</f>
        <v>1.2972916192510616E-3</v>
      </c>
      <c r="V209" s="61">
        <f t="shared" si="6"/>
        <v>-4.7632236490714784E-3</v>
      </c>
    </row>
    <row r="210" spans="1:22" ht="12.75" customHeight="1">
      <c r="A210" s="63">
        <f>Stocks!A326</f>
        <v>42865</v>
      </c>
      <c r="B210" s="64">
        <f>Stocks!H326</f>
        <v>1.2251084215362697E-2</v>
      </c>
      <c r="C210" s="64">
        <f>Stocks!I326</f>
        <v>-9.9475861998723561E-3</v>
      </c>
      <c r="D210" s="64">
        <f>Stocks!J326</f>
        <v>-4.7519917625189556E-3</v>
      </c>
      <c r="E210" s="64">
        <f>Stocks!K326</f>
        <v>1.7750777316807322E-2</v>
      </c>
      <c r="F210" s="64">
        <f>Stocks!L326</f>
        <v>3.903027315391187E-3</v>
      </c>
      <c r="G210" s="65">
        <f>Stocks!M326</f>
        <v>-1.2808254816814567E-2</v>
      </c>
      <c r="H210" s="21">
        <f t="array" ref="H210">SQRT(MMULT(MMULT(TRANSPOSE($A$4:$A$9),MMULT(TRANSPOSE(EXP(B211:$G$530)-1),EXP(B211:$G$530)-1)/COUNTA($G211:G$530)),$A$4:$A$9))*NORMSINV($B$11)</f>
        <v>-2.1760104403975831E-2</v>
      </c>
      <c r="I210" s="16">
        <f t="shared" si="2"/>
        <v>0</v>
      </c>
      <c r="J210" s="21">
        <f t="array" ref="J210">SQRT(MMULT(MMULT(TRANSPOSE($A$4:$A$9),MMULT(TRANSPOSE(EXP(B211:G462)-1),EXP(B211:G462)-1)/COUNTA(G211:G462)),$A$4:$A$9))*NORMSINV($B$11)</f>
        <v>-1.9323221227183978E-2</v>
      </c>
      <c r="K210" s="16">
        <f t="shared" si="3"/>
        <v>0</v>
      </c>
      <c r="L210" s="21">
        <f t="shared" si="4"/>
        <v>-6.8811492039624347E-2</v>
      </c>
      <c r="M210" s="61">
        <f t="array" ref="M210">SQRT(MMULT(MMULT(TRANSPOSE($A$4:$A$9),MMULT(TRANSPOSE(EXP(B211:$G$532)-1),EXP(B211:$G$532)-1)/COUNTA($G211:G$532)),$A$4:$A$9))*(-1/SQRT(2*PI())*EXP(-1*(NORMSINV($B$11))^2/2)/$B$11)</f>
        <v>-2.4890917843913368E-2</v>
      </c>
      <c r="N210" s="21">
        <f t="array" ref="N210">SQRT(MMULT(MMULT(TRANSPOSE($A$4:$A$9),MMULT(TRANSPOSE(EXP(B211:G462)-1),EXP(B211:G462)-1)/COUNTA(G211:G462)),$A$4:$A$9))*(-1/SQRT(2*PI())*EXP(-1*(NORMSINV($B$11))^2/2)/$B$11)</f>
        <v>-2.213792897109703E-2</v>
      </c>
      <c r="O210" s="62">
        <f t="shared" si="5"/>
        <v>-7.8711993438893735E-2</v>
      </c>
      <c r="P210" s="61">
        <f>Stocks!N326</f>
        <v>1.2326436147468221E-2</v>
      </c>
      <c r="Q210" s="21">
        <f>Stocks!O326</f>
        <v>-9.8982726167700236E-3</v>
      </c>
      <c r="R210" s="21">
        <f>Stocks!P326</f>
        <v>-4.7407189128950812E-3</v>
      </c>
      <c r="S210" s="21">
        <f>Stocks!Q326</f>
        <v>1.7909258698305619E-2</v>
      </c>
      <c r="T210" s="21">
        <f>Stocks!R326</f>
        <v>3.9106540457210593E-3</v>
      </c>
      <c r="U210" s="21">
        <f>Stocks!S326</f>
        <v>-1.2726578204589726E-2</v>
      </c>
      <c r="V210" s="61">
        <f t="shared" si="6"/>
        <v>1.1301298595400113E-3</v>
      </c>
    </row>
    <row r="211" spans="1:22" ht="12.75" customHeight="1">
      <c r="A211" s="63">
        <f>Stocks!A325</f>
        <v>42864</v>
      </c>
      <c r="B211" s="64">
        <f>Stocks!H325</f>
        <v>4.4784340086073564E-2</v>
      </c>
      <c r="C211" s="64">
        <f>Stocks!I325</f>
        <v>-4.6633536009399691E-3</v>
      </c>
      <c r="D211" s="64">
        <f>Stocks!J325</f>
        <v>6.3843649954223071E-3</v>
      </c>
      <c r="E211" s="64">
        <f>Stocks!K325</f>
        <v>6.8825275422892468E-3</v>
      </c>
      <c r="F211" s="64">
        <f>Stocks!L325</f>
        <v>1.4499099363549479E-3</v>
      </c>
      <c r="G211" s="65">
        <f>Stocks!M325</f>
        <v>-9.6961136954578364E-3</v>
      </c>
      <c r="H211" s="21">
        <f t="array" ref="H211">SQRT(MMULT(MMULT(TRANSPOSE($A$4:$A$9),MMULT(TRANSPOSE(EXP(B212:$G$530)-1),EXP(B212:$G$530)-1)/COUNTA($G212:G$530)),$A$4:$A$9))*NORMSINV($B$11)</f>
        <v>-2.1771033153651469E-2</v>
      </c>
      <c r="I211" s="16">
        <f t="shared" si="2"/>
        <v>0</v>
      </c>
      <c r="J211" s="21">
        <f t="array" ref="J211">SQRT(MMULT(MMULT(TRANSPOSE($A$4:$A$9),MMULT(TRANSPOSE(EXP(B212:G463)-1),EXP(B212:G463)-1)/COUNTA(G212:G463)),$A$4:$A$9))*NORMSINV($B$11)</f>
        <v>-1.9335107343302443E-2</v>
      </c>
      <c r="K211" s="16">
        <f t="shared" si="3"/>
        <v>0</v>
      </c>
      <c r="L211" s="21">
        <f t="shared" si="4"/>
        <v>-6.8846051780577178E-2</v>
      </c>
      <c r="M211" s="61">
        <f t="array" ref="M211">SQRT(MMULT(MMULT(TRANSPOSE($A$4:$A$9),MMULT(TRANSPOSE(EXP(B212:$G$532)-1),EXP(B212:$G$532)-1)/COUNTA($G212:G$532)),$A$4:$A$9))*(-1/SQRT(2*PI())*EXP(-1*(NORMSINV($B$11))^2/2)/$B$11)</f>
        <v>-2.4903297407811002E-2</v>
      </c>
      <c r="N211" s="21">
        <f t="array" ref="N211">SQRT(MMULT(MMULT(TRANSPOSE($A$4:$A$9),MMULT(TRANSPOSE(EXP(B212:G463)-1),EXP(B212:G463)-1)/COUNTA(G212:G463)),$A$4:$A$9))*(-1/SQRT(2*PI())*EXP(-1*(NORMSINV($B$11))^2/2)/$B$11)</f>
        <v>-2.2151546472613939E-2</v>
      </c>
      <c r="O211" s="62">
        <f t="shared" si="5"/>
        <v>-7.875114105724984E-2</v>
      </c>
      <c r="P211" s="61">
        <f>Stocks!N325</f>
        <v>4.5802297953694567E-2</v>
      </c>
      <c r="Q211" s="21">
        <f>Stocks!O325</f>
        <v>-4.6524970500710257E-3</v>
      </c>
      <c r="R211" s="21">
        <f>Stocks!P325</f>
        <v>6.4047884941759716E-3</v>
      </c>
      <c r="S211" s="21">
        <f>Stocks!Q325</f>
        <v>6.9062665652170748E-3</v>
      </c>
      <c r="T211" s="21">
        <f>Stocks!R325</f>
        <v>1.4509615639604454E-3</v>
      </c>
      <c r="U211" s="21">
        <f>Stocks!S325</f>
        <v>-9.64925794690079E-3</v>
      </c>
      <c r="V211" s="61">
        <f t="shared" si="6"/>
        <v>7.710426596679372E-3</v>
      </c>
    </row>
    <row r="212" spans="1:22" ht="12.75" customHeight="1">
      <c r="A212" s="63">
        <f>Stocks!A324</f>
        <v>42863</v>
      </c>
      <c r="B212" s="64">
        <f>Stocks!H324</f>
        <v>-3.7690657249275913E-3</v>
      </c>
      <c r="C212" s="64">
        <f>Stocks!I324</f>
        <v>-7.6336054789080494E-3</v>
      </c>
      <c r="D212" s="64">
        <f>Stocks!J324</f>
        <v>2.6825654002792691E-2</v>
      </c>
      <c r="E212" s="64">
        <f>Stocks!K324</f>
        <v>-1.4058472011125899E-3</v>
      </c>
      <c r="F212" s="64">
        <f>Stocks!L324</f>
        <v>-8.7026223536195736E-4</v>
      </c>
      <c r="G212" s="65">
        <f>Stocks!M324</f>
        <v>9.580314242696876E-3</v>
      </c>
      <c r="H212" s="21">
        <f t="array" ref="H212">SQRT(MMULT(MMULT(TRANSPOSE($A$4:$A$9),MMULT(TRANSPOSE(EXP(B213:$G$530)-1),EXP(B213:$G$530)-1)/COUNTA($G213:G$530)),$A$4:$A$9))*NORMSINV($B$11)</f>
        <v>-2.1799415348392807E-2</v>
      </c>
      <c r="I212" s="16">
        <f t="shared" si="2"/>
        <v>0</v>
      </c>
      <c r="J212" s="21">
        <f t="array" ref="J212">SQRT(MMULT(MMULT(TRANSPOSE($A$4:$A$9),MMULT(TRANSPOSE(EXP(B213:G464)-1),EXP(B213:G464)-1)/COUNTA(G213:G464)),$A$4:$A$9))*NORMSINV($B$11)</f>
        <v>-1.9356865945035193E-2</v>
      </c>
      <c r="K212" s="16">
        <f t="shared" si="3"/>
        <v>0</v>
      </c>
      <c r="L212" s="21">
        <f t="shared" si="4"/>
        <v>-6.8935804160954267E-2</v>
      </c>
      <c r="M212" s="61">
        <f t="array" ref="M212">SQRT(MMULT(MMULT(TRANSPOSE($A$4:$A$9),MMULT(TRANSPOSE(EXP(B213:$G$532)-1),EXP(B213:$G$532)-1)/COUNTA($G213:G$532)),$A$4:$A$9))*(-1/SQRT(2*PI())*EXP(-1*(NORMSINV($B$11))^2/2)/$B$11)</f>
        <v>-2.4935640513061894E-2</v>
      </c>
      <c r="N212" s="21">
        <f t="array" ref="N212">SQRT(MMULT(MMULT(TRANSPOSE($A$4:$A$9),MMULT(TRANSPOSE(EXP(B213:G464)-1),EXP(B213:G464)-1)/COUNTA(G213:G464)),$A$4:$A$9))*(-1/SQRT(2*PI())*EXP(-1*(NORMSINV($B$11))^2/2)/$B$11)</f>
        <v>-2.2176474530622839E-2</v>
      </c>
      <c r="O212" s="62">
        <f t="shared" si="5"/>
        <v>-7.8853418936445221E-2</v>
      </c>
      <c r="P212" s="61">
        <f>Stocks!N324</f>
        <v>-3.7619717121069713E-3</v>
      </c>
      <c r="Q212" s="21">
        <f>Stocks!O324</f>
        <v>-7.6045435088265209E-3</v>
      </c>
      <c r="R212" s="21">
        <f>Stocks!P324</f>
        <v>2.7188700912717061E-2</v>
      </c>
      <c r="S212" s="21">
        <f>Stocks!Q324</f>
        <v>-1.4048594608610445E-3</v>
      </c>
      <c r="T212" s="21">
        <f>Stocks!R324</f>
        <v>-8.6988366700866619E-4</v>
      </c>
      <c r="U212" s="21">
        <f>Stocks!S324</f>
        <v>9.6263523556046286E-3</v>
      </c>
      <c r="V212" s="61">
        <f t="shared" si="6"/>
        <v>3.8622991532530808E-3</v>
      </c>
    </row>
    <row r="213" spans="1:22" ht="12.75" customHeight="1">
      <c r="A213" s="63">
        <f>Stocks!A323</f>
        <v>42860</v>
      </c>
      <c r="B213" s="64">
        <f>Stocks!H323</f>
        <v>4.2702087463423744E-2</v>
      </c>
      <c r="C213" s="64">
        <f>Stocks!I323</f>
        <v>-8.1445529215246255E-4</v>
      </c>
      <c r="D213" s="64">
        <f>Stocks!J323</f>
        <v>1.6447636362193718E-2</v>
      </c>
      <c r="E213" s="64">
        <f>Stocks!K323</f>
        <v>-4.1420737096716431E-3</v>
      </c>
      <c r="F213" s="64">
        <f>Stocks!L323</f>
        <v>2.7576835201142728E-3</v>
      </c>
      <c r="G213" s="65">
        <f>Stocks!M323</f>
        <v>1.1491232617149709E-2</v>
      </c>
      <c r="H213" s="21">
        <f t="array" ref="H213">SQRT(MMULT(MMULT(TRANSPOSE($A$4:$A$9),MMULT(TRANSPOSE(EXP(B214:$G$530)-1),EXP(B214:$G$530)-1)/COUNTA($G214:G$530)),$A$4:$A$9))*NORMSINV($B$11)</f>
        <v>-2.1781128574897033E-2</v>
      </c>
      <c r="I213" s="16">
        <f t="shared" si="2"/>
        <v>0</v>
      </c>
      <c r="J213" s="21">
        <f t="array" ref="J213">SQRT(MMULT(MMULT(TRANSPOSE($A$4:$A$9),MMULT(TRANSPOSE(EXP(B214:G465)-1),EXP(B214:G465)-1)/COUNTA(G214:G465)),$A$4:$A$9))*NORMSINV($B$11)</f>
        <v>-1.9339117553716607E-2</v>
      </c>
      <c r="K213" s="16">
        <f t="shared" si="3"/>
        <v>0</v>
      </c>
      <c r="L213" s="21">
        <f t="shared" si="4"/>
        <v>-6.8877976305652025E-2</v>
      </c>
      <c r="M213" s="61">
        <f t="array" ref="M213">SQRT(MMULT(MMULT(TRANSPOSE($A$4:$A$9),MMULT(TRANSPOSE(EXP(B214:$G$532)-1),EXP(B214:$G$532)-1)/COUNTA($G214:G$532)),$A$4:$A$9))*(-1/SQRT(2*PI())*EXP(-1*(NORMSINV($B$11))^2/2)/$B$11)</f>
        <v>-2.4914599679770114E-2</v>
      </c>
      <c r="N213" s="21">
        <f t="array" ref="N213">SQRT(MMULT(MMULT(TRANSPOSE($A$4:$A$9),MMULT(TRANSPOSE(EXP(B214:G465)-1),EXP(B214:G465)-1)/COUNTA(G214:G465)),$A$4:$A$9))*(-1/SQRT(2*PI())*EXP(-1*(NORMSINV($B$11))^2/2)/$B$11)</f>
        <v>-2.2156140828402976E-2</v>
      </c>
      <c r="O213" s="62">
        <f t="shared" si="5"/>
        <v>-7.8786881979375292E-2</v>
      </c>
      <c r="P213" s="61">
        <f>Stocks!N323</f>
        <v>4.3626938985454736E-2</v>
      </c>
      <c r="Q213" s="21">
        <f>Stocks!O323</f>
        <v>-8.1412371346580243E-4</v>
      </c>
      <c r="R213" s="21">
        <f>Stocks!P323</f>
        <v>1.6583643374618724E-2</v>
      </c>
      <c r="S213" s="21">
        <f>Stocks!Q323</f>
        <v>-4.1335071542129885E-3</v>
      </c>
      <c r="T213" s="21">
        <f>Stocks!R323</f>
        <v>2.7614894270042707E-3</v>
      </c>
      <c r="U213" s="21">
        <f>Stocks!S323</f>
        <v>1.1557510458751606E-2</v>
      </c>
      <c r="V213" s="61">
        <f t="shared" si="6"/>
        <v>1.1596991896358424E-2</v>
      </c>
    </row>
    <row r="214" spans="1:22" ht="12.75" customHeight="1">
      <c r="A214" s="63">
        <f>Stocks!A322</f>
        <v>42859</v>
      </c>
      <c r="B214" s="64">
        <f>Stocks!H322</f>
        <v>-5.1323749993204916E-2</v>
      </c>
      <c r="C214" s="64">
        <f>Stocks!I322</f>
        <v>-3.5216128600343141E-3</v>
      </c>
      <c r="D214" s="64">
        <f>Stocks!J322</f>
        <v>-3.610787754398262E-3</v>
      </c>
      <c r="E214" s="64">
        <f>Stocks!K322</f>
        <v>1.0612578962271961E-2</v>
      </c>
      <c r="F214" s="64">
        <f>Stocks!L322</f>
        <v>-3.9165213059795421E-3</v>
      </c>
      <c r="G214" s="65">
        <f>Stocks!M322</f>
        <v>3.3710071297603796E-3</v>
      </c>
      <c r="H214" s="21">
        <f t="array" ref="H214">SQRT(MMULT(MMULT(TRANSPOSE($A$4:$A$9),MMULT(TRANSPOSE(EXP(B215:$G$530)-1),EXP(B215:$G$530)-1)/COUNTA($G215:G$530)),$A$4:$A$9))*NORMSINV($B$11)</f>
        <v>-2.1791454159558687E-2</v>
      </c>
      <c r="I214" s="16">
        <f t="shared" si="2"/>
        <v>0</v>
      </c>
      <c r="J214" s="21">
        <f t="array" ref="J214">SQRT(MMULT(MMULT(TRANSPOSE($A$4:$A$9),MMULT(TRANSPOSE(EXP(B215:G466)-1),EXP(B215:G466)-1)/COUNTA(G215:G466)),$A$4:$A$9))*NORMSINV($B$11)</f>
        <v>-1.9388984020546778E-2</v>
      </c>
      <c r="K214" s="16">
        <f t="shared" si="3"/>
        <v>0</v>
      </c>
      <c r="L214" s="21">
        <f t="shared" si="4"/>
        <v>-6.891062867135575E-2</v>
      </c>
      <c r="M214" s="61">
        <f t="array" ref="M214">SQRT(MMULT(MMULT(TRANSPOSE($A$4:$A$9),MMULT(TRANSPOSE(EXP(B215:$G$532)-1),EXP(B215:$G$532)-1)/COUNTA($G215:G$532)),$A$4:$A$9))*(-1/SQRT(2*PI())*EXP(-1*(NORMSINV($B$11))^2/2)/$B$11)</f>
        <v>-2.4926286695153774E-2</v>
      </c>
      <c r="N214" s="21">
        <f t="array" ref="N214">SQRT(MMULT(MMULT(TRANSPOSE($A$4:$A$9),MMULT(TRANSPOSE(EXP(B215:G466)-1),EXP(B215:G466)-1)/COUNTA(G215:G466)),$A$4:$A$9))*(-1/SQRT(2*PI())*EXP(-1*(NORMSINV($B$11))^2/2)/$B$11)</f>
        <v>-2.2213271070185486E-2</v>
      </c>
      <c r="O214" s="62">
        <f t="shared" si="5"/>
        <v>-7.8823839567037091E-2</v>
      </c>
      <c r="P214" s="61">
        <f>Stocks!N322</f>
        <v>-5.0028932384792821E-2</v>
      </c>
      <c r="Q214" s="21">
        <f>Stocks!O322</f>
        <v>-3.5154192540935675E-3</v>
      </c>
      <c r="R214" s="21">
        <f>Stocks!P322</f>
        <v>-3.6042766993313533E-3</v>
      </c>
      <c r="S214" s="21">
        <f>Stocks!Q322</f>
        <v>1.06690921182361E-2</v>
      </c>
      <c r="T214" s="21">
        <f>Stocks!R322</f>
        <v>-3.9088617392909345E-3</v>
      </c>
      <c r="U214" s="21">
        <f>Stocks!S322</f>
        <v>3.3766953641918636E-3</v>
      </c>
      <c r="V214" s="61">
        <f t="shared" si="6"/>
        <v>-7.8352837658467872E-3</v>
      </c>
    </row>
    <row r="215" spans="1:22" ht="12.75" customHeight="1">
      <c r="A215" s="63">
        <f>Stocks!A321</f>
        <v>42858</v>
      </c>
      <c r="B215" s="64">
        <f>Stocks!H321</f>
        <v>-2.4989079344406726E-2</v>
      </c>
      <c r="C215" s="64">
        <f>Stocks!I321</f>
        <v>7.6822174251780064E-3</v>
      </c>
      <c r="D215" s="64">
        <f>Stocks!J321</f>
        <v>-3.0549755421357722E-3</v>
      </c>
      <c r="E215" s="64">
        <f>Stocks!K321</f>
        <v>-5.5121343211574541E-3</v>
      </c>
      <c r="F215" s="64">
        <f>Stocks!L321</f>
        <v>-3.1794339326517689E-3</v>
      </c>
      <c r="G215" s="65">
        <f>Stocks!M321</f>
        <v>1.6818676553451144E-3</v>
      </c>
      <c r="H215" s="21">
        <f t="array" ref="H215">SQRT(MMULT(MMULT(TRANSPOSE($A$4:$A$9),MMULT(TRANSPOSE(EXP(B216:$G$530)-1),EXP(B216:$G$530)-1)/COUNTA($G216:G$530)),$A$4:$A$9))*NORMSINV($B$11)</f>
        <v>-2.1818041329930874E-2</v>
      </c>
      <c r="I215" s="16">
        <f t="shared" si="2"/>
        <v>0</v>
      </c>
      <c r="J215" s="21">
        <f t="array" ref="J215">SQRT(MMULT(MMULT(TRANSPOSE($A$4:$A$9),MMULT(TRANSPOSE(EXP(B216:G467)-1),EXP(B216:G467)-1)/COUNTA(G216:G467)),$A$4:$A$9))*NORMSINV($B$11)</f>
        <v>-1.9397505492839008E-2</v>
      </c>
      <c r="K215" s="16">
        <f t="shared" si="3"/>
        <v>0</v>
      </c>
      <c r="L215" s="21">
        <f t="shared" si="4"/>
        <v>-6.8994704686270808E-2</v>
      </c>
      <c r="M215" s="61">
        <f t="array" ref="M215">SQRT(MMULT(MMULT(TRANSPOSE($A$4:$A$9),MMULT(TRANSPOSE(EXP(B216:$G$532)-1),EXP(B216:$G$532)-1)/COUNTA($G216:G$532)),$A$4:$A$9))*(-1/SQRT(2*PI())*EXP(-1*(NORMSINV($B$11))^2/2)/$B$11)</f>
        <v>-2.4956573627103271E-2</v>
      </c>
      <c r="N215" s="21">
        <f t="array" ref="N215">SQRT(MMULT(MMULT(TRANSPOSE($A$4:$A$9),MMULT(TRANSPOSE(EXP(B216:G467)-1),EXP(B216:G467)-1)/COUNTA(G216:G467)),$A$4:$A$9))*(-1/SQRT(2*PI())*EXP(-1*(NORMSINV($B$11))^2/2)/$B$11)</f>
        <v>-2.2223033818648416E-2</v>
      </c>
      <c r="O215" s="62">
        <f t="shared" si="5"/>
        <v>-7.8919615255336015E-2</v>
      </c>
      <c r="P215" s="61">
        <f>Stocks!N321</f>
        <v>-2.4679436889863095E-2</v>
      </c>
      <c r="Q215" s="21">
        <f>Stocks!O321</f>
        <v>7.7118013656932022E-3</v>
      </c>
      <c r="R215" s="21">
        <f>Stocks!P321</f>
        <v>-3.0503138526782559E-3</v>
      </c>
      <c r="S215" s="21">
        <f>Stocks!Q321</f>
        <v>-5.4969703834509033E-3</v>
      </c>
      <c r="T215" s="21">
        <f>Stocks!R321</f>
        <v>-3.1743848850409578E-3</v>
      </c>
      <c r="U215" s="21">
        <f>Stocks!S321</f>
        <v>1.683282787994295E-3</v>
      </c>
      <c r="V215" s="61">
        <f t="shared" si="6"/>
        <v>-4.5010036428909522E-3</v>
      </c>
    </row>
    <row r="216" spans="1:22" ht="12.75" customHeight="1">
      <c r="A216" s="63">
        <f>Stocks!A320</f>
        <v>42857</v>
      </c>
      <c r="B216" s="64">
        <f>Stocks!H320</f>
        <v>-1.2279565841440509E-2</v>
      </c>
      <c r="C216" s="64">
        <f>Stocks!I320</f>
        <v>1.8013517810587767E-2</v>
      </c>
      <c r="D216" s="64">
        <f>Stocks!J320</f>
        <v>6.3244139949495933E-3</v>
      </c>
      <c r="E216" s="64">
        <f>Stocks!K320</f>
        <v>7.0557764779143909E-3</v>
      </c>
      <c r="F216" s="64">
        <f>Stocks!L320</f>
        <v>-1.5861084665518377E-3</v>
      </c>
      <c r="G216" s="65">
        <f>Stocks!M320</f>
        <v>-1.2239355528823677E-3</v>
      </c>
      <c r="H216" s="21">
        <f t="array" ref="H216">SQRT(MMULT(MMULT(TRANSPOSE($A$4:$A$9),MMULT(TRANSPOSE(EXP(B217:$G$530)-1),EXP(B217:$G$530)-1)/COUNTA($G217:G$530)),$A$4:$A$9))*NORMSINV($B$11)</f>
        <v>-2.1849740919775699E-2</v>
      </c>
      <c r="I216" s="16">
        <f t="shared" si="2"/>
        <v>0</v>
      </c>
      <c r="J216" s="21">
        <f t="array" ref="J216">SQRT(MMULT(MMULT(TRANSPOSE($A$4:$A$9),MMULT(TRANSPOSE(EXP(B217:G468)-1),EXP(B217:G468)-1)/COUNTA(G217:G468)),$A$4:$A$9))*NORMSINV($B$11)</f>
        <v>-1.9442359665465831E-2</v>
      </c>
      <c r="K216" s="16">
        <f t="shared" si="3"/>
        <v>0</v>
      </c>
      <c r="L216" s="21">
        <f t="shared" si="4"/>
        <v>-6.9094947591073597E-2</v>
      </c>
      <c r="M216" s="61">
        <f t="array" ref="M216">SQRT(MMULT(MMULT(TRANSPOSE($A$4:$A$9),MMULT(TRANSPOSE(EXP(B217:$G$532)-1),EXP(B217:$G$532)-1)/COUNTA($G217:G$532)),$A$4:$A$9))*(-1/SQRT(2*PI())*EXP(-1*(NORMSINV($B$11))^2/2)/$B$11)</f>
        <v>-2.4992707272673029E-2</v>
      </c>
      <c r="N216" s="21">
        <f t="array" ref="N216">SQRT(MMULT(MMULT(TRANSPOSE($A$4:$A$9),MMULT(TRANSPOSE(EXP(B217:G468)-1),EXP(B217:G468)-1)/COUNTA(G217:G468)),$A$4:$A$9))*(-1/SQRT(2*PI())*EXP(-1*(NORMSINV($B$11))^2/2)/$B$11)</f>
        <v>-2.2274421652798602E-2</v>
      </c>
      <c r="O216" s="62">
        <f t="shared" si="5"/>
        <v>-7.9033879875501714E-2</v>
      </c>
      <c r="P216" s="61">
        <f>Stocks!N320</f>
        <v>-1.220447962908728E-2</v>
      </c>
      <c r="Q216" s="21">
        <f>Stocks!O320</f>
        <v>1.8176739817081664E-2</v>
      </c>
      <c r="R216" s="21">
        <f>Stocks!P320</f>
        <v>6.3444553287602314E-3</v>
      </c>
      <c r="S216" s="21">
        <f>Stocks!Q320</f>
        <v>7.0807271162898347E-3</v>
      </c>
      <c r="T216" s="21">
        <f>Stocks!R320</f>
        <v>-1.584851261293796E-3</v>
      </c>
      <c r="U216" s="21">
        <f>Stocks!S320</f>
        <v>-1.2231868492497589E-3</v>
      </c>
      <c r="V216" s="61">
        <f t="shared" si="6"/>
        <v>2.7649007537501489E-3</v>
      </c>
    </row>
    <row r="217" spans="1:22" ht="12.75" customHeight="1">
      <c r="A217" s="63">
        <f>Stocks!A319</f>
        <v>42856</v>
      </c>
      <c r="B217" s="64">
        <f>Stocks!H319</f>
        <v>2.7509915324139864E-2</v>
      </c>
      <c r="C217" s="64">
        <f>Stocks!I319</f>
        <v>4.4163162375991504E-3</v>
      </c>
      <c r="D217" s="64">
        <f>Stocks!J319</f>
        <v>2.0191648161434983E-2</v>
      </c>
      <c r="E217" s="64">
        <f>Stocks!K319</f>
        <v>2.0485248744842578E-2</v>
      </c>
      <c r="F217" s="64">
        <f>Stocks!L319</f>
        <v>1.378123628824697E-2</v>
      </c>
      <c r="G217" s="65">
        <f>Stocks!M319</f>
        <v>5.4992523243450895E-3</v>
      </c>
      <c r="H217" s="21">
        <f t="array" ref="H217">SQRT(MMULT(MMULT(TRANSPOSE($A$4:$A$9),MMULT(TRANSPOSE(EXP(B218:$G$530)-1),EXP(B218:$G$530)-1)/COUNTA($G218:G$530)),$A$4:$A$9))*NORMSINV($B$11)</f>
        <v>-2.1789907679511951E-2</v>
      </c>
      <c r="I217" s="16">
        <f t="shared" si="2"/>
        <v>0</v>
      </c>
      <c r="J217" s="21">
        <f t="array" ref="J217">SQRT(MMULT(MMULT(TRANSPOSE($A$4:$A$9),MMULT(TRANSPOSE(EXP(B218:G469)-1),EXP(B218:G469)-1)/COUNTA(G218:G469)),$A$4:$A$9))*NORMSINV($B$11)</f>
        <v>-1.9403565134656416E-2</v>
      </c>
      <c r="K217" s="16">
        <f t="shared" si="3"/>
        <v>0</v>
      </c>
      <c r="L217" s="21">
        <f t="shared" si="4"/>
        <v>-6.8905738272052056E-2</v>
      </c>
      <c r="M217" s="61">
        <f t="array" ref="M217">SQRT(MMULT(MMULT(TRANSPOSE($A$4:$A$9),MMULT(TRANSPOSE(EXP(B218:$G$532)-1),EXP(B218:$G$532)-1)/COUNTA($G218:G$532)),$A$4:$A$9))*(-1/SQRT(2*PI())*EXP(-1*(NORMSINV($B$11))^2/2)/$B$11)</f>
        <v>-2.492414095007733E-2</v>
      </c>
      <c r="N217" s="21">
        <f t="array" ref="N217">SQRT(MMULT(MMULT(TRANSPOSE($A$4:$A$9),MMULT(TRANSPOSE(EXP(B218:G469)-1),EXP(B218:G469)-1)/COUNTA(G218:G469)),$A$4:$A$9))*(-1/SQRT(2*PI())*EXP(-1*(NORMSINV($B$11))^2/2)/$B$11)</f>
        <v>-2.2229976135282211E-2</v>
      </c>
      <c r="O217" s="62">
        <f t="shared" si="5"/>
        <v>-7.8817054125317434E-2</v>
      </c>
      <c r="P217" s="61">
        <f>Stocks!N319</f>
        <v>2.7891806937171311E-2</v>
      </c>
      <c r="Q217" s="21">
        <f>Stocks!O319</f>
        <v>4.4260825338793284E-3</v>
      </c>
      <c r="R217" s="21">
        <f>Stocks!P319</f>
        <v>2.0396878474558993E-2</v>
      </c>
      <c r="S217" s="21">
        <f>Stocks!Q319</f>
        <v>2.0696511577460882E-2</v>
      </c>
      <c r="T217" s="21">
        <f>Stocks!R319</f>
        <v>1.3876635259902188E-2</v>
      </c>
      <c r="U217" s="21">
        <f>Stocks!S319</f>
        <v>5.5144009684170402E-3</v>
      </c>
      <c r="V217" s="61">
        <f t="shared" si="6"/>
        <v>1.5467052625231624E-2</v>
      </c>
    </row>
    <row r="218" spans="1:22" ht="12.75" customHeight="1">
      <c r="A218" s="63">
        <f>Stocks!A318</f>
        <v>42853</v>
      </c>
      <c r="B218" s="64">
        <f>Stocks!H318</f>
        <v>1.7472748661609867E-2</v>
      </c>
      <c r="C218" s="64">
        <f>Stocks!I318</f>
        <v>-3.4795699974262427E-2</v>
      </c>
      <c r="D218" s="64">
        <f>Stocks!J318</f>
        <v>-9.7403121409835741E-4</v>
      </c>
      <c r="E218" s="64">
        <f>Stocks!K318</f>
        <v>-5.7652479058868987E-3</v>
      </c>
      <c r="F218" s="64">
        <f>Stocks!L318</f>
        <v>2.7793579830991707E-3</v>
      </c>
      <c r="G218" s="65">
        <f>Stocks!M318</f>
        <v>1.1568373311654277E-2</v>
      </c>
      <c r="H218" s="21">
        <f t="array" ref="H218">SQRT(MMULT(MMULT(TRANSPOSE($A$4:$A$9),MMULT(TRANSPOSE(EXP(B219:$G$530)-1),EXP(B219:$G$530)-1)/COUNTA($G219:G$530)),$A$4:$A$9))*NORMSINV($B$11)</f>
        <v>-2.1823930100171311E-2</v>
      </c>
      <c r="I218" s="16">
        <f t="shared" si="2"/>
        <v>0</v>
      </c>
      <c r="J218" s="21">
        <f t="array" ref="J218">SQRT(MMULT(MMULT(TRANSPOSE($A$4:$A$9),MMULT(TRANSPOSE(EXP(B219:G470)-1),EXP(B219:G470)-1)/COUNTA(G219:G470)),$A$4:$A$9))*NORMSINV($B$11)</f>
        <v>-1.9579223390375711E-2</v>
      </c>
      <c r="K218" s="16">
        <f t="shared" si="3"/>
        <v>0</v>
      </c>
      <c r="L218" s="21">
        <f t="shared" si="4"/>
        <v>-6.9013326612847994E-2</v>
      </c>
      <c r="M218" s="61">
        <f t="array" ref="M218">SQRT(MMULT(MMULT(TRANSPOSE($A$4:$A$9),MMULT(TRANSPOSE(EXP(B219:$G$532)-1),EXP(B219:$G$532)-1)/COUNTA($G219:G$532)),$A$4:$A$9))*(-1/SQRT(2*PI())*EXP(-1*(NORMSINV($B$11))^2/2)/$B$11)</f>
        <v>-2.4962929710326501E-2</v>
      </c>
      <c r="N218" s="21">
        <f t="array" ref="N218">SQRT(MMULT(MMULT(TRANSPOSE($A$4:$A$9),MMULT(TRANSPOSE(EXP(B219:G470)-1),EXP(B219:G470)-1)/COUNTA(G219:G470)),$A$4:$A$9))*(-1/SQRT(2*PI())*EXP(-1*(NORMSINV($B$11))^2/2)/$B$11)</f>
        <v>-2.243122156649582E-2</v>
      </c>
      <c r="O218" s="62">
        <f t="shared" si="5"/>
        <v>-7.8939714955319013E-2</v>
      </c>
      <c r="P218" s="61">
        <f>Stocks!N318</f>
        <v>1.7626290094509743E-2</v>
      </c>
      <c r="Q218" s="21">
        <f>Stocks!O318</f>
        <v>-3.4197290378206346E-2</v>
      </c>
      <c r="R218" s="21">
        <f>Stocks!P318</f>
        <v>-9.7355699967436107E-4</v>
      </c>
      <c r="S218" s="21">
        <f>Stocks!Q318</f>
        <v>-5.7486607558315242E-3</v>
      </c>
      <c r="T218" s="21">
        <f>Stocks!R318</f>
        <v>2.7832239793310672E-3</v>
      </c>
      <c r="U218" s="21">
        <f>Stocks!S318</f>
        <v>1.1635545717447989E-2</v>
      </c>
      <c r="V218" s="61">
        <f t="shared" si="6"/>
        <v>-1.4790747237372385E-3</v>
      </c>
    </row>
    <row r="219" spans="1:22" ht="12.75" customHeight="1">
      <c r="A219" s="63">
        <f>Stocks!A317</f>
        <v>42852</v>
      </c>
      <c r="B219" s="64">
        <f>Stocks!H317</f>
        <v>-4.977411553422152E-3</v>
      </c>
      <c r="C219" s="64">
        <f>Stocks!I317</f>
        <v>1.3448378432163576E-2</v>
      </c>
      <c r="D219" s="64">
        <f>Stocks!J317</f>
        <v>7.6508128852352704E-4</v>
      </c>
      <c r="E219" s="64">
        <f>Stocks!K317</f>
        <v>1.9192701248615673E-2</v>
      </c>
      <c r="F219" s="64">
        <f>Stocks!L317</f>
        <v>6.4657671879984691E-3</v>
      </c>
      <c r="G219" s="65">
        <f>Stocks!M317</f>
        <v>1.4041057208083398E-3</v>
      </c>
      <c r="H219" s="21">
        <f t="array" ref="H219">SQRT(MMULT(MMULT(TRANSPOSE($A$4:$A$9),MMULT(TRANSPOSE(EXP(B220:$G$530)-1),EXP(B220:$G$530)-1)/COUNTA($G220:G$530)),$A$4:$A$9))*NORMSINV($B$11)</f>
        <v>-2.1844164854790765E-2</v>
      </c>
      <c r="I219" s="16">
        <f t="shared" si="2"/>
        <v>0</v>
      </c>
      <c r="J219" s="21">
        <f t="array" ref="J219">SQRT(MMULT(MMULT(TRANSPOSE($A$4:$A$9),MMULT(TRANSPOSE(EXP(B220:G471)-1),EXP(B220:G471)-1)/COUNTA(G220:G471)),$A$4:$A$9))*NORMSINV($B$11)</f>
        <v>-1.9676128511953626E-2</v>
      </c>
      <c r="K219" s="16">
        <f t="shared" si="3"/>
        <v>0</v>
      </c>
      <c r="L219" s="21">
        <f t="shared" si="4"/>
        <v>-6.9077314525340092E-2</v>
      </c>
      <c r="M219" s="61">
        <f t="array" ref="M219">SQRT(MMULT(MMULT(TRANSPOSE($A$4:$A$9),MMULT(TRANSPOSE(EXP(B220:$G$532)-1),EXP(B220:$G$532)-1)/COUNTA($G220:G$532)),$A$4:$A$9))*(-1/SQRT(2*PI())*EXP(-1*(NORMSINV($B$11))^2/2)/$B$11)</f>
        <v>-2.4985946549415536E-2</v>
      </c>
      <c r="N219" s="21">
        <f t="array" ref="N219">SQRT(MMULT(MMULT(TRANSPOSE($A$4:$A$9),MMULT(TRANSPOSE(EXP(B220:G471)-1),EXP(B220:G471)-1)/COUNTA(G220:G471)),$A$4:$A$9))*(-1/SQRT(2*PI())*EXP(-1*(NORMSINV($B$11))^2/2)/$B$11)</f>
        <v>-2.2542242326088917E-2</v>
      </c>
      <c r="O219" s="62">
        <f t="shared" si="5"/>
        <v>-7.901250059137796E-2</v>
      </c>
      <c r="P219" s="61">
        <f>Stocks!N317</f>
        <v>-4.9650447672386702E-3</v>
      </c>
      <c r="Q219" s="21">
        <f>Stocks!O317</f>
        <v>1.3539214616427963E-2</v>
      </c>
      <c r="R219" s="21">
        <f>Stocks!P317</f>
        <v>7.6537403786691347E-4</v>
      </c>
      <c r="S219" s="21">
        <f>Stocks!Q317</f>
        <v>1.937806511790734E-2</v>
      </c>
      <c r="T219" s="21">
        <f>Stocks!R317</f>
        <v>6.486715385047595E-3</v>
      </c>
      <c r="U219" s="21">
        <f>Stocks!S317</f>
        <v>1.4050919387766326E-3</v>
      </c>
      <c r="V219" s="61">
        <f t="shared" si="6"/>
        <v>6.1015693881312956E-3</v>
      </c>
    </row>
    <row r="220" spans="1:22" ht="12.75" customHeight="1">
      <c r="A220" s="63">
        <f>Stocks!A316</f>
        <v>42851</v>
      </c>
      <c r="B220" s="64">
        <f>Stocks!H316</f>
        <v>-1.1603424862061682E-2</v>
      </c>
      <c r="C220" s="64">
        <f>Stocks!I316</f>
        <v>1.6262469101650369E-3</v>
      </c>
      <c r="D220" s="64">
        <f>Stocks!J316</f>
        <v>-5.8984158445185833E-3</v>
      </c>
      <c r="E220" s="64">
        <f>Stocks!K316</f>
        <v>-1.3164652711247678E-2</v>
      </c>
      <c r="F220" s="64">
        <f>Stocks!L316</f>
        <v>-1.3261581213085385E-3</v>
      </c>
      <c r="G220" s="65">
        <f>Stocks!M316</f>
        <v>-6.8375664788402173E-3</v>
      </c>
      <c r="H220" s="21">
        <f t="array" ref="H220">SQRT(MMULT(MMULT(TRANSPOSE($A$4:$A$9),MMULT(TRANSPOSE(EXP(B221:$G$530)-1),EXP(B221:$G$530)-1)/COUNTA($G221:G$530)),$A$4:$A$9))*NORMSINV($B$11)</f>
        <v>-2.1864186052930265E-2</v>
      </c>
      <c r="I220" s="16">
        <f t="shared" si="2"/>
        <v>0</v>
      </c>
      <c r="J220" s="21">
        <f t="array" ref="J220">SQRT(MMULT(MMULT(TRANSPOSE($A$4:$A$9),MMULT(TRANSPOSE(EXP(B221:G472)-1),EXP(B221:G472)-1)/COUNTA(G221:G472)),$A$4:$A$9))*NORMSINV($B$11)</f>
        <v>-1.9661302865973385E-2</v>
      </c>
      <c r="K220" s="16">
        <f t="shared" si="3"/>
        <v>0</v>
      </c>
      <c r="L220" s="21">
        <f t="shared" si="4"/>
        <v>-6.914062711294644E-2</v>
      </c>
      <c r="M220" s="61">
        <f t="array" ref="M220">SQRT(MMULT(MMULT(TRANSPOSE($A$4:$A$9),MMULT(TRANSPOSE(EXP(B221:$G$532)-1),EXP(B221:$G$532)-1)/COUNTA($G221:G$532)),$A$4:$A$9))*(-1/SQRT(2*PI())*EXP(-1*(NORMSINV($B$11))^2/2)/$B$11)</f>
        <v>-2.5008718053557911E-2</v>
      </c>
      <c r="N220" s="21">
        <f t="array" ref="N220">SQRT(MMULT(MMULT(TRANSPOSE($A$4:$A$9),MMULT(TRANSPOSE(EXP(B221:G472)-1),EXP(B221:G472)-1)/COUNTA(G221:G472)),$A$4:$A$9))*(-1/SQRT(2*PI())*EXP(-1*(NORMSINV($B$11))^2/2)/$B$11)</f>
        <v>-2.2525257109504041E-2</v>
      </c>
      <c r="O220" s="62">
        <f t="shared" si="5"/>
        <v>-7.9084510410215816E-2</v>
      </c>
      <c r="P220" s="61">
        <f>Stocks!N316</f>
        <v>-1.1536364754048031E-2</v>
      </c>
      <c r="Q220" s="21">
        <f>Stocks!O316</f>
        <v>1.6275699667798829E-3</v>
      </c>
      <c r="R220" s="21">
        <f>Stocks!P316</f>
        <v>-5.8810543416743495E-3</v>
      </c>
      <c r="S220" s="21">
        <f>Stocks!Q316</f>
        <v>-1.3078377679327572E-2</v>
      </c>
      <c r="T220" s="21">
        <f>Stocks!R316</f>
        <v>-1.325279162216338E-3</v>
      </c>
      <c r="U220" s="21">
        <f>Stocks!S316</f>
        <v>-6.814243508891555E-3</v>
      </c>
      <c r="V220" s="61">
        <f t="shared" si="6"/>
        <v>-6.1679582465629934E-3</v>
      </c>
    </row>
    <row r="221" spans="1:22" ht="12.75" customHeight="1">
      <c r="A221" s="63">
        <f>Stocks!A315</f>
        <v>42850</v>
      </c>
      <c r="B221" s="64">
        <f>Stocks!H315</f>
        <v>1.8526823460056862E-2</v>
      </c>
      <c r="C221" s="64">
        <f>Stocks!I315</f>
        <v>3.2598333656345029E-3</v>
      </c>
      <c r="D221" s="64">
        <f>Stocks!J315</f>
        <v>6.1769502876731592E-3</v>
      </c>
      <c r="E221" s="64">
        <f>Stocks!K315</f>
        <v>5.6300564564094838E-2</v>
      </c>
      <c r="F221" s="64">
        <f>Stocks!L315</f>
        <v>5.7588900915260411E-3</v>
      </c>
      <c r="G221" s="65">
        <f>Stocks!M315</f>
        <v>5.0968898532484928E-4</v>
      </c>
      <c r="H221" s="21">
        <f t="array" ref="H221">SQRT(MMULT(MMULT(TRANSPOSE($A$4:$A$9),MMULT(TRANSPOSE(EXP(B222:$G$530)-1),EXP(B222:$G$530)-1)/COUNTA($G222:G$530)),$A$4:$A$9))*NORMSINV($B$11)</f>
        <v>-2.1804574492199847E-2</v>
      </c>
      <c r="I221" s="16">
        <f t="shared" si="2"/>
        <v>0</v>
      </c>
      <c r="J221" s="21">
        <f t="array" ref="J221">SQRT(MMULT(MMULT(TRANSPOSE($A$4:$A$9),MMULT(TRANSPOSE(EXP(B222:G473)-1),EXP(B222:G473)-1)/COUNTA(G222:G473)),$A$4:$A$9))*NORMSINV($B$11)</f>
        <v>-1.9545300271992767E-2</v>
      </c>
      <c r="K221" s="16">
        <f t="shared" si="3"/>
        <v>0</v>
      </c>
      <c r="L221" s="21">
        <f t="shared" si="4"/>
        <v>-6.8952118806160867E-2</v>
      </c>
      <c r="M221" s="61">
        <f t="array" ref="M221">SQRT(MMULT(MMULT(TRANSPOSE($A$4:$A$9),MMULT(TRANSPOSE(EXP(B222:$G$532)-1),EXP(B222:$G$532)-1)/COUNTA($G222:G$532)),$A$4:$A$9))*(-1/SQRT(2*PI())*EXP(-1*(NORMSINV($B$11))^2/2)/$B$11)</f>
        <v>-2.4940403326872421E-2</v>
      </c>
      <c r="N221" s="21">
        <f t="array" ref="N221">SQRT(MMULT(MMULT(TRANSPOSE($A$4:$A$9),MMULT(TRANSPOSE(EXP(B222:G473)-1),EXP(B222:G473)-1)/COUNTA(G222:G473)),$A$4:$A$9))*(-1/SQRT(2*PI())*EXP(-1*(NORMSINV($B$11))^2/2)/$B$11)</f>
        <v>-2.2392357053358476E-2</v>
      </c>
      <c r="O221" s="62">
        <f t="shared" si="5"/>
        <v>-7.8868480276157796E-2</v>
      </c>
      <c r="P221" s="61">
        <f>Stocks!N315</f>
        <v>1.8699509848714518E-2</v>
      </c>
      <c r="Q221" s="21">
        <f>Stocks!O315</f>
        <v>3.2651524005723803E-3</v>
      </c>
      <c r="R221" s="21">
        <f>Stocks!P315</f>
        <v>6.1960669857968236E-3</v>
      </c>
      <c r="S221" s="21">
        <f>Stocks!Q315</f>
        <v>5.7915607899386518E-2</v>
      </c>
      <c r="T221" s="21">
        <f>Stocks!R315</f>
        <v>5.7755043770389199E-3</v>
      </c>
      <c r="U221" s="21">
        <f>Stocks!S315</f>
        <v>5.0981889882671693E-4</v>
      </c>
      <c r="V221" s="61">
        <f t="shared" si="6"/>
        <v>1.5393610068389312E-2</v>
      </c>
    </row>
    <row r="222" spans="1:22" ht="12.75" customHeight="1">
      <c r="A222" s="63">
        <f>Stocks!A314</f>
        <v>42849</v>
      </c>
      <c r="B222" s="64">
        <f>Stocks!H314</f>
        <v>7.9201006553417802E-3</v>
      </c>
      <c r="C222" s="64">
        <f>Stocks!I314</f>
        <v>1.1769512821917733E-2</v>
      </c>
      <c r="D222" s="64">
        <f>Stocks!J314</f>
        <v>9.583447840488651E-3</v>
      </c>
      <c r="E222" s="64">
        <f>Stocks!K314</f>
        <v>6.6969696408869473E-3</v>
      </c>
      <c r="F222" s="64">
        <f>Stocks!L314</f>
        <v>1.6874737671429926E-2</v>
      </c>
      <c r="G222" s="65">
        <f>Stocks!M314</f>
        <v>4.4063743892407608E-4</v>
      </c>
      <c r="H222" s="21">
        <f t="array" ref="H222">SQRT(MMULT(MMULT(TRANSPOSE($A$4:$A$9),MMULT(TRANSPOSE(EXP(B223:$G$530)-1),EXP(B223:$G$530)-1)/COUNTA($G223:G$530)),$A$4:$A$9))*NORMSINV($B$11)</f>
        <v>-2.1807818469175486E-2</v>
      </c>
      <c r="I222" s="16">
        <f t="shared" si="2"/>
        <v>0</v>
      </c>
      <c r="J222" s="21">
        <f t="array" ref="J222">SQRT(MMULT(MMULT(TRANSPOSE($A$4:$A$9),MMULT(TRANSPOSE(EXP(B223:G474)-1),EXP(B223:G474)-1)/COUNTA(G223:G474)),$A$4:$A$9))*NORMSINV($B$11)</f>
        <v>-1.9551259899705256E-2</v>
      </c>
      <c r="K222" s="16">
        <f t="shared" si="3"/>
        <v>0</v>
      </c>
      <c r="L222" s="21">
        <f t="shared" si="4"/>
        <v>-6.8962377162081034E-2</v>
      </c>
      <c r="M222" s="61">
        <f t="array" ref="M222">SQRT(MMULT(MMULT(TRANSPOSE($A$4:$A$9),MMULT(TRANSPOSE(EXP(B223:$G$532)-1),EXP(B223:$G$532)-1)/COUNTA($G223:G$532)),$A$4:$A$9))*(-1/SQRT(2*PI())*EXP(-1*(NORMSINV($B$11))^2/2)/$B$11)</f>
        <v>-2.4943983213200505E-2</v>
      </c>
      <c r="N222" s="21">
        <f t="array" ref="N222">SQRT(MMULT(MMULT(TRANSPOSE($A$4:$A$9),MMULT(TRANSPOSE(EXP(B223:G474)-1),EXP(B223:G474)-1)/COUNTA(G223:G474)),$A$4:$A$9))*(-1/SQRT(2*PI())*EXP(-1*(NORMSINV($B$11))^2/2)/$B$11)</f>
        <v>-2.2399184787380774E-2</v>
      </c>
      <c r="O222" s="62">
        <f t="shared" si="5"/>
        <v>-7.8879800870719025E-2</v>
      </c>
      <c r="P222" s="61">
        <f>Stocks!N314</f>
        <v>7.9515476187522315E-3</v>
      </c>
      <c r="Q222" s="21">
        <f>Stocks!O314</f>
        <v>1.1839046060972323E-2</v>
      </c>
      <c r="R222" s="21">
        <f>Stocks!P314</f>
        <v>9.6295161234699472E-3</v>
      </c>
      <c r="S222" s="21">
        <f>Stocks!Q314</f>
        <v>6.7194444851770225E-3</v>
      </c>
      <c r="T222" s="21">
        <f>Stocks!R314</f>
        <v>1.7017920313174988E-2</v>
      </c>
      <c r="U222" s="21">
        <f>Stocks!S314</f>
        <v>4.4073453386101304E-4</v>
      </c>
      <c r="V222" s="61">
        <f t="shared" si="6"/>
        <v>8.9330348559012538E-3</v>
      </c>
    </row>
    <row r="223" spans="1:22" ht="12.75" customHeight="1">
      <c r="A223" s="63">
        <f>Stocks!A313</f>
        <v>42846</v>
      </c>
      <c r="B223" s="64">
        <f>Stocks!H313</f>
        <v>1.0162709093377931E-2</v>
      </c>
      <c r="C223" s="64">
        <f>Stocks!I313</f>
        <v>3.8620350083196642E-3</v>
      </c>
      <c r="D223" s="64">
        <f>Stocks!J313</f>
        <v>-1.1941408752229243E-3</v>
      </c>
      <c r="E223" s="64">
        <f>Stocks!K313</f>
        <v>1.1899468494984723E-2</v>
      </c>
      <c r="F223" s="64">
        <f>Stocks!L313</f>
        <v>1.364691918635037E-2</v>
      </c>
      <c r="G223" s="65">
        <f>Stocks!M313</f>
        <v>3.4251059323811739E-3</v>
      </c>
      <c r="H223" s="21">
        <f t="array" ref="H223">SQRT(MMULT(MMULT(TRANSPOSE($A$4:$A$9),MMULT(TRANSPOSE(EXP(B224:$G$530)-1),EXP(B224:$G$530)-1)/COUNTA($G224:G$530)),$A$4:$A$9))*NORMSINV($B$11)</f>
        <v>-2.1823495166058693E-2</v>
      </c>
      <c r="I223" s="16">
        <f t="shared" si="2"/>
        <v>0</v>
      </c>
      <c r="J223" s="21">
        <f t="array" ref="J223">SQRT(MMULT(MMULT(TRANSPOSE($A$4:$A$9),MMULT(TRANSPOSE(EXP(B224:G475)-1),EXP(B224:G475)-1)/COUNTA(G224:G475)),$A$4:$A$9))*NORMSINV($B$11)</f>
        <v>-1.9539251476419023E-2</v>
      </c>
      <c r="K223" s="16">
        <f t="shared" si="3"/>
        <v>0</v>
      </c>
      <c r="L223" s="21">
        <f t="shared" si="4"/>
        <v>-6.9011951230420018E-2</v>
      </c>
      <c r="M223" s="61">
        <f t="array" ref="M223">SQRT(MMULT(MMULT(TRANSPOSE($A$4:$A$9),MMULT(TRANSPOSE(EXP(B224:$G$532)-1),EXP(B224:$G$532)-1)/COUNTA($G224:G$532)),$A$4:$A$9))*(-1/SQRT(2*PI())*EXP(-1*(NORMSINV($B$11))^2/2)/$B$11)</f>
        <v>-2.4961782795997322E-2</v>
      </c>
      <c r="N223" s="21">
        <f t="array" ref="N223">SQRT(MMULT(MMULT(TRANSPOSE($A$4:$A$9),MMULT(TRANSPOSE(EXP(B224:G475)-1),EXP(B224:G475)-1)/COUNTA(G224:G475)),$A$4:$A$9))*(-1/SQRT(2*PI())*EXP(-1*(NORMSINV($B$11))^2/2)/$B$11)</f>
        <v>-2.2385427162881215E-2</v>
      </c>
      <c r="O223" s="62">
        <f t="shared" si="5"/>
        <v>-7.8936088093757725E-2</v>
      </c>
      <c r="P223" s="61">
        <f>Stocks!N313</f>
        <v>1.0214524802005675E-2</v>
      </c>
      <c r="Q223" s="21">
        <f>Stocks!O313</f>
        <v>3.8695022753766576E-3</v>
      </c>
      <c r="R223" s="21">
        <f>Stocks!P313</f>
        <v>-1.1934281727252825E-3</v>
      </c>
      <c r="S223" s="21">
        <f>Stocks!Q313</f>
        <v>1.1970548829818916E-2</v>
      </c>
      <c r="T223" s="21">
        <f>Stocks!R313</f>
        <v>1.3740463433880705E-2</v>
      </c>
      <c r="U223" s="21">
        <f>Stocks!S313</f>
        <v>3.4309783102966663E-3</v>
      </c>
      <c r="V223" s="61">
        <f t="shared" si="6"/>
        <v>7.005431579775556E-3</v>
      </c>
    </row>
    <row r="224" spans="1:22" ht="12.75" customHeight="1">
      <c r="A224" s="63">
        <f>Stocks!A312</f>
        <v>42845</v>
      </c>
      <c r="B224" s="64">
        <f>Stocks!H312</f>
        <v>-9.9008390805754454E-3</v>
      </c>
      <c r="C224" s="64">
        <f>Stocks!I312</f>
        <v>7.4906690405793395E-3</v>
      </c>
      <c r="D224" s="64">
        <f>Stocks!J312</f>
        <v>1.2433158714928493E-2</v>
      </c>
      <c r="E224" s="64">
        <f>Stocks!K312</f>
        <v>1.0108992335045825E-2</v>
      </c>
      <c r="F224" s="64">
        <f>Stocks!L312</f>
        <v>7.0478253908320557E-3</v>
      </c>
      <c r="G224" s="65">
        <f>Stocks!M312</f>
        <v>-5.0631558447720342E-4</v>
      </c>
      <c r="H224" s="21">
        <f t="array" ref="H224">SQRT(MMULT(MMULT(TRANSPOSE($A$4:$A$9),MMULT(TRANSPOSE(EXP(B225:$G$530)-1),EXP(B225:$G$530)-1)/COUNTA($G225:G$530)),$A$4:$A$9))*NORMSINV($B$11)</f>
        <v>-2.1850989794014831E-2</v>
      </c>
      <c r="I224" s="16">
        <f t="shared" si="2"/>
        <v>0</v>
      </c>
      <c r="J224" s="21">
        <f t="array" ref="J224">SQRT(MMULT(MMULT(TRANSPOSE($A$4:$A$9),MMULT(TRANSPOSE(EXP(B225:G476)-1),EXP(B225:G476)-1)/COUNTA(G225:G476)),$A$4:$A$9))*NORMSINV($B$11)</f>
        <v>-1.9529543980832821E-2</v>
      </c>
      <c r="K224" s="16">
        <f t="shared" si="3"/>
        <v>0</v>
      </c>
      <c r="L224" s="21">
        <f t="shared" si="4"/>
        <v>-6.9098896878180355E-2</v>
      </c>
      <c r="M224" s="61">
        <f t="array" ref="M224">SQRT(MMULT(MMULT(TRANSPOSE($A$4:$A$9),MMULT(TRANSPOSE(EXP(B225:$G$532)-1),EXP(B225:$G$532)-1)/COUNTA($G225:G$532)),$A$4:$A$9))*(-1/SQRT(2*PI())*EXP(-1*(NORMSINV($B$11))^2/2)/$B$11)</f>
        <v>-2.4993098646571059E-2</v>
      </c>
      <c r="N224" s="21">
        <f t="array" ref="N224">SQRT(MMULT(MMULT(TRANSPOSE($A$4:$A$9),MMULT(TRANSPOSE(EXP(B225:G476)-1),EXP(B225:G476)-1)/COUNTA(G225:G476)),$A$4:$A$9))*(-1/SQRT(2*PI())*EXP(-1*(NORMSINV($B$11))^2/2)/$B$11)</f>
        <v>-2.2374305629610552E-2</v>
      </c>
      <c r="O224" s="62">
        <f t="shared" si="5"/>
        <v>-7.9035117508436226E-2</v>
      </c>
      <c r="P224" s="61">
        <f>Stocks!N312</f>
        <v>-9.8519871313558702E-3</v>
      </c>
      <c r="Q224" s="21">
        <f>Stocks!O312</f>
        <v>7.5187942836880293E-3</v>
      </c>
      <c r="R224" s="21">
        <f>Stocks!P312</f>
        <v>1.2510771757624798E-2</v>
      </c>
      <c r="S224" s="21">
        <f>Stocks!Q312</f>
        <v>1.0160260809969209E-2</v>
      </c>
      <c r="T224" s="21">
        <f>Stocks!R312</f>
        <v>7.0727197615631787E-3</v>
      </c>
      <c r="U224" s="21">
        <f>Stocks!S312</f>
        <v>-5.0618742837176542E-4</v>
      </c>
      <c r="V224" s="61">
        <f t="shared" si="6"/>
        <v>4.4840620088529301E-3</v>
      </c>
    </row>
    <row r="225" spans="1:22" ht="12.75" customHeight="1">
      <c r="A225" s="63">
        <f>Stocks!A311</f>
        <v>42844</v>
      </c>
      <c r="B225" s="64">
        <f>Stocks!H311</f>
        <v>1.7399745952977597E-2</v>
      </c>
      <c r="C225" s="64">
        <f>Stocks!I311</f>
        <v>3.9063361628345833E-3</v>
      </c>
      <c r="D225" s="64">
        <f>Stocks!J311</f>
        <v>-3.6897504072110452E-3</v>
      </c>
      <c r="E225" s="64">
        <f>Stocks!K311</f>
        <v>-2.5432326151881606E-2</v>
      </c>
      <c r="F225" s="64">
        <f>Stocks!L311</f>
        <v>-5.3670195483738851E-3</v>
      </c>
      <c r="G225" s="65">
        <f>Stocks!M311</f>
        <v>-2.0760637041382225E-3</v>
      </c>
      <c r="H225" s="21">
        <f t="array" ref="H225">SQRT(MMULT(MMULT(TRANSPOSE($A$4:$A$9),MMULT(TRANSPOSE(EXP(B226:$G$530)-1),EXP(B226:$G$530)-1)/COUNTA($G226:G$530)),$A$4:$A$9))*NORMSINV($B$11)</f>
        <v>-2.1884330183702661E-2</v>
      </c>
      <c r="I225" s="16">
        <f t="shared" si="2"/>
        <v>0</v>
      </c>
      <c r="J225" s="21">
        <f t="array" ref="J225">SQRT(MMULT(MMULT(TRANSPOSE($A$4:$A$9),MMULT(TRANSPOSE(EXP(B226:G477)-1),EXP(B226:G477)-1)/COUNTA(G226:G477)),$A$4:$A$9))*NORMSINV($B$11)</f>
        <v>-1.9844229136973746E-2</v>
      </c>
      <c r="K225" s="16">
        <f t="shared" si="3"/>
        <v>0</v>
      </c>
      <c r="L225" s="21">
        <f t="shared" si="4"/>
        <v>-6.9204328447671493E-2</v>
      </c>
      <c r="M225" s="61">
        <f t="array" ref="M225">SQRT(MMULT(MMULT(TRANSPOSE($A$4:$A$9),MMULT(TRANSPOSE(EXP(B226:$G$532)-1),EXP(B226:$G$532)-1)/COUNTA($G226:G$532)),$A$4:$A$9))*(-1/SQRT(2*PI())*EXP(-1*(NORMSINV($B$11))^2/2)/$B$11)</f>
        <v>-2.5031099624636781E-2</v>
      </c>
      <c r="N225" s="21">
        <f t="array" ref="N225">SQRT(MMULT(MMULT(TRANSPOSE($A$4:$A$9),MMULT(TRANSPOSE(EXP(B226:G477)-1),EXP(B226:G477)-1)/COUNTA(G226:G477)),$A$4:$A$9))*(-1/SQRT(2*PI())*EXP(-1*(NORMSINV($B$11))^2/2)/$B$11)</f>
        <v>-2.2734829247955606E-2</v>
      </c>
      <c r="O225" s="62">
        <f t="shared" si="5"/>
        <v>-7.9155287152437998E-2</v>
      </c>
      <c r="P225" s="61">
        <f>Stocks!N311</f>
        <v>1.7552003330557901E-2</v>
      </c>
      <c r="Q225" s="21">
        <f>Stocks!O311</f>
        <v>3.9139758384177416E-3</v>
      </c>
      <c r="R225" s="21">
        <f>Stocks!P311</f>
        <v>-3.6829516426625311E-3</v>
      </c>
      <c r="S225" s="21">
        <f>Stocks!Q311</f>
        <v>-2.5111648820370803E-2</v>
      </c>
      <c r="T225" s="21">
        <f>Stocks!R311</f>
        <v>-5.3526428304986988E-3</v>
      </c>
      <c r="U225" s="21">
        <f>Stocks!S311</f>
        <v>-2.0739101744325344E-3</v>
      </c>
      <c r="V225" s="61">
        <f t="shared" si="6"/>
        <v>-2.4591957164981542E-3</v>
      </c>
    </row>
    <row r="226" spans="1:22" ht="12.75" customHeight="1">
      <c r="A226" s="63">
        <f>Stocks!A310</f>
        <v>42843</v>
      </c>
      <c r="B226" s="64">
        <f>Stocks!H310</f>
        <v>-3.9555370627248239E-3</v>
      </c>
      <c r="C226" s="64">
        <f>Stocks!I310</f>
        <v>8.1404835820421649E-3</v>
      </c>
      <c r="D226" s="64">
        <f>Stocks!J310</f>
        <v>-4.451630679556064E-3</v>
      </c>
      <c r="E226" s="64">
        <f>Stocks!K310</f>
        <v>-2.6772866329629209E-2</v>
      </c>
      <c r="F226" s="64">
        <f>Stocks!L310</f>
        <v>-1.3753038455331771E-3</v>
      </c>
      <c r="G226" s="65">
        <f>Stocks!M310</f>
        <v>-4.307501826134953E-3</v>
      </c>
      <c r="H226" s="21">
        <f t="array" ref="H226">SQRT(MMULT(MMULT(TRANSPOSE($A$4:$A$9),MMULT(TRANSPOSE(EXP(B227:$G$530)-1),EXP(B227:$G$530)-1)/COUNTA($G227:G$530)),$A$4:$A$9))*NORMSINV($B$11)</f>
        <v>-2.190851908130818E-2</v>
      </c>
      <c r="I226" s="16">
        <f t="shared" si="2"/>
        <v>0</v>
      </c>
      <c r="J226" s="21">
        <f t="array" ref="J226">SQRT(MMULT(MMULT(TRANSPOSE($A$4:$A$9),MMULT(TRANSPOSE(EXP(B227:G478)-1),EXP(B227:G478)-1)/COUNTA(G227:G478)),$A$4:$A$9))*NORMSINV($B$11)</f>
        <v>-1.9842660139554005E-2</v>
      </c>
      <c r="K226" s="16">
        <f t="shared" si="3"/>
        <v>0</v>
      </c>
      <c r="L226" s="21">
        <f t="shared" si="4"/>
        <v>-6.9280820458193532E-2</v>
      </c>
      <c r="M226" s="61">
        <f t="array" ref="M226">SQRT(MMULT(MMULT(TRANSPOSE($A$4:$A$9),MMULT(TRANSPOSE(EXP(B227:$G$532)-1),EXP(B227:$G$532)-1)/COUNTA($G227:G$532)),$A$4:$A$9))*(-1/SQRT(2*PI())*EXP(-1*(NORMSINV($B$11))^2/2)/$B$11)</f>
        <v>-2.5058631979000441E-2</v>
      </c>
      <c r="N226" s="21">
        <f t="array" ref="N226">SQRT(MMULT(MMULT(TRANSPOSE($A$4:$A$9),MMULT(TRANSPOSE(EXP(B227:G478)-1),EXP(B227:G478)-1)/COUNTA(G227:G478)),$A$4:$A$9))*(-1/SQRT(2*PI())*EXP(-1*(NORMSINV($B$11))^2/2)/$B$11)</f>
        <v>-2.2733031703279918E-2</v>
      </c>
      <c r="O226" s="62">
        <f t="shared" si="5"/>
        <v>-7.9242352101574043E-2</v>
      </c>
      <c r="P226" s="61">
        <f>Stocks!N310</f>
        <v>-3.9477242307077503E-3</v>
      </c>
      <c r="Q226" s="21">
        <f>Stocks!O310</f>
        <v>8.1737074100020051E-3</v>
      </c>
      <c r="R226" s="21">
        <f>Stocks!P310</f>
        <v>-4.4417368583597955E-3</v>
      </c>
      <c r="S226" s="21">
        <f>Stocks!Q310</f>
        <v>-2.6417650254668856E-2</v>
      </c>
      <c r="T226" s="21">
        <f>Stocks!R310</f>
        <v>-1.3743585486059148E-3</v>
      </c>
      <c r="U226" s="21">
        <f>Stocks!S310</f>
        <v>-4.2982378464536675E-3</v>
      </c>
      <c r="V226" s="61">
        <f t="shared" si="6"/>
        <v>-5.3843333881323299E-3</v>
      </c>
    </row>
    <row r="227" spans="1:22" ht="12.75" customHeight="1">
      <c r="A227" s="63">
        <f>Stocks!A309</f>
        <v>42842</v>
      </c>
      <c r="B227" s="64">
        <f>Stocks!H309</f>
        <v>-8.4567033834039799E-3</v>
      </c>
      <c r="C227" s="64">
        <f>Stocks!I309</f>
        <v>6.5035068619540039E-3</v>
      </c>
      <c r="D227" s="64">
        <f>Stocks!J309</f>
        <v>5.5146287587343173E-3</v>
      </c>
      <c r="E227" s="64">
        <f>Stocks!K309</f>
        <v>2.9846803370329921E-2</v>
      </c>
      <c r="F227" s="64">
        <f>Stocks!L309</f>
        <v>8.1270673227645338E-3</v>
      </c>
      <c r="G227" s="65">
        <f>Stocks!M309</f>
        <v>-6.8216278971019225E-3</v>
      </c>
      <c r="H227" s="21">
        <f t="array" ref="H227">SQRT(MMULT(MMULT(TRANSPOSE($A$4:$A$9),MMULT(TRANSPOSE(EXP(B228:$G$530)-1),EXP(B228:$G$530)-1)/COUNTA($G228:G$530)),$A$4:$A$9))*NORMSINV($B$11)</f>
        <v>-2.1930557621666957E-2</v>
      </c>
      <c r="I227" s="16">
        <f t="shared" si="2"/>
        <v>0</v>
      </c>
      <c r="J227" s="21">
        <f t="array" ref="J227">SQRT(MMULT(MMULT(TRANSPOSE($A$4:$A$9),MMULT(TRANSPOSE(EXP(B228:G479)-1),EXP(B228:G479)-1)/COUNTA(G228:G479)),$A$4:$A$9))*NORMSINV($B$11)</f>
        <v>-1.9824004834517198E-2</v>
      </c>
      <c r="K227" s="16">
        <f t="shared" si="3"/>
        <v>0</v>
      </c>
      <c r="L227" s="21">
        <f t="shared" si="4"/>
        <v>-6.9350512442032802E-2</v>
      </c>
      <c r="M227" s="61">
        <f t="array" ref="M227">SQRT(MMULT(MMULT(TRANSPOSE($A$4:$A$9),MMULT(TRANSPOSE(EXP(B228:$G$532)-1),EXP(B228:$G$532)-1)/COUNTA($G228:G$532)),$A$4:$A$9))*(-1/SQRT(2*PI())*EXP(-1*(NORMSINV($B$11))^2/2)/$B$11)</f>
        <v>-2.5083703615416827E-2</v>
      </c>
      <c r="N227" s="21">
        <f t="array" ref="N227">SQRT(MMULT(MMULT(TRANSPOSE($A$4:$A$9),MMULT(TRANSPOSE(EXP(B228:G479)-1),EXP(B228:G479)-1)/COUNTA(G228:G479)),$A$4:$A$9))*(-1/SQRT(2*PI())*EXP(-1*(NORMSINV($B$11))^2/2)/$B$11)</f>
        <v>-2.2711658982190432E-2</v>
      </c>
      <c r="O227" s="62">
        <f t="shared" si="5"/>
        <v>-7.9321635577317445E-2</v>
      </c>
      <c r="P227" s="61">
        <f>Stocks!N309</f>
        <v>-8.4210460526316037E-3</v>
      </c>
      <c r="Q227" s="21">
        <f>Stocks!O309</f>
        <v>6.5247005822967529E-3</v>
      </c>
      <c r="R227" s="21">
        <f>Stocks!P309</f>
        <v>5.5298623135006421E-3</v>
      </c>
      <c r="S227" s="21">
        <f>Stocks!Q309</f>
        <v>3.0296683883244999E-2</v>
      </c>
      <c r="T227" s="21">
        <f>Stocks!R309</f>
        <v>8.1601815808796819E-3</v>
      </c>
      <c r="U227" s="21">
        <f>Stocks!S309</f>
        <v>-6.7984134103761217E-3</v>
      </c>
      <c r="V227" s="61">
        <f t="shared" si="6"/>
        <v>5.881994816152392E-3</v>
      </c>
    </row>
    <row r="228" spans="1:22" ht="12.75" customHeight="1">
      <c r="A228" s="63">
        <f>Stocks!A308</f>
        <v>42838</v>
      </c>
      <c r="B228" s="64">
        <f>Stocks!H308</f>
        <v>2.3834441779561979E-2</v>
      </c>
      <c r="C228" s="64">
        <f>Stocks!I308</f>
        <v>-1.0722334956957636E-2</v>
      </c>
      <c r="D228" s="64">
        <f>Stocks!J308</f>
        <v>-5.3029456424181134E-3</v>
      </c>
      <c r="E228" s="64">
        <f>Stocks!K308</f>
        <v>-6.3470413597365117E-3</v>
      </c>
      <c r="F228" s="64">
        <f>Stocks!L308</f>
        <v>-4.3017995836237798E-3</v>
      </c>
      <c r="G228" s="65">
        <f>Stocks!M308</f>
        <v>-2.4419822047155697E-3</v>
      </c>
      <c r="H228" s="21">
        <f t="array" ref="H228">SQRT(MMULT(MMULT(TRANSPOSE($A$4:$A$9),MMULT(TRANSPOSE(EXP(B229:$G$530)-1),EXP(B229:$G$530)-1)/COUNTA($G229:G$530)),$A$4:$A$9))*NORMSINV($B$11)</f>
        <v>-2.1966565360638002E-2</v>
      </c>
      <c r="I228" s="16">
        <f t="shared" si="2"/>
        <v>0</v>
      </c>
      <c r="J228" s="21">
        <f t="array" ref="J228">SQRT(MMULT(MMULT(TRANSPOSE($A$4:$A$9),MMULT(TRANSPOSE(EXP(B229:G480)-1),EXP(B229:G480)-1)/COUNTA(G229:G480)),$A$4:$A$9))*NORMSINV($B$11)</f>
        <v>-1.9829095316958732E-2</v>
      </c>
      <c r="K228" s="16">
        <f t="shared" si="3"/>
        <v>0</v>
      </c>
      <c r="L228" s="21">
        <f t="shared" si="4"/>
        <v>-6.9464378910574123E-2</v>
      </c>
      <c r="M228" s="61">
        <f t="array" ref="M228">SQRT(MMULT(MMULT(TRANSPOSE($A$4:$A$9),MMULT(TRANSPOSE(EXP(B229:$G$532)-1),EXP(B229:$G$532)-1)/COUNTA($G229:G$532)),$A$4:$A$9))*(-1/SQRT(2*PI())*EXP(-1*(NORMSINV($B$11))^2/2)/$B$11)</f>
        <v>-2.512475166577241E-2</v>
      </c>
      <c r="N228" s="21">
        <f t="array" ref="N228">SQRT(MMULT(MMULT(TRANSPOSE($A$4:$A$9),MMULT(TRANSPOSE(EXP(B229:G480)-1),EXP(B229:G480)-1)/COUNTA(G229:G480)),$A$4:$A$9))*(-1/SQRT(2*PI())*EXP(-1*(NORMSINV($B$11))^2/2)/$B$11)</f>
        <v>-2.2717490967313118E-2</v>
      </c>
      <c r="O228" s="62">
        <f t="shared" si="5"/>
        <v>-7.9451440909950377E-2</v>
      </c>
      <c r="P228" s="61">
        <f>Stocks!N308</f>
        <v>2.4120752245260155E-2</v>
      </c>
      <c r="Q228" s="21">
        <f>Stocks!O308</f>
        <v>-1.0665055629001078E-2</v>
      </c>
      <c r="R228" s="21">
        <f>Stocks!P308</f>
        <v>-5.2889098474875234E-3</v>
      </c>
      <c r="S228" s="21">
        <f>Stocks!Q308</f>
        <v>-6.3269414402150597E-3</v>
      </c>
      <c r="T228" s="21">
        <f>Stocks!R308</f>
        <v>-4.2925600973491209E-3</v>
      </c>
      <c r="U228" s="21">
        <f>Stocks!S308</f>
        <v>-2.4390029917266175E-3</v>
      </c>
      <c r="V228" s="61">
        <f t="shared" si="6"/>
        <v>-8.1528629341987447E-4</v>
      </c>
    </row>
    <row r="229" spans="1:22" ht="12.75" customHeight="1">
      <c r="A229" s="63">
        <f>Stocks!A307</f>
        <v>42837</v>
      </c>
      <c r="B229" s="64">
        <f>Stocks!H307</f>
        <v>-3.9209036113152421E-2</v>
      </c>
      <c r="C229" s="64">
        <f>Stocks!I307</f>
        <v>-3.0824479485287112E-3</v>
      </c>
      <c r="D229" s="64">
        <f>Stocks!J307</f>
        <v>1.1993053202646118E-3</v>
      </c>
      <c r="E229" s="64">
        <f>Stocks!K307</f>
        <v>-3.6088871534796377E-3</v>
      </c>
      <c r="F229" s="64">
        <f>Stocks!L307</f>
        <v>-3.8252677391408746E-3</v>
      </c>
      <c r="G229" s="65">
        <f>Stocks!M307</f>
        <v>-5.3811318201219044E-3</v>
      </c>
      <c r="H229" s="21">
        <f t="array" ref="H229">SQRT(MMULT(MMULT(TRANSPOSE($A$4:$A$9),MMULT(TRANSPOSE(EXP(B230:$G$530)-1),EXP(B230:$G$530)-1)/COUNTA($G230:G$530)),$A$4:$A$9))*NORMSINV($B$11)</f>
        <v>-2.1970982473369694E-2</v>
      </c>
      <c r="I229" s="16">
        <f t="shared" si="2"/>
        <v>0</v>
      </c>
      <c r="J229" s="21">
        <f t="array" ref="J229">SQRT(MMULT(MMULT(TRANSPOSE($A$4:$A$9),MMULT(TRANSPOSE(EXP(B230:G481)-1),EXP(B230:G481)-1)/COUNTA(G230:G481)),$A$4:$A$9))*NORMSINV($B$11)</f>
        <v>-1.9877822079479641E-2</v>
      </c>
      <c r="K229" s="16">
        <f t="shared" si="3"/>
        <v>0</v>
      </c>
      <c r="L229" s="21">
        <f t="shared" si="4"/>
        <v>-6.9478347047487996E-2</v>
      </c>
      <c r="M229" s="61">
        <f t="array" ref="M229">SQRT(MMULT(MMULT(TRANSPOSE($A$4:$A$9),MMULT(TRANSPOSE(EXP(B230:$G$532)-1),EXP(B230:$G$532)-1)/COUNTA($G230:G$532)),$A$4:$A$9))*(-1/SQRT(2*PI())*EXP(-1*(NORMSINV($B$11))^2/2)/$B$11)</f>
        <v>-2.5129666070117247E-2</v>
      </c>
      <c r="N229" s="21">
        <f t="array" ref="N229">SQRT(MMULT(MMULT(TRANSPOSE($A$4:$A$9),MMULT(TRANSPOSE(EXP(B230:G481)-1),EXP(B230:G481)-1)/COUNTA(G230:G481)),$A$4:$A$9))*(-1/SQRT(2*PI())*EXP(-1*(NORMSINV($B$11))^2/2)/$B$11)</f>
        <v>-2.2773315490305274E-2</v>
      </c>
      <c r="O229" s="62">
        <f t="shared" si="5"/>
        <v>-7.9466981621023086E-2</v>
      </c>
      <c r="P229" s="61">
        <f>Stocks!N307</f>
        <v>-3.8450310472782905E-2</v>
      </c>
      <c r="Q229" s="21">
        <f>Stocks!O307</f>
        <v>-3.0777020833974108E-3</v>
      </c>
      <c r="R229" s="21">
        <f>Stocks!P307</f>
        <v>1.2000247744766485E-3</v>
      </c>
      <c r="S229" s="21">
        <f>Stocks!Q307</f>
        <v>-3.6023829469047624E-3</v>
      </c>
      <c r="T229" s="21">
        <f>Stocks!R307</f>
        <v>-3.8179607225703053E-3</v>
      </c>
      <c r="U229" s="21">
        <f>Stocks!S307</f>
        <v>-5.3666794652519204E-3</v>
      </c>
      <c r="V229" s="61">
        <f t="shared" si="6"/>
        <v>-8.8525018194051085E-3</v>
      </c>
    </row>
    <row r="230" spans="1:22" ht="12.75" customHeight="1">
      <c r="A230" s="63">
        <f>Stocks!A306</f>
        <v>42836</v>
      </c>
      <c r="B230" s="64">
        <f>Stocks!H306</f>
        <v>-1.1850159487002906E-2</v>
      </c>
      <c r="C230" s="64">
        <f>Stocks!I306</f>
        <v>-1.6773801364304332E-3</v>
      </c>
      <c r="D230" s="64">
        <f>Stocks!J306</f>
        <v>-1.0814587081279315E-2</v>
      </c>
      <c r="E230" s="64">
        <f>Stocks!K306</f>
        <v>3.469815966911545E-3</v>
      </c>
      <c r="F230" s="64">
        <f>Stocks!L306</f>
        <v>-7.6303428745693965E-4</v>
      </c>
      <c r="G230" s="65">
        <f>Stocks!M306</f>
        <v>5.7286185120700795E-3</v>
      </c>
      <c r="H230" s="21">
        <f t="array" ref="H230">SQRT(MMULT(MMULT(TRANSPOSE($A$4:$A$9),MMULT(TRANSPOSE(EXP(B231:$G$530)-1),EXP(B231:$G$530)-1)/COUNTA($G231:G$530)),$A$4:$A$9))*NORMSINV($B$11)</f>
        <v>-2.2004744438873396E-2</v>
      </c>
      <c r="I230" s="16">
        <f t="shared" si="2"/>
        <v>0</v>
      </c>
      <c r="J230" s="21">
        <f t="array" ref="J230">SQRT(MMULT(MMULT(TRANSPOSE($A$4:$A$9),MMULT(TRANSPOSE(EXP(B231:G482)-1),EXP(B231:G482)-1)/COUNTA(G231:G482)),$A$4:$A$9))*NORMSINV($B$11)</f>
        <v>-1.9914109821579318E-2</v>
      </c>
      <c r="K230" s="16">
        <f t="shared" si="3"/>
        <v>0</v>
      </c>
      <c r="L230" s="21">
        <f t="shared" si="4"/>
        <v>-6.9585111756763726E-2</v>
      </c>
      <c r="M230" s="61">
        <f t="array" ref="M230">SQRT(MMULT(MMULT(TRANSPOSE($A$4:$A$9),MMULT(TRANSPOSE(EXP(B231:$G$532)-1),EXP(B231:$G$532)-1)/COUNTA($G231:G$532)),$A$4:$A$9))*(-1/SQRT(2*PI())*EXP(-1*(NORMSINV($B$11))^2/2)/$B$11)</f>
        <v>-2.5168142966818404E-2</v>
      </c>
      <c r="N230" s="21">
        <f t="array" ref="N230">SQRT(MMULT(MMULT(TRANSPOSE($A$4:$A$9),MMULT(TRANSPOSE(EXP(B231:G482)-1),EXP(B231:G482)-1)/COUNTA(G231:G482)),$A$4:$A$9))*(-1/SQRT(2*PI())*EXP(-1*(NORMSINV($B$11))^2/2)/$B$11)</f>
        <v>-2.2814889068937909E-2</v>
      </c>
      <c r="O230" s="62">
        <f t="shared" si="5"/>
        <v>-7.9588656251893763E-2</v>
      </c>
      <c r="P230" s="61">
        <f>Stocks!N306</f>
        <v>-1.1780222873000607E-2</v>
      </c>
      <c r="Q230" s="21">
        <f>Stocks!O306</f>
        <v>-1.6759741206202521E-3</v>
      </c>
      <c r="R230" s="21">
        <f>Stocks!P306</f>
        <v>-1.0756319669569499E-2</v>
      </c>
      <c r="S230" s="21">
        <f>Stocks!Q306</f>
        <v>3.4758427469234864E-3</v>
      </c>
      <c r="T230" s="21">
        <f>Stocks!R306</f>
        <v>-7.6274325082333386E-4</v>
      </c>
      <c r="U230" s="21">
        <f>Stocks!S306</f>
        <v>5.7450584247692414E-3</v>
      </c>
      <c r="V230" s="61">
        <f t="shared" si="6"/>
        <v>-2.6257264570534941E-3</v>
      </c>
    </row>
    <row r="231" spans="1:22" ht="12.75" customHeight="1">
      <c r="A231" s="63">
        <f>Stocks!A305</f>
        <v>42835</v>
      </c>
      <c r="B231" s="64">
        <f>Stocks!H305</f>
        <v>3.2038925344629841E-2</v>
      </c>
      <c r="C231" s="64">
        <f>Stocks!I305</f>
        <v>-6.4042423151224092E-3</v>
      </c>
      <c r="D231" s="64">
        <f>Stocks!J305</f>
        <v>-1.1867481461276127E-3</v>
      </c>
      <c r="E231" s="64">
        <f>Stocks!K305</f>
        <v>5.1575593972543075E-3</v>
      </c>
      <c r="F231" s="64">
        <f>Stocks!L305</f>
        <v>-2.2867048085163585E-3</v>
      </c>
      <c r="G231" s="65">
        <f>Stocks!M305</f>
        <v>1.0387141956519868E-2</v>
      </c>
      <c r="H231" s="21">
        <f t="array" ref="H231">SQRT(MMULT(MMULT(TRANSPOSE($A$4:$A$9),MMULT(TRANSPOSE(EXP(B232:$G$530)-1),EXP(B232:$G$530)-1)/COUNTA($G232:G$530)),$A$4:$A$9))*NORMSINV($B$11)</f>
        <v>-2.2024760434996463E-2</v>
      </c>
      <c r="I231" s="16">
        <f t="shared" si="2"/>
        <v>0</v>
      </c>
      <c r="J231" s="21">
        <f t="array" ref="J231">SQRT(MMULT(MMULT(TRANSPOSE($A$4:$A$9),MMULT(TRANSPOSE(EXP(B232:G483)-1),EXP(B232:G483)-1)/COUNTA(G232:G483)),$A$4:$A$9))*NORMSINV($B$11)</f>
        <v>-1.9897453052959993E-2</v>
      </c>
      <c r="K231" s="16">
        <f t="shared" si="3"/>
        <v>0</v>
      </c>
      <c r="L231" s="21">
        <f t="shared" si="4"/>
        <v>-6.9648407894149722E-2</v>
      </c>
      <c r="M231" s="61">
        <f t="array" ref="M231">SQRT(MMULT(MMULT(TRANSPOSE($A$4:$A$9),MMULT(TRANSPOSE(EXP(B232:$G$532)-1),EXP(B232:$G$532)-1)/COUNTA($G232:G$532)),$A$4:$A$9))*(-1/SQRT(2*PI())*EXP(-1*(NORMSINV($B$11))^2/2)/$B$11)</f>
        <v>-2.5190896508739499E-2</v>
      </c>
      <c r="N231" s="21">
        <f t="array" ref="N231">SQRT(MMULT(MMULT(TRANSPOSE($A$4:$A$9),MMULT(TRANSPOSE(EXP(B232:G483)-1),EXP(B232:G483)-1)/COUNTA(G232:G483)),$A$4:$A$9))*(-1/SQRT(2*PI())*EXP(-1*(NORMSINV($B$11))^2/2)/$B$11)</f>
        <v>-2.2795806000113758E-2</v>
      </c>
      <c r="O231" s="62">
        <f t="shared" si="5"/>
        <v>-7.9660609269200544E-2</v>
      </c>
      <c r="P231" s="61">
        <f>Stocks!N305</f>
        <v>3.2557697187085122E-2</v>
      </c>
      <c r="Q231" s="21">
        <f>Stocks!O305</f>
        <v>-6.3837788629129213E-3</v>
      </c>
      <c r="R231" s="21">
        <f>Stocks!P305</f>
        <v>-1.1860442390274146E-3</v>
      </c>
      <c r="S231" s="21">
        <f>Stocks!Q305</f>
        <v>5.1708825017756548E-3</v>
      </c>
      <c r="T231" s="21">
        <f>Stocks!R305</f>
        <v>-2.284092290807407E-3</v>
      </c>
      <c r="U231" s="21">
        <f>Stocks!S305</f>
        <v>1.0441275584406422E-2</v>
      </c>
      <c r="V231" s="61">
        <f t="shared" si="6"/>
        <v>6.385989980086576E-3</v>
      </c>
    </row>
    <row r="232" spans="1:22" ht="12.75" customHeight="1">
      <c r="A232" s="63">
        <f>Stocks!A304</f>
        <v>42832</v>
      </c>
      <c r="B232" s="64">
        <f>Stocks!H304</f>
        <v>1.2773764486034197E-2</v>
      </c>
      <c r="C232" s="64">
        <f>Stocks!I304</f>
        <v>0</v>
      </c>
      <c r="D232" s="64">
        <f>Stocks!J304</f>
        <v>-2.2300110855431672E-3</v>
      </c>
      <c r="E232" s="64">
        <f>Stocks!K304</f>
        <v>-4.3925745149080075E-3</v>
      </c>
      <c r="F232" s="64">
        <f>Stocks!L304</f>
        <v>-7.6107974082114446E-4</v>
      </c>
      <c r="G232" s="65">
        <f>Stocks!M304</f>
        <v>6.2609122952171905E-3</v>
      </c>
      <c r="H232" s="21">
        <f t="array" ref="H232">SQRT(MMULT(MMULT(TRANSPOSE($A$4:$A$9),MMULT(TRANSPOSE(EXP(B233:$G$530)-1),EXP(B233:$G$530)-1)/COUNTA($G233:G$530)),$A$4:$A$9))*NORMSINV($B$11)</f>
        <v>-2.2060101218852636E-2</v>
      </c>
      <c r="I232" s="16">
        <f t="shared" si="2"/>
        <v>0</v>
      </c>
      <c r="J232" s="21">
        <f t="array" ref="J232">SQRT(MMULT(MMULT(TRANSPOSE($A$4:$A$9),MMULT(TRANSPOSE(EXP(B233:G484)-1),EXP(B233:G484)-1)/COUNTA(G233:G484)),$A$4:$A$9))*NORMSINV($B$11)</f>
        <v>-1.9917499269903688E-2</v>
      </c>
      <c r="K232" s="16">
        <f t="shared" si="3"/>
        <v>0</v>
      </c>
      <c r="L232" s="21">
        <f t="shared" si="4"/>
        <v>-6.9760165265430926E-2</v>
      </c>
      <c r="M232" s="61">
        <f t="array" ref="M232">SQRT(MMULT(MMULT(TRANSPOSE($A$4:$A$9),MMULT(TRANSPOSE(EXP(B233:$G$532)-1),EXP(B233:$G$532)-1)/COUNTA($G233:G$532)),$A$4:$A$9))*(-1/SQRT(2*PI())*EXP(-1*(NORMSINV($B$11))^2/2)/$B$11)</f>
        <v>-2.523117653987739E-2</v>
      </c>
      <c r="N232" s="21">
        <f t="array" ref="N232">SQRT(MMULT(MMULT(TRANSPOSE($A$4:$A$9),MMULT(TRANSPOSE(EXP(B233:G484)-1),EXP(B233:G484)-1)/COUNTA(G233:G484)),$A$4:$A$9))*(-1/SQRT(2*PI())*EXP(-1*(NORMSINV($B$11))^2/2)/$B$11)</f>
        <v>-2.2818772239625338E-2</v>
      </c>
      <c r="O232" s="62">
        <f t="shared" si="5"/>
        <v>-7.9787985911818779E-2</v>
      </c>
      <c r="P232" s="61">
        <f>Stocks!N304</f>
        <v>1.2855697508308042E-2</v>
      </c>
      <c r="Q232" s="21">
        <f>Stocks!O304</f>
        <v>0</v>
      </c>
      <c r="R232" s="21">
        <f>Stocks!P304</f>
        <v>-2.227526458081097E-3</v>
      </c>
      <c r="S232" s="21">
        <f>Stocks!Q304</f>
        <v>-4.3829412695511275E-3</v>
      </c>
      <c r="T232" s="21">
        <f>Stocks!R304</f>
        <v>-7.6079019309610856E-4</v>
      </c>
      <c r="U232" s="21">
        <f>Stocks!S304</f>
        <v>6.2805527743123885E-3</v>
      </c>
      <c r="V232" s="61">
        <f t="shared" si="6"/>
        <v>1.9608320603153495E-3</v>
      </c>
    </row>
    <row r="233" spans="1:22" ht="12.75" customHeight="1">
      <c r="A233" s="63">
        <f>Stocks!A303</f>
        <v>42831</v>
      </c>
      <c r="B233" s="64">
        <f>Stocks!H303</f>
        <v>1.2464409056331333E-2</v>
      </c>
      <c r="C233" s="64">
        <f>Stocks!I303</f>
        <v>-5.2595601787384606E-3</v>
      </c>
      <c r="D233" s="64">
        <f>Stocks!J303</f>
        <v>-2.502606770463653E-3</v>
      </c>
      <c r="E233" s="64">
        <f>Stocks!K303</f>
        <v>8.3525895724650533E-4</v>
      </c>
      <c r="F233" s="64">
        <f>Stocks!L303</f>
        <v>2.5897234288631194E-3</v>
      </c>
      <c r="G233" s="65">
        <f>Stocks!M303</f>
        <v>-6.9275695304435595E-3</v>
      </c>
      <c r="H233" s="21">
        <f t="array" ref="H233">SQRT(MMULT(MMULT(TRANSPOSE($A$4:$A$9),MMULT(TRANSPOSE(EXP(B234:$G$530)-1),EXP(B234:$G$530)-1)/COUNTA($G234:G$530)),$A$4:$A$9))*NORMSINV($B$11)</f>
        <v>-2.2097188204078518E-2</v>
      </c>
      <c r="I233" s="16">
        <f t="shared" si="2"/>
        <v>0</v>
      </c>
      <c r="J233" s="21">
        <f t="array" ref="J233">SQRT(MMULT(MMULT(TRANSPOSE($A$4:$A$9),MMULT(TRANSPOSE(EXP(B234:G485)-1),EXP(B234:G485)-1)/COUNTA(G234:G485)),$A$4:$A$9))*NORMSINV($B$11)</f>
        <v>-2.0046750920948996E-2</v>
      </c>
      <c r="K233" s="16">
        <f t="shared" si="3"/>
        <v>0</v>
      </c>
      <c r="L233" s="21">
        <f t="shared" si="4"/>
        <v>-6.9877444610293729E-2</v>
      </c>
      <c r="M233" s="61">
        <f t="array" ref="M233">SQRT(MMULT(MMULT(TRANSPOSE($A$4:$A$9),MMULT(TRANSPOSE(EXP(B234:$G$532)-1),EXP(B234:$G$532)-1)/COUNTA($G234:G$532)),$A$4:$A$9))*(-1/SQRT(2*PI())*EXP(-1*(NORMSINV($B$11))^2/2)/$B$11)</f>
        <v>-2.5273452370981716E-2</v>
      </c>
      <c r="N233" s="21">
        <f t="array" ref="N233">SQRT(MMULT(MMULT(TRANSPOSE($A$4:$A$9),MMULT(TRANSPOSE(EXP(B234:G485)-1),EXP(B234:G485)-1)/COUNTA(G234:G485)),$A$4:$A$9))*(-1/SQRT(2*PI())*EXP(-1*(NORMSINV($B$11))^2/2)/$B$11)</f>
        <v>-2.2966851270372689E-2</v>
      </c>
      <c r="O233" s="62">
        <f t="shared" si="5"/>
        <v>-7.9921673828085044E-2</v>
      </c>
      <c r="P233" s="61">
        <f>Stocks!N303</f>
        <v>1.2542413559322086E-2</v>
      </c>
      <c r="Q233" s="21">
        <f>Stocks!O303</f>
        <v>-5.2457529094288137E-3</v>
      </c>
      <c r="R233" s="21">
        <f>Stocks!P303</f>
        <v>-2.4994778608276448E-3</v>
      </c>
      <c r="S233" s="21">
        <f>Stocks!Q303</f>
        <v>8.3560788315030737E-4</v>
      </c>
      <c r="T233" s="21">
        <f>Stocks!R303</f>
        <v>2.5930796591928122E-3</v>
      </c>
      <c r="U233" s="21">
        <f>Stocks!S303</f>
        <v>-6.9036292352304034E-3</v>
      </c>
      <c r="V233" s="61">
        <f t="shared" si="6"/>
        <v>2.20373516029724E-4</v>
      </c>
    </row>
    <row r="234" spans="1:22" ht="12.75" customHeight="1">
      <c r="A234" s="63">
        <f>Stocks!A302</f>
        <v>42830</v>
      </c>
      <c r="B234" s="64">
        <f>Stocks!H302</f>
        <v>-2.9065055224559464E-2</v>
      </c>
      <c r="C234" s="64">
        <f>Stocks!I302</f>
        <v>-1.654931172560703E-3</v>
      </c>
      <c r="D234" s="64">
        <f>Stocks!J302</f>
        <v>-5.1942038193522775E-3</v>
      </c>
      <c r="E234" s="64">
        <f>Stocks!K302</f>
        <v>-1.3005198743469127E-2</v>
      </c>
      <c r="F234" s="64">
        <f>Stocks!L302</f>
        <v>-2.5897234288631086E-3</v>
      </c>
      <c r="G234" s="65">
        <f>Stocks!M302</f>
        <v>2.2890573582102004E-3</v>
      </c>
      <c r="H234" s="21">
        <f t="array" ref="H234">SQRT(MMULT(MMULT(TRANSPOSE($A$4:$A$9),MMULT(TRANSPOSE(EXP(B235:$G$530)-1),EXP(B235:$G$530)-1)/COUNTA($G235:G$530)),$A$4:$A$9))*NORMSINV($B$11)</f>
        <v>-2.2107260922374309E-2</v>
      </c>
      <c r="I234" s="16">
        <f t="shared" si="2"/>
        <v>0</v>
      </c>
      <c r="J234" s="21">
        <f t="array" ref="J234">SQRT(MMULT(MMULT(TRANSPOSE($A$4:$A$9),MMULT(TRANSPOSE(EXP(B235:G486)-1),EXP(B235:G486)-1)/COUNTA(G235:G486)),$A$4:$A$9))*NORMSINV($B$11)</f>
        <v>-2.0093877768909935E-2</v>
      </c>
      <c r="K234" s="16">
        <f t="shared" si="3"/>
        <v>0</v>
      </c>
      <c r="L234" s="21">
        <f t="shared" si="4"/>
        <v>-6.9909297342337681E-2</v>
      </c>
      <c r="M234" s="61">
        <f t="array" ref="M234">SQRT(MMULT(MMULT(TRANSPOSE($A$4:$A$9),MMULT(TRANSPOSE(EXP(B235:$G$532)-1),EXP(B235:$G$532)-1)/COUNTA($G235:G$532)),$A$4:$A$9))*(-1/SQRT(2*PI())*EXP(-1*(NORMSINV($B$11))^2/2)/$B$11)</f>
        <v>-2.5284829623709312E-2</v>
      </c>
      <c r="N234" s="21">
        <f t="array" ref="N234">SQRT(MMULT(MMULT(TRANSPOSE($A$4:$A$9),MMULT(TRANSPOSE(EXP(B235:G486)-1),EXP(B235:G486)-1)/COUNTA(G235:G486)),$A$4:$A$9))*(-1/SQRT(2*PI())*EXP(-1*(NORMSINV($B$11))^2/2)/$B$11)</f>
        <v>-2.3020842828018535E-2</v>
      </c>
      <c r="O234" s="62">
        <f t="shared" si="5"/>
        <v>-7.9957651860219608E-2</v>
      </c>
      <c r="P234" s="61">
        <f>Stocks!N302</f>
        <v>-2.8646729194070675E-2</v>
      </c>
      <c r="Q234" s="21">
        <f>Stocks!O302</f>
        <v>-1.6535625290754774E-3</v>
      </c>
      <c r="R234" s="21">
        <f>Stocks!P302</f>
        <v>-5.1807372687854387E-3</v>
      </c>
      <c r="S234" s="21">
        <f>Stocks!Q302</f>
        <v>-1.2920996563573961E-2</v>
      </c>
      <c r="T234" s="21">
        <f>Stocks!R302</f>
        <v>-2.5863729880065268E-3</v>
      </c>
      <c r="U234" s="21">
        <f>Stocks!S302</f>
        <v>2.2916792501768484E-3</v>
      </c>
      <c r="V234" s="61">
        <f t="shared" si="6"/>
        <v>-8.1161198822225378E-3</v>
      </c>
    </row>
    <row r="235" spans="1:22" ht="12.75" customHeight="1">
      <c r="A235" s="63">
        <f>Stocks!A301</f>
        <v>42829</v>
      </c>
      <c r="B235" s="64">
        <f>Stocks!H301</f>
        <v>1.7203516149645749E-2</v>
      </c>
      <c r="C235" s="64">
        <f>Stocks!I301</f>
        <v>3.3130827212254099E-3</v>
      </c>
      <c r="D235" s="64">
        <f>Stocks!J301</f>
        <v>7.4183076603610608E-3</v>
      </c>
      <c r="E235" s="64">
        <f>Stocks!K301</f>
        <v>-9.712120727068712E-3</v>
      </c>
      <c r="F235" s="64">
        <f>Stocks!L301</f>
        <v>2.7422587773322446E-3</v>
      </c>
      <c r="G235" s="65">
        <f>Stocks!M301</f>
        <v>1.2300911676207901E-3</v>
      </c>
      <c r="H235" s="21">
        <f t="array" ref="H235">SQRT(MMULT(MMULT(TRANSPOSE($A$4:$A$9),MMULT(TRANSPOSE(EXP(B236:$G$530)-1),EXP(B236:$G$530)-1)/COUNTA($G236:G$530)),$A$4:$A$9))*NORMSINV($B$11)</f>
        <v>-2.2138910399759331E-2</v>
      </c>
      <c r="I235" s="16">
        <f t="shared" si="2"/>
        <v>0</v>
      </c>
      <c r="J235" s="21">
        <f t="array" ref="J235">SQRT(MMULT(MMULT(TRANSPOSE($A$4:$A$9),MMULT(TRANSPOSE(EXP(B236:G487)-1),EXP(B236:G487)-1)/COUNTA(G236:G487)),$A$4:$A$9))*NORMSINV($B$11)</f>
        <v>-2.0091662402367403E-2</v>
      </c>
      <c r="K235" s="16">
        <f t="shared" si="3"/>
        <v>0</v>
      </c>
      <c r="L235" s="21">
        <f t="shared" si="4"/>
        <v>-7.0009381777628346E-2</v>
      </c>
      <c r="M235" s="61">
        <f t="array" ref="M235">SQRT(MMULT(MMULT(TRANSPOSE($A$4:$A$9),MMULT(TRANSPOSE(EXP(B236:$G$532)-1),EXP(B236:$G$532)-1)/COUNTA($G236:G$532)),$A$4:$A$9))*(-1/SQRT(2*PI())*EXP(-1*(NORMSINV($B$11))^2/2)/$B$11)</f>
        <v>-2.5320883711880106E-2</v>
      </c>
      <c r="N235" s="21">
        <f t="array" ref="N235">SQRT(MMULT(MMULT(TRANSPOSE($A$4:$A$9),MMULT(TRANSPOSE(EXP(B236:G487)-1),EXP(B236:G487)-1)/COUNTA(G236:G487)),$A$4:$A$9))*(-1/SQRT(2*PI())*EXP(-1*(NORMSINV($B$11))^2/2)/$B$11)</f>
        <v>-2.3018304761172077E-2</v>
      </c>
      <c r="O235" s="62">
        <f t="shared" si="5"/>
        <v>-8.0071664897799849E-2</v>
      </c>
      <c r="P235" s="61">
        <f>Stocks!N301</f>
        <v>1.7352348890780661E-2</v>
      </c>
      <c r="Q235" s="21">
        <f>Stocks!O301</f>
        <v>3.3185770458259759E-3</v>
      </c>
      <c r="R235" s="21">
        <f>Stocks!P301</f>
        <v>7.4458914708437924E-3</v>
      </c>
      <c r="S235" s="21">
        <f>Stocks!Q301</f>
        <v>-9.6651103956589528E-3</v>
      </c>
      <c r="T235" s="21">
        <f>Stocks!R301</f>
        <v>2.7460222082474682E-3</v>
      </c>
      <c r="U235" s="21">
        <f>Stocks!S301</f>
        <v>1.230848040070063E-3</v>
      </c>
      <c r="V235" s="61">
        <f t="shared" si="6"/>
        <v>3.7380962100181671E-3</v>
      </c>
    </row>
    <row r="236" spans="1:22" ht="12.75" customHeight="1">
      <c r="A236" s="63">
        <f>Stocks!A300</f>
        <v>42828</v>
      </c>
      <c r="B236" s="64">
        <f>Stocks!H300</f>
        <v>7.0137270001826055E-2</v>
      </c>
      <c r="C236" s="64">
        <f>Stocks!I300</f>
        <v>2.4920502712995063E-3</v>
      </c>
      <c r="D236" s="64">
        <f>Stocks!J300</f>
        <v>2.7850292945479153E-4</v>
      </c>
      <c r="E236" s="64">
        <f>Stocks!K300</f>
        <v>-6.0394443544811958E-3</v>
      </c>
      <c r="F236" s="64">
        <f>Stocks!L300</f>
        <v>-4.7180336787318181E-3</v>
      </c>
      <c r="G236" s="65">
        <f>Stocks!M300</f>
        <v>-3.5573010049442276E-5</v>
      </c>
      <c r="H236" s="21">
        <f t="array" ref="H236">SQRT(MMULT(MMULT(TRANSPOSE($A$4:$A$9),MMULT(TRANSPOSE(EXP(B237:$G$530)-1),EXP(B237:$G$530)-1)/COUNTA($G237:G$530)),$A$4:$A$9))*NORMSINV($B$11)</f>
        <v>-2.2128269087132373E-2</v>
      </c>
      <c r="I236" s="16">
        <f t="shared" si="2"/>
        <v>0</v>
      </c>
      <c r="J236" s="21">
        <f t="array" ref="J236">SQRT(MMULT(MMULT(TRANSPOSE($A$4:$A$9),MMULT(TRANSPOSE(EXP(B237:G488)-1),EXP(B237:G488)-1)/COUNTA(G237:G488)),$A$4:$A$9))*NORMSINV($B$11)</f>
        <v>-2.0040018024618446E-2</v>
      </c>
      <c r="K236" s="16">
        <f t="shared" si="3"/>
        <v>0</v>
      </c>
      <c r="L236" s="21">
        <f t="shared" si="4"/>
        <v>-6.9975730992433247E-2</v>
      </c>
      <c r="M236" s="61">
        <f t="array" ref="M236">SQRT(MMULT(MMULT(TRANSPOSE($A$4:$A$9),MMULT(TRANSPOSE(EXP(B237:$G$532)-1),EXP(B237:$G$532)-1)/COUNTA($G237:G$532)),$A$4:$A$9))*(-1/SQRT(2*PI())*EXP(-1*(NORMSINV($B$11))^2/2)/$B$11)</f>
        <v>-2.5308567537511716E-2</v>
      </c>
      <c r="N236" s="21">
        <f t="array" ref="N236">SQRT(MMULT(MMULT(TRANSPOSE($A$4:$A$9),MMULT(TRANSPOSE(EXP(B237:G488)-1),EXP(B237:G488)-1)/COUNTA(G237:G488)),$A$4:$A$9))*(-1/SQRT(2*PI())*EXP(-1*(NORMSINV($B$11))^2/2)/$B$11)</f>
        <v>-2.2959137629930289E-2</v>
      </c>
      <c r="O236" s="62">
        <f t="shared" si="5"/>
        <v>-8.0032717734735956E-2</v>
      </c>
      <c r="P236" s="61">
        <f>Stocks!N300</f>
        <v>7.2655414559342435E-2</v>
      </c>
      <c r="Q236" s="21">
        <f>Stocks!O300</f>
        <v>2.4951580095872758E-3</v>
      </c>
      <c r="R236" s="21">
        <f>Stocks!P300</f>
        <v>2.7854171499626596E-4</v>
      </c>
      <c r="S236" s="21">
        <f>Stocks!Q300</f>
        <v>-6.021243569734807E-3</v>
      </c>
      <c r="T236" s="21">
        <f>Stocks!R300</f>
        <v>-4.7069212409891108E-3</v>
      </c>
      <c r="U236" s="21">
        <f>Stocks!S300</f>
        <v>-3.5572377337466941E-5</v>
      </c>
      <c r="V236" s="61">
        <f t="shared" si="6"/>
        <v>1.0777562849310767E-2</v>
      </c>
    </row>
    <row r="237" spans="1:22" ht="12.75" customHeight="1">
      <c r="A237" s="63">
        <f>Stocks!A299</f>
        <v>42825</v>
      </c>
      <c r="B237" s="64">
        <f>Stocks!H299</f>
        <v>1.3662761440633869E-3</v>
      </c>
      <c r="C237" s="64">
        <f>Stocks!I299</f>
        <v>8.9112672274889865E-3</v>
      </c>
      <c r="D237" s="64">
        <f>Stocks!J299</f>
        <v>-1.8774331081425647E-3</v>
      </c>
      <c r="E237" s="64">
        <f>Stocks!K299</f>
        <v>-1.6899318138178354E-3</v>
      </c>
      <c r="F237" s="64">
        <f>Stocks!L299</f>
        <v>2.2802077289912769E-3</v>
      </c>
      <c r="G237" s="65">
        <f>Stocks!M299</f>
        <v>-1.1310067036032493E-2</v>
      </c>
      <c r="H237" s="21">
        <f t="array" ref="H237">SQRT(MMULT(MMULT(TRANSPOSE($A$4:$A$9),MMULT(TRANSPOSE(EXP(B238:$G$530)-1),EXP(B238:$G$530)-1)/COUNTA($G238:G$530)),$A$4:$A$9))*NORMSINV($B$11)</f>
        <v>-2.2165941977666258E-2</v>
      </c>
      <c r="I237" s="16">
        <f t="shared" si="2"/>
        <v>0</v>
      </c>
      <c r="J237" s="21">
        <f t="array" ref="J237">SQRT(MMULT(MMULT(TRANSPOSE($A$4:$A$9),MMULT(TRANSPOSE(EXP(B238:G489)-1),EXP(B238:G489)-1)/COUNTA(G238:G489)),$A$4:$A$9))*NORMSINV($B$11)</f>
        <v>-2.0139970299776298E-2</v>
      </c>
      <c r="K237" s="16">
        <f t="shared" si="3"/>
        <v>0</v>
      </c>
      <c r="L237" s="21">
        <f t="shared" si="4"/>
        <v>-7.0094863132562524E-2</v>
      </c>
      <c r="M237" s="61">
        <f t="array" ref="M237">SQRT(MMULT(MMULT(TRANSPOSE($A$4:$A$9),MMULT(TRANSPOSE(EXP(B238:$G$532)-1),EXP(B238:$G$532)-1)/COUNTA($G238:G$532)),$A$4:$A$9))*(-1/SQRT(2*PI())*EXP(-1*(NORMSINV($B$11))^2/2)/$B$11)</f>
        <v>-2.5351508165795431E-2</v>
      </c>
      <c r="N237" s="21">
        <f t="array" ref="N237">SQRT(MMULT(MMULT(TRANSPOSE($A$4:$A$9),MMULT(TRANSPOSE(EXP(B238:G489)-1),EXP(B238:G489)-1)/COUNTA(G238:G489)),$A$4:$A$9))*(-1/SQRT(2*PI())*EXP(-1*(NORMSINV($B$11))^2/2)/$B$11)</f>
        <v>-2.3073649405266752E-2</v>
      </c>
      <c r="O237" s="62">
        <f t="shared" si="5"/>
        <v>-8.0168507924271146E-2</v>
      </c>
      <c r="P237" s="61">
        <f>Stocks!N299</f>
        <v>1.3672099245332209E-3</v>
      </c>
      <c r="Q237" s="21">
        <f>Stocks!O299</f>
        <v>8.9510907741471475E-3</v>
      </c>
      <c r="R237" s="21">
        <f>Stocks!P299</f>
        <v>-1.8756718330026436E-3</v>
      </c>
      <c r="S237" s="21">
        <f>Stocks!Q299</f>
        <v>-1.6885046830812465E-3</v>
      </c>
      <c r="T237" s="21">
        <f>Stocks!R299</f>
        <v>2.2828093796937892E-3</v>
      </c>
      <c r="U237" s="21">
        <f>Stocks!S299</f>
        <v>-1.1246348673739913E-2</v>
      </c>
      <c r="V237" s="61">
        <f t="shared" si="6"/>
        <v>-3.6823585190827414E-4</v>
      </c>
    </row>
    <row r="238" spans="1:22" ht="12.75" customHeight="1">
      <c r="A238" s="63">
        <f>Stocks!A298</f>
        <v>42824</v>
      </c>
      <c r="B238" s="64">
        <f>Stocks!H298</f>
        <v>1.944924014842584E-3</v>
      </c>
      <c r="C238" s="64">
        <f>Stocks!I298</f>
        <v>5.0476424166366954E-3</v>
      </c>
      <c r="D238" s="64">
        <f>Stocks!J298</f>
        <v>-1.3192055725768795E-3</v>
      </c>
      <c r="E238" s="64">
        <f>Stocks!K298</f>
        <v>1.079694734936253E-2</v>
      </c>
      <c r="F238" s="64">
        <f>Stocks!L298</f>
        <v>3.6590434776777115E-3</v>
      </c>
      <c r="G238" s="65">
        <f>Stocks!M298</f>
        <v>-2.325700910044541E-3</v>
      </c>
      <c r="H238" s="21">
        <f t="array" ref="H238">SQRT(MMULT(MMULT(TRANSPOSE($A$4:$A$9),MMULT(TRANSPOSE(EXP(B239:$G$530)-1),EXP(B239:$G$530)-1)/COUNTA($G239:G$530)),$A$4:$A$9))*NORMSINV($B$11)</f>
        <v>-2.2200155374473018E-2</v>
      </c>
      <c r="I238" s="16">
        <f t="shared" si="2"/>
        <v>0</v>
      </c>
      <c r="J238" s="21">
        <f t="array" ref="J238">SQRT(MMULT(MMULT(TRANSPOSE($A$4:$A$9),MMULT(TRANSPOSE(EXP(B239:G490)-1),EXP(B239:G490)-1)/COUNTA(G239:G490)),$A$4:$A$9))*NORMSINV($B$11)</f>
        <v>-2.0139153815772054E-2</v>
      </c>
      <c r="K238" s="16">
        <f t="shared" si="3"/>
        <v>0</v>
      </c>
      <c r="L238" s="21">
        <f t="shared" si="4"/>
        <v>-7.020305539296301E-2</v>
      </c>
      <c r="M238" s="61">
        <f t="array" ref="M238">SQRT(MMULT(MMULT(TRANSPOSE($A$4:$A$9),MMULT(TRANSPOSE(EXP(B239:$G$532)-1),EXP(B239:$G$532)-1)/COUNTA($G239:G$532)),$A$4:$A$9))*(-1/SQRT(2*PI())*EXP(-1*(NORMSINV($B$11))^2/2)/$B$11)</f>
        <v>-2.5390490642079058E-2</v>
      </c>
      <c r="N238" s="21">
        <f t="array" ref="N238">SQRT(MMULT(MMULT(TRANSPOSE($A$4:$A$9),MMULT(TRANSPOSE(EXP(B239:G490)-1),EXP(B239:G490)-1)/COUNTA(G239:G490)),$A$4:$A$9))*(-1/SQRT(2*PI())*EXP(-1*(NORMSINV($B$11))^2/2)/$B$11)</f>
        <v>-2.3072713988511982E-2</v>
      </c>
      <c r="O238" s="62">
        <f t="shared" si="5"/>
        <v>-8.0291781338160895E-2</v>
      </c>
      <c r="P238" s="61">
        <f>Stocks!N298</f>
        <v>1.9468166063375777E-3</v>
      </c>
      <c r="Q238" s="21">
        <f>Stocks!O298</f>
        <v>5.0604032252516253E-3</v>
      </c>
      <c r="R238" s="21">
        <f>Stocks!P298</f>
        <v>-1.3183358034156193E-3</v>
      </c>
      <c r="S238" s="21">
        <f>Stocks!Q298</f>
        <v>1.0855444726869437E-2</v>
      </c>
      <c r="T238" s="21">
        <f>Stocks!R298</f>
        <v>3.6657459496489933E-3</v>
      </c>
      <c r="U238" s="21">
        <f>Stocks!S298</f>
        <v>-2.3229985630393553E-3</v>
      </c>
      <c r="V238" s="61">
        <f t="shared" si="6"/>
        <v>2.9811793569421096E-3</v>
      </c>
    </row>
    <row r="239" spans="1:22" ht="12.75" customHeight="1">
      <c r="A239" s="63">
        <f>Stocks!A297</f>
        <v>42823</v>
      </c>
      <c r="B239" s="64">
        <f>Stocks!H297</f>
        <v>-2.5235476894373637E-4</v>
      </c>
      <c r="C239" s="64">
        <f>Stocks!I297</f>
        <v>-8.4297441273057142E-4</v>
      </c>
      <c r="D239" s="64">
        <f>Stocks!J297</f>
        <v>2.222559061454478E-3</v>
      </c>
      <c r="E239" s="64">
        <f>Stocks!K297</f>
        <v>8.9151804611668564E-3</v>
      </c>
      <c r="F239" s="64">
        <f>Stocks!L297</f>
        <v>2.7531158940651006E-3</v>
      </c>
      <c r="G239" s="65">
        <f>Stocks!M297</f>
        <v>1.177983607583306E-3</v>
      </c>
      <c r="H239" s="21">
        <f t="array" ref="H239">SQRT(MMULT(MMULT(TRANSPOSE($A$4:$A$9),MMULT(TRANSPOSE(EXP(B240:$G$530)-1),EXP(B240:$G$530)-1)/COUNTA($G240:G$530)),$A$4:$A$9))*NORMSINV($B$11)</f>
        <v>-2.2235983838936685E-2</v>
      </c>
      <c r="I239" s="16">
        <f t="shared" si="2"/>
        <v>0</v>
      </c>
      <c r="J239" s="21">
        <f t="array" ref="J239">SQRT(MMULT(MMULT(TRANSPOSE($A$4:$A$9),MMULT(TRANSPOSE(EXP(B240:G491)-1),EXP(B240:G491)-1)/COUNTA(G240:G491)),$A$4:$A$9))*NORMSINV($B$11)</f>
        <v>-2.0138025267376798E-2</v>
      </c>
      <c r="K239" s="16">
        <f t="shared" si="3"/>
        <v>0</v>
      </c>
      <c r="L239" s="21">
        <f t="shared" si="4"/>
        <v>-7.0316354945734599E-2</v>
      </c>
      <c r="M239" s="61">
        <f t="array" ref="M239">SQRT(MMULT(MMULT(TRANSPOSE($A$4:$A$9),MMULT(TRANSPOSE(EXP(B240:$G$532)-1),EXP(B240:$G$532)-1)/COUNTA($G240:G$532)),$A$4:$A$9))*(-1/SQRT(2*PI())*EXP(-1*(NORMSINV($B$11))^2/2)/$B$11)</f>
        <v>-2.5431318801875817E-2</v>
      </c>
      <c r="N239" s="21">
        <f t="array" ref="N239">SQRT(MMULT(MMULT(TRANSPOSE($A$4:$A$9),MMULT(TRANSPOSE(EXP(B240:G491)-1),EXP(B240:G491)-1)/COUNTA(G240:G491)),$A$4:$A$9))*(-1/SQRT(2*PI())*EXP(-1*(NORMSINV($B$11))^2/2)/$B$11)</f>
        <v>-2.3071421050656495E-2</v>
      </c>
      <c r="O239" s="62">
        <f t="shared" si="5"/>
        <v>-8.042089131579197E-2</v>
      </c>
      <c r="P239" s="61">
        <f>Stocks!N297</f>
        <v>-2.5232293015735156E-4</v>
      </c>
      <c r="Q239" s="21">
        <f>Stocks!O297</f>
        <v>-8.4261920961635267E-4</v>
      </c>
      <c r="R239" s="21">
        <f>Stocks!P297</f>
        <v>2.2250307766837141E-3</v>
      </c>
      <c r="S239" s="21">
        <f>Stocks!Q297</f>
        <v>8.9550390432601903E-3</v>
      </c>
      <c r="T239" s="21">
        <f>Stocks!R297</f>
        <v>2.7569091979645606E-3</v>
      </c>
      <c r="U239" s="21">
        <f>Stocks!S297</f>
        <v>1.1786777027905941E-3</v>
      </c>
      <c r="V239" s="61">
        <f t="shared" si="6"/>
        <v>2.3367857634875593E-3</v>
      </c>
    </row>
    <row r="240" spans="1:22" ht="12.75" customHeight="1">
      <c r="A240" s="63">
        <f>Stocks!A296</f>
        <v>42822</v>
      </c>
      <c r="B240" s="64">
        <f>Stocks!H296</f>
        <v>2.6404334290444188E-2</v>
      </c>
      <c r="C240" s="64">
        <f>Stocks!I296</f>
        <v>5.9159811293089011E-3</v>
      </c>
      <c r="D240" s="64">
        <f>Stocks!J296</f>
        <v>2.0514974648294094E-2</v>
      </c>
      <c r="E240" s="64">
        <f>Stocks!K296</f>
        <v>7.6755901182730159E-3</v>
      </c>
      <c r="F240" s="64">
        <f>Stocks!L296</f>
        <v>2.9143707607694374E-3</v>
      </c>
      <c r="G240" s="65">
        <f>Stocks!M296</f>
        <v>-5.4079706032183353E-3</v>
      </c>
      <c r="H240" s="21">
        <f t="array" ref="H240">SQRT(MMULT(MMULT(TRANSPOSE($A$4:$A$9),MMULT(TRANSPOSE(EXP(B241:$G$530)-1),EXP(B241:$G$530)-1)/COUNTA($G241:G$530)),$A$4:$A$9))*NORMSINV($B$11)</f>
        <v>-2.2234230342858124E-2</v>
      </c>
      <c r="I240" s="16">
        <f t="shared" si="2"/>
        <v>0</v>
      </c>
      <c r="J240" s="21">
        <f t="array" ref="J240">SQRT(MMULT(MMULT(TRANSPOSE($A$4:$A$9),MMULT(TRANSPOSE(EXP(B241:G492)-1),EXP(B241:G492)-1)/COUNTA(G241:G492)),$A$4:$A$9))*NORMSINV($B$11)</f>
        <v>-2.0198108997262456E-2</v>
      </c>
      <c r="K240" s="16">
        <f t="shared" si="3"/>
        <v>0</v>
      </c>
      <c r="L240" s="21">
        <f t="shared" si="4"/>
        <v>-7.031080990425817E-2</v>
      </c>
      <c r="M240" s="61">
        <f t="array" ref="M240">SQRT(MMULT(MMULT(TRANSPOSE($A$4:$A$9),MMULT(TRANSPOSE(EXP(B241:$G$532)-1),EXP(B241:$G$532)-1)/COUNTA($G241:G$532)),$A$4:$A$9))*(-1/SQRT(2*PI())*EXP(-1*(NORMSINV($B$11))^2/2)/$B$11)</f>
        <v>-2.5429163178376669E-2</v>
      </c>
      <c r="N240" s="21">
        <f t="array" ref="N240">SQRT(MMULT(MMULT(TRANSPOSE($A$4:$A$9),MMULT(TRANSPOSE(EXP(B241:G492)-1),EXP(B241:G492)-1)/COUNTA(G241:G492)),$A$4:$A$9))*(-1/SQRT(2*PI())*EXP(-1*(NORMSINV($B$11))^2/2)/$B$11)</f>
        <v>-2.3140256848212651E-2</v>
      </c>
      <c r="O240" s="62">
        <f t="shared" si="5"/>
        <v>-8.041407463575688E-2</v>
      </c>
      <c r="P240" s="61">
        <f>Stocks!N296</f>
        <v>2.6756017220205656E-2</v>
      </c>
      <c r="Q240" s="21">
        <f>Stocks!O296</f>
        <v>5.9335151055078215E-3</v>
      </c>
      <c r="R240" s="21">
        <f>Stocks!P296</f>
        <v>2.0726853154380411E-2</v>
      </c>
      <c r="S240" s="21">
        <f>Stocks!Q296</f>
        <v>7.7051229724436421E-3</v>
      </c>
      <c r="T240" s="21">
        <f>Stocks!R296</f>
        <v>2.9186216678049226E-3</v>
      </c>
      <c r="U240" s="21">
        <f>Stocks!S296</f>
        <v>-5.3933738549782001E-3</v>
      </c>
      <c r="V240" s="61">
        <f t="shared" si="6"/>
        <v>9.7744593775607076E-3</v>
      </c>
    </row>
    <row r="241" spans="1:22" ht="12.75" customHeight="1">
      <c r="A241" s="63">
        <f>Stocks!A295</f>
        <v>42821</v>
      </c>
      <c r="B241" s="64">
        <f>Stocks!H295</f>
        <v>2.6474218314825958E-2</v>
      </c>
      <c r="C241" s="64">
        <f>Stocks!I295</f>
        <v>6.5203438799590792E-3</v>
      </c>
      <c r="D241" s="64">
        <f>Stocks!J295</f>
        <v>1.7052150218475213E-3</v>
      </c>
      <c r="E241" s="64">
        <f>Stocks!K295</f>
        <v>1.4261944659118219E-2</v>
      </c>
      <c r="F241" s="64">
        <f>Stocks!L295</f>
        <v>1.8448374119978503E-3</v>
      </c>
      <c r="G241" s="65">
        <f>Stocks!M295</f>
        <v>-5.5196297311842614E-3</v>
      </c>
      <c r="H241" s="21">
        <f t="array" ref="H241">SQRT(MMULT(MMULT(TRANSPOSE($A$4:$A$9),MMULT(TRANSPOSE(EXP(B242:$G$530)-1),EXP(B242:$G$530)-1)/COUNTA($G242:G$530)),$A$4:$A$9))*NORMSINV($B$11)</f>
        <v>-2.2248175057933299E-2</v>
      </c>
      <c r="I241" s="16">
        <f t="shared" si="2"/>
        <v>0</v>
      </c>
      <c r="J241" s="21">
        <f t="array" ref="J241">SQRT(MMULT(MMULT(TRANSPOSE($A$4:$A$9),MMULT(TRANSPOSE(EXP(B242:G493)-1),EXP(B242:G493)-1)/COUNTA(G242:G493)),$A$4:$A$9))*NORMSINV($B$11)</f>
        <v>-2.0168513724332482E-2</v>
      </c>
      <c r="K241" s="16">
        <f t="shared" si="3"/>
        <v>0</v>
      </c>
      <c r="L241" s="21">
        <f t="shared" si="4"/>
        <v>-7.0354906965217817E-2</v>
      </c>
      <c r="M241" s="61">
        <f t="array" ref="M241">SQRT(MMULT(MMULT(TRANSPOSE($A$4:$A$9),MMULT(TRANSPOSE(EXP(B242:$G$532)-1),EXP(B242:$G$532)-1)/COUNTA($G242:G$532)),$A$4:$A$9))*(-1/SQRT(2*PI())*EXP(-1*(NORMSINV($B$11))^2/2)/$B$11)</f>
        <v>-2.54449603905899E-2</v>
      </c>
      <c r="N241" s="21">
        <f t="array" ref="N241">SQRT(MMULT(MMULT(TRANSPOSE($A$4:$A$9),MMULT(TRANSPOSE(EXP(B242:G493)-1),EXP(B242:G493)-1)/COUNTA(G242:G493)),$A$4:$A$9))*(-1/SQRT(2*PI())*EXP(-1*(NORMSINV($B$11))^2/2)/$B$11)</f>
        <v>-2.3106350594058595E-2</v>
      </c>
      <c r="O241" s="62">
        <f t="shared" si="5"/>
        <v>-8.0464029807031726E-2</v>
      </c>
      <c r="P241" s="61">
        <f>Stocks!N295</f>
        <v>2.6827773570029318E-2</v>
      </c>
      <c r="Q241" s="21">
        <f>Stocks!O295</f>
        <v>6.5416475994712672E-3</v>
      </c>
      <c r="R241" s="21">
        <f>Stocks!P295</f>
        <v>1.7066697277275771E-3</v>
      </c>
      <c r="S241" s="21">
        <f>Stocks!Q295</f>
        <v>1.4364131407854398E-2</v>
      </c>
      <c r="T241" s="21">
        <f>Stocks!R295</f>
        <v>1.8465401714800318E-3</v>
      </c>
      <c r="U241" s="21">
        <f>Stocks!S295</f>
        <v>-5.5044245634946259E-3</v>
      </c>
      <c r="V241" s="61">
        <f t="shared" si="6"/>
        <v>7.6303896521779935E-3</v>
      </c>
    </row>
    <row r="242" spans="1:22" ht="12.75" customHeight="1">
      <c r="A242" s="63">
        <f>Stocks!A294</f>
        <v>42818</v>
      </c>
      <c r="B242" s="64">
        <f>Stocks!H294</f>
        <v>3.2361803660989577E-2</v>
      </c>
      <c r="C242" s="64">
        <f>Stocks!I294</f>
        <v>-3.1238019068394085E-3</v>
      </c>
      <c r="D242" s="64">
        <f>Stocks!J294</f>
        <v>-1.9887532179614408E-3</v>
      </c>
      <c r="E242" s="64">
        <f>Stocks!K294</f>
        <v>1.2682873538318645E-3</v>
      </c>
      <c r="F242" s="64">
        <f>Stocks!L294</f>
        <v>1.6944621980806904E-3</v>
      </c>
      <c r="G242" s="65">
        <f>Stocks!M294</f>
        <v>-6.3408700115009341E-3</v>
      </c>
      <c r="H242" s="21">
        <f t="array" ref="H242">SQRT(MMULT(MMULT(TRANSPOSE($A$4:$A$9),MMULT(TRANSPOSE(EXP(B243:$G$530)-1),EXP(B243:$G$530)-1)/COUNTA($G243:G$530)),$A$4:$A$9))*NORMSINV($B$11)</f>
        <v>-2.2279776866036091E-2</v>
      </c>
      <c r="I242" s="16">
        <f t="shared" si="2"/>
        <v>0</v>
      </c>
      <c r="J242" s="21">
        <f t="array" ref="J242">SQRT(MMULT(MMULT(TRANSPOSE($A$4:$A$9),MMULT(TRANSPOSE(EXP(B243:G494)-1),EXP(B243:G494)-1)/COUNTA(G243:G494)),$A$4:$A$9))*NORMSINV($B$11)</f>
        <v>-2.0169737176390246E-2</v>
      </c>
      <c r="K242" s="16">
        <f t="shared" si="3"/>
        <v>0</v>
      </c>
      <c r="L242" s="21">
        <f t="shared" si="4"/>
        <v>-7.0454840657002207E-2</v>
      </c>
      <c r="M242" s="61">
        <f t="array" ref="M242">SQRT(MMULT(MMULT(TRANSPOSE($A$4:$A$9),MMULT(TRANSPOSE(EXP(B243:$G$532)-1),EXP(B243:$G$532)-1)/COUNTA($G243:G$532)),$A$4:$A$9))*(-1/SQRT(2*PI())*EXP(-1*(NORMSINV($B$11))^2/2)/$B$11)</f>
        <v>-2.548095044091149E-2</v>
      </c>
      <c r="N242" s="21">
        <f t="array" ref="N242">SQRT(MMULT(MMULT(TRANSPOSE($A$4:$A$9),MMULT(TRANSPOSE(EXP(B243:G494)-1),EXP(B243:G494)-1)/COUNTA(G243:G494)),$A$4:$A$9))*(-1/SQRT(2*PI())*EXP(-1*(NORMSINV($B$11))^2/2)/$B$11)</f>
        <v>-2.3107752259673032E-2</v>
      </c>
      <c r="O242" s="62">
        <f t="shared" si="5"/>
        <v>-8.0577840339152024E-2</v>
      </c>
      <c r="P242" s="61">
        <f>Stocks!N294</f>
        <v>3.2891141505970459E-2</v>
      </c>
      <c r="Q242" s="21">
        <f>Stocks!O294</f>
        <v>-3.1189279141129373E-3</v>
      </c>
      <c r="R242" s="21">
        <f>Stocks!P294</f>
        <v>-1.9867769585949525E-3</v>
      </c>
      <c r="S242" s="21">
        <f>Stocks!Q294</f>
        <v>1.2690919703634692E-3</v>
      </c>
      <c r="T242" s="21">
        <f>Stocks!R294</f>
        <v>1.6958986103518985E-3</v>
      </c>
      <c r="U242" s="21">
        <f>Stocks!S294</f>
        <v>-6.3208091188160691E-3</v>
      </c>
      <c r="V242" s="61">
        <f t="shared" si="6"/>
        <v>4.0716030158603114E-3</v>
      </c>
    </row>
    <row r="243" spans="1:22" ht="12.75" customHeight="1">
      <c r="A243" s="63">
        <f>Stocks!A293</f>
        <v>42817</v>
      </c>
      <c r="B243" s="64">
        <f>Stocks!H293</f>
        <v>-9.0231671202533204E-4</v>
      </c>
      <c r="C243" s="64">
        <f>Stocks!I293</f>
        <v>-2.8311302620852726E-3</v>
      </c>
      <c r="D243" s="64">
        <f>Stocks!J293</f>
        <v>-3.54212995342577E-3</v>
      </c>
      <c r="E243" s="64">
        <f>Stocks!K293</f>
        <v>-5.6944020333570674E-3</v>
      </c>
      <c r="F243" s="64">
        <f>Stocks!L293</f>
        <v>-2.4633653449310784E-3</v>
      </c>
      <c r="G243" s="65">
        <f>Stocks!M293</f>
        <v>1.1608945432704944E-2</v>
      </c>
      <c r="H243" s="21">
        <f t="array" ref="H243">SQRT(MMULT(MMULT(TRANSPOSE($A$4:$A$9),MMULT(TRANSPOSE(EXP(B244:$G$530)-1),EXP(B244:$G$530)-1)/COUNTA($G244:G$530)),$A$4:$A$9))*NORMSINV($B$11)</f>
        <v>-2.2318395067577605E-2</v>
      </c>
      <c r="I243" s="16">
        <f t="shared" si="2"/>
        <v>0</v>
      </c>
      <c r="J243" s="21">
        <f t="array" ref="J243">SQRT(MMULT(MMULT(TRANSPOSE($A$4:$A$9),MMULT(TRANSPOSE(EXP(B244:G495)-1),EXP(B244:G495)-1)/COUNTA(G244:G495)),$A$4:$A$9))*NORMSINV($B$11)</f>
        <v>-2.0237039122110723E-2</v>
      </c>
      <c r="K243" s="16">
        <f t="shared" si="3"/>
        <v>0</v>
      </c>
      <c r="L243" s="21">
        <f t="shared" si="4"/>
        <v>-7.0576962133012816E-2</v>
      </c>
      <c r="M243" s="61">
        <f t="array" ref="M243">SQRT(MMULT(MMULT(TRANSPOSE($A$4:$A$9),MMULT(TRANSPOSE(EXP(B244:$G$532)-1),EXP(B244:$G$532)-1)/COUNTA($G244:G$532)),$A$4:$A$9))*(-1/SQRT(2*PI())*EXP(-1*(NORMSINV($B$11))^2/2)/$B$11)</f>
        <v>-2.5524963462010899E-2</v>
      </c>
      <c r="N243" s="21">
        <f t="array" ref="N243">SQRT(MMULT(MMULT(TRANSPOSE($A$4:$A$9),MMULT(TRANSPOSE(EXP(B244:G495)-1),EXP(B244:G495)-1)/COUNTA(G244:G495)),$A$4:$A$9))*(-1/SQRT(2*PI())*EXP(-1*(NORMSINV($B$11))^2/2)/$B$11)</f>
        <v>-2.3184857711008471E-2</v>
      </c>
      <c r="O243" s="62">
        <f t="shared" si="5"/>
        <v>-8.0717021732531202E-2</v>
      </c>
      <c r="P243" s="61">
        <f>Stocks!N293</f>
        <v>-9.0190974671404498E-4</v>
      </c>
      <c r="Q243" s="21">
        <f>Stocks!O293</f>
        <v>-2.8271263921885162E-3</v>
      </c>
      <c r="R243" s="21">
        <f>Stocks!P293</f>
        <v>-3.5358640115657476E-3</v>
      </c>
      <c r="S243" s="21">
        <f>Stocks!Q293</f>
        <v>-5.6782196569877107E-3</v>
      </c>
      <c r="T243" s="21">
        <f>Stocks!R293</f>
        <v>-2.4603337503391006E-3</v>
      </c>
      <c r="U243" s="21">
        <f>Stocks!S293</f>
        <v>1.1676590749904398E-2</v>
      </c>
      <c r="V243" s="61">
        <f t="shared" si="6"/>
        <v>-6.2114380131512038E-4</v>
      </c>
    </row>
    <row r="244" spans="1:22" ht="12.75" customHeight="1">
      <c r="A244" s="63">
        <f>Stocks!A292</f>
        <v>42816</v>
      </c>
      <c r="B244" s="64">
        <f>Stocks!H292</f>
        <v>1.7125543036283677E-2</v>
      </c>
      <c r="C244" s="64">
        <f>Stocks!I292</f>
        <v>9.3737003791024721E-3</v>
      </c>
      <c r="D244" s="64">
        <f>Stocks!J292</f>
        <v>1.1235360738739698E-2</v>
      </c>
      <c r="E244" s="64">
        <f>Stocks!K292</f>
        <v>1.6136110875126757E-3</v>
      </c>
      <c r="F244" s="64">
        <f>Stocks!L292</f>
        <v>1.2689667895071904E-2</v>
      </c>
      <c r="G244" s="65">
        <f>Stocks!M292</f>
        <v>-2.9719310634533837E-3</v>
      </c>
      <c r="H244" s="21">
        <f t="array" ref="H244">SQRT(MMULT(MMULT(TRANSPOSE($A$4:$A$9),MMULT(TRANSPOSE(EXP(B245:$G$530)-1),EXP(B245:$G$530)-1)/COUNTA($G245:G$530)),$A$4:$A$9))*NORMSINV($B$11)</f>
        <v>-2.2328665214140613E-2</v>
      </c>
      <c r="I244" s="16">
        <f t="shared" si="2"/>
        <v>0</v>
      </c>
      <c r="J244" s="21">
        <f t="array" ref="J244">SQRT(MMULT(MMULT(TRANSPOSE($A$4:$A$9),MMULT(TRANSPOSE(EXP(B245:G496)-1),EXP(B245:G496)-1)/COUNTA(G245:G496)),$A$4:$A$9))*NORMSINV($B$11)</f>
        <v>-2.0210450002761931E-2</v>
      </c>
      <c r="K244" s="16">
        <f t="shared" si="3"/>
        <v>0</v>
      </c>
      <c r="L244" s="21">
        <f t="shared" si="4"/>
        <v>-7.0609439188055664E-2</v>
      </c>
      <c r="M244" s="61">
        <f t="array" ref="M244">SQRT(MMULT(MMULT(TRANSPOSE($A$4:$A$9),MMULT(TRANSPOSE(EXP(B245:$G$532)-1),EXP(B245:$G$532)-1)/COUNTA($G245:G$532)),$A$4:$A$9))*(-1/SQRT(2*PI())*EXP(-1*(NORMSINV($B$11))^2/2)/$B$11)</f>
        <v>-2.5536554144900751E-2</v>
      </c>
      <c r="N244" s="21">
        <f t="array" ref="N244">SQRT(MMULT(MMULT(TRANSPOSE($A$4:$A$9),MMULT(TRANSPOSE(EXP(B245:G496)-1),EXP(B245:G496)-1)/COUNTA(G245:G496)),$A$4:$A$9))*(-1/SQRT(2*PI())*EXP(-1*(NORMSINV($B$11))^2/2)/$B$11)</f>
        <v>-2.3154395500353888E-2</v>
      </c>
      <c r="O244" s="62">
        <f t="shared" si="5"/>
        <v>-8.0753674690099878E-2</v>
      </c>
      <c r="P244" s="61">
        <f>Stocks!N292</f>
        <v>1.7273025853323715E-2</v>
      </c>
      <c r="Q244" s="21">
        <f>Stocks!O292</f>
        <v>9.4177711027888748E-3</v>
      </c>
      <c r="R244" s="21">
        <f>Stocks!P292</f>
        <v>1.1298714449153136E-2</v>
      </c>
      <c r="S244" s="21">
        <f>Stocks!Q292</f>
        <v>1.614913658403505E-3</v>
      </c>
      <c r="T244" s="21">
        <f>Stocks!R292</f>
        <v>1.2770523378488153E-2</v>
      </c>
      <c r="U244" s="21">
        <f>Stocks!S292</f>
        <v>-2.9675192479498304E-3</v>
      </c>
      <c r="V244" s="61">
        <f t="shared" si="6"/>
        <v>8.2345715323679253E-3</v>
      </c>
    </row>
    <row r="245" spans="1:22" ht="12.75" customHeight="1">
      <c r="A245" s="63">
        <f>Stocks!A291</f>
        <v>42815</v>
      </c>
      <c r="B245" s="64">
        <f>Stocks!H291</f>
        <v>-4.3861965823871668E-2</v>
      </c>
      <c r="C245" s="64">
        <f>Stocks!I291</f>
        <v>-1.1068703481099097E-2</v>
      </c>
      <c r="D245" s="64">
        <f>Stocks!J291</f>
        <v>-1.1518163566523874E-2</v>
      </c>
      <c r="E245" s="64">
        <f>Stocks!K291</f>
        <v>-2.3661148929065907E-2</v>
      </c>
      <c r="F245" s="64">
        <f>Stocks!L291</f>
        <v>-1.115065430877646E-2</v>
      </c>
      <c r="G245" s="65">
        <f>Stocks!M291</f>
        <v>-6.0473291296005696E-3</v>
      </c>
      <c r="H245" s="21">
        <f t="array" ref="H245">SQRT(MMULT(MMULT(TRANSPOSE($A$4:$A$9),MMULT(TRANSPOSE(EXP(B246:$G$530)-1),EXP(B246:$G$530)-1)/COUNTA($G246:G$530)),$A$4:$A$9))*NORMSINV($B$11)</f>
        <v>-2.2235240629185377E-2</v>
      </c>
      <c r="I245" s="16">
        <f t="shared" si="2"/>
        <v>0</v>
      </c>
      <c r="J245" s="21">
        <f t="array" ref="J245">SQRT(MMULT(MMULT(TRANSPOSE($A$4:$A$9),MMULT(TRANSPOSE(EXP(B246:G497)-1),EXP(B246:G497)-1)/COUNTA(G246:G497)),$A$4:$A$9))*NORMSINV($B$11)</f>
        <v>-2.0052174588006549E-2</v>
      </c>
      <c r="K245" s="16">
        <f t="shared" si="3"/>
        <v>0</v>
      </c>
      <c r="L245" s="21">
        <f t="shared" si="4"/>
        <v>-7.0314004710141223E-2</v>
      </c>
      <c r="M245" s="61">
        <f t="array" ref="M245">SQRT(MMULT(MMULT(TRANSPOSE($A$4:$A$9),MMULT(TRANSPOSE(EXP(B246:$G$532)-1),EXP(B246:$G$532)-1)/COUNTA($G246:G$532)),$A$4:$A$9))*(-1/SQRT(2*PI())*EXP(-1*(NORMSINV($B$11))^2/2)/$B$11)</f>
        <v>-2.5429552097998947E-2</v>
      </c>
      <c r="N245" s="21">
        <f t="array" ref="N245">SQRT(MMULT(MMULT(TRANSPOSE($A$4:$A$9),MMULT(TRANSPOSE(EXP(B246:G497)-1),EXP(B246:G497)-1)/COUNTA(G246:G497)),$A$4:$A$9))*(-1/SQRT(2*PI())*EXP(-1*(NORMSINV($B$11))^2/2)/$B$11)</f>
        <v>-2.2973064973288538E-2</v>
      </c>
      <c r="O245" s="62">
        <f t="shared" si="5"/>
        <v>-8.0415304507590019E-2</v>
      </c>
      <c r="P245" s="61">
        <f>Stocks!N291</f>
        <v>-4.2913941058791823E-2</v>
      </c>
      <c r="Q245" s="21">
        <f>Stocks!O291</f>
        <v>-1.1007670774588028E-2</v>
      </c>
      <c r="R245" s="21">
        <f>Stocks!P291</f>
        <v>-1.1452083471000333E-2</v>
      </c>
      <c r="S245" s="21">
        <f>Stocks!Q291</f>
        <v>-2.3383418728884161E-2</v>
      </c>
      <c r="T245" s="21">
        <f>Stocks!R291</f>
        <v>-1.1088716193619577E-2</v>
      </c>
      <c r="U245" s="21">
        <f>Stocks!S291</f>
        <v>-6.0290808378051204E-3</v>
      </c>
      <c r="V245" s="61">
        <f t="shared" si="6"/>
        <v>-1.7645818510781508E-2</v>
      </c>
    </row>
    <row r="246" spans="1:22" ht="12.75" customHeight="1">
      <c r="A246" s="63">
        <f>Stocks!A290</f>
        <v>42814</v>
      </c>
      <c r="B246" s="64">
        <f>Stocks!H290</f>
        <v>1.6048797513217006E-3</v>
      </c>
      <c r="C246" s="64">
        <f>Stocks!I290</f>
        <v>4.5261333640820361E-3</v>
      </c>
      <c r="D246" s="64">
        <f>Stocks!J290</f>
        <v>1.0445972483300769E-2</v>
      </c>
      <c r="E246" s="64">
        <f>Stocks!K290</f>
        <v>4.9494910457476516E-3</v>
      </c>
      <c r="F246" s="64">
        <f>Stocks!L290</f>
        <v>9.2435175863562764E-4</v>
      </c>
      <c r="G246" s="65">
        <f>Stocks!M290</f>
        <v>-4.5232495586806417E-3</v>
      </c>
      <c r="H246" s="21">
        <f t="array" ref="H246">SQRT(MMULT(MMULT(TRANSPOSE($A$4:$A$9),MMULT(TRANSPOSE(EXP(B247:$G$530)-1),EXP(B247:$G$530)-1)/COUNTA($G247:G$530)),$A$4:$A$9))*NORMSINV($B$11)</f>
        <v>-2.2270495460374955E-2</v>
      </c>
      <c r="I246" s="16">
        <f t="shared" si="2"/>
        <v>0</v>
      </c>
      <c r="J246" s="21">
        <f t="array" ref="J246">SQRT(MMULT(MMULT(TRANSPOSE($A$4:$A$9),MMULT(TRANSPOSE(EXP(B247:G498)-1),EXP(B247:G498)-1)/COUNTA(G247:G498)),$A$4:$A$9))*NORMSINV($B$11)</f>
        <v>-2.0069180108627762E-2</v>
      </c>
      <c r="K246" s="16">
        <f t="shared" si="3"/>
        <v>0</v>
      </c>
      <c r="L246" s="21">
        <f t="shared" si="4"/>
        <v>-7.0425490275225031E-2</v>
      </c>
      <c r="M246" s="61">
        <f t="array" ref="M246">SQRT(MMULT(MMULT(TRANSPOSE($A$4:$A$9),MMULT(TRANSPOSE(EXP(B247:$G$532)-1),EXP(B247:$G$532)-1)/COUNTA($G247:G$532)),$A$4:$A$9))*(-1/SQRT(2*PI())*EXP(-1*(NORMSINV($B$11))^2/2)/$B$11)</f>
        <v>-2.5469714846767553E-2</v>
      </c>
      <c r="N246" s="21">
        <f t="array" ref="N246">SQRT(MMULT(MMULT(TRANSPOSE($A$4:$A$9),MMULT(TRANSPOSE(EXP(B247:G498)-1),EXP(B247:G498)-1)/COUNTA(G247:G498)),$A$4:$A$9))*(-1/SQRT(2*PI())*EXP(-1*(NORMSINV($B$11))^2/2)/$B$11)</f>
        <v>-2.2992547594907511E-2</v>
      </c>
      <c r="O246" s="62">
        <f t="shared" si="5"/>
        <v>-8.0542310270791936E-2</v>
      </c>
      <c r="P246" s="61">
        <f>Stocks!N290</f>
        <v>1.6061682600381764E-3</v>
      </c>
      <c r="Q246" s="21">
        <f>Stocks!O290</f>
        <v>4.5363917768388457E-3</v>
      </c>
      <c r="R246" s="21">
        <f>Stocks!P290</f>
        <v>1.0500722125548544E-2</v>
      </c>
      <c r="S246" s="21">
        <f>Stocks!Q290</f>
        <v>4.9617600099113521E-3</v>
      </c>
      <c r="T246" s="21">
        <f>Stocks!R290</f>
        <v>9.2477910338453859E-4</v>
      </c>
      <c r="U246" s="21">
        <f>Stocks!S290</f>
        <v>-4.5130350720896115E-3</v>
      </c>
      <c r="V246" s="61">
        <f t="shared" si="6"/>
        <v>3.0027977006053079E-3</v>
      </c>
    </row>
    <row r="247" spans="1:22" ht="12.75" customHeight="1">
      <c r="A247" s="63">
        <f>Stocks!A289</f>
        <v>42811</v>
      </c>
      <c r="B247" s="64">
        <f>Stocks!H289</f>
        <v>-2.1009959504089816E-3</v>
      </c>
      <c r="C247" s="64">
        <f>Stocks!I289</f>
        <v>3.6927906734289403E-3</v>
      </c>
      <c r="D247" s="64">
        <f>Stocks!J289</f>
        <v>-4.9877061489744679E-3</v>
      </c>
      <c r="E247" s="64">
        <f>Stocks!K289</f>
        <v>4.974117336885144E-3</v>
      </c>
      <c r="F247" s="64">
        <f>Stocks!L289</f>
        <v>3.551870758037071E-3</v>
      </c>
      <c r="G247" s="65">
        <f>Stocks!M289</f>
        <v>-1.6573397698084025E-2</v>
      </c>
      <c r="H247" s="21">
        <f t="array" ref="H247">SQRT(MMULT(MMULT(TRANSPOSE($A$4:$A$9),MMULT(TRANSPOSE(EXP(B248:$G$530)-1),EXP(B248:$G$530)-1)/COUNTA($G248:G$530)),$A$4:$A$9))*NORMSINV($B$11)</f>
        <v>-2.2308296687473386E-2</v>
      </c>
      <c r="I247" s="16">
        <f t="shared" si="2"/>
        <v>0</v>
      </c>
      <c r="J247" s="21">
        <f t="array" ref="J247">SQRT(MMULT(MMULT(TRANSPOSE($A$4:$A$9),MMULT(TRANSPOSE(EXP(B248:G499)-1),EXP(B248:G499)-1)/COUNTA(G248:G499)),$A$4:$A$9))*NORMSINV($B$11)</f>
        <v>-2.0067698085266827E-2</v>
      </c>
      <c r="K247" s="16">
        <f t="shared" si="3"/>
        <v>0</v>
      </c>
      <c r="L247" s="21">
        <f t="shared" si="4"/>
        <v>-7.0545028251205344E-2</v>
      </c>
      <c r="M247" s="61">
        <f t="array" ref="M247">SQRT(MMULT(MMULT(TRANSPOSE($A$4:$A$9),MMULT(TRANSPOSE(EXP(B248:$G$532)-1),EXP(B248:$G$532)-1)/COUNTA($G248:G$532)),$A$4:$A$9))*(-1/SQRT(2*PI())*EXP(-1*(NORMSINV($B$11))^2/2)/$B$11)</f>
        <v>-2.5512788167085704E-2</v>
      </c>
      <c r="N247" s="21">
        <f t="array" ref="N247">SQRT(MMULT(MMULT(TRANSPOSE($A$4:$A$9),MMULT(TRANSPOSE(EXP(B248:G499)-1),EXP(B248:G499)-1)/COUNTA(G248:G499)),$A$4:$A$9))*(-1/SQRT(2*PI())*EXP(-1*(NORMSINV($B$11))^2/2)/$B$11)</f>
        <v>-2.2990849693325151E-2</v>
      </c>
      <c r="O247" s="62">
        <f t="shared" si="5"/>
        <v>-8.0678520069383308E-2</v>
      </c>
      <c r="P247" s="61">
        <f>Stocks!N289</f>
        <v>-2.0987904033026891E-3</v>
      </c>
      <c r="Q247" s="21">
        <f>Stocks!O289</f>
        <v>3.699617425576761E-3</v>
      </c>
      <c r="R247" s="21">
        <f>Stocks!P289</f>
        <v>-4.9752881969371866E-3</v>
      </c>
      <c r="S247" s="21">
        <f>Stocks!Q289</f>
        <v>4.9865087955296844E-3</v>
      </c>
      <c r="T247" s="21">
        <f>Stocks!R289</f>
        <v>3.5581861258877933E-3</v>
      </c>
      <c r="U247" s="21">
        <f>Stocks!S289</f>
        <v>-1.6436814532462613E-2</v>
      </c>
      <c r="V247" s="61">
        <f t="shared" si="6"/>
        <v>-1.8777634642847085E-3</v>
      </c>
    </row>
    <row r="248" spans="1:22" ht="12.75" customHeight="1">
      <c r="A248" s="63">
        <f>Stocks!A288</f>
        <v>42810</v>
      </c>
      <c r="B248" s="64">
        <f>Stocks!H288</f>
        <v>2.4413094691558012E-2</v>
      </c>
      <c r="C248" s="64">
        <f>Stocks!I288</f>
        <v>1.1389496998444103E-3</v>
      </c>
      <c r="D248" s="64">
        <f>Stocks!J288</f>
        <v>1.6358941219577377E-3</v>
      </c>
      <c r="E248" s="64">
        <f>Stocks!K288</f>
        <v>-5.9384306745804468E-3</v>
      </c>
      <c r="F248" s="64">
        <f>Stocks!L288</f>
        <v>-1.7003725665953814E-3</v>
      </c>
      <c r="G248" s="65">
        <f>Stocks!M288</f>
        <v>-4.437469337362554E-3</v>
      </c>
      <c r="H248" s="21">
        <f t="array" ref="H248">SQRT(MMULT(MMULT(TRANSPOSE($A$4:$A$9),MMULT(TRANSPOSE(EXP(B249:$G$530)-1),EXP(B249:$G$530)-1)/COUNTA($G249:G$530)),$A$4:$A$9))*NORMSINV($B$11)</f>
        <v>-2.2344970798194762E-2</v>
      </c>
      <c r="I248" s="16">
        <f t="shared" si="2"/>
        <v>0</v>
      </c>
      <c r="J248" s="21">
        <f t="array" ref="J248">SQRT(MMULT(MMULT(TRANSPOSE($A$4:$A$9),MMULT(TRANSPOSE(EXP(B249:G500)-1),EXP(B249:G500)-1)/COUNTA(G249:G500)),$A$4:$A$9))*NORMSINV($B$11)</f>
        <v>-2.0112119309748922E-2</v>
      </c>
      <c r="K248" s="16">
        <f t="shared" si="3"/>
        <v>0</v>
      </c>
      <c r="L248" s="21">
        <f t="shared" si="4"/>
        <v>-7.0661001972246104E-2</v>
      </c>
      <c r="M248" s="61">
        <f t="array" ref="M248">SQRT(MMULT(MMULT(TRANSPOSE($A$4:$A$9),MMULT(TRANSPOSE(EXP(B249:$G$532)-1),EXP(B249:$G$532)-1)/COUNTA($G249:G$532)),$A$4:$A$9))*(-1/SQRT(2*PI())*EXP(-1*(NORMSINV($B$11))^2/2)/$B$11)</f>
        <v>-2.5554570817002142E-2</v>
      </c>
      <c r="N248" s="21">
        <f t="array" ref="N248">SQRT(MMULT(MMULT(TRANSPOSE($A$4:$A$9),MMULT(TRANSPOSE(EXP(B249:G500)-1),EXP(B249:G500)-1)/COUNTA(G249:G500)),$A$4:$A$9))*(-1/SQRT(2*PI())*EXP(-1*(NORMSINV($B$11))^2/2)/$B$11)</f>
        <v>-2.3041741514146948E-2</v>
      </c>
      <c r="O248" s="62">
        <f t="shared" si="5"/>
        <v>-8.0810648409796682E-2</v>
      </c>
      <c r="P248" s="61">
        <f>Stocks!N288</f>
        <v>2.4713534191741767E-2</v>
      </c>
      <c r="Q248" s="21">
        <f>Stocks!O288</f>
        <v>1.1395985493660933E-3</v>
      </c>
      <c r="R248" s="21">
        <f>Stocks!P288</f>
        <v>1.6372329266948272E-3</v>
      </c>
      <c r="S248" s="21">
        <f>Stocks!Q288</f>
        <v>-5.9208330464716775E-3</v>
      </c>
      <c r="T248" s="21">
        <f>Stocks!R288</f>
        <v>-1.6989277521863443E-3</v>
      </c>
      <c r="U248" s="21">
        <f>Stocks!S288</f>
        <v>-4.4276383172949484E-3</v>
      </c>
      <c r="V248" s="61">
        <f t="shared" si="6"/>
        <v>2.5738277586416195E-3</v>
      </c>
    </row>
    <row r="249" spans="1:22" ht="12.75" customHeight="1">
      <c r="A249" s="63">
        <f>Stocks!A287</f>
        <v>42809</v>
      </c>
      <c r="B249" s="64">
        <f>Stocks!H287</f>
        <v>-8.8374001577889143E-3</v>
      </c>
      <c r="C249" s="64">
        <f>Stocks!I287</f>
        <v>-2.276603668902612E-3</v>
      </c>
      <c r="D249" s="64">
        <f>Stocks!J287</f>
        <v>1.0520846701795886E-2</v>
      </c>
      <c r="E249" s="64">
        <f>Stocks!K287</f>
        <v>1.4283962078649959E-2</v>
      </c>
      <c r="F249" s="64">
        <f>Stocks!L287</f>
        <v>5.2648877618172978E-3</v>
      </c>
      <c r="G249" s="65">
        <f>Stocks!M287</f>
        <v>3.6310381749047075E-3</v>
      </c>
      <c r="H249" s="21">
        <f t="array" ref="H249">SQRT(MMULT(MMULT(TRANSPOSE($A$4:$A$9),MMULT(TRANSPOSE(EXP(B250:$G$530)-1),EXP(B250:$G$530)-1)/COUNTA($G250:G$530)),$A$4:$A$9))*NORMSINV($B$11)</f>
        <v>-2.2378478697924288E-2</v>
      </c>
      <c r="I249" s="16">
        <f t="shared" si="2"/>
        <v>0</v>
      </c>
      <c r="J249" s="21">
        <f t="array" ref="J249">SQRT(MMULT(MMULT(TRANSPOSE($A$4:$A$9),MMULT(TRANSPOSE(EXP(B250:G501)-1),EXP(B250:G501)-1)/COUNTA(G250:G501)),$A$4:$A$9))*NORMSINV($B$11)</f>
        <v>-2.0147694841232907E-2</v>
      </c>
      <c r="K249" s="16">
        <f t="shared" si="3"/>
        <v>0</v>
      </c>
      <c r="L249" s="21">
        <f t="shared" si="4"/>
        <v>-7.076696325499994E-2</v>
      </c>
      <c r="M249" s="61">
        <f t="array" ref="M249">SQRT(MMULT(MMULT(TRANSPOSE($A$4:$A$9),MMULT(TRANSPOSE(EXP(B250:$G$532)-1),EXP(B250:$G$532)-1)/COUNTA($G250:G$532)),$A$4:$A$9))*(-1/SQRT(2*PI())*EXP(-1*(NORMSINV($B$11))^2/2)/$B$11)</f>
        <v>-2.559273083057071E-2</v>
      </c>
      <c r="N249" s="21">
        <f t="array" ref="N249">SQRT(MMULT(MMULT(TRANSPOSE($A$4:$A$9),MMULT(TRANSPOSE(EXP(B250:G501)-1),EXP(B250:G501)-1)/COUNTA(G250:G501)),$A$4:$A$9))*(-1/SQRT(2*PI())*EXP(-1*(NORMSINV($B$11))^2/2)/$B$11)</f>
        <v>-2.3082499138346455E-2</v>
      </c>
      <c r="O249" s="62">
        <f t="shared" si="5"/>
        <v>-8.09313209682163E-2</v>
      </c>
      <c r="P249" s="61">
        <f>Stocks!N287</f>
        <v>-8.7984651162790698E-3</v>
      </c>
      <c r="Q249" s="21">
        <f>Stocks!O287</f>
        <v>-2.2740141722285851E-3</v>
      </c>
      <c r="R249" s="21">
        <f>Stocks!P287</f>
        <v>1.0576385409985749E-2</v>
      </c>
      <c r="S249" s="21">
        <f>Stocks!Q287</f>
        <v>1.4386465334360478E-2</v>
      </c>
      <c r="T249" s="21">
        <f>Stocks!R287</f>
        <v>5.2787716383795201E-3</v>
      </c>
      <c r="U249" s="21">
        <f>Stocks!S287</f>
        <v>3.6376383801331558E-3</v>
      </c>
      <c r="V249" s="61">
        <f t="shared" si="6"/>
        <v>3.8011302457252082E-3</v>
      </c>
    </row>
    <row r="250" spans="1:22" ht="12.75" customHeight="1">
      <c r="A250" s="63">
        <f>Stocks!A286</f>
        <v>42808</v>
      </c>
      <c r="B250" s="64">
        <f>Stocks!H286</f>
        <v>4.6937238873029252E-2</v>
      </c>
      <c r="C250" s="64">
        <f>Stocks!I286</f>
        <v>5.6866520246872364E-4</v>
      </c>
      <c r="D250" s="64">
        <f>Stocks!J286</f>
        <v>-1.5095789196608645E-3</v>
      </c>
      <c r="E250" s="64">
        <f>Stocks!K286</f>
        <v>-2.3019925277950569E-3</v>
      </c>
      <c r="F250" s="64">
        <f>Stocks!L286</f>
        <v>-4.6468886841219432E-3</v>
      </c>
      <c r="G250" s="65">
        <f>Stocks!M286</f>
        <v>3.0318248684367842E-4</v>
      </c>
      <c r="H250" s="21">
        <f t="array" ref="H250">SQRT(MMULT(MMULT(TRANSPOSE($A$4:$A$9),MMULT(TRANSPOSE(EXP(B251:$G$530)-1),EXP(B251:$G$530)-1)/COUNTA($G251:G$530)),$A$4:$A$9))*NORMSINV($B$11)</f>
        <v>-2.2398770164422051E-2</v>
      </c>
      <c r="I250" s="16">
        <f t="shared" si="2"/>
        <v>0</v>
      </c>
      <c r="J250" s="21">
        <f t="array" ref="J250">SQRT(MMULT(MMULT(TRANSPOSE($A$4:$A$9),MMULT(TRANSPOSE(EXP(B251:G502)-1),EXP(B251:G502)-1)/COUNTA(G251:G502)),$A$4:$A$9))*NORMSINV($B$11)</f>
        <v>-2.0149203997824251E-2</v>
      </c>
      <c r="K250" s="16">
        <f t="shared" si="3"/>
        <v>0</v>
      </c>
      <c r="L250" s="21">
        <f t="shared" si="4"/>
        <v>-7.0831130506197867E-2</v>
      </c>
      <c r="M250" s="61">
        <f t="array" ref="M250">SQRT(MMULT(MMULT(TRANSPOSE($A$4:$A$9),MMULT(TRANSPOSE(EXP(B251:$G$532)-1),EXP(B251:$G$532)-1)/COUNTA($G251:G$532)),$A$4:$A$9))*(-1/SQRT(2*PI())*EXP(-1*(NORMSINV($B$11))^2/2)/$B$11)</f>
        <v>-2.5615774581953347E-2</v>
      </c>
      <c r="N250" s="21">
        <f t="array" ref="N250">SQRT(MMULT(MMULT(TRANSPOSE($A$4:$A$9),MMULT(TRANSPOSE(EXP(B251:G502)-1),EXP(B251:G502)-1)/COUNTA(G251:G502)),$A$4:$A$9))*(-1/SQRT(2*PI())*EXP(-1*(NORMSINV($B$11))^2/2)/$B$11)</f>
        <v>-2.3084228125508206E-2</v>
      </c>
      <c r="O250" s="62">
        <f t="shared" si="5"/>
        <v>-8.1004191708420076E-2</v>
      </c>
      <c r="P250" s="61">
        <f>Stocks!N286</f>
        <v>4.8056229825374608E-2</v>
      </c>
      <c r="Q250" s="21">
        <f>Stocks!O286</f>
        <v>5.6882692317841395E-4</v>
      </c>
      <c r="R250" s="21">
        <f>Stocks!P286</f>
        <v>-1.508440078532511E-3</v>
      </c>
      <c r="S250" s="21">
        <f>Stocks!Q286</f>
        <v>-2.2993449749346959E-3</v>
      </c>
      <c r="T250" s="21">
        <f>Stocks!R286</f>
        <v>-4.6361086013129837E-3</v>
      </c>
      <c r="U250" s="21">
        <f>Stocks!S286</f>
        <v>3.0322845129887599E-4</v>
      </c>
      <c r="V250" s="61">
        <f t="shared" si="6"/>
        <v>6.747398590845285E-3</v>
      </c>
    </row>
    <row r="251" spans="1:22" ht="12.75" customHeight="1">
      <c r="A251" s="63">
        <f>Stocks!A285</f>
        <v>42807</v>
      </c>
      <c r="B251" s="64">
        <f>Stocks!H285</f>
        <v>1.012541211046771E-2</v>
      </c>
      <c r="C251" s="64">
        <f>Stocks!I285</f>
        <v>-2.1106823131680486E-2</v>
      </c>
      <c r="D251" s="64">
        <f>Stocks!J285</f>
        <v>4.3094705567615611E-4</v>
      </c>
      <c r="E251" s="64">
        <f>Stocks!K285</f>
        <v>1.8494989213716218E-2</v>
      </c>
      <c r="F251" s="64">
        <f>Stocks!L285</f>
        <v>-3.3938490277727203E-3</v>
      </c>
      <c r="G251" s="65">
        <f>Stocks!M285</f>
        <v>-9.8035322576443189E-4</v>
      </c>
      <c r="H251" s="21">
        <f t="array" ref="H251">SQRT(MMULT(MMULT(TRANSPOSE($A$4:$A$9),MMULT(TRANSPOSE(EXP(B252:$G$530)-1),EXP(B252:$G$530)-1)/COUNTA($G252:G$530)),$A$4:$A$9))*NORMSINV($B$11)</f>
        <v>-2.2438681264745835E-2</v>
      </c>
      <c r="I251" s="16">
        <f t="shared" si="2"/>
        <v>0</v>
      </c>
      <c r="J251" s="21">
        <f t="array" ref="J251">SQRT(MMULT(MMULT(TRANSPOSE($A$4:$A$9),MMULT(TRANSPOSE(EXP(B252:G503)-1),EXP(B252:G503)-1)/COUNTA(G252:G503)),$A$4:$A$9))*NORMSINV($B$11)</f>
        <v>-2.0184939051267756E-2</v>
      </c>
      <c r="K251" s="16">
        <f t="shared" si="3"/>
        <v>0</v>
      </c>
      <c r="L251" s="21">
        <f t="shared" si="4"/>
        <v>-7.0957340487144513E-2</v>
      </c>
      <c r="M251" s="61">
        <f t="array" ref="M251">SQRT(MMULT(MMULT(TRANSPOSE($A$4:$A$9),MMULT(TRANSPOSE(EXP(B252:$G$532)-1),EXP(B252:$G$532)-1)/COUNTA($G252:G$532)),$A$4:$A$9))*(-1/SQRT(2*PI())*EXP(-1*(NORMSINV($B$11))^2/2)/$B$11)</f>
        <v>-2.5661254222776295E-2</v>
      </c>
      <c r="N251" s="21">
        <f t="array" ref="N251">SQRT(MMULT(MMULT(TRANSPOSE($A$4:$A$9),MMULT(TRANSPOSE(EXP(B252:G503)-1),EXP(B252:G503)-1)/COUNTA(G252:G503)),$A$4:$A$9))*(-1/SQRT(2*PI())*EXP(-1*(NORMSINV($B$11))^2/2)/$B$11)</f>
        <v>-2.3125168508356889E-2</v>
      </c>
      <c r="O251" s="62">
        <f t="shared" si="5"/>
        <v>-8.1148010960586978E-2</v>
      </c>
      <c r="P251" s="61">
        <f>Stocks!N285</f>
        <v>1.0176847550766567E-2</v>
      </c>
      <c r="Q251" s="21">
        <f>Stocks!O285</f>
        <v>-2.0885633080112924E-2</v>
      </c>
      <c r="R251" s="21">
        <f>Stocks!P285</f>
        <v>4.3103992669881705E-4</v>
      </c>
      <c r="S251" s="21">
        <f>Stocks!Q285</f>
        <v>1.8667080833750387E-2</v>
      </c>
      <c r="T251" s="21">
        <f>Stocks!R285</f>
        <v>-3.3880964318152313E-3</v>
      </c>
      <c r="U251" s="21">
        <f>Stocks!S285</f>
        <v>-9.7987283653730222E-4</v>
      </c>
      <c r="V251" s="61">
        <f t="shared" si="6"/>
        <v>6.7022766045838548E-4</v>
      </c>
    </row>
    <row r="252" spans="1:22" ht="12.75" customHeight="1">
      <c r="A252" s="63">
        <f>Stocks!A284</f>
        <v>42804</v>
      </c>
      <c r="B252" s="64">
        <f>Stocks!H284</f>
        <v>-4.9530055202053778E-3</v>
      </c>
      <c r="C252" s="64">
        <f>Stocks!I284</f>
        <v>2.5095411244287595E-3</v>
      </c>
      <c r="D252" s="64">
        <f>Stocks!J284</f>
        <v>3.3116914021137718E-3</v>
      </c>
      <c r="E252" s="64">
        <f>Stocks!K284</f>
        <v>2.5584549707140516E-3</v>
      </c>
      <c r="F252" s="64">
        <f>Stocks!L284</f>
        <v>3.0847773724717903E-3</v>
      </c>
      <c r="G252" s="65">
        <f>Stocks!M284</f>
        <v>1.6608845742224928E-2</v>
      </c>
      <c r="H252" s="21">
        <f t="array" ref="H252">SQRT(MMULT(MMULT(TRANSPOSE($A$4:$A$9),MMULT(TRANSPOSE(EXP(B253:$G$530)-1),EXP(B253:$G$530)-1)/COUNTA($G253:G$530)),$A$4:$A$9))*NORMSINV($B$11)</f>
        <v>-2.2472478293141297E-2</v>
      </c>
      <c r="I252" s="16">
        <f t="shared" si="2"/>
        <v>0</v>
      </c>
      <c r="J252" s="21">
        <f t="array" ref="J252">SQRT(MMULT(MMULT(TRANSPOSE($A$4:$A$9),MMULT(TRANSPOSE(EXP(B253:G504)-1),EXP(B253:G504)-1)/COUNTA(G253:G504)),$A$4:$A$9))*NORMSINV($B$11)</f>
        <v>-2.0200463960899206E-2</v>
      </c>
      <c r="K252" s="16">
        <f t="shared" si="3"/>
        <v>0</v>
      </c>
      <c r="L252" s="21">
        <f t="shared" si="4"/>
        <v>-7.106421607501956E-2</v>
      </c>
      <c r="M252" s="61">
        <f t="array" ref="M252">SQRT(MMULT(MMULT(TRANSPOSE($A$4:$A$9),MMULT(TRANSPOSE(EXP(B253:$G$532)-1),EXP(B253:$G$532)-1)/COUNTA($G253:G$532)),$A$4:$A$9))*(-1/SQRT(2*PI())*EXP(-1*(NORMSINV($B$11))^2/2)/$B$11)</f>
        <v>-2.5699739994266071E-2</v>
      </c>
      <c r="N252" s="21">
        <f t="array" ref="N252">SQRT(MMULT(MMULT(TRANSPOSE($A$4:$A$9),MMULT(TRANSPOSE(EXP(B253:G504)-1),EXP(B253:G504)-1)/COUNTA(G253:G504)),$A$4:$A$9))*(-1/SQRT(2*PI())*EXP(-1*(NORMSINV($B$11))^2/2)/$B$11)</f>
        <v>-2.3142954846497043E-2</v>
      </c>
      <c r="O252" s="62">
        <f t="shared" si="5"/>
        <v>-8.1269713656003439E-2</v>
      </c>
      <c r="P252" s="61">
        <f>Stocks!N284</f>
        <v>-4.9407596147184873E-3</v>
      </c>
      <c r="Q252" s="21">
        <f>Stocks!O284</f>
        <v>2.5126926585063813E-3</v>
      </c>
      <c r="R252" s="21">
        <f>Stocks!P284</f>
        <v>3.3171811104856694E-3</v>
      </c>
      <c r="S252" s="21">
        <f>Stocks!Q284</f>
        <v>2.5617306095617721E-3</v>
      </c>
      <c r="T252" s="21">
        <f>Stocks!R284</f>
        <v>3.0895401943464027E-3</v>
      </c>
      <c r="U252" s="21">
        <f>Stocks!S284</f>
        <v>1.674753940395075E-2</v>
      </c>
      <c r="V252" s="61">
        <f t="shared" si="6"/>
        <v>3.8813207270220812E-3</v>
      </c>
    </row>
    <row r="253" spans="1:22" ht="12.75" customHeight="1">
      <c r="A253" s="63">
        <f>Stocks!A283</f>
        <v>42803</v>
      </c>
      <c r="B253" s="64">
        <f>Stocks!H283</f>
        <v>-8.0119225738303646E-3</v>
      </c>
      <c r="C253" s="64">
        <f>Stocks!I283</f>
        <v>5.599197066138685E-3</v>
      </c>
      <c r="D253" s="64">
        <f>Stocks!J283</f>
        <v>-2.3048592184948479E-3</v>
      </c>
      <c r="E253" s="64">
        <f>Stocks!K283</f>
        <v>1.4954034868886242E-3</v>
      </c>
      <c r="F253" s="64">
        <f>Stocks!L283</f>
        <v>-4.0085182797614327E-3</v>
      </c>
      <c r="G253" s="65">
        <f>Stocks!M283</f>
        <v>-8.4794378724570903E-4</v>
      </c>
      <c r="H253" s="21">
        <f t="array" ref="H253">SQRT(MMULT(MMULT(TRANSPOSE($A$4:$A$9),MMULT(TRANSPOSE(EXP(B254:$G$530)-1),EXP(B254:$G$530)-1)/COUNTA($G254:G$530)),$A$4:$A$9))*NORMSINV($B$11)</f>
        <v>-2.2512230744239383E-2</v>
      </c>
      <c r="I253" s="16">
        <f t="shared" si="2"/>
        <v>0</v>
      </c>
      <c r="J253" s="21">
        <f t="array" ref="J253">SQRT(MMULT(MMULT(TRANSPOSE($A$4:$A$9),MMULT(TRANSPOSE(EXP(B254:G505)-1),EXP(B254:G505)-1)/COUNTA(G254:G505)),$A$4:$A$9))*NORMSINV($B$11)</f>
        <v>-2.0302431372129316E-2</v>
      </c>
      <c r="K253" s="16">
        <f t="shared" si="3"/>
        <v>0</v>
      </c>
      <c r="L253" s="21">
        <f t="shared" si="4"/>
        <v>-7.1189924363063969E-2</v>
      </c>
      <c r="M253" s="61">
        <f t="array" ref="M253">SQRT(MMULT(MMULT(TRANSPOSE($A$4:$A$9),MMULT(TRANSPOSE(EXP(B254:$G$532)-1),EXP(B254:$G$532)-1)/COUNTA($G254:G$532)),$A$4:$A$9))*(-1/SQRT(2*PI())*EXP(-1*(NORMSINV($B$11))^2/2)/$B$11)</f>
        <v>-2.5745034712736529E-2</v>
      </c>
      <c r="N253" s="21">
        <f t="array" ref="N253">SQRT(MMULT(MMULT(TRANSPOSE($A$4:$A$9),MMULT(TRANSPOSE(EXP(B254:G505)-1),EXP(B254:G505)-1)/COUNTA(G254:G505)),$A$4:$A$9))*(-1/SQRT(2*PI())*EXP(-1*(NORMSINV($B$11))^2/2)/$B$11)</f>
        <v>-2.3259775291734359E-2</v>
      </c>
      <c r="O253" s="62">
        <f t="shared" si="5"/>
        <v>-8.1412948132346175E-2</v>
      </c>
      <c r="P253" s="61">
        <f>Stocks!N283</f>
        <v>-7.9799126661787984E-3</v>
      </c>
      <c r="Q253" s="21">
        <f>Stocks!O283</f>
        <v>5.6149018677759434E-3</v>
      </c>
      <c r="R253" s="21">
        <f>Stocks!P283</f>
        <v>-2.30220507002413E-3</v>
      </c>
      <c r="S253" s="21">
        <f>Stocks!Q283</f>
        <v>1.4965221602362072E-3</v>
      </c>
      <c r="T253" s="21">
        <f>Stocks!R283</f>
        <v>-4.0004948945708014E-3</v>
      </c>
      <c r="U253" s="21">
        <f>Stocks!S283</f>
        <v>-8.475843845042034E-4</v>
      </c>
      <c r="V253" s="61">
        <f t="shared" si="6"/>
        <v>-1.3364621645442971E-3</v>
      </c>
    </row>
    <row r="254" spans="1:22" ht="12.75" customHeight="1">
      <c r="A254" s="63">
        <f>Stocks!A282</f>
        <v>42802</v>
      </c>
      <c r="B254" s="64">
        <f>Stocks!H282</f>
        <v>-6.9430748831809056E-3</v>
      </c>
      <c r="C254" s="64">
        <f>Stocks!I282</f>
        <v>-5.0405746256531898E-3</v>
      </c>
      <c r="D254" s="64">
        <f>Stocks!J282</f>
        <v>-3.7341580182827863E-3</v>
      </c>
      <c r="E254" s="64">
        <f>Stocks!K282</f>
        <v>-7.8792670281110956E-3</v>
      </c>
      <c r="F254" s="64">
        <f>Stocks!L282</f>
        <v>9.1196232748189422E-3</v>
      </c>
      <c r="G254" s="65">
        <f>Stocks!M282</f>
        <v>-9.2001723652581757E-3</v>
      </c>
      <c r="H254" s="21">
        <f t="array" ref="H254">SQRT(MMULT(MMULT(TRANSPOSE($A$4:$A$9),MMULT(TRANSPOSE(EXP(B255:$G$530)-1),EXP(B255:$G$530)-1)/COUNTA($G255:G$530)),$A$4:$A$9))*NORMSINV($B$11)</f>
        <v>-2.2546296405297823E-2</v>
      </c>
      <c r="I254" s="16">
        <f t="shared" si="2"/>
        <v>0</v>
      </c>
      <c r="J254" s="21">
        <f t="array" ref="J254">SQRT(MMULT(MMULT(TRANSPOSE($A$4:$A$9),MMULT(TRANSPOSE(EXP(B255:G506)-1),EXP(B255:G506)-1)/COUNTA(G255:G506)),$A$4:$A$9))*NORMSINV($B$11)</f>
        <v>-2.0306118334005956E-2</v>
      </c>
      <c r="K254" s="16">
        <f t="shared" si="3"/>
        <v>0</v>
      </c>
      <c r="L254" s="21">
        <f t="shared" si="4"/>
        <v>-7.1297649442007949E-2</v>
      </c>
      <c r="M254" s="61">
        <f t="array" ref="M254">SQRT(MMULT(MMULT(TRANSPOSE($A$4:$A$9),MMULT(TRANSPOSE(EXP(B255:$G$532)-1),EXP(B255:$G$532)-1)/COUNTA($G255:G$532)),$A$4:$A$9))*(-1/SQRT(2*PI())*EXP(-1*(NORMSINV($B$11))^2/2)/$B$11)</f>
        <v>-2.5783824254391133E-2</v>
      </c>
      <c r="N254" s="21">
        <f t="array" ref="N254">SQRT(MMULT(MMULT(TRANSPOSE($A$4:$A$9),MMULT(TRANSPOSE(EXP(B255:G506)-1),EXP(B255:G506)-1)/COUNTA(G255:G506)),$A$4:$A$9))*(-1/SQRT(2*PI())*EXP(-1*(NORMSINV($B$11))^2/2)/$B$11)</f>
        <v>-2.3263999313142832E-2</v>
      </c>
      <c r="O254" s="62">
        <f t="shared" si="5"/>
        <v>-8.153561143336871E-2</v>
      </c>
      <c r="P254" s="61">
        <f>Stocks!N282</f>
        <v>-6.9190274253837017E-3</v>
      </c>
      <c r="Q254" s="21">
        <f>Stocks!O282</f>
        <v>-5.0278922471476539E-3</v>
      </c>
      <c r="R254" s="21">
        <f>Stocks!P282</f>
        <v>-3.7271947202781094E-3</v>
      </c>
      <c r="S254" s="21">
        <f>Stocks!Q282</f>
        <v>-7.8483069712093692E-3</v>
      </c>
      <c r="T254" s="21">
        <f>Stocks!R282</f>
        <v>9.161333737305934E-3</v>
      </c>
      <c r="U254" s="21">
        <f>Stocks!S282</f>
        <v>-9.1579802701399361E-3</v>
      </c>
      <c r="V254" s="61">
        <f t="shared" si="6"/>
        <v>-3.9198446494754721E-3</v>
      </c>
    </row>
    <row r="255" spans="1:22" ht="12.75" customHeight="1">
      <c r="A255" s="63">
        <f>Stocks!A281</f>
        <v>42801</v>
      </c>
      <c r="B255" s="64">
        <f>Stocks!H281</f>
        <v>-1.0484333668682384E-2</v>
      </c>
      <c r="C255" s="64">
        <f>Stocks!I281</f>
        <v>6.4453089702288108E-3</v>
      </c>
      <c r="D255" s="64">
        <f>Stocks!J281</f>
        <v>1.2911124003759924E-3</v>
      </c>
      <c r="E255" s="64">
        <f>Stocks!K281</f>
        <v>-3.5996016493398085E-3</v>
      </c>
      <c r="F255" s="64">
        <f>Stocks!L281</f>
        <v>2.020792482206804E-3</v>
      </c>
      <c r="G255" s="65">
        <f>Stocks!M281</f>
        <v>1.96947296295891E-3</v>
      </c>
      <c r="H255" s="21">
        <f t="array" ref="H255">SQRT(MMULT(MMULT(TRANSPOSE($A$4:$A$9),MMULT(TRANSPOSE(EXP(B256:$G$530)-1),EXP(B256:$G$530)-1)/COUNTA($G256:G$530)),$A$4:$A$9))*NORMSINV($B$11)</f>
        <v>-2.2587190096619317E-2</v>
      </c>
      <c r="I255" s="16">
        <f t="shared" si="2"/>
        <v>0</v>
      </c>
      <c r="J255" s="21">
        <f t="array" ref="J255">SQRT(MMULT(MMULT(TRANSPOSE($A$4:$A$9),MMULT(TRANSPOSE(EXP(B256:G507)-1),EXP(B256:G507)-1)/COUNTA(G256:G507)),$A$4:$A$9))*NORMSINV($B$11)</f>
        <v>-2.0377266211156136E-2</v>
      </c>
      <c r="K255" s="16">
        <f t="shared" si="3"/>
        <v>0</v>
      </c>
      <c r="L255" s="21">
        <f t="shared" si="4"/>
        <v>-7.1426966648515722E-2</v>
      </c>
      <c r="M255" s="61">
        <f t="array" ref="M255">SQRT(MMULT(MMULT(TRANSPOSE($A$4:$A$9),MMULT(TRANSPOSE(EXP(B256:$G$532)-1),EXP(B256:$G$532)-1)/COUNTA($G256:G$532)),$A$4:$A$9))*(-1/SQRT(2*PI())*EXP(-1*(NORMSINV($B$11))^2/2)/$B$11)</f>
        <v>-2.58304205155464E-2</v>
      </c>
      <c r="N255" s="21">
        <f t="array" ref="N255">SQRT(MMULT(MMULT(TRANSPOSE($A$4:$A$9),MMULT(TRANSPOSE(EXP(B256:G507)-1),EXP(B256:G507)-1)/COUNTA(G256:G507)),$A$4:$A$9))*(-1/SQRT(2*PI())*EXP(-1*(NORMSINV($B$11))^2/2)/$B$11)</f>
        <v>-2.3345510911663436E-2</v>
      </c>
      <c r="O255" s="62">
        <f t="shared" si="5"/>
        <v>-8.1682961749067376E-2</v>
      </c>
      <c r="P255" s="61">
        <f>Stocks!N281</f>
        <v>-1.0429564615234364E-2</v>
      </c>
      <c r="Q255" s="21">
        <f>Stocks!O281</f>
        <v>6.466124671267488E-3</v>
      </c>
      <c r="R255" s="21">
        <f>Stocks!P281</f>
        <v>1.2919462448147925E-3</v>
      </c>
      <c r="S255" s="21">
        <f>Stocks!Q281</f>
        <v>-3.5931308497515494E-3</v>
      </c>
      <c r="T255" s="21">
        <f>Stocks!R281</f>
        <v>2.0228356593821506E-3</v>
      </c>
      <c r="U255" s="21">
        <f>Stocks!S281</f>
        <v>1.9714136486684384E-3</v>
      </c>
      <c r="V255" s="61">
        <f t="shared" si="6"/>
        <v>-3.7839587347550716E-4</v>
      </c>
    </row>
    <row r="256" spans="1:22" ht="12.75" customHeight="1">
      <c r="A256" s="63">
        <f>Stocks!A280</f>
        <v>42800</v>
      </c>
      <c r="B256" s="64">
        <f>Stocks!H280</f>
        <v>-1.4320380742978522E-3</v>
      </c>
      <c r="C256" s="64">
        <f>Stocks!I280</f>
        <v>-9.2349154016327841E-3</v>
      </c>
      <c r="D256" s="64">
        <f>Stocks!J280</f>
        <v>-3.1527997665436228E-3</v>
      </c>
      <c r="E256" s="64">
        <f>Stocks!K280</f>
        <v>1.9923833878808247E-2</v>
      </c>
      <c r="F256" s="64">
        <f>Stocks!L280</f>
        <v>3.1130051816180966E-4</v>
      </c>
      <c r="G256" s="65">
        <f>Stocks!M280</f>
        <v>4.9844606485678509E-3</v>
      </c>
      <c r="H256" s="21">
        <f t="array" ref="H256">SQRT(MMULT(MMULT(TRANSPOSE($A$4:$A$9),MMULT(TRANSPOSE(EXP(B257:$G$530)-1),EXP(B257:$G$530)-1)/COUNTA($G257:G$530)),$A$4:$A$9))*NORMSINV($B$11)</f>
        <v>-2.2626721616894597E-2</v>
      </c>
      <c r="I256" s="16">
        <f t="shared" si="2"/>
        <v>0</v>
      </c>
      <c r="J256" s="21">
        <f t="array" ref="J256">SQRT(MMULT(MMULT(TRANSPOSE($A$4:$A$9),MMULT(TRANSPOSE(EXP(B257:G508)-1),EXP(B257:G508)-1)/COUNTA(G257:G508)),$A$4:$A$9))*NORMSINV($B$11)</f>
        <v>-2.0453929423762625E-2</v>
      </c>
      <c r="K256" s="16">
        <f t="shared" si="3"/>
        <v>0</v>
      </c>
      <c r="L256" s="21">
        <f t="shared" si="4"/>
        <v>-7.1551976291954741E-2</v>
      </c>
      <c r="M256" s="61">
        <f t="array" ref="M256">SQRT(MMULT(MMULT(TRANSPOSE($A$4:$A$9),MMULT(TRANSPOSE(EXP(B257:$G$532)-1),EXP(B257:$G$532)-1)/COUNTA($G257:G$532)),$A$4:$A$9))*(-1/SQRT(2*PI())*EXP(-1*(NORMSINV($B$11))^2/2)/$B$11)</f>
        <v>-2.5875457175345024E-2</v>
      </c>
      <c r="N256" s="21">
        <f t="array" ref="N256">SQRT(MMULT(MMULT(TRANSPOSE($A$4:$A$9),MMULT(TRANSPOSE(EXP(B257:G508)-1),EXP(B257:G508)-1)/COUNTA(G257:G508)),$A$4:$A$9))*(-1/SQRT(2*PI())*EXP(-1*(NORMSINV($B$11))^2/2)/$B$11)</f>
        <v>-2.3433341234331943E-2</v>
      </c>
      <c r="O256" s="62">
        <f t="shared" si="5"/>
        <v>-8.1825380172237172E-2</v>
      </c>
      <c r="P256" s="61">
        <f>Stocks!N280</f>
        <v>-1.4310131970541847E-3</v>
      </c>
      <c r="Q256" s="21">
        <f>Stocks!O280</f>
        <v>-9.1924045324677378E-3</v>
      </c>
      <c r="R256" s="21">
        <f>Stocks!P280</f>
        <v>-3.1478349124605238E-3</v>
      </c>
      <c r="S256" s="21">
        <f>Stocks!Q280</f>
        <v>2.0123638207011945E-2</v>
      </c>
      <c r="T256" s="21">
        <f>Stocks!R280</f>
        <v>3.1134897719639398E-4</v>
      </c>
      <c r="U256" s="21">
        <f>Stocks!S280</f>
        <v>4.9969037379858968E-3</v>
      </c>
      <c r="V256" s="61">
        <f t="shared" si="6"/>
        <v>1.9434397133686315E-3</v>
      </c>
    </row>
    <row r="257" spans="1:22" ht="12.75" customHeight="1">
      <c r="A257" s="63">
        <f>Stocks!A279</f>
        <v>42797</v>
      </c>
      <c r="B257" s="64">
        <f>Stocks!H279</f>
        <v>4.3422476095061691E-3</v>
      </c>
      <c r="C257" s="64">
        <f>Stocks!I279</f>
        <v>-2.7855713351025371E-4</v>
      </c>
      <c r="D257" s="64">
        <f>Stocks!J279</f>
        <v>5.8835336773555335E-3</v>
      </c>
      <c r="E257" s="64">
        <f>Stocks!K279</f>
        <v>-2.7990114287085354E-3</v>
      </c>
      <c r="F257" s="64">
        <f>Stocks!L279</f>
        <v>3.742280864986975E-3</v>
      </c>
      <c r="G257" s="65">
        <f>Stocks!M279</f>
        <v>3.1853836161805618E-3</v>
      </c>
      <c r="H257" s="21">
        <f t="array" ref="H257">SQRT(MMULT(MMULT(TRANSPOSE($A$4:$A$9),MMULT(TRANSPOSE(EXP(B258:$G$530)-1),EXP(B258:$G$530)-1)/COUNTA($G258:G$530)),$A$4:$A$9))*NORMSINV($B$11)</f>
        <v>-2.2665703303444352E-2</v>
      </c>
      <c r="I257" s="16">
        <f t="shared" si="2"/>
        <v>0</v>
      </c>
      <c r="J257" s="21">
        <f t="array" ref="J257">SQRT(MMULT(MMULT(TRANSPOSE($A$4:$A$9),MMULT(TRANSPOSE(EXP(B258:G509)-1),EXP(B258:G509)-1)/COUNTA(G258:G509)),$A$4:$A$9))*NORMSINV($B$11)</f>
        <v>-2.0471972391559203E-2</v>
      </c>
      <c r="K257" s="16">
        <f t="shared" si="3"/>
        <v>0</v>
      </c>
      <c r="L257" s="21">
        <f t="shared" si="4"/>
        <v>-7.1675247208486711E-2</v>
      </c>
      <c r="M257" s="61">
        <f t="array" ref="M257">SQRT(MMULT(MMULT(TRANSPOSE($A$4:$A$9),MMULT(TRANSPOSE(EXP(B258:$G$532)-1),EXP(B258:$G$532)-1)/COUNTA($G258:G$532)),$A$4:$A$9))*(-1/SQRT(2*PI())*EXP(-1*(NORMSINV($B$11))^2/2)/$B$11)</f>
        <v>-2.5919863210831257E-2</v>
      </c>
      <c r="N257" s="21">
        <f t="array" ref="N257">SQRT(MMULT(MMULT(TRANSPOSE($A$4:$A$9),MMULT(TRANSPOSE(EXP(B258:G509)-1),EXP(B258:G509)-1)/COUNTA(G258:G509)),$A$4:$A$9))*(-1/SQRT(2*PI())*EXP(-1*(NORMSINV($B$11))^2/2)/$B$11)</f>
        <v>-2.3454012422371055E-2</v>
      </c>
      <c r="O257" s="62">
        <f t="shared" si="5"/>
        <v>-8.1965804386231925E-2</v>
      </c>
      <c r="P257" s="61">
        <f>Stocks!N279</f>
        <v>4.3516888270790461E-3</v>
      </c>
      <c r="Q257" s="21">
        <f>Stocks!O279</f>
        <v>-2.7851834007405822E-4</v>
      </c>
      <c r="R257" s="21">
        <f>Stocks!P279</f>
        <v>5.9008756556444882E-3</v>
      </c>
      <c r="S257" s="21">
        <f>Stocks!Q279</f>
        <v>-2.7950978484563363E-3</v>
      </c>
      <c r="T257" s="21">
        <f>Stocks!R279</f>
        <v>3.7492919411003774E-3</v>
      </c>
      <c r="U257" s="21">
        <f>Stocks!S279</f>
        <v>3.1904623417030142E-3</v>
      </c>
      <c r="V257" s="61">
        <f t="shared" si="6"/>
        <v>2.3531170961660886E-3</v>
      </c>
    </row>
    <row r="258" spans="1:22" ht="12.75" customHeight="1">
      <c r="A258" s="63">
        <f>Stocks!A278</f>
        <v>42796</v>
      </c>
      <c r="B258" s="64">
        <f>Stocks!H278</f>
        <v>1.8381303876740913E-3</v>
      </c>
      <c r="C258" s="64">
        <f>Stocks!I278</f>
        <v>-5.5667155258065008E-4</v>
      </c>
      <c r="D258" s="64">
        <f>Stocks!J278</f>
        <v>-5.9549275881085008E-3</v>
      </c>
      <c r="E258" s="64">
        <f>Stocks!K278</f>
        <v>-2.2114410861321755E-2</v>
      </c>
      <c r="F258" s="64">
        <f>Stocks!L278</f>
        <v>-1.4424620580563974E-2</v>
      </c>
      <c r="G258" s="65">
        <f>Stocks!M278</f>
        <v>4.9337920972889601E-3</v>
      </c>
      <c r="H258" s="21">
        <f t="array" ref="H258">SQRT(MMULT(MMULT(TRANSPOSE($A$4:$A$9),MMULT(TRANSPOSE(EXP(B259:$G$530)-1),EXP(B259:$G$530)-1)/COUNTA($G259:G$530)),$A$4:$A$9))*NORMSINV($B$11)</f>
        <v>-2.2691639431932174E-2</v>
      </c>
      <c r="I258" s="16">
        <f t="shared" si="2"/>
        <v>0</v>
      </c>
      <c r="J258" s="21">
        <f t="array" ref="J258">SQRT(MMULT(MMULT(TRANSPOSE($A$4:$A$9),MMULT(TRANSPOSE(EXP(B259:G510)-1),EXP(B259:G510)-1)/COUNTA(G259:G510)),$A$4:$A$9))*NORMSINV($B$11)</f>
        <v>-2.0453777208832544E-2</v>
      </c>
      <c r="K258" s="16">
        <f t="shared" si="3"/>
        <v>0</v>
      </c>
      <c r="L258" s="21">
        <f t="shared" si="4"/>
        <v>-7.175726444819501E-2</v>
      </c>
      <c r="M258" s="61">
        <f t="array" ref="M258">SQRT(MMULT(MMULT(TRANSPOSE($A$4:$A$9),MMULT(TRANSPOSE(EXP(B259:$G$532)-1),EXP(B259:$G$532)-1)/COUNTA($G259:G$532)),$A$4:$A$9))*(-1/SQRT(2*PI())*EXP(-1*(NORMSINV($B$11))^2/2)/$B$11)</f>
        <v>-2.5949348949956392E-2</v>
      </c>
      <c r="N258" s="21">
        <f t="array" ref="N258">SQRT(MMULT(MMULT(TRANSPOSE($A$4:$A$9),MMULT(TRANSPOSE(EXP(B259:G510)-1),EXP(B259:G510)-1)/COUNTA(G259:G510)),$A$4:$A$9))*(-1/SQRT(2*PI())*EXP(-1*(NORMSINV($B$11))^2/2)/$B$11)</f>
        <v>-2.3433166847087145E-2</v>
      </c>
      <c r="O258" s="62">
        <f t="shared" si="5"/>
        <v>-8.20590464803609E-2</v>
      </c>
      <c r="P258" s="61">
        <f>Stocks!N278</f>
        <v>1.8398207849000744E-3</v>
      </c>
      <c r="Q258" s="21">
        <f>Stocks!O278</f>
        <v>-5.565166397184456E-4</v>
      </c>
      <c r="R258" s="21">
        <f>Stocks!P278</f>
        <v>-5.9372321492613851E-3</v>
      </c>
      <c r="S258" s="21">
        <f>Stocks!Q278</f>
        <v>-2.1871679854399355E-2</v>
      </c>
      <c r="T258" s="21">
        <f>Stocks!R278</f>
        <v>-1.4321084163462991E-2</v>
      </c>
      <c r="U258" s="21">
        <f>Stocks!S278</f>
        <v>4.9459832908774516E-3</v>
      </c>
      <c r="V258" s="61">
        <f t="shared" si="6"/>
        <v>-5.9834514551774408E-3</v>
      </c>
    </row>
    <row r="259" spans="1:22" ht="12.75" customHeight="1">
      <c r="A259" s="63">
        <f>Stocks!A277</f>
        <v>42795</v>
      </c>
      <c r="B259" s="64">
        <f>Stocks!H277</f>
        <v>1.1999359811210196E-4</v>
      </c>
      <c r="C259" s="64">
        <f>Stocks!I277</f>
        <v>-7.486396796381709E-3</v>
      </c>
      <c r="D259" s="64">
        <f>Stocks!J277</f>
        <v>2.0232924119923053E-2</v>
      </c>
      <c r="E259" s="64">
        <f>Stocks!K277</f>
        <v>3.6518686685383011E-3</v>
      </c>
      <c r="F259" s="64">
        <f>Stocks!L277</f>
        <v>1.4893447418472367E-2</v>
      </c>
      <c r="G259" s="65">
        <f>Stocks!M277</f>
        <v>-6.0878186338227469E-3</v>
      </c>
      <c r="H259" s="21">
        <f t="array" ref="H259">SQRT(MMULT(MMULT(TRANSPOSE($A$4:$A$9),MMULT(TRANSPOSE(EXP(B260:$G$530)-1),EXP(B260:$G$530)-1)/COUNTA($G260:G$530)),$A$4:$A$9))*NORMSINV($B$11)</f>
        <v>-2.2725410895145768E-2</v>
      </c>
      <c r="I259" s="16">
        <f t="shared" si="2"/>
        <v>0</v>
      </c>
      <c r="J259" s="21">
        <f t="array" ref="J259">SQRT(MMULT(MMULT(TRANSPOSE($A$4:$A$9),MMULT(TRANSPOSE(EXP(B260:G511)-1),EXP(B260:G511)-1)/COUNTA(G260:G511)),$A$4:$A$9))*NORMSINV($B$11)</f>
        <v>-2.0692338224475623E-2</v>
      </c>
      <c r="K259" s="16">
        <f t="shared" si="3"/>
        <v>0</v>
      </c>
      <c r="L259" s="21">
        <f t="shared" si="4"/>
        <v>-7.1864059191866558E-2</v>
      </c>
      <c r="M259" s="61">
        <f t="array" ref="M259">SQRT(MMULT(MMULT(TRANSPOSE($A$4:$A$9),MMULT(TRANSPOSE(EXP(B260:$G$532)-1),EXP(B260:$G$532)-1)/COUNTA($G260:G$532)),$A$4:$A$9))*(-1/SQRT(2*PI())*EXP(-1*(NORMSINV($B$11))^2/2)/$B$11)</f>
        <v>-2.5987793156972951E-2</v>
      </c>
      <c r="N259" s="21">
        <f t="array" ref="N259">SQRT(MMULT(MMULT(TRANSPOSE($A$4:$A$9),MMULT(TRANSPOSE(EXP(B260:G511)-1),EXP(B260:G511)-1)/COUNTA(G260:G511)),$A$4:$A$9))*(-1/SQRT(2*PI())*EXP(-1*(NORMSINV($B$11))^2/2)/$B$11)</f>
        <v>-2.3706477738552254E-2</v>
      </c>
      <c r="O259" s="62">
        <f t="shared" si="5"/>
        <v>-8.2180617737372244E-2</v>
      </c>
      <c r="P259" s="61">
        <f>Stocks!N277</f>
        <v>1.2000079763190397E-4</v>
      </c>
      <c r="Q259" s="21">
        <f>Stocks!O277</f>
        <v>-7.4584435278023335E-3</v>
      </c>
      <c r="R259" s="21">
        <f>Stocks!P277</f>
        <v>2.0438997202995655E-2</v>
      </c>
      <c r="S259" s="21">
        <f>Stocks!Q277</f>
        <v>3.6585448653152523E-3</v>
      </c>
      <c r="T259" s="21">
        <f>Stocks!R277</f>
        <v>1.500490746045623E-2</v>
      </c>
      <c r="U259" s="21">
        <f>Stocks!S277</f>
        <v>-6.0693254127862821E-3</v>
      </c>
      <c r="V259" s="61">
        <f t="shared" si="6"/>
        <v>4.282446897635071E-3</v>
      </c>
    </row>
    <row r="260" spans="1:22" ht="12.75" customHeight="1">
      <c r="A260" s="63">
        <f>Stocks!A276</f>
        <v>42794</v>
      </c>
      <c r="B260" s="64">
        <f>Stocks!H276</f>
        <v>1.5154894828295219E-2</v>
      </c>
      <c r="C260" s="64">
        <f>Stocks!I276</f>
        <v>-8.5271622335899074E-3</v>
      </c>
      <c r="D260" s="64">
        <f>Stocks!J276</f>
        <v>4.3825168779156065E-4</v>
      </c>
      <c r="E260" s="64">
        <f>Stocks!K276</f>
        <v>-8.9655217031968347E-3</v>
      </c>
      <c r="F260" s="64">
        <f>Stocks!L276</f>
        <v>-3.8999231506218835E-3</v>
      </c>
      <c r="G260" s="65">
        <f>Stocks!M276</f>
        <v>6.9667220681226957E-3</v>
      </c>
      <c r="H260" s="21">
        <f t="array" ref="H260">SQRT(MMULT(MMULT(TRANSPOSE($A$4:$A$9),MMULT(TRANSPOSE(EXP(B261:$G$530)-1),EXP(B261:$G$530)-1)/COUNTA($G261:G$530)),$A$4:$A$9))*NORMSINV($B$11)</f>
        <v>-2.2767432435215319E-2</v>
      </c>
      <c r="I260" s="16">
        <f t="shared" si="2"/>
        <v>0</v>
      </c>
      <c r="J260" s="21">
        <f t="array" ref="J260">SQRT(MMULT(MMULT(TRANSPOSE($A$4:$A$9),MMULT(TRANSPOSE(EXP(B261:G512)-1),EXP(B261:G512)-1)/COUNTA(G261:G512)),$A$4:$A$9))*NORMSINV($B$11)</f>
        <v>-2.0710814176082309E-2</v>
      </c>
      <c r="K260" s="16">
        <f t="shared" si="3"/>
        <v>0</v>
      </c>
      <c r="L260" s="21">
        <f t="shared" si="4"/>
        <v>-7.1996942969274377E-2</v>
      </c>
      <c r="M260" s="61">
        <f t="array" ref="M260">SQRT(MMULT(MMULT(TRANSPOSE($A$4:$A$9),MMULT(TRANSPOSE(EXP(B261:$G$532)-1),EXP(B261:$G$532)-1)/COUNTA($G261:G$532)),$A$4:$A$9))*(-1/SQRT(2*PI())*EXP(-1*(NORMSINV($B$11))^2/2)/$B$11)</f>
        <v>-2.6035669908113464E-2</v>
      </c>
      <c r="N260" s="21">
        <f t="array" ref="N260">SQRT(MMULT(MMULT(TRANSPOSE($A$4:$A$9),MMULT(TRANSPOSE(EXP(B261:G512)-1),EXP(B261:G512)-1)/COUNTA(G261:G512)),$A$4:$A$9))*(-1/SQRT(2*PI())*EXP(-1*(NORMSINV($B$11))^2/2)/$B$11)</f>
        <v>-2.3727644980780321E-2</v>
      </c>
      <c r="O260" s="62">
        <f t="shared" si="5"/>
        <v>-8.233201731794533E-2</v>
      </c>
      <c r="P260" s="61">
        <f>Stocks!N276</f>
        <v>1.5270312557695028E-2</v>
      </c>
      <c r="Q260" s="21">
        <f>Stocks!O276</f>
        <v>-8.4909091043313071E-3</v>
      </c>
      <c r="R260" s="21">
        <f>Stocks!P276</f>
        <v>4.3834773409273019E-4</v>
      </c>
      <c r="S260" s="21">
        <f>Stocks!Q276</f>
        <v>-8.9254512537352369E-3</v>
      </c>
      <c r="T260" s="21">
        <f>Stocks!R276</f>
        <v>-3.8923283266159609E-3</v>
      </c>
      <c r="U260" s="21">
        <f>Stocks!S276</f>
        <v>6.9910461298267933E-3</v>
      </c>
      <c r="V260" s="61">
        <f t="shared" si="6"/>
        <v>2.3183628948867437E-4</v>
      </c>
    </row>
    <row r="261" spans="1:22" ht="12.75" customHeight="1">
      <c r="A261" s="63">
        <f>Stocks!A275</f>
        <v>42793</v>
      </c>
      <c r="B261" s="64">
        <f>Stocks!H275</f>
        <v>-4.2810042660490218E-2</v>
      </c>
      <c r="C261" s="64">
        <f>Stocks!I275</f>
        <v>-5.4764393520210228E-4</v>
      </c>
      <c r="D261" s="64">
        <f>Stocks!J275</f>
        <v>1.9736107437888775E-3</v>
      </c>
      <c r="E261" s="64">
        <f>Stocks!K275</f>
        <v>1.1163330383292098E-3</v>
      </c>
      <c r="F261" s="64">
        <f>Stocks!L275</f>
        <v>-6.0535655531597241E-3</v>
      </c>
      <c r="G261" s="65">
        <f>Stocks!M275</f>
        <v>1.6617880531449009E-4</v>
      </c>
      <c r="H261" s="21">
        <f t="array" ref="H261">SQRT(MMULT(MMULT(TRANSPOSE($A$4:$A$9),MMULT(TRANSPOSE(EXP(B262:$G$530)-1),EXP(B262:$G$530)-1)/COUNTA($G262:G$530)),$A$4:$A$9))*NORMSINV($B$11)</f>
        <v>-2.2784636300031424E-2</v>
      </c>
      <c r="I261" s="16">
        <f t="shared" si="2"/>
        <v>0</v>
      </c>
      <c r="J261" s="21">
        <f t="array" ref="J261">SQRT(MMULT(MMULT(TRANSPOSE($A$4:$A$9),MMULT(TRANSPOSE(EXP(B262:G513)-1),EXP(B262:G513)-1)/COUNTA(G262:G513)),$A$4:$A$9))*NORMSINV($B$11)</f>
        <v>-2.0681336876654143E-2</v>
      </c>
      <c r="K261" s="16">
        <f t="shared" si="3"/>
        <v>0</v>
      </c>
      <c r="L261" s="21">
        <f t="shared" si="4"/>
        <v>-7.2051346366650892E-2</v>
      </c>
      <c r="M261" s="61">
        <f t="array" ref="M261">SQRT(MMULT(MMULT(TRANSPOSE($A$4:$A$9),MMULT(TRANSPOSE(EXP(B262:$G$532)-1),EXP(B262:$G$532)-1)/COUNTA($G262:G$532)),$A$4:$A$9))*(-1/SQRT(2*PI())*EXP(-1*(NORMSINV($B$11))^2/2)/$B$11)</f>
        <v>-2.6055164660307738E-2</v>
      </c>
      <c r="N261" s="21">
        <f t="array" ref="N261">SQRT(MMULT(MMULT(TRANSPOSE($A$4:$A$9),MMULT(TRANSPOSE(EXP(B262:G513)-1),EXP(B262:G513)-1)/COUNTA(G262:G513)),$A$4:$A$9))*(-1/SQRT(2*PI())*EXP(-1*(NORMSINV($B$11))^2/2)/$B$11)</f>
        <v>-2.3693873884681575E-2</v>
      </c>
      <c r="O261" s="62">
        <f t="shared" si="5"/>
        <v>-8.2393665137299801E-2</v>
      </c>
      <c r="P261" s="61">
        <f>Stocks!N275</f>
        <v>-4.1906630350194554E-2</v>
      </c>
      <c r="Q261" s="21">
        <f>Stocks!O275</f>
        <v>-5.4749400563278107E-4</v>
      </c>
      <c r="R261" s="21">
        <f>Stocks!P275</f>
        <v>1.9755595953533998E-3</v>
      </c>
      <c r="S261" s="21">
        <f>Stocks!Q275</f>
        <v>1.1169563699824536E-3</v>
      </c>
      <c r="T261" s="21">
        <f>Stocks!R275</f>
        <v>-6.0352796421332677E-3</v>
      </c>
      <c r="U261" s="21">
        <f>Stocks!S275</f>
        <v>1.6619261377700314E-4</v>
      </c>
      <c r="V261" s="61">
        <f t="shared" si="6"/>
        <v>-7.5384492364746238E-3</v>
      </c>
    </row>
    <row r="262" spans="1:22" ht="12.75" customHeight="1">
      <c r="A262" s="63">
        <f>Stocks!A274</f>
        <v>42790</v>
      </c>
      <c r="B262" s="64">
        <f>Stocks!H274</f>
        <v>3.9376841466038318E-3</v>
      </c>
      <c r="C262" s="64">
        <f>Stocks!I274</f>
        <v>9.6272054771751846E-3</v>
      </c>
      <c r="D262" s="64">
        <f>Stocks!J274</f>
        <v>9.520139335237245E-4</v>
      </c>
      <c r="E262" s="64">
        <f>Stocks!K274</f>
        <v>3.2863785243165155E-3</v>
      </c>
      <c r="F262" s="64">
        <f>Stocks!L274</f>
        <v>0</v>
      </c>
      <c r="G262" s="65">
        <f>Stocks!M274</f>
        <v>-5.5571763335475676E-3</v>
      </c>
      <c r="H262" s="21">
        <f t="array" ref="H262">SQRT(MMULT(MMULT(TRANSPOSE($A$4:$A$9),MMULT(TRANSPOSE(EXP(B263:$G$530)-1),EXP(B263:$G$530)-1)/COUNTA($G263:G$530)),$A$4:$A$9))*NORMSINV($B$11)</f>
        <v>-2.2825239912664136E-2</v>
      </c>
      <c r="I262" s="16">
        <f t="shared" si="2"/>
        <v>0</v>
      </c>
      <c r="J262" s="21">
        <f t="array" ref="J262">SQRT(MMULT(MMULT(TRANSPOSE($A$4:$A$9),MMULT(TRANSPOSE(EXP(B263:G514)-1),EXP(B263:G514)-1)/COUNTA(G263:G514)),$A$4:$A$9))*NORMSINV($B$11)</f>
        <v>-2.0920293937520446E-2</v>
      </c>
      <c r="K262" s="16">
        <f t="shared" si="3"/>
        <v>0</v>
      </c>
      <c r="L262" s="21">
        <f t="shared" si="4"/>
        <v>-7.2179746263801456E-2</v>
      </c>
      <c r="M262" s="61">
        <f t="array" ref="M262">SQRT(MMULT(MMULT(TRANSPOSE($A$4:$A$9),MMULT(TRANSPOSE(EXP(B263:$G$532)-1),EXP(B263:$G$532)-1)/COUNTA($G263:G$532)),$A$4:$A$9))*(-1/SQRT(2*PI())*EXP(-1*(NORMSINV($B$11))^2/2)/$B$11)</f>
        <v>-2.6101416196686118E-2</v>
      </c>
      <c r="N262" s="21">
        <f t="array" ref="N262">SQRT(MMULT(MMULT(TRANSPOSE($A$4:$A$9),MMULT(TRANSPOSE(EXP(B263:G514)-1),EXP(B263:G514)-1)/COUNTA(G263:G514)),$A$4:$A$9))*(-1/SQRT(2*PI())*EXP(-1*(NORMSINV($B$11))^2/2)/$B$11)</f>
        <v>-2.3967638511107232E-2</v>
      </c>
      <c r="O262" s="62">
        <f t="shared" si="5"/>
        <v>-8.2539925337537623E-2</v>
      </c>
      <c r="P262" s="61">
        <f>Stocks!N274</f>
        <v>3.9454470107143577E-3</v>
      </c>
      <c r="Q262" s="21">
        <f>Stocks!O274</f>
        <v>9.6736960916227258E-3</v>
      </c>
      <c r="R262" s="21">
        <f>Stocks!P274</f>
        <v>9.5246724262939002E-4</v>
      </c>
      <c r="S262" s="21">
        <f>Stocks!Q274</f>
        <v>3.291784586719295E-3</v>
      </c>
      <c r="T262" s="21">
        <f>Stocks!R274</f>
        <v>0</v>
      </c>
      <c r="U262" s="21">
        <f>Stocks!S274</f>
        <v>-5.541763792432616E-3</v>
      </c>
      <c r="V262" s="61">
        <f t="shared" si="6"/>
        <v>2.0536051898755255E-3</v>
      </c>
    </row>
    <row r="263" spans="1:22" ht="12.75" customHeight="1">
      <c r="A263" s="63">
        <f>Stocks!A273</f>
        <v>42789</v>
      </c>
      <c r="B263" s="64">
        <f>Stocks!H273</f>
        <v>-6.6199820078039012E-2</v>
      </c>
      <c r="C263" s="64">
        <f>Stocks!I273</f>
        <v>3.0452319315968407E-3</v>
      </c>
      <c r="D263" s="64">
        <f>Stocks!J273</f>
        <v>-4.2392096032731145E-3</v>
      </c>
      <c r="E263" s="64">
        <f>Stocks!K273</f>
        <v>-7.5356343198803395E-3</v>
      </c>
      <c r="F263" s="64">
        <f>Stocks!L273</f>
        <v>4.0316958232240801E-3</v>
      </c>
      <c r="G263" s="65">
        <f>Stocks!M273</f>
        <v>1.5454502325223788E-3</v>
      </c>
      <c r="H263" s="21">
        <f t="array" ref="H263">SQRT(MMULT(MMULT(TRANSPOSE($A$4:$A$9),MMULT(TRANSPOSE(EXP(B264:$G$530)-1),EXP(B264:$G$530)-1)/COUNTA($G264:G$530)),$A$4:$A$9))*NORMSINV($B$11)</f>
        <v>-2.2812354201284506E-2</v>
      </c>
      <c r="I263" s="16">
        <f t="shared" si="2"/>
        <v>0</v>
      </c>
      <c r="J263" s="21">
        <f t="array" ref="J263">SQRT(MMULT(MMULT(TRANSPOSE($A$4:$A$9),MMULT(TRANSPOSE(EXP(B264:G515)-1),EXP(B264:G515)-1)/COUNTA(G264:G515)),$A$4:$A$9))*NORMSINV($B$11)</f>
        <v>-2.0899072209969123E-2</v>
      </c>
      <c r="K263" s="16">
        <f t="shared" si="3"/>
        <v>0</v>
      </c>
      <c r="L263" s="21">
        <f t="shared" si="4"/>
        <v>-7.2138998066570273E-2</v>
      </c>
      <c r="M263" s="61">
        <f t="array" ref="M263">SQRT(MMULT(MMULT(TRANSPOSE($A$4:$A$9),MMULT(TRANSPOSE(EXP(B264:$G$532)-1),EXP(B264:$G$532)-1)/COUNTA($G264:G$532)),$A$4:$A$9))*(-1/SQRT(2*PI())*EXP(-1*(NORMSINV($B$11))^2/2)/$B$11)</f>
        <v>-2.6086499357807342E-2</v>
      </c>
      <c r="N263" s="21">
        <f t="array" ref="N263">SQRT(MMULT(MMULT(TRANSPOSE($A$4:$A$9),MMULT(TRANSPOSE(EXP(B264:G515)-1),EXP(B264:G515)-1)/COUNTA(G264:G515)),$A$4:$A$9))*(-1/SQRT(2*PI())*EXP(-1*(NORMSINV($B$11))^2/2)/$B$11)</f>
        <v>-2.394332553079967E-2</v>
      </c>
      <c r="O263" s="62">
        <f t="shared" si="5"/>
        <v>-8.2492754151190936E-2</v>
      </c>
      <c r="P263" s="61">
        <f>Stocks!N273</f>
        <v>-6.4056174763037099E-2</v>
      </c>
      <c r="Q263" s="21">
        <f>Stocks!O273</f>
        <v>3.0498733605688008E-3</v>
      </c>
      <c r="R263" s="21">
        <f>Stocks!P273</f>
        <v>-4.2302368378651801E-3</v>
      </c>
      <c r="S263" s="21">
        <f>Stocks!Q273</f>
        <v>-7.5073126129062617E-3</v>
      </c>
      <c r="T263" s="21">
        <f>Stocks!R273</f>
        <v>4.0398340420949889E-3</v>
      </c>
      <c r="U263" s="21">
        <f>Stocks!S273</f>
        <v>1.5466450561671921E-3</v>
      </c>
      <c r="V263" s="61">
        <f t="shared" si="6"/>
        <v>-1.1192895292496258E-2</v>
      </c>
    </row>
    <row r="264" spans="1:22" ht="12.75" customHeight="1">
      <c r="A264" s="63">
        <f>Stocks!A272</f>
        <v>42788</v>
      </c>
      <c r="B264" s="64">
        <f>Stocks!H272</f>
        <v>-1.4086291453106109E-2</v>
      </c>
      <c r="C264" s="64">
        <f>Stocks!I272</f>
        <v>-1.2398933379789411E-2</v>
      </c>
      <c r="D264" s="64">
        <f>Stocks!J272</f>
        <v>2.9945516724291083E-3</v>
      </c>
      <c r="E264" s="64">
        <f>Stocks!K272</f>
        <v>8.7970613344818139E-3</v>
      </c>
      <c r="F264" s="64">
        <f>Stocks!L272</f>
        <v>-2.0179041984498907E-3</v>
      </c>
      <c r="G264" s="65">
        <f>Stocks!M272</f>
        <v>1.277687139446306E-2</v>
      </c>
      <c r="H264" s="21">
        <f t="array" ref="H264">SQRT(MMULT(MMULT(TRANSPOSE($A$4:$A$9),MMULT(TRANSPOSE(EXP(B265:$G$530)-1),EXP(B265:$G$530)-1)/COUNTA($G265:G$530)),$A$4:$A$9))*NORMSINV($B$11)</f>
        <v>-2.2855031240840051E-2</v>
      </c>
      <c r="I264" s="16">
        <f t="shared" si="2"/>
        <v>0</v>
      </c>
      <c r="J264" s="21">
        <f t="array" ref="J264">SQRT(MMULT(MMULT(TRANSPOSE($A$4:$A$9),MMULT(TRANSPOSE(EXP(B265:G516)-1),EXP(B265:G516)-1)/COUNTA(G265:G516)),$A$4:$A$9))*NORMSINV($B$11)</f>
        <v>-2.1047580450836444E-2</v>
      </c>
      <c r="K264" s="16">
        <f t="shared" si="3"/>
        <v>0</v>
      </c>
      <c r="L264" s="21">
        <f t="shared" si="4"/>
        <v>-7.2273954715358885E-2</v>
      </c>
      <c r="M264" s="61">
        <f t="array" ref="M264">SQRT(MMULT(MMULT(TRANSPOSE($A$4:$A$9),MMULT(TRANSPOSE(EXP(B265:$G$532)-1),EXP(B265:$G$532)-1)/COUNTA($G265:G$532)),$A$4:$A$9))*(-1/SQRT(2*PI())*EXP(-1*(NORMSINV($B$11))^2/2)/$B$11)</f>
        <v>-2.6135118317310951E-2</v>
      </c>
      <c r="N264" s="21">
        <f t="array" ref="N264">SQRT(MMULT(MMULT(TRANSPOSE($A$4:$A$9),MMULT(TRANSPOSE(EXP(B265:G516)-1),EXP(B265:G516)-1)/COUNTA(G265:G516)),$A$4:$A$9))*(-1/SQRT(2*PI())*EXP(-1*(NORMSINV($B$11))^2/2)/$B$11)</f>
        <v>-2.4113466153281301E-2</v>
      </c>
      <c r="O264" s="62">
        <f t="shared" si="5"/>
        <v>-8.2646500800689832E-2</v>
      </c>
      <c r="P264" s="61">
        <f>Stocks!N272</f>
        <v>-1.39875438558954E-2</v>
      </c>
      <c r="Q264" s="21">
        <f>Stocks!O272</f>
        <v>-1.2322383311669891E-2</v>
      </c>
      <c r="R264" s="21">
        <f>Stocks!P272</f>
        <v>2.9990398211680747E-3</v>
      </c>
      <c r="S264" s="21">
        <f>Stocks!Q272</f>
        <v>8.8358691934417137E-3</v>
      </c>
      <c r="T264" s="21">
        <f>Stocks!R272</f>
        <v>-2.0158695985455282E-3</v>
      </c>
      <c r="U264" s="21">
        <f>Stocks!S272</f>
        <v>1.2858844363100374E-2</v>
      </c>
      <c r="V264" s="61">
        <f t="shared" si="6"/>
        <v>-6.0534056473344339E-4</v>
      </c>
    </row>
    <row r="265" spans="1:22" ht="12.75" customHeight="1">
      <c r="A265" s="63">
        <f>Stocks!A271</f>
        <v>42787</v>
      </c>
      <c r="B265" s="64">
        <f>Stocks!H271</f>
        <v>1.8777174649784043E-2</v>
      </c>
      <c r="C265" s="64">
        <f>Stocks!I271</f>
        <v>1.0959764616623022E-3</v>
      </c>
      <c r="D265" s="64">
        <f>Stocks!J271</f>
        <v>7.1949018562236493E-3</v>
      </c>
      <c r="E265" s="64">
        <f>Stocks!K271</f>
        <v>2.6683885691993099E-3</v>
      </c>
      <c r="F265" s="64">
        <f>Stocks!L271</f>
        <v>-2.0137916247740749E-3</v>
      </c>
      <c r="G265" s="65">
        <f>Stocks!M271</f>
        <v>-5.1156835223465898E-4</v>
      </c>
      <c r="H265" s="21">
        <f t="array" ref="H265">SQRT(MMULT(MMULT(TRANSPOSE($A$4:$A$9),MMULT(TRANSPOSE(EXP(B266:$G$530)-1),EXP(B266:$G$530)-1)/COUNTA($G266:G$530)),$A$4:$A$9))*NORMSINV($B$11)</f>
        <v>-2.288879757814433E-2</v>
      </c>
      <c r="I265" s="16">
        <f t="shared" si="2"/>
        <v>0</v>
      </c>
      <c r="J265" s="21">
        <f t="array" ref="J265">SQRT(MMULT(MMULT(TRANSPOSE($A$4:$A$9),MMULT(TRANSPOSE(EXP(B266:G517)-1),EXP(B266:G517)-1)/COUNTA(G266:G517)),$A$4:$A$9))*NORMSINV($B$11)</f>
        <v>-2.1407387359504749E-2</v>
      </c>
      <c r="K265" s="16">
        <f t="shared" si="3"/>
        <v>0</v>
      </c>
      <c r="L265" s="21">
        <f t="shared" si="4"/>
        <v>-7.2380733249481924E-2</v>
      </c>
      <c r="M265" s="61">
        <f t="array" ref="M265">SQRT(MMULT(MMULT(TRANSPOSE($A$4:$A$9),MMULT(TRANSPOSE(EXP(B266:$G$532)-1),EXP(B266:$G$532)-1)/COUNTA($G266:G$532)),$A$4:$A$9))*(-1/SQRT(2*PI())*EXP(-1*(NORMSINV($B$11))^2/2)/$B$11)</f>
        <v>-2.6173545742017867E-2</v>
      </c>
      <c r="N265" s="21">
        <f t="array" ref="N265">SQRT(MMULT(MMULT(TRANSPOSE($A$4:$A$9),MMULT(TRANSPOSE(EXP(B266:G517)-1),EXP(B266:G517)-1)/COUNTA(G266:G517)),$A$4:$A$9))*(-1/SQRT(2*PI())*EXP(-1*(NORMSINV($B$11))^2/2)/$B$11)</f>
        <v>-2.4525684162574866E-2</v>
      </c>
      <c r="O265" s="62">
        <f t="shared" si="5"/>
        <v>-8.2768018987378317E-2</v>
      </c>
      <c r="P265" s="61">
        <f>Stocks!N271</f>
        <v>1.8954574409505553E-2</v>
      </c>
      <c r="Q265" s="21">
        <f>Stocks!O271</f>
        <v>1.0965772633325704E-3</v>
      </c>
      <c r="R265" s="21">
        <f>Stocks!P271</f>
        <v>7.2208473503522063E-3</v>
      </c>
      <c r="S265" s="21">
        <f>Stocks!Q271</f>
        <v>2.6719518867111473E-3</v>
      </c>
      <c r="T265" s="21">
        <f>Stocks!R271</f>
        <v>-2.011765306842328E-3</v>
      </c>
      <c r="U265" s="21">
        <f>Stocks!S271</f>
        <v>-5.1143752345541888E-4</v>
      </c>
      <c r="V265" s="61">
        <f t="shared" si="6"/>
        <v>4.5701246799339547E-3</v>
      </c>
    </row>
    <row r="266" spans="1:22" ht="12.75" customHeight="1">
      <c r="A266" s="63">
        <f>Stocks!A270</f>
        <v>42783</v>
      </c>
      <c r="B266" s="64">
        <f>Stocks!H270</f>
        <v>1.2121804292767867E-2</v>
      </c>
      <c r="C266" s="64">
        <f>Stocks!I270</f>
        <v>1.9208612725160805E-3</v>
      </c>
      <c r="D266" s="64">
        <f>Stocks!J270</f>
        <v>2.7300510350288573E-3</v>
      </c>
      <c r="E266" s="64">
        <f>Stocks!K270</f>
        <v>1.4777190385986895E-3</v>
      </c>
      <c r="F266" s="64">
        <f>Stocks!L270</f>
        <v>1.5489160841066958E-3</v>
      </c>
      <c r="G266" s="65">
        <f>Stocks!M270</f>
        <v>-4.0327376631889428E-3</v>
      </c>
      <c r="H266" s="21">
        <f t="array" ref="H266">SQRT(MMULT(MMULT(TRANSPOSE($A$4:$A$9),MMULT(TRANSPOSE(EXP(B267:$G$530)-1),EXP(B267:$G$530)-1)/COUNTA($G267:G$530)),$A$4:$A$9))*NORMSINV($B$11)</f>
        <v>-2.2928984793011288E-2</v>
      </c>
      <c r="I266" s="16">
        <f t="shared" si="2"/>
        <v>0</v>
      </c>
      <c r="J266" s="21">
        <f t="array" ref="J266">SQRT(MMULT(MMULT(TRANSPOSE($A$4:$A$9),MMULT(TRANSPOSE(EXP(B267:G518)-1),EXP(B267:G518)-1)/COUNTA(G267:G518)),$A$4:$A$9))*NORMSINV($B$11)</f>
        <v>-2.1461134898065767E-2</v>
      </c>
      <c r="K266" s="16">
        <f t="shared" si="3"/>
        <v>0</v>
      </c>
      <c r="L266" s="21">
        <f t="shared" si="4"/>
        <v>-7.2507816381280094E-2</v>
      </c>
      <c r="M266" s="61">
        <f t="array" ref="M266">SQRT(MMULT(MMULT(TRANSPOSE($A$4:$A$9),MMULT(TRANSPOSE(EXP(B267:$G$532)-1),EXP(B267:$G$532)-1)/COUNTA($G267:G$532)),$A$4:$A$9))*(-1/SQRT(2*PI())*EXP(-1*(NORMSINV($B$11))^2/2)/$B$11)</f>
        <v>-2.6219313500638747E-2</v>
      </c>
      <c r="N266" s="21">
        <f t="array" ref="N266">SQRT(MMULT(MMULT(TRANSPOSE($A$4:$A$9),MMULT(TRANSPOSE(EXP(B267:G518)-1),EXP(B267:G518)-1)/COUNTA(G267:G518)),$A$4:$A$9))*(-1/SQRT(2*PI())*EXP(-1*(NORMSINV($B$11))^2/2)/$B$11)</f>
        <v>-2.4587260810538778E-2</v>
      </c>
      <c r="O266" s="62">
        <f t="shared" si="5"/>
        <v>-8.2912749348021106E-2</v>
      </c>
      <c r="P266" s="61">
        <f>Stocks!N270</f>
        <v>1.2195571123454626E-2</v>
      </c>
      <c r="Q266" s="21">
        <f>Stocks!O270</f>
        <v>1.9227073083338626E-3</v>
      </c>
      <c r="R266" s="21">
        <f>Stocks!P270</f>
        <v>2.7337810179313194E-3</v>
      </c>
      <c r="S266" s="21">
        <f>Stocks!Q270</f>
        <v>1.4788114033803944E-3</v>
      </c>
      <c r="T266" s="21">
        <f>Stocks!R270</f>
        <v>1.550116274209026E-3</v>
      </c>
      <c r="U266" s="21">
        <f>Stocks!S270</f>
        <v>-4.0246170963648756E-3</v>
      </c>
      <c r="V266" s="61">
        <f t="shared" si="6"/>
        <v>2.642728338490725E-3</v>
      </c>
    </row>
    <row r="267" spans="1:22" ht="12.75" customHeight="1">
      <c r="A267" s="63">
        <f>Stocks!A269</f>
        <v>42782</v>
      </c>
      <c r="B267" s="64">
        <f>Stocks!H269</f>
        <v>-3.9406595162834672E-2</v>
      </c>
      <c r="C267" s="64">
        <f>Stocks!I269</f>
        <v>9.9366359434450956E-3</v>
      </c>
      <c r="D267" s="64">
        <f>Stocks!J269</f>
        <v>-1.1813883780946728E-3</v>
      </c>
      <c r="E267" s="64">
        <f>Stocks!K269</f>
        <v>-1.8292463304972011E-3</v>
      </c>
      <c r="F267" s="64">
        <f>Stocks!L269</f>
        <v>-1.5516588557045483E-4</v>
      </c>
      <c r="G267" s="65">
        <f>Stocks!M269</f>
        <v>-8.8393144465919622E-3</v>
      </c>
      <c r="H267" s="21">
        <f t="array" ref="H267">SQRT(MMULT(MMULT(TRANSPOSE($A$4:$A$9),MMULT(TRANSPOSE(EXP(B268:$G$530)-1),EXP(B268:$G$530)-1)/COUNTA($G268:G$530)),$A$4:$A$9))*NORMSINV($B$11)</f>
        <v>-2.2952000330622415E-2</v>
      </c>
      <c r="I267" s="16">
        <f t="shared" si="2"/>
        <v>0</v>
      </c>
      <c r="J267" s="21">
        <f t="array" ref="J267">SQRT(MMULT(MMULT(TRANSPOSE($A$4:$A$9),MMULT(TRANSPOSE(EXP(B268:G519)-1),EXP(B268:G519)-1)/COUNTA(G268:G519)),$A$4:$A$9))*NORMSINV($B$11)</f>
        <v>-2.1543902636354046E-2</v>
      </c>
      <c r="K267" s="16">
        <f t="shared" si="3"/>
        <v>0</v>
      </c>
      <c r="L267" s="21">
        <f t="shared" si="4"/>
        <v>-7.2580597901704527E-2</v>
      </c>
      <c r="M267" s="61">
        <f t="array" ref="M267">SQRT(MMULT(MMULT(TRANSPOSE($A$4:$A$9),MMULT(TRANSPOSE(EXP(B268:$G$532)-1),EXP(B268:$G$532)-1)/COUNTA($G268:G$532)),$A$4:$A$9))*(-1/SQRT(2*PI())*EXP(-1*(NORMSINV($B$11))^2/2)/$B$11)</f>
        <v>-2.6245443500184852E-2</v>
      </c>
      <c r="N267" s="21">
        <f t="array" ref="N267">SQRT(MMULT(MMULT(TRANSPOSE($A$4:$A$9),MMULT(TRANSPOSE(EXP(B268:G519)-1),EXP(B268:G519)-1)/COUNTA(G268:G519)),$A$4:$A$9))*(-1/SQRT(2*PI())*EXP(-1*(NORMSINV($B$11))^2/2)/$B$11)</f>
        <v>-2.4682084871692028E-2</v>
      </c>
      <c r="O267" s="62">
        <f t="shared" si="5"/>
        <v>-8.2995379661845961E-2</v>
      </c>
      <c r="P267" s="61">
        <f>Stocks!N269</f>
        <v>-3.8640254552464476E-2</v>
      </c>
      <c r="Q267" s="21">
        <f>Stocks!O269</f>
        <v>9.986168235892455E-3</v>
      </c>
      <c r="R267" s="21">
        <f>Stocks!P269</f>
        <v>-1.1806908135699266E-3</v>
      </c>
      <c r="S267" s="21">
        <f>Stocks!Q269</f>
        <v>-1.8275742791150594E-3</v>
      </c>
      <c r="T267" s="21">
        <f>Stocks!R269</f>
        <v>-1.5515384796702841E-4</v>
      </c>
      <c r="U267" s="21">
        <f>Stocks!S269</f>
        <v>-8.8003625604626424E-3</v>
      </c>
      <c r="V267" s="61">
        <f t="shared" si="6"/>
        <v>-6.7696446362811129E-3</v>
      </c>
    </row>
    <row r="268" spans="1:22" ht="12.75" customHeight="1">
      <c r="A268" s="63">
        <f>Stocks!A268</f>
        <v>42781</v>
      </c>
      <c r="B268" s="64">
        <f>Stocks!H268</f>
        <v>-4.3514030721544016E-3</v>
      </c>
      <c r="C268" s="64">
        <f>Stocks!I268</f>
        <v>3.3342252585679003E-3</v>
      </c>
      <c r="D268" s="64">
        <f>Stocks!J268</f>
        <v>3.6225110325114641E-3</v>
      </c>
      <c r="E268" s="64">
        <f>Stocks!K268</f>
        <v>1.0244159978796004E-2</v>
      </c>
      <c r="F268" s="64">
        <f>Stocks!L268</f>
        <v>-6.1978754107283639E-4</v>
      </c>
      <c r="G268" s="65">
        <f>Stocks!M268</f>
        <v>-1.0778878966481192E-2</v>
      </c>
      <c r="H268" s="21">
        <f t="array" ref="H268">SQRT(MMULT(MMULT(TRANSPOSE($A$4:$A$9),MMULT(TRANSPOSE(EXP(B269:$G$530)-1),EXP(B269:$G$530)-1)/COUNTA($G269:G$530)),$A$4:$A$9))*NORMSINV($B$11)</f>
        <v>-2.2995728873667125E-2</v>
      </c>
      <c r="I268" s="16">
        <f t="shared" si="2"/>
        <v>0</v>
      </c>
      <c r="J268" s="21">
        <f t="array" ref="J268">SQRT(MMULT(MMULT(TRANSPOSE($A$4:$A$9),MMULT(TRANSPOSE(EXP(B269:G520)-1),EXP(B269:G520)-1)/COUNTA(G269:G520)),$A$4:$A$9))*NORMSINV($B$11)</f>
        <v>-2.2152579849046103E-2</v>
      </c>
      <c r="K268" s="16">
        <f t="shared" si="3"/>
        <v>0</v>
      </c>
      <c r="L268" s="21">
        <f t="shared" si="4"/>
        <v>-7.2718879696486521E-2</v>
      </c>
      <c r="M268" s="61">
        <f t="array" ref="M268">SQRT(MMULT(MMULT(TRANSPOSE($A$4:$A$9),MMULT(TRANSPOSE(EXP(B269:$G$532)-1),EXP(B269:$G$532)-1)/COUNTA($G269:G$532)),$A$4:$A$9))*(-1/SQRT(2*PI())*EXP(-1*(NORMSINV($B$11))^2/2)/$B$11)</f>
        <v>-2.6295256685565805E-2</v>
      </c>
      <c r="N268" s="21">
        <f t="array" ref="N268">SQRT(MMULT(MMULT(TRANSPOSE($A$4:$A$9),MMULT(TRANSPOSE(EXP(B269:G520)-1),EXP(B269:G520)-1)/COUNTA(G269:G520)),$A$4:$A$9))*(-1/SQRT(2*PI())*EXP(-1*(NORMSINV($B$11))^2/2)/$B$11)</f>
        <v>-2.5379424758374357E-2</v>
      </c>
      <c r="O268" s="62">
        <f t="shared" si="5"/>
        <v>-8.3152902785157967E-2</v>
      </c>
      <c r="P268" s="61">
        <f>Stocks!N268</f>
        <v>-4.3419494349723258E-3</v>
      </c>
      <c r="Q268" s="21">
        <f>Stocks!O268</f>
        <v>3.339789970554204E-3</v>
      </c>
      <c r="R268" s="21">
        <f>Stocks!P268</f>
        <v>3.6290802555676606E-3</v>
      </c>
      <c r="S268" s="21">
        <f>Stocks!Q268</f>
        <v>1.0296811020610133E-2</v>
      </c>
      <c r="T268" s="21">
        <f>Stocks!R268</f>
        <v>-6.1959551244919182E-4</v>
      </c>
      <c r="U268" s="21">
        <f>Stocks!S268</f>
        <v>-1.072099501198422E-2</v>
      </c>
      <c r="V268" s="61">
        <f t="shared" si="6"/>
        <v>2.6385688122104343E-4</v>
      </c>
    </row>
    <row r="269" spans="1:22" ht="12.75" customHeight="1">
      <c r="A269" s="63">
        <f>Stocks!A267</f>
        <v>42780</v>
      </c>
      <c r="B269" s="64">
        <f>Stocks!H267</f>
        <v>1.35334252108688E-3</v>
      </c>
      <c r="C269" s="64">
        <f>Stocks!I267</f>
        <v>3.6248351174947217E-3</v>
      </c>
      <c r="D269" s="64">
        <f>Stocks!J267</f>
        <v>1.2895801616791986E-2</v>
      </c>
      <c r="E269" s="64">
        <f>Stocks!K267</f>
        <v>-1.6759704776990157E-2</v>
      </c>
      <c r="F269" s="64">
        <f>Stocks!L267</f>
        <v>3.7240262217257607E-3</v>
      </c>
      <c r="G269" s="65">
        <f>Stocks!M267</f>
        <v>-4.1424058105073627E-3</v>
      </c>
      <c r="H269" s="21">
        <f t="array" ref="H269">SQRT(MMULT(MMULT(TRANSPOSE($A$4:$A$9),MMULT(TRANSPOSE(EXP(B270:$G$530)-1),EXP(B270:$G$530)-1)/COUNTA($G270:G$530)),$A$4:$A$9))*NORMSINV($B$11)</f>
        <v>-2.3039728784835428E-2</v>
      </c>
      <c r="I269" s="16">
        <f t="shared" si="2"/>
        <v>0</v>
      </c>
      <c r="J269" s="21">
        <f t="array" ref="J269">SQRT(MMULT(MMULT(TRANSPOSE($A$4:$A$9),MMULT(TRANSPOSE(EXP(B270:G521)-1),EXP(B270:G521)-1)/COUNTA(G270:G521)),$A$4:$A$9))*NORMSINV($B$11)</f>
        <v>-2.2232252657480318E-2</v>
      </c>
      <c r="K269" s="16">
        <f t="shared" si="3"/>
        <v>0</v>
      </c>
      <c r="L269" s="21">
        <f t="shared" si="4"/>
        <v>-7.2858019632623436E-2</v>
      </c>
      <c r="M269" s="61">
        <f t="array" ref="M269">SQRT(MMULT(MMULT(TRANSPOSE($A$4:$A$9),MMULT(TRANSPOSE(EXP(B270:$G$532)-1),EXP(B270:$G$532)-1)/COUNTA($G270:G$532)),$A$4:$A$9))*(-1/SQRT(2*PI())*EXP(-1*(NORMSINV($B$11))^2/2)/$B$11)</f>
        <v>-2.634537799582087E-2</v>
      </c>
      <c r="N269" s="21">
        <f t="array" ref="N269">SQRT(MMULT(MMULT(TRANSPOSE($A$4:$A$9),MMULT(TRANSPOSE(EXP(B270:G521)-1),EXP(B270:G521)-1)/COUNTA(G270:G521)),$A$4:$A$9))*(-1/SQRT(2*PI())*EXP(-1*(NORMSINV($B$11))^2/2)/$B$11)</f>
        <v>-2.5470703068202077E-2</v>
      </c>
      <c r="O269" s="62">
        <f t="shared" si="5"/>
        <v>-8.3311400284875936E-2</v>
      </c>
      <c r="P269" s="61">
        <f>Stocks!N267</f>
        <v>1.3542587023322545E-3</v>
      </c>
      <c r="Q269" s="21">
        <f>Stocks!O267</f>
        <v>3.6314127775523416E-3</v>
      </c>
      <c r="R269" s="21">
        <f>Stocks!P267</f>
        <v>1.2979311054071572E-2</v>
      </c>
      <c r="S269" s="21">
        <f>Stocks!Q267</f>
        <v>-1.6620042247626528E-2</v>
      </c>
      <c r="T269" s="21">
        <f>Stocks!R267</f>
        <v>3.7309690230920996E-3</v>
      </c>
      <c r="U269" s="21">
        <f>Stocks!S267</f>
        <v>-4.1338378822526342E-3</v>
      </c>
      <c r="V269" s="61">
        <f t="shared" si="6"/>
        <v>1.5701190452818443E-4</v>
      </c>
    </row>
    <row r="270" spans="1:22" ht="12.75" customHeight="1">
      <c r="A270" s="63">
        <f>Stocks!A266</f>
        <v>42779</v>
      </c>
      <c r="B270" s="64">
        <f>Stocks!H266</f>
        <v>4.1364115324823411E-2</v>
      </c>
      <c r="C270" s="64">
        <f>Stocks!I266</f>
        <v>1.2932185529258237E-2</v>
      </c>
      <c r="D270" s="64">
        <f>Stocks!J266</f>
        <v>8.8166340870379292E-3</v>
      </c>
      <c r="E270" s="64">
        <f>Stocks!K266</f>
        <v>-1.1249406719714415E-2</v>
      </c>
      <c r="F270" s="64">
        <f>Stocks!L266</f>
        <v>1.1187112251050743E-2</v>
      </c>
      <c r="G270" s="65">
        <f>Stocks!M266</f>
        <v>-7.7823378460697666E-3</v>
      </c>
      <c r="H270" s="21">
        <f t="array" ref="H270">SQRT(MMULT(MMULT(TRANSPOSE($A$4:$A$9),MMULT(TRANSPOSE(EXP(B271:$G$530)-1),EXP(B271:$G$530)-1)/COUNTA($G271:G$530)),$A$4:$A$9))*NORMSINV($B$11)</f>
        <v>-2.3044100773558285E-2</v>
      </c>
      <c r="I270" s="16">
        <f t="shared" si="2"/>
        <v>0</v>
      </c>
      <c r="J270" s="21">
        <f t="array" ref="J270">SQRT(MMULT(MMULT(TRANSPOSE($A$4:$A$9),MMULT(TRANSPOSE(EXP(B271:G522)-1),EXP(B271:G522)-1)/COUNTA(G271:G522)),$A$4:$A$9))*NORMSINV($B$11)</f>
        <v>-2.2215361911587694E-2</v>
      </c>
      <c r="K270" s="16">
        <f t="shared" si="3"/>
        <v>0</v>
      </c>
      <c r="L270" s="21">
        <f t="shared" si="4"/>
        <v>-7.2871845074892236E-2</v>
      </c>
      <c r="M270" s="61">
        <f t="array" ref="M270">SQRT(MMULT(MMULT(TRANSPOSE($A$4:$A$9),MMULT(TRANSPOSE(EXP(B271:$G$532)-1),EXP(B271:$G$532)-1)/COUNTA($G271:G$532)),$A$4:$A$9))*(-1/SQRT(2*PI())*EXP(-1*(NORMSINV($B$11))^2/2)/$B$11)</f>
        <v>-2.6350183850873201E-2</v>
      </c>
      <c r="N270" s="21">
        <f t="array" ref="N270">SQRT(MMULT(MMULT(TRANSPOSE($A$4:$A$9),MMULT(TRANSPOSE(EXP(B271:G522)-1),EXP(B271:G522)-1)/COUNTA(G271:G522)),$A$4:$A$9))*(-1/SQRT(2*PI())*EXP(-1*(NORMSINV($B$11))^2/2)/$B$11)</f>
        <v>-2.5451351939917436E-2</v>
      </c>
      <c r="O270" s="62">
        <f t="shared" si="5"/>
        <v>-8.3326597732945928E-2</v>
      </c>
      <c r="P270" s="61">
        <f>Stocks!N266</f>
        <v>4.2231528936051699E-2</v>
      </c>
      <c r="Q270" s="21">
        <f>Stocks!O266</f>
        <v>1.3016167875148478E-2</v>
      </c>
      <c r="R270" s="21">
        <f>Stocks!P266</f>
        <v>8.8556150815193389E-3</v>
      </c>
      <c r="S270" s="21">
        <f>Stocks!Q266</f>
        <v>-1.118636874530746E-2</v>
      </c>
      <c r="T270" s="21">
        <f>Stocks!R266</f>
        <v>1.1249921992669859E-2</v>
      </c>
      <c r="U270" s="21">
        <f>Stocks!S266</f>
        <v>-7.752133858227931E-3</v>
      </c>
      <c r="V270" s="61">
        <f t="shared" si="6"/>
        <v>9.4024552136423301E-3</v>
      </c>
    </row>
    <row r="271" spans="1:22" ht="12.75" customHeight="1">
      <c r="A271" s="63">
        <f>Stocks!A265</f>
        <v>42776</v>
      </c>
      <c r="B271" s="64">
        <f>Stocks!H265</f>
        <v>1.1143137919336224E-4</v>
      </c>
      <c r="C271" s="64">
        <f>Stocks!I265</f>
        <v>-3.3895521740995057E-3</v>
      </c>
      <c r="D271" s="64">
        <f>Stocks!J265</f>
        <v>-2.2682067141235108E-3</v>
      </c>
      <c r="E271" s="64">
        <f>Stocks!K265</f>
        <v>4.706597737943242E-3</v>
      </c>
      <c r="F271" s="64">
        <f>Stocks!L265</f>
        <v>-9.3697172557742777E-4</v>
      </c>
      <c r="G271" s="65">
        <f>Stocks!M265</f>
        <v>8.3586823090610774E-4</v>
      </c>
      <c r="H271" s="21">
        <f t="array" ref="H271">SQRT(MMULT(MMULT(TRANSPOSE($A$4:$A$9),MMULT(TRANSPOSE(EXP(B272:$G$530)-1),EXP(B272:$G$530)-1)/COUNTA($G272:G$530)),$A$4:$A$9))*NORMSINV($B$11)</f>
        <v>-2.3088533942850875E-2</v>
      </c>
      <c r="I271" s="16">
        <f t="shared" si="2"/>
        <v>0</v>
      </c>
      <c r="J271" s="21">
        <f t="array" ref="J271">SQRT(MMULT(MMULT(TRANSPOSE($A$4:$A$9),MMULT(TRANSPOSE(EXP(B272:G523)-1),EXP(B272:G523)-1)/COUNTA(G272:G523)),$A$4:$A$9))*NORMSINV($B$11)</f>
        <v>-2.2226663572446497E-2</v>
      </c>
      <c r="K271" s="16">
        <f t="shared" si="3"/>
        <v>0</v>
      </c>
      <c r="L271" s="21">
        <f t="shared" si="4"/>
        <v>-7.3012355093516682E-2</v>
      </c>
      <c r="M271" s="61">
        <f t="array" ref="M271">SQRT(MMULT(MMULT(TRANSPOSE($A$4:$A$9),MMULT(TRANSPOSE(EXP(B272:$G$532)-1),EXP(B272:$G$532)-1)/COUNTA($G272:G$532)),$A$4:$A$9))*(-1/SQRT(2*PI())*EXP(-1*(NORMSINV($B$11))^2/2)/$B$11)</f>
        <v>-2.6400796468395771E-2</v>
      </c>
      <c r="N271" s="21">
        <f t="array" ref="N271">SQRT(MMULT(MMULT(TRANSPOSE($A$4:$A$9),MMULT(TRANSPOSE(EXP(B272:G523)-1),EXP(B272:G523)-1)/COUNTA(G272:G523)),$A$4:$A$9))*(-1/SQRT(2*PI())*EXP(-1*(NORMSINV($B$11))^2/2)/$B$11)</f>
        <v>-2.5464299851779854E-2</v>
      </c>
      <c r="O271" s="62">
        <f t="shared" si="5"/>
        <v>-8.3486648882660192E-2</v>
      </c>
      <c r="P271" s="61">
        <f>Stocks!N265</f>
        <v>1.1143758790016414E-4</v>
      </c>
      <c r="Q271" s="21">
        <f>Stocks!O265</f>
        <v>-3.3838141270963961E-3</v>
      </c>
      <c r="R271" s="21">
        <f>Stocks!P265</f>
        <v>-2.2656362770693433E-3</v>
      </c>
      <c r="S271" s="21">
        <f>Stocks!Q265</f>
        <v>4.7176911663501199E-3</v>
      </c>
      <c r="T271" s="21">
        <f>Stocks!R265</f>
        <v>-9.3653290463513309E-4</v>
      </c>
      <c r="U271" s="21">
        <f>Stocks!S265</f>
        <v>8.3621766610971794E-4</v>
      </c>
      <c r="V271" s="61">
        <f t="shared" si="6"/>
        <v>-1.5343948140681169E-4</v>
      </c>
    </row>
    <row r="272" spans="1:22" ht="12.75" customHeight="1">
      <c r="A272" s="63">
        <f>Stocks!A264</f>
        <v>42775</v>
      </c>
      <c r="B272" s="64">
        <f>Stocks!H264</f>
        <v>2.6804891285566002E-2</v>
      </c>
      <c r="C272" s="64">
        <f>Stocks!I264</f>
        <v>-2.5614116507300846E-2</v>
      </c>
      <c r="D272" s="64">
        <f>Stocks!J264</f>
        <v>7.2000165374643465E-3</v>
      </c>
      <c r="E272" s="64">
        <f>Stocks!K264</f>
        <v>-4.1540214240864178E-3</v>
      </c>
      <c r="F272" s="64">
        <f>Stocks!L264</f>
        <v>1.1303008555086095E-2</v>
      </c>
      <c r="G272" s="65">
        <f>Stocks!M264</f>
        <v>8.4840466801177628E-3</v>
      </c>
      <c r="H272" s="21">
        <f t="array" ref="H272">SQRT(MMULT(MMULT(TRANSPOSE($A$4:$A$9),MMULT(TRANSPOSE(EXP(B273:$G$530)-1),EXP(B273:$G$530)-1)/COUNTA($G273:G$530)),$A$4:$A$9))*NORMSINV($B$11)</f>
        <v>-2.3125459825257662E-2</v>
      </c>
      <c r="I272" s="16">
        <f t="shared" si="2"/>
        <v>0</v>
      </c>
      <c r="J272" s="21">
        <f t="array" ref="J272">SQRT(MMULT(MMULT(TRANSPOSE($A$4:$A$9),MMULT(TRANSPOSE(EXP(B273:G524)-1),EXP(B273:G524)-1)/COUNTA(G273:G524)),$A$4:$A$9))*NORMSINV($B$11)</f>
        <v>-2.2225182266194042E-2</v>
      </c>
      <c r="K272" s="16">
        <f t="shared" si="3"/>
        <v>0</v>
      </c>
      <c r="L272" s="21">
        <f t="shared" si="4"/>
        <v>-7.3129124986533664E-2</v>
      </c>
      <c r="M272" s="61">
        <f t="array" ref="M272">SQRT(MMULT(MMULT(TRANSPOSE($A$4:$A$9),MMULT(TRANSPOSE(EXP(B273:$G$532)-1),EXP(B273:$G$532)-1)/COUNTA($G273:G$532)),$A$4:$A$9))*(-1/SQRT(2*PI())*EXP(-1*(NORMSINV($B$11))^2/2)/$B$11)</f>
        <v>-2.6442822609798834E-2</v>
      </c>
      <c r="N272" s="21">
        <f t="array" ref="N272">SQRT(MMULT(MMULT(TRANSPOSE($A$4:$A$9),MMULT(TRANSPOSE(EXP(B273:G524)-1),EXP(B273:G524)-1)/COUNTA(G273:G524)),$A$4:$A$9))*(-1/SQRT(2*PI())*EXP(-1*(NORMSINV($B$11))^2/2)/$B$11)</f>
        <v>-2.5462602771763237E-2</v>
      </c>
      <c r="O272" s="62">
        <f t="shared" si="5"/>
        <v>-8.3619547210762174E-2</v>
      </c>
      <c r="P272" s="61">
        <f>Stocks!N264</f>
        <v>2.7167373905585542E-2</v>
      </c>
      <c r="Q272" s="21">
        <f>Stocks!O264</f>
        <v>-2.5288858012276785E-2</v>
      </c>
      <c r="R272" s="21">
        <f>Stocks!P264</f>
        <v>7.2259989770997691E-3</v>
      </c>
      <c r="S272" s="21">
        <f>Stocks!Q264</f>
        <v>-4.145405411586158E-3</v>
      </c>
      <c r="T272" s="21">
        <f>Stocks!R264</f>
        <v>1.1367128912878126E-2</v>
      </c>
      <c r="U272" s="21">
        <f>Stocks!S264</f>
        <v>8.5201381993280628E-3</v>
      </c>
      <c r="V272" s="61">
        <f t="shared" si="6"/>
        <v>4.1410627618380927E-3</v>
      </c>
    </row>
    <row r="273" spans="1:22" ht="12.75" customHeight="1">
      <c r="A273" s="63">
        <f>Stocks!A263</f>
        <v>42774</v>
      </c>
      <c r="B273" s="64">
        <f>Stocks!H263</f>
        <v>1.7707661155349937E-2</v>
      </c>
      <c r="C273" s="64">
        <f>Stocks!I263</f>
        <v>8.2504135037652249E-4</v>
      </c>
      <c r="D273" s="64">
        <f>Stocks!J263</f>
        <v>3.870000746245337E-3</v>
      </c>
      <c r="E273" s="64">
        <f>Stocks!K263</f>
        <v>5.1257644066811598E-3</v>
      </c>
      <c r="F273" s="64">
        <f>Stocks!L263</f>
        <v>-1.4197929252623837E-3</v>
      </c>
      <c r="G273" s="65">
        <f>Stocks!M263</f>
        <v>-7.6795380152435682E-3</v>
      </c>
      <c r="H273" s="21">
        <f t="array" ref="H273">SQRT(MMULT(MMULT(TRANSPOSE($A$4:$A$9),MMULT(TRANSPOSE(EXP(B274:$G$530)-1),EXP(B274:$G$530)-1)/COUNTA($G274:G$530)),$A$4:$A$9))*NORMSINV($B$11)</f>
        <v>-2.316602198362953E-2</v>
      </c>
      <c r="I273" s="16">
        <f t="shared" si="2"/>
        <v>0</v>
      </c>
      <c r="J273" s="21">
        <f t="array" ref="J273">SQRT(MMULT(MMULT(TRANSPOSE($A$4:$A$9),MMULT(TRANSPOSE(EXP(B274:G525)-1),EXP(B274:G525)-1)/COUNTA(G274:G525)),$A$4:$A$9))*NORMSINV($B$11)</f>
        <v>-2.2254675409184518E-2</v>
      </c>
      <c r="K273" s="16">
        <f t="shared" si="3"/>
        <v>0</v>
      </c>
      <c r="L273" s="21">
        <f t="shared" si="4"/>
        <v>-7.3257393793801237E-2</v>
      </c>
      <c r="M273" s="61">
        <f t="array" ref="M273">SQRT(MMULT(MMULT(TRANSPOSE($A$4:$A$9),MMULT(TRANSPOSE(EXP(B274:$G$532)-1),EXP(B274:$G$532)-1)/COUNTA($G274:G$532)),$A$4:$A$9))*(-1/SQRT(2*PI())*EXP(-1*(NORMSINV($B$11))^2/2)/$B$11)</f>
        <v>-2.6489004460908284E-2</v>
      </c>
      <c r="N273" s="21">
        <f t="array" ref="N273">SQRT(MMULT(MMULT(TRANSPOSE($A$4:$A$9),MMULT(TRANSPOSE(EXP(B274:G525)-1),EXP(B274:G525)-1)/COUNTA(G274:G525)),$A$4:$A$9))*(-1/SQRT(2*PI())*EXP(-1*(NORMSINV($B$11))^2/2)/$B$11)</f>
        <v>-2.5496392019269194E-2</v>
      </c>
      <c r="O273" s="62">
        <f t="shared" si="5"/>
        <v>-8.3765587046830819E-2</v>
      </c>
      <c r="P273" s="61">
        <f>Stocks!N263</f>
        <v>1.7865371304493328E-2</v>
      </c>
      <c r="Q273" s="21">
        <f>Stocks!O263</f>
        <v>8.2538179061067321E-4</v>
      </c>
      <c r="R273" s="21">
        <f>Stocks!P263</f>
        <v>3.8774988685928683E-3</v>
      </c>
      <c r="S273" s="21">
        <f>Stocks!Q263</f>
        <v>5.1389236111110863E-3</v>
      </c>
      <c r="T273" s="21">
        <f>Stocks!R263</f>
        <v>-1.4187854961237763E-3</v>
      </c>
      <c r="U273" s="21">
        <f>Stocks!S263</f>
        <v>-7.6501257023301669E-3</v>
      </c>
      <c r="V273" s="61">
        <f t="shared" si="6"/>
        <v>3.1063773960590029E-3</v>
      </c>
    </row>
    <row r="274" spans="1:22" ht="12.75" customHeight="1">
      <c r="A274" s="63">
        <f>Stocks!A262</f>
        <v>42773</v>
      </c>
      <c r="B274" s="64">
        <f>Stocks!H262</f>
        <v>-1.1255818752654927E-3</v>
      </c>
      <c r="C274" s="64">
        <f>Stocks!I262</f>
        <v>2.2033349190487802E-3</v>
      </c>
      <c r="D274" s="64">
        <f>Stocks!J262</f>
        <v>9.4720642288944109E-3</v>
      </c>
      <c r="E274" s="64">
        <f>Stocks!K262</f>
        <v>2.1266190699458752E-2</v>
      </c>
      <c r="F274" s="64">
        <f>Stocks!L262</f>
        <v>-3.3052535749836876E-3</v>
      </c>
      <c r="G274" s="65">
        <f>Stocks!M262</f>
        <v>-6.5538054210736709E-3</v>
      </c>
      <c r="H274" s="21">
        <f t="array" ref="H274">SQRT(MMULT(MMULT(TRANSPOSE($A$4:$A$9),MMULT(TRANSPOSE(EXP(B275:$G$530)-1),EXP(B275:$G$530)-1)/COUNTA($G275:G$530)),$A$4:$A$9))*NORMSINV($B$11)</f>
        <v>-2.3204955377202522E-2</v>
      </c>
      <c r="I274" s="16">
        <f t="shared" si="2"/>
        <v>0</v>
      </c>
      <c r="J274" s="21">
        <f t="array" ref="J274">SQRT(MMULT(MMULT(TRANSPOSE($A$4:$A$9),MMULT(TRANSPOSE(EXP(B275:G526)-1),EXP(B275:G526)-1)/COUNTA(G275:G526)),$A$4:$A$9))*NORMSINV($B$11)</f>
        <v>-2.2363373012967085E-2</v>
      </c>
      <c r="K274" s="16">
        <f t="shared" si="3"/>
        <v>0</v>
      </c>
      <c r="L274" s="21">
        <f t="shared" si="4"/>
        <v>-7.3380511994531647E-2</v>
      </c>
      <c r="M274" s="61">
        <f t="array" ref="M274">SQRT(MMULT(MMULT(TRANSPOSE($A$4:$A$9),MMULT(TRANSPOSE(EXP(B275:$G$532)-1),EXP(B275:$G$532)-1)/COUNTA($G275:G$532)),$A$4:$A$9))*(-1/SQRT(2*PI())*EXP(-1*(NORMSINV($B$11))^2/2)/$B$11)</f>
        <v>-2.6533321678433017E-2</v>
      </c>
      <c r="N274" s="21">
        <f t="array" ref="N274">SQRT(MMULT(MMULT(TRANSPOSE($A$4:$A$9),MMULT(TRANSPOSE(EXP(B275:G526)-1),EXP(B275:G526)-1)/COUNTA(G275:G526)),$A$4:$A$9))*(-1/SQRT(2*PI())*EXP(-1*(NORMSINV($B$11))^2/2)/$B$11)</f>
        <v>-2.5620923007326279E-2</v>
      </c>
      <c r="O274" s="62">
        <f t="shared" si="5"/>
        <v>-8.3905730393770098E-2</v>
      </c>
      <c r="P274" s="61">
        <f>Stocks!N262</f>
        <v>-1.1249486455927929E-3</v>
      </c>
      <c r="Q274" s="21">
        <f>Stocks!O262</f>
        <v>2.205764045163284E-3</v>
      </c>
      <c r="R274" s="21">
        <f>Stocks!P262</f>
        <v>9.5170662042471984E-3</v>
      </c>
      <c r="S274" s="21">
        <f>Stocks!Q262</f>
        <v>2.1493927633582151E-2</v>
      </c>
      <c r="T274" s="21">
        <f>Stocks!R262</f>
        <v>-3.2997972375678809E-3</v>
      </c>
      <c r="U274" s="21">
        <f>Stocks!S262</f>
        <v>-6.5323760784622301E-3</v>
      </c>
      <c r="V274" s="61">
        <f t="shared" si="6"/>
        <v>3.7099393202282881E-3</v>
      </c>
    </row>
    <row r="275" spans="1:22" ht="12.75" customHeight="1">
      <c r="A275" s="63">
        <f>Stocks!A261</f>
        <v>42772</v>
      </c>
      <c r="B275" s="64">
        <f>Stocks!H261</f>
        <v>2.5300847171351393E-2</v>
      </c>
      <c r="C275" s="64">
        <f>Stocks!I261</f>
        <v>-6.8694271709689152E-3</v>
      </c>
      <c r="D275" s="64">
        <f>Stocks!J261</f>
        <v>9.3303487042103589E-3</v>
      </c>
      <c r="E275" s="64">
        <f>Stocks!K261</f>
        <v>5.1205644737361295E-3</v>
      </c>
      <c r="F275" s="64">
        <f>Stocks!L261</f>
        <v>-6.2832270117336238E-4</v>
      </c>
      <c r="G275" s="65">
        <f>Stocks!M261</f>
        <v>-9.4993490604027356E-3</v>
      </c>
      <c r="H275" s="21">
        <f t="array" ref="H275">SQRT(MMULT(MMULT(TRANSPOSE($A$4:$A$9),MMULT(TRANSPOSE(EXP(B276:$G$530)-1),EXP(B276:$G$530)-1)/COUNTA($G276:G$530)),$A$4:$A$9))*NORMSINV($B$11)</f>
        <v>-2.3243584296709408E-2</v>
      </c>
      <c r="I275" s="16">
        <f t="shared" si="2"/>
        <v>0</v>
      </c>
      <c r="J275" s="21">
        <f t="array" ref="J275">SQRT(MMULT(MMULT(TRANSPOSE($A$4:$A$9),MMULT(TRANSPOSE(EXP(B276:G527)-1),EXP(B276:G527)-1)/COUNTA(G276:G527)),$A$4:$A$9))*NORMSINV($B$11)</f>
        <v>-2.3034492803585906E-2</v>
      </c>
      <c r="K275" s="16">
        <f t="shared" si="3"/>
        <v>0</v>
      </c>
      <c r="L275" s="21">
        <f t="shared" si="4"/>
        <v>-7.3502667363724711E-2</v>
      </c>
      <c r="M275" s="61">
        <f t="array" ref="M275">SQRT(MMULT(MMULT(TRANSPOSE($A$4:$A$9),MMULT(TRANSPOSE(EXP(B276:$G$532)-1),EXP(B276:$G$532)-1)/COUNTA($G276:G$532)),$A$4:$A$9))*(-1/SQRT(2*PI())*EXP(-1*(NORMSINV($B$11))^2/2)/$B$11)</f>
        <v>-2.657728850535275E-2</v>
      </c>
      <c r="N275" s="21">
        <f t="array" ref="N275">SQRT(MMULT(MMULT(TRANSPOSE($A$4:$A$9),MMULT(TRANSPOSE(EXP(B276:G527)-1),EXP(B276:G527)-1)/COUNTA(G276:G527)),$A$4:$A$9))*(-1/SQRT(2*PI())*EXP(-1*(NORMSINV($B$11))^2/2)/$B$11)</f>
        <v>-2.6389801140073412E-2</v>
      </c>
      <c r="O275" s="62">
        <f t="shared" si="5"/>
        <v>-8.4044765708326863E-2</v>
      </c>
      <c r="P275" s="61">
        <f>Stocks!N261</f>
        <v>2.562363008296957E-2</v>
      </c>
      <c r="Q275" s="21">
        <f>Stocks!O261</f>
        <v>-6.8458865904178585E-3</v>
      </c>
      <c r="R275" s="21">
        <f>Stocks!P261</f>
        <v>9.3740121002657325E-3</v>
      </c>
      <c r="S275" s="21">
        <f>Stocks!Q261</f>
        <v>5.1336969696969435E-3</v>
      </c>
      <c r="T275" s="21">
        <f>Stocks!R261</f>
        <v>-6.2812534780098148E-4</v>
      </c>
      <c r="U275" s="21">
        <f>Stocks!S261</f>
        <v>-9.4543727719377749E-3</v>
      </c>
      <c r="V275" s="61">
        <f t="shared" si="6"/>
        <v>3.8671590737959392E-3</v>
      </c>
    </row>
    <row r="276" spans="1:22" ht="12.75" customHeight="1">
      <c r="A276" s="63">
        <f>Stocks!A260</f>
        <v>42769</v>
      </c>
      <c r="B276" s="64">
        <f>Stocks!H260</f>
        <v>-8.7496425329286443E-4</v>
      </c>
      <c r="C276" s="64">
        <f>Stocks!I260</f>
        <v>2.7421818328173214E-3</v>
      </c>
      <c r="D276" s="64">
        <f>Stocks!J260</f>
        <v>4.270050812387515E-3</v>
      </c>
      <c r="E276" s="64">
        <f>Stocks!K260</f>
        <v>7.5148180542107196E-3</v>
      </c>
      <c r="F276" s="64">
        <f>Stocks!L260</f>
        <v>8.0411073075126009E-3</v>
      </c>
      <c r="G276" s="65">
        <f>Stocks!M260</f>
        <v>3.0681578633990985E-3</v>
      </c>
      <c r="H276" s="21">
        <f t="array" ref="H276">SQRT(MMULT(MMULT(TRANSPOSE($A$4:$A$9),MMULT(TRANSPOSE(EXP(B277:$G$530)-1),EXP(B277:$G$530)-1)/COUNTA($G277:G$530)),$A$4:$A$9))*NORMSINV($B$11)</f>
        <v>-2.3281452827464164E-2</v>
      </c>
      <c r="I276" s="16">
        <f t="shared" si="2"/>
        <v>0</v>
      </c>
      <c r="J276" s="21">
        <f t="array" ref="J276">SQRT(MMULT(MMULT(TRANSPOSE($A$4:$A$9),MMULT(TRANSPOSE(EXP(B277:G528)-1),EXP(B277:G528)-1)/COUNTA(G277:G528)),$A$4:$A$9))*NORMSINV($B$11)</f>
        <v>-2.3027371863590045E-2</v>
      </c>
      <c r="K276" s="16">
        <f t="shared" si="3"/>
        <v>0</v>
      </c>
      <c r="L276" s="21">
        <f t="shared" si="4"/>
        <v>-7.3622418172553883E-2</v>
      </c>
      <c r="M276" s="61">
        <f t="array" ref="M276">SQRT(MMULT(MMULT(TRANSPOSE($A$4:$A$9),MMULT(TRANSPOSE(EXP(B277:$G$532)-1),EXP(B277:$G$532)-1)/COUNTA($G277:G$532)),$A$4:$A$9))*(-1/SQRT(2*PI())*EXP(-1*(NORMSINV($B$11))^2/2)/$B$11)</f>
        <v>-2.6620383623125386E-2</v>
      </c>
      <c r="N276" s="21">
        <f t="array" ref="N276">SQRT(MMULT(MMULT(TRANSPOSE($A$4:$A$9),MMULT(TRANSPOSE(EXP(B277:G528)-1),EXP(B277:G528)-1)/COUNTA(G277:G528)),$A$4:$A$9))*(-1/SQRT(2*PI())*EXP(-1*(NORMSINV($B$11))^2/2)/$B$11)</f>
        <v>-2.6381642931771469E-2</v>
      </c>
      <c r="O276" s="62">
        <f t="shared" si="5"/>
        <v>-8.4181044436521593E-2</v>
      </c>
      <c r="P276" s="61">
        <f>Stocks!N260</f>
        <v>-8.7458158368615218E-4</v>
      </c>
      <c r="Q276" s="21">
        <f>Stocks!O260</f>
        <v>2.7459450524441836E-3</v>
      </c>
      <c r="R276" s="21">
        <f>Stocks!P260</f>
        <v>4.2791804694322713E-3</v>
      </c>
      <c r="S276" s="21">
        <f>Stocks!Q260</f>
        <v>7.54312516256738E-3</v>
      </c>
      <c r="T276" s="21">
        <f>Stocks!R260</f>
        <v>8.0735238408982096E-3</v>
      </c>
      <c r="U276" s="21">
        <f>Stocks!S260</f>
        <v>3.0728694771624985E-3</v>
      </c>
      <c r="V276" s="61">
        <f t="shared" si="6"/>
        <v>4.1400104031363979E-3</v>
      </c>
    </row>
    <row r="277" spans="1:22" ht="12.75" customHeight="1">
      <c r="A277" s="63">
        <f>Stocks!A259</f>
        <v>42768</v>
      </c>
      <c r="B277" s="64">
        <f>Stocks!H259</f>
        <v>9.2254811263794874E-3</v>
      </c>
      <c r="C277" s="64">
        <f>Stocks!I259</f>
        <v>4.3715211742595995E-3</v>
      </c>
      <c r="D277" s="64">
        <f>Stocks!J259</f>
        <v>-1.7100981060700728E-3</v>
      </c>
      <c r="E277" s="64">
        <f>Stocks!K259</f>
        <v>-1.1286654728108983E-2</v>
      </c>
      <c r="F277" s="64">
        <f>Stocks!L259</f>
        <v>-6.4696762184890729E-3</v>
      </c>
      <c r="G277" s="65">
        <f>Stocks!M259</f>
        <v>-8.4937500207153926E-5</v>
      </c>
      <c r="H277" s="21">
        <f t="array" ref="H277">SQRT(MMULT(MMULT(TRANSPOSE($A$4:$A$9),MMULT(TRANSPOSE(EXP(B278:$G$530)-1),EXP(B278:$G$530)-1)/COUNTA($G278:G$530)),$A$4:$A$9))*NORMSINV($B$11)</f>
        <v>-2.3326987376272697E-2</v>
      </c>
      <c r="I277" s="16">
        <f t="shared" si="2"/>
        <v>0</v>
      </c>
      <c r="J277" s="21">
        <f t="array" ref="J277">SQRT(MMULT(MMULT(TRANSPOSE($A$4:$A$9),MMULT(TRANSPOSE(EXP(B278:G529)-1),EXP(B278:G529)-1)/COUNTA(G278:G529)),$A$4:$A$9))*NORMSINV($B$11)</f>
        <v>-2.3083461570554867E-2</v>
      </c>
      <c r="K277" s="16">
        <f t="shared" si="3"/>
        <v>0</v>
      </c>
      <c r="L277" s="21">
        <f t="shared" si="4"/>
        <v>-7.3766411059016948E-2</v>
      </c>
      <c r="M277" s="61">
        <f t="array" ref="M277">SQRT(MMULT(MMULT(TRANSPOSE($A$4:$A$9),MMULT(TRANSPOSE(EXP(B278:$G$532)-1),EXP(B278:$G$532)-1)/COUNTA($G278:G$532)),$A$4:$A$9))*(-1/SQRT(2*PI())*EXP(-1*(NORMSINV($B$11))^2/2)/$B$11)</f>
        <v>-2.6672241838099298E-2</v>
      </c>
      <c r="N277" s="21">
        <f t="array" ref="N277">SQRT(MMULT(MMULT(TRANSPOSE($A$4:$A$9),MMULT(TRANSPOSE(EXP(B278:G529)-1),EXP(B278:G529)-1)/COUNTA(G278:G529)),$A$4:$A$9))*(-1/SQRT(2*PI())*EXP(-1*(NORMSINV($B$11))^2/2)/$B$11)</f>
        <v>-2.6445902918975365E-2</v>
      </c>
      <c r="O277" s="62">
        <f t="shared" si="5"/>
        <v>-8.4345034511229808E-2</v>
      </c>
      <c r="P277" s="61">
        <f>Stocks!N259</f>
        <v>9.2681670424457231E-3</v>
      </c>
      <c r="Q277" s="21">
        <f>Stocks!O259</f>
        <v>4.3810902116168194E-3</v>
      </c>
      <c r="R277" s="21">
        <f>Stocks!P259</f>
        <v>-1.7086367214595767E-3</v>
      </c>
      <c r="S277" s="21">
        <f>Stocks!Q259</f>
        <v>-1.1223199397806555E-2</v>
      </c>
      <c r="T277" s="21">
        <f>Stocks!R259</f>
        <v>-6.4487929236253004E-3</v>
      </c>
      <c r="U277" s="21">
        <f>Stocks!S259</f>
        <v>-8.4933893119834594E-5</v>
      </c>
      <c r="V277" s="61">
        <f t="shared" si="6"/>
        <v>-9.6938428032478704E-4</v>
      </c>
    </row>
    <row r="278" spans="1:22" ht="12.75" customHeight="1">
      <c r="A278" s="63">
        <f>Stocks!A258</f>
        <v>42767</v>
      </c>
      <c r="B278" s="64">
        <f>Stocks!H258</f>
        <v>-1.0734935623749792E-2</v>
      </c>
      <c r="C278" s="64">
        <f>Stocks!I258</f>
        <v>-8.1810547684716111E-3</v>
      </c>
      <c r="D278" s="64">
        <f>Stocks!J258</f>
        <v>5.9193626445050655E-2</v>
      </c>
      <c r="E278" s="64">
        <f>Stocks!K258</f>
        <v>4.9729652883275313E-4</v>
      </c>
      <c r="F278" s="64">
        <f>Stocks!L258</f>
        <v>-1.6689004479861578E-2</v>
      </c>
      <c r="G278" s="65">
        <f>Stocks!M258</f>
        <v>3.4312517409628839E-4</v>
      </c>
      <c r="H278" s="21">
        <f t="array" ref="H278">SQRT(MMULT(MMULT(TRANSPOSE($A$4:$A$9),MMULT(TRANSPOSE(EXP(B279:$G$530)-1),EXP(B279:$G$530)-1)/COUNTA($G279:G$530)),$A$4:$A$9))*NORMSINV($B$11)</f>
        <v>-2.3364298667555121E-2</v>
      </c>
      <c r="I278" s="16">
        <f t="shared" si="2"/>
        <v>0</v>
      </c>
      <c r="J278" s="21">
        <f t="array" ref="J278">SQRT(MMULT(MMULT(TRANSPOSE($A$4:$A$9),MMULT(TRANSPOSE(EXP(B279:G530)-1),EXP(B279:G530)-1)/COUNTA(G279:G530)),$A$4:$A$9))*NORMSINV($B$11)</f>
        <v>-2.3364298667555121E-2</v>
      </c>
      <c r="K278" s="16">
        <f t="shared" si="3"/>
        <v>0</v>
      </c>
      <c r="L278" s="21">
        <f t="shared" si="4"/>
        <v>-7.3884399721911395E-2</v>
      </c>
      <c r="M278" s="61">
        <f t="array" ref="M278">SQRT(MMULT(MMULT(TRANSPOSE($A$4:$A$9),MMULT(TRANSPOSE(EXP(B279:$G$532)-1),EXP(B279:$G$532)-1)/COUNTA($G279:G$532)),$A$4:$A$9))*(-1/SQRT(2*PI())*EXP(-1*(NORMSINV($B$11))^2/2)/$B$11)</f>
        <v>-2.6714695149967611E-2</v>
      </c>
      <c r="N278" s="21">
        <f t="array" ref="N278">SQRT(MMULT(MMULT(TRANSPOSE($A$4:$A$9),MMULT(TRANSPOSE(EXP(B279:G530)-1),EXP(B279:G530)-1)/COUNTA(G279:G530)),$A$4:$A$9))*(-1/SQRT(2*PI())*EXP(-1*(NORMSINV($B$11))^2/2)/$B$11)</f>
        <v>-2.6767648016893845E-2</v>
      </c>
      <c r="O278" s="62">
        <f t="shared" si="5"/>
        <v>-8.447928367095113E-2</v>
      </c>
      <c r="P278" s="61">
        <f>Stocks!N258</f>
        <v>-1.0677521830439615E-2</v>
      </c>
      <c r="Q278" s="21">
        <f>Stocks!O258</f>
        <v>-8.1476810127635094E-3</v>
      </c>
      <c r="R278" s="21">
        <f>Stocks!P258</f>
        <v>6.0980654765173142E-2</v>
      </c>
      <c r="S278" s="21">
        <f>Stocks!Q258</f>
        <v>4.9742020125131102E-4</v>
      </c>
      <c r="T278" s="21">
        <f>Stocks!R258</f>
        <v>-1.6550514534637017E-2</v>
      </c>
      <c r="U278" s="21">
        <f>Stocks!S258</f>
        <v>3.4318404827236366E-4</v>
      </c>
      <c r="V278" s="61">
        <f t="shared" si="6"/>
        <v>4.4075902728094463E-3</v>
      </c>
    </row>
    <row r="279" spans="1:22" ht="12.75" customHeight="1">
      <c r="A279" s="204">
        <f>Stocks!A257</f>
        <v>42766</v>
      </c>
      <c r="B279" s="205">
        <f>Stocks!H257</f>
        <v>5.1734754245088719E-3</v>
      </c>
      <c r="C279" s="205">
        <f>Stocks!I257</f>
        <v>-1.6164249696389354E-2</v>
      </c>
      <c r="D279" s="205">
        <f>Stocks!J257</f>
        <v>-2.3046353547608324E-3</v>
      </c>
      <c r="E279" s="205">
        <f>Stocks!K257</f>
        <v>-3.6178806214795787E-3</v>
      </c>
      <c r="F279" s="205">
        <f>Stocks!L257</f>
        <v>-7.3970520980604342E-3</v>
      </c>
      <c r="G279" s="206">
        <f>Stocks!M257</f>
        <v>-5.7291989182717317E-4</v>
      </c>
      <c r="I279" s="2"/>
      <c r="K279" s="2"/>
      <c r="L279" s="2"/>
      <c r="M279" s="2"/>
      <c r="O279" s="2"/>
      <c r="V279" s="21"/>
    </row>
    <row r="280" spans="1:22" ht="12.75" customHeight="1">
      <c r="A280" s="204">
        <f>Stocks!A256</f>
        <v>42765</v>
      </c>
      <c r="B280" s="205">
        <f>Stocks!H256</f>
        <v>-9.2140609416462103E-3</v>
      </c>
      <c r="C280" s="205">
        <f>Stocks!I256</f>
        <v>-1.4854374407581387E-2</v>
      </c>
      <c r="D280" s="205">
        <f>Stocks!J256</f>
        <v>-2.6276164405650867E-3</v>
      </c>
      <c r="E280" s="205">
        <f>Stocks!K256</f>
        <v>-8.6720747145452512E-3</v>
      </c>
      <c r="F280" s="205">
        <f>Stocks!L256</f>
        <v>-9.9306977116690263E-3</v>
      </c>
      <c r="G280" s="206">
        <f>Stocks!M256</f>
        <v>1.332166371137122E-2</v>
      </c>
      <c r="H280" s="2"/>
      <c r="I280" s="2"/>
      <c r="J280" s="2"/>
      <c r="K280" s="2"/>
      <c r="L280" s="2"/>
      <c r="M280" s="2"/>
      <c r="O280" s="2"/>
      <c r="P280" s="2"/>
      <c r="Q280" s="2"/>
      <c r="R280" s="2"/>
      <c r="S280" s="2"/>
      <c r="T280" s="2"/>
      <c r="U280" s="2"/>
      <c r="V280" s="21"/>
    </row>
    <row r="281" spans="1:22" ht="12.75" customHeight="1">
      <c r="A281" s="204">
        <f>Stocks!A255</f>
        <v>42762</v>
      </c>
      <c r="B281" s="205">
        <f>Stocks!H255</f>
        <v>1.7409967874954567E-3</v>
      </c>
      <c r="C281" s="205">
        <f>Stocks!I255</f>
        <v>1.1120065155805997E-2</v>
      </c>
      <c r="D281" s="205">
        <f>Stocks!J255</f>
        <v>8.2064254825802175E-5</v>
      </c>
      <c r="E281" s="205">
        <f>Stocks!K255</f>
        <v>2.4804867576839518E-2</v>
      </c>
      <c r="F281" s="205">
        <f>Stocks!L255</f>
        <v>2.3222882777023501E-2</v>
      </c>
      <c r="G281" s="206">
        <f>Stocks!M255</f>
        <v>6.9203921391629329E-4</v>
      </c>
      <c r="H281" s="2"/>
      <c r="I281" s="2"/>
      <c r="J281" s="2"/>
      <c r="K281" s="2"/>
      <c r="L281" s="2"/>
      <c r="M281" s="2"/>
      <c r="O281" s="2"/>
      <c r="P281" s="2"/>
      <c r="Q281" s="2"/>
      <c r="R281" s="2"/>
      <c r="S281" s="2"/>
      <c r="T281" s="2"/>
      <c r="U281" s="2"/>
      <c r="V281" s="21"/>
    </row>
    <row r="282" spans="1:22" ht="12.75" customHeight="1">
      <c r="A282" s="204">
        <f>Stocks!A254</f>
        <v>42761</v>
      </c>
      <c r="B282" s="205">
        <f>Stocks!H254</f>
        <v>-7.7321226892009152E-3</v>
      </c>
      <c r="C282" s="205">
        <f>Stocks!I254</f>
        <v>-6.3692594166442108E-3</v>
      </c>
      <c r="D282" s="205">
        <f>Stocks!J254</f>
        <v>4.9205348657892993E-4</v>
      </c>
      <c r="E282" s="205">
        <f>Stocks!K254</f>
        <v>-4.0218165233372703E-3</v>
      </c>
      <c r="F282" s="205">
        <f>Stocks!L254</f>
        <v>9.2224404235437662E-3</v>
      </c>
      <c r="G282" s="206">
        <f>Stocks!M254</f>
        <v>-3.8591737706651671E-3</v>
      </c>
      <c r="H282" s="2"/>
      <c r="I282" s="2"/>
      <c r="J282" s="2"/>
      <c r="K282" s="2"/>
      <c r="L282" s="2"/>
      <c r="M282" s="2"/>
      <c r="O282" s="2"/>
      <c r="P282" s="2"/>
      <c r="Q282" s="2"/>
      <c r="R282" s="2"/>
      <c r="S282" s="2"/>
      <c r="T282" s="2"/>
      <c r="U282" s="2"/>
      <c r="V282" s="21"/>
    </row>
    <row r="283" spans="1:22" ht="12.75" customHeight="1">
      <c r="A283" s="204">
        <f>Stocks!A253</f>
        <v>42760</v>
      </c>
      <c r="B283" s="205">
        <f>Stocks!H253</f>
        <v>-5.5001179767158286E-4</v>
      </c>
      <c r="C283" s="205">
        <f>Stocks!I253</f>
        <v>4.7733682260766427E-3</v>
      </c>
      <c r="D283" s="205">
        <f>Stocks!J253</f>
        <v>1.5795192475639423E-2</v>
      </c>
      <c r="E283" s="205">
        <f>Stocks!K253</f>
        <v>-4.2198466899956216E-3</v>
      </c>
      <c r="F283" s="205">
        <f>Stocks!L253</f>
        <v>2.5155463948327013E-3</v>
      </c>
      <c r="G283" s="206">
        <f>Stocks!M253</f>
        <v>-4.9529222260780038E-3</v>
      </c>
      <c r="H283" s="2"/>
      <c r="I283" s="2"/>
      <c r="J283" s="2"/>
      <c r="K283" s="2"/>
      <c r="L283" s="2"/>
      <c r="M283" s="2"/>
      <c r="O283" s="2"/>
      <c r="P283" s="2"/>
      <c r="Q283" s="2"/>
      <c r="R283" s="2"/>
      <c r="S283" s="2"/>
      <c r="T283" s="2"/>
      <c r="U283" s="2"/>
      <c r="V283" s="21"/>
    </row>
    <row r="284" spans="1:22" ht="12.75" customHeight="1">
      <c r="A284" s="204">
        <f>Stocks!A252</f>
        <v>42759</v>
      </c>
      <c r="B284" s="205">
        <f>Stocks!H252</f>
        <v>2.2601414910963662E-2</v>
      </c>
      <c r="C284" s="205">
        <f>Stocks!I252</f>
        <v>2.2853393643521135E-2</v>
      </c>
      <c r="D284" s="205">
        <f>Stocks!J252</f>
        <v>-9.1645639848058214E-4</v>
      </c>
      <c r="E284" s="205">
        <f>Stocks!K252</f>
        <v>1.9604245863082913E-2</v>
      </c>
      <c r="F284" s="205">
        <f>Stocks!L252</f>
        <v>8.855245939413052E-3</v>
      </c>
      <c r="G284" s="206">
        <f>Stocks!M252</f>
        <v>7.4338615802809936E-4</v>
      </c>
      <c r="H284" s="2"/>
      <c r="I284" s="2"/>
      <c r="J284" s="2"/>
      <c r="K284" s="2"/>
      <c r="L284" s="2"/>
      <c r="M284" s="2"/>
      <c r="O284" s="2"/>
      <c r="P284" s="2"/>
      <c r="Q284" s="2"/>
      <c r="R284" s="2"/>
      <c r="S284" s="2"/>
      <c r="T284" s="2"/>
      <c r="U284" s="2"/>
      <c r="V284" s="21"/>
    </row>
    <row r="285" spans="1:22" ht="12.75" customHeight="1">
      <c r="A285" s="204">
        <f>Stocks!A251</f>
        <v>42758</v>
      </c>
      <c r="B285" s="205">
        <f>Stocks!H251</f>
        <v>1.6976005975939904E-2</v>
      </c>
      <c r="C285" s="205">
        <f>Stocks!I251</f>
        <v>-4.6125873118293232E-3</v>
      </c>
      <c r="D285" s="205">
        <f>Stocks!J251</f>
        <v>6.6645190095434084E-4</v>
      </c>
      <c r="E285" s="205">
        <f>Stocks!K251</f>
        <v>-8.7685403885386492E-3</v>
      </c>
      <c r="F285" s="205">
        <f>Stocks!L251</f>
        <v>3.5005175298943986E-3</v>
      </c>
      <c r="G285" s="206">
        <f>Stocks!M251</f>
        <v>7.7698926965428178E-3</v>
      </c>
      <c r="H285" s="2"/>
      <c r="I285" s="2"/>
      <c r="J285" s="2"/>
      <c r="K285" s="2"/>
      <c r="L285" s="2"/>
      <c r="M285" s="2"/>
      <c r="O285" s="2"/>
      <c r="P285" s="2"/>
      <c r="Q285" s="2"/>
      <c r="R285" s="2"/>
      <c r="S285" s="2"/>
      <c r="T285" s="2"/>
      <c r="U285" s="2"/>
      <c r="V285" s="21"/>
    </row>
    <row r="286" spans="1:22" ht="12.75" customHeight="1">
      <c r="A286" s="204">
        <f>Stocks!A250</f>
        <v>42755</v>
      </c>
      <c r="B286" s="205">
        <f>Stocks!H250</f>
        <v>3.9714315248928177E-3</v>
      </c>
      <c r="C286" s="205">
        <f>Stocks!I250</f>
        <v>1.0066458872638327E-2</v>
      </c>
      <c r="D286" s="205">
        <f>Stocks!J250</f>
        <v>1.8351785861829247E-3</v>
      </c>
      <c r="E286" s="205">
        <f>Stocks!K250</f>
        <v>1.3718062375891354E-3</v>
      </c>
      <c r="F286" s="205">
        <f>Stocks!L250</f>
        <v>7.0377909669801257E-3</v>
      </c>
      <c r="G286" s="206">
        <f>Stocks!M250</f>
        <v>-3.8984743283037942E-4</v>
      </c>
      <c r="H286" s="2"/>
      <c r="I286" s="2"/>
      <c r="J286" s="2"/>
      <c r="K286" s="2"/>
      <c r="L286" s="2"/>
      <c r="M286" s="2"/>
      <c r="O286" s="2"/>
      <c r="P286" s="2"/>
      <c r="Q286" s="2"/>
      <c r="R286" s="2"/>
      <c r="S286" s="2"/>
      <c r="T286" s="2"/>
      <c r="U286" s="2"/>
      <c r="V286" s="21"/>
    </row>
    <row r="287" spans="1:22" ht="12.75" customHeight="1">
      <c r="A287" s="204">
        <f>Stocks!A249</f>
        <v>42754</v>
      </c>
      <c r="B287" s="205">
        <f>Stocks!H249</f>
        <v>2.2401974091361337E-2</v>
      </c>
      <c r="C287" s="205">
        <f>Stocks!I249</f>
        <v>-5.182014707582205E-3</v>
      </c>
      <c r="D287" s="205">
        <f>Stocks!J249</f>
        <v>-1.751719522765669E-3</v>
      </c>
      <c r="E287" s="205">
        <f>Stocks!K249</f>
        <v>3.7918254194501955E-2</v>
      </c>
      <c r="F287" s="205">
        <f>Stocks!L249</f>
        <v>-3.2051712012308789E-3</v>
      </c>
      <c r="G287" s="206">
        <f>Stocks!M249</f>
        <v>-6.6461629937403363E-3</v>
      </c>
      <c r="H287" s="2"/>
      <c r="I287" s="2"/>
      <c r="J287" s="2"/>
      <c r="K287" s="2"/>
      <c r="L287" s="2"/>
      <c r="M287" s="2"/>
      <c r="O287" s="2"/>
      <c r="P287" s="2"/>
      <c r="Q287" s="2"/>
      <c r="R287" s="2"/>
      <c r="S287" s="2"/>
      <c r="T287" s="2"/>
      <c r="U287" s="2"/>
      <c r="V287" s="21"/>
    </row>
    <row r="288" spans="1:22" ht="12.75" customHeight="1">
      <c r="A288" s="204">
        <f>Stocks!A248</f>
        <v>42753</v>
      </c>
      <c r="B288" s="205">
        <f>Stocks!H248</f>
        <v>1.1731573053789517E-2</v>
      </c>
      <c r="C288" s="205">
        <f>Stocks!I248</f>
        <v>-1.0873088179063292E-3</v>
      </c>
      <c r="D288" s="205">
        <f>Stocks!J248</f>
        <v>-8.3459063417104916E-5</v>
      </c>
      <c r="E288" s="205">
        <f>Stocks!K248</f>
        <v>2.7803587953585704E-3</v>
      </c>
      <c r="F288" s="205">
        <f>Stocks!L248</f>
        <v>-4.7987308179068324E-4</v>
      </c>
      <c r="G288" s="206">
        <f>Stocks!M248</f>
        <v>3.1208187464057359E-3</v>
      </c>
      <c r="H288" s="2"/>
      <c r="I288" s="2"/>
      <c r="J288" s="2"/>
      <c r="K288" s="2"/>
      <c r="L288" s="2"/>
      <c r="M288" s="2"/>
      <c r="O288" s="2"/>
      <c r="P288" s="2"/>
      <c r="Q288" s="2"/>
      <c r="R288" s="2"/>
      <c r="S288" s="2"/>
      <c r="T288" s="2"/>
      <c r="U288" s="2"/>
      <c r="V288" s="21"/>
    </row>
    <row r="289" spans="1:22" ht="12.75" customHeight="1">
      <c r="A289" s="204">
        <f>Stocks!A247</f>
        <v>42752</v>
      </c>
      <c r="B289" s="205">
        <f>Stocks!H247</f>
        <v>-9.1691344051762266E-3</v>
      </c>
      <c r="C289" s="205">
        <f>Stocks!I247</f>
        <v>2.7163522728485467E-4</v>
      </c>
      <c r="D289" s="205">
        <f>Stocks!J247</f>
        <v>8.0322783918102079E-3</v>
      </c>
      <c r="E289" s="205">
        <f>Stocks!K247</f>
        <v>-6.0767508512069822E-3</v>
      </c>
      <c r="F289" s="205">
        <f>Stocks!L247</f>
        <v>-2.7150746887982611E-3</v>
      </c>
      <c r="G289" s="206">
        <f>Stocks!M247</f>
        <v>2.1258464891115597E-3</v>
      </c>
      <c r="H289" s="2"/>
      <c r="I289" s="2"/>
      <c r="J289" s="2"/>
      <c r="K289" s="2"/>
      <c r="L289" s="2"/>
      <c r="M289" s="2"/>
      <c r="O289" s="2"/>
      <c r="P289" s="2"/>
      <c r="Q289" s="2"/>
      <c r="R289" s="2"/>
      <c r="S289" s="2"/>
      <c r="T289" s="2"/>
      <c r="U289" s="2"/>
      <c r="V289" s="21"/>
    </row>
    <row r="290" spans="1:22" ht="12.75" customHeight="1">
      <c r="A290" s="204">
        <f>Stocks!A246</f>
        <v>42748</v>
      </c>
      <c r="B290" s="205">
        <f>Stocks!H246</f>
        <v>3.4924609357922048E-2</v>
      </c>
      <c r="C290" s="205">
        <f>Stocks!I246</f>
        <v>2.176836579205265E-3</v>
      </c>
      <c r="D290" s="205">
        <f>Stocks!J246</f>
        <v>-1.7623880354393378E-3</v>
      </c>
      <c r="E290" s="205">
        <f>Stocks!K246</f>
        <v>3.4391735253232185E-2</v>
      </c>
      <c r="F290" s="205">
        <f>Stocks!L246</f>
        <v>1.436537802539763E-3</v>
      </c>
      <c r="G290" s="206">
        <f>Stocks!M246</f>
        <v>-1.449298305850099E-2</v>
      </c>
      <c r="H290" s="2"/>
      <c r="I290" s="2"/>
      <c r="J290" s="2"/>
      <c r="K290" s="2"/>
      <c r="L290" s="2"/>
      <c r="M290" s="2"/>
      <c r="O290" s="2"/>
      <c r="P290" s="2"/>
      <c r="Q290" s="2"/>
      <c r="R290" s="2"/>
      <c r="S290" s="2"/>
      <c r="T290" s="2"/>
      <c r="U290" s="2"/>
      <c r="V290" s="21"/>
    </row>
    <row r="291" spans="1:22" ht="12.75" customHeight="1">
      <c r="A291" s="204">
        <f>Stocks!A245</f>
        <v>42747</v>
      </c>
      <c r="B291" s="205">
        <f>Stocks!H245</f>
        <v>-6.09596824757466E-4</v>
      </c>
      <c r="C291" s="205">
        <f>Stocks!I245</f>
        <v>-6.5164627972620261E-3</v>
      </c>
      <c r="D291" s="205">
        <f>Stocks!J245</f>
        <v>-4.1843794293068967E-3</v>
      </c>
      <c r="E291" s="205">
        <f>Stocks!K245</f>
        <v>-1.0166500346377678E-2</v>
      </c>
      <c r="F291" s="205">
        <f>Stocks!L245</f>
        <v>-9.2209605140577203E-3</v>
      </c>
      <c r="G291" s="206">
        <f>Stocks!M245</f>
        <v>3.5069367744776344E-3</v>
      </c>
      <c r="H291" s="2"/>
      <c r="I291" s="2"/>
      <c r="J291" s="2"/>
      <c r="K291" s="2"/>
      <c r="L291" s="2"/>
      <c r="M291" s="2"/>
      <c r="O291" s="2"/>
      <c r="P291" s="2"/>
      <c r="Q291" s="2"/>
      <c r="R291" s="2"/>
      <c r="S291" s="2"/>
      <c r="T291" s="2"/>
      <c r="U291" s="2"/>
      <c r="V291" s="21"/>
    </row>
    <row r="292" spans="1:22" ht="12.75" customHeight="1">
      <c r="A292" s="204">
        <f>Stocks!A244</f>
        <v>42746</v>
      </c>
      <c r="B292" s="205">
        <f>Stocks!H244</f>
        <v>-6.0922109256541547E-4</v>
      </c>
      <c r="C292" s="205">
        <f>Stocks!I244</f>
        <v>1.1158015838645391E-2</v>
      </c>
      <c r="D292" s="205">
        <f>Stocks!J244</f>
        <v>5.3587540481266679E-3</v>
      </c>
      <c r="E292" s="205">
        <f>Stocks!K244</f>
        <v>4.6852960423776685E-3</v>
      </c>
      <c r="F292" s="205">
        <f>Stocks!L244</f>
        <v>9.0612582788648123E-3</v>
      </c>
      <c r="G292" s="206">
        <f>Stocks!M244</f>
        <v>2.279106295882113E-3</v>
      </c>
      <c r="H292" s="2"/>
      <c r="I292" s="2"/>
      <c r="J292" s="2"/>
      <c r="K292" s="2"/>
      <c r="L292" s="2"/>
      <c r="M292" s="2"/>
      <c r="O292" s="2"/>
      <c r="P292" s="2"/>
      <c r="Q292" s="2"/>
      <c r="R292" s="2"/>
      <c r="S292" s="2"/>
      <c r="T292" s="2"/>
      <c r="U292" s="2"/>
      <c r="V292" s="21"/>
    </row>
    <row r="293" spans="1:22" ht="12.75" customHeight="1">
      <c r="A293" s="204">
        <f>Stocks!A243</f>
        <v>42745</v>
      </c>
      <c r="B293" s="205">
        <f>Stocks!H243</f>
        <v>-6.1151833994265801E-3</v>
      </c>
      <c r="C293" s="205">
        <f>Stocks!I243</f>
        <v>-1.9137747633535026E-3</v>
      </c>
      <c r="D293" s="205">
        <f>Stocks!J243</f>
        <v>1.0080924342580351E-3</v>
      </c>
      <c r="E293" s="205">
        <f>Stocks!K243</f>
        <v>-8.1276173238427236E-3</v>
      </c>
      <c r="F293" s="205">
        <f>Stocks!L243</f>
        <v>-3.1939555533410394E-4</v>
      </c>
      <c r="G293" s="206">
        <f>Stocks!M243</f>
        <v>7.0385346619109964E-3</v>
      </c>
      <c r="H293" s="2"/>
      <c r="I293" s="2"/>
      <c r="J293" s="2"/>
      <c r="K293" s="2"/>
      <c r="L293" s="2"/>
      <c r="M293" s="2"/>
      <c r="O293" s="2"/>
      <c r="P293" s="2"/>
      <c r="Q293" s="2"/>
      <c r="R293" s="2"/>
      <c r="S293" s="2"/>
      <c r="T293" s="2"/>
      <c r="U293" s="2"/>
      <c r="V293" s="21"/>
    </row>
    <row r="294" spans="1:22" ht="12.75" customHeight="1">
      <c r="A294" s="204">
        <f>Stocks!A242</f>
        <v>42744</v>
      </c>
      <c r="B294" s="205">
        <f>Stocks!H242</f>
        <v>9.8634444943494371E-3</v>
      </c>
      <c r="C294" s="205">
        <f>Stocks!I242</f>
        <v>3.5570520065572081E-3</v>
      </c>
      <c r="D294" s="205">
        <f>Stocks!J242</f>
        <v>9.1177092513673834E-3</v>
      </c>
      <c r="E294" s="205">
        <f>Stocks!K242</f>
        <v>-9.1603699381630037E-4</v>
      </c>
      <c r="F294" s="205">
        <f>Stocks!L242</f>
        <v>-3.187751047522734E-3</v>
      </c>
      <c r="G294" s="206">
        <f>Stocks!M242</f>
        <v>-5.0789594564923579E-3</v>
      </c>
      <c r="H294" s="2"/>
      <c r="I294" s="2"/>
      <c r="J294" s="2"/>
      <c r="K294" s="2"/>
      <c r="L294" s="2"/>
      <c r="M294" s="2"/>
      <c r="O294" s="2"/>
      <c r="P294" s="2"/>
      <c r="Q294" s="2"/>
      <c r="R294" s="2"/>
      <c r="S294" s="2"/>
      <c r="T294" s="2"/>
      <c r="U294" s="2"/>
      <c r="V294" s="21"/>
    </row>
    <row r="295" spans="1:22" ht="12.75" customHeight="1">
      <c r="A295" s="204">
        <f>Stocks!A241</f>
        <v>42741</v>
      </c>
      <c r="B295" s="205">
        <f>Stocks!H241</f>
        <v>9.917559894731762E-3</v>
      </c>
      <c r="C295" s="205">
        <f>Stocks!I241</f>
        <v>3.5705861876982369E-3</v>
      </c>
      <c r="D295" s="205">
        <f>Stocks!J241</f>
        <v>1.1086627334271572E-2</v>
      </c>
      <c r="E295" s="205">
        <f>Stocks!K241</f>
        <v>-5.6298915129892801E-3</v>
      </c>
      <c r="F295" s="205">
        <f>Stocks!L241</f>
        <v>8.630430007330072E-3</v>
      </c>
      <c r="G295" s="206">
        <f>Stocks!M241</f>
        <v>-1.6609331271010937E-2</v>
      </c>
      <c r="H295" s="2"/>
      <c r="I295" s="2"/>
      <c r="J295" s="2"/>
      <c r="K295" s="2"/>
      <c r="L295" s="2"/>
      <c r="M295" s="2"/>
      <c r="O295" s="2"/>
      <c r="P295" s="2"/>
      <c r="Q295" s="2"/>
      <c r="R295" s="2"/>
      <c r="S295" s="2"/>
      <c r="T295" s="2"/>
      <c r="U295" s="2"/>
      <c r="V295" s="21"/>
    </row>
    <row r="296" spans="1:22" ht="12.75" customHeight="1">
      <c r="A296" s="204">
        <f>Stocks!A240</f>
        <v>42740</v>
      </c>
      <c r="B296" s="205">
        <f>Stocks!H240</f>
        <v>-1.0578966797665493E-3</v>
      </c>
      <c r="C296" s="205">
        <f>Stocks!I240</f>
        <v>-1.6496573163809786E-3</v>
      </c>
      <c r="D296" s="205">
        <f>Stocks!J240</f>
        <v>5.0725775861834559E-3</v>
      </c>
      <c r="E296" s="205">
        <f>Stocks!K240</f>
        <v>1.8375786807928146E-2</v>
      </c>
      <c r="F296" s="205">
        <f>Stocks!L240</f>
        <v>0</v>
      </c>
      <c r="G296" s="206">
        <f>Stocks!M240</f>
        <v>-3.620684019673721E-4</v>
      </c>
      <c r="H296" s="2"/>
      <c r="I296" s="2"/>
      <c r="J296" s="2"/>
      <c r="K296" s="2"/>
      <c r="L296" s="2"/>
      <c r="M296" s="2"/>
      <c r="O296" s="2"/>
      <c r="P296" s="2"/>
      <c r="Q296" s="2"/>
      <c r="R296" s="2"/>
      <c r="S296" s="2"/>
      <c r="T296" s="2"/>
      <c r="U296" s="2"/>
      <c r="V296" s="21"/>
    </row>
    <row r="297" spans="1:22" ht="12.75" customHeight="1">
      <c r="A297" s="204">
        <f>Stocks!A239</f>
        <v>42739</v>
      </c>
      <c r="B297" s="205">
        <f>Stocks!H239</f>
        <v>4.5054693103177147E-2</v>
      </c>
      <c r="C297" s="205">
        <f>Stocks!I239</f>
        <v>-5.2048170939320406E-3</v>
      </c>
      <c r="D297" s="205">
        <f>Stocks!J239</f>
        <v>-1.1197585822495806E-3</v>
      </c>
      <c r="E297" s="205">
        <f>Stocks!K239</f>
        <v>1.4947775280564781E-2</v>
      </c>
      <c r="F297" s="205">
        <f>Stocks!L239</f>
        <v>-4.4843213778294156E-3</v>
      </c>
      <c r="G297" s="206">
        <f>Stocks!M239</f>
        <v>-5.9356507498725822E-3</v>
      </c>
      <c r="H297" s="2"/>
      <c r="I297" s="2"/>
      <c r="J297" s="2"/>
      <c r="K297" s="2"/>
      <c r="L297" s="2"/>
      <c r="M297" s="2"/>
      <c r="O297" s="2"/>
      <c r="P297" s="2"/>
      <c r="Q297" s="2"/>
      <c r="R297" s="2"/>
      <c r="S297" s="2"/>
      <c r="T297" s="2"/>
      <c r="U297" s="2"/>
      <c r="V297" s="21"/>
    </row>
    <row r="298" spans="1:22" ht="12.75" customHeight="1">
      <c r="A298" s="204">
        <f>Stocks!A238</f>
        <v>42738</v>
      </c>
      <c r="B298" s="205">
        <f>Stocks!H238</f>
        <v>1.5324916554110817E-2</v>
      </c>
      <c r="C298" s="205">
        <f>Stocks!I238</f>
        <v>9.0573312568302013E-3</v>
      </c>
      <c r="D298" s="205">
        <f>Stocks!J238</f>
        <v>2.845065329309632E-3</v>
      </c>
      <c r="E298" s="205">
        <f>Stocks!K238</f>
        <v>2.9370529979397139E-2</v>
      </c>
      <c r="F298" s="205">
        <f>Stocks!L238</f>
        <v>7.0558483456131804E-3</v>
      </c>
      <c r="G298" s="206">
        <f>Stocks!M238</f>
        <v>1.2110369287967927E-2</v>
      </c>
      <c r="H298" s="2"/>
      <c r="I298" s="2"/>
      <c r="J298" s="2"/>
      <c r="K298" s="2"/>
      <c r="L298" s="2"/>
      <c r="M298" s="2"/>
      <c r="O298" s="2"/>
      <c r="P298" s="2"/>
      <c r="Q298" s="2"/>
      <c r="R298" s="2"/>
      <c r="S298" s="2"/>
      <c r="T298" s="2"/>
      <c r="U298" s="2"/>
      <c r="V298" s="21"/>
    </row>
    <row r="299" spans="1:22" ht="12.75" customHeight="1">
      <c r="A299" s="204">
        <f>Stocks!A237</f>
        <v>42734</v>
      </c>
      <c r="B299" s="205">
        <f>Stocks!H237</f>
        <v>-4.6221386842328054E-3</v>
      </c>
      <c r="C299" s="205">
        <f>Stocks!I237</f>
        <v>-1.0695373512680502E-2</v>
      </c>
      <c r="D299" s="205">
        <f>Stocks!J237</f>
        <v>-7.8263973516724955E-3</v>
      </c>
      <c r="E299" s="205">
        <f>Stocks!K237</f>
        <v>-1.2282890098173202E-2</v>
      </c>
      <c r="F299" s="205">
        <f>Stocks!L237</f>
        <v>-1.2156418519510815E-2</v>
      </c>
      <c r="G299" s="206">
        <f>Stocks!M237</f>
        <v>-2.4638944623386915E-3</v>
      </c>
      <c r="H299" s="2"/>
      <c r="I299" s="2"/>
      <c r="J299" s="2"/>
      <c r="K299" s="2"/>
      <c r="L299" s="2"/>
      <c r="M299" s="2"/>
      <c r="O299" s="2"/>
      <c r="P299" s="2"/>
      <c r="Q299" s="2"/>
      <c r="R299" s="2"/>
      <c r="S299" s="2"/>
      <c r="T299" s="2"/>
      <c r="U299" s="2"/>
      <c r="V299" s="21"/>
    </row>
    <row r="300" spans="1:22" ht="12.75" customHeight="1">
      <c r="A300" s="204">
        <f>Stocks!A236</f>
        <v>42733</v>
      </c>
      <c r="B300" s="205">
        <f>Stocks!H236</f>
        <v>-2.329653732494142E-2</v>
      </c>
      <c r="C300" s="205">
        <f>Stocks!I236</f>
        <v>8.1856716035810556E-4</v>
      </c>
      <c r="D300" s="205">
        <f>Stocks!J236</f>
        <v>-2.5695181853492035E-4</v>
      </c>
      <c r="E300" s="205">
        <f>Stocks!K236</f>
        <v>-4.4582272534232975E-3</v>
      </c>
      <c r="F300" s="205">
        <f>Stocks!L236</f>
        <v>-1.4297175542953779E-3</v>
      </c>
      <c r="G300" s="206">
        <f>Stocks!M236</f>
        <v>-3.9609038722578172E-3</v>
      </c>
      <c r="H300" s="2"/>
      <c r="I300" s="2"/>
      <c r="J300" s="2"/>
      <c r="K300" s="2"/>
      <c r="L300" s="2"/>
      <c r="M300" s="2"/>
      <c r="O300" s="2"/>
      <c r="P300" s="2"/>
      <c r="Q300" s="2"/>
      <c r="R300" s="2"/>
      <c r="S300" s="2"/>
      <c r="T300" s="2"/>
      <c r="U300" s="2"/>
      <c r="V300" s="21"/>
    </row>
    <row r="301" spans="1:22" ht="12.75" customHeight="1">
      <c r="A301" s="204">
        <f>Stocks!A235</f>
        <v>42732</v>
      </c>
      <c r="B301" s="205">
        <f>Stocks!H235</f>
        <v>9.5615914625321293E-4</v>
      </c>
      <c r="C301" s="205">
        <f>Stocks!I235</f>
        <v>-1.194026198945307E-2</v>
      </c>
      <c r="D301" s="205">
        <f>Stocks!J235</f>
        <v>-4.273083159626297E-3</v>
      </c>
      <c r="E301" s="205">
        <f>Stocks!K235</f>
        <v>-1.935245222959887E-2</v>
      </c>
      <c r="F301" s="205">
        <f>Stocks!L235</f>
        <v>-4.5932943851405188E-3</v>
      </c>
      <c r="G301" s="206">
        <f>Stocks!M235</f>
        <v>-1.4318183330306084E-3</v>
      </c>
      <c r="H301" s="2"/>
      <c r="I301" s="2"/>
      <c r="J301" s="2"/>
      <c r="K301" s="2"/>
      <c r="L301" s="2"/>
      <c r="M301" s="2"/>
      <c r="O301" s="2"/>
      <c r="P301" s="2"/>
      <c r="Q301" s="2"/>
      <c r="R301" s="2"/>
      <c r="S301" s="2"/>
      <c r="T301" s="2"/>
      <c r="U301" s="2"/>
      <c r="V301" s="21"/>
    </row>
    <row r="302" spans="1:22" ht="12.75" customHeight="1">
      <c r="A302" s="204">
        <f>Stocks!A234</f>
        <v>42731</v>
      </c>
      <c r="B302" s="205">
        <f>Stocks!H234</f>
        <v>2.8601774432722812E-2</v>
      </c>
      <c r="C302" s="205">
        <f>Stocks!I234</f>
        <v>2.701163995691128E-3</v>
      </c>
      <c r="D302" s="205">
        <f>Stocks!J234</f>
        <v>6.3307829069466845E-3</v>
      </c>
      <c r="E302" s="205">
        <f>Stocks!K234</f>
        <v>2.1738352883958808E-2</v>
      </c>
      <c r="F302" s="205">
        <f>Stocks!L234</f>
        <v>6.3222870462476108E-4</v>
      </c>
      <c r="G302" s="206">
        <f>Stocks!M234</f>
        <v>-3.2374482962178987E-3</v>
      </c>
      <c r="H302" s="2"/>
      <c r="I302" s="2"/>
      <c r="J302" s="2"/>
      <c r="K302" s="2"/>
      <c r="L302" s="2"/>
      <c r="M302" s="2"/>
      <c r="O302" s="2"/>
      <c r="P302" s="2"/>
      <c r="Q302" s="2"/>
      <c r="R302" s="2"/>
      <c r="S302" s="2"/>
      <c r="T302" s="2"/>
      <c r="U302" s="2"/>
      <c r="V302" s="21"/>
    </row>
    <row r="303" spans="1:22" ht="12.75" customHeight="1">
      <c r="A303" s="204">
        <f>Stocks!A233</f>
        <v>42727</v>
      </c>
      <c r="B303" s="205">
        <f>Stocks!H233</f>
        <v>2.3187928513057371E-2</v>
      </c>
      <c r="C303" s="205">
        <f>Stocks!I233</f>
        <v>1.0826294816741295E-3</v>
      </c>
      <c r="D303" s="205">
        <f>Stocks!J233</f>
        <v>1.9758027816596381E-3</v>
      </c>
      <c r="E303" s="205">
        <f>Stocks!K233</f>
        <v>7.9579568299149498E-5</v>
      </c>
      <c r="F303" s="205">
        <f>Stocks!L233</f>
        <v>-4.8901153331598751E-3</v>
      </c>
      <c r="G303" s="206">
        <f>Stocks!M233</f>
        <v>3.0074964044252621E-3</v>
      </c>
      <c r="H303" s="2"/>
      <c r="I303" s="2"/>
      <c r="J303" s="2"/>
      <c r="K303" s="2"/>
      <c r="L303" s="2"/>
      <c r="M303" s="2"/>
      <c r="O303" s="2"/>
      <c r="P303" s="2"/>
      <c r="Q303" s="2"/>
      <c r="R303" s="2"/>
      <c r="S303" s="2"/>
      <c r="T303" s="2"/>
      <c r="U303" s="2"/>
      <c r="V303" s="21"/>
    </row>
    <row r="304" spans="1:22" ht="12.75" customHeight="1">
      <c r="A304" s="204">
        <f>Stocks!A232</f>
        <v>42726</v>
      </c>
      <c r="B304" s="205">
        <f>Stocks!H232</f>
        <v>3.6044734967081694E-3</v>
      </c>
      <c r="C304" s="205">
        <f>Stocks!I232</f>
        <v>-1.3528248745823038E-3</v>
      </c>
      <c r="D304" s="205">
        <f>Stocks!J232</f>
        <v>-6.5996110336152868E-3</v>
      </c>
      <c r="E304" s="205">
        <f>Stocks!K232</f>
        <v>-7.2992865555088883E-3</v>
      </c>
      <c r="F304" s="205">
        <f>Stocks!L232</f>
        <v>1.5754811991009003E-4</v>
      </c>
      <c r="G304" s="206">
        <f>Stocks!M232</f>
        <v>-2.8879595848957046E-3</v>
      </c>
      <c r="H304" s="2"/>
      <c r="I304" s="2"/>
      <c r="J304" s="2"/>
      <c r="K304" s="2"/>
      <c r="L304" s="2"/>
      <c r="M304" s="2"/>
      <c r="O304" s="2"/>
      <c r="P304" s="2"/>
      <c r="Q304" s="2"/>
      <c r="R304" s="2"/>
      <c r="S304" s="2"/>
      <c r="T304" s="2"/>
      <c r="U304" s="2"/>
      <c r="V304" s="21"/>
    </row>
    <row r="305" spans="1:22" ht="12.75" customHeight="1">
      <c r="A305" s="204">
        <f>Stocks!A231</f>
        <v>42725</v>
      </c>
      <c r="B305" s="205">
        <f>Stocks!H231</f>
        <v>-5.2342121766167354E-3</v>
      </c>
      <c r="C305" s="205">
        <f>Stocks!I231</f>
        <v>-6.2004989388965955E-3</v>
      </c>
      <c r="D305" s="205">
        <f>Stocks!J231</f>
        <v>9.4018271934887454E-4</v>
      </c>
      <c r="E305" s="205">
        <f>Stocks!K231</f>
        <v>1.0969007393592124E-2</v>
      </c>
      <c r="F305" s="205">
        <f>Stocks!L231</f>
        <v>0</v>
      </c>
      <c r="G305" s="206">
        <f>Stocks!M231</f>
        <v>-9.4256136088841959E-3</v>
      </c>
      <c r="H305" s="2"/>
      <c r="I305" s="2"/>
      <c r="J305" s="2"/>
      <c r="K305" s="2"/>
      <c r="L305" s="2"/>
      <c r="M305" s="2"/>
      <c r="O305" s="2"/>
      <c r="P305" s="2"/>
      <c r="Q305" s="2"/>
      <c r="R305" s="2"/>
      <c r="S305" s="2"/>
      <c r="T305" s="2"/>
      <c r="U305" s="2"/>
      <c r="V305" s="21"/>
    </row>
    <row r="306" spans="1:22" ht="12.75" customHeight="1">
      <c r="A306" s="204">
        <f>Stocks!A230</f>
        <v>42724</v>
      </c>
      <c r="B306" s="205">
        <f>Stocks!H230</f>
        <v>2.9453903865347894E-2</v>
      </c>
      <c r="C306" s="205">
        <f>Stocks!I230</f>
        <v>8.6372443863275226E-3</v>
      </c>
      <c r="D306" s="205">
        <f>Stocks!J230</f>
        <v>2.6541744234742717E-3</v>
      </c>
      <c r="E306" s="205">
        <f>Stocks!K230</f>
        <v>-2.6339481245382908E-3</v>
      </c>
      <c r="F306" s="205">
        <f>Stocks!L230</f>
        <v>-1.258160133481834E-3</v>
      </c>
      <c r="G306" s="206">
        <f>Stocks!M230</f>
        <v>-2.9853016824721037E-3</v>
      </c>
      <c r="H306" s="2"/>
      <c r="I306" s="2"/>
      <c r="J306" s="2"/>
      <c r="K306" s="2"/>
      <c r="L306" s="2"/>
      <c r="M306" s="2"/>
      <c r="O306" s="2"/>
      <c r="P306" s="2"/>
      <c r="Q306" s="2"/>
      <c r="R306" s="2"/>
      <c r="S306" s="2"/>
      <c r="T306" s="2"/>
      <c r="U306" s="2"/>
      <c r="V306" s="21"/>
    </row>
    <row r="307" spans="1:22" ht="12.75" customHeight="1">
      <c r="A307" s="204">
        <f>Stocks!A229</f>
        <v>42723</v>
      </c>
      <c r="B307" s="205">
        <f>Stocks!H229</f>
        <v>1.1844974456709997E-3</v>
      </c>
      <c r="C307" s="205">
        <f>Stocks!I229</f>
        <v>1.584715482581104E-2</v>
      </c>
      <c r="D307" s="205">
        <f>Stocks!J229</f>
        <v>5.7608098193292984E-3</v>
      </c>
      <c r="E307" s="205">
        <f>Stocks!K229</f>
        <v>9.8530537171307685E-3</v>
      </c>
      <c r="F307" s="205">
        <f>Stocks!L229</f>
        <v>2.096640213326981E-2</v>
      </c>
      <c r="G307" s="206">
        <f>Stocks!M229</f>
        <v>2.1837151551683614E-4</v>
      </c>
      <c r="H307" s="2"/>
      <c r="I307" s="2"/>
      <c r="J307" s="2"/>
      <c r="K307" s="2"/>
      <c r="L307" s="2"/>
      <c r="M307" s="2"/>
      <c r="O307" s="2"/>
      <c r="P307" s="2"/>
      <c r="Q307" s="2"/>
      <c r="R307" s="2"/>
      <c r="S307" s="2"/>
      <c r="T307" s="2"/>
      <c r="U307" s="2"/>
      <c r="V307" s="21"/>
    </row>
    <row r="308" spans="1:22" ht="12.75" customHeight="1">
      <c r="A308" s="204">
        <f>Stocks!A228</f>
        <v>42720</v>
      </c>
      <c r="B308" s="205">
        <f>Stocks!H228</f>
        <v>2.4546951564945144E-2</v>
      </c>
      <c r="C308" s="205">
        <f>Stocks!I228</f>
        <v>-1.3132910432257254E-2</v>
      </c>
      <c r="D308" s="205">
        <f>Stocks!J228</f>
        <v>1.2942907126901849E-3</v>
      </c>
      <c r="E308" s="205">
        <f>Stocks!K228</f>
        <v>-6.2595421209108073E-3</v>
      </c>
      <c r="F308" s="205">
        <f>Stocks!L228</f>
        <v>-4.4843213778294156E-3</v>
      </c>
      <c r="G308" s="206">
        <f>Stocks!M228</f>
        <v>1.8362058211613755E-3</v>
      </c>
      <c r="H308" s="2"/>
      <c r="I308" s="2"/>
      <c r="J308" s="2"/>
      <c r="K308" s="2"/>
      <c r="L308" s="2"/>
      <c r="M308" s="2"/>
      <c r="O308" s="2"/>
      <c r="P308" s="2"/>
      <c r="Q308" s="2"/>
      <c r="R308" s="2"/>
      <c r="S308" s="2"/>
      <c r="T308" s="2"/>
      <c r="U308" s="2"/>
      <c r="V308" s="21"/>
    </row>
    <row r="309" spans="1:22" ht="12.75" customHeight="1">
      <c r="A309" s="204">
        <f>Stocks!A227</f>
        <v>42719</v>
      </c>
      <c r="B309" s="205">
        <f>Stocks!H227</f>
        <v>-5.6022554921196241E-3</v>
      </c>
      <c r="C309" s="205">
        <f>Stocks!I227</f>
        <v>6.5450150333546484E-3</v>
      </c>
      <c r="D309" s="205">
        <f>Stocks!J227</f>
        <v>5.4541480873863957E-3</v>
      </c>
      <c r="E309" s="205">
        <f>Stocks!K227</f>
        <v>1.2558513045192284E-2</v>
      </c>
      <c r="F309" s="205">
        <f>Stocks!L227</f>
        <v>-1.596707743164903E-3</v>
      </c>
      <c r="G309" s="206">
        <f>Stocks!M227</f>
        <v>9.2319469835554467E-3</v>
      </c>
      <c r="H309" s="2"/>
      <c r="I309" s="2"/>
      <c r="J309" s="2"/>
      <c r="K309" s="2"/>
      <c r="L309" s="2"/>
      <c r="M309" s="2"/>
      <c r="O309" s="2"/>
      <c r="P309" s="2"/>
      <c r="Q309" s="2"/>
      <c r="R309" s="2"/>
      <c r="S309" s="2"/>
      <c r="T309" s="2"/>
      <c r="U309" s="2"/>
      <c r="V309" s="21"/>
    </row>
    <row r="310" spans="1:22" ht="12.75" customHeight="1">
      <c r="A310" s="204">
        <f>Stocks!A226</f>
        <v>42718</v>
      </c>
      <c r="B310" s="205">
        <f>Stocks!H226</f>
        <v>2.7215418745769335E-3</v>
      </c>
      <c r="C310" s="205">
        <f>Stocks!I226</f>
        <v>-6.816650260639507E-3</v>
      </c>
      <c r="D310" s="205">
        <f>Stocks!J226</f>
        <v>0</v>
      </c>
      <c r="E310" s="205">
        <f>Stocks!K226</f>
        <v>-2.7505639752570922E-3</v>
      </c>
      <c r="F310" s="205">
        <f>Stocks!L226</f>
        <v>-4.7748159161737393E-3</v>
      </c>
      <c r="G310" s="206">
        <f>Stocks!M226</f>
        <v>2.8732262781562233E-3</v>
      </c>
      <c r="H310" s="2"/>
      <c r="I310" s="2"/>
      <c r="J310" s="2"/>
      <c r="K310" s="2"/>
      <c r="L310" s="2"/>
      <c r="M310" s="2"/>
      <c r="O310" s="2"/>
      <c r="P310" s="2"/>
      <c r="Q310" s="2"/>
      <c r="R310" s="2"/>
      <c r="S310" s="2"/>
      <c r="T310" s="2"/>
      <c r="U310" s="2"/>
      <c r="V310" s="21"/>
    </row>
    <row r="311" spans="1:22" ht="12.75" customHeight="1">
      <c r="A311" s="204">
        <f>Stocks!A225</f>
        <v>42717</v>
      </c>
      <c r="B311" s="205">
        <f>Stocks!H225</f>
        <v>2.9291874500750104E-2</v>
      </c>
      <c r="C311" s="205">
        <f>Stocks!I225</f>
        <v>2.2812495267724723E-2</v>
      </c>
      <c r="D311" s="205">
        <f>Stocks!J225</f>
        <v>1.654387396327205E-2</v>
      </c>
      <c r="E311" s="205">
        <f>Stocks!K225</f>
        <v>7.7044863986959885E-3</v>
      </c>
      <c r="F311" s="205">
        <f>Stocks!L225</f>
        <v>1.294466842241331E-2</v>
      </c>
      <c r="G311" s="206">
        <f>Stocks!M225</f>
        <v>-4.5158035482629711E-3</v>
      </c>
      <c r="H311" s="2"/>
      <c r="I311" s="2"/>
      <c r="J311" s="2"/>
      <c r="K311" s="2"/>
      <c r="L311" s="2"/>
      <c r="M311" s="2"/>
      <c r="O311" s="2"/>
      <c r="P311" s="2"/>
      <c r="Q311" s="2"/>
      <c r="R311" s="2"/>
      <c r="S311" s="2"/>
      <c r="T311" s="2"/>
      <c r="U311" s="2"/>
      <c r="V311" s="21"/>
    </row>
    <row r="312" spans="1:22" ht="12.75" customHeight="1">
      <c r="A312" s="204">
        <f>Stocks!A224</f>
        <v>42716</v>
      </c>
      <c r="B312" s="205">
        <f>Stocks!H224</f>
        <v>1.3000184306673239E-3</v>
      </c>
      <c r="C312" s="205">
        <f>Stocks!I224</f>
        <v>5.855300590030337E-3</v>
      </c>
      <c r="D312" s="205">
        <f>Stocks!J224</f>
        <v>-5.7205299396261775E-3</v>
      </c>
      <c r="E312" s="205">
        <f>Stocks!K224</f>
        <v>-4.0694315162938667E-4</v>
      </c>
      <c r="F312" s="205">
        <f>Stocks!L224</f>
        <v>3.2220239421265058E-3</v>
      </c>
      <c r="G312" s="206">
        <f>Stocks!M224</f>
        <v>-2.8468367838190723E-2</v>
      </c>
      <c r="H312" s="2"/>
      <c r="I312" s="2"/>
      <c r="J312" s="2"/>
      <c r="K312" s="2"/>
      <c r="L312" s="2"/>
      <c r="M312" s="2"/>
      <c r="O312" s="2"/>
      <c r="P312" s="2"/>
      <c r="Q312" s="2"/>
      <c r="R312" s="2"/>
      <c r="S312" s="2"/>
      <c r="T312" s="2"/>
      <c r="U312" s="2"/>
      <c r="V312" s="21"/>
    </row>
    <row r="313" spans="1:22" ht="12.75" customHeight="1">
      <c r="A313" s="204">
        <f>Stocks!A223</f>
        <v>42713</v>
      </c>
      <c r="B313" s="205">
        <f>Stocks!H223</f>
        <v>-5.7221633421062246E-4</v>
      </c>
      <c r="C313" s="205">
        <f>Stocks!I223</f>
        <v>1.6793030081662182E-3</v>
      </c>
      <c r="D313" s="205">
        <f>Stocks!J223</f>
        <v>1.6189978212509344E-2</v>
      </c>
      <c r="E313" s="205">
        <f>Stocks!K223</f>
        <v>-2.9254125146705827E-3</v>
      </c>
      <c r="F313" s="205">
        <f>Stocks!L223</f>
        <v>1.5612831168618254E-2</v>
      </c>
      <c r="G313" s="206">
        <f>Stocks!M223</f>
        <v>-5.8224304477635354E-3</v>
      </c>
      <c r="H313" s="2"/>
      <c r="I313" s="2"/>
      <c r="J313" s="2"/>
      <c r="K313" s="2"/>
      <c r="L313" s="2"/>
      <c r="M313" s="2"/>
      <c r="O313" s="2"/>
      <c r="P313" s="2"/>
      <c r="Q313" s="2"/>
      <c r="R313" s="2"/>
      <c r="S313" s="2"/>
      <c r="T313" s="2"/>
      <c r="U313" s="2"/>
      <c r="V313" s="21"/>
    </row>
    <row r="314" spans="1:22" ht="12.75" customHeight="1">
      <c r="A314" s="204">
        <f>Stocks!A222</f>
        <v>42712</v>
      </c>
      <c r="B314" s="205">
        <f>Stocks!H222</f>
        <v>-4.4624452892037527E-3</v>
      </c>
      <c r="C314" s="205">
        <f>Stocks!I222</f>
        <v>5.6178869238753537E-3</v>
      </c>
      <c r="D314" s="205">
        <f>Stocks!J222</f>
        <v>9.769148341486936E-3</v>
      </c>
      <c r="E314" s="205">
        <f>Stocks!K222</f>
        <v>-1.7295214727359075E-2</v>
      </c>
      <c r="F314" s="205">
        <f>Stocks!L222</f>
        <v>-5.8834638784353785E-3</v>
      </c>
      <c r="G314" s="206">
        <f>Stocks!M222</f>
        <v>-5.3666012248918191E-3</v>
      </c>
      <c r="H314" s="2"/>
      <c r="I314" s="2"/>
      <c r="J314" s="2"/>
      <c r="K314" s="2"/>
      <c r="L314" s="2"/>
      <c r="M314" s="2"/>
      <c r="O314" s="2"/>
      <c r="P314" s="2"/>
      <c r="Q314" s="2"/>
      <c r="R314" s="2"/>
      <c r="S314" s="2"/>
      <c r="T314" s="2"/>
      <c r="U314" s="2"/>
      <c r="V314" s="21"/>
    </row>
    <row r="315" spans="1:22" ht="12.75" customHeight="1">
      <c r="A315" s="204">
        <f>Stocks!A221</f>
        <v>42711</v>
      </c>
      <c r="B315" s="205">
        <f>Stocks!H221</f>
        <v>3.8527129020989113E-2</v>
      </c>
      <c r="C315" s="205">
        <f>Stocks!I221</f>
        <v>2.221682818399184E-2</v>
      </c>
      <c r="D315" s="205">
        <f>Stocks!J221</f>
        <v>9.7750211028450572E-3</v>
      </c>
      <c r="E315" s="205">
        <f>Stocks!K221</f>
        <v>6.5610653293275865E-3</v>
      </c>
      <c r="F315" s="205">
        <f>Stocks!L221</f>
        <v>2.3410200522157924E-2</v>
      </c>
      <c r="G315" s="206">
        <f>Stocks!M221</f>
        <v>-1.8127764899992878E-3</v>
      </c>
      <c r="H315" s="2"/>
      <c r="I315" s="2"/>
      <c r="J315" s="2"/>
      <c r="K315" s="2"/>
      <c r="L315" s="2"/>
      <c r="M315" s="2"/>
      <c r="O315" s="2"/>
      <c r="P315" s="2"/>
      <c r="Q315" s="2"/>
      <c r="R315" s="2"/>
      <c r="S315" s="2"/>
      <c r="T315" s="2"/>
      <c r="U315" s="2"/>
      <c r="V315" s="21"/>
    </row>
    <row r="316" spans="1:22" ht="12.75" customHeight="1">
      <c r="A316" s="204">
        <f>Stocks!A220</f>
        <v>42710</v>
      </c>
      <c r="B316" s="205">
        <f>Stocks!H220</f>
        <v>-5.098612827338601E-3</v>
      </c>
      <c r="C316" s="205">
        <f>Stocks!I220</f>
        <v>9.5500808072132761E-3</v>
      </c>
      <c r="D316" s="205">
        <f>Stocks!J220</f>
        <v>7.6689529016897903E-3</v>
      </c>
      <c r="E316" s="205">
        <f>Stocks!K220</f>
        <v>4.4400645484608862E-2</v>
      </c>
      <c r="F316" s="205">
        <f>Stocks!L220</f>
        <v>-4.4936016222929835E-3</v>
      </c>
      <c r="G316" s="206">
        <f>Stocks!M220</f>
        <v>1.4314441919471526E-3</v>
      </c>
      <c r="H316" s="2"/>
      <c r="I316" s="2"/>
      <c r="J316" s="2"/>
      <c r="K316" s="2"/>
      <c r="L316" s="2"/>
      <c r="M316" s="2"/>
      <c r="O316" s="2"/>
      <c r="P316" s="2"/>
      <c r="Q316" s="2"/>
      <c r="R316" s="2"/>
      <c r="S316" s="2"/>
      <c r="T316" s="2"/>
      <c r="U316" s="2"/>
      <c r="V316" s="21"/>
    </row>
    <row r="317" spans="1:22" ht="12.75" customHeight="1">
      <c r="A317" s="204">
        <f>Stocks!A219</f>
        <v>42709</v>
      </c>
      <c r="B317" s="205">
        <f>Stocks!H219</f>
        <v>2.8948185557213998E-2</v>
      </c>
      <c r="C317" s="205">
        <f>Stocks!I219</f>
        <v>6.7103354790216041E-3</v>
      </c>
      <c r="D317" s="205">
        <f>Stocks!J219</f>
        <v>-7.2141363575199367E-3</v>
      </c>
      <c r="E317" s="205">
        <f>Stocks!K219</f>
        <v>-1.3751885563158874E-2</v>
      </c>
      <c r="F317" s="205">
        <f>Stocks!L219</f>
        <v>1.6238769788901021E-2</v>
      </c>
      <c r="G317" s="206">
        <f>Stocks!M219</f>
        <v>-6.1439993061572972E-3</v>
      </c>
      <c r="H317" s="2"/>
      <c r="I317" s="2"/>
      <c r="J317" s="2"/>
      <c r="K317" s="2"/>
      <c r="L317" s="2"/>
      <c r="M317" s="2"/>
      <c r="O317" s="2"/>
      <c r="P317" s="2"/>
      <c r="Q317" s="2"/>
      <c r="R317" s="2"/>
      <c r="S317" s="2"/>
      <c r="T317" s="2"/>
      <c r="U317" s="2"/>
      <c r="V317" s="21"/>
    </row>
    <row r="318" spans="1:22" ht="12.75" customHeight="1">
      <c r="A318" s="204">
        <f>Stocks!A218</f>
        <v>42706</v>
      </c>
      <c r="B318" s="205">
        <f>Stocks!H218</f>
        <v>-2.2568001499774773E-3</v>
      </c>
      <c r="C318" s="205">
        <f>Stocks!I218</f>
        <v>1.1778925609981662E-2</v>
      </c>
      <c r="D318" s="205">
        <f>Stocks!J218</f>
        <v>3.7375758357858489E-3</v>
      </c>
      <c r="E318" s="205">
        <f>Stocks!K218</f>
        <v>3.0166527397300906E-2</v>
      </c>
      <c r="F318" s="205">
        <f>Stocks!L218</f>
        <v>8.4428891859689701E-4</v>
      </c>
      <c r="G318" s="206">
        <f>Stocks!M218</f>
        <v>4.6263889372013143E-3</v>
      </c>
      <c r="H318" s="2"/>
      <c r="I318" s="2"/>
      <c r="J318" s="2"/>
      <c r="K318" s="2"/>
      <c r="L318" s="2"/>
      <c r="M318" s="2"/>
      <c r="O318" s="2"/>
      <c r="P318" s="2"/>
      <c r="Q318" s="2"/>
      <c r="R318" s="2"/>
      <c r="S318" s="2"/>
      <c r="T318" s="2"/>
      <c r="U318" s="2"/>
      <c r="V318" s="21"/>
    </row>
    <row r="319" spans="1:22" ht="12.75" customHeight="1">
      <c r="A319" s="204">
        <f>Stocks!A217</f>
        <v>42705</v>
      </c>
      <c r="B319" s="205">
        <f>Stocks!H217</f>
        <v>-4.0513992625528406E-2</v>
      </c>
      <c r="C319" s="205">
        <f>Stocks!I217</f>
        <v>-2.7462968397500925E-2</v>
      </c>
      <c r="D319" s="205">
        <f>Stocks!J217</f>
        <v>-9.3632701758711977E-3</v>
      </c>
      <c r="E319" s="205">
        <f>Stocks!K217</f>
        <v>1.878584781494351E-3</v>
      </c>
      <c r="F319" s="205">
        <f>Stocks!L217</f>
        <v>-1.7747053059727808E-2</v>
      </c>
      <c r="G319" s="206">
        <f>Stocks!M217</f>
        <v>-1.194722735717446E-2</v>
      </c>
      <c r="H319" s="2"/>
      <c r="I319" s="2"/>
      <c r="J319" s="2"/>
      <c r="K319" s="2"/>
      <c r="L319" s="2"/>
      <c r="M319" s="2"/>
      <c r="O319" s="2"/>
      <c r="P319" s="2"/>
      <c r="Q319" s="2"/>
      <c r="R319" s="2"/>
      <c r="S319" s="2"/>
      <c r="T319" s="2"/>
      <c r="U319" s="2"/>
      <c r="V319" s="21"/>
    </row>
    <row r="320" spans="1:22" ht="12.75" customHeight="1">
      <c r="A320" s="204">
        <f>Stocks!A216</f>
        <v>42704</v>
      </c>
      <c r="B320" s="205">
        <f>Stocks!H216</f>
        <v>-8.9723730615575055E-4</v>
      </c>
      <c r="C320" s="205">
        <f>Stocks!I216</f>
        <v>-1.7426767157756963E-2</v>
      </c>
      <c r="D320" s="205">
        <f>Stocks!J216</f>
        <v>-8.4694066456698861E-3</v>
      </c>
      <c r="E320" s="205">
        <f>Stocks!K216</f>
        <v>-4.3495185679214392E-3</v>
      </c>
      <c r="F320" s="205">
        <f>Stocks!L216</f>
        <v>-1.3679648770969496E-2</v>
      </c>
      <c r="G320" s="206">
        <f>Stocks!M216</f>
        <v>-8.5653661595311986E-3</v>
      </c>
      <c r="H320" s="2"/>
      <c r="I320" s="2"/>
      <c r="J320" s="2"/>
      <c r="K320" s="2"/>
      <c r="L320" s="2"/>
      <c r="M320" s="2"/>
      <c r="O320" s="2"/>
      <c r="P320" s="2"/>
      <c r="Q320" s="2"/>
      <c r="R320" s="2"/>
      <c r="S320" s="2"/>
      <c r="T320" s="2"/>
      <c r="U320" s="2"/>
      <c r="V320" s="21"/>
    </row>
    <row r="321" spans="1:22" ht="12.75" customHeight="1">
      <c r="A321" s="204">
        <f>Stocks!A215</f>
        <v>42703</v>
      </c>
      <c r="B321" s="205">
        <f>Stocks!H215</f>
        <v>-3.3968304909290148E-2</v>
      </c>
      <c r="C321" s="205">
        <f>Stocks!I215</f>
        <v>-5.64803077754424E-3</v>
      </c>
      <c r="D321" s="205">
        <f>Stocks!J215</f>
        <v>-9.8625250885926545E-4</v>
      </c>
      <c r="E321" s="205">
        <f>Stocks!K215</f>
        <v>4.9479882134503246E-3</v>
      </c>
      <c r="F321" s="205">
        <f>Stocks!L215</f>
        <v>7.8883059611460603E-3</v>
      </c>
      <c r="G321" s="206">
        <f>Stocks!M215</f>
        <v>3.4268959277419411E-3</v>
      </c>
      <c r="H321" s="2"/>
      <c r="I321" s="2"/>
      <c r="J321" s="2"/>
      <c r="K321" s="2"/>
      <c r="L321" s="2"/>
      <c r="M321" s="2"/>
      <c r="O321" s="2"/>
      <c r="P321" s="2"/>
      <c r="Q321" s="2"/>
      <c r="R321" s="2"/>
      <c r="S321" s="2"/>
      <c r="T321" s="2"/>
      <c r="U321" s="2"/>
      <c r="V321" s="21"/>
    </row>
    <row r="322" spans="1:22" ht="12.75" customHeight="1">
      <c r="A322" s="204">
        <f>Stocks!A214</f>
        <v>42702</v>
      </c>
      <c r="B322" s="205">
        <f>Stocks!H214</f>
        <v>-2.6987770783207482E-3</v>
      </c>
      <c r="C322" s="205">
        <f>Stocks!I214</f>
        <v>1.9735763352219495E-3</v>
      </c>
      <c r="D322" s="205">
        <f>Stocks!J214</f>
        <v>-1.9700141157347963E-3</v>
      </c>
      <c r="E322" s="205">
        <f>Stocks!K214</f>
        <v>-4.0966515585410222E-3</v>
      </c>
      <c r="F322" s="205">
        <f>Stocks!L214</f>
        <v>1.3207536595512359E-3</v>
      </c>
      <c r="G322" s="206">
        <f>Stocks!M214</f>
        <v>5.0084479265892707E-3</v>
      </c>
      <c r="H322" s="2"/>
      <c r="I322" s="2"/>
      <c r="J322" s="2"/>
      <c r="K322" s="2"/>
      <c r="L322" s="2"/>
      <c r="M322" s="2"/>
      <c r="O322" s="2"/>
      <c r="P322" s="2"/>
      <c r="Q322" s="2"/>
      <c r="R322" s="2"/>
      <c r="S322" s="2"/>
      <c r="T322" s="2"/>
      <c r="U322" s="2"/>
      <c r="V322" s="21"/>
    </row>
    <row r="323" spans="1:22" ht="12.75" customHeight="1">
      <c r="A323" s="204">
        <f>Stocks!A213</f>
        <v>42699</v>
      </c>
      <c r="B323" s="205">
        <f>Stocks!H213</f>
        <v>1.8010159005577377E-2</v>
      </c>
      <c r="C323" s="205">
        <f>Stocks!I213</f>
        <v>6.7944734788700153E-3</v>
      </c>
      <c r="D323" s="205">
        <f>Stocks!J213</f>
        <v>5.0220091584447053E-3</v>
      </c>
      <c r="E323" s="205">
        <f>Stocks!K213</f>
        <v>-2.3819491725998614E-3</v>
      </c>
      <c r="F323" s="205">
        <f>Stocks!L213</f>
        <v>2.1499521296984526E-3</v>
      </c>
      <c r="G323" s="206">
        <f>Stocks!M213</f>
        <v>1.8125489083191495E-3</v>
      </c>
      <c r="H323" s="2"/>
      <c r="I323" s="2"/>
      <c r="J323" s="2"/>
      <c r="K323" s="2"/>
      <c r="L323" s="2"/>
      <c r="M323" s="2"/>
      <c r="O323" s="2"/>
      <c r="P323" s="2"/>
      <c r="Q323" s="2"/>
      <c r="R323" s="2"/>
      <c r="S323" s="2"/>
      <c r="T323" s="2"/>
      <c r="U323" s="2"/>
      <c r="V323" s="21"/>
    </row>
    <row r="324" spans="1:22" ht="12.75" customHeight="1">
      <c r="A324" s="204">
        <f>Stocks!A212</f>
        <v>42697</v>
      </c>
      <c r="B324" s="205">
        <f>Stocks!H212</f>
        <v>1.0252235282146149E-2</v>
      </c>
      <c r="C324" s="205">
        <f>Stocks!I212</f>
        <v>-7.9226252130600774E-3</v>
      </c>
      <c r="D324" s="205">
        <f>Stocks!J212</f>
        <v>-5.111383329808092E-3</v>
      </c>
      <c r="E324" s="205">
        <f>Stocks!K212</f>
        <v>-2.9694926630750738E-3</v>
      </c>
      <c r="F324" s="205">
        <f>Stocks!L212</f>
        <v>-1.1849819387498198E-2</v>
      </c>
      <c r="G324" s="206">
        <f>Stocks!M212</f>
        <v>1.9230312516906819E-3</v>
      </c>
      <c r="H324" s="2"/>
      <c r="I324" s="2"/>
      <c r="J324" s="2"/>
      <c r="K324" s="2"/>
      <c r="L324" s="2"/>
      <c r="M324" s="2"/>
      <c r="O324" s="2"/>
      <c r="P324" s="2"/>
      <c r="Q324" s="2"/>
      <c r="R324" s="2"/>
      <c r="S324" s="2"/>
      <c r="T324" s="2"/>
      <c r="U324" s="2"/>
      <c r="V324" s="21"/>
    </row>
    <row r="325" spans="1:22" ht="12.75" customHeight="1">
      <c r="A325" s="204">
        <f>Stocks!A211</f>
        <v>42696</v>
      </c>
      <c r="B325" s="205">
        <f>Stocks!H211</f>
        <v>3.5405193711547926E-2</v>
      </c>
      <c r="C325" s="205">
        <f>Stocks!I211</f>
        <v>1.4192423112706491E-2</v>
      </c>
      <c r="D325" s="205">
        <f>Stocks!J211</f>
        <v>6.2619084287873859E-4</v>
      </c>
      <c r="E325" s="205">
        <f>Stocks!K211</f>
        <v>6.7798307681761244E-4</v>
      </c>
      <c r="F325" s="205">
        <f>Stocks!L211</f>
        <v>4.2628962382468055E-3</v>
      </c>
      <c r="G325" s="206">
        <f>Stocks!M211</f>
        <v>9.0939156978562512E-3</v>
      </c>
      <c r="H325" s="2"/>
      <c r="I325" s="2"/>
      <c r="J325" s="2"/>
      <c r="K325" s="2"/>
      <c r="L325" s="2"/>
      <c r="M325" s="2"/>
      <c r="O325" s="2"/>
      <c r="P325" s="2"/>
      <c r="Q325" s="2"/>
      <c r="R325" s="2"/>
      <c r="S325" s="2"/>
      <c r="T325" s="2"/>
      <c r="U325" s="2"/>
      <c r="V325" s="21"/>
    </row>
    <row r="326" spans="1:22" ht="12.75" customHeight="1">
      <c r="A326" s="204">
        <f>Stocks!A210</f>
        <v>42695</v>
      </c>
      <c r="B326" s="205">
        <f>Stocks!H210</f>
        <v>-2.7060685949703181E-3</v>
      </c>
      <c r="C326" s="205">
        <f>Stocks!I210</f>
        <v>8.5789779695695327E-4</v>
      </c>
      <c r="D326" s="205">
        <f>Stocks!J210</f>
        <v>1.5059514689915692E-2</v>
      </c>
      <c r="E326" s="205">
        <f>Stocks!K210</f>
        <v>2.3589034099465323E-2</v>
      </c>
      <c r="F326" s="205">
        <f>Stocks!L210</f>
        <v>8.4151303087385797E-3</v>
      </c>
      <c r="G326" s="206">
        <f>Stocks!M210</f>
        <v>-6.0614013912823183E-3</v>
      </c>
      <c r="H326" s="2"/>
      <c r="I326" s="2"/>
      <c r="J326" s="2"/>
      <c r="K326" s="2"/>
      <c r="L326" s="2"/>
      <c r="M326" s="2"/>
      <c r="O326" s="2"/>
      <c r="P326" s="2"/>
      <c r="Q326" s="2"/>
      <c r="R326" s="2"/>
      <c r="S326" s="2"/>
      <c r="T326" s="2"/>
      <c r="U326" s="2"/>
      <c r="V326" s="21"/>
    </row>
    <row r="327" spans="1:22" ht="12.75" customHeight="1">
      <c r="A327" s="204">
        <f>Stocks!A209</f>
        <v>42692</v>
      </c>
      <c r="B327" s="205">
        <f>Stocks!H209</f>
        <v>-1.9482525461412707E-2</v>
      </c>
      <c r="C327" s="205">
        <f>Stocks!I209</f>
        <v>-2.0009692466689561E-3</v>
      </c>
      <c r="D327" s="205">
        <f>Stocks!J209</f>
        <v>1.0002197047482325E-3</v>
      </c>
      <c r="E327" s="205">
        <f>Stocks!K209</f>
        <v>1.5635861556253584E-3</v>
      </c>
      <c r="F327" s="205">
        <f>Stocks!L209</f>
        <v>-4.7937461916815836E-3</v>
      </c>
      <c r="G327" s="206">
        <f>Stocks!M209</f>
        <v>-1.2249226423483337E-2</v>
      </c>
      <c r="H327" s="2"/>
      <c r="I327" s="2"/>
      <c r="J327" s="2"/>
      <c r="K327" s="2"/>
      <c r="L327" s="2"/>
      <c r="M327" s="2"/>
      <c r="O327" s="2"/>
      <c r="P327" s="2"/>
      <c r="Q327" s="2"/>
      <c r="R327" s="2"/>
      <c r="S327" s="2"/>
      <c r="T327" s="2"/>
      <c r="U327" s="2"/>
      <c r="V327" s="21"/>
    </row>
    <row r="328" spans="1:22" ht="12.75" customHeight="1">
      <c r="A328" s="204">
        <f>Stocks!A208</f>
        <v>42691</v>
      </c>
      <c r="B328" s="205">
        <f>Stocks!H208</f>
        <v>2.5391262039120798E-2</v>
      </c>
      <c r="C328" s="205">
        <f>Stocks!I208</f>
        <v>5.1532699359158034E-3</v>
      </c>
      <c r="D328" s="205">
        <f>Stocks!J208</f>
        <v>-3.6377304493894299E-4</v>
      </c>
      <c r="E328" s="205">
        <f>Stocks!K208</f>
        <v>-1.3900010864985898E-3</v>
      </c>
      <c r="F328" s="205">
        <f>Stocks!L208</f>
        <v>1.6460452249956337E-2</v>
      </c>
      <c r="G328" s="206">
        <f>Stocks!M208</f>
        <v>5.0865249146202548E-3</v>
      </c>
      <c r="H328" s="2"/>
      <c r="I328" s="2"/>
      <c r="J328" s="2"/>
      <c r="K328" s="2"/>
      <c r="L328" s="2"/>
      <c r="M328" s="2"/>
      <c r="O328" s="2"/>
      <c r="P328" s="2"/>
      <c r="Q328" s="2"/>
      <c r="R328" s="2"/>
      <c r="S328" s="2"/>
      <c r="T328" s="2"/>
      <c r="U328" s="2"/>
      <c r="V328" s="21"/>
    </row>
    <row r="329" spans="1:22" ht="12.75" customHeight="1">
      <c r="A329" s="204">
        <f>Stocks!A207</f>
        <v>42690</v>
      </c>
      <c r="B329" s="205">
        <f>Stocks!H207</f>
        <v>8.702149110774817E-4</v>
      </c>
      <c r="C329" s="205">
        <f>Stocks!I207</f>
        <v>-2.0070627988575443E-3</v>
      </c>
      <c r="D329" s="205">
        <f>Stocks!J207</f>
        <v>2.6532871096898319E-2</v>
      </c>
      <c r="E329" s="205">
        <f>Stocks!K207</f>
        <v>1.3987517272071112E-2</v>
      </c>
      <c r="F329" s="205">
        <f>Stocks!L207</f>
        <v>1.3162558527800176E-2</v>
      </c>
      <c r="G329" s="206">
        <f>Stocks!M207</f>
        <v>-5.3497146058758436E-3</v>
      </c>
      <c r="H329" s="2"/>
      <c r="I329" s="2"/>
      <c r="J329" s="2"/>
      <c r="K329" s="2"/>
      <c r="L329" s="2"/>
      <c r="M329" s="2"/>
      <c r="O329" s="2"/>
      <c r="P329" s="2"/>
      <c r="Q329" s="2"/>
      <c r="R329" s="2"/>
      <c r="S329" s="2"/>
      <c r="T329" s="2"/>
      <c r="U329" s="2"/>
      <c r="V329" s="21"/>
    </row>
    <row r="330" spans="1:22" ht="12.75" customHeight="1">
      <c r="A330" s="204">
        <f>Stocks!A206</f>
        <v>42689</v>
      </c>
      <c r="B330" s="205">
        <f>Stocks!H206</f>
        <v>1.2704880348072217E-2</v>
      </c>
      <c r="C330" s="205">
        <f>Stocks!I206</f>
        <v>1.2393773145465713E-2</v>
      </c>
      <c r="D330" s="205">
        <f>Stocks!J206</f>
        <v>1.3156948494937901E-2</v>
      </c>
      <c r="E330" s="205">
        <f>Stocks!K206</f>
        <v>1.8504565924979384E-3</v>
      </c>
      <c r="F330" s="205">
        <f>Stocks!L206</f>
        <v>1.9554809598097734E-2</v>
      </c>
      <c r="G330" s="206">
        <f>Stocks!M206</f>
        <v>-3.2802051921496556E-3</v>
      </c>
      <c r="H330" s="2"/>
      <c r="I330" s="2"/>
      <c r="J330" s="2"/>
      <c r="K330" s="2"/>
      <c r="L330" s="2"/>
      <c r="M330" s="2"/>
      <c r="O330" s="2"/>
      <c r="P330" s="2"/>
      <c r="Q330" s="2"/>
      <c r="R330" s="2"/>
      <c r="S330" s="2"/>
      <c r="T330" s="2"/>
      <c r="U330" s="2"/>
      <c r="V330" s="21"/>
    </row>
    <row r="331" spans="1:22" ht="12.75" customHeight="1">
      <c r="A331" s="204">
        <f>Stocks!A205</f>
        <v>42688</v>
      </c>
      <c r="B331" s="205">
        <f>Stocks!H205</f>
        <v>-3.8436130895573316E-2</v>
      </c>
      <c r="C331" s="205">
        <f>Stocks!I205</f>
        <v>-3.7630530147101707E-3</v>
      </c>
      <c r="D331" s="205">
        <f>Stocks!J205</f>
        <v>-2.5405352932870363E-2</v>
      </c>
      <c r="E331" s="205">
        <f>Stocks!K205</f>
        <v>-1.227226153143305E-2</v>
      </c>
      <c r="F331" s="205">
        <f>Stocks!L205</f>
        <v>-1.5366653754768322E-2</v>
      </c>
      <c r="G331" s="206">
        <f>Stocks!M205</f>
        <v>-1.4998728348752131E-2</v>
      </c>
      <c r="H331" s="2"/>
      <c r="I331" s="2"/>
      <c r="J331" s="2"/>
      <c r="K331" s="2"/>
      <c r="L331" s="2"/>
      <c r="M331" s="2"/>
      <c r="O331" s="2"/>
      <c r="P331" s="2"/>
      <c r="Q331" s="2"/>
      <c r="R331" s="2"/>
      <c r="S331" s="2"/>
      <c r="T331" s="2"/>
      <c r="U331" s="2"/>
      <c r="V331" s="21"/>
    </row>
    <row r="332" spans="1:22" ht="12.75" customHeight="1">
      <c r="A332" s="204">
        <f>Stocks!A204</f>
        <v>42685</v>
      </c>
      <c r="B332" s="205">
        <f>Stocks!H204</f>
        <v>1.7170286053241689E-2</v>
      </c>
      <c r="C332" s="205">
        <f>Stocks!I204</f>
        <v>3.1833179145821996E-3</v>
      </c>
      <c r="D332" s="205">
        <f>Stocks!J204</f>
        <v>5.9199401612072475E-3</v>
      </c>
      <c r="E332" s="205">
        <f>Stocks!K204</f>
        <v>-5.5603879869035363E-3</v>
      </c>
      <c r="F332" s="205">
        <f>Stocks!L204</f>
        <v>5.4365806884573613E-3</v>
      </c>
      <c r="G332" s="206">
        <f>Stocks!M204</f>
        <v>7.7057175788042796E-3</v>
      </c>
      <c r="H332" s="2"/>
      <c r="I332" s="2"/>
      <c r="J332" s="2"/>
      <c r="K332" s="2"/>
      <c r="L332" s="2"/>
      <c r="M332" s="2"/>
      <c r="O332" s="2"/>
      <c r="P332" s="2"/>
      <c r="Q332" s="2"/>
      <c r="R332" s="2"/>
      <c r="S332" s="2"/>
      <c r="T332" s="2"/>
      <c r="U332" s="2"/>
      <c r="V332" s="21"/>
    </row>
    <row r="333" spans="1:22" ht="12.75" customHeight="1">
      <c r="A333" s="204">
        <f>Stocks!A203</f>
        <v>42684</v>
      </c>
      <c r="B333" s="205">
        <f>Stocks!H203</f>
        <v>-2.5093839292246005E-2</v>
      </c>
      <c r="C333" s="205">
        <f>Stocks!I203</f>
        <v>-7.2202380109518032E-3</v>
      </c>
      <c r="D333" s="205">
        <f>Stocks!J203</f>
        <v>-2.8263663571600289E-2</v>
      </c>
      <c r="E333" s="205">
        <f>Stocks!K203</f>
        <v>-5.6999594741581533E-2</v>
      </c>
      <c r="F333" s="205">
        <f>Stocks!L203</f>
        <v>-2.4733942272061361E-2</v>
      </c>
      <c r="G333" s="206">
        <f>Stocks!M203</f>
        <v>2.3902512232633615E-2</v>
      </c>
      <c r="H333" s="2"/>
      <c r="I333" s="2"/>
      <c r="J333" s="2"/>
      <c r="K333" s="2"/>
      <c r="L333" s="2"/>
      <c r="M333" s="2"/>
      <c r="O333" s="2"/>
      <c r="P333" s="2"/>
      <c r="Q333" s="2"/>
      <c r="R333" s="2"/>
      <c r="S333" s="2"/>
      <c r="T333" s="2"/>
      <c r="U333" s="2"/>
      <c r="V333" s="21"/>
    </row>
    <row r="334" spans="1:22" ht="12.75" customHeight="1">
      <c r="A334" s="204">
        <f>Stocks!A202</f>
        <v>42683</v>
      </c>
      <c r="B334" s="205">
        <f>Stocks!H202</f>
        <v>-2.5352027908454484E-2</v>
      </c>
      <c r="C334" s="205">
        <f>Stocks!I202</f>
        <v>2.8753700721395657E-4</v>
      </c>
      <c r="D334" s="205">
        <f>Stocks!J202</f>
        <v>-1.6218396738310566E-3</v>
      </c>
      <c r="E334" s="205">
        <f>Stocks!K202</f>
        <v>-1.7442489974951753E-2</v>
      </c>
      <c r="F334" s="205">
        <f>Stocks!L202</f>
        <v>-4.9735957025007051E-3</v>
      </c>
      <c r="G334" s="206">
        <f>Stocks!M202</f>
        <v>6.634530339031647E-3</v>
      </c>
      <c r="H334" s="2"/>
      <c r="I334" s="2"/>
      <c r="J334" s="2"/>
      <c r="K334" s="2"/>
      <c r="L334" s="2"/>
      <c r="M334" s="2"/>
      <c r="O334" s="2"/>
      <c r="P334" s="2"/>
      <c r="Q334" s="2"/>
      <c r="R334" s="2"/>
      <c r="S334" s="2"/>
      <c r="T334" s="2"/>
      <c r="U334" s="2"/>
      <c r="V334" s="21"/>
    </row>
    <row r="335" spans="1:22" ht="12.75" customHeight="1">
      <c r="A335" s="204">
        <f>Stocks!A201</f>
        <v>42682</v>
      </c>
      <c r="B335" s="205">
        <f>Stocks!H201</f>
        <v>8.9141126653306691E-3</v>
      </c>
      <c r="C335" s="205">
        <f>Stocks!I201</f>
        <v>1.4405541159173624E-3</v>
      </c>
      <c r="D335" s="205">
        <f>Stocks!J201</f>
        <v>5.8698373338324896E-3</v>
      </c>
      <c r="E335" s="205">
        <f>Stocks!K201</f>
        <v>-1.9283792086064551E-3</v>
      </c>
      <c r="F335" s="205">
        <f>Stocks!L201</f>
        <v>8.2717848524831671E-4</v>
      </c>
      <c r="G335" s="206">
        <f>Stocks!M201</f>
        <v>-9.572111679484811E-4</v>
      </c>
      <c r="H335" s="2"/>
      <c r="I335" s="2"/>
      <c r="J335" s="2"/>
      <c r="K335" s="2"/>
      <c r="L335" s="2"/>
      <c r="M335" s="2"/>
      <c r="O335" s="2"/>
      <c r="P335" s="2"/>
      <c r="Q335" s="2"/>
      <c r="R335" s="2"/>
      <c r="S335" s="2"/>
      <c r="T335" s="2"/>
      <c r="U335" s="2"/>
      <c r="V335" s="21"/>
    </row>
    <row r="336" spans="1:22" ht="12.75" customHeight="1">
      <c r="A336" s="204">
        <f>Stocks!A200</f>
        <v>42681</v>
      </c>
      <c r="B336" s="205">
        <f>Stocks!H200</f>
        <v>1.3810621391692306E-2</v>
      </c>
      <c r="C336" s="205">
        <f>Stocks!I200</f>
        <v>3.1627707230809779E-2</v>
      </c>
      <c r="D336" s="205">
        <f>Stocks!J200</f>
        <v>1.4321748561810423E-2</v>
      </c>
      <c r="E336" s="205">
        <f>Stocks!K200</f>
        <v>2.0681187930898556E-2</v>
      </c>
      <c r="F336" s="205">
        <f>Stocks!L200</f>
        <v>2.8710121975447467E-2</v>
      </c>
      <c r="G336" s="206">
        <f>Stocks!M200</f>
        <v>-1.0785103182533531E-3</v>
      </c>
      <c r="H336" s="2"/>
      <c r="I336" s="2"/>
      <c r="J336" s="2"/>
      <c r="K336" s="2"/>
      <c r="L336" s="2"/>
      <c r="M336" s="2"/>
      <c r="O336" s="2"/>
      <c r="P336" s="2"/>
      <c r="Q336" s="2"/>
      <c r="R336" s="2"/>
      <c r="S336" s="2"/>
      <c r="T336" s="2"/>
      <c r="U336" s="2"/>
      <c r="V336" s="21"/>
    </row>
    <row r="337" spans="1:22" ht="12.75" customHeight="1">
      <c r="A337" s="204">
        <f>Stocks!A199</f>
        <v>42678</v>
      </c>
      <c r="B337" s="205">
        <f>Stocks!H199</f>
        <v>1.6615018087150279E-2</v>
      </c>
      <c r="C337" s="205">
        <f>Stocks!I199</f>
        <v>-9.4758486057524658E-3</v>
      </c>
      <c r="D337" s="205">
        <f>Stocks!J199</f>
        <v>-9.0550421150989782E-3</v>
      </c>
      <c r="E337" s="205">
        <f>Stocks!K199</f>
        <v>-9.0101165862078558E-4</v>
      </c>
      <c r="F337" s="205">
        <f>Stocks!L199</f>
        <v>-8.4803898981084726E-3</v>
      </c>
      <c r="G337" s="206">
        <f>Stocks!M199</f>
        <v>3.2185930799268963E-3</v>
      </c>
      <c r="H337" s="2"/>
      <c r="I337" s="2"/>
      <c r="J337" s="2"/>
      <c r="K337" s="2"/>
      <c r="L337" s="2"/>
      <c r="M337" s="2"/>
      <c r="O337" s="2"/>
      <c r="P337" s="2"/>
      <c r="Q337" s="2"/>
      <c r="R337" s="2"/>
      <c r="S337" s="2"/>
      <c r="T337" s="2"/>
      <c r="U337" s="2"/>
      <c r="V337" s="21"/>
    </row>
    <row r="338" spans="1:22" ht="12.75" customHeight="1">
      <c r="A338" s="204">
        <f>Stocks!A198</f>
        <v>42677</v>
      </c>
      <c r="B338" s="205">
        <f>Stocks!H198</f>
        <v>-3.1962844002794118E-3</v>
      </c>
      <c r="C338" s="205">
        <f>Stocks!I198</f>
        <v>-1.2011128203689084E-2</v>
      </c>
      <c r="D338" s="205">
        <f>Stocks!J198</f>
        <v>-1.0776342257899762E-2</v>
      </c>
      <c r="E338" s="205">
        <f>Stocks!K198</f>
        <v>-1.6361015109897579E-3</v>
      </c>
      <c r="F338" s="205">
        <f>Stocks!L198</f>
        <v>-3.7086642123059627E-3</v>
      </c>
      <c r="G338" s="206">
        <f>Stocks!M198</f>
        <v>1.1874197822704172E-3</v>
      </c>
      <c r="H338" s="2"/>
      <c r="I338" s="2"/>
      <c r="J338" s="2"/>
      <c r="K338" s="2"/>
      <c r="L338" s="2"/>
      <c r="M338" s="2"/>
      <c r="O338" s="2"/>
      <c r="P338" s="2"/>
      <c r="Q338" s="2"/>
      <c r="R338" s="2"/>
      <c r="S338" s="2"/>
      <c r="T338" s="2"/>
      <c r="U338" s="2"/>
      <c r="V338" s="21"/>
    </row>
    <row r="339" spans="1:22" ht="12.75" customHeight="1">
      <c r="A339" s="204">
        <f>Stocks!A197</f>
        <v>42676</v>
      </c>
      <c r="B339" s="205">
        <f>Stocks!H197</f>
        <v>-1.4624948624927676E-2</v>
      </c>
      <c r="C339" s="205">
        <f>Stocks!I197</f>
        <v>2.3146091329305715E-3</v>
      </c>
      <c r="D339" s="205">
        <f>Stocks!J197</f>
        <v>8.9658303669804733E-4</v>
      </c>
      <c r="E339" s="205">
        <f>Stocks!K197</f>
        <v>-7.8164133825461852E-3</v>
      </c>
      <c r="F339" s="205">
        <f>Stocks!L197</f>
        <v>-6.2065557824073567E-3</v>
      </c>
      <c r="G339" s="206">
        <f>Stocks!M197</f>
        <v>6.2195832592420921E-3</v>
      </c>
      <c r="H339" s="2"/>
      <c r="I339" s="2"/>
      <c r="J339" s="2"/>
      <c r="K339" s="2"/>
      <c r="L339" s="2"/>
      <c r="M339" s="2"/>
      <c r="O339" s="2"/>
      <c r="P339" s="2"/>
      <c r="Q339" s="2"/>
      <c r="R339" s="2"/>
      <c r="S339" s="2"/>
      <c r="T339" s="2"/>
      <c r="U339" s="2"/>
      <c r="V339" s="21"/>
    </row>
    <row r="340" spans="1:22" ht="12.75" customHeight="1">
      <c r="A340" s="204">
        <f>Stocks!A196</f>
        <v>42675</v>
      </c>
      <c r="B340" s="205">
        <f>Stocks!H196</f>
        <v>-3.5729133453467253E-2</v>
      </c>
      <c r="C340" s="205">
        <f>Stocks!I196</f>
        <v>-1.008774811266637E-2</v>
      </c>
      <c r="D340" s="205">
        <f>Stocks!J196</f>
        <v>-1.8220349041818813E-2</v>
      </c>
      <c r="E340" s="205">
        <f>Stocks!K196</f>
        <v>-1.265278565084082E-2</v>
      </c>
      <c r="F340" s="205">
        <f>Stocks!L196</f>
        <v>-2.0046088530261811E-3</v>
      </c>
      <c r="G340" s="206">
        <f>Stocks!M196</f>
        <v>-1.5506209545199606E-3</v>
      </c>
      <c r="H340" s="2"/>
      <c r="I340" s="2"/>
      <c r="J340" s="2"/>
      <c r="K340" s="2"/>
      <c r="L340" s="2"/>
      <c r="M340" s="2"/>
      <c r="O340" s="2"/>
      <c r="P340" s="2"/>
      <c r="Q340" s="2"/>
      <c r="R340" s="2"/>
      <c r="S340" s="2"/>
      <c r="T340" s="2"/>
      <c r="U340" s="2"/>
      <c r="V340" s="21"/>
    </row>
    <row r="341" spans="1:22" ht="12.75" customHeight="1">
      <c r="A341" s="204">
        <f>Stocks!A195</f>
        <v>42674</v>
      </c>
      <c r="B341" s="205">
        <f>Stocks!H195</f>
        <v>-1.1264916794529593E-2</v>
      </c>
      <c r="C341" s="205">
        <f>Stocks!I195</f>
        <v>3.7347741104342765E-3</v>
      </c>
      <c r="D341" s="205">
        <f>Stocks!J195</f>
        <v>-1.5840695451746678E-3</v>
      </c>
      <c r="E341" s="205">
        <f>Stocks!K195</f>
        <v>-1.3522294652317478E-2</v>
      </c>
      <c r="F341" s="205">
        <f>Stocks!L195</f>
        <v>8.3479208286350241E-4</v>
      </c>
      <c r="G341" s="206">
        <f>Stocks!M195</f>
        <v>4.9641186752915987E-3</v>
      </c>
      <c r="H341" s="2"/>
      <c r="I341" s="2"/>
      <c r="J341" s="2"/>
      <c r="K341" s="2"/>
      <c r="L341" s="2"/>
      <c r="M341" s="2"/>
      <c r="O341" s="2"/>
      <c r="P341" s="2"/>
      <c r="Q341" s="2"/>
      <c r="R341" s="2"/>
      <c r="S341" s="2"/>
      <c r="T341" s="2"/>
      <c r="U341" s="2"/>
      <c r="V341" s="21"/>
    </row>
    <row r="342" spans="1:22" ht="12.75" customHeight="1">
      <c r="A342" s="204">
        <f>Stocks!A194</f>
        <v>42671</v>
      </c>
      <c r="B342" s="205">
        <f>Stocks!H194</f>
        <v>-2.0001627444373352E-2</v>
      </c>
      <c r="C342" s="205">
        <f>Stocks!I194</f>
        <v>-2.0130046362368983E-3</v>
      </c>
      <c r="D342" s="205">
        <f>Stocks!J194</f>
        <v>-6.6608415564622615E-3</v>
      </c>
      <c r="E342" s="205">
        <f>Stocks!K194</f>
        <v>7.9038100545848148E-4</v>
      </c>
      <c r="F342" s="205">
        <f>Stocks!L194</f>
        <v>-3.8342972020306947E-3</v>
      </c>
      <c r="G342" s="206">
        <f>Stocks!M194</f>
        <v>9.5379961225936936E-4</v>
      </c>
      <c r="H342" s="2"/>
      <c r="I342" s="2"/>
      <c r="J342" s="2"/>
      <c r="K342" s="2"/>
      <c r="L342" s="2"/>
      <c r="M342" s="2"/>
      <c r="O342" s="2"/>
      <c r="P342" s="2"/>
      <c r="Q342" s="2"/>
      <c r="R342" s="2"/>
      <c r="S342" s="2"/>
      <c r="T342" s="2"/>
      <c r="U342" s="2"/>
      <c r="V342" s="21"/>
    </row>
    <row r="343" spans="1:22" ht="12.75" customHeight="1">
      <c r="A343" s="204">
        <f>Stocks!A193</f>
        <v>42670</v>
      </c>
      <c r="B343" s="205">
        <f>Stocks!H193</f>
        <v>8.7138520604414533E-3</v>
      </c>
      <c r="C343" s="205">
        <f>Stocks!I193</f>
        <v>-3.1548958831966669E-3</v>
      </c>
      <c r="D343" s="205">
        <f>Stocks!J193</f>
        <v>-9.6493886934325441E-3</v>
      </c>
      <c r="E343" s="205">
        <f>Stocks!K193</f>
        <v>-3.9457121586776852E-3</v>
      </c>
      <c r="F343" s="205">
        <f>Stocks!L193</f>
        <v>-8.7798958598569749E-3</v>
      </c>
      <c r="G343" s="206">
        <f>Stocks!M193</f>
        <v>5.2158570875479237E-3</v>
      </c>
      <c r="H343" s="2"/>
      <c r="I343" s="2"/>
      <c r="J343" s="2"/>
      <c r="K343" s="2"/>
      <c r="L343" s="2"/>
      <c r="M343" s="2"/>
      <c r="O343" s="2"/>
      <c r="P343" s="2"/>
      <c r="Q343" s="2"/>
      <c r="R343" s="2"/>
      <c r="S343" s="2"/>
      <c r="T343" s="2"/>
      <c r="U343" s="2"/>
      <c r="V343" s="21"/>
    </row>
    <row r="344" spans="1:22" ht="12.75" customHeight="1">
      <c r="A344" s="204">
        <f>Stocks!A192</f>
        <v>42669</v>
      </c>
      <c r="B344" s="205">
        <f>Stocks!H192</f>
        <v>-4.942953274444824E-4</v>
      </c>
      <c r="C344" s="205">
        <f>Stocks!I192</f>
        <v>-5.1413305756510385E-3</v>
      </c>
      <c r="D344" s="205">
        <f>Stocks!J192</f>
        <v>-2.2751488192553085E-2</v>
      </c>
      <c r="E344" s="205">
        <f>Stocks!K192</f>
        <v>3.6294737219710574E-3</v>
      </c>
      <c r="F344" s="205">
        <f>Stocks!L192</f>
        <v>-5.9202419412056869E-3</v>
      </c>
      <c r="G344" s="206">
        <f>Stocks!M192</f>
        <v>7.2477165828260222E-3</v>
      </c>
      <c r="H344" s="2"/>
      <c r="I344" s="2"/>
      <c r="J344" s="2"/>
      <c r="K344" s="2"/>
      <c r="L344" s="2"/>
      <c r="M344" s="2"/>
      <c r="O344" s="2"/>
      <c r="P344" s="2"/>
      <c r="Q344" s="2"/>
      <c r="R344" s="2"/>
      <c r="S344" s="2"/>
      <c r="T344" s="2"/>
      <c r="U344" s="2"/>
      <c r="V344" s="21"/>
    </row>
    <row r="345" spans="1:22" ht="12.75" customHeight="1">
      <c r="A345" s="204">
        <f>Stocks!A191</f>
        <v>42668</v>
      </c>
      <c r="B345" s="205">
        <f>Stocks!H191</f>
        <v>-2.0735579354140424E-3</v>
      </c>
      <c r="C345" s="205">
        <f>Stocks!I191</f>
        <v>-4.5481375114362907E-3</v>
      </c>
      <c r="D345" s="205">
        <f>Stocks!J191</f>
        <v>5.0868914337973163E-3</v>
      </c>
      <c r="E345" s="205">
        <f>Stocks!K191</f>
        <v>-6.4607850569564276E-3</v>
      </c>
      <c r="F345" s="205">
        <f>Stocks!L191</f>
        <v>-1.6391598538948899E-4</v>
      </c>
      <c r="G345" s="206">
        <f>Stocks!M191</f>
        <v>-2.0479036261457648E-3</v>
      </c>
      <c r="H345" s="2"/>
      <c r="I345" s="2"/>
      <c r="J345" s="2"/>
      <c r="K345" s="2"/>
      <c r="L345" s="2"/>
      <c r="M345" s="2"/>
      <c r="O345" s="2"/>
      <c r="P345" s="2"/>
      <c r="Q345" s="2"/>
      <c r="R345" s="2"/>
      <c r="S345" s="2"/>
      <c r="T345" s="2"/>
      <c r="U345" s="2"/>
      <c r="V345" s="21"/>
    </row>
    <row r="346" spans="1:22" ht="12.75" customHeight="1">
      <c r="A346" s="204">
        <f>Stocks!A190</f>
        <v>42667</v>
      </c>
      <c r="B346" s="205">
        <f>Stocks!H190</f>
        <v>1.3255743607054784E-2</v>
      </c>
      <c r="C346" s="205">
        <f>Stocks!I190</f>
        <v>3.124488916987207E-3</v>
      </c>
      <c r="D346" s="205">
        <f>Stocks!J190</f>
        <v>8.964736563106087E-3</v>
      </c>
      <c r="E346" s="205">
        <f>Stocks!K190</f>
        <v>-1.3342073059193866E-3</v>
      </c>
      <c r="F346" s="205">
        <f>Stocks!L190</f>
        <v>2.2212093319171761E-2</v>
      </c>
      <c r="G346" s="206">
        <f>Stocks!M190</f>
        <v>-3.3307372846957746E-3</v>
      </c>
      <c r="H346" s="2"/>
      <c r="I346" s="2"/>
      <c r="J346" s="2"/>
      <c r="K346" s="2"/>
      <c r="L346" s="2"/>
      <c r="M346" s="2"/>
      <c r="O346" s="2"/>
      <c r="P346" s="2"/>
      <c r="Q346" s="2"/>
      <c r="R346" s="2"/>
      <c r="S346" s="2"/>
      <c r="T346" s="2"/>
      <c r="U346" s="2"/>
      <c r="V346" s="21"/>
    </row>
    <row r="347" spans="1:22" ht="12.75" customHeight="1">
      <c r="A347" s="204">
        <f>Stocks!A189</f>
        <v>42664</v>
      </c>
      <c r="B347" s="205">
        <f>Stocks!H189</f>
        <v>4.9600041316368547E-3</v>
      </c>
      <c r="C347" s="205">
        <f>Stocks!I189</f>
        <v>-7.934056439247883E-3</v>
      </c>
      <c r="D347" s="205">
        <f>Stocks!J189</f>
        <v>-3.9374884246187146E-3</v>
      </c>
      <c r="E347" s="205">
        <f>Stocks!K189</f>
        <v>3.3090537837140332E-2</v>
      </c>
      <c r="F347" s="205">
        <f>Stocks!L189</f>
        <v>4.1234103402741959E-2</v>
      </c>
      <c r="G347" s="206">
        <f>Stocks!M189</f>
        <v>2.8354683638768396E-4</v>
      </c>
      <c r="H347" s="2"/>
      <c r="I347" s="2"/>
      <c r="J347" s="2"/>
      <c r="K347" s="2"/>
      <c r="L347" s="2"/>
      <c r="M347" s="2"/>
      <c r="O347" s="2"/>
      <c r="P347" s="2"/>
      <c r="Q347" s="2"/>
      <c r="R347" s="2"/>
      <c r="S347" s="2"/>
      <c r="T347" s="2"/>
      <c r="U347" s="2"/>
      <c r="V347" s="21"/>
    </row>
    <row r="348" spans="1:22" ht="12.75" customHeight="1">
      <c r="A348" s="204">
        <f>Stocks!A188</f>
        <v>42663</v>
      </c>
      <c r="B348" s="205">
        <f>Stocks!H188</f>
        <v>-2.2153550689758467E-2</v>
      </c>
      <c r="C348" s="205">
        <f>Stocks!I188</f>
        <v>-2.2554118340278495E-3</v>
      </c>
      <c r="D348" s="205">
        <f>Stocks!J188</f>
        <v>-5.1225482879299698E-4</v>
      </c>
      <c r="E348" s="205">
        <f>Stocks!K188</f>
        <v>1.2070899309535303E-2</v>
      </c>
      <c r="F348" s="205">
        <f>Stocks!L188</f>
        <v>-4.8788879899650016E-3</v>
      </c>
      <c r="G348" s="206">
        <f>Stocks!M188</f>
        <v>-9.2403465378804075E-4</v>
      </c>
      <c r="H348" s="2"/>
      <c r="I348" s="2"/>
      <c r="J348" s="2"/>
      <c r="K348" s="2"/>
      <c r="L348" s="2"/>
      <c r="M348" s="2"/>
      <c r="O348" s="2"/>
      <c r="P348" s="2"/>
      <c r="Q348" s="2"/>
      <c r="R348" s="2"/>
      <c r="S348" s="2"/>
      <c r="T348" s="2"/>
      <c r="U348" s="2"/>
      <c r="V348" s="21"/>
    </row>
    <row r="349" spans="1:22" ht="12.75" customHeight="1">
      <c r="A349" s="204">
        <f>Stocks!A187</f>
        <v>42662</v>
      </c>
      <c r="B349" s="205">
        <f>Stocks!H187</f>
        <v>2.2153550689758394E-2</v>
      </c>
      <c r="C349" s="205">
        <f>Stocks!I187</f>
        <v>-6.1171078621498148E-2</v>
      </c>
      <c r="D349" s="205">
        <f>Stocks!J187</f>
        <v>-2.9840134901884621E-3</v>
      </c>
      <c r="E349" s="205">
        <f>Stocks!K187</f>
        <v>2.5597690732139945E-2</v>
      </c>
      <c r="F349" s="205">
        <f>Stocks!L187</f>
        <v>-2.2570909921353841E-3</v>
      </c>
      <c r="G349" s="206">
        <f>Stocks!M187</f>
        <v>-6.7529396810859978E-3</v>
      </c>
      <c r="H349" s="2"/>
      <c r="I349" s="2"/>
      <c r="J349" s="2"/>
      <c r="K349" s="2"/>
      <c r="L349" s="2"/>
      <c r="M349" s="2"/>
      <c r="O349" s="2"/>
      <c r="P349" s="2"/>
      <c r="Q349" s="2"/>
      <c r="R349" s="2"/>
      <c r="S349" s="2"/>
      <c r="T349" s="2"/>
      <c r="U349" s="2"/>
      <c r="V349" s="21"/>
    </row>
    <row r="350" spans="1:22" ht="12.75" customHeight="1">
      <c r="A350" s="204">
        <f>Stocks!A186</f>
        <v>42661</v>
      </c>
      <c r="B350" s="205">
        <f>Stocks!H186</f>
        <v>2.6155252878694187E-2</v>
      </c>
      <c r="C350" s="205">
        <f>Stocks!I186</f>
        <v>1.226007602760279E-2</v>
      </c>
      <c r="D350" s="205">
        <f>Stocks!J186</f>
        <v>-6.8059825172885643E-4</v>
      </c>
      <c r="E350" s="205">
        <f>Stocks!K186</f>
        <v>0.1741890233421271</v>
      </c>
      <c r="F350" s="205">
        <f>Stocks!L186</f>
        <v>7.6601249414474928E-3</v>
      </c>
      <c r="G350" s="206">
        <f>Stocks!M186</f>
        <v>-1.8092968456688463E-3</v>
      </c>
      <c r="H350" s="2"/>
      <c r="I350" s="2"/>
      <c r="J350" s="2"/>
      <c r="K350" s="2"/>
      <c r="L350" s="2"/>
      <c r="M350" s="2"/>
      <c r="O350" s="2"/>
      <c r="P350" s="2"/>
      <c r="Q350" s="2"/>
      <c r="R350" s="2"/>
      <c r="S350" s="2"/>
      <c r="T350" s="2"/>
      <c r="U350" s="2"/>
      <c r="V350" s="21"/>
    </row>
    <row r="351" spans="1:22" ht="12.75" customHeight="1">
      <c r="A351" s="204">
        <f>Stocks!A185</f>
        <v>42660</v>
      </c>
      <c r="B351" s="205">
        <f>Stocks!H185</f>
        <v>-1.3061306828611391E-2</v>
      </c>
      <c r="C351" s="205">
        <f>Stocks!I185</f>
        <v>-4.2814551609672976E-3</v>
      </c>
      <c r="D351" s="205">
        <f>Stocks!J185</f>
        <v>-6.803326109389487E-4</v>
      </c>
      <c r="E351" s="205">
        <f>Stocks!K185</f>
        <v>-1.659498476858293E-2</v>
      </c>
      <c r="F351" s="205">
        <f>Stocks!L185</f>
        <v>-3.4892148161157735E-3</v>
      </c>
      <c r="G351" s="206">
        <f>Stocks!M185</f>
        <v>6.4455393861493336E-4</v>
      </c>
      <c r="H351" s="2"/>
      <c r="I351" s="2"/>
      <c r="J351" s="2"/>
      <c r="K351" s="2"/>
      <c r="L351" s="2"/>
      <c r="M351" s="2"/>
      <c r="O351" s="2"/>
      <c r="P351" s="2"/>
      <c r="Q351" s="2"/>
      <c r="R351" s="2"/>
      <c r="S351" s="2"/>
      <c r="T351" s="2"/>
      <c r="U351" s="2"/>
      <c r="V351" s="21"/>
    </row>
    <row r="352" spans="1:22" ht="12.75" customHeight="1">
      <c r="A352" s="204">
        <f>Stocks!A184</f>
        <v>42657</v>
      </c>
      <c r="B352" s="205">
        <f>Stocks!H184</f>
        <v>-1.8803376937876707E-2</v>
      </c>
      <c r="C352" s="205">
        <f>Stocks!I184</f>
        <v>1.2899694421792675E-2</v>
      </c>
      <c r="D352" s="205">
        <f>Stocks!J184</f>
        <v>5.5409176032810807E-3</v>
      </c>
      <c r="E352" s="205">
        <f>Stocks!K184</f>
        <v>1.2295623178188412E-2</v>
      </c>
      <c r="F352" s="205">
        <f>Stocks!L184</f>
        <v>8.7458401727908246E-3</v>
      </c>
      <c r="G352" s="206">
        <f>Stocks!M184</f>
        <v>-4.9172999491729364E-3</v>
      </c>
      <c r="H352" s="2"/>
      <c r="I352" s="2"/>
      <c r="J352" s="2"/>
      <c r="K352" s="2"/>
      <c r="L352" s="2"/>
      <c r="M352" s="2"/>
      <c r="O352" s="2"/>
      <c r="P352" s="2"/>
      <c r="Q352" s="2"/>
      <c r="R352" s="2"/>
      <c r="S352" s="2"/>
      <c r="T352" s="2"/>
      <c r="U352" s="2"/>
      <c r="V352" s="21"/>
    </row>
    <row r="353" spans="1:22" ht="12.75" customHeight="1">
      <c r="A353" s="204">
        <f>Stocks!A183</f>
        <v>42656</v>
      </c>
      <c r="B353" s="205">
        <f>Stocks!H183</f>
        <v>-6.3223110406637768E-3</v>
      </c>
      <c r="C353" s="205">
        <f>Stocks!I183</f>
        <v>-4.318551181111077E-3</v>
      </c>
      <c r="D353" s="205">
        <f>Stocks!J183</f>
        <v>-3.0726133349039723E-3</v>
      </c>
      <c r="E353" s="205">
        <f>Stocks!K183</f>
        <v>7.3099308033857339E-3</v>
      </c>
      <c r="F353" s="205">
        <f>Stocks!L183</f>
        <v>-3.3322972356284561E-3</v>
      </c>
      <c r="G353" s="206">
        <f>Stocks!M183</f>
        <v>8.6530882676019265E-3</v>
      </c>
      <c r="H353" s="2"/>
      <c r="I353" s="2"/>
      <c r="J353" s="2"/>
      <c r="K353" s="2"/>
      <c r="L353" s="2"/>
      <c r="M353" s="2"/>
      <c r="O353" s="2"/>
      <c r="P353" s="2"/>
      <c r="Q353" s="2"/>
      <c r="R353" s="2"/>
      <c r="S353" s="2"/>
      <c r="T353" s="2"/>
      <c r="U353" s="2"/>
      <c r="V353" s="21"/>
    </row>
    <row r="354" spans="1:22" ht="12.75" customHeight="1">
      <c r="A354" s="204">
        <f>Stocks!A182</f>
        <v>42655</v>
      </c>
      <c r="B354" s="205">
        <f>Stocks!H182</f>
        <v>7.0217115595232532E-3</v>
      </c>
      <c r="C354" s="205">
        <f>Stocks!I182</f>
        <v>-3.7631232618945548E-3</v>
      </c>
      <c r="D354" s="205">
        <f>Stocks!J182</f>
        <v>8.9026594536120371E-3</v>
      </c>
      <c r="E354" s="205">
        <f>Stocks!K182</f>
        <v>-1.0895165216314763E-2</v>
      </c>
      <c r="F354" s="205">
        <f>Stocks!L182</f>
        <v>-1.3997768802515409E-3</v>
      </c>
      <c r="G354" s="206">
        <f>Stocks!M182</f>
        <v>5.0754878402104898E-3</v>
      </c>
      <c r="H354" s="2"/>
      <c r="I354" s="2"/>
      <c r="J354" s="2"/>
      <c r="K354" s="2"/>
      <c r="L354" s="2"/>
      <c r="M354" s="2"/>
      <c r="O354" s="2"/>
      <c r="P354" s="2"/>
      <c r="Q354" s="2"/>
      <c r="R354" s="2"/>
      <c r="S354" s="2"/>
      <c r="T354" s="2"/>
      <c r="U354" s="2"/>
      <c r="V354" s="21"/>
    </row>
    <row r="355" spans="1:22" ht="12.75" customHeight="1">
      <c r="A355" s="204">
        <f>Stocks!A181</f>
        <v>42654</v>
      </c>
      <c r="B355" s="205">
        <f>Stocks!H181</f>
        <v>-4.2388343914283796E-3</v>
      </c>
      <c r="C355" s="205">
        <f>Stocks!I181</f>
        <v>-1.9923638516346785E-2</v>
      </c>
      <c r="D355" s="205">
        <f>Stocks!J181</f>
        <v>2.1518315562096282E-3</v>
      </c>
      <c r="E355" s="205">
        <f>Stocks!K181</f>
        <v>-2.6874960200864561E-2</v>
      </c>
      <c r="F355" s="205">
        <f>Stocks!L181</f>
        <v>-1.475349770460437E-2</v>
      </c>
      <c r="G355" s="206">
        <f>Stocks!M181</f>
        <v>2.2888682345401307E-3</v>
      </c>
      <c r="H355" s="2"/>
      <c r="I355" s="2"/>
      <c r="J355" s="2"/>
      <c r="K355" s="2"/>
      <c r="L355" s="2"/>
      <c r="M355" s="2"/>
      <c r="O355" s="2"/>
      <c r="P355" s="2"/>
      <c r="Q355" s="2"/>
      <c r="R355" s="2"/>
      <c r="S355" s="2"/>
      <c r="T355" s="2"/>
      <c r="U355" s="2"/>
      <c r="V355" s="21"/>
    </row>
    <row r="356" spans="1:22" ht="12.75" customHeight="1">
      <c r="A356" s="204">
        <f>Stocks!A180</f>
        <v>42653</v>
      </c>
      <c r="B356" s="205">
        <f>Stocks!H180</f>
        <v>2.1834029760512352E-2</v>
      </c>
      <c r="C356" s="205">
        <f>Stocks!I180</f>
        <v>-2.1020446443123929E-3</v>
      </c>
      <c r="D356" s="205">
        <f>Stocks!J180</f>
        <v>1.729658390520129E-2</v>
      </c>
      <c r="E356" s="205">
        <f>Stocks!K180</f>
        <v>-1.4316823792293801E-2</v>
      </c>
      <c r="F356" s="205">
        <f>Stocks!L180</f>
        <v>4.1436743278642539E-3</v>
      </c>
      <c r="G356" s="206">
        <f>Stocks!M180</f>
        <v>5.5897779197547478E-4</v>
      </c>
      <c r="H356" s="2"/>
      <c r="I356" s="2"/>
      <c r="J356" s="2"/>
      <c r="K356" s="2"/>
      <c r="L356" s="2"/>
      <c r="M356" s="2"/>
      <c r="O356" s="2"/>
      <c r="P356" s="2"/>
      <c r="Q356" s="2"/>
      <c r="R356" s="2"/>
      <c r="S356" s="2"/>
      <c r="T356" s="2"/>
      <c r="U356" s="2"/>
      <c r="V356" s="21"/>
    </row>
    <row r="357" spans="1:22" ht="12.75" customHeight="1">
      <c r="A357" s="204">
        <f>Stocks!A179</f>
        <v>42650</v>
      </c>
      <c r="B357" s="205">
        <f>Stocks!H179</f>
        <v>-2.2082831853464997E-2</v>
      </c>
      <c r="C357" s="205">
        <f>Stocks!I179</f>
        <v>7.8777776585444467E-4</v>
      </c>
      <c r="D357" s="205">
        <f>Stocks!J179</f>
        <v>1.4914464480373678E-3</v>
      </c>
      <c r="E357" s="205">
        <f>Stocks!K179</f>
        <v>-2.3822013266637364E-3</v>
      </c>
      <c r="F357" s="205">
        <f>Stocks!L179</f>
        <v>1.0385654519599226E-3</v>
      </c>
      <c r="G357" s="206">
        <f>Stocks!M179</f>
        <v>-1.2219571619646247E-3</v>
      </c>
      <c r="H357" s="2"/>
      <c r="I357" s="2"/>
      <c r="J357" s="2"/>
      <c r="K357" s="2"/>
      <c r="L357" s="2"/>
      <c r="M357" s="2"/>
      <c r="O357" s="2"/>
      <c r="P357" s="2"/>
      <c r="Q357" s="2"/>
      <c r="R357" s="2"/>
      <c r="S357" s="2"/>
      <c r="T357" s="2"/>
      <c r="U357" s="2"/>
      <c r="V357" s="21"/>
    </row>
    <row r="358" spans="1:22" ht="12.75" customHeight="1">
      <c r="A358" s="204">
        <f>Stocks!A178</f>
        <v>42649</v>
      </c>
      <c r="B358" s="205">
        <f>Stocks!H178</f>
        <v>-3.6442301831683455E-2</v>
      </c>
      <c r="C358" s="205">
        <f>Stocks!I178</f>
        <v>2.103702984490963E-3</v>
      </c>
      <c r="D358" s="205">
        <f>Stocks!J178</f>
        <v>7.4028660115841877E-3</v>
      </c>
      <c r="E358" s="205">
        <f>Stocks!K178</f>
        <v>-1.1450316781820862E-2</v>
      </c>
      <c r="F358" s="205">
        <f>Stocks!L178</f>
        <v>1.7333799196320055E-3</v>
      </c>
      <c r="G358" s="206">
        <f>Stocks!M178</f>
        <v>-1.9863049327572191E-3</v>
      </c>
      <c r="H358" s="2"/>
      <c r="I358" s="2"/>
      <c r="J358" s="2"/>
      <c r="K358" s="2"/>
      <c r="L358" s="2"/>
      <c r="M358" s="2"/>
      <c r="O358" s="2"/>
      <c r="P358" s="2"/>
      <c r="Q358" s="2"/>
      <c r="R358" s="2"/>
      <c r="S358" s="2"/>
      <c r="T358" s="2"/>
      <c r="U358" s="2"/>
      <c r="V358" s="21"/>
    </row>
    <row r="359" spans="1:22" ht="12.75" customHeight="1">
      <c r="A359" s="204">
        <f>Stocks!A177</f>
        <v>42648</v>
      </c>
      <c r="B359" s="205">
        <f>Stocks!H177</f>
        <v>-1.4052185036862216E-2</v>
      </c>
      <c r="C359" s="205">
        <f>Stocks!I177</f>
        <v>1.1915776710342973E-2</v>
      </c>
      <c r="D359" s="205">
        <f>Stocks!J177</f>
        <v>4.4247612642586833E-4</v>
      </c>
      <c r="E359" s="205">
        <f>Stocks!K177</f>
        <v>3.7776547190961268E-2</v>
      </c>
      <c r="F359" s="205">
        <f>Stocks!L177</f>
        <v>6.9638531921274319E-3</v>
      </c>
      <c r="G359" s="206">
        <f>Stocks!M177</f>
        <v>-9.8767495436920846E-4</v>
      </c>
      <c r="H359" s="2"/>
      <c r="I359" s="2"/>
      <c r="J359" s="2"/>
      <c r="K359" s="2"/>
      <c r="L359" s="2"/>
      <c r="M359" s="2"/>
      <c r="O359" s="2"/>
      <c r="P359" s="2"/>
      <c r="Q359" s="2"/>
      <c r="R359" s="2"/>
      <c r="S359" s="2"/>
      <c r="T359" s="2"/>
      <c r="U359" s="2"/>
      <c r="V359" s="21"/>
    </row>
    <row r="360" spans="1:22" ht="12.75" customHeight="1">
      <c r="A360" s="204">
        <f>Stocks!A176</f>
        <v>42647</v>
      </c>
      <c r="B360" s="205">
        <f>Stocks!H176</f>
        <v>-1.0773753359108802E-2</v>
      </c>
      <c r="C360" s="205">
        <f>Stocks!I176</f>
        <v>-3.1912942766253055E-3</v>
      </c>
      <c r="D360" s="205">
        <f>Stocks!J176</f>
        <v>4.2568041698340152E-3</v>
      </c>
      <c r="E360" s="205">
        <f>Stocks!K176</f>
        <v>-2.8296941348603354E-3</v>
      </c>
      <c r="F360" s="205">
        <f>Stocks!L176</f>
        <v>-3.1397412438898069E-3</v>
      </c>
      <c r="G360" s="206">
        <f>Stocks!M176</f>
        <v>1.4282011259442833E-3</v>
      </c>
      <c r="H360" s="2"/>
      <c r="I360" s="2"/>
      <c r="J360" s="2"/>
      <c r="K360" s="2"/>
      <c r="L360" s="2"/>
      <c r="M360" s="2"/>
      <c r="O360" s="2"/>
      <c r="P360" s="2"/>
      <c r="Q360" s="2"/>
      <c r="R360" s="2"/>
      <c r="S360" s="2"/>
      <c r="T360" s="2"/>
      <c r="U360" s="2"/>
      <c r="V360" s="21"/>
    </row>
    <row r="361" spans="1:22" ht="12.75" customHeight="1">
      <c r="A361" s="204">
        <f>Stocks!A175</f>
        <v>42646</v>
      </c>
      <c r="B361" s="205">
        <f>Stocks!H175</f>
        <v>4.630611133231325E-2</v>
      </c>
      <c r="C361" s="205">
        <f>Stocks!I175</f>
        <v>-2.386920868826603E-3</v>
      </c>
      <c r="D361" s="205">
        <f>Stocks!J175</f>
        <v>-4.6992802962601008E-3</v>
      </c>
      <c r="E361" s="205">
        <f>Stocks!K175</f>
        <v>4.0566194386274484E-2</v>
      </c>
      <c r="F361" s="205">
        <f>Stocks!L175</f>
        <v>-3.129895618244664E-3</v>
      </c>
      <c r="G361" s="206">
        <f>Stocks!M175</f>
        <v>-1.2537322708327855E-2</v>
      </c>
      <c r="H361" s="2"/>
      <c r="I361" s="2"/>
      <c r="J361" s="2"/>
      <c r="K361" s="2"/>
      <c r="L361" s="2"/>
      <c r="M361" s="2"/>
      <c r="O361" s="2"/>
      <c r="P361" s="2"/>
      <c r="Q361" s="2"/>
      <c r="R361" s="2"/>
      <c r="S361" s="2"/>
      <c r="T361" s="2"/>
      <c r="U361" s="2"/>
      <c r="V361" s="21"/>
    </row>
    <row r="362" spans="1:22" ht="12.75" customHeight="1">
      <c r="A362" s="204">
        <f>Stocks!A174</f>
        <v>42643</v>
      </c>
      <c r="B362" s="205">
        <f>Stocks!H174</f>
        <v>1.6455796099807886E-2</v>
      </c>
      <c r="C362" s="205">
        <f>Stocks!I174</f>
        <v>1.1455944118962927E-2</v>
      </c>
      <c r="D362" s="205">
        <f>Stocks!J174</f>
        <v>7.7253841902801225E-3</v>
      </c>
      <c r="E362" s="205">
        <f>Stocks!K174</f>
        <v>1.9260968252557024E-2</v>
      </c>
      <c r="F362" s="205">
        <f>Stocks!L174</f>
        <v>3.4782177789520227E-3</v>
      </c>
      <c r="G362" s="206">
        <f>Stocks!M174</f>
        <v>7.2812463644893167E-4</v>
      </c>
      <c r="H362" s="2"/>
      <c r="I362" s="2"/>
      <c r="J362" s="2"/>
      <c r="K362" s="2"/>
      <c r="L362" s="2"/>
      <c r="M362" s="2"/>
      <c r="O362" s="2"/>
      <c r="P362" s="2"/>
      <c r="Q362" s="2"/>
      <c r="R362" s="2"/>
      <c r="S362" s="2"/>
      <c r="T362" s="2"/>
      <c r="U362" s="2"/>
      <c r="V362" s="21"/>
    </row>
    <row r="363" spans="1:22" ht="12.75" customHeight="1">
      <c r="A363" s="204">
        <f>Stocks!A173</f>
        <v>42642</v>
      </c>
      <c r="B363" s="205">
        <f>Stocks!H173</f>
        <v>-2.7374768747952465E-2</v>
      </c>
      <c r="C363" s="205">
        <f>Stocks!I173</f>
        <v>-3.2100769104843468E-3</v>
      </c>
      <c r="D363" s="205">
        <f>Stocks!J173</f>
        <v>-1.5654842655526895E-2</v>
      </c>
      <c r="E363" s="205">
        <f>Stocks!K173</f>
        <v>-8.3441637449764728E-3</v>
      </c>
      <c r="F363" s="205">
        <f>Stocks!L173</f>
        <v>-1.0915648986803698E-2</v>
      </c>
      <c r="G363" s="206">
        <f>Stocks!M173</f>
        <v>-1.0001595888473326E-2</v>
      </c>
      <c r="H363" s="2"/>
      <c r="I363" s="2"/>
      <c r="J363" s="2"/>
      <c r="K363" s="2"/>
      <c r="L363" s="2"/>
      <c r="M363" s="2"/>
      <c r="O363" s="2"/>
      <c r="P363" s="2"/>
      <c r="Q363" s="2"/>
      <c r="R363" s="2"/>
      <c r="S363" s="2"/>
      <c r="T363" s="2"/>
      <c r="U363" s="2"/>
      <c r="V363" s="21"/>
    </row>
    <row r="364" spans="1:22" ht="12.75" customHeight="1">
      <c r="A364" s="204">
        <f>Stocks!A172</f>
        <v>42641</v>
      </c>
      <c r="B364" s="205">
        <f>Stocks!H172</f>
        <v>2.232606235893725E-3</v>
      </c>
      <c r="C364" s="205">
        <f>Stocks!I172</f>
        <v>6.9684725359238434E-3</v>
      </c>
      <c r="D364" s="205">
        <f>Stocks!J172</f>
        <v>7.5756893546931828E-3</v>
      </c>
      <c r="E364" s="205">
        <f>Stocks!K172</f>
        <v>4.2148918084137224E-3</v>
      </c>
      <c r="F364" s="205">
        <f>Stocks!L172</f>
        <v>1.3794455463499158E-3</v>
      </c>
      <c r="G364" s="206">
        <f>Stocks!M172</f>
        <v>-4.5139510062381922E-4</v>
      </c>
      <c r="H364" s="2"/>
      <c r="I364" s="2"/>
      <c r="J364" s="2"/>
      <c r="K364" s="2"/>
      <c r="L364" s="2"/>
      <c r="M364" s="2"/>
      <c r="O364" s="2"/>
      <c r="P364" s="2"/>
      <c r="Q364" s="2"/>
      <c r="R364" s="2"/>
      <c r="S364" s="2"/>
      <c r="T364" s="2"/>
      <c r="U364" s="2"/>
      <c r="V364" s="21"/>
    </row>
    <row r="365" spans="1:22" ht="12.75" customHeight="1">
      <c r="A365" s="204">
        <f>Stocks!A171</f>
        <v>42640</v>
      </c>
      <c r="B365" s="205">
        <f>Stocks!H171</f>
        <v>-1.5333024488081303E-2</v>
      </c>
      <c r="C365" s="205">
        <f>Stocks!I171</f>
        <v>1.4357612610060841E-2</v>
      </c>
      <c r="D365" s="205">
        <f>Stocks!J171</f>
        <v>1.8586903018308041E-3</v>
      </c>
      <c r="E365" s="205">
        <f>Stocks!K171</f>
        <v>2.6197835216939261E-2</v>
      </c>
      <c r="F365" s="205">
        <f>Stocks!L171</f>
        <v>1.8285085156559942E-2</v>
      </c>
      <c r="G365" s="206">
        <f>Stocks!M171</f>
        <v>-1.9536943235801949E-3</v>
      </c>
      <c r="H365" s="2"/>
      <c r="I365" s="2"/>
      <c r="J365" s="2"/>
      <c r="K365" s="2"/>
      <c r="L365" s="2"/>
      <c r="M365" s="2"/>
      <c r="O365" s="2"/>
      <c r="P365" s="2"/>
      <c r="Q365" s="2"/>
      <c r="R365" s="2"/>
      <c r="S365" s="2"/>
      <c r="T365" s="2"/>
      <c r="U365" s="2"/>
      <c r="V365" s="21"/>
    </row>
    <row r="366" spans="1:22" ht="12.75" customHeight="1">
      <c r="A366" s="204">
        <f>Stocks!A170</f>
        <v>42639</v>
      </c>
      <c r="B366" s="205">
        <f>Stocks!H170</f>
        <v>7.3960955371884449E-3</v>
      </c>
      <c r="C366" s="205">
        <f>Stocks!I170</f>
        <v>-1.4626286245675852E-2</v>
      </c>
      <c r="D366" s="205">
        <f>Stocks!J170</f>
        <v>1.5072642543440071E-3</v>
      </c>
      <c r="E366" s="205">
        <f>Stocks!K170</f>
        <v>-1.4488484413084498E-2</v>
      </c>
      <c r="F366" s="205">
        <f>Stocks!L170</f>
        <v>-9.2712359859912375E-3</v>
      </c>
      <c r="G366" s="206">
        <f>Stocks!M170</f>
        <v>3.4261818935498547E-3</v>
      </c>
      <c r="H366" s="2"/>
      <c r="I366" s="2"/>
      <c r="J366" s="2"/>
      <c r="K366" s="2"/>
      <c r="L366" s="2"/>
      <c r="M366" s="2"/>
      <c r="O366" s="2"/>
      <c r="P366" s="2"/>
      <c r="Q366" s="2"/>
      <c r="R366" s="2"/>
      <c r="S366" s="2"/>
      <c r="T366" s="2"/>
      <c r="U366" s="2"/>
      <c r="V366" s="21"/>
    </row>
    <row r="367" spans="1:22" ht="12.75" customHeight="1">
      <c r="A367" s="204">
        <f>Stocks!A169</f>
        <v>42636</v>
      </c>
      <c r="B367" s="205">
        <f>Stocks!H169</f>
        <v>4.9289943448630712E-3</v>
      </c>
      <c r="C367" s="205">
        <f>Stocks!I169</f>
        <v>-9.6336649434844452E-3</v>
      </c>
      <c r="D367" s="205">
        <f>Stocks!J169</f>
        <v>-1.6804374486920331E-2</v>
      </c>
      <c r="E367" s="205">
        <f>Stocks!K169</f>
        <v>1.1472076943183265E-3</v>
      </c>
      <c r="F367" s="205">
        <f>Stocks!L169</f>
        <v>-6.7680662738225624E-3</v>
      </c>
      <c r="G367" s="206">
        <f>Stocks!M169</f>
        <v>-8.473858152675023E-5</v>
      </c>
      <c r="H367" s="2"/>
      <c r="I367" s="2"/>
      <c r="J367" s="2"/>
      <c r="K367" s="2"/>
      <c r="L367" s="2"/>
      <c r="M367" s="2"/>
      <c r="O367" s="2"/>
      <c r="P367" s="2"/>
      <c r="Q367" s="2"/>
      <c r="R367" s="2"/>
      <c r="S367" s="2"/>
      <c r="T367" s="2"/>
      <c r="U367" s="2"/>
      <c r="V367" s="21"/>
    </row>
    <row r="368" spans="1:22" ht="12.75" customHeight="1">
      <c r="A368" s="204">
        <f>Stocks!A168</f>
        <v>42635</v>
      </c>
      <c r="B368" s="205">
        <f>Stocks!H168</f>
        <v>5.8787586658152107E-3</v>
      </c>
      <c r="C368" s="205">
        <f>Stocks!I168</f>
        <v>2.6666197013324221E-3</v>
      </c>
      <c r="D368" s="205">
        <f>Stocks!J168</f>
        <v>9.3791844505734818E-3</v>
      </c>
      <c r="E368" s="205">
        <f>Stocks!K168</f>
        <v>9.9629055954337988E-3</v>
      </c>
      <c r="F368" s="205">
        <f>Stocks!L168</f>
        <v>1.0384088463847056E-3</v>
      </c>
      <c r="G368" s="206">
        <f>Stocks!M168</f>
        <v>-8.9869113770154243E-3</v>
      </c>
      <c r="H368" s="2"/>
      <c r="I368" s="2"/>
      <c r="J368" s="2"/>
      <c r="K368" s="2"/>
      <c r="L368" s="2"/>
      <c r="M368" s="2"/>
      <c r="O368" s="2"/>
      <c r="P368" s="2"/>
      <c r="Q368" s="2"/>
      <c r="R368" s="2"/>
      <c r="S368" s="2"/>
      <c r="T368" s="2"/>
      <c r="U368" s="2"/>
      <c r="V368" s="21"/>
    </row>
    <row r="369" spans="1:22" ht="12.75" customHeight="1">
      <c r="A369" s="204">
        <f>Stocks!A167</f>
        <v>42634</v>
      </c>
      <c r="B369" s="205">
        <f>Stocks!H167</f>
        <v>2.8302463629802507E-3</v>
      </c>
      <c r="C369" s="205">
        <f>Stocks!I167</f>
        <v>8.3120784736257555E-3</v>
      </c>
      <c r="D369" s="205">
        <f>Stocks!J167</f>
        <v>-1.7615847379587088E-4</v>
      </c>
      <c r="E369" s="205">
        <f>Stocks!K167</f>
        <v>-3.4902347118842783E-2</v>
      </c>
      <c r="F369" s="205">
        <f>Stocks!L167</f>
        <v>1.6584103523791315E-2</v>
      </c>
      <c r="G369" s="206">
        <f>Stocks!M167</f>
        <v>-8.1729195122575305E-3</v>
      </c>
      <c r="H369" s="2"/>
      <c r="I369" s="2"/>
      <c r="J369" s="2"/>
      <c r="K369" s="2"/>
      <c r="L369" s="2"/>
      <c r="M369" s="2"/>
      <c r="O369" s="2"/>
      <c r="P369" s="2"/>
      <c r="Q369" s="2"/>
      <c r="R369" s="2"/>
      <c r="S369" s="2"/>
      <c r="T369" s="2"/>
      <c r="U369" s="2"/>
      <c r="V369" s="21"/>
    </row>
    <row r="370" spans="1:22" ht="12.75" customHeight="1">
      <c r="A370" s="204">
        <f>Stocks!A166</f>
        <v>42633</v>
      </c>
      <c r="B370" s="205">
        <f>Stocks!H166</f>
        <v>-8.2729413428471524E-3</v>
      </c>
      <c r="C370" s="205">
        <f>Stocks!I166</f>
        <v>-5.3832461666972642E-4</v>
      </c>
      <c r="D370" s="205">
        <f>Stocks!J166</f>
        <v>-8.7988670384758921E-5</v>
      </c>
      <c r="E370" s="205">
        <f>Stocks!K166</f>
        <v>1.9357349219597463E-3</v>
      </c>
      <c r="F370" s="205">
        <f>Stocks!L166</f>
        <v>-2.1102093810686047E-3</v>
      </c>
      <c r="G370" s="206">
        <f>Stocks!M166</f>
        <v>1.798593568229061E-3</v>
      </c>
      <c r="H370" s="2"/>
      <c r="I370" s="2"/>
      <c r="J370" s="2"/>
      <c r="K370" s="2"/>
      <c r="L370" s="2"/>
      <c r="M370" s="2"/>
      <c r="O370" s="2"/>
      <c r="P370" s="2"/>
      <c r="Q370" s="2"/>
      <c r="R370" s="2"/>
      <c r="S370" s="2"/>
      <c r="T370" s="2"/>
      <c r="U370" s="2"/>
      <c r="V370" s="21"/>
    </row>
    <row r="371" spans="1:22" ht="12.75" customHeight="1">
      <c r="A371" s="204">
        <f>Stocks!A165</f>
        <v>42632</v>
      </c>
      <c r="B371" s="205">
        <f>Stocks!H165</f>
        <v>4.5660060035870552E-3</v>
      </c>
      <c r="C371" s="205">
        <f>Stocks!I165</f>
        <v>-1.3630935903754311E-2</v>
      </c>
      <c r="D371" s="205">
        <f>Stocks!J165</f>
        <v>-1.1728877524525325E-2</v>
      </c>
      <c r="E371" s="205">
        <f>Stocks!K165</f>
        <v>-1.4377133264608046E-2</v>
      </c>
      <c r="F371" s="205">
        <f>Stocks!L165</f>
        <v>-5.6051357493384765E-3</v>
      </c>
      <c r="G371" s="206">
        <f>Stocks!M165</f>
        <v>-5.2001171381322814E-3</v>
      </c>
      <c r="H371" s="2"/>
      <c r="I371" s="2"/>
      <c r="J371" s="2"/>
      <c r="K371" s="2"/>
      <c r="L371" s="2"/>
      <c r="M371" s="2"/>
      <c r="O371" s="2"/>
      <c r="P371" s="2"/>
      <c r="Q371" s="2"/>
      <c r="R371" s="2"/>
      <c r="S371" s="2"/>
      <c r="T371" s="2"/>
      <c r="U371" s="2"/>
      <c r="V371" s="21"/>
    </row>
    <row r="372" spans="1:22" ht="12.75" customHeight="1">
      <c r="A372" s="204">
        <f>Stocks!A164</f>
        <v>42629</v>
      </c>
      <c r="B372" s="205">
        <f>Stocks!H164</f>
        <v>2.4544113632023551E-2</v>
      </c>
      <c r="C372" s="205">
        <f>Stocks!I164</f>
        <v>2.9909371968107636E-2</v>
      </c>
      <c r="D372" s="205">
        <f>Stocks!J164</f>
        <v>-5.6401717200133721E-3</v>
      </c>
      <c r="E372" s="205">
        <f>Stocks!K164</f>
        <v>2.1746685779787379E-2</v>
      </c>
      <c r="F372" s="205">
        <f>Stocks!L164</f>
        <v>1.0486972001422087E-3</v>
      </c>
      <c r="G372" s="206">
        <f>Stocks!M164</f>
        <v>2.9211669500885709E-4</v>
      </c>
      <c r="H372" s="2"/>
      <c r="I372" s="2"/>
      <c r="J372" s="2"/>
      <c r="K372" s="2"/>
      <c r="L372" s="2"/>
      <c r="M372" s="2"/>
      <c r="O372" s="2"/>
      <c r="P372" s="2"/>
      <c r="Q372" s="2"/>
      <c r="R372" s="2"/>
      <c r="S372" s="2"/>
      <c r="T372" s="2"/>
      <c r="U372" s="2"/>
      <c r="V372" s="21"/>
    </row>
    <row r="373" spans="1:22" ht="12.75" customHeight="1">
      <c r="A373" s="204">
        <f>Stocks!A163</f>
        <v>42628</v>
      </c>
      <c r="B373" s="205">
        <f>Stocks!H163</f>
        <v>2.0210823164467484E-2</v>
      </c>
      <c r="C373" s="205">
        <f>Stocks!I163</f>
        <v>2.6047282358429402E-2</v>
      </c>
      <c r="D373" s="205">
        <f>Stocks!J163</f>
        <v>3.3433243578209496E-2</v>
      </c>
      <c r="E373" s="205">
        <f>Stocks!K163</f>
        <v>3.3958767226083438E-3</v>
      </c>
      <c r="F373" s="205">
        <f>Stocks!L163</f>
        <v>1.6395261667068891E-2</v>
      </c>
      <c r="G373" s="206">
        <f>Stocks!M163</f>
        <v>-4.7503054386480311E-4</v>
      </c>
      <c r="H373" s="2"/>
      <c r="I373" s="2"/>
      <c r="J373" s="2"/>
      <c r="K373" s="2"/>
      <c r="L373" s="2"/>
      <c r="M373" s="2"/>
      <c r="O373" s="2"/>
      <c r="P373" s="2"/>
      <c r="Q373" s="2"/>
      <c r="R373" s="2"/>
      <c r="S373" s="2"/>
      <c r="T373" s="2"/>
      <c r="U373" s="2"/>
      <c r="V373" s="21"/>
    </row>
    <row r="374" spans="1:22" ht="12.75" customHeight="1">
      <c r="A374" s="204">
        <f>Stocks!A162</f>
        <v>42627</v>
      </c>
      <c r="B374" s="205">
        <f>Stocks!H162</f>
        <v>1.8345874461119743E-3</v>
      </c>
      <c r="C374" s="205">
        <f>Stocks!I162</f>
        <v>2.8064028559829309E-4</v>
      </c>
      <c r="D374" s="205">
        <f>Stocks!J162</f>
        <v>3.4775110163753765E-2</v>
      </c>
      <c r="E374" s="205">
        <f>Stocks!K162</f>
        <v>9.528875928088331E-3</v>
      </c>
      <c r="F374" s="205">
        <f>Stocks!L162</f>
        <v>-4.787889102740815E-3</v>
      </c>
      <c r="G374" s="206">
        <f>Stocks!M162</f>
        <v>1.4996507471374393E-3</v>
      </c>
      <c r="H374" s="2"/>
      <c r="I374" s="2"/>
      <c r="J374" s="2"/>
      <c r="K374" s="2"/>
      <c r="L374" s="2"/>
      <c r="M374" s="2"/>
      <c r="O374" s="2"/>
      <c r="P374" s="2"/>
      <c r="Q374" s="2"/>
      <c r="R374" s="2"/>
      <c r="S374" s="2"/>
      <c r="T374" s="2"/>
      <c r="U374" s="2"/>
      <c r="V374" s="21"/>
    </row>
    <row r="375" spans="1:22" ht="12.75" customHeight="1">
      <c r="A375" s="204">
        <f>Stocks!A161</f>
        <v>42626</v>
      </c>
      <c r="B375" s="205">
        <f>Stocks!H161</f>
        <v>-1.1411306613783923E-2</v>
      </c>
      <c r="C375" s="205">
        <f>Stocks!I161</f>
        <v>-1.3112207782220378E-2</v>
      </c>
      <c r="D375" s="205">
        <f>Stocks!J161</f>
        <v>2.3525994245022837E-2</v>
      </c>
      <c r="E375" s="205">
        <f>Stocks!K161</f>
        <v>-3.0339592770758095E-2</v>
      </c>
      <c r="F375" s="205">
        <f>Stocks!L161</f>
        <v>-9.1565503840041976E-3</v>
      </c>
      <c r="G375" s="206">
        <f>Stocks!M161</f>
        <v>-7.0803325323325685E-5</v>
      </c>
      <c r="H375" s="2"/>
      <c r="I375" s="2"/>
      <c r="J375" s="2"/>
      <c r="K375" s="2"/>
      <c r="L375" s="2"/>
      <c r="M375" s="2"/>
      <c r="O375" s="2"/>
      <c r="P375" s="2"/>
      <c r="Q375" s="2"/>
      <c r="R375" s="2"/>
      <c r="S375" s="2"/>
      <c r="T375" s="2"/>
      <c r="U375" s="2"/>
      <c r="V375" s="21"/>
    </row>
    <row r="376" spans="1:22" ht="12.75" customHeight="1">
      <c r="A376" s="204">
        <f>Stocks!A160</f>
        <v>42625</v>
      </c>
      <c r="B376" s="205">
        <f>Stocks!H160</f>
        <v>1.9503135995371047E-2</v>
      </c>
      <c r="C376" s="205">
        <f>Stocks!I160</f>
        <v>1.7897775415611644E-2</v>
      </c>
      <c r="D376" s="205">
        <f>Stocks!J160</f>
        <v>2.2151777130272228E-2</v>
      </c>
      <c r="E376" s="205">
        <f>Stocks!K160</f>
        <v>2.60817950873528E-2</v>
      </c>
      <c r="F376" s="205">
        <f>Stocks!L160</f>
        <v>1.4833411620385931E-2</v>
      </c>
      <c r="G376" s="206">
        <f>Stocks!M160</f>
        <v>9.0044176861235024E-3</v>
      </c>
      <c r="H376" s="2"/>
      <c r="I376" s="2"/>
      <c r="J376" s="2"/>
      <c r="K376" s="2"/>
      <c r="L376" s="2"/>
      <c r="M376" s="2"/>
      <c r="O376" s="2"/>
      <c r="P376" s="2"/>
      <c r="Q376" s="2"/>
      <c r="R376" s="2"/>
      <c r="S376" s="2"/>
      <c r="T376" s="2"/>
      <c r="U376" s="2"/>
      <c r="V376" s="21"/>
    </row>
    <row r="377" spans="1:22" ht="12.75" customHeight="1">
      <c r="A377" s="204">
        <f>Stocks!A159</f>
        <v>42622</v>
      </c>
      <c r="B377" s="205">
        <f>Stocks!H159</f>
        <v>-1.4751562629011986E-2</v>
      </c>
      <c r="C377" s="205">
        <f>Stocks!I159</f>
        <v>-2.7825779294018679E-2</v>
      </c>
      <c r="D377" s="205">
        <f>Stocks!J159</f>
        <v>-2.2910227556053618E-2</v>
      </c>
      <c r="E377" s="205">
        <f>Stocks!K159</f>
        <v>-3.2221424644781484E-2</v>
      </c>
      <c r="F377" s="205">
        <f>Stocks!L159</f>
        <v>-2.147203196679838E-2</v>
      </c>
      <c r="G377" s="206">
        <f>Stocks!M159</f>
        <v>7.6391468968183187E-3</v>
      </c>
      <c r="H377" s="2"/>
      <c r="I377" s="2"/>
      <c r="J377" s="2"/>
      <c r="K377" s="2"/>
      <c r="L377" s="2"/>
      <c r="M377" s="2"/>
      <c r="O377" s="2"/>
      <c r="P377" s="2"/>
      <c r="Q377" s="2"/>
      <c r="R377" s="2"/>
      <c r="S377" s="2"/>
      <c r="T377" s="2"/>
      <c r="U377" s="2"/>
      <c r="V377" s="21"/>
    </row>
    <row r="378" spans="1:22" ht="12.75" customHeight="1">
      <c r="A378" s="204">
        <f>Stocks!A158</f>
        <v>42621</v>
      </c>
      <c r="B378" s="205">
        <f>Stocks!H158</f>
        <v>-2.1801579728543442E-2</v>
      </c>
      <c r="C378" s="205">
        <f>Stocks!I158</f>
        <v>-5.4878302351803068E-4</v>
      </c>
      <c r="D378" s="205">
        <f>Stocks!J158</f>
        <v>-2.6558385425561565E-2</v>
      </c>
      <c r="E378" s="205">
        <f>Stocks!K158</f>
        <v>5.1305578524595509E-3</v>
      </c>
      <c r="F378" s="205">
        <f>Stocks!L158</f>
        <v>-3.9968780161540032E-3</v>
      </c>
      <c r="G378" s="206">
        <f>Stocks!M158</f>
        <v>-7.8177339938317221E-3</v>
      </c>
      <c r="H378" s="2"/>
      <c r="I378" s="2"/>
      <c r="J378" s="2"/>
      <c r="K378" s="2"/>
      <c r="L378" s="2"/>
      <c r="M378" s="2"/>
      <c r="O378" s="2"/>
      <c r="P378" s="2"/>
      <c r="Q378" s="2"/>
      <c r="R378" s="2"/>
      <c r="S378" s="2"/>
      <c r="T378" s="2"/>
      <c r="U378" s="2"/>
      <c r="V378" s="21"/>
    </row>
    <row r="379" spans="1:22" ht="12.75" customHeight="1">
      <c r="A379" s="204">
        <f>Stocks!A157</f>
        <v>42620</v>
      </c>
      <c r="B379" s="205">
        <f>Stocks!H157</f>
        <v>-5.5371426146429079E-3</v>
      </c>
      <c r="C379" s="205">
        <f>Stocks!I157</f>
        <v>-3.0128453845128058E-3</v>
      </c>
      <c r="D379" s="205">
        <f>Stocks!J157</f>
        <v>6.1093802722654448E-3</v>
      </c>
      <c r="E379" s="205">
        <f>Stocks!K157</f>
        <v>-9.4358661296321394E-3</v>
      </c>
      <c r="F379" s="205">
        <f>Stocks!L157</f>
        <v>8.6737824993545008E-4</v>
      </c>
      <c r="G379" s="206">
        <f>Stocks!M157</f>
        <v>-5.4725672687001717E-3</v>
      </c>
      <c r="H379" s="2"/>
      <c r="I379" s="2"/>
      <c r="J379" s="2"/>
      <c r="K379" s="2"/>
      <c r="L379" s="2"/>
      <c r="M379" s="2"/>
      <c r="O379" s="2"/>
      <c r="P379" s="2"/>
      <c r="Q379" s="2"/>
      <c r="R379" s="2"/>
      <c r="S379" s="2"/>
      <c r="T379" s="2"/>
      <c r="U379" s="2"/>
      <c r="V379" s="21"/>
    </row>
    <row r="380" spans="1:22" ht="12.75" customHeight="1">
      <c r="A380" s="204">
        <f>Stocks!A156</f>
        <v>42619</v>
      </c>
      <c r="B380" s="205">
        <f>Stocks!H156</f>
        <v>2.52129028454488E-2</v>
      </c>
      <c r="C380" s="205">
        <f>Stocks!I156</f>
        <v>1.3489632286437927E-2</v>
      </c>
      <c r="D380" s="205">
        <f>Stocks!J156</f>
        <v>-2.7857129706709171E-4</v>
      </c>
      <c r="E380" s="205">
        <f>Stocks!K156</f>
        <v>2.7448921319487153E-2</v>
      </c>
      <c r="F380" s="205">
        <f>Stocks!L156</f>
        <v>-1.0408338589450485E-3</v>
      </c>
      <c r="G380" s="206">
        <f>Stocks!M156</f>
        <v>-7.888353202121361E-4</v>
      </c>
      <c r="H380" s="2"/>
      <c r="I380" s="2"/>
      <c r="J380" s="2"/>
      <c r="K380" s="2"/>
      <c r="L380" s="2"/>
      <c r="M380" s="2"/>
      <c r="O380" s="2"/>
      <c r="P380" s="2"/>
      <c r="Q380" s="2"/>
      <c r="R380" s="2"/>
      <c r="S380" s="2"/>
      <c r="T380" s="2"/>
      <c r="U380" s="2"/>
      <c r="V380" s="21"/>
    </row>
    <row r="381" spans="1:22" ht="12.75" customHeight="1">
      <c r="A381" s="204">
        <f>Stocks!A155</f>
        <v>42615</v>
      </c>
      <c r="B381" s="205">
        <f>Stocks!H155</f>
        <v>-1.5004697403060282E-2</v>
      </c>
      <c r="C381" s="205">
        <f>Stocks!I155</f>
        <v>1.6644949858566377E-3</v>
      </c>
      <c r="D381" s="205">
        <f>Stocks!J155</f>
        <v>9.3258255705042283E-3</v>
      </c>
      <c r="E381" s="205">
        <f>Stocks!K155</f>
        <v>0</v>
      </c>
      <c r="F381" s="205">
        <f>Stocks!L155</f>
        <v>1.3881365280338648E-3</v>
      </c>
      <c r="G381" s="206">
        <f>Stocks!M155</f>
        <v>-9.9053202007159582E-3</v>
      </c>
      <c r="H381" s="2"/>
      <c r="I381" s="2"/>
      <c r="J381" s="2"/>
      <c r="K381" s="2"/>
      <c r="L381" s="2"/>
      <c r="M381" s="2"/>
      <c r="O381" s="2"/>
      <c r="P381" s="2"/>
      <c r="Q381" s="2"/>
      <c r="R381" s="2"/>
      <c r="S381" s="2"/>
      <c r="T381" s="2"/>
      <c r="U381" s="2"/>
      <c r="V381" s="21"/>
    </row>
    <row r="382" spans="1:22" ht="12.75" customHeight="1">
      <c r="A382" s="204">
        <f>Stocks!A154</f>
        <v>42614</v>
      </c>
      <c r="B382" s="205">
        <f>Stocks!H154</f>
        <v>-5.4473425598297057E-2</v>
      </c>
      <c r="C382" s="205">
        <f>Stocks!I154</f>
        <v>3.6156540186886212E-3</v>
      </c>
      <c r="D382" s="205">
        <f>Stocks!J154</f>
        <v>5.9202011809895731E-3</v>
      </c>
      <c r="E382" s="205">
        <f>Stocks!K154</f>
        <v>-7.1857522114425075E-4</v>
      </c>
      <c r="F382" s="205">
        <f>Stocks!L154</f>
        <v>2.2598374053360059E-3</v>
      </c>
      <c r="G382" s="206">
        <f>Stocks!M154</f>
        <v>-6.1096967366998443E-4</v>
      </c>
      <c r="H382" s="2"/>
      <c r="I382" s="2"/>
      <c r="J382" s="2"/>
      <c r="K382" s="2"/>
      <c r="L382" s="2"/>
      <c r="M382" s="2"/>
      <c r="O382" s="2"/>
      <c r="P382" s="2"/>
      <c r="Q382" s="2"/>
      <c r="R382" s="2"/>
      <c r="S382" s="2"/>
      <c r="T382" s="2"/>
      <c r="U382" s="2"/>
      <c r="V382" s="21"/>
    </row>
    <row r="383" spans="1:22" ht="12.75" customHeight="1">
      <c r="A383" s="204">
        <f>Stocks!A153</f>
        <v>42613</v>
      </c>
      <c r="B383" s="205">
        <f>Stocks!H153</f>
        <v>3.1652277010423605E-3</v>
      </c>
      <c r="C383" s="205">
        <f>Stocks!I153</f>
        <v>5.3079318762207775E-3</v>
      </c>
      <c r="D383" s="205">
        <f>Stocks!J153</f>
        <v>9.4291762525226862E-4</v>
      </c>
      <c r="E383" s="205">
        <f>Stocks!K153</f>
        <v>0</v>
      </c>
      <c r="F383" s="205">
        <f>Stocks!L153</f>
        <v>-7.4555400951986485E-3</v>
      </c>
      <c r="G383" s="206">
        <f>Stocks!M153</f>
        <v>3.2332097173366843E-3</v>
      </c>
      <c r="H383" s="2"/>
      <c r="I383" s="2"/>
      <c r="J383" s="2"/>
      <c r="K383" s="2"/>
      <c r="L383" s="2"/>
      <c r="M383" s="2"/>
      <c r="O383" s="2"/>
      <c r="P383" s="2"/>
      <c r="Q383" s="2"/>
      <c r="R383" s="2"/>
      <c r="S383" s="2"/>
      <c r="T383" s="2"/>
      <c r="U383" s="2"/>
      <c r="V383" s="21"/>
    </row>
    <row r="384" spans="1:22" ht="12.75" customHeight="1">
      <c r="A384" s="204">
        <f>Stocks!A152</f>
        <v>42612</v>
      </c>
      <c r="B384" s="205">
        <f>Stocks!H152</f>
        <v>-1.8099622261071875E-2</v>
      </c>
      <c r="C384" s="205">
        <f>Stocks!I152</f>
        <v>4.2107324395852562E-3</v>
      </c>
      <c r="D384" s="205">
        <f>Stocks!J152</f>
        <v>-7.7059628131752435E-3</v>
      </c>
      <c r="E384" s="205">
        <f>Stocks!K152</f>
        <v>1.540375144115611E-3</v>
      </c>
      <c r="F384" s="205">
        <f>Stocks!L152</f>
        <v>-3.6209998021206934E-3</v>
      </c>
      <c r="G384" s="206">
        <f>Stocks!M152</f>
        <v>3.5741810267348535E-3</v>
      </c>
      <c r="H384" s="2"/>
      <c r="I384" s="2"/>
      <c r="J384" s="2"/>
      <c r="K384" s="2"/>
      <c r="L384" s="2"/>
      <c r="M384" s="2"/>
      <c r="O384" s="2"/>
      <c r="P384" s="2"/>
      <c r="Q384" s="2"/>
      <c r="R384" s="2"/>
      <c r="S384" s="2"/>
      <c r="T384" s="2"/>
      <c r="U384" s="2"/>
      <c r="V384" s="21"/>
    </row>
    <row r="385" spans="1:22" ht="12.75" customHeight="1">
      <c r="A385" s="204">
        <f>Stocks!A151</f>
        <v>42611</v>
      </c>
      <c r="B385" s="205">
        <f>Stocks!H151</f>
        <v>-2.2014299155014575E-2</v>
      </c>
      <c r="C385" s="205">
        <f>Stocks!I151</f>
        <v>8.1907190076834571E-3</v>
      </c>
      <c r="D385" s="205">
        <f>Stocks!J151</f>
        <v>-1.1226157758706958E-3</v>
      </c>
      <c r="E385" s="205">
        <f>Stocks!K151</f>
        <v>-2.8735548592583406E-3</v>
      </c>
      <c r="F385" s="205">
        <f>Stocks!L151</f>
        <v>1.2056048721944494E-3</v>
      </c>
      <c r="G385" s="206">
        <f>Stocks!M151</f>
        <v>-1.8448482612786533E-5</v>
      </c>
      <c r="H385" s="2"/>
      <c r="I385" s="2"/>
      <c r="J385" s="2"/>
      <c r="K385" s="2"/>
      <c r="L385" s="2"/>
      <c r="M385" s="2"/>
      <c r="O385" s="2"/>
      <c r="P385" s="2"/>
      <c r="Q385" s="2"/>
      <c r="R385" s="2"/>
      <c r="S385" s="2"/>
      <c r="T385" s="2"/>
      <c r="U385" s="2"/>
      <c r="V385" s="21"/>
    </row>
    <row r="386" spans="1:22" ht="12.75" customHeight="1">
      <c r="A386" s="204">
        <f>Stocks!A150</f>
        <v>42608</v>
      </c>
      <c r="B386" s="205">
        <f>Stocks!H150</f>
        <v>-4.3996078388001125E-3</v>
      </c>
      <c r="C386" s="205">
        <f>Stocks!I150</f>
        <v>4.8329360101638198E-3</v>
      </c>
      <c r="D386" s="205">
        <f>Stocks!J150</f>
        <v>-5.8741305147823374E-3</v>
      </c>
      <c r="E386" s="205">
        <f>Stocks!K150</f>
        <v>2.6680569683724298E-3</v>
      </c>
      <c r="F386" s="205">
        <f>Stocks!L150</f>
        <v>-2.40968474768598E-3</v>
      </c>
      <c r="G386" s="206">
        <f>Stocks!M150</f>
        <v>6.1838919822456116E-3</v>
      </c>
      <c r="H386" s="2"/>
      <c r="I386" s="2"/>
      <c r="J386" s="2"/>
      <c r="K386" s="2"/>
      <c r="L386" s="2"/>
      <c r="M386" s="2"/>
      <c r="O386" s="2"/>
      <c r="P386" s="2"/>
      <c r="Q386" s="2"/>
      <c r="R386" s="2"/>
      <c r="S386" s="2"/>
      <c r="T386" s="2"/>
      <c r="U386" s="2"/>
      <c r="V386" s="21"/>
    </row>
    <row r="387" spans="1:22" ht="12.75" customHeight="1">
      <c r="A387" s="204">
        <f>Stocks!A149</f>
        <v>42607</v>
      </c>
      <c r="B387" s="205">
        <f>Stocks!H149</f>
        <v>-7.4845382643589295E-3</v>
      </c>
      <c r="C387" s="205">
        <f>Stocks!I149</f>
        <v>-1.7084470931766575E-3</v>
      </c>
      <c r="D387" s="205">
        <f>Stocks!J149</f>
        <v>-4.2670147891117425E-3</v>
      </c>
      <c r="E387" s="205">
        <f>Stocks!K149</f>
        <v>2.2234682222357381E-2</v>
      </c>
      <c r="F387" s="205">
        <f>Stocks!L149</f>
        <v>3.7891302940359474E-3</v>
      </c>
      <c r="G387" s="206">
        <f>Stocks!M149</f>
        <v>-3.1784546863497273E-3</v>
      </c>
      <c r="H387" s="2"/>
      <c r="I387" s="2"/>
      <c r="J387" s="2"/>
      <c r="K387" s="2"/>
      <c r="L387" s="2"/>
      <c r="M387" s="2"/>
      <c r="O387" s="2"/>
      <c r="P387" s="2"/>
      <c r="Q387" s="2"/>
      <c r="R387" s="2"/>
      <c r="S387" s="2"/>
      <c r="T387" s="2"/>
      <c r="U387" s="2"/>
      <c r="V387" s="21"/>
    </row>
    <row r="388" spans="1:22" ht="12.75" customHeight="1">
      <c r="A388" s="204">
        <f>Stocks!A148</f>
        <v>42606</v>
      </c>
      <c r="B388" s="205">
        <f>Stocks!H148</f>
        <v>-9.9227607381629172E-3</v>
      </c>
      <c r="C388" s="205">
        <f>Stocks!I148</f>
        <v>-7.087133787359947E-3</v>
      </c>
      <c r="D388" s="205">
        <f>Stocks!J148</f>
        <v>-7.561784199117876E-3</v>
      </c>
      <c r="E388" s="205">
        <f>Stocks!K148</f>
        <v>-7.953181227315571E-3</v>
      </c>
      <c r="F388" s="205">
        <f>Stocks!L148</f>
        <v>1.0359493835763183E-3</v>
      </c>
      <c r="G388" s="206">
        <f>Stocks!M148</f>
        <v>-6.3509682736519592E-4</v>
      </c>
      <c r="H388" s="2"/>
      <c r="I388" s="2"/>
      <c r="J388" s="2"/>
      <c r="K388" s="2"/>
      <c r="L388" s="2"/>
      <c r="M388" s="2"/>
      <c r="O388" s="2"/>
      <c r="P388" s="2"/>
      <c r="Q388" s="2"/>
      <c r="R388" s="2"/>
      <c r="S388" s="2"/>
      <c r="T388" s="2"/>
      <c r="U388" s="2"/>
      <c r="V388" s="21"/>
    </row>
    <row r="389" spans="1:22" ht="12.75" customHeight="1">
      <c r="A389" s="204">
        <f>Stocks!A147</f>
        <v>42605</v>
      </c>
      <c r="B389" s="205">
        <f>Stocks!H147</f>
        <v>8.5312309059493701E-3</v>
      </c>
      <c r="C389" s="205">
        <f>Stocks!I147</f>
        <v>1.130635894033751E-3</v>
      </c>
      <c r="D389" s="205">
        <f>Stocks!J147</f>
        <v>3.1283701469073419E-3</v>
      </c>
      <c r="E389" s="205">
        <f>Stocks!K147</f>
        <v>7.1130005523948377E-3</v>
      </c>
      <c r="F389" s="205">
        <f>Stocks!L147</f>
        <v>3.8075661618286456E-3</v>
      </c>
      <c r="G389" s="206">
        <f>Stocks!M147</f>
        <v>4.0533490947648855E-3</v>
      </c>
      <c r="H389" s="2"/>
      <c r="I389" s="2"/>
      <c r="J389" s="2"/>
      <c r="K389" s="2"/>
      <c r="L389" s="2"/>
      <c r="M389" s="2"/>
      <c r="O389" s="2"/>
      <c r="P389" s="2"/>
      <c r="Q389" s="2"/>
      <c r="R389" s="2"/>
      <c r="S389" s="2"/>
      <c r="T389" s="2"/>
      <c r="U389" s="2"/>
      <c r="V389" s="21"/>
    </row>
    <row r="390" spans="1:22" ht="12.75" customHeight="1">
      <c r="A390" s="204">
        <f>Stocks!A146</f>
        <v>42604</v>
      </c>
      <c r="B390" s="205">
        <f>Stocks!H146</f>
        <v>-9.2426127669240875E-3</v>
      </c>
      <c r="C390" s="205">
        <f>Stocks!I146</f>
        <v>3.3993496421571238E-3</v>
      </c>
      <c r="D390" s="205">
        <f>Stocks!J146</f>
        <v>-7.80287813789147E-3</v>
      </c>
      <c r="E390" s="205">
        <f>Stocks!K146</f>
        <v>-6.3831220133946012E-3</v>
      </c>
      <c r="F390" s="205">
        <f>Stocks!L146</f>
        <v>8.6737567202079598E-4</v>
      </c>
      <c r="G390" s="206">
        <f>Stocks!M146</f>
        <v>2.7967235382607442E-3</v>
      </c>
      <c r="H390" s="2"/>
      <c r="I390" s="2"/>
      <c r="J390" s="2"/>
      <c r="K390" s="2"/>
      <c r="L390" s="2"/>
      <c r="M390" s="2"/>
      <c r="O390" s="2"/>
      <c r="P390" s="2"/>
      <c r="Q390" s="2"/>
      <c r="R390" s="2"/>
      <c r="S390" s="2"/>
      <c r="T390" s="2"/>
      <c r="U390" s="2"/>
      <c r="V390" s="21"/>
    </row>
    <row r="391" spans="1:22" ht="12.75" customHeight="1">
      <c r="A391" s="204">
        <f>Stocks!A145</f>
        <v>42601</v>
      </c>
      <c r="B391" s="205">
        <f>Stocks!H145</f>
        <v>6.6442687927801168E-3</v>
      </c>
      <c r="C391" s="205">
        <f>Stocks!I145</f>
        <v>7.6912709171841316E-3</v>
      </c>
      <c r="D391" s="205">
        <f>Stocks!J145</f>
        <v>2.563658398809978E-3</v>
      </c>
      <c r="E391" s="205">
        <f>Stocks!K145</f>
        <v>-3.0203740029545248E-3</v>
      </c>
      <c r="F391" s="205">
        <f>Stocks!L145</f>
        <v>3.4709444407597043E-4</v>
      </c>
      <c r="G391" s="206">
        <f>Stocks!M145</f>
        <v>7.7882498857566951E-3</v>
      </c>
      <c r="H391" s="2"/>
      <c r="I391" s="2"/>
      <c r="J391" s="2"/>
      <c r="K391" s="2"/>
      <c r="L391" s="2"/>
      <c r="M391" s="2"/>
      <c r="O391" s="2"/>
      <c r="P391" s="2"/>
      <c r="Q391" s="2"/>
      <c r="R391" s="2"/>
      <c r="S391" s="2"/>
      <c r="T391" s="2"/>
      <c r="U391" s="2"/>
      <c r="V391" s="21"/>
    </row>
    <row r="392" spans="1:22" ht="12.75" customHeight="1">
      <c r="A392" s="204">
        <f>Stocks!A144</f>
        <v>42600</v>
      </c>
      <c r="B392" s="205">
        <f>Stocks!H144</f>
        <v>1.208685093987644E-3</v>
      </c>
      <c r="C392" s="205">
        <f>Stocks!I144</f>
        <v>-1.4285933988327677E-3</v>
      </c>
      <c r="D392" s="205">
        <f>Stocks!J144</f>
        <v>-1.2825348619897351E-3</v>
      </c>
      <c r="E392" s="205">
        <f>Stocks!K144</f>
        <v>-2.1814686089808733E-3</v>
      </c>
      <c r="F392" s="205">
        <f>Stocks!L144</f>
        <v>6.9484668124726741E-4</v>
      </c>
      <c r="G392" s="206">
        <f>Stocks!M144</f>
        <v>3.0288389071145491E-3</v>
      </c>
      <c r="H392" s="2"/>
      <c r="I392" s="2"/>
      <c r="J392" s="2"/>
      <c r="K392" s="2"/>
      <c r="L392" s="2"/>
      <c r="M392" s="2"/>
      <c r="O392" s="2"/>
      <c r="P392" s="2"/>
      <c r="Q392" s="2"/>
      <c r="R392" s="2"/>
      <c r="S392" s="2"/>
      <c r="T392" s="2"/>
      <c r="U392" s="2"/>
      <c r="V392" s="21"/>
    </row>
    <row r="393" spans="1:22" ht="12.75" customHeight="1">
      <c r="A393" s="204">
        <f>Stocks!A143</f>
        <v>42599</v>
      </c>
      <c r="B393" s="205">
        <f>Stocks!H143</f>
        <v>-1.6560191544740448E-3</v>
      </c>
      <c r="C393" s="205">
        <f>Stocks!I143</f>
        <v>-5.4108139750732058E-3</v>
      </c>
      <c r="D393" s="205">
        <f>Stocks!J143</f>
        <v>-1.463953553790533E-3</v>
      </c>
      <c r="E393" s="205">
        <f>Stocks!K143</f>
        <v>1.3055697071580873E-2</v>
      </c>
      <c r="F393" s="205">
        <f>Stocks!L143</f>
        <v>2.086940805799332E-3</v>
      </c>
      <c r="G393" s="206">
        <f>Stocks!M143</f>
        <v>-4.8785850945045209E-3</v>
      </c>
      <c r="H393" s="2"/>
      <c r="I393" s="2"/>
      <c r="J393" s="2"/>
      <c r="K393" s="2"/>
      <c r="L393" s="2"/>
      <c r="M393" s="2"/>
      <c r="O393" s="2"/>
      <c r="P393" s="2"/>
      <c r="Q393" s="2"/>
      <c r="R393" s="2"/>
      <c r="S393" s="2"/>
      <c r="T393" s="2"/>
      <c r="U393" s="2"/>
      <c r="V393" s="21"/>
    </row>
    <row r="394" spans="1:22" ht="12.75" customHeight="1">
      <c r="A394" s="204">
        <f>Stocks!A142</f>
        <v>42598</v>
      </c>
      <c r="B394" s="205">
        <f>Stocks!H142</f>
        <v>-8.8157071969233742E-3</v>
      </c>
      <c r="C394" s="205">
        <f>Stocks!I142</f>
        <v>8.5565932774475453E-3</v>
      </c>
      <c r="D394" s="205">
        <f>Stocks!J142</f>
        <v>-9.1409217111445933E-4</v>
      </c>
      <c r="E394" s="205">
        <f>Stocks!K142</f>
        <v>-1.9954320437428775E-3</v>
      </c>
      <c r="F394" s="205">
        <f>Stocks!L142</f>
        <v>-5.555636743185639E-3</v>
      </c>
      <c r="G394" s="206">
        <f>Stocks!M142</f>
        <v>2.7586871148388547E-3</v>
      </c>
      <c r="H394" s="2"/>
      <c r="I394" s="2"/>
      <c r="J394" s="2"/>
      <c r="K394" s="2"/>
      <c r="L394" s="2"/>
      <c r="M394" s="2"/>
      <c r="O394" s="2"/>
      <c r="P394" s="2"/>
      <c r="Q394" s="2"/>
      <c r="R394" s="2"/>
      <c r="S394" s="2"/>
      <c r="T394" s="2"/>
      <c r="U394" s="2"/>
      <c r="V394" s="21"/>
    </row>
    <row r="395" spans="1:22" ht="12.75" customHeight="1">
      <c r="A395" s="204">
        <f>Stocks!A141</f>
        <v>42597</v>
      </c>
      <c r="B395" s="205">
        <f>Stocks!H141</f>
        <v>-8.8674646037753728E-5</v>
      </c>
      <c r="C395" s="205">
        <f>Stocks!I141</f>
        <v>9.7871838616602983E-3</v>
      </c>
      <c r="D395" s="205">
        <f>Stocks!J141</f>
        <v>1.1945597161083787E-2</v>
      </c>
      <c r="E395" s="205">
        <f>Stocks!K141</f>
        <v>-1.3340458813671975E-2</v>
      </c>
      <c r="F395" s="205">
        <f>Stocks!L141</f>
        <v>3.1017281592625717E-3</v>
      </c>
      <c r="G395" s="206">
        <f>Stocks!M141</f>
        <v>-4.8978721093696324E-3</v>
      </c>
      <c r="H395" s="2"/>
      <c r="I395" s="2"/>
      <c r="J395" s="2"/>
      <c r="K395" s="2"/>
      <c r="L395" s="2"/>
      <c r="M395" s="2"/>
      <c r="O395" s="2"/>
      <c r="P395" s="2"/>
      <c r="Q395" s="2"/>
      <c r="R395" s="2"/>
      <c r="S395" s="2"/>
      <c r="T395" s="2"/>
      <c r="U395" s="2"/>
      <c r="V395" s="21"/>
    </row>
    <row r="396" spans="1:22" ht="12.75" customHeight="1">
      <c r="A396" s="204">
        <f>Stocks!A140</f>
        <v>42594</v>
      </c>
      <c r="B396" s="205">
        <f>Stocks!H140</f>
        <v>3.1075093471156119E-3</v>
      </c>
      <c r="C396" s="205">
        <f>Stocks!I140</f>
        <v>-3.1767643292718297E-3</v>
      </c>
      <c r="D396" s="205">
        <f>Stocks!J140</f>
        <v>2.3136815380402648E-3</v>
      </c>
      <c r="E396" s="205">
        <f>Stocks!K140</f>
        <v>7.2734840420756374E-3</v>
      </c>
      <c r="F396" s="205">
        <f>Stocks!L140</f>
        <v>-6.1940124536607908E-3</v>
      </c>
      <c r="G396" s="206">
        <f>Stocks!M140</f>
        <v>-6.150330124503397E-3</v>
      </c>
      <c r="H396" s="2"/>
      <c r="I396" s="2"/>
      <c r="J396" s="2"/>
      <c r="K396" s="2"/>
      <c r="L396" s="2"/>
      <c r="M396" s="2"/>
      <c r="O396" s="2"/>
      <c r="P396" s="2"/>
      <c r="Q396" s="2"/>
      <c r="R396" s="2"/>
      <c r="S396" s="2"/>
      <c r="T396" s="2"/>
      <c r="U396" s="2"/>
      <c r="V396" s="21"/>
    </row>
    <row r="397" spans="1:22" ht="12.75" customHeight="1">
      <c r="A397" s="204">
        <f>Stocks!A139</f>
        <v>42593</v>
      </c>
      <c r="B397" s="205">
        <f>Stocks!H139</f>
        <v>-3.2847597151864031E-3</v>
      </c>
      <c r="C397" s="205">
        <f>Stocks!I139</f>
        <v>4.3345617407282233E-3</v>
      </c>
      <c r="D397" s="205">
        <f>Stocks!J139</f>
        <v>-6.4849131335108765E-4</v>
      </c>
      <c r="E397" s="205">
        <f>Stocks!K139</f>
        <v>2.0651866730549622E-2</v>
      </c>
      <c r="F397" s="205">
        <f>Stocks!L139</f>
        <v>4.8141247452686354E-3</v>
      </c>
      <c r="G397" s="206">
        <f>Stocks!M139</f>
        <v>-2.1632495824174471E-3</v>
      </c>
      <c r="H397" s="2"/>
      <c r="I397" s="2"/>
      <c r="J397" s="2"/>
      <c r="K397" s="2"/>
      <c r="L397" s="2"/>
      <c r="M397" s="2"/>
      <c r="O397" s="2"/>
      <c r="P397" s="2"/>
      <c r="Q397" s="2"/>
      <c r="R397" s="2"/>
      <c r="S397" s="2"/>
      <c r="T397" s="2"/>
      <c r="U397" s="2"/>
      <c r="V397" s="21"/>
    </row>
    <row r="398" spans="1:22" ht="12.75" customHeight="1">
      <c r="A398" s="204">
        <f>Stocks!A138</f>
        <v>42592</v>
      </c>
      <c r="B398" s="205">
        <f>Stocks!H138</f>
        <v>-1.5086196573072752E-2</v>
      </c>
      <c r="C398" s="205">
        <f>Stocks!I138</f>
        <v>-1.1231310672572711E-2</v>
      </c>
      <c r="D398" s="205">
        <f>Stocks!J138</f>
        <v>-7.4718149433111161E-3</v>
      </c>
      <c r="E398" s="205">
        <f>Stocks!K138</f>
        <v>-6.3854834692624507E-4</v>
      </c>
      <c r="F398" s="205">
        <f>Stocks!L138</f>
        <v>-3.0973287475699112E-3</v>
      </c>
      <c r="G398" s="206">
        <f>Stocks!M138</f>
        <v>2.2158814872710914E-3</v>
      </c>
      <c r="H398" s="2"/>
      <c r="I398" s="2"/>
      <c r="J398" s="2"/>
      <c r="K398" s="2"/>
      <c r="L398" s="2"/>
      <c r="M398" s="2"/>
      <c r="O398" s="2"/>
      <c r="P398" s="2"/>
      <c r="Q398" s="2"/>
      <c r="R398" s="2"/>
      <c r="S398" s="2"/>
      <c r="T398" s="2"/>
      <c r="U398" s="2"/>
      <c r="V398" s="21"/>
    </row>
    <row r="399" spans="1:22" ht="12.75" customHeight="1">
      <c r="A399" s="204">
        <f>Stocks!A137</f>
        <v>42591</v>
      </c>
      <c r="B399" s="205">
        <f>Stocks!H137</f>
        <v>1.2828565184302863E-2</v>
      </c>
      <c r="C399" s="205">
        <f>Stocks!I137</f>
        <v>-3.4305723273201846E-3</v>
      </c>
      <c r="D399" s="205">
        <f>Stocks!J137</f>
        <v>4.0518377360512529E-3</v>
      </c>
      <c r="E399" s="205">
        <f>Stocks!K137</f>
        <v>-1.1845754655085139E-2</v>
      </c>
      <c r="F399" s="205">
        <f>Stocks!L137</f>
        <v>2.4082736882421628E-3</v>
      </c>
      <c r="G399" s="206">
        <f>Stocks!M137</f>
        <v>-2.5942397105358146E-3</v>
      </c>
      <c r="H399" s="2"/>
      <c r="I399" s="2"/>
      <c r="J399" s="2"/>
      <c r="K399" s="2"/>
      <c r="L399" s="2"/>
      <c r="M399" s="2"/>
      <c r="O399" s="2"/>
      <c r="P399" s="2"/>
      <c r="Q399" s="2"/>
      <c r="R399" s="2"/>
      <c r="S399" s="2"/>
      <c r="T399" s="2"/>
      <c r="U399" s="2"/>
      <c r="V399" s="21"/>
    </row>
    <row r="400" spans="1:22" ht="12.75" customHeight="1">
      <c r="A400" s="204">
        <f>Stocks!A136</f>
        <v>42590</v>
      </c>
      <c r="B400" s="205">
        <f>Stocks!H136</f>
        <v>-1.6966999780740146E-2</v>
      </c>
      <c r="C400" s="205">
        <f>Stocks!I136</f>
        <v>1.7139714395812322E-3</v>
      </c>
      <c r="D400" s="205">
        <f>Stocks!J136</f>
        <v>8.2466096519793197E-3</v>
      </c>
      <c r="E400" s="205">
        <f>Stocks!K136</f>
        <v>-1.9986071722681603E-2</v>
      </c>
      <c r="F400" s="205">
        <f>Stocks!L136</f>
        <v>1.7239911321753341E-3</v>
      </c>
      <c r="G400" s="206">
        <f>Stocks!M136</f>
        <v>-1.7786805278951321E-3</v>
      </c>
      <c r="H400" s="2"/>
      <c r="I400" s="2"/>
      <c r="J400" s="2"/>
      <c r="K400" s="2"/>
      <c r="L400" s="2"/>
      <c r="M400" s="2"/>
      <c r="O400" s="2"/>
      <c r="P400" s="2"/>
      <c r="Q400" s="2"/>
      <c r="R400" s="2"/>
      <c r="S400" s="2"/>
      <c r="T400" s="2"/>
      <c r="U400" s="2"/>
      <c r="V400" s="21"/>
    </row>
    <row r="401" spans="1:22" ht="12.75" customHeight="1">
      <c r="A401" s="204">
        <f>Stocks!A135</f>
        <v>42587</v>
      </c>
      <c r="B401" s="205">
        <f>Stocks!H135</f>
        <v>-2.5182455128073848E-3</v>
      </c>
      <c r="C401" s="205">
        <f>Stocks!I135</f>
        <v>1.1500842489648017E-2</v>
      </c>
      <c r="D401" s="205">
        <f>Stocks!J135</f>
        <v>1.5092801450285133E-2</v>
      </c>
      <c r="E401" s="205">
        <f>Stocks!K135</f>
        <v>3.7700658247090818E-2</v>
      </c>
      <c r="F401" s="205">
        <f>Stocks!L135</f>
        <v>9.8829481971962167E-3</v>
      </c>
      <c r="G401" s="206">
        <f>Stocks!M135</f>
        <v>-7.7074630766161408E-3</v>
      </c>
      <c r="H401" s="2"/>
      <c r="I401" s="2"/>
      <c r="J401" s="2"/>
      <c r="K401" s="2"/>
      <c r="L401" s="2"/>
      <c r="M401" s="2"/>
      <c r="O401" s="2"/>
      <c r="P401" s="2"/>
      <c r="Q401" s="2"/>
      <c r="R401" s="2"/>
      <c r="S401" s="2"/>
      <c r="T401" s="2"/>
      <c r="U401" s="2"/>
      <c r="V401" s="21"/>
    </row>
    <row r="402" spans="1:22" ht="12.75" customHeight="1">
      <c r="A402" s="204">
        <f>Stocks!A134</f>
        <v>42586</v>
      </c>
      <c r="B402" s="205">
        <f>Stocks!H134</f>
        <v>2.1122643612498521E-2</v>
      </c>
      <c r="C402" s="205">
        <f>Stocks!I134</f>
        <v>9.5890840892379411E-3</v>
      </c>
      <c r="D402" s="205">
        <f>Stocks!J134</f>
        <v>6.1584490187040269E-3</v>
      </c>
      <c r="E402" s="205">
        <f>Stocks!K134</f>
        <v>3.6453776832823751E-3</v>
      </c>
      <c r="F402" s="205">
        <f>Stocks!L134</f>
        <v>7.3451660023315596E-3</v>
      </c>
      <c r="G402" s="206">
        <f>Stocks!M134</f>
        <v>-1.2948248075606409E-2</v>
      </c>
      <c r="H402" s="2"/>
      <c r="I402" s="2"/>
      <c r="J402" s="2"/>
      <c r="K402" s="2"/>
      <c r="L402" s="2"/>
      <c r="M402" s="2"/>
      <c r="O402" s="2"/>
      <c r="P402" s="2"/>
      <c r="Q402" s="2"/>
      <c r="R402" s="2"/>
      <c r="S402" s="2"/>
      <c r="T402" s="2"/>
      <c r="U402" s="2"/>
      <c r="V402" s="21"/>
    </row>
    <row r="403" spans="1:22" ht="12.75" customHeight="1">
      <c r="A403" s="204">
        <f>Stocks!A133</f>
        <v>42585</v>
      </c>
      <c r="B403" s="205">
        <f>Stocks!H133</f>
        <v>-6.225340889793634E-3</v>
      </c>
      <c r="C403" s="205">
        <f>Stocks!I133</f>
        <v>-1.4590181817604796E-3</v>
      </c>
      <c r="D403" s="205">
        <f>Stocks!J133</f>
        <v>1.2460287094569669E-2</v>
      </c>
      <c r="E403" s="205">
        <f>Stocks!K133</f>
        <v>-4.9287575385772052E-3</v>
      </c>
      <c r="F403" s="205">
        <f>Stocks!L133</f>
        <v>6.8693444441762881E-3</v>
      </c>
      <c r="G403" s="206">
        <f>Stocks!M133</f>
        <v>-6.3825376965751437E-3</v>
      </c>
      <c r="H403" s="2"/>
      <c r="I403" s="2"/>
      <c r="J403" s="2"/>
      <c r="K403" s="2"/>
      <c r="L403" s="2"/>
      <c r="M403" s="2"/>
      <c r="O403" s="2"/>
      <c r="P403" s="2"/>
      <c r="Q403" s="2"/>
      <c r="R403" s="2"/>
      <c r="S403" s="2"/>
      <c r="T403" s="2"/>
      <c r="U403" s="2"/>
      <c r="V403" s="21"/>
    </row>
    <row r="404" spans="1:22" ht="12.75" customHeight="1">
      <c r="A404" s="204">
        <f>Stocks!A132</f>
        <v>42584</v>
      </c>
      <c r="B404" s="205">
        <f>Stocks!H132</f>
        <v>-1.2292090857956361E-2</v>
      </c>
      <c r="C404" s="205">
        <f>Stocks!I132</f>
        <v>-8.3559003606486233E-3</v>
      </c>
      <c r="D404" s="205">
        <f>Stocks!J132</f>
        <v>-1.4914804884621454E-2</v>
      </c>
      <c r="E404" s="205">
        <f>Stocks!K132</f>
        <v>-8.6203374836835277E-3</v>
      </c>
      <c r="F404" s="205">
        <f>Stocks!L132</f>
        <v>0</v>
      </c>
      <c r="G404" s="206">
        <f>Stocks!M132</f>
        <v>1.1798277859551983E-3</v>
      </c>
      <c r="H404" s="2"/>
      <c r="I404" s="2"/>
      <c r="J404" s="2"/>
      <c r="K404" s="2"/>
      <c r="L404" s="2"/>
      <c r="M404" s="2"/>
      <c r="O404" s="2"/>
      <c r="P404" s="2"/>
      <c r="Q404" s="2"/>
      <c r="R404" s="2"/>
      <c r="S404" s="2"/>
      <c r="T404" s="2"/>
      <c r="U404" s="2"/>
      <c r="V404" s="21"/>
    </row>
    <row r="405" spans="1:22" ht="12.75" customHeight="1">
      <c r="A405" s="204">
        <f>Stocks!A131</f>
        <v>42583</v>
      </c>
      <c r="B405" s="205">
        <f>Stocks!H131</f>
        <v>-2.0568703294562188E-2</v>
      </c>
      <c r="C405" s="205">
        <f>Stocks!I131</f>
        <v>-2.8706733402998841E-4</v>
      </c>
      <c r="D405" s="205">
        <f>Stocks!J131</f>
        <v>1.7502448762710062E-2</v>
      </c>
      <c r="E405" s="205">
        <f>Stocks!K131</f>
        <v>3.3620265360403939E-2</v>
      </c>
      <c r="F405" s="205">
        <f>Stocks!L131</f>
        <v>-1.7657754503992279E-3</v>
      </c>
      <c r="G405" s="206">
        <f>Stocks!M131</f>
        <v>3.9941119708155459E-3</v>
      </c>
      <c r="H405" s="2"/>
      <c r="I405" s="2"/>
      <c r="J405" s="2"/>
      <c r="K405" s="2"/>
      <c r="L405" s="2"/>
      <c r="M405" s="2"/>
      <c r="O405" s="2"/>
      <c r="P405" s="2"/>
      <c r="Q405" s="2"/>
      <c r="R405" s="2"/>
      <c r="S405" s="2"/>
      <c r="T405" s="2"/>
      <c r="U405" s="2"/>
      <c r="V405" s="21"/>
    </row>
    <row r="406" spans="1:22" ht="12.75" customHeight="1">
      <c r="A406" s="204">
        <f>Stocks!A130</f>
        <v>42580</v>
      </c>
      <c r="B406" s="205">
        <f>Stocks!H130</f>
        <v>1.7963491429813811E-2</v>
      </c>
      <c r="C406" s="205">
        <f>Stocks!I130</f>
        <v>2.5852776882113347E-3</v>
      </c>
      <c r="D406" s="205">
        <f>Stocks!J130</f>
        <v>-1.2465073577076315E-3</v>
      </c>
      <c r="E406" s="205">
        <f>Stocks!K130</f>
        <v>-4.3740036452624316E-3</v>
      </c>
      <c r="F406" s="205">
        <f>Stocks!L130</f>
        <v>8.3266361288818636E-3</v>
      </c>
      <c r="G406" s="206">
        <f>Stocks!M130</f>
        <v>-6.4917187929956106E-3</v>
      </c>
      <c r="H406" s="2"/>
      <c r="I406" s="2"/>
      <c r="J406" s="2"/>
      <c r="K406" s="2"/>
      <c r="L406" s="2"/>
      <c r="M406" s="2"/>
      <c r="O406" s="2"/>
      <c r="P406" s="2"/>
      <c r="Q406" s="2"/>
      <c r="R406" s="2"/>
      <c r="S406" s="2"/>
      <c r="T406" s="2"/>
      <c r="U406" s="2"/>
      <c r="V406" s="21"/>
    </row>
    <row r="407" spans="1:22" ht="12.75" customHeight="1">
      <c r="A407" s="204">
        <f>Stocks!A129</f>
        <v>42579</v>
      </c>
      <c r="B407" s="205">
        <f>Stocks!H129</f>
        <v>9.2355087822273505E-3</v>
      </c>
      <c r="C407" s="205">
        <f>Stocks!I129</f>
        <v>-1.7246195571780836E-3</v>
      </c>
      <c r="D407" s="205">
        <f>Stocks!J129</f>
        <v>1.3411455624802861E-2</v>
      </c>
      <c r="E407" s="205">
        <f>Stocks!K129</f>
        <v>-4.2462799241432406E-3</v>
      </c>
      <c r="F407" s="205">
        <f>Stocks!L129</f>
        <v>3.5592192221810135E-4</v>
      </c>
      <c r="G407" s="206">
        <f>Stocks!M129</f>
        <v>5.0797669987585631E-3</v>
      </c>
      <c r="H407" s="2"/>
      <c r="I407" s="2"/>
      <c r="J407" s="2"/>
      <c r="K407" s="2"/>
      <c r="L407" s="2"/>
      <c r="M407" s="2"/>
      <c r="O407" s="2"/>
      <c r="P407" s="2"/>
      <c r="Q407" s="2"/>
      <c r="R407" s="2"/>
      <c r="S407" s="2"/>
      <c r="T407" s="2"/>
      <c r="U407" s="2"/>
      <c r="V407" s="21"/>
    </row>
    <row r="408" spans="1:22" ht="12.75" customHeight="1">
      <c r="A408" s="204">
        <f>Stocks!A128</f>
        <v>42578</v>
      </c>
      <c r="B408" s="205">
        <f>Stocks!H128</f>
        <v>-4.4541121672825312E-3</v>
      </c>
      <c r="C408" s="205">
        <f>Stocks!I128</f>
        <v>-7.4369514753880595E-3</v>
      </c>
      <c r="D408" s="205">
        <f>Stocks!J128</f>
        <v>6.2940030549145029E-2</v>
      </c>
      <c r="E408" s="205">
        <f>Stocks!K128</f>
        <v>6.8683506073915586E-3</v>
      </c>
      <c r="F408" s="205">
        <f>Stocks!L128</f>
        <v>-1.0092948240735753E-2</v>
      </c>
      <c r="G408" s="206">
        <f>Stocks!M128</f>
        <v>5.809742157627691E-3</v>
      </c>
      <c r="H408" s="2"/>
      <c r="I408" s="2"/>
      <c r="J408" s="2"/>
      <c r="K408" s="2"/>
      <c r="L408" s="2"/>
      <c r="M408" s="2"/>
      <c r="O408" s="2"/>
      <c r="P408" s="2"/>
      <c r="Q408" s="2"/>
      <c r="R408" s="2"/>
      <c r="S408" s="2"/>
      <c r="T408" s="2"/>
      <c r="U408" s="2"/>
      <c r="V408" s="21"/>
    </row>
    <row r="409" spans="1:22" ht="12.75" customHeight="1">
      <c r="A409" s="204">
        <f>Stocks!A127</f>
        <v>42577</v>
      </c>
      <c r="B409" s="205">
        <f>Stocks!H127</f>
        <v>-2.1761847501962114E-3</v>
      </c>
      <c r="C409" s="205">
        <f>Stocks!I127</f>
        <v>1.1464916445398973E-2</v>
      </c>
      <c r="D409" s="205">
        <f>Stocks!J127</f>
        <v>-6.9067348714796821E-3</v>
      </c>
      <c r="E409" s="205">
        <f>Stocks!K127</f>
        <v>4.1889184803106314E-2</v>
      </c>
      <c r="F409" s="205">
        <f>Stocks!L127</f>
        <v>5.2869867263157747E-4</v>
      </c>
      <c r="G409" s="206">
        <f>Stocks!M127</f>
        <v>1.0754211003423038E-4</v>
      </c>
      <c r="H409" s="2"/>
      <c r="I409" s="2"/>
      <c r="J409" s="2"/>
      <c r="K409" s="2"/>
      <c r="L409" s="2"/>
      <c r="M409" s="2"/>
      <c r="O409" s="2"/>
      <c r="P409" s="2"/>
      <c r="Q409" s="2"/>
      <c r="R409" s="2"/>
      <c r="S409" s="2"/>
      <c r="T409" s="2"/>
      <c r="U409" s="2"/>
      <c r="V409" s="21"/>
    </row>
    <row r="410" spans="1:22" ht="12.75" customHeight="1">
      <c r="A410" s="204">
        <f>Stocks!A126</f>
        <v>42576</v>
      </c>
      <c r="B410" s="205">
        <f>Stocks!H126</f>
        <v>3.4229887407921294E-2</v>
      </c>
      <c r="C410" s="205">
        <f>Stocks!I126</f>
        <v>8.652593343720723E-4</v>
      </c>
      <c r="D410" s="205">
        <f>Stocks!J126</f>
        <v>-1.3469791316252052E-2</v>
      </c>
      <c r="E410" s="205">
        <f>Stocks!K126</f>
        <v>2.0398344486174072E-2</v>
      </c>
      <c r="F410" s="205">
        <f>Stocks!L126</f>
        <v>2.8240588255450281E-3</v>
      </c>
      <c r="G410" s="206">
        <f>Stocks!M126</f>
        <v>1.5257334948495039E-2</v>
      </c>
      <c r="H410" s="2"/>
      <c r="I410" s="2"/>
      <c r="J410" s="2"/>
      <c r="K410" s="2"/>
      <c r="L410" s="2"/>
      <c r="M410" s="2"/>
      <c r="O410" s="2"/>
      <c r="P410" s="2"/>
      <c r="Q410" s="2"/>
      <c r="R410" s="2"/>
      <c r="S410" s="2"/>
      <c r="T410" s="2"/>
      <c r="U410" s="2"/>
      <c r="V410" s="21"/>
    </row>
    <row r="411" spans="1:22" ht="12.75" customHeight="1">
      <c r="A411" s="204">
        <f>Stocks!A125</f>
        <v>42573</v>
      </c>
      <c r="B411" s="205">
        <f>Stocks!H125</f>
        <v>7.9951822059051506E-3</v>
      </c>
      <c r="C411" s="205">
        <f>Stocks!I125</f>
        <v>1.131568493212853E-2</v>
      </c>
      <c r="D411" s="205">
        <f>Stocks!J125</f>
        <v>-7.7743404729706611E-3</v>
      </c>
      <c r="E411" s="205">
        <f>Stocks!K125</f>
        <v>-1.1635910289520103E-3</v>
      </c>
      <c r="F411" s="205">
        <f>Stocks!L125</f>
        <v>1.3704994933452414E-2</v>
      </c>
      <c r="G411" s="206">
        <f>Stocks!M125</f>
        <v>6.2810758857516054E-3</v>
      </c>
      <c r="H411" s="2"/>
      <c r="I411" s="2"/>
      <c r="J411" s="2"/>
      <c r="K411" s="2"/>
      <c r="L411" s="2"/>
      <c r="M411" s="2"/>
      <c r="O411" s="2"/>
      <c r="P411" s="2"/>
      <c r="Q411" s="2"/>
      <c r="R411" s="2"/>
      <c r="S411" s="2"/>
      <c r="T411" s="2"/>
      <c r="U411" s="2"/>
      <c r="V411" s="21"/>
    </row>
    <row r="412" spans="1:22" ht="12.75" customHeight="1">
      <c r="A412" s="204">
        <f>Stocks!A124</f>
        <v>42572</v>
      </c>
      <c r="B412" s="205">
        <f>Stocks!H124</f>
        <v>-3.5025640588208409E-2</v>
      </c>
      <c r="C412" s="205">
        <f>Stocks!I124</f>
        <v>-4.0600080956055391E-2</v>
      </c>
      <c r="D412" s="205">
        <f>Stocks!J124</f>
        <v>-5.3162106465880852E-3</v>
      </c>
      <c r="E412" s="205">
        <f>Stocks!K124</f>
        <v>-2.2082622199880397E-2</v>
      </c>
      <c r="F412" s="205">
        <f>Stocks!L124</f>
        <v>-1.9692977209827857E-3</v>
      </c>
      <c r="G412" s="206">
        <f>Stocks!M124</f>
        <v>1.1060722006228756E-2</v>
      </c>
      <c r="H412" s="2"/>
      <c r="I412" s="2"/>
      <c r="J412" s="2"/>
      <c r="K412" s="2"/>
      <c r="L412" s="2"/>
      <c r="M412" s="2"/>
      <c r="O412" s="2"/>
      <c r="P412" s="2"/>
      <c r="Q412" s="2"/>
      <c r="R412" s="2"/>
      <c r="S412" s="2"/>
      <c r="T412" s="2"/>
      <c r="U412" s="2"/>
      <c r="V412" s="21"/>
    </row>
    <row r="413" spans="1:22" ht="12.75" customHeight="1">
      <c r="A413" s="204">
        <f>Stocks!A123</f>
        <v>42571</v>
      </c>
      <c r="B413" s="205">
        <f>Stocks!H123</f>
        <v>1.3668067052131701E-2</v>
      </c>
      <c r="C413" s="205">
        <f>Stocks!I123</f>
        <v>1.5245754368426803E-2</v>
      </c>
      <c r="D413" s="205">
        <f>Stocks!J123</f>
        <v>9.0081564038777689E-4</v>
      </c>
      <c r="E413" s="205">
        <f>Stocks!K123</f>
        <v>2.3828557640047304E-2</v>
      </c>
      <c r="F413" s="205">
        <f>Stocks!L123</f>
        <v>5.175462325935256E-2</v>
      </c>
      <c r="G413" s="206">
        <f>Stocks!M123</f>
        <v>6.6937460380622361E-3</v>
      </c>
      <c r="H413" s="2"/>
      <c r="I413" s="2"/>
      <c r="J413" s="2"/>
      <c r="K413" s="2"/>
      <c r="L413" s="2"/>
      <c r="M413" s="2"/>
      <c r="O413" s="2"/>
      <c r="P413" s="2"/>
      <c r="Q413" s="2"/>
      <c r="R413" s="2"/>
      <c r="S413" s="2"/>
      <c r="T413" s="2"/>
      <c r="U413" s="2"/>
      <c r="V413" s="21"/>
    </row>
    <row r="414" spans="1:22" ht="12.75" customHeight="1">
      <c r="A414" s="204">
        <f>Stocks!A122</f>
        <v>42570</v>
      </c>
      <c r="B414" s="205">
        <f>Stocks!H122</f>
        <v>-4.3853141570581108E-3</v>
      </c>
      <c r="C414" s="205">
        <f>Stocks!I122</f>
        <v>2.8490983203288615E-3</v>
      </c>
      <c r="D414" s="205">
        <f>Stocks!J122</f>
        <v>4.005900792086527E-4</v>
      </c>
      <c r="E414" s="205">
        <f>Stocks!K122</f>
        <v>-0.14071374224188538</v>
      </c>
      <c r="F414" s="205">
        <f>Stocks!L122</f>
        <v>-1.625444551863587E-2</v>
      </c>
      <c r="G414" s="206">
        <f>Stocks!M122</f>
        <v>5.2854429343434641E-3</v>
      </c>
      <c r="H414" s="2"/>
      <c r="I414" s="2"/>
      <c r="J414" s="2"/>
      <c r="K414" s="2"/>
      <c r="L414" s="2"/>
      <c r="M414" s="2"/>
      <c r="O414" s="2"/>
      <c r="P414" s="2"/>
      <c r="Q414" s="2"/>
      <c r="R414" s="2"/>
      <c r="S414" s="2"/>
      <c r="T414" s="2"/>
      <c r="U414" s="2"/>
      <c r="V414" s="21"/>
    </row>
    <row r="415" spans="1:22" ht="12.75" customHeight="1">
      <c r="A415" s="204">
        <f>Stocks!A121</f>
        <v>42569</v>
      </c>
      <c r="B415" s="205">
        <f>Stocks!H121</f>
        <v>2.619653252450687E-2</v>
      </c>
      <c r="C415" s="205">
        <f>Stocks!I121</f>
        <v>-5.7018024946651319E-4</v>
      </c>
      <c r="D415" s="205">
        <f>Stocks!J121</f>
        <v>1.0573554520939247E-2</v>
      </c>
      <c r="E415" s="205">
        <f>Stocks!K121</f>
        <v>4.2596312519652272E-3</v>
      </c>
      <c r="F415" s="205">
        <f>Stocks!L121</f>
        <v>4.8299515737065526E-3</v>
      </c>
      <c r="G415" s="206">
        <f>Stocks!M121</f>
        <v>8.3184727961973094E-4</v>
      </c>
      <c r="H415" s="2"/>
      <c r="I415" s="2"/>
      <c r="J415" s="2"/>
      <c r="K415" s="2"/>
      <c r="L415" s="2"/>
      <c r="M415" s="2"/>
      <c r="O415" s="2"/>
      <c r="P415" s="2"/>
      <c r="Q415" s="2"/>
      <c r="R415" s="2"/>
      <c r="S415" s="2"/>
      <c r="T415" s="2"/>
      <c r="U415" s="2"/>
      <c r="V415" s="21"/>
    </row>
    <row r="416" spans="1:22" ht="12.75" customHeight="1">
      <c r="A416" s="204">
        <f>Stocks!A120</f>
        <v>42566</v>
      </c>
      <c r="B416" s="205">
        <f>Stocks!H120</f>
        <v>-5.1139659249942364E-3</v>
      </c>
      <c r="C416" s="205">
        <f>Stocks!I120</f>
        <v>-3.700068859106692E-3</v>
      </c>
      <c r="D416" s="205">
        <f>Stocks!J120</f>
        <v>-1.0122720442842286E-4</v>
      </c>
      <c r="E416" s="205">
        <f>Stocks!K120</f>
        <v>3.7676538386372891E-3</v>
      </c>
      <c r="F416" s="205">
        <f>Stocks!L120</f>
        <v>-7.4454661684181028E-4</v>
      </c>
      <c r="G416" s="206">
        <f>Stocks!M120</f>
        <v>-2.4064999747591309E-3</v>
      </c>
      <c r="H416" s="2"/>
      <c r="I416" s="2"/>
      <c r="J416" s="2"/>
      <c r="K416" s="2"/>
      <c r="L416" s="2"/>
      <c r="M416" s="2"/>
      <c r="O416" s="2"/>
      <c r="P416" s="2"/>
      <c r="Q416" s="2"/>
      <c r="R416" s="2"/>
      <c r="S416" s="2"/>
      <c r="T416" s="2"/>
      <c r="U416" s="2"/>
      <c r="V416" s="21"/>
    </row>
    <row r="417" spans="1:22" ht="12.75" customHeight="1">
      <c r="A417" s="204">
        <f>Stocks!A119</f>
        <v>42565</v>
      </c>
      <c r="B417" s="205">
        <f>Stocks!H119</f>
        <v>-4.5039035037257253E-3</v>
      </c>
      <c r="C417" s="205">
        <f>Stocks!I119</f>
        <v>5.4120581383085582E-3</v>
      </c>
      <c r="D417" s="205">
        <f>Stocks!J119</f>
        <v>1.9626741544168814E-2</v>
      </c>
      <c r="E417" s="205">
        <f>Stocks!K119</f>
        <v>1.6354152353109087E-2</v>
      </c>
      <c r="F417" s="205">
        <f>Stocks!L119</f>
        <v>4.2892340467701991E-3</v>
      </c>
      <c r="G417" s="206">
        <f>Stocks!M119</f>
        <v>-1.54957371221072E-4</v>
      </c>
      <c r="H417" s="2"/>
      <c r="I417" s="2"/>
      <c r="J417" s="2"/>
      <c r="K417" s="2"/>
      <c r="L417" s="2"/>
      <c r="M417" s="2"/>
      <c r="O417" s="2"/>
      <c r="P417" s="2"/>
      <c r="Q417" s="2"/>
      <c r="R417" s="2"/>
      <c r="S417" s="2"/>
      <c r="T417" s="2"/>
      <c r="U417" s="2"/>
      <c r="V417" s="21"/>
    </row>
    <row r="418" spans="1:22" ht="12.75" customHeight="1">
      <c r="A418" s="204">
        <f>Stocks!A118</f>
        <v>42564</v>
      </c>
      <c r="B418" s="205">
        <f>Stocks!H118</f>
        <v>-9.4816893237072222E-3</v>
      </c>
      <c r="C418" s="205">
        <f>Stocks!I118</f>
        <v>2.0016316560645814E-3</v>
      </c>
      <c r="D418" s="205">
        <f>Stocks!J118</f>
        <v>-5.6618735536720158E-3</v>
      </c>
      <c r="E418" s="205">
        <f>Stocks!K118</f>
        <v>4.7817034728339395E-3</v>
      </c>
      <c r="F418" s="205">
        <f>Stocks!L118</f>
        <v>5.6220701000599558E-3</v>
      </c>
      <c r="G418" s="206">
        <f>Stocks!M118</f>
        <v>-9.9944590961735264E-3</v>
      </c>
      <c r="H418" s="2"/>
      <c r="I418" s="2"/>
      <c r="J418" s="2"/>
      <c r="K418" s="2"/>
      <c r="L418" s="2"/>
      <c r="M418" s="2"/>
      <c r="O418" s="2"/>
      <c r="P418" s="2"/>
      <c r="Q418" s="2"/>
      <c r="R418" s="2"/>
      <c r="S418" s="2"/>
      <c r="T418" s="2"/>
      <c r="U418" s="2"/>
      <c r="V418" s="21"/>
    </row>
    <row r="419" spans="1:22" ht="12.75" customHeight="1">
      <c r="A419" s="204">
        <f>Stocks!A117</f>
        <v>42563</v>
      </c>
      <c r="B419" s="205">
        <f>Stocks!H117</f>
        <v>-5.7853283337083966E-4</v>
      </c>
      <c r="C419" s="205">
        <f>Stocks!I117</f>
        <v>1.6157053736872706E-2</v>
      </c>
      <c r="D419" s="205">
        <f>Stocks!J117</f>
        <v>4.5267651909967786E-3</v>
      </c>
      <c r="E419" s="205">
        <f>Stocks!K117</f>
        <v>1.3638514034676068E-2</v>
      </c>
      <c r="F419" s="205">
        <f>Stocks!L117</f>
        <v>1.1720264868072225E-2</v>
      </c>
      <c r="G419" s="206">
        <f>Stocks!M117</f>
        <v>8.1401610544643694E-5</v>
      </c>
      <c r="H419" s="2"/>
      <c r="I419" s="2"/>
      <c r="J419" s="2"/>
      <c r="K419" s="2"/>
      <c r="L419" s="2"/>
      <c r="M419" s="2"/>
      <c r="O419" s="2"/>
      <c r="P419" s="2"/>
      <c r="Q419" s="2"/>
      <c r="R419" s="2"/>
      <c r="S419" s="2"/>
      <c r="T419" s="2"/>
      <c r="U419" s="2"/>
      <c r="V419" s="21"/>
    </row>
    <row r="420" spans="1:22" ht="12.75" customHeight="1">
      <c r="A420" s="204">
        <f>Stocks!A116</f>
        <v>42562</v>
      </c>
      <c r="B420" s="205">
        <f>Stocks!H116</f>
        <v>3.6239131866694488E-2</v>
      </c>
      <c r="C420" s="205">
        <f>Stocks!I116</f>
        <v>1.1114653456464955E-2</v>
      </c>
      <c r="D420" s="205">
        <f>Stocks!J116</f>
        <v>3.0981977438647164E-3</v>
      </c>
      <c r="E420" s="205">
        <f>Stocks!K116</f>
        <v>-2.493218435647598E-2</v>
      </c>
      <c r="F420" s="205">
        <f>Stocks!L116</f>
        <v>5.5297803944637236E-3</v>
      </c>
      <c r="G420" s="206">
        <f>Stocks!M116</f>
        <v>-4.5997414972190663E-3</v>
      </c>
      <c r="H420" s="2"/>
      <c r="I420" s="2"/>
      <c r="J420" s="2"/>
      <c r="K420" s="2"/>
      <c r="L420" s="2"/>
      <c r="M420" s="2"/>
      <c r="O420" s="2"/>
      <c r="P420" s="2"/>
      <c r="Q420" s="2"/>
      <c r="R420" s="2"/>
      <c r="S420" s="2"/>
      <c r="T420" s="2"/>
      <c r="U420" s="2"/>
      <c r="V420" s="21"/>
    </row>
    <row r="421" spans="1:22" ht="12.75" customHeight="1">
      <c r="A421" s="204">
        <f>Stocks!A115</f>
        <v>42559</v>
      </c>
      <c r="B421" s="205">
        <f>Stocks!H115</f>
        <v>3.8824091938058584E-3</v>
      </c>
      <c r="C421" s="205">
        <f>Stocks!I115</f>
        <v>2.3810645568794558E-2</v>
      </c>
      <c r="D421" s="205">
        <f>Stocks!J115</f>
        <v>7.6835500048917675E-3</v>
      </c>
      <c r="E421" s="205">
        <f>Stocks!K115</f>
        <v>2.0400374850408923E-2</v>
      </c>
      <c r="F421" s="205">
        <f>Stocks!L115</f>
        <v>1.7747289104323494E-2</v>
      </c>
      <c r="G421" s="206">
        <f>Stocks!M115</f>
        <v>1.197487291160115E-3</v>
      </c>
      <c r="H421" s="2"/>
      <c r="I421" s="2"/>
      <c r="J421" s="2"/>
      <c r="K421" s="2"/>
      <c r="L421" s="2"/>
      <c r="M421" s="2"/>
      <c r="O421" s="2"/>
      <c r="P421" s="2"/>
      <c r="Q421" s="2"/>
      <c r="R421" s="2"/>
      <c r="S421" s="2"/>
      <c r="T421" s="2"/>
      <c r="U421" s="2"/>
      <c r="V421" s="21"/>
    </row>
    <row r="422" spans="1:22" ht="12.75" customHeight="1">
      <c r="A422" s="204">
        <f>Stocks!A114</f>
        <v>42558</v>
      </c>
      <c r="B422" s="205">
        <f>Stocks!H114</f>
        <v>6.9706122948712448E-3</v>
      </c>
      <c r="C422" s="205">
        <f>Stocks!I114</f>
        <v>6.9517376708734526E-3</v>
      </c>
      <c r="D422" s="205">
        <f>Stocks!J114</f>
        <v>4.2826788220290315E-3</v>
      </c>
      <c r="E422" s="205">
        <f>Stocks!K114</f>
        <v>5.2714936046668716E-3</v>
      </c>
      <c r="F422" s="205">
        <f>Stocks!L114</f>
        <v>0</v>
      </c>
      <c r="G422" s="206">
        <f>Stocks!M114</f>
        <v>5.1498610675711405E-4</v>
      </c>
      <c r="H422" s="2"/>
      <c r="I422" s="2"/>
      <c r="J422" s="2"/>
      <c r="K422" s="2"/>
      <c r="L422" s="2"/>
      <c r="M422" s="2"/>
      <c r="O422" s="2"/>
      <c r="P422" s="2"/>
      <c r="Q422" s="2"/>
      <c r="R422" s="2"/>
      <c r="S422" s="2"/>
      <c r="T422" s="2"/>
      <c r="U422" s="2"/>
      <c r="V422" s="21"/>
    </row>
    <row r="423" spans="1:22" ht="12.75" customHeight="1">
      <c r="A423" s="204">
        <f>Stocks!A113</f>
        <v>42557</v>
      </c>
      <c r="B423" s="205">
        <f>Stocks!H113</f>
        <v>2.1474542688306422E-3</v>
      </c>
      <c r="C423" s="205">
        <f>Stocks!I113</f>
        <v>8.8350482919306375E-3</v>
      </c>
      <c r="D423" s="205">
        <f>Stocks!J113</f>
        <v>5.668691558351948E-3</v>
      </c>
      <c r="E423" s="205">
        <f>Stocks!K113</f>
        <v>-3.4391275303641264E-2</v>
      </c>
      <c r="F423" s="205">
        <f>Stocks!L113</f>
        <v>4.0956427650919499E-3</v>
      </c>
      <c r="G423" s="206">
        <f>Stocks!M113</f>
        <v>-8.3799568459616749E-3</v>
      </c>
      <c r="H423" s="2"/>
      <c r="I423" s="2"/>
      <c r="J423" s="2"/>
      <c r="K423" s="2"/>
      <c r="L423" s="2"/>
      <c r="M423" s="2"/>
      <c r="O423" s="2"/>
      <c r="P423" s="2"/>
      <c r="Q423" s="2"/>
      <c r="R423" s="2"/>
      <c r="S423" s="2"/>
      <c r="T423" s="2"/>
      <c r="U423" s="2"/>
      <c r="V423" s="21"/>
    </row>
    <row r="424" spans="1:22" ht="12.75" customHeight="1">
      <c r="A424" s="204">
        <f>Stocks!A112</f>
        <v>42556</v>
      </c>
      <c r="B424" s="205">
        <f>Stocks!H112</f>
        <v>-1.1708013425420103E-2</v>
      </c>
      <c r="C424" s="205">
        <f>Stocks!I112</f>
        <v>-2.1398402879498489E-3</v>
      </c>
      <c r="D424" s="205">
        <f>Stocks!J112</f>
        <v>-9.4298462954958678E-3</v>
      </c>
      <c r="E424" s="205">
        <f>Stocks!K112</f>
        <v>1.2745634432252292E-2</v>
      </c>
      <c r="F424" s="205">
        <f>Stocks!L112</f>
        <v>1.9543167880628753E-4</v>
      </c>
      <c r="G424" s="206">
        <f>Stocks!M112</f>
        <v>3.9830308762185181E-3</v>
      </c>
      <c r="H424" s="2"/>
      <c r="I424" s="2"/>
      <c r="J424" s="2"/>
      <c r="K424" s="2"/>
      <c r="L424" s="2"/>
      <c r="M424" s="2"/>
      <c r="O424" s="2"/>
      <c r="P424" s="2"/>
      <c r="Q424" s="2"/>
      <c r="R424" s="2"/>
      <c r="S424" s="2"/>
      <c r="T424" s="2"/>
      <c r="U424" s="2"/>
      <c r="V424" s="21"/>
    </row>
    <row r="425" spans="1:22" ht="12.75" customHeight="1">
      <c r="A425" s="204">
        <f>Stocks!A111</f>
        <v>42552</v>
      </c>
      <c r="B425" s="205">
        <f>Stocks!H111</f>
        <v>1.9684394193609595E-2</v>
      </c>
      <c r="C425" s="205">
        <f>Stocks!I111</f>
        <v>-1.5255867621346549E-3</v>
      </c>
      <c r="D425" s="205">
        <f>Stocks!J111</f>
        <v>3.0288662449506312E-3</v>
      </c>
      <c r="E425" s="205">
        <f>Stocks!K111</f>
        <v>5.5182693838938916E-2</v>
      </c>
      <c r="F425" s="205">
        <f>Stocks!L111</f>
        <v>-1.9543167880627156E-4</v>
      </c>
      <c r="G425" s="206">
        <f>Stocks!M111</f>
        <v>8.4636953222442524E-3</v>
      </c>
      <c r="H425" s="2"/>
      <c r="I425" s="2"/>
      <c r="J425" s="2"/>
      <c r="K425" s="2"/>
      <c r="L425" s="2"/>
      <c r="M425" s="2"/>
      <c r="O425" s="2"/>
      <c r="P425" s="2"/>
      <c r="Q425" s="2"/>
      <c r="R425" s="2"/>
      <c r="S425" s="2"/>
      <c r="T425" s="2"/>
      <c r="U425" s="2"/>
      <c r="V425" s="21"/>
    </row>
    <row r="426" spans="1:22" ht="12.75" customHeight="1">
      <c r="A426" s="204">
        <f>Stocks!A110</f>
        <v>42551</v>
      </c>
      <c r="B426" s="205">
        <f>Stocks!H110</f>
        <v>9.8942601618457558E-3</v>
      </c>
      <c r="C426" s="205">
        <f>Stocks!I110</f>
        <v>2.6882518809778672E-2</v>
      </c>
      <c r="D426" s="205">
        <f>Stocks!J110</f>
        <v>1.2631742534811096E-2</v>
      </c>
      <c r="E426" s="205">
        <f>Stocks!K110</f>
        <v>4.6017940055380346E-3</v>
      </c>
      <c r="F426" s="205">
        <f>Stocks!L110</f>
        <v>1.2388355330803137E-2</v>
      </c>
      <c r="G426" s="206">
        <f>Stocks!M110</f>
        <v>-3.5405854461159135E-3</v>
      </c>
      <c r="H426" s="2"/>
      <c r="I426" s="2"/>
      <c r="J426" s="2"/>
      <c r="K426" s="2"/>
      <c r="L426" s="2"/>
      <c r="M426" s="2"/>
      <c r="O426" s="2"/>
      <c r="P426" s="2"/>
      <c r="Q426" s="2"/>
      <c r="R426" s="2"/>
      <c r="S426" s="2"/>
      <c r="T426" s="2"/>
      <c r="U426" s="2"/>
      <c r="V426" s="21"/>
    </row>
    <row r="427" spans="1:22" ht="12.75" customHeight="1">
      <c r="A427" s="204">
        <f>Stocks!A109</f>
        <v>42550</v>
      </c>
      <c r="B427" s="205">
        <f>Stocks!H109</f>
        <v>4.078437509882557E-2</v>
      </c>
      <c r="C427" s="205">
        <f>Stocks!I109</f>
        <v>2.3448501431906195E-2</v>
      </c>
      <c r="D427" s="205">
        <f>Stocks!J109</f>
        <v>8.6174138313228708E-3</v>
      </c>
      <c r="E427" s="205">
        <f>Stocks!K109</f>
        <v>3.4522749311000411E-2</v>
      </c>
      <c r="F427" s="205">
        <f>Stocks!L109</f>
        <v>2.2005317033806541E-2</v>
      </c>
      <c r="G427" s="206">
        <f>Stocks!M109</f>
        <v>-1.6011114444864321E-3</v>
      </c>
      <c r="H427" s="2"/>
      <c r="I427" s="2"/>
      <c r="J427" s="2"/>
      <c r="K427" s="2"/>
      <c r="L427" s="2"/>
      <c r="M427" s="2"/>
      <c r="O427" s="2"/>
      <c r="P427" s="2"/>
      <c r="Q427" s="2"/>
      <c r="R427" s="2"/>
      <c r="S427" s="2"/>
      <c r="T427" s="2"/>
      <c r="U427" s="2"/>
      <c r="V427" s="21"/>
    </row>
    <row r="428" spans="1:22" ht="12.75" customHeight="1">
      <c r="A428" s="204">
        <f>Stocks!A108</f>
        <v>42549</v>
      </c>
      <c r="B428" s="205">
        <f>Stocks!H108</f>
        <v>1.6186545301458938E-2</v>
      </c>
      <c r="C428" s="205">
        <f>Stocks!I108</f>
        <v>1.5183635179326249E-2</v>
      </c>
      <c r="D428" s="205">
        <f>Stocks!J108</f>
        <v>1.6700488915347245E-2</v>
      </c>
      <c r="E428" s="205">
        <f>Stocks!K108</f>
        <v>3.0469742645185951E-2</v>
      </c>
      <c r="F428" s="205">
        <f>Stocks!L108</f>
        <v>2.0640279735181927E-2</v>
      </c>
      <c r="G428" s="206">
        <f>Stocks!M108</f>
        <v>4.6778774597975825E-6</v>
      </c>
      <c r="H428" s="2"/>
      <c r="I428" s="2"/>
      <c r="J428" s="2"/>
      <c r="K428" s="2"/>
      <c r="L428" s="2"/>
      <c r="M428" s="2"/>
      <c r="O428" s="2"/>
      <c r="P428" s="2"/>
      <c r="Q428" s="2"/>
      <c r="R428" s="2"/>
      <c r="S428" s="2"/>
      <c r="T428" s="2"/>
      <c r="U428" s="2"/>
      <c r="V428" s="21"/>
    </row>
    <row r="429" spans="1:22" ht="12.75" customHeight="1">
      <c r="A429" s="204">
        <f>Stocks!A107</f>
        <v>42548</v>
      </c>
      <c r="B429" s="205">
        <f>Stocks!H107</f>
        <v>2.757391463845478E-2</v>
      </c>
      <c r="C429" s="205">
        <f>Stocks!I107</f>
        <v>-2.6659594589233285E-2</v>
      </c>
      <c r="D429" s="205">
        <f>Stocks!J107</f>
        <v>-1.4668371567867319E-2</v>
      </c>
      <c r="E429" s="205">
        <f>Stocks!K107</f>
        <v>-3.5798262616538415E-2</v>
      </c>
      <c r="F429" s="205">
        <f>Stocks!L107</f>
        <v>-2.8497790147080718E-2</v>
      </c>
      <c r="G429" s="206">
        <f>Stocks!M107</f>
        <v>-8.0323338640490259E-3</v>
      </c>
      <c r="H429" s="2"/>
      <c r="I429" s="2"/>
      <c r="J429" s="2"/>
      <c r="K429" s="2"/>
      <c r="L429" s="2"/>
      <c r="M429" s="2"/>
      <c r="O429" s="2"/>
      <c r="P429" s="2"/>
      <c r="Q429" s="2"/>
      <c r="R429" s="2"/>
      <c r="S429" s="2"/>
      <c r="T429" s="2"/>
      <c r="U429" s="2"/>
      <c r="V429" s="21"/>
    </row>
    <row r="430" spans="1:22" ht="12.75" customHeight="1">
      <c r="A430" s="204">
        <f>Stocks!A106</f>
        <v>42545</v>
      </c>
      <c r="B430" s="205">
        <f>Stocks!H106</f>
        <v>-1.6686307322116966E-2</v>
      </c>
      <c r="C430" s="205">
        <f>Stocks!I106</f>
        <v>-4.4631090052552155E-2</v>
      </c>
      <c r="D430" s="205">
        <f>Stocks!J106</f>
        <v>-2.8497850602296704E-2</v>
      </c>
      <c r="E430" s="205">
        <f>Stocks!K106</f>
        <v>-3.5761744117067389E-2</v>
      </c>
      <c r="F430" s="205">
        <f>Stocks!L106</f>
        <v>-4.0894231349627289E-2</v>
      </c>
      <c r="G430" s="206">
        <f>Stocks!M106</f>
        <v>-8.2092237749492054E-3</v>
      </c>
      <c r="H430" s="2"/>
      <c r="I430" s="2"/>
      <c r="J430" s="2"/>
      <c r="K430" s="2"/>
      <c r="L430" s="2"/>
      <c r="M430" s="2"/>
      <c r="O430" s="2"/>
      <c r="P430" s="2"/>
      <c r="Q430" s="2"/>
      <c r="R430" s="2"/>
      <c r="S430" s="2"/>
      <c r="T430" s="2"/>
      <c r="U430" s="2"/>
      <c r="V430" s="21"/>
    </row>
    <row r="431" spans="1:22" ht="12.75" customHeight="1">
      <c r="A431" s="204">
        <f>Stocks!A105</f>
        <v>42544</v>
      </c>
      <c r="B431" s="205">
        <f>Stocks!H105</f>
        <v>-1.3230043212155854E-3</v>
      </c>
      <c r="C431" s="205">
        <f>Stocks!I105</f>
        <v>2.144682799297205E-2</v>
      </c>
      <c r="D431" s="205">
        <f>Stocks!J105</f>
        <v>5.7394569525923821E-3</v>
      </c>
      <c r="E431" s="205">
        <f>Stocks!K105</f>
        <v>1.8165325231767528E-2</v>
      </c>
      <c r="F431" s="205">
        <f>Stocks!L105</f>
        <v>1.7881759660826769E-2</v>
      </c>
      <c r="G431" s="206">
        <f>Stocks!M105</f>
        <v>-3.0468283501628394E-3</v>
      </c>
      <c r="H431" s="2"/>
      <c r="I431" s="2"/>
      <c r="J431" s="2"/>
      <c r="K431" s="2"/>
      <c r="L431" s="2"/>
      <c r="M431" s="2"/>
      <c r="O431" s="2"/>
      <c r="P431" s="2"/>
      <c r="Q431" s="2"/>
      <c r="R431" s="2"/>
      <c r="S431" s="2"/>
      <c r="T431" s="2"/>
      <c r="U431" s="2"/>
      <c r="V431" s="21"/>
    </row>
    <row r="432" spans="1:22" ht="12.75" customHeight="1">
      <c r="A432" s="204">
        <f>Stocks!A104</f>
        <v>42543</v>
      </c>
      <c r="B432" s="205">
        <f>Stocks!H104</f>
        <v>-0.110376880801046</v>
      </c>
      <c r="C432" s="205">
        <f>Stocks!I104</f>
        <v>-9.2856678033854565E-4</v>
      </c>
      <c r="D432" s="205">
        <f>Stocks!J104</f>
        <v>-3.7602912863371881E-3</v>
      </c>
      <c r="E432" s="205">
        <f>Stocks!K104</f>
        <v>-1.0828790899414794E-2</v>
      </c>
      <c r="F432" s="205">
        <f>Stocks!L104</f>
        <v>-3.9144390782076535E-3</v>
      </c>
      <c r="G432" s="206">
        <f>Stocks!M104</f>
        <v>1.8683562032166055E-2</v>
      </c>
      <c r="H432" s="2"/>
      <c r="I432" s="2"/>
      <c r="J432" s="2"/>
      <c r="K432" s="2"/>
      <c r="L432" s="2"/>
      <c r="M432" s="2"/>
      <c r="O432" s="2"/>
      <c r="P432" s="2"/>
      <c r="Q432" s="2"/>
      <c r="R432" s="2"/>
      <c r="S432" s="2"/>
      <c r="T432" s="2"/>
      <c r="U432" s="2"/>
      <c r="V432" s="21"/>
    </row>
    <row r="433" spans="1:22" ht="12.75" customHeight="1">
      <c r="A433" s="204">
        <f>Stocks!A103</f>
        <v>42542</v>
      </c>
      <c r="B433" s="205">
        <f>Stocks!H103</f>
        <v>-4.0971524285193301E-4</v>
      </c>
      <c r="C433" s="205">
        <f>Stocks!I103</f>
        <v>4.6521314008050258E-3</v>
      </c>
      <c r="D433" s="205">
        <f>Stocks!J103</f>
        <v>8.481165140922297E-3</v>
      </c>
      <c r="E433" s="205">
        <f>Stocks!K103</f>
        <v>-3.0415299606959201E-2</v>
      </c>
      <c r="F433" s="205">
        <f>Stocks!L103</f>
        <v>2.2122001107661764E-2</v>
      </c>
      <c r="G433" s="206">
        <f>Stocks!M103</f>
        <v>-1.9010103459762384E-4</v>
      </c>
      <c r="H433" s="2"/>
      <c r="I433" s="2"/>
      <c r="J433" s="2"/>
      <c r="K433" s="2"/>
      <c r="L433" s="2"/>
      <c r="M433" s="2"/>
      <c r="O433" s="2"/>
      <c r="P433" s="2"/>
      <c r="Q433" s="2"/>
      <c r="R433" s="2"/>
      <c r="S433" s="2"/>
      <c r="T433" s="2"/>
      <c r="U433" s="2"/>
      <c r="V433" s="21"/>
    </row>
    <row r="434" spans="1:22" ht="12.75" customHeight="1">
      <c r="A434" s="204">
        <f>Stocks!A102</f>
        <v>42541</v>
      </c>
      <c r="B434" s="205">
        <f>Stocks!H102</f>
        <v>1.9441272378421325E-2</v>
      </c>
      <c r="C434" s="205">
        <f>Stocks!I102</f>
        <v>1.2826400151874424E-2</v>
      </c>
      <c r="D434" s="205">
        <f>Stocks!J102</f>
        <v>-2.4154996832587267E-3</v>
      </c>
      <c r="E434" s="205">
        <f>Stocks!K102</f>
        <v>-6.9056741895596133E-3</v>
      </c>
      <c r="F434" s="205">
        <f>Stocks!L102</f>
        <v>-1.1975164170631382E-3</v>
      </c>
      <c r="G434" s="206">
        <f>Stocks!M102</f>
        <v>-1.3242608501632367E-4</v>
      </c>
      <c r="H434" s="2"/>
      <c r="I434" s="2"/>
      <c r="J434" s="2"/>
      <c r="K434" s="2"/>
      <c r="L434" s="2"/>
      <c r="M434" s="2"/>
      <c r="O434" s="2"/>
      <c r="P434" s="2"/>
      <c r="Q434" s="2"/>
      <c r="R434" s="2"/>
      <c r="S434" s="2"/>
      <c r="T434" s="2"/>
      <c r="U434" s="2"/>
      <c r="V434" s="21"/>
    </row>
    <row r="435" spans="1:22" ht="12.75" customHeight="1">
      <c r="A435" s="204">
        <f>Stocks!A101</f>
        <v>42538</v>
      </c>
      <c r="B435" s="205">
        <f>Stocks!H101</f>
        <v>-1.135218483015449E-2</v>
      </c>
      <c r="C435" s="205">
        <f>Stocks!I101</f>
        <v>2.2066847441265421E-3</v>
      </c>
      <c r="D435" s="205">
        <f>Stocks!J101</f>
        <v>-2.3020812335311662E-2</v>
      </c>
      <c r="E435" s="205">
        <f>Stocks!K101</f>
        <v>-1.0427236560554195E-2</v>
      </c>
      <c r="F435" s="205">
        <f>Stocks!L101</f>
        <v>-5.1730919664616862E-3</v>
      </c>
      <c r="G435" s="206">
        <f>Stocks!M101</f>
        <v>1.604314686812714E-3</v>
      </c>
      <c r="H435" s="2"/>
      <c r="I435" s="2"/>
      <c r="J435" s="2"/>
      <c r="K435" s="2"/>
      <c r="L435" s="2"/>
      <c r="M435" s="2"/>
      <c r="O435" s="2"/>
      <c r="P435" s="2"/>
      <c r="Q435" s="2"/>
      <c r="R435" s="2"/>
      <c r="S435" s="2"/>
      <c r="T435" s="2"/>
      <c r="U435" s="2"/>
      <c r="V435" s="21"/>
    </row>
    <row r="436" spans="1:22" ht="12.75" customHeight="1">
      <c r="A436" s="204">
        <f>Stocks!A100</f>
        <v>42537</v>
      </c>
      <c r="B436" s="205">
        <f>Stocks!H100</f>
        <v>1.0559237272438182E-3</v>
      </c>
      <c r="C436" s="205">
        <f>Stocks!I100</f>
        <v>2.5275288386717573E-3</v>
      </c>
      <c r="D436" s="205">
        <f>Stocks!J100</f>
        <v>4.2120975674722061E-3</v>
      </c>
      <c r="E436" s="205">
        <f>Stocks!K100</f>
        <v>1.2122648662070367E-2</v>
      </c>
      <c r="F436" s="205">
        <f>Stocks!L100</f>
        <v>1.3989053952315877E-2</v>
      </c>
      <c r="G436" s="206">
        <f>Stocks!M100</f>
        <v>-1.7179297043323216E-2</v>
      </c>
      <c r="H436" s="2"/>
      <c r="I436" s="2"/>
      <c r="J436" s="2"/>
      <c r="K436" s="2"/>
      <c r="L436" s="2"/>
      <c r="M436" s="2"/>
      <c r="O436" s="2"/>
      <c r="P436" s="2"/>
      <c r="Q436" s="2"/>
      <c r="R436" s="2"/>
      <c r="S436" s="2"/>
      <c r="T436" s="2"/>
      <c r="U436" s="2"/>
      <c r="V436" s="21"/>
    </row>
    <row r="437" spans="1:22" ht="12.75" customHeight="1">
      <c r="A437" s="204">
        <f>Stocks!A99</f>
        <v>42536</v>
      </c>
      <c r="B437" s="205">
        <f>Stocks!H99</f>
        <v>1.2665957588636563E-2</v>
      </c>
      <c r="C437" s="205">
        <f>Stocks!I99</f>
        <v>-1.6627749352945153E-2</v>
      </c>
      <c r="D437" s="205">
        <f>Stocks!J99</f>
        <v>-3.2888536280110234E-3</v>
      </c>
      <c r="E437" s="205">
        <f>Stocks!K99</f>
        <v>1.8045543498001427E-3</v>
      </c>
      <c r="F437" s="205">
        <f>Stocks!L99</f>
        <v>-2.813535909444778E-3</v>
      </c>
      <c r="G437" s="206">
        <f>Stocks!M99</f>
        <v>-9.8017106538483105E-3</v>
      </c>
      <c r="H437" s="2"/>
      <c r="I437" s="2"/>
      <c r="J437" s="2"/>
      <c r="K437" s="2"/>
      <c r="L437" s="2"/>
      <c r="M437" s="2"/>
      <c r="O437" s="2"/>
      <c r="P437" s="2"/>
      <c r="Q437" s="2"/>
      <c r="R437" s="2"/>
      <c r="S437" s="2"/>
      <c r="T437" s="2"/>
      <c r="U437" s="2"/>
      <c r="V437" s="21"/>
    </row>
    <row r="438" spans="1:22" ht="12.75" customHeight="1">
      <c r="A438" s="204">
        <f>Stocks!A98</f>
        <v>42535</v>
      </c>
      <c r="B438" s="205">
        <f>Stocks!H98</f>
        <v>-1.3446534817343713E-2</v>
      </c>
      <c r="C438" s="205">
        <f>Stocks!I98</f>
        <v>-9.3286438172759348E-4</v>
      </c>
      <c r="D438" s="205">
        <f>Stocks!J98</f>
        <v>1.2321523002325468E-3</v>
      </c>
      <c r="E438" s="205">
        <f>Stocks!K98</f>
        <v>2.8728540114488356E-3</v>
      </c>
      <c r="F438" s="205">
        <f>Stocks!L98</f>
        <v>-6.2017017456178014E-3</v>
      </c>
      <c r="G438" s="206">
        <f>Stocks!M98</f>
        <v>2.0829444847298931E-3</v>
      </c>
      <c r="H438" s="2"/>
      <c r="I438" s="2"/>
      <c r="J438" s="2"/>
      <c r="K438" s="2"/>
      <c r="L438" s="2"/>
      <c r="M438" s="2"/>
      <c r="O438" s="2"/>
      <c r="P438" s="2"/>
      <c r="Q438" s="2"/>
      <c r="R438" s="2"/>
      <c r="S438" s="2"/>
      <c r="T438" s="2"/>
      <c r="U438" s="2"/>
      <c r="V438" s="21"/>
    </row>
    <row r="439" spans="1:22" ht="12.75" customHeight="1">
      <c r="A439" s="204">
        <f>Stocks!A97</f>
        <v>42534</v>
      </c>
      <c r="B439" s="205">
        <f>Stocks!H97</f>
        <v>-4.2138019813243834E-3</v>
      </c>
      <c r="C439" s="205">
        <f>Stocks!I97</f>
        <v>4.0489646806600547E-3</v>
      </c>
      <c r="D439" s="205">
        <f>Stocks!J97</f>
        <v>-1.5191415779055976E-2</v>
      </c>
      <c r="E439" s="205">
        <f>Stocks!K97</f>
        <v>1.0660768713952713E-3</v>
      </c>
      <c r="F439" s="205">
        <f>Stocks!L97</f>
        <v>-2.6374412971467271E-2</v>
      </c>
      <c r="G439" s="206">
        <f>Stocks!M97</f>
        <v>-5.5671047994404451E-3</v>
      </c>
      <c r="H439" s="2"/>
      <c r="I439" s="2"/>
      <c r="J439" s="2"/>
      <c r="K439" s="2"/>
      <c r="L439" s="2"/>
      <c r="M439" s="2"/>
      <c r="O439" s="2"/>
      <c r="P439" s="2"/>
      <c r="Q439" s="2"/>
      <c r="R439" s="2"/>
      <c r="S439" s="2"/>
      <c r="T439" s="2"/>
      <c r="U439" s="2"/>
      <c r="V439" s="21"/>
    </row>
    <row r="440" spans="1:22" ht="12.75" customHeight="1">
      <c r="A440" s="204">
        <f>Stocks!A96</f>
        <v>42531</v>
      </c>
      <c r="B440" s="205">
        <f>Stocks!H96</f>
        <v>-4.7180492264971313E-2</v>
      </c>
      <c r="C440" s="205">
        <f>Stocks!I96</f>
        <v>3.1260133006534678E-3</v>
      </c>
      <c r="D440" s="205">
        <f>Stocks!J96</f>
        <v>-8.2627280991755311E-3</v>
      </c>
      <c r="E440" s="205">
        <f>Stocks!K96</f>
        <v>-3.5006677332644794E-2</v>
      </c>
      <c r="F440" s="205">
        <f>Stocks!L96</f>
        <v>-2.7156737020389175E-3</v>
      </c>
      <c r="G440" s="206">
        <f>Stocks!M96</f>
        <v>2.0502184482801389E-2</v>
      </c>
      <c r="H440" s="2"/>
      <c r="I440" s="2"/>
      <c r="J440" s="2"/>
      <c r="K440" s="2"/>
      <c r="L440" s="2"/>
      <c r="M440" s="2"/>
      <c r="O440" s="2"/>
      <c r="P440" s="2"/>
      <c r="Q440" s="2"/>
      <c r="R440" s="2"/>
      <c r="S440" s="2"/>
      <c r="T440" s="2"/>
      <c r="U440" s="2"/>
      <c r="V440" s="21"/>
    </row>
    <row r="441" spans="1:22" ht="12.75" customHeight="1">
      <c r="A441" s="204">
        <f>Stocks!A95</f>
        <v>42530</v>
      </c>
      <c r="B441" s="205">
        <f>Stocks!H95</f>
        <v>-2.6503026589134365E-2</v>
      </c>
      <c r="C441" s="205">
        <f>Stocks!I95</f>
        <v>1.5666960713910693E-3</v>
      </c>
      <c r="D441" s="205">
        <f>Stocks!J95</f>
        <v>7.1504405032369149E-3</v>
      </c>
      <c r="E441" s="205">
        <f>Stocks!K95</f>
        <v>-7.8995538964921203E-3</v>
      </c>
      <c r="F441" s="205">
        <f>Stocks!L95</f>
        <v>-8.1035034452882713E-3</v>
      </c>
      <c r="G441" s="206">
        <f>Stocks!M95</f>
        <v>1.0542041771828641E-2</v>
      </c>
      <c r="H441" s="2"/>
      <c r="I441" s="2"/>
      <c r="J441" s="2"/>
      <c r="K441" s="2"/>
      <c r="L441" s="2"/>
      <c r="M441" s="2"/>
      <c r="O441" s="2"/>
      <c r="P441" s="2"/>
      <c r="Q441" s="2"/>
      <c r="R441" s="2"/>
      <c r="S441" s="2"/>
      <c r="T441" s="2"/>
      <c r="U441" s="2"/>
      <c r="V441" s="21"/>
    </row>
    <row r="442" spans="1:22" ht="12.75" customHeight="1">
      <c r="A442" s="204">
        <f>Stocks!A94</f>
        <v>42529</v>
      </c>
      <c r="B442" s="205">
        <f>Stocks!H94</f>
        <v>1.3594053655027088E-2</v>
      </c>
      <c r="C442" s="205">
        <f>Stocks!I94</f>
        <v>3.1370312830236057E-4</v>
      </c>
      <c r="D442" s="205">
        <f>Stocks!J94</f>
        <v>-9.0927921207048588E-4</v>
      </c>
      <c r="E442" s="205">
        <f>Stocks!K94</f>
        <v>-2.053167445338908E-2</v>
      </c>
      <c r="F442" s="205">
        <f>Stocks!L94</f>
        <v>-1.1525188871450748E-3</v>
      </c>
      <c r="G442" s="206">
        <f>Stocks!M94</f>
        <v>-7.3196105614565122E-4</v>
      </c>
      <c r="H442" s="2"/>
      <c r="I442" s="2"/>
      <c r="J442" s="2"/>
      <c r="K442" s="2"/>
      <c r="L442" s="2"/>
      <c r="M442" s="2"/>
      <c r="O442" s="2"/>
      <c r="P442" s="2"/>
      <c r="Q442" s="2"/>
      <c r="R442" s="2"/>
      <c r="S442" s="2"/>
      <c r="T442" s="2"/>
      <c r="U442" s="2"/>
      <c r="V442" s="21"/>
    </row>
    <row r="443" spans="1:22" ht="12.75" customHeight="1">
      <c r="A443" s="204">
        <f>Stocks!A93</f>
        <v>42528</v>
      </c>
      <c r="B443" s="205">
        <f>Stocks!H93</f>
        <v>5.1488142185088147E-2</v>
      </c>
      <c r="C443" s="205">
        <f>Stocks!I93</f>
        <v>6.2931474450950058E-3</v>
      </c>
      <c r="D443" s="205">
        <f>Stocks!J93</f>
        <v>4.0474651602935762E-3</v>
      </c>
      <c r="E443" s="205">
        <f>Stocks!K93</f>
        <v>-8.473349931370824E-3</v>
      </c>
      <c r="F443" s="205">
        <f>Stocks!L93</f>
        <v>-5.7577199629593007E-4</v>
      </c>
      <c r="G443" s="206">
        <f>Stocks!M93</f>
        <v>-1.4424797711426799E-2</v>
      </c>
      <c r="H443" s="2"/>
      <c r="I443" s="2"/>
      <c r="J443" s="2"/>
      <c r="K443" s="2"/>
      <c r="L443" s="2"/>
      <c r="M443" s="2"/>
      <c r="O443" s="2"/>
      <c r="P443" s="2"/>
      <c r="Q443" s="2"/>
      <c r="R443" s="2"/>
      <c r="S443" s="2"/>
      <c r="T443" s="2"/>
      <c r="U443" s="2"/>
      <c r="V443" s="21"/>
    </row>
    <row r="444" spans="1:22" ht="12.75" customHeight="1">
      <c r="A444" s="204">
        <f>Stocks!A92</f>
        <v>42527</v>
      </c>
      <c r="B444" s="205">
        <f>Stocks!H92</f>
        <v>7.6875671785003917E-3</v>
      </c>
      <c r="C444" s="205">
        <f>Stocks!I92</f>
        <v>1.8958463515814498E-3</v>
      </c>
      <c r="D444" s="205">
        <f>Stocks!J92</f>
        <v>7.2245804332749719E-3</v>
      </c>
      <c r="E444" s="205">
        <f>Stocks!K92</f>
        <v>1.1481202685544804E-2</v>
      </c>
      <c r="F444" s="205">
        <f>Stocks!L92</f>
        <v>6.5438601857471454E-3</v>
      </c>
      <c r="G444" s="206">
        <f>Stocks!M92</f>
        <v>-7.9188377238966923E-3</v>
      </c>
      <c r="H444" s="2"/>
      <c r="I444" s="2"/>
      <c r="J444" s="2"/>
      <c r="K444" s="2"/>
      <c r="L444" s="2"/>
      <c r="M444" s="2"/>
      <c r="O444" s="2"/>
      <c r="P444" s="2"/>
      <c r="Q444" s="2"/>
      <c r="R444" s="2"/>
      <c r="S444" s="2"/>
      <c r="T444" s="2"/>
      <c r="U444" s="2"/>
      <c r="V444" s="21"/>
    </row>
    <row r="445" spans="1:22" ht="12.75" customHeight="1">
      <c r="A445" s="204">
        <f>Stocks!A91</f>
        <v>42524</v>
      </c>
      <c r="B445" s="205">
        <f>Stocks!H91</f>
        <v>1.369928038586667E-4</v>
      </c>
      <c r="C445" s="205">
        <f>Stocks!I91</f>
        <v>-4.4179708258089345E-3</v>
      </c>
      <c r="D445" s="205">
        <f>Stocks!J91</f>
        <v>2.0444195435782757E-3</v>
      </c>
      <c r="E445" s="205">
        <f>Stocks!K91</f>
        <v>-1.6530988207776313E-2</v>
      </c>
      <c r="F445" s="205">
        <f>Stocks!L91</f>
        <v>-1.3235402424586963E-2</v>
      </c>
      <c r="G445" s="206">
        <f>Stocks!M91</f>
        <v>-1.4455732662664622E-2</v>
      </c>
      <c r="H445" s="2"/>
      <c r="I445" s="2"/>
      <c r="J445" s="2"/>
      <c r="K445" s="2"/>
      <c r="L445" s="2"/>
      <c r="M445" s="2"/>
      <c r="O445" s="2"/>
      <c r="P445" s="2"/>
      <c r="Q445" s="2"/>
      <c r="R445" s="2"/>
      <c r="S445" s="2"/>
      <c r="T445" s="2"/>
      <c r="U445" s="2"/>
      <c r="V445" s="21"/>
    </row>
    <row r="446" spans="1:22" ht="12.75" customHeight="1">
      <c r="A446" s="204">
        <f>Stocks!A90</f>
        <v>42523</v>
      </c>
      <c r="B446" s="205">
        <f>Stocks!H90</f>
        <v>-2.7364378708285473E-3</v>
      </c>
      <c r="C446" s="205">
        <f>Stocks!I90</f>
        <v>3.1538248581267376E-3</v>
      </c>
      <c r="D446" s="205">
        <f>Stocks!J90</f>
        <v>-7.5438703592256027E-3</v>
      </c>
      <c r="E446" s="205">
        <f>Stocks!K90</f>
        <v>-2.564629512183341E-3</v>
      </c>
      <c r="F446" s="205">
        <f>Stocks!L90</f>
        <v>-7.0252318098765962E-3</v>
      </c>
      <c r="G446" s="206">
        <f>Stocks!M90</f>
        <v>-9.6271072655691754E-3</v>
      </c>
      <c r="H446" s="2"/>
      <c r="I446" s="2"/>
      <c r="J446" s="2"/>
      <c r="K446" s="2"/>
      <c r="L446" s="2"/>
      <c r="M446" s="2"/>
      <c r="O446" s="2"/>
      <c r="P446" s="2"/>
      <c r="Q446" s="2"/>
      <c r="R446" s="2"/>
      <c r="S446" s="2"/>
      <c r="T446" s="2"/>
      <c r="U446" s="2"/>
      <c r="V446" s="21"/>
    </row>
    <row r="447" spans="1:22" ht="12.75" customHeight="1">
      <c r="A447" s="204">
        <f>Stocks!A89</f>
        <v>42522</v>
      </c>
      <c r="B447" s="205">
        <f>Stocks!H89</f>
        <v>-1.6577077585979809E-2</v>
      </c>
      <c r="C447" s="205">
        <f>Stocks!I89</f>
        <v>2.2133837922533256E-3</v>
      </c>
      <c r="D447" s="205">
        <f>Stocks!J89</f>
        <v>-1.4119006509760779E-2</v>
      </c>
      <c r="E447" s="205">
        <f>Stocks!K89</f>
        <v>-1.0388156820487675E-2</v>
      </c>
      <c r="F447" s="205">
        <f>Stocks!L89</f>
        <v>-2.8345185282298716E-3</v>
      </c>
      <c r="G447" s="206">
        <f>Stocks!M89</f>
        <v>3.4268757320847372E-3</v>
      </c>
      <c r="H447" s="2"/>
      <c r="I447" s="2"/>
      <c r="J447" s="2"/>
      <c r="K447" s="2"/>
      <c r="L447" s="2"/>
      <c r="M447" s="2"/>
      <c r="O447" s="2"/>
      <c r="P447" s="2"/>
      <c r="Q447" s="2"/>
      <c r="R447" s="2"/>
      <c r="S447" s="2"/>
      <c r="T447" s="2"/>
      <c r="U447" s="2"/>
      <c r="V447" s="21"/>
    </row>
    <row r="448" spans="1:22" ht="12.75" customHeight="1">
      <c r="A448" s="204">
        <f>Stocks!A88</f>
        <v>42521</v>
      </c>
      <c r="B448" s="205">
        <f>Stocks!H88</f>
        <v>8.5151597088726941E-4</v>
      </c>
      <c r="C448" s="205">
        <f>Stocks!I88</f>
        <v>6.3322142115176114E-4</v>
      </c>
      <c r="D448" s="205">
        <f>Stocks!J88</f>
        <v>-4.8947804758156729E-3</v>
      </c>
      <c r="E448" s="205">
        <f>Stocks!K88</f>
        <v>-7.0919128478992817E-3</v>
      </c>
      <c r="F448" s="205">
        <f>Stocks!L88</f>
        <v>1.2913330198325404E-2</v>
      </c>
      <c r="G448" s="206">
        <f>Stocks!M88</f>
        <v>1.2660091219195303E-2</v>
      </c>
      <c r="H448" s="2"/>
      <c r="I448" s="2"/>
      <c r="J448" s="2"/>
      <c r="K448" s="2"/>
      <c r="L448" s="2"/>
      <c r="M448" s="2"/>
      <c r="O448" s="2"/>
      <c r="P448" s="2"/>
      <c r="Q448" s="2"/>
      <c r="R448" s="2"/>
      <c r="S448" s="2"/>
      <c r="T448" s="2"/>
      <c r="U448" s="2"/>
      <c r="V448" s="21"/>
    </row>
    <row r="449" spans="1:22" ht="12.75" customHeight="1">
      <c r="A449" s="204">
        <f>Stocks!A87</f>
        <v>42517</v>
      </c>
      <c r="B449" s="205">
        <f>Stocks!H87</f>
        <v>-9.2824749680483192E-3</v>
      </c>
      <c r="C449" s="205">
        <f>Stocks!I87</f>
        <v>2.5373930857523386E-3</v>
      </c>
      <c r="D449" s="205">
        <f>Stocks!J87</f>
        <v>-5.9770199267027483E-4</v>
      </c>
      <c r="E449" s="205">
        <f>Stocks!K87</f>
        <v>4.7548000659524466E-3</v>
      </c>
      <c r="F449" s="205">
        <f>Stocks!L87</f>
        <v>8.252807055401476E-3</v>
      </c>
      <c r="G449" s="206">
        <f>Stocks!M87</f>
        <v>1.241833590353045E-3</v>
      </c>
      <c r="H449" s="2"/>
      <c r="I449" s="2"/>
      <c r="J449" s="2"/>
      <c r="K449" s="2"/>
      <c r="L449" s="2"/>
      <c r="M449" s="2"/>
      <c r="O449" s="2"/>
      <c r="P449" s="2"/>
      <c r="Q449" s="2"/>
      <c r="R449" s="2"/>
      <c r="S449" s="2"/>
      <c r="T449" s="2"/>
      <c r="U449" s="2"/>
      <c r="V449" s="21"/>
    </row>
    <row r="450" spans="1:22" ht="12.75" customHeight="1">
      <c r="A450" s="204">
        <f>Stocks!A86</f>
        <v>42516</v>
      </c>
      <c r="B450" s="205">
        <f>Stocks!H86</f>
        <v>2.4916931240817841E-2</v>
      </c>
      <c r="C450" s="205">
        <f>Stocks!I86</f>
        <v>3.1807344035033503E-3</v>
      </c>
      <c r="D450" s="205">
        <f>Stocks!J86</f>
        <v>7.8986641427265681E-3</v>
      </c>
      <c r="E450" s="205">
        <f>Stocks!K86</f>
        <v>2.5714446390622051E-2</v>
      </c>
      <c r="F450" s="205">
        <f>Stocks!L86</f>
        <v>-4.4227655294624343E-3</v>
      </c>
      <c r="G450" s="206">
        <f>Stocks!M86</f>
        <v>-1.1979413805322369E-3</v>
      </c>
      <c r="H450" s="2"/>
      <c r="I450" s="2"/>
      <c r="J450" s="2"/>
      <c r="K450" s="2"/>
      <c r="L450" s="2"/>
      <c r="M450" s="2"/>
      <c r="O450" s="2"/>
      <c r="P450" s="2"/>
      <c r="Q450" s="2"/>
      <c r="R450" s="2"/>
      <c r="S450" s="2"/>
      <c r="T450" s="2"/>
      <c r="U450" s="2"/>
      <c r="V450" s="21"/>
    </row>
    <row r="451" spans="1:22" ht="12.75" customHeight="1">
      <c r="A451" s="204">
        <f>Stocks!A85</f>
        <v>42515</v>
      </c>
      <c r="B451" s="205">
        <f>Stocks!H85</f>
        <v>7.6344880498520236E-3</v>
      </c>
      <c r="C451" s="205">
        <f>Stocks!I85</f>
        <v>1.056843291530097E-2</v>
      </c>
      <c r="D451" s="205">
        <f>Stocks!J85</f>
        <v>1.7416539372196609E-2</v>
      </c>
      <c r="E451" s="205">
        <f>Stocks!K85</f>
        <v>2.3323769652853349E-2</v>
      </c>
      <c r="F451" s="205">
        <f>Stocks!L85</f>
        <v>1.0220762009192735E-2</v>
      </c>
      <c r="G451" s="206">
        <f>Stocks!M85</f>
        <v>1.100945864598013E-2</v>
      </c>
      <c r="H451" s="2"/>
      <c r="I451" s="2"/>
      <c r="J451" s="2"/>
      <c r="K451" s="2"/>
      <c r="L451" s="2"/>
      <c r="M451" s="2"/>
      <c r="O451" s="2"/>
      <c r="P451" s="2"/>
      <c r="Q451" s="2"/>
      <c r="R451" s="2"/>
      <c r="S451" s="2"/>
      <c r="T451" s="2"/>
      <c r="U451" s="2"/>
      <c r="V451" s="21"/>
    </row>
    <row r="452" spans="1:22" ht="12.75" customHeight="1">
      <c r="A452" s="204">
        <f>Stocks!A84</f>
        <v>42514</v>
      </c>
      <c r="B452" s="205">
        <f>Stocks!H84</f>
        <v>7.7857393754875636E-3</v>
      </c>
      <c r="C452" s="205">
        <f>Stocks!I84</f>
        <v>2.7086101592743272E-2</v>
      </c>
      <c r="D452" s="205">
        <f>Stocks!J84</f>
        <v>1.5129254891403323E-2</v>
      </c>
      <c r="E452" s="205">
        <f>Stocks!K84</f>
        <v>3.1126073610641992E-2</v>
      </c>
      <c r="F452" s="205">
        <f>Stocks!L84</f>
        <v>3.0704973644792227E-2</v>
      </c>
      <c r="G452" s="206">
        <f>Stocks!M84</f>
        <v>-5.9413547816699452E-3</v>
      </c>
      <c r="H452" s="2"/>
      <c r="I452" s="2"/>
      <c r="J452" s="2"/>
      <c r="K452" s="2"/>
      <c r="L452" s="2"/>
      <c r="M452" s="2"/>
      <c r="O452" s="2"/>
      <c r="P452" s="2"/>
      <c r="Q452" s="2"/>
      <c r="R452" s="2"/>
      <c r="S452" s="2"/>
      <c r="T452" s="2"/>
      <c r="U452" s="2"/>
      <c r="V452" s="21"/>
    </row>
    <row r="453" spans="1:22" ht="12.75" customHeight="1">
      <c r="A453" s="204">
        <f>Stocks!A83</f>
        <v>42513</v>
      </c>
      <c r="B453" s="205">
        <f>Stocks!H83</f>
        <v>-1.8603047365059605E-2</v>
      </c>
      <c r="C453" s="205">
        <f>Stocks!I83</f>
        <v>2.6497979102441021E-3</v>
      </c>
      <c r="D453" s="205">
        <f>Stocks!J83</f>
        <v>1.2627434137899175E-2</v>
      </c>
      <c r="E453" s="205">
        <f>Stocks!K83</f>
        <v>2.5617806504939691E-2</v>
      </c>
      <c r="F453" s="205">
        <f>Stocks!L83</f>
        <v>-1.1723638771838109E-2</v>
      </c>
      <c r="G453" s="206">
        <f>Stocks!M83</f>
        <v>-1.5743555517511495E-2</v>
      </c>
      <c r="H453" s="2"/>
      <c r="I453" s="2"/>
      <c r="J453" s="2"/>
      <c r="K453" s="2"/>
      <c r="L453" s="2"/>
      <c r="M453" s="2"/>
      <c r="O453" s="2"/>
      <c r="P453" s="2"/>
      <c r="Q453" s="2"/>
      <c r="R453" s="2"/>
      <c r="S453" s="2"/>
      <c r="T453" s="2"/>
      <c r="U453" s="2"/>
      <c r="V453" s="21"/>
    </row>
    <row r="454" spans="1:22" ht="12.75" customHeight="1">
      <c r="A454" s="204">
        <f>Stocks!A82</f>
        <v>42510</v>
      </c>
      <c r="B454" s="205">
        <f>Stocks!H82</f>
        <v>2.3285131718741438E-2</v>
      </c>
      <c r="C454" s="205">
        <f>Stocks!I82</f>
        <v>1.7397612388270364E-2</v>
      </c>
      <c r="D454" s="205">
        <f>Stocks!J82</f>
        <v>1.0769790725233904E-2</v>
      </c>
      <c r="E454" s="205">
        <f>Stocks!K82</f>
        <v>3.2303346934651353E-2</v>
      </c>
      <c r="F454" s="205">
        <f>Stocks!L82</f>
        <v>5.944150603756285E-3</v>
      </c>
      <c r="G454" s="206">
        <f>Stocks!M82</f>
        <v>-3.6606342273636E-3</v>
      </c>
      <c r="H454" s="2"/>
      <c r="I454" s="2"/>
      <c r="J454" s="2"/>
      <c r="K454" s="2"/>
      <c r="L454" s="2"/>
      <c r="M454" s="2"/>
      <c r="O454" s="2"/>
      <c r="P454" s="2"/>
      <c r="Q454" s="2"/>
      <c r="R454" s="2"/>
      <c r="S454" s="2"/>
      <c r="T454" s="2"/>
      <c r="U454" s="2"/>
      <c r="V454" s="21"/>
    </row>
    <row r="455" spans="1:22" ht="12.75" customHeight="1">
      <c r="A455" s="204">
        <f>Stocks!A81</f>
        <v>42509</v>
      </c>
      <c r="B455" s="205">
        <f>Stocks!H81</f>
        <v>1.8950841318755005E-2</v>
      </c>
      <c r="C455" s="205">
        <f>Stocks!I81</f>
        <v>-1.207678528332802E-2</v>
      </c>
      <c r="D455" s="205">
        <f>Stocks!J81</f>
        <v>-3.8144156466542265E-3</v>
      </c>
      <c r="E455" s="205">
        <f>Stocks!K81</f>
        <v>-1.0552688698322628E-2</v>
      </c>
      <c r="F455" s="205">
        <f>Stocks!L81</f>
        <v>-9.6906008041141543E-3</v>
      </c>
      <c r="G455" s="206">
        <f>Stocks!M81</f>
        <v>5.7863266645846317E-3</v>
      </c>
      <c r="H455" s="2"/>
      <c r="I455" s="2"/>
      <c r="J455" s="2"/>
      <c r="K455" s="2"/>
      <c r="L455" s="2"/>
      <c r="M455" s="2"/>
      <c r="O455" s="2"/>
      <c r="P455" s="2"/>
      <c r="Q455" s="2"/>
      <c r="R455" s="2"/>
      <c r="S455" s="2"/>
      <c r="T455" s="2"/>
      <c r="U455" s="2"/>
      <c r="V455" s="21"/>
    </row>
    <row r="456" spans="1:22" ht="12.75" customHeight="1">
      <c r="A456" s="204">
        <f>Stocks!A80</f>
        <v>42508</v>
      </c>
      <c r="B456" s="205">
        <f>Stocks!H80</f>
        <v>3.1313401613887876E-2</v>
      </c>
      <c r="C456" s="205">
        <f>Stocks!I80</f>
        <v>3.33544149707878E-4</v>
      </c>
      <c r="D456" s="205">
        <f>Stocks!J80</f>
        <v>1.1380028056108571E-2</v>
      </c>
      <c r="E456" s="205">
        <f>Stocks!K80</f>
        <v>2.0879483804158442E-2</v>
      </c>
      <c r="F456" s="205">
        <f>Stocks!L80</f>
        <v>5.9218568579288301E-3</v>
      </c>
      <c r="G456" s="206">
        <f>Stocks!M80</f>
        <v>2.1311817483386141E-4</v>
      </c>
      <c r="H456" s="2"/>
      <c r="I456" s="2"/>
      <c r="J456" s="2"/>
      <c r="K456" s="2"/>
      <c r="L456" s="2"/>
      <c r="M456" s="2"/>
      <c r="O456" s="2"/>
      <c r="P456" s="2"/>
      <c r="Q456" s="2"/>
      <c r="R456" s="2"/>
      <c r="S456" s="2"/>
      <c r="T456" s="2"/>
      <c r="U456" s="2"/>
      <c r="V456" s="21"/>
    </row>
    <row r="457" spans="1:22" ht="12.75" customHeight="1">
      <c r="A457" s="204">
        <f>Stocks!A79</f>
        <v>42507</v>
      </c>
      <c r="B457" s="205">
        <f>Stocks!H79</f>
        <v>-1.75812206230813E-2</v>
      </c>
      <c r="C457" s="205">
        <f>Stocks!I79</f>
        <v>-1.3583119722930925E-2</v>
      </c>
      <c r="D457" s="205">
        <f>Stocks!J79</f>
        <v>-4.1629159155895431E-3</v>
      </c>
      <c r="E457" s="205">
        <f>Stocks!K79</f>
        <v>-5.5134429397287474E-3</v>
      </c>
      <c r="F457" s="205">
        <f>Stocks!L79</f>
        <v>-1.8827943248916488E-2</v>
      </c>
      <c r="G457" s="206">
        <f>Stocks!M79</f>
        <v>2.0175873613699855E-2</v>
      </c>
      <c r="H457" s="2"/>
      <c r="I457" s="2"/>
      <c r="J457" s="2"/>
      <c r="K457" s="2"/>
      <c r="L457" s="2"/>
      <c r="M457" s="2"/>
      <c r="O457" s="2"/>
      <c r="P457" s="2"/>
      <c r="Q457" s="2"/>
      <c r="R457" s="2"/>
      <c r="S457" s="2"/>
      <c r="T457" s="2"/>
      <c r="U457" s="2"/>
      <c r="V457" s="21"/>
    </row>
    <row r="458" spans="1:22" ht="12.75" customHeight="1">
      <c r="A458" s="204">
        <f>Stocks!A78</f>
        <v>42506</v>
      </c>
      <c r="B458" s="205">
        <f>Stocks!H78</f>
        <v>3.2699813211194777E-3</v>
      </c>
      <c r="C458" s="205">
        <f>Stocks!I78</f>
        <v>1.5920680478606109E-2</v>
      </c>
      <c r="D458" s="205">
        <f>Stocks!J78</f>
        <v>3.6446615449582331E-2</v>
      </c>
      <c r="E458" s="205">
        <f>Stocks!K78</f>
        <v>1.4011596462502199E-2</v>
      </c>
      <c r="F458" s="205">
        <f>Stocks!L78</f>
        <v>1.4576025138070815E-2</v>
      </c>
      <c r="G458" s="206">
        <f>Stocks!M78</f>
        <v>8.6772010615693215E-3</v>
      </c>
      <c r="H458" s="2"/>
      <c r="I458" s="2"/>
      <c r="J458" s="2"/>
      <c r="K458" s="2"/>
      <c r="L458" s="2"/>
      <c r="M458" s="2"/>
      <c r="O458" s="2"/>
      <c r="P458" s="2"/>
      <c r="Q458" s="2"/>
      <c r="R458" s="2"/>
      <c r="S458" s="2"/>
      <c r="T458" s="2"/>
      <c r="U458" s="2"/>
      <c r="V458" s="21"/>
    </row>
    <row r="459" spans="1:22" ht="12.75" customHeight="1">
      <c r="A459" s="204">
        <f>Stocks!A77</f>
        <v>42503</v>
      </c>
      <c r="B459" s="205">
        <f>Stocks!H77</f>
        <v>1.5907930757190502E-3</v>
      </c>
      <c r="C459" s="205">
        <f>Stocks!I77</f>
        <v>5.0276987512397715E-3</v>
      </c>
      <c r="D459" s="205">
        <f>Stocks!J77</f>
        <v>1.9905191137814656E-3</v>
      </c>
      <c r="E459" s="205">
        <f>Stocks!K77</f>
        <v>1.5943404355014644E-3</v>
      </c>
      <c r="F459" s="205">
        <f>Stocks!L77</f>
        <v>-8.3827693032107343E-3</v>
      </c>
      <c r="G459" s="206">
        <f>Stocks!M77</f>
        <v>-2.7431219344895008E-3</v>
      </c>
      <c r="H459" s="2"/>
      <c r="I459" s="2"/>
      <c r="J459" s="2"/>
      <c r="K459" s="2"/>
      <c r="L459" s="2"/>
      <c r="M459" s="2"/>
      <c r="O459" s="2"/>
      <c r="P459" s="2"/>
      <c r="Q459" s="2"/>
      <c r="R459" s="2"/>
      <c r="S459" s="2"/>
      <c r="T459" s="2"/>
      <c r="U459" s="2"/>
      <c r="V459" s="21"/>
    </row>
    <row r="460" spans="1:22" ht="12.75" customHeight="1">
      <c r="A460" s="204">
        <f>Stocks!A76</f>
        <v>42502</v>
      </c>
      <c r="B460" s="205">
        <f>Stocks!H76</f>
        <v>-8.0723481578375434E-3</v>
      </c>
      <c r="C460" s="205">
        <f>Stocks!I76</f>
        <v>-1.0030209477908272E-2</v>
      </c>
      <c r="D460" s="205">
        <f>Stocks!J76</f>
        <v>-2.3736405293250211E-2</v>
      </c>
      <c r="E460" s="205">
        <f>Stocks!K76</f>
        <v>-2.5653961595411414E-2</v>
      </c>
      <c r="F460" s="205">
        <f>Stocks!L76</f>
        <v>8.9703678164369041E-3</v>
      </c>
      <c r="G460" s="206">
        <f>Stocks!M76</f>
        <v>-4.4596092551728627E-3</v>
      </c>
      <c r="H460" s="2"/>
      <c r="I460" s="2"/>
      <c r="J460" s="2"/>
      <c r="K460" s="2"/>
      <c r="L460" s="2"/>
      <c r="M460" s="2"/>
      <c r="O460" s="2"/>
      <c r="P460" s="2"/>
      <c r="Q460" s="2"/>
      <c r="R460" s="2"/>
      <c r="S460" s="2"/>
      <c r="T460" s="2"/>
      <c r="U460" s="2"/>
      <c r="V460" s="21"/>
    </row>
    <row r="461" spans="1:22" ht="12.75" customHeight="1">
      <c r="A461" s="204">
        <f>Stocks!A75</f>
        <v>42501</v>
      </c>
      <c r="B461" s="205">
        <f>Stocks!H75</f>
        <v>1.292972736967946E-3</v>
      </c>
      <c r="C461" s="205">
        <f>Stocks!I75</f>
        <v>-2.6578303113164764E-3</v>
      </c>
      <c r="D461" s="205">
        <f>Stocks!J75</f>
        <v>-9.7887191019196754E-3</v>
      </c>
      <c r="E461" s="205">
        <f>Stocks!K75</f>
        <v>-3.1384152095149415E-2</v>
      </c>
      <c r="F461" s="205">
        <f>Stocks!L75</f>
        <v>5.8785934885470124E-4</v>
      </c>
      <c r="G461" s="206">
        <f>Stocks!M75</f>
        <v>3.6141229693690173E-3</v>
      </c>
      <c r="H461" s="2"/>
      <c r="I461" s="2"/>
      <c r="J461" s="2"/>
      <c r="K461" s="2"/>
      <c r="L461" s="2"/>
      <c r="M461" s="2"/>
      <c r="O461" s="2"/>
      <c r="P461" s="2"/>
      <c r="Q461" s="2"/>
      <c r="R461" s="2"/>
      <c r="S461" s="2"/>
      <c r="T461" s="2"/>
      <c r="U461" s="2"/>
      <c r="V461" s="21"/>
    </row>
    <row r="462" spans="1:22" ht="12.75" customHeight="1">
      <c r="A462" s="204">
        <f>Stocks!A74</f>
        <v>42500</v>
      </c>
      <c r="B462" s="205">
        <f>Stocks!H74</f>
        <v>-1.1014871447236189E-3</v>
      </c>
      <c r="C462" s="205">
        <f>Stocks!I74</f>
        <v>1.1344937830677677E-2</v>
      </c>
      <c r="D462" s="205">
        <f>Stocks!J74</f>
        <v>6.7666029945304676E-3</v>
      </c>
      <c r="E462" s="205">
        <f>Stocks!K74</f>
        <v>2.5624233581353354E-2</v>
      </c>
      <c r="F462" s="205">
        <f>Stocks!L74</f>
        <v>1.8795652745107989E-2</v>
      </c>
      <c r="G462" s="206">
        <f>Stocks!M74</f>
        <v>-1.2017918830985585E-2</v>
      </c>
      <c r="H462" s="2"/>
      <c r="I462" s="2"/>
      <c r="J462" s="2"/>
      <c r="K462" s="2"/>
      <c r="L462" s="2"/>
      <c r="M462" s="2"/>
      <c r="O462" s="2"/>
      <c r="P462" s="2"/>
      <c r="Q462" s="2"/>
      <c r="R462" s="2"/>
      <c r="S462" s="2"/>
      <c r="T462" s="2"/>
      <c r="U462" s="2"/>
      <c r="V462" s="21"/>
    </row>
    <row r="463" spans="1:22" ht="12.75" customHeight="1">
      <c r="A463" s="204">
        <f>Stocks!A73</f>
        <v>42499</v>
      </c>
      <c r="B463" s="205">
        <f>Stocks!H73</f>
        <v>-2.8360967155384918E-2</v>
      </c>
      <c r="C463" s="205">
        <f>Stocks!I73</f>
        <v>-8.0215355394343928E-3</v>
      </c>
      <c r="D463" s="205">
        <f>Stocks!J73</f>
        <v>7.544730786571694E-4</v>
      </c>
      <c r="E463" s="205">
        <f>Stocks!K73</f>
        <v>-3.3079201512366853E-3</v>
      </c>
      <c r="F463" s="205">
        <f>Stocks!L73</f>
        <v>-6.3706557187930063E-3</v>
      </c>
      <c r="G463" s="206">
        <f>Stocks!M73</f>
        <v>-9.1404204249021376E-3</v>
      </c>
      <c r="H463" s="2"/>
      <c r="I463" s="2"/>
      <c r="J463" s="2"/>
      <c r="K463" s="2"/>
      <c r="L463" s="2"/>
      <c r="M463" s="2"/>
      <c r="O463" s="2"/>
      <c r="P463" s="2"/>
      <c r="Q463" s="2"/>
      <c r="R463" s="2"/>
      <c r="S463" s="2"/>
      <c r="T463" s="2"/>
      <c r="U463" s="2"/>
      <c r="V463" s="21"/>
    </row>
    <row r="464" spans="1:22" ht="12.75" customHeight="1">
      <c r="A464" s="204">
        <f>Stocks!A72</f>
        <v>42496</v>
      </c>
      <c r="B464" s="205">
        <f>Stocks!H72</f>
        <v>1.5945533478843432E-2</v>
      </c>
      <c r="C464" s="205">
        <f>Stocks!I72</f>
        <v>4.6714857683701778E-3</v>
      </c>
      <c r="D464" s="205">
        <f>Stocks!J72</f>
        <v>-5.5925893923027279E-3</v>
      </c>
      <c r="E464" s="205">
        <f>Stocks!K72</f>
        <v>1.6314584242279707E-2</v>
      </c>
      <c r="F464" s="205">
        <f>Stocks!L72</f>
        <v>8.9704899002581908E-3</v>
      </c>
      <c r="G464" s="206">
        <f>Stocks!M72</f>
        <v>3.4951952162597219E-3</v>
      </c>
      <c r="H464" s="2"/>
      <c r="I464" s="2"/>
      <c r="J464" s="2"/>
      <c r="K464" s="2"/>
      <c r="L464" s="2"/>
      <c r="M464" s="2"/>
      <c r="O464" s="2"/>
      <c r="P464" s="2"/>
      <c r="Q464" s="2"/>
      <c r="R464" s="2"/>
      <c r="S464" s="2"/>
      <c r="T464" s="2"/>
      <c r="U464" s="2"/>
      <c r="V464" s="21"/>
    </row>
    <row r="465" spans="1:22" ht="12.75" customHeight="1">
      <c r="A465" s="204">
        <f>Stocks!A71</f>
        <v>42495</v>
      </c>
      <c r="B465" s="205">
        <f>Stocks!H71</f>
        <v>-5.0829891517194963E-2</v>
      </c>
      <c r="C465" s="205">
        <f>Stocks!I71</f>
        <v>1.673603567733152E-3</v>
      </c>
      <c r="D465" s="205">
        <f>Stocks!J71</f>
        <v>-4.0670893686364706E-3</v>
      </c>
      <c r="E465" s="205">
        <f>Stocks!K71</f>
        <v>-1.5764069436483175E-2</v>
      </c>
      <c r="F465" s="205">
        <f>Stocks!L71</f>
        <v>1.4027237305049337E-3</v>
      </c>
      <c r="G465" s="206">
        <f>Stocks!M71</f>
        <v>5.4171001221060121E-3</v>
      </c>
      <c r="H465" s="2"/>
      <c r="I465" s="2"/>
      <c r="J465" s="2"/>
      <c r="K465" s="2"/>
      <c r="L465" s="2"/>
      <c r="M465" s="2"/>
      <c r="O465" s="2"/>
      <c r="P465" s="2"/>
      <c r="Q465" s="2"/>
      <c r="R465" s="2"/>
      <c r="S465" s="2"/>
      <c r="T465" s="2"/>
      <c r="U465" s="2"/>
      <c r="V465" s="21"/>
    </row>
    <row r="466" spans="1:22" ht="12.75" customHeight="1">
      <c r="A466" s="204">
        <f>Stocks!A70</f>
        <v>42494</v>
      </c>
      <c r="B466" s="205">
        <f>Stocks!H70</f>
        <v>-4.2919042578492855E-2</v>
      </c>
      <c r="C466" s="205">
        <f>Stocks!I70</f>
        <v>-8.3404045464390911E-3</v>
      </c>
      <c r="D466" s="205">
        <f>Stocks!J70</f>
        <v>-1.0455756753975146E-2</v>
      </c>
      <c r="E466" s="205">
        <f>Stocks!K70</f>
        <v>-8.2268877515874802E-3</v>
      </c>
      <c r="F466" s="205">
        <f>Stocks!L70</f>
        <v>1.8062337921786256E-3</v>
      </c>
      <c r="G466" s="206">
        <f>Stocks!M70</f>
        <v>-6.7260206159910777E-3</v>
      </c>
      <c r="H466" s="2"/>
      <c r="I466" s="2"/>
      <c r="J466" s="2"/>
      <c r="K466" s="2"/>
      <c r="L466" s="2"/>
      <c r="M466" s="2"/>
      <c r="O466" s="2"/>
      <c r="P466" s="2"/>
      <c r="Q466" s="2"/>
      <c r="R466" s="2"/>
      <c r="S466" s="2"/>
      <c r="T466" s="2"/>
      <c r="U466" s="2"/>
      <c r="V466" s="21"/>
    </row>
    <row r="467" spans="1:22" ht="12.75" customHeight="1">
      <c r="A467" s="204">
        <f>Stocks!A69</f>
        <v>42493</v>
      </c>
      <c r="B467" s="205">
        <f>Stocks!H69</f>
        <v>-3.9995188820355347E-2</v>
      </c>
      <c r="C467" s="205">
        <f>Stocks!I69</f>
        <v>-8.2008809476532083E-3</v>
      </c>
      <c r="D467" s="205">
        <f>Stocks!J69</f>
        <v>1.6312062313684615E-2</v>
      </c>
      <c r="E467" s="205">
        <f>Stocks!K69</f>
        <v>-1.700555449074119E-2</v>
      </c>
      <c r="F467" s="205">
        <f>Stocks!L69</f>
        <v>-1.6535979370793395E-2</v>
      </c>
      <c r="G467" s="206">
        <f>Stocks!M69</f>
        <v>2.7970177651246101E-2</v>
      </c>
      <c r="H467" s="2"/>
      <c r="I467" s="2"/>
      <c r="J467" s="2"/>
      <c r="K467" s="2"/>
      <c r="L467" s="2"/>
      <c r="M467" s="2"/>
      <c r="O467" s="2"/>
      <c r="P467" s="2"/>
      <c r="Q467" s="2"/>
      <c r="R467" s="2"/>
      <c r="S467" s="2"/>
      <c r="T467" s="2"/>
      <c r="U467" s="2"/>
      <c r="V467" s="21"/>
    </row>
    <row r="468" spans="1:22" ht="12.75" customHeight="1">
      <c r="A468" s="204">
        <f>Stocks!A68</f>
        <v>42492</v>
      </c>
      <c r="B468" s="205">
        <f>Stocks!H68</f>
        <v>4.3103846756395404E-3</v>
      </c>
      <c r="C468" s="205">
        <f>Stocks!I68</f>
        <v>1.0839335484016825E-2</v>
      </c>
      <c r="D468" s="205">
        <f>Stocks!J68</f>
        <v>-1.0672148751334114E-3</v>
      </c>
      <c r="E468" s="205">
        <f>Stocks!K68</f>
        <v>3.3638663627446594E-2</v>
      </c>
      <c r="F468" s="205">
        <f>Stocks!L68</f>
        <v>1.4729745578614725E-2</v>
      </c>
      <c r="G468" s="206">
        <f>Stocks!M68</f>
        <v>-6.6940622878218971E-3</v>
      </c>
      <c r="H468" s="2"/>
      <c r="I468" s="2"/>
      <c r="J468" s="2"/>
      <c r="K468" s="2"/>
      <c r="L468" s="2"/>
      <c r="M468" s="2"/>
      <c r="O468" s="2"/>
      <c r="P468" s="2"/>
      <c r="Q468" s="2"/>
      <c r="R468" s="2"/>
      <c r="S468" s="2"/>
      <c r="T468" s="2"/>
      <c r="U468" s="2"/>
      <c r="V468" s="21"/>
    </row>
    <row r="469" spans="1:22" ht="12.75" customHeight="1">
      <c r="A469" s="204">
        <f>Stocks!A67</f>
        <v>42489</v>
      </c>
      <c r="B469" s="205">
        <f>Stocks!H67</f>
        <v>-2.8458169444297049E-2</v>
      </c>
      <c r="C469" s="205">
        <f>Stocks!I67</f>
        <v>-2.7041764677965936E-2</v>
      </c>
      <c r="D469" s="205">
        <f>Stocks!J67</f>
        <v>-1.1561056958322069E-2</v>
      </c>
      <c r="E469" s="205">
        <f>Stocks!K67</f>
        <v>-2.7730038597077135E-3</v>
      </c>
      <c r="F469" s="205">
        <f>Stocks!L67</f>
        <v>-6.0149789370757181E-4</v>
      </c>
      <c r="G469" s="206">
        <f>Stocks!M67</f>
        <v>-8.447348340697141E-3</v>
      </c>
      <c r="H469" s="2"/>
      <c r="I469" s="2"/>
      <c r="J469" s="2"/>
      <c r="K469" s="2"/>
      <c r="L469" s="2"/>
      <c r="M469" s="2"/>
      <c r="O469" s="2"/>
      <c r="P469" s="2"/>
      <c r="Q469" s="2"/>
      <c r="R469" s="2"/>
      <c r="S469" s="2"/>
      <c r="T469" s="2"/>
      <c r="U469" s="2"/>
      <c r="V469" s="21"/>
    </row>
    <row r="470" spans="1:22" ht="12.75" customHeight="1">
      <c r="A470" s="204">
        <f>Stocks!A66</f>
        <v>42488</v>
      </c>
      <c r="B470" s="205">
        <f>Stocks!H66</f>
        <v>-1.5064966750941978E-2</v>
      </c>
      <c r="C470" s="205">
        <f>Stocks!I66</f>
        <v>-2.0363446037016817E-2</v>
      </c>
      <c r="D470" s="205">
        <f>Stocks!J66</f>
        <v>-3.1043230024452001E-2</v>
      </c>
      <c r="E470" s="205">
        <f>Stocks!K66</f>
        <v>-8.383040489519069E-3</v>
      </c>
      <c r="F470" s="205">
        <f>Stocks!L66</f>
        <v>-2.0627452752892229E-2</v>
      </c>
      <c r="G470" s="206">
        <f>Stocks!M66</f>
        <v>-1.3151954682792111E-2</v>
      </c>
      <c r="H470" s="2"/>
      <c r="I470" s="2"/>
      <c r="J470" s="2"/>
      <c r="K470" s="2"/>
      <c r="L470" s="2"/>
      <c r="M470" s="2"/>
      <c r="O470" s="2"/>
      <c r="P470" s="2"/>
      <c r="Q470" s="2"/>
      <c r="R470" s="2"/>
      <c r="S470" s="2"/>
      <c r="T470" s="2"/>
      <c r="U470" s="2"/>
      <c r="V470" s="21"/>
    </row>
    <row r="471" spans="1:22" ht="12.75" customHeight="1">
      <c r="A471" s="204">
        <f>Stocks!A65</f>
        <v>42487</v>
      </c>
      <c r="B471" s="205">
        <f>Stocks!H65</f>
        <v>-8.9864383104225048E-3</v>
      </c>
      <c r="C471" s="205">
        <f>Stocks!I65</f>
        <v>1.1084907089819454E-2</v>
      </c>
      <c r="D471" s="205">
        <f>Stocks!J65</f>
        <v>-6.4621475196972311E-2</v>
      </c>
      <c r="E471" s="205">
        <f>Stocks!K65</f>
        <v>-1.5152619914482758E-2</v>
      </c>
      <c r="F471" s="205">
        <f>Stocks!L65</f>
        <v>-9.7676308707387426E-3</v>
      </c>
      <c r="G471" s="206">
        <f>Stocks!M65</f>
        <v>-2.714274670996697E-3</v>
      </c>
      <c r="H471" s="2"/>
      <c r="I471" s="2"/>
      <c r="J471" s="2"/>
      <c r="K471" s="2"/>
      <c r="L471" s="2"/>
      <c r="M471" s="2"/>
      <c r="O471" s="2"/>
      <c r="P471" s="2"/>
      <c r="Q471" s="2"/>
      <c r="R471" s="2"/>
      <c r="S471" s="2"/>
      <c r="T471" s="2"/>
      <c r="U471" s="2"/>
      <c r="V471" s="21"/>
    </row>
    <row r="472" spans="1:22" ht="12.75" customHeight="1">
      <c r="A472" s="204">
        <f>Stocks!A64</f>
        <v>42486</v>
      </c>
      <c r="B472" s="205">
        <f>Stocks!H64</f>
        <v>7.5955660464747266E-3</v>
      </c>
      <c r="C472" s="205">
        <f>Stocks!I64</f>
        <v>3.1855356623602325E-4</v>
      </c>
      <c r="D472" s="205">
        <f>Stocks!J64</f>
        <v>-6.9714066430075902E-3</v>
      </c>
      <c r="E472" s="205">
        <f>Stocks!K64</f>
        <v>-1.215131906263498E-2</v>
      </c>
      <c r="F472" s="205">
        <f>Stocks!L64</f>
        <v>-1.2940844010853879E-2</v>
      </c>
      <c r="G472" s="206">
        <f>Stocks!M64</f>
        <v>4.1331507936631798E-3</v>
      </c>
      <c r="H472" s="2"/>
      <c r="I472" s="2"/>
      <c r="J472" s="2"/>
      <c r="K472" s="2"/>
      <c r="L472" s="2"/>
      <c r="M472" s="2"/>
      <c r="O472" s="2"/>
      <c r="P472" s="2"/>
      <c r="Q472" s="2"/>
      <c r="R472" s="2"/>
      <c r="S472" s="2"/>
      <c r="T472" s="2"/>
      <c r="U472" s="2"/>
      <c r="V472" s="21"/>
    </row>
    <row r="473" spans="1:22" ht="12.75" customHeight="1">
      <c r="A473" s="204">
        <f>Stocks!A63</f>
        <v>42485</v>
      </c>
      <c r="B473" s="205">
        <f>Stocks!H63</f>
        <v>-7.6349559848096805E-3</v>
      </c>
      <c r="C473" s="205">
        <f>Stocks!I63</f>
        <v>-7.9328509125297566E-3</v>
      </c>
      <c r="D473" s="205">
        <f>Stocks!J63</f>
        <v>-5.6936428718788786E-3</v>
      </c>
      <c r="E473" s="205">
        <f>Stocks!K63</f>
        <v>-2.4703082405128449E-2</v>
      </c>
      <c r="F473" s="205">
        <f>Stocks!L63</f>
        <v>6.3529625949324065E-3</v>
      </c>
      <c r="G473" s="206">
        <f>Stocks!M63</f>
        <v>9.0592107245281734E-3</v>
      </c>
      <c r="H473" s="2"/>
      <c r="I473" s="2"/>
      <c r="J473" s="2"/>
      <c r="K473" s="2"/>
      <c r="L473" s="2"/>
      <c r="M473" s="2"/>
      <c r="O473" s="2"/>
      <c r="P473" s="2"/>
      <c r="Q473" s="2"/>
      <c r="R473" s="2"/>
      <c r="S473" s="2"/>
      <c r="T473" s="2"/>
      <c r="U473" s="2"/>
      <c r="V473" s="21"/>
    </row>
    <row r="474" spans="1:22" ht="12.75" customHeight="1">
      <c r="A474" s="204">
        <f>Stocks!A62</f>
        <v>42482</v>
      </c>
      <c r="B474" s="205">
        <f>Stocks!H62</f>
        <v>2.1752140707992626E-2</v>
      </c>
      <c r="C474" s="205">
        <f>Stocks!I62</f>
        <v>-1.0375692856077867E-2</v>
      </c>
      <c r="D474" s="205">
        <f>Stocks!J62</f>
        <v>-2.7404313471625311E-3</v>
      </c>
      <c r="E474" s="205">
        <f>Stocks!K62</f>
        <v>9.6396280378773756E-3</v>
      </c>
      <c r="F474" s="205">
        <f>Stocks!L62</f>
        <v>-7.4411442397984112E-2</v>
      </c>
      <c r="G474" s="206">
        <f>Stocks!M62</f>
        <v>-4.0415170325260527E-3</v>
      </c>
      <c r="H474" s="2"/>
      <c r="I474" s="2"/>
      <c r="J474" s="2"/>
      <c r="K474" s="2"/>
      <c r="L474" s="2"/>
      <c r="M474" s="2"/>
      <c r="O474" s="2"/>
      <c r="P474" s="2"/>
      <c r="Q474" s="2"/>
      <c r="R474" s="2"/>
      <c r="S474" s="2"/>
      <c r="T474" s="2"/>
      <c r="U474" s="2"/>
      <c r="V474" s="21"/>
    </row>
    <row r="475" spans="1:22" ht="12.75" customHeight="1">
      <c r="A475" s="204">
        <f>Stocks!A61</f>
        <v>42481</v>
      </c>
      <c r="B475" s="205">
        <f>Stocks!H61</f>
        <v>-6.7435250141459771E-3</v>
      </c>
      <c r="C475" s="205">
        <f>Stocks!I61</f>
        <v>-9.3817149868872184E-4</v>
      </c>
      <c r="D475" s="205">
        <f>Stocks!J61</f>
        <v>-1.0886998525325644E-2</v>
      </c>
      <c r="E475" s="205">
        <f>Stocks!K61</f>
        <v>-1.8670623184935051E-2</v>
      </c>
      <c r="F475" s="205">
        <f>Stocks!L61</f>
        <v>3.4120509744119841E-3</v>
      </c>
      <c r="G475" s="206">
        <f>Stocks!M61</f>
        <v>2.2608713220595156E-3</v>
      </c>
      <c r="H475" s="2"/>
      <c r="I475" s="2"/>
      <c r="J475" s="2"/>
      <c r="K475" s="2"/>
      <c r="L475" s="2"/>
      <c r="M475" s="2"/>
      <c r="O475" s="2"/>
      <c r="P475" s="2"/>
      <c r="Q475" s="2"/>
      <c r="R475" s="2"/>
      <c r="S475" s="2"/>
      <c r="T475" s="2"/>
      <c r="U475" s="2"/>
      <c r="V475" s="21"/>
    </row>
    <row r="476" spans="1:22" ht="12.75" customHeight="1">
      <c r="A476" s="204">
        <f>Stocks!A60</f>
        <v>42480</v>
      </c>
      <c r="B476" s="205">
        <f>Stocks!H60</f>
        <v>1.0455743384725746E-2</v>
      </c>
      <c r="C476" s="205">
        <f>Stocks!I60</f>
        <v>1.2578765494097827E-2</v>
      </c>
      <c r="D476" s="205">
        <f>Stocks!J60</f>
        <v>2.0556702418488542E-3</v>
      </c>
      <c r="E476" s="205">
        <f>Stocks!K60</f>
        <v>2.5431762435222931E-2</v>
      </c>
      <c r="F476" s="205">
        <f>Stocks!L60</f>
        <v>-1.4288430924479692E-2</v>
      </c>
      <c r="G476" s="206">
        <f>Stocks!M60</f>
        <v>-2.7794837410318345E-2</v>
      </c>
      <c r="H476" s="2"/>
      <c r="I476" s="2"/>
      <c r="J476" s="2"/>
      <c r="K476" s="2"/>
      <c r="L476" s="2"/>
      <c r="M476" s="2"/>
      <c r="O476" s="2"/>
      <c r="P476" s="2"/>
      <c r="Q476" s="2"/>
      <c r="R476" s="2"/>
      <c r="S476" s="2"/>
      <c r="T476" s="2"/>
      <c r="U476" s="2"/>
      <c r="V476" s="21"/>
    </row>
    <row r="477" spans="1:22" ht="12.75" customHeight="1">
      <c r="A477" s="204">
        <f>Stocks!A59</f>
        <v>42479</v>
      </c>
      <c r="B477" s="205">
        <f>Stocks!H59</f>
        <v>-2.5976562855188391E-2</v>
      </c>
      <c r="C477" s="205">
        <f>Stocks!I59</f>
        <v>-1.5807975454349922E-3</v>
      </c>
      <c r="D477" s="205">
        <f>Stocks!J59</f>
        <v>-5.317269404100349E-3</v>
      </c>
      <c r="E477" s="205">
        <f>Stocks!K59</f>
        <v>-0.13892287199944592</v>
      </c>
      <c r="F477" s="205">
        <f>Stocks!L59</f>
        <v>-1.2406174907049132E-3</v>
      </c>
      <c r="G477" s="206">
        <f>Stocks!M59</f>
        <v>1.8427190371522479E-2</v>
      </c>
      <c r="H477" s="2"/>
      <c r="I477" s="2"/>
      <c r="J477" s="2"/>
      <c r="K477" s="2"/>
      <c r="L477" s="2"/>
      <c r="M477" s="2"/>
      <c r="O477" s="2"/>
      <c r="P477" s="2"/>
      <c r="Q477" s="2"/>
      <c r="R477" s="2"/>
      <c r="S477" s="2"/>
      <c r="T477" s="2"/>
      <c r="U477" s="2"/>
      <c r="V477" s="21"/>
    </row>
    <row r="478" spans="1:22" ht="12.75" customHeight="1">
      <c r="A478" s="204">
        <f>Stocks!A58</f>
        <v>42478</v>
      </c>
      <c r="B478" s="205">
        <f>Stocks!H58</f>
        <v>-2.4783741712764615E-3</v>
      </c>
      <c r="C478" s="205">
        <f>Stocks!I58</f>
        <v>6.0211417871232631E-3</v>
      </c>
      <c r="D478" s="205">
        <f>Stocks!J58</f>
        <v>-2.1811074085995561E-2</v>
      </c>
      <c r="E478" s="205">
        <f>Stocks!K58</f>
        <v>-2.8286183457151337E-2</v>
      </c>
      <c r="F478" s="205">
        <f>Stocks!L58</f>
        <v>1.4450326920736856E-2</v>
      </c>
      <c r="G478" s="206">
        <f>Stocks!M58</f>
        <v>6.9738588793572074E-4</v>
      </c>
      <c r="H478" s="2"/>
      <c r="I478" s="2"/>
      <c r="J478" s="2"/>
      <c r="K478" s="2"/>
      <c r="L478" s="2"/>
      <c r="M478" s="2"/>
      <c r="O478" s="2"/>
      <c r="P478" s="2"/>
      <c r="Q478" s="2"/>
      <c r="R478" s="2"/>
      <c r="S478" s="2"/>
      <c r="T478" s="2"/>
      <c r="U478" s="2"/>
      <c r="V478" s="21"/>
    </row>
    <row r="479" spans="1:22" ht="12.75" customHeight="1">
      <c r="A479" s="204">
        <f>Stocks!A57</f>
        <v>42475</v>
      </c>
      <c r="B479" s="205">
        <f>Stocks!H57</f>
        <v>1.0466726755729292E-2</v>
      </c>
      <c r="C479" s="205">
        <f>Stocks!I57</f>
        <v>-1.0749330208625609E-2</v>
      </c>
      <c r="D479" s="205">
        <f>Stocks!J57</f>
        <v>-2.0275494842317499E-2</v>
      </c>
      <c r="E479" s="205">
        <f>Stocks!K57</f>
        <v>9.8230321696438049E-3</v>
      </c>
      <c r="F479" s="205">
        <f>Stocks!L57</f>
        <v>5.2248226093667329E-3</v>
      </c>
      <c r="G479" s="206">
        <f>Stocks!M57</f>
        <v>7.3551083944690286E-3</v>
      </c>
      <c r="H479" s="2"/>
      <c r="I479" s="2"/>
      <c r="J479" s="2"/>
      <c r="K479" s="2"/>
      <c r="L479" s="2"/>
      <c r="M479" s="2"/>
      <c r="O479" s="2"/>
      <c r="P479" s="2"/>
      <c r="Q479" s="2"/>
      <c r="R479" s="2"/>
      <c r="S479" s="2"/>
      <c r="T479" s="2"/>
      <c r="U479" s="2"/>
      <c r="V479" s="21"/>
    </row>
    <row r="480" spans="1:22" ht="12.75" customHeight="1">
      <c r="A480" s="204">
        <f>Stocks!A56</f>
        <v>42474</v>
      </c>
      <c r="B480" s="205">
        <f>Stocks!H56</f>
        <v>-1.0545321759053514E-2</v>
      </c>
      <c r="C480" s="205">
        <f>Stocks!I56</f>
        <v>-1.0324034131838923E-2</v>
      </c>
      <c r="D480" s="205">
        <f>Stocks!J56</f>
        <v>5.3535004065765723E-4</v>
      </c>
      <c r="E480" s="205">
        <f>Stocks!K56</f>
        <v>6.9977656394865353E-3</v>
      </c>
      <c r="F480" s="205">
        <f>Stocks!L56</f>
        <v>1.8071261668581466E-4</v>
      </c>
      <c r="G480" s="206">
        <f>Stocks!M56</f>
        <v>-6.0299434426760576E-3</v>
      </c>
      <c r="H480" s="2"/>
      <c r="I480" s="2"/>
      <c r="J480" s="2"/>
      <c r="K480" s="2"/>
      <c r="L480" s="2"/>
      <c r="M480" s="2"/>
      <c r="O480" s="2"/>
      <c r="P480" s="2"/>
      <c r="Q480" s="2"/>
      <c r="R480" s="2"/>
      <c r="S480" s="2"/>
      <c r="T480" s="2"/>
      <c r="U480" s="2"/>
      <c r="V480" s="21"/>
    </row>
    <row r="481" spans="1:22" ht="12.75" customHeight="1">
      <c r="A481" s="204">
        <f>Stocks!A55</f>
        <v>42473</v>
      </c>
      <c r="B481" s="205">
        <f>Stocks!H55</f>
        <v>2.6715998872559373E-2</v>
      </c>
      <c r="C481" s="205">
        <f>Stocks!I55</f>
        <v>8.4388331617190997E-3</v>
      </c>
      <c r="D481" s="205">
        <f>Stocks!J55</f>
        <v>1.4383498295147458E-2</v>
      </c>
      <c r="E481" s="205">
        <f>Stocks!K55</f>
        <v>2.4651563958022812E-2</v>
      </c>
      <c r="F481" s="205">
        <f>Stocks!L55</f>
        <v>1.2727287121834725E-2</v>
      </c>
      <c r="G481" s="206">
        <f>Stocks!M55</f>
        <v>-9.9792834114391174E-3</v>
      </c>
      <c r="H481" s="2"/>
      <c r="I481" s="2"/>
      <c r="J481" s="2"/>
      <c r="K481" s="2"/>
      <c r="L481" s="2"/>
      <c r="M481" s="2"/>
      <c r="O481" s="2"/>
      <c r="P481" s="2"/>
      <c r="Q481" s="2"/>
      <c r="R481" s="2"/>
      <c r="S481" s="2"/>
      <c r="T481" s="2"/>
      <c r="U481" s="2"/>
      <c r="V481" s="21"/>
    </row>
    <row r="482" spans="1:22" ht="12.75" customHeight="1">
      <c r="A482" s="204">
        <f>Stocks!A54</f>
        <v>42472</v>
      </c>
      <c r="B482" s="205">
        <f>Stocks!H54</f>
        <v>-8.438154214106033E-3</v>
      </c>
      <c r="C482" s="205">
        <f>Stocks!I54</f>
        <v>5.9815447234722119E-3</v>
      </c>
      <c r="D482" s="205">
        <f>Stocks!J54</f>
        <v>1.2941118862277336E-2</v>
      </c>
      <c r="E482" s="205">
        <f>Stocks!K54</f>
        <v>4.1024573142788699E-2</v>
      </c>
      <c r="F482" s="205">
        <f>Stocks!L54</f>
        <v>6.2408299687991952E-3</v>
      </c>
      <c r="G482" s="206">
        <f>Stocks!M54</f>
        <v>-7.1257596736839981E-3</v>
      </c>
      <c r="H482" s="2"/>
      <c r="I482" s="2"/>
      <c r="J482" s="2"/>
      <c r="K482" s="2"/>
      <c r="L482" s="2"/>
      <c r="M482" s="2"/>
      <c r="O482" s="2"/>
      <c r="P482" s="2"/>
      <c r="Q482" s="2"/>
      <c r="R482" s="2"/>
      <c r="S482" s="2"/>
      <c r="T482" s="2"/>
      <c r="U482" s="2"/>
      <c r="V482" s="21"/>
    </row>
    <row r="483" spans="1:22" ht="12.75" customHeight="1">
      <c r="A483" s="204">
        <f>Stocks!A53</f>
        <v>42471</v>
      </c>
      <c r="B483" s="205">
        <f>Stocks!H53</f>
        <v>-6.0004801296378982E-4</v>
      </c>
      <c r="C483" s="205">
        <f>Stocks!I53</f>
        <v>1.2638076052161164E-3</v>
      </c>
      <c r="D483" s="205">
        <f>Stocks!J53</f>
        <v>3.3075154353343949E-3</v>
      </c>
      <c r="E483" s="205">
        <f>Stocks!K53</f>
        <v>-1.0944929936247419E-2</v>
      </c>
      <c r="F483" s="205">
        <f>Stocks!L53</f>
        <v>-2.0233432091915828E-3</v>
      </c>
      <c r="G483" s="206">
        <f>Stocks!M53</f>
        <v>-1.000219088442693E-2</v>
      </c>
      <c r="H483" s="2"/>
      <c r="I483" s="2"/>
      <c r="J483" s="2"/>
      <c r="K483" s="2"/>
      <c r="L483" s="2"/>
      <c r="M483" s="2"/>
      <c r="O483" s="2"/>
      <c r="P483" s="2"/>
      <c r="Q483" s="2"/>
      <c r="R483" s="2"/>
      <c r="S483" s="2"/>
      <c r="T483" s="2"/>
      <c r="U483" s="2"/>
      <c r="V483" s="21"/>
    </row>
    <row r="484" spans="1:22" ht="12.75" customHeight="1">
      <c r="A484" s="204">
        <f>Stocks!A52</f>
        <v>42468</v>
      </c>
      <c r="B484" s="205">
        <f>Stocks!H52</f>
        <v>-2.8113132358037814E-2</v>
      </c>
      <c r="C484" s="205">
        <f>Stocks!I52</f>
        <v>2.532522677486109E-3</v>
      </c>
      <c r="D484" s="205">
        <f>Stocks!J52</f>
        <v>1.1050684364928896E-3</v>
      </c>
      <c r="E484" s="205">
        <f>Stocks!K52</f>
        <v>-6.1461733415106874E-3</v>
      </c>
      <c r="F484" s="205">
        <f>Stocks!L52</f>
        <v>-7.3484103713979132E-4</v>
      </c>
      <c r="G484" s="206">
        <f>Stocks!M52</f>
        <v>-7.5091981649020182E-3</v>
      </c>
      <c r="H484" s="2"/>
      <c r="I484" s="2"/>
      <c r="J484" s="2"/>
      <c r="K484" s="2"/>
      <c r="L484" s="2"/>
      <c r="M484" s="2"/>
      <c r="O484" s="2"/>
      <c r="P484" s="2"/>
      <c r="Q484" s="2"/>
      <c r="R484" s="2"/>
      <c r="S484" s="2"/>
      <c r="T484" s="2"/>
      <c r="U484" s="2"/>
      <c r="V484" s="21"/>
    </row>
    <row r="485" spans="1:22" ht="12.75" customHeight="1">
      <c r="A485" s="204">
        <f>Stocks!A51</f>
        <v>42467</v>
      </c>
      <c r="B485" s="205">
        <f>Stocks!H51</f>
        <v>-3.1459486968316748E-2</v>
      </c>
      <c r="C485" s="205">
        <f>Stocks!I51</f>
        <v>-1.665933740092463E-2</v>
      </c>
      <c r="D485" s="205">
        <f>Stocks!J51</f>
        <v>-2.2050931160511857E-2</v>
      </c>
      <c r="E485" s="205">
        <f>Stocks!K51</f>
        <v>-3.6315502622912481E-3</v>
      </c>
      <c r="F485" s="205">
        <f>Stocks!L51</f>
        <v>-1.2045894315818513E-2</v>
      </c>
      <c r="G485" s="206">
        <f>Stocks!M51</f>
        <v>-8.1966658580253787E-3</v>
      </c>
      <c r="H485" s="2"/>
      <c r="I485" s="2"/>
      <c r="J485" s="2"/>
      <c r="K485" s="2"/>
      <c r="L485" s="2"/>
      <c r="M485" s="2"/>
      <c r="O485" s="2"/>
      <c r="P485" s="2"/>
      <c r="Q485" s="2"/>
      <c r="R485" s="2"/>
      <c r="S485" s="2"/>
      <c r="T485" s="2"/>
      <c r="U485" s="2"/>
      <c r="V485" s="21"/>
    </row>
    <row r="486" spans="1:22" ht="12.75" customHeight="1">
      <c r="A486" s="204">
        <f>Stocks!A50</f>
        <v>42466</v>
      </c>
      <c r="B486" s="205">
        <f>Stocks!H50</f>
        <v>3.8208536153606761E-2</v>
      </c>
      <c r="C486" s="205">
        <f>Stocks!I50</f>
        <v>5.6268772693607409E-3</v>
      </c>
      <c r="D486" s="205">
        <f>Stocks!J50</f>
        <v>1.041797948912266E-2</v>
      </c>
      <c r="E486" s="205">
        <f>Stocks!K50</f>
        <v>-1.048767774086061E-3</v>
      </c>
      <c r="F486" s="205">
        <f>Stocks!L50</f>
        <v>1.0211388161959581E-2</v>
      </c>
      <c r="G486" s="206">
        <f>Stocks!M50</f>
        <v>1.011770784622873E-2</v>
      </c>
      <c r="H486" s="2"/>
      <c r="I486" s="2"/>
      <c r="J486" s="2"/>
      <c r="K486" s="2"/>
      <c r="L486" s="2"/>
      <c r="M486" s="2"/>
      <c r="O486" s="2"/>
      <c r="P486" s="2"/>
      <c r="Q486" s="2"/>
      <c r="R486" s="2"/>
      <c r="S486" s="2"/>
      <c r="T486" s="2"/>
      <c r="U486" s="2"/>
      <c r="V486" s="21"/>
    </row>
    <row r="487" spans="1:22" ht="12.75" customHeight="1">
      <c r="A487" s="204">
        <f>Stocks!A49</f>
        <v>42465</v>
      </c>
      <c r="B487" s="205">
        <f>Stocks!H49</f>
        <v>3.3757119612293246E-2</v>
      </c>
      <c r="C487" s="205">
        <f>Stocks!I49</f>
        <v>-3.12999343165147E-3</v>
      </c>
      <c r="D487" s="205">
        <f>Stocks!J49</f>
        <v>-1.1858979131924519E-2</v>
      </c>
      <c r="E487" s="205">
        <f>Stocks!K49</f>
        <v>5.6381629601329223E-3</v>
      </c>
      <c r="F487" s="205">
        <f>Stocks!L49</f>
        <v>-1.5819980335477723E-2</v>
      </c>
      <c r="G487" s="206">
        <f>Stocks!M49</f>
        <v>9.3876419126473192E-3</v>
      </c>
      <c r="H487" s="2"/>
      <c r="I487" s="2"/>
      <c r="J487" s="2"/>
      <c r="K487" s="2"/>
      <c r="L487" s="2"/>
      <c r="M487" s="2"/>
      <c r="O487" s="2"/>
      <c r="P487" s="2"/>
      <c r="Q487" s="2"/>
      <c r="R487" s="2"/>
      <c r="S487" s="2"/>
      <c r="T487" s="2"/>
      <c r="U487" s="2"/>
      <c r="V487" s="21"/>
    </row>
    <row r="488" spans="1:22" ht="12.75" customHeight="1">
      <c r="A488" s="204">
        <f>Stocks!A48</f>
        <v>42464</v>
      </c>
      <c r="B488" s="205">
        <f>Stocks!H48</f>
        <v>3.8801387997207386E-2</v>
      </c>
      <c r="C488" s="205">
        <f>Stocks!I48</f>
        <v>-1.3964573435705275E-2</v>
      </c>
      <c r="D488" s="205">
        <f>Stocks!J48</f>
        <v>1.0221284879364811E-2</v>
      </c>
      <c r="E488" s="205">
        <f>Stocks!K48</f>
        <v>-1.2854250137035454E-2</v>
      </c>
      <c r="F488" s="205">
        <f>Stocks!L48</f>
        <v>-2.522531125640872E-3</v>
      </c>
      <c r="G488" s="206">
        <f>Stocks!M48</f>
        <v>5.8995298305715123E-3</v>
      </c>
      <c r="H488" s="2"/>
      <c r="I488" s="2"/>
      <c r="J488" s="2"/>
      <c r="K488" s="2"/>
      <c r="L488" s="2"/>
      <c r="M488" s="2"/>
      <c r="O488" s="2"/>
      <c r="P488" s="2"/>
      <c r="Q488" s="2"/>
      <c r="R488" s="2"/>
      <c r="S488" s="2"/>
      <c r="T488" s="2"/>
      <c r="U488" s="2"/>
      <c r="V488" s="21"/>
    </row>
    <row r="489" spans="1:22" ht="12.75" customHeight="1">
      <c r="A489" s="204">
        <f>Stocks!A47</f>
        <v>42461</v>
      </c>
      <c r="B489" s="205">
        <f>Stocks!H47</f>
        <v>3.3467656226646589E-2</v>
      </c>
      <c r="C489" s="205">
        <f>Stocks!I47</f>
        <v>3.0866242338598551E-3</v>
      </c>
      <c r="D489" s="205">
        <f>Stocks!J47</f>
        <v>9.1332243914642661E-3</v>
      </c>
      <c r="E489" s="205">
        <f>Stocks!K47</f>
        <v>3.3379658379462121E-2</v>
      </c>
      <c r="F489" s="205">
        <f>Stocks!L47</f>
        <v>6.1374835744563063E-3</v>
      </c>
      <c r="G489" s="206">
        <f>Stocks!M47</f>
        <v>-4.3295245851805025E-3</v>
      </c>
      <c r="H489" s="2"/>
      <c r="I489" s="2"/>
      <c r="J489" s="2"/>
      <c r="K489" s="2"/>
      <c r="L489" s="2"/>
      <c r="M489" s="2"/>
      <c r="O489" s="2"/>
      <c r="P489" s="2"/>
      <c r="Q489" s="2"/>
      <c r="R489" s="2"/>
      <c r="S489" s="2"/>
      <c r="T489" s="2"/>
      <c r="U489" s="2"/>
      <c r="V489" s="21"/>
    </row>
    <row r="490" spans="1:22" ht="12.75" customHeight="1">
      <c r="A490" s="204">
        <f>Stocks!A46</f>
        <v>42460</v>
      </c>
      <c r="B490" s="205">
        <f>Stocks!H46</f>
        <v>1.2613511869698993E-2</v>
      </c>
      <c r="C490" s="205">
        <f>Stocks!I46</f>
        <v>-1.1066889509591961E-2</v>
      </c>
      <c r="D490" s="205">
        <f>Stocks!J46</f>
        <v>-5.2161256381647843E-3</v>
      </c>
      <c r="E490" s="205">
        <f>Stocks!K46</f>
        <v>3.9136091901124102E-4</v>
      </c>
      <c r="F490" s="205">
        <f>Stocks!L46</f>
        <v>3.26422095055301E-3</v>
      </c>
      <c r="G490" s="206">
        <f>Stocks!M46</f>
        <v>-1.6555496190225748E-2</v>
      </c>
      <c r="H490" s="2"/>
      <c r="I490" s="2"/>
      <c r="J490" s="2"/>
      <c r="K490" s="2"/>
      <c r="L490" s="2"/>
      <c r="M490" s="2"/>
      <c r="O490" s="2"/>
      <c r="P490" s="2"/>
      <c r="Q490" s="2"/>
      <c r="R490" s="2"/>
      <c r="S490" s="2"/>
      <c r="T490" s="2"/>
      <c r="U490" s="2"/>
      <c r="V490" s="21"/>
    </row>
    <row r="491" spans="1:22" ht="12.75" customHeight="1">
      <c r="A491" s="204">
        <f>Stocks!A45</f>
        <v>42459</v>
      </c>
      <c r="B491" s="205">
        <f>Stocks!H45</f>
        <v>-1.4179074237538836E-2</v>
      </c>
      <c r="C491" s="205">
        <f>Stocks!I45</f>
        <v>1.0139870563297983E-2</v>
      </c>
      <c r="D491" s="205">
        <f>Stocks!J45</f>
        <v>1.7308420527453176E-2</v>
      </c>
      <c r="E491" s="205">
        <f>Stocks!K45</f>
        <v>-1.8806244536158839E-2</v>
      </c>
      <c r="F491" s="205">
        <f>Stocks!L45</f>
        <v>6.1954805899919509E-3</v>
      </c>
      <c r="G491" s="206">
        <f>Stocks!M45</f>
        <v>9.7684016915861906E-3</v>
      </c>
      <c r="H491" s="2"/>
      <c r="I491" s="2"/>
      <c r="J491" s="2"/>
      <c r="K491" s="2"/>
      <c r="L491" s="2"/>
      <c r="M491" s="2"/>
      <c r="O491" s="2"/>
      <c r="P491" s="2"/>
      <c r="Q491" s="2"/>
      <c r="R491" s="2"/>
      <c r="S491" s="2"/>
      <c r="T491" s="2"/>
      <c r="U491" s="2"/>
      <c r="V491" s="21"/>
    </row>
    <row r="492" spans="1:22" ht="12.75" customHeight="1">
      <c r="A492" s="204">
        <f>Stocks!A44</f>
        <v>42458</v>
      </c>
      <c r="B492" s="205">
        <f>Stocks!H44</f>
        <v>-5.6469516477020468E-4</v>
      </c>
      <c r="C492" s="205">
        <f>Stocks!I44</f>
        <v>1.4934961579790714E-2</v>
      </c>
      <c r="D492" s="205">
        <f>Stocks!J44</f>
        <v>2.3395553163021037E-2</v>
      </c>
      <c r="E492" s="205">
        <f>Stocks!K44</f>
        <v>2.8442533411299997E-2</v>
      </c>
      <c r="F492" s="205">
        <f>Stocks!L44</f>
        <v>2.1617544546860264E-2</v>
      </c>
      <c r="G492" s="206">
        <f>Stocks!M44</f>
        <v>-2.24581316467052E-3</v>
      </c>
      <c r="H492" s="2"/>
      <c r="I492" s="2"/>
      <c r="J492" s="2"/>
      <c r="K492" s="2"/>
      <c r="L492" s="2"/>
      <c r="M492" s="2"/>
      <c r="O492" s="2"/>
      <c r="P492" s="2"/>
      <c r="Q492" s="2"/>
      <c r="R492" s="2"/>
      <c r="S492" s="2"/>
      <c r="T492" s="2"/>
      <c r="U492" s="2"/>
      <c r="V492" s="21"/>
    </row>
    <row r="493" spans="1:22" ht="12.75" customHeight="1">
      <c r="A493" s="204">
        <f>Stocks!A43</f>
        <v>42457</v>
      </c>
      <c r="B493" s="205">
        <f>Stocks!H43</f>
        <v>1.0960547390866987E-2</v>
      </c>
      <c r="C493" s="205">
        <f>Stocks!I43</f>
        <v>6.2718300407953566E-4</v>
      </c>
      <c r="D493" s="205">
        <f>Stocks!J43</f>
        <v>-4.5527113606163259E-3</v>
      </c>
      <c r="E493" s="205">
        <f>Stocks!K43</f>
        <v>2.856332880563707E-2</v>
      </c>
      <c r="F493" s="205">
        <f>Stocks!L43</f>
        <v>-1.2436569164414211E-2</v>
      </c>
      <c r="G493" s="206">
        <f>Stocks!M43</f>
        <v>-1.415669410895689E-2</v>
      </c>
      <c r="H493" s="2"/>
      <c r="I493" s="2"/>
      <c r="J493" s="2"/>
      <c r="K493" s="2"/>
      <c r="L493" s="2"/>
      <c r="M493" s="2"/>
      <c r="O493" s="2"/>
      <c r="P493" s="2"/>
      <c r="Q493" s="2"/>
      <c r="R493" s="2"/>
      <c r="S493" s="2"/>
      <c r="T493" s="2"/>
      <c r="U493" s="2"/>
      <c r="V493" s="21"/>
    </row>
    <row r="494" spans="1:22" ht="12.75" customHeight="1">
      <c r="A494" s="204">
        <f>Stocks!A42</f>
        <v>42453</v>
      </c>
      <c r="B494" s="205">
        <f>Stocks!H42</f>
        <v>2.2961939609255261E-2</v>
      </c>
      <c r="C494" s="205">
        <f>Stocks!I42</f>
        <v>-3.7571764357308625E-3</v>
      </c>
      <c r="D494" s="205">
        <f>Stocks!J42</f>
        <v>-4.3437419005967559E-3</v>
      </c>
      <c r="E494" s="205">
        <f>Stocks!K42</f>
        <v>-1.2427490264145963E-2</v>
      </c>
      <c r="F494" s="205">
        <f>Stocks!L42</f>
        <v>4.4370440109774804E-3</v>
      </c>
      <c r="G494" s="206">
        <f>Stocks!M42</f>
        <v>1.8653375469854405E-2</v>
      </c>
      <c r="H494" s="2"/>
      <c r="I494" s="2"/>
      <c r="J494" s="2"/>
      <c r="K494" s="2"/>
      <c r="L494" s="2"/>
      <c r="M494" s="2"/>
      <c r="O494" s="2"/>
      <c r="P494" s="2"/>
      <c r="Q494" s="2"/>
      <c r="R494" s="2"/>
      <c r="S494" s="2"/>
      <c r="T494" s="2"/>
      <c r="U494" s="2"/>
      <c r="V494" s="21"/>
    </row>
    <row r="495" spans="1:22" ht="12.75" customHeight="1">
      <c r="A495" s="204">
        <f>Stocks!A41</f>
        <v>42452</v>
      </c>
      <c r="B495" s="205">
        <f>Stocks!H41</f>
        <v>-5.1059655587762598E-2</v>
      </c>
      <c r="C495" s="205">
        <f>Stocks!I41</f>
        <v>-9.9503453015645348E-3</v>
      </c>
      <c r="D495" s="205">
        <f>Stocks!J41</f>
        <v>-5.5439646116091802E-3</v>
      </c>
      <c r="E495" s="205">
        <f>Stocks!K41</f>
        <v>-2.5071467781419285E-3</v>
      </c>
      <c r="F495" s="205">
        <f>Stocks!L41</f>
        <v>-1.8510666472256489E-3</v>
      </c>
      <c r="G495" s="206">
        <f>Stocks!M41</f>
        <v>1.9386265120640901E-3</v>
      </c>
      <c r="H495" s="2"/>
      <c r="I495" s="2"/>
      <c r="J495" s="2"/>
      <c r="K495" s="2"/>
      <c r="L495" s="2"/>
      <c r="M495" s="2"/>
      <c r="O495" s="2"/>
      <c r="P495" s="2"/>
      <c r="Q495" s="2"/>
      <c r="R495" s="2"/>
      <c r="S495" s="2"/>
      <c r="T495" s="2"/>
      <c r="U495" s="2"/>
      <c r="V495" s="21"/>
    </row>
    <row r="496" spans="1:22" ht="12.75" customHeight="1">
      <c r="A496" s="204">
        <f>Stocks!A40</f>
        <v>42451</v>
      </c>
      <c r="B496" s="205">
        <f>Stocks!H40</f>
        <v>-1.7268085658724078E-2</v>
      </c>
      <c r="C496" s="205">
        <f>Stocks!I40</f>
        <v>-6.1847527599268731E-4</v>
      </c>
      <c r="D496" s="205">
        <f>Stocks!J40</f>
        <v>7.6190949703545596E-3</v>
      </c>
      <c r="E496" s="205">
        <f>Stocks!K40</f>
        <v>-1.214551551652452E-2</v>
      </c>
      <c r="F496" s="205">
        <f>Stocks!L40</f>
        <v>3.8914578928896711E-3</v>
      </c>
      <c r="G496" s="206">
        <f>Stocks!M40</f>
        <v>-7.0260138717323055E-3</v>
      </c>
      <c r="H496" s="2"/>
      <c r="I496" s="2"/>
      <c r="J496" s="2"/>
      <c r="K496" s="2"/>
      <c r="L496" s="2"/>
      <c r="M496" s="2"/>
      <c r="O496" s="2"/>
      <c r="P496" s="2"/>
      <c r="Q496" s="2"/>
      <c r="R496" s="2"/>
      <c r="S496" s="2"/>
      <c r="T496" s="2"/>
      <c r="U496" s="2"/>
      <c r="V496" s="21"/>
    </row>
    <row r="497" spans="1:22" ht="12.75" customHeight="1">
      <c r="A497" s="204">
        <f>Stocks!A39</f>
        <v>42450</v>
      </c>
      <c r="B497" s="205">
        <f>Stocks!H39</f>
        <v>2.3692365614168369E-2</v>
      </c>
      <c r="C497" s="205">
        <f>Stocks!I39</f>
        <v>-1.0458287792223115E-2</v>
      </c>
      <c r="D497" s="205">
        <f>Stocks!J39</f>
        <v>-9.43731745581753E-5</v>
      </c>
      <c r="E497" s="205">
        <f>Stocks!K39</f>
        <v>-5.9357999272966291E-4</v>
      </c>
      <c r="F497" s="205">
        <f>Stocks!L39</f>
        <v>6.8933607022788959E-3</v>
      </c>
      <c r="G497" s="206">
        <f>Stocks!M39</f>
        <v>3.1525118497376901E-3</v>
      </c>
      <c r="H497" s="2"/>
      <c r="I497" s="2"/>
      <c r="J497" s="2"/>
      <c r="K497" s="2"/>
      <c r="L497" s="2"/>
      <c r="M497" s="2"/>
      <c r="O497" s="2"/>
      <c r="P497" s="2"/>
      <c r="Q497" s="2"/>
      <c r="R497" s="2"/>
      <c r="S497" s="2"/>
      <c r="T497" s="2"/>
      <c r="U497" s="2"/>
      <c r="V497" s="21"/>
    </row>
    <row r="498" spans="1:22" ht="12.75" customHeight="1">
      <c r="A498" s="204">
        <f>Stocks!A38</f>
        <v>42447</v>
      </c>
      <c r="B498" s="205">
        <f>Stocks!H38</f>
        <v>2.7706946872099972E-2</v>
      </c>
      <c r="C498" s="205">
        <f>Stocks!I38</f>
        <v>2.1652435051393477E-2</v>
      </c>
      <c r="D498" s="205">
        <f>Stocks!J38</f>
        <v>1.1335906968758123E-3</v>
      </c>
      <c r="E498" s="205">
        <f>Stocks!K38</f>
        <v>1.394169138283261E-2</v>
      </c>
      <c r="F498" s="205">
        <f>Stocks!L38</f>
        <v>-2.1637453642729433E-2</v>
      </c>
      <c r="G498" s="206">
        <f>Stocks!M38</f>
        <v>-5.4475276400161223E-3</v>
      </c>
      <c r="H498" s="2"/>
      <c r="I498" s="2"/>
      <c r="J498" s="2"/>
      <c r="K498" s="2"/>
      <c r="L498" s="2"/>
      <c r="M498" s="2"/>
      <c r="O498" s="2"/>
      <c r="P498" s="2"/>
      <c r="Q498" s="2"/>
      <c r="R498" s="2"/>
      <c r="S498" s="2"/>
      <c r="T498" s="2"/>
      <c r="U498" s="2"/>
      <c r="V498" s="21"/>
    </row>
    <row r="499" spans="1:22" ht="12.75" customHeight="1">
      <c r="A499" s="204">
        <f>Stocks!A37</f>
        <v>42446</v>
      </c>
      <c r="B499" s="205">
        <f>Stocks!H37</f>
        <v>1.9853039997870522E-2</v>
      </c>
      <c r="C499" s="205">
        <f>Stocks!I37</f>
        <v>9.1095263305540335E-3</v>
      </c>
      <c r="D499" s="205">
        <f>Stocks!J37</f>
        <v>-1.6057055936947353E-3</v>
      </c>
      <c r="E499" s="205">
        <f>Stocks!K37</f>
        <v>3.7173198164605812E-3</v>
      </c>
      <c r="F499" s="205">
        <f>Stocks!L37</f>
        <v>5.6875291246620665E-3</v>
      </c>
      <c r="G499" s="206">
        <f>Stocks!M37</f>
        <v>-3.2325465712902998E-2</v>
      </c>
      <c r="H499" s="2"/>
      <c r="I499" s="2"/>
      <c r="J499" s="2"/>
      <c r="K499" s="2"/>
      <c r="L499" s="2"/>
      <c r="M499" s="2"/>
      <c r="O499" s="2"/>
      <c r="P499" s="2"/>
      <c r="Q499" s="2"/>
      <c r="R499" s="2"/>
      <c r="S499" s="2"/>
      <c r="T499" s="2"/>
      <c r="U499" s="2"/>
      <c r="V499" s="21"/>
    </row>
    <row r="500" spans="1:22" ht="12.75" customHeight="1">
      <c r="A500" s="204">
        <f>Stocks!A36</f>
        <v>42445</v>
      </c>
      <c r="B500" s="205">
        <f>Stocks!H36</f>
        <v>1.6308522761088032E-2</v>
      </c>
      <c r="C500" s="205">
        <f>Stocks!I36</f>
        <v>1.2631149364958777E-3</v>
      </c>
      <c r="D500" s="205">
        <f>Stocks!J36</f>
        <v>1.3203778261813279E-2</v>
      </c>
      <c r="E500" s="205">
        <f>Stocks!K36</f>
        <v>1.5111052787317919E-2</v>
      </c>
      <c r="F500" s="205">
        <f>Stocks!L36</f>
        <v>1.4082262313828465E-2</v>
      </c>
      <c r="G500" s="206">
        <f>Stocks!M36</f>
        <v>-3.574757848162182E-3</v>
      </c>
      <c r="H500" s="2"/>
      <c r="I500" s="2"/>
      <c r="J500" s="2"/>
      <c r="K500" s="2"/>
      <c r="L500" s="2"/>
      <c r="M500" s="2"/>
      <c r="O500" s="2"/>
      <c r="P500" s="2"/>
      <c r="Q500" s="2"/>
      <c r="R500" s="2"/>
      <c r="S500" s="2"/>
      <c r="T500" s="2"/>
      <c r="U500" s="2"/>
      <c r="V500" s="21"/>
    </row>
    <row r="501" spans="1:22" ht="12.75" customHeight="1">
      <c r="A501" s="204">
        <f>Stocks!A35</f>
        <v>42444</v>
      </c>
      <c r="B501" s="205">
        <f>Stocks!H35</f>
        <v>1.4718031134984114E-2</v>
      </c>
      <c r="C501" s="205">
        <f>Stocks!I35</f>
        <v>6.9751414597530445E-3</v>
      </c>
      <c r="D501" s="205">
        <f>Stocks!J35</f>
        <v>1.9894361370293802E-2</v>
      </c>
      <c r="E501" s="205">
        <f>Stocks!K35</f>
        <v>-2.7552035670540178E-3</v>
      </c>
      <c r="F501" s="205">
        <f>Stocks!L35</f>
        <v>7.8680794868955101E-3</v>
      </c>
      <c r="G501" s="206">
        <f>Stocks!M35</f>
        <v>6.9549596816336785E-3</v>
      </c>
      <c r="H501" s="2"/>
      <c r="I501" s="2"/>
      <c r="J501" s="2"/>
      <c r="K501" s="2"/>
      <c r="L501" s="2"/>
      <c r="M501" s="2"/>
      <c r="O501" s="2"/>
      <c r="P501" s="2"/>
      <c r="Q501" s="2"/>
      <c r="R501" s="2"/>
      <c r="S501" s="2"/>
      <c r="T501" s="2"/>
      <c r="U501" s="2"/>
      <c r="V501" s="21"/>
    </row>
    <row r="502" spans="1:22" ht="12.75" customHeight="1">
      <c r="A502" s="204">
        <f>Stocks!A34</f>
        <v>42443</v>
      </c>
      <c r="B502" s="205">
        <f>Stocks!H34</f>
        <v>3.6204091726334924E-2</v>
      </c>
      <c r="C502" s="205">
        <f>Stocks!I34</f>
        <v>-1.0444936982784139E-2</v>
      </c>
      <c r="D502" s="205">
        <f>Stocks!J34</f>
        <v>2.5394176958831913E-3</v>
      </c>
      <c r="E502" s="205">
        <f>Stocks!K34</f>
        <v>4.801000054770627E-3</v>
      </c>
      <c r="F502" s="205">
        <f>Stocks!L34</f>
        <v>1.8825103454395121E-3</v>
      </c>
      <c r="G502" s="206">
        <f>Stocks!M34</f>
        <v>5.9901359971174647E-3</v>
      </c>
      <c r="H502" s="2"/>
      <c r="I502" s="2"/>
      <c r="J502" s="2"/>
      <c r="K502" s="2"/>
      <c r="L502" s="2"/>
      <c r="M502" s="2"/>
      <c r="O502" s="2"/>
      <c r="P502" s="2"/>
      <c r="Q502" s="2"/>
      <c r="R502" s="2"/>
      <c r="S502" s="2"/>
      <c r="T502" s="2"/>
      <c r="U502" s="2"/>
      <c r="V502" s="21"/>
    </row>
    <row r="503" spans="1:22" ht="12.75" customHeight="1">
      <c r="A503" s="204">
        <f>Stocks!A33</f>
        <v>42440</v>
      </c>
      <c r="B503" s="205">
        <f>Stocks!H33</f>
        <v>1.1243731127572451E-2</v>
      </c>
      <c r="C503" s="205">
        <f>Stocks!I33</f>
        <v>1.6188482609041148E-2</v>
      </c>
      <c r="D503" s="205">
        <f>Stocks!J33</f>
        <v>1.0716221977734631E-2</v>
      </c>
      <c r="E503" s="205">
        <f>Stocks!K33</f>
        <v>3.0766406415102363E-3</v>
      </c>
      <c r="F503" s="205">
        <f>Stocks!L33</f>
        <v>1.9406777495663809E-2</v>
      </c>
      <c r="G503" s="206">
        <f>Stocks!M33</f>
        <v>-1.1830238469612989E-2</v>
      </c>
      <c r="H503" s="2"/>
      <c r="I503" s="2"/>
      <c r="J503" s="2"/>
      <c r="K503" s="2"/>
      <c r="L503" s="2"/>
      <c r="M503" s="2"/>
      <c r="O503" s="2"/>
      <c r="P503" s="2"/>
      <c r="Q503" s="2"/>
      <c r="R503" s="2"/>
      <c r="S503" s="2"/>
      <c r="T503" s="2"/>
      <c r="U503" s="2"/>
      <c r="V503" s="21"/>
    </row>
    <row r="504" spans="1:22" ht="12.75" customHeight="1">
      <c r="A504" s="204">
        <f>Stocks!A32</f>
        <v>42439</v>
      </c>
      <c r="B504" s="205">
        <f>Stocks!H32</f>
        <v>-1.710603707640021E-2</v>
      </c>
      <c r="C504" s="205">
        <f>Stocks!I32</f>
        <v>1.2234458166298999E-2</v>
      </c>
      <c r="D504" s="205">
        <f>Stocks!J32</f>
        <v>4.9443548034490122E-4</v>
      </c>
      <c r="E504" s="205">
        <f>Stocks!K32</f>
        <v>-6.5520197201416729E-3</v>
      </c>
      <c r="F504" s="205">
        <f>Stocks!L32</f>
        <v>-1.5063678983937869E-2</v>
      </c>
      <c r="G504" s="206">
        <f>Stocks!M32</f>
        <v>-1.438177829193096E-2</v>
      </c>
      <c r="H504" s="2"/>
      <c r="I504" s="2"/>
      <c r="J504" s="2"/>
      <c r="K504" s="2"/>
      <c r="L504" s="2"/>
      <c r="M504" s="2"/>
      <c r="O504" s="2"/>
      <c r="P504" s="2"/>
      <c r="Q504" s="2"/>
      <c r="R504" s="2"/>
      <c r="S504" s="2"/>
      <c r="T504" s="2"/>
      <c r="U504" s="2"/>
      <c r="V504" s="21"/>
    </row>
    <row r="505" spans="1:22" ht="12.75" customHeight="1">
      <c r="A505" s="204">
        <f>Stocks!A31</f>
        <v>42438</v>
      </c>
      <c r="B505" s="205">
        <f>Stocks!H31</f>
        <v>2.9760024189993125E-2</v>
      </c>
      <c r="C505" s="205">
        <f>Stocks!I31</f>
        <v>1.0093039591323587E-2</v>
      </c>
      <c r="D505" s="205">
        <f>Stocks!J31</f>
        <v>8.9033638840267811E-4</v>
      </c>
      <c r="E505" s="205">
        <f>Stocks!K31</f>
        <v>1.8226288126953722E-2</v>
      </c>
      <c r="F505" s="205">
        <f>Stocks!L31</f>
        <v>2.2778485649539042E-2</v>
      </c>
      <c r="G505" s="206">
        <f>Stocks!M31</f>
        <v>9.1485518041714922E-4</v>
      </c>
      <c r="H505" s="2"/>
      <c r="I505" s="2"/>
      <c r="J505" s="2"/>
      <c r="K505" s="2"/>
      <c r="L505" s="2"/>
      <c r="M505" s="2"/>
      <c r="O505" s="2"/>
      <c r="P505" s="2"/>
      <c r="Q505" s="2"/>
      <c r="R505" s="2"/>
      <c r="S505" s="2"/>
      <c r="T505" s="2"/>
      <c r="U505" s="2"/>
      <c r="V505" s="21"/>
    </row>
    <row r="506" spans="1:22" ht="12.75" customHeight="1">
      <c r="A506" s="204">
        <f>Stocks!A30</f>
        <v>42437</v>
      </c>
      <c r="B506" s="205">
        <f>Stocks!H30</f>
        <v>-1.3189958104822836E-2</v>
      </c>
      <c r="C506" s="205">
        <f>Stocks!I30</f>
        <v>-1.2358090061626347E-2</v>
      </c>
      <c r="D506" s="205">
        <f>Stocks!J30</f>
        <v>-8.2800439558804537E-3</v>
      </c>
      <c r="E506" s="205">
        <f>Stocks!K30</f>
        <v>7.7196815261086722E-3</v>
      </c>
      <c r="F506" s="205">
        <f>Stocks!L30</f>
        <v>1.2076483184280604E-2</v>
      </c>
      <c r="G506" s="206">
        <f>Stocks!M30</f>
        <v>-1.4733134733802085E-2</v>
      </c>
      <c r="H506" s="2"/>
      <c r="I506" s="2"/>
      <c r="J506" s="2"/>
      <c r="K506" s="2"/>
      <c r="L506" s="2"/>
      <c r="M506" s="2"/>
      <c r="O506" s="2"/>
      <c r="P506" s="2"/>
      <c r="Q506" s="2"/>
      <c r="R506" s="2"/>
      <c r="S506" s="2"/>
      <c r="T506" s="2"/>
      <c r="U506" s="2"/>
      <c r="V506" s="21"/>
    </row>
    <row r="507" spans="1:22" ht="12.75" customHeight="1">
      <c r="A507" s="204">
        <f>Stocks!A29</f>
        <v>42436</v>
      </c>
      <c r="B507" s="205">
        <f>Stocks!H29</f>
        <v>2.0919721118015672E-2</v>
      </c>
      <c r="C507" s="205">
        <f>Stocks!I29</f>
        <v>1.0070161452199069E-2</v>
      </c>
      <c r="D507" s="205">
        <f>Stocks!J29</f>
        <v>-1.1128421525830483E-2</v>
      </c>
      <c r="E507" s="205">
        <f>Stocks!K29</f>
        <v>-6.1825176044504368E-2</v>
      </c>
      <c r="F507" s="205">
        <f>Stocks!L29</f>
        <v>-1.940675854204265E-2</v>
      </c>
      <c r="G507" s="206">
        <f>Stocks!M29</f>
        <v>-1.0774013908344886E-2</v>
      </c>
      <c r="H507" s="2"/>
      <c r="I507" s="2"/>
      <c r="J507" s="2"/>
      <c r="K507" s="2"/>
      <c r="L507" s="2"/>
      <c r="M507" s="2"/>
      <c r="O507" s="2"/>
      <c r="P507" s="2"/>
      <c r="Q507" s="2"/>
      <c r="R507" s="2"/>
      <c r="S507" s="2"/>
      <c r="T507" s="2"/>
      <c r="U507" s="2"/>
      <c r="V507" s="21"/>
    </row>
    <row r="508" spans="1:22" ht="12.75" customHeight="1">
      <c r="A508" s="204">
        <f>Stocks!A28</f>
        <v>42433</v>
      </c>
      <c r="B508" s="205">
        <f>Stocks!H28</f>
        <v>2.671658487463249E-2</v>
      </c>
      <c r="C508" s="205">
        <f>Stocks!I28</f>
        <v>1.6334822517051167E-3</v>
      </c>
      <c r="D508" s="205">
        <f>Stocks!J28</f>
        <v>1.476712496906297E-2</v>
      </c>
      <c r="E508" s="205">
        <f>Stocks!K28</f>
        <v>3.6593747329310727E-2</v>
      </c>
      <c r="F508" s="205">
        <f>Stocks!L28</f>
        <v>-6.1314659739033677E-3</v>
      </c>
      <c r="G508" s="206">
        <f>Stocks!M28</f>
        <v>-1.3774471368917273E-3</v>
      </c>
      <c r="H508" s="2"/>
      <c r="I508" s="2"/>
      <c r="J508" s="2"/>
      <c r="K508" s="2"/>
      <c r="L508" s="2"/>
      <c r="M508" s="2"/>
      <c r="O508" s="2"/>
      <c r="P508" s="2"/>
      <c r="Q508" s="2"/>
      <c r="R508" s="2"/>
      <c r="S508" s="2"/>
      <c r="T508" s="2"/>
      <c r="U508" s="2"/>
      <c r="V508" s="21"/>
    </row>
    <row r="509" spans="1:22" ht="12.75" customHeight="1">
      <c r="A509" s="204">
        <f>Stocks!A27</f>
        <v>42432</v>
      </c>
      <c r="B509" s="205">
        <f>Stocks!H27</f>
        <v>3.8538454698031507E-2</v>
      </c>
      <c r="C509" s="205">
        <f>Stocks!I27</f>
        <v>1.3088844241723786E-3</v>
      </c>
      <c r="D509" s="205">
        <f>Stocks!J27</f>
        <v>7.4166609300914893E-3</v>
      </c>
      <c r="E509" s="205">
        <f>Stocks!K27</f>
        <v>3.2729803009775632E-3</v>
      </c>
      <c r="F509" s="205">
        <f>Stocks!L27</f>
        <v>-1.1396317877581009E-2</v>
      </c>
      <c r="G509" s="206">
        <f>Stocks!M27</f>
        <v>-2.0835965687316291E-3</v>
      </c>
      <c r="H509" s="2"/>
      <c r="I509" s="2"/>
      <c r="J509" s="2"/>
      <c r="K509" s="2"/>
      <c r="L509" s="2"/>
      <c r="M509" s="2"/>
      <c r="O509" s="2"/>
      <c r="P509" s="2"/>
      <c r="Q509" s="2"/>
      <c r="R509" s="2"/>
      <c r="S509" s="2"/>
      <c r="T509" s="2"/>
      <c r="U509" s="2"/>
      <c r="V509" s="21"/>
    </row>
    <row r="510" spans="1:22" ht="12.75" customHeight="1">
      <c r="A510" s="204">
        <f>Stocks!A26</f>
        <v>42431</v>
      </c>
      <c r="B510" s="205">
        <f>Stocks!H26</f>
        <v>1.062216072098595E-2</v>
      </c>
      <c r="C510" s="205">
        <f>Stocks!I26</f>
        <v>5.5820608669118407E-3</v>
      </c>
      <c r="D510" s="205">
        <f>Stocks!J26</f>
        <v>2.18598811429326E-3</v>
      </c>
      <c r="E510" s="205">
        <f>Stocks!K26</f>
        <v>-7.0441002402147511E-3</v>
      </c>
      <c r="F510" s="205">
        <f>Stocks!L26</f>
        <v>7.0122656116572511E-3</v>
      </c>
      <c r="G510" s="206">
        <f>Stocks!M26</f>
        <v>-2.5167948870693291E-2</v>
      </c>
      <c r="H510" s="2"/>
      <c r="I510" s="2"/>
      <c r="J510" s="2"/>
      <c r="K510" s="2"/>
      <c r="L510" s="2"/>
      <c r="M510" s="2"/>
      <c r="O510" s="2"/>
      <c r="P510" s="2"/>
      <c r="Q510" s="2"/>
      <c r="R510" s="2"/>
      <c r="S510" s="2"/>
      <c r="T510" s="2"/>
      <c r="U510" s="2"/>
      <c r="V510" s="21"/>
    </row>
    <row r="511" spans="1:22" ht="12.75" customHeight="1">
      <c r="A511" s="204">
        <f>Stocks!A25</f>
        <v>42430</v>
      </c>
      <c r="B511" s="205">
        <f>Stocks!H25</f>
        <v>-2.9504027623410953E-2</v>
      </c>
      <c r="C511" s="205">
        <f>Stocks!I25</f>
        <v>2.6018861244105573E-2</v>
      </c>
      <c r="D511" s="205">
        <f>Stocks!J25</f>
        <v>3.8946209688761203E-2</v>
      </c>
      <c r="E511" s="205">
        <f>Stocks!K25</f>
        <v>5.1025608965216254E-2</v>
      </c>
      <c r="F511" s="205">
        <f>Stocks!L25</f>
        <v>3.2865957201118103E-2</v>
      </c>
      <c r="G511" s="206">
        <f>Stocks!M25</f>
        <v>8.0268609903379005E-3</v>
      </c>
      <c r="H511" s="2"/>
      <c r="I511" s="2"/>
      <c r="J511" s="2"/>
      <c r="K511" s="2"/>
      <c r="L511" s="2"/>
      <c r="M511" s="2"/>
      <c r="O511" s="2"/>
      <c r="P511" s="2"/>
      <c r="Q511" s="2"/>
      <c r="R511" s="2"/>
      <c r="S511" s="2"/>
      <c r="T511" s="2"/>
      <c r="U511" s="2"/>
      <c r="V511" s="21"/>
    </row>
    <row r="512" spans="1:22" ht="12.75" customHeight="1">
      <c r="A512" s="204">
        <f>Stocks!A24</f>
        <v>42429</v>
      </c>
      <c r="B512" s="205">
        <f>Stocks!H24</f>
        <v>8.3187601169842501E-3</v>
      </c>
      <c r="C512" s="205">
        <f>Stocks!I24</f>
        <v>-7.0718772937036932E-3</v>
      </c>
      <c r="D512" s="205">
        <f>Stocks!J24</f>
        <v>-2.272694072045031E-3</v>
      </c>
      <c r="E512" s="205">
        <f>Stocks!K24</f>
        <v>-1.4665480307862133E-2</v>
      </c>
      <c r="F512" s="205">
        <f>Stocks!L24</f>
        <v>-8.2206046845456557E-3</v>
      </c>
      <c r="G512" s="206">
        <f>Stocks!M24</f>
        <v>-1.2201578050241258E-2</v>
      </c>
      <c r="H512" s="2"/>
      <c r="I512" s="2"/>
      <c r="J512" s="2"/>
      <c r="K512" s="2"/>
      <c r="L512" s="2"/>
      <c r="M512" s="2"/>
      <c r="O512" s="2"/>
      <c r="P512" s="2"/>
      <c r="Q512" s="2"/>
      <c r="R512" s="2"/>
      <c r="S512" s="2"/>
      <c r="T512" s="2"/>
      <c r="U512" s="2"/>
      <c r="V512" s="21"/>
    </row>
    <row r="513" spans="1:22" ht="12.75" customHeight="1">
      <c r="A513" s="204">
        <f>Stocks!A23</f>
        <v>42426</v>
      </c>
      <c r="B513" s="205">
        <f>Stocks!H23</f>
        <v>1.5406520605554884E-2</v>
      </c>
      <c r="C513" s="205">
        <f>Stocks!I23</f>
        <v>6.0583597031312868E-3</v>
      </c>
      <c r="D513" s="205">
        <f>Stocks!J23</f>
        <v>1.5490733817542933E-3</v>
      </c>
      <c r="E513" s="205">
        <f>Stocks!K23</f>
        <v>2.7466951559457311E-3</v>
      </c>
      <c r="F513" s="205">
        <f>Stocks!L23</f>
        <v>-1.5474508693411999E-2</v>
      </c>
      <c r="G513" s="206">
        <f>Stocks!M23</f>
        <v>-9.8863233451527109E-3</v>
      </c>
      <c r="H513" s="2"/>
      <c r="I513" s="2"/>
      <c r="J513" s="2"/>
      <c r="K513" s="2"/>
      <c r="L513" s="2"/>
      <c r="M513" s="2"/>
      <c r="O513" s="2"/>
      <c r="P513" s="2"/>
      <c r="Q513" s="2"/>
      <c r="R513" s="2"/>
      <c r="S513" s="2"/>
      <c r="T513" s="2"/>
      <c r="U513" s="2"/>
      <c r="V513" s="21"/>
    </row>
    <row r="514" spans="1:22" ht="12.75" customHeight="1">
      <c r="A514" s="204">
        <f>Stocks!A22</f>
        <v>42425</v>
      </c>
      <c r="B514" s="205">
        <f>Stocks!H22</f>
        <v>4.6019599182861616E-2</v>
      </c>
      <c r="C514" s="205">
        <f>Stocks!I22</f>
        <v>1.462370591407222E-2</v>
      </c>
      <c r="D514" s="205">
        <f>Stocks!J22</f>
        <v>6.844444544853911E-3</v>
      </c>
      <c r="E514" s="205">
        <f>Stocks!K22</f>
        <v>3.1376786915684497E-2</v>
      </c>
      <c r="F514" s="205">
        <f>Stocks!L22</f>
        <v>1.4305462659591844E-2</v>
      </c>
      <c r="G514" s="206">
        <f>Stocks!M22</f>
        <v>1.4593020260450224E-2</v>
      </c>
      <c r="H514" s="2"/>
      <c r="I514" s="2"/>
      <c r="J514" s="2"/>
      <c r="K514" s="2"/>
      <c r="L514" s="2"/>
      <c r="M514" s="2"/>
      <c r="O514" s="2"/>
      <c r="P514" s="2"/>
      <c r="Q514" s="2"/>
      <c r="R514" s="2"/>
      <c r="S514" s="2"/>
      <c r="T514" s="2"/>
      <c r="U514" s="2"/>
      <c r="V514" s="21"/>
    </row>
    <row r="515" spans="1:22" ht="12.75" customHeight="1">
      <c r="A515" s="204">
        <f>Stocks!A21</f>
        <v>42424</v>
      </c>
      <c r="B515" s="205">
        <f>Stocks!H21</f>
        <v>1.0050296352345559E-2</v>
      </c>
      <c r="C515" s="205">
        <f>Stocks!I21</f>
        <v>1.3450899296675822E-2</v>
      </c>
      <c r="D515" s="205">
        <f>Stocks!J21</f>
        <v>1.4781063304177057E-2</v>
      </c>
      <c r="E515" s="205">
        <f>Stocks!K21</f>
        <v>2.755663710150531E-2</v>
      </c>
      <c r="F515" s="205">
        <f>Stocks!L21</f>
        <v>3.5108453328123639E-3</v>
      </c>
      <c r="G515" s="206">
        <f>Stocks!M21</f>
        <v>-1.5127699975979096E-2</v>
      </c>
      <c r="H515" s="2"/>
      <c r="I515" s="2"/>
      <c r="J515" s="2"/>
      <c r="K515" s="2"/>
      <c r="L515" s="2"/>
      <c r="M515" s="2"/>
      <c r="O515" s="2"/>
      <c r="P515" s="2"/>
      <c r="Q515" s="2"/>
      <c r="R515" s="2"/>
      <c r="S515" s="2"/>
      <c r="T515" s="2"/>
      <c r="U515" s="2"/>
      <c r="V515" s="21"/>
    </row>
    <row r="516" spans="1:22" ht="12.75" customHeight="1">
      <c r="A516" s="204">
        <f>Stocks!A20</f>
        <v>42423</v>
      </c>
      <c r="B516" s="205">
        <f>Stocks!H20</f>
        <v>-2.9863269528970205E-3</v>
      </c>
      <c r="C516" s="205">
        <f>Stocks!I20</f>
        <v>-1.8917192805151403E-2</v>
      </c>
      <c r="D516" s="205">
        <f>Stocks!J20</f>
        <v>-2.2864775660781791E-2</v>
      </c>
      <c r="E516" s="205">
        <f>Stocks!K20</f>
        <v>-3.1043608034212553E-2</v>
      </c>
      <c r="F516" s="205">
        <f>Stocks!L20</f>
        <v>-2.8317462151091363E-2</v>
      </c>
      <c r="G516" s="206">
        <f>Stocks!M20</f>
        <v>5.6070548885365622E-4</v>
      </c>
      <c r="H516" s="2"/>
      <c r="I516" s="2"/>
      <c r="J516" s="2"/>
      <c r="K516" s="2"/>
      <c r="L516" s="2"/>
      <c r="M516" s="2"/>
      <c r="O516" s="2"/>
      <c r="P516" s="2"/>
      <c r="Q516" s="2"/>
      <c r="R516" s="2"/>
      <c r="S516" s="2"/>
      <c r="T516" s="2"/>
      <c r="U516" s="2"/>
      <c r="V516" s="21"/>
    </row>
    <row r="517" spans="1:22" ht="12.75" customHeight="1">
      <c r="A517" s="204">
        <f>Stocks!A19</f>
        <v>42422</v>
      </c>
      <c r="B517" s="205">
        <f>Stocks!H19</f>
        <v>6.4846149927868829E-2</v>
      </c>
      <c r="C517" s="205">
        <f>Stocks!I19</f>
        <v>2.2047356899809738E-2</v>
      </c>
      <c r="D517" s="205">
        <f>Stocks!J19</f>
        <v>8.7082224239720951E-3</v>
      </c>
      <c r="E517" s="205">
        <f>Stocks!K19</f>
        <v>2.981007834262437E-2</v>
      </c>
      <c r="F517" s="205">
        <f>Stocks!L19</f>
        <v>1.589031821626324E-2</v>
      </c>
      <c r="G517" s="206">
        <f>Stocks!M19</f>
        <v>1.7882729396346022E-2</v>
      </c>
      <c r="H517" s="2"/>
      <c r="I517" s="2"/>
      <c r="J517" s="2"/>
      <c r="K517" s="2"/>
      <c r="L517" s="2"/>
      <c r="M517" s="2"/>
      <c r="O517" s="2"/>
      <c r="P517" s="2"/>
      <c r="Q517" s="2"/>
      <c r="R517" s="2"/>
      <c r="S517" s="2"/>
      <c r="T517" s="2"/>
      <c r="U517" s="2"/>
      <c r="V517" s="21"/>
    </row>
    <row r="518" spans="1:22" ht="12.75" customHeight="1">
      <c r="A518" s="204">
        <f>Stocks!A18</f>
        <v>42419</v>
      </c>
      <c r="B518" s="205">
        <f>Stocks!H18</f>
        <v>-1.1399551051790794E-3</v>
      </c>
      <c r="C518" s="205">
        <f>Stocks!I18</f>
        <v>-2.4429534117083131E-2</v>
      </c>
      <c r="D518" s="205">
        <f>Stocks!J18</f>
        <v>-2.2881470541520105E-3</v>
      </c>
      <c r="E518" s="205">
        <f>Stocks!K18</f>
        <v>-1.4021985728112963E-2</v>
      </c>
      <c r="F518" s="205">
        <f>Stocks!L18</f>
        <v>-7.1148909516451017E-3</v>
      </c>
      <c r="G518" s="206">
        <f>Stocks!M18</f>
        <v>-1.5688926138481073E-2</v>
      </c>
      <c r="H518" s="2"/>
      <c r="I518" s="2"/>
      <c r="J518" s="2"/>
      <c r="K518" s="2"/>
      <c r="L518" s="2"/>
      <c r="M518" s="2"/>
      <c r="O518" s="2"/>
      <c r="P518" s="2"/>
      <c r="Q518" s="2"/>
      <c r="R518" s="2"/>
      <c r="S518" s="2"/>
      <c r="T518" s="2"/>
      <c r="U518" s="2"/>
      <c r="V518" s="21"/>
    </row>
    <row r="519" spans="1:22" ht="12.75" customHeight="1">
      <c r="A519" s="204">
        <f>Stocks!A17</f>
        <v>42418</v>
      </c>
      <c r="B519" s="205">
        <f>Stocks!H17</f>
        <v>-1.1387745761045795E-2</v>
      </c>
      <c r="C519" s="205">
        <f>Stocks!I17</f>
        <v>-1.6980605451734319E-3</v>
      </c>
      <c r="D519" s="205">
        <f>Stocks!J17</f>
        <v>-1.9138468731134759E-2</v>
      </c>
      <c r="E519" s="205">
        <f>Stocks!K17</f>
        <v>-4.6108075135384466E-2</v>
      </c>
      <c r="F519" s="205">
        <f>Stocks!L17</f>
        <v>-4.3973808063303647E-3</v>
      </c>
      <c r="G519" s="206">
        <f>Stocks!M17</f>
        <v>-5.8645474506809842E-3</v>
      </c>
      <c r="H519" s="2"/>
      <c r="I519" s="2"/>
      <c r="J519" s="2"/>
      <c r="K519" s="2"/>
      <c r="L519" s="2"/>
      <c r="M519" s="2"/>
      <c r="O519" s="2"/>
      <c r="P519" s="2"/>
      <c r="Q519" s="2"/>
      <c r="R519" s="2"/>
      <c r="S519" s="2"/>
      <c r="T519" s="2"/>
      <c r="U519" s="2"/>
      <c r="V519" s="21"/>
    </row>
    <row r="520" spans="1:22" ht="12.75" customHeight="1">
      <c r="A520" s="204">
        <f>Stocks!A16</f>
        <v>42417</v>
      </c>
      <c r="B520" s="205">
        <f>Stocks!H16</f>
        <v>8.3482110173359408E-2</v>
      </c>
      <c r="C520" s="205">
        <f>Stocks!I16</f>
        <v>2.3691914503657076E-2</v>
      </c>
      <c r="D520" s="205">
        <f>Stocks!J16</f>
        <v>1.5198632270281126E-2</v>
      </c>
      <c r="E520" s="205">
        <f>Stocks!K16</f>
        <v>6.2149356971927375E-2</v>
      </c>
      <c r="F520" s="205">
        <f>Stocks!L16</f>
        <v>2.5699376378345323E-2</v>
      </c>
      <c r="G520" s="206">
        <f>Stocks!M16</f>
        <v>-5.3662071463144809E-3</v>
      </c>
      <c r="H520" s="2"/>
      <c r="I520" s="2"/>
      <c r="J520" s="2"/>
      <c r="K520" s="2"/>
      <c r="L520" s="2"/>
      <c r="M520" s="2"/>
      <c r="O520" s="2"/>
      <c r="P520" s="2"/>
      <c r="Q520" s="2"/>
      <c r="R520" s="2"/>
      <c r="S520" s="2"/>
      <c r="T520" s="2"/>
      <c r="U520" s="2"/>
      <c r="V520" s="21"/>
    </row>
    <row r="521" spans="1:22" ht="12.75" customHeight="1">
      <c r="A521" s="204">
        <f>Stocks!A15</f>
        <v>42416</v>
      </c>
      <c r="B521" s="205">
        <f>Stocks!H15</f>
        <v>2.6976621154452585E-2</v>
      </c>
      <c r="C521" s="205">
        <f>Stocks!I15</f>
        <v>4.8765697403256722E-3</v>
      </c>
      <c r="D521" s="205">
        <f>Stocks!J15</f>
        <v>2.7804338353174262E-2</v>
      </c>
      <c r="E521" s="205">
        <f>Stocks!K15</f>
        <v>1.8702737879824179E-2</v>
      </c>
      <c r="F521" s="205">
        <f>Stocks!L15</f>
        <v>1.8769677484794516E-2</v>
      </c>
      <c r="G521" s="206">
        <f>Stocks!M15</f>
        <v>-2.1483129368729405E-2</v>
      </c>
      <c r="H521" s="2"/>
      <c r="I521" s="2"/>
      <c r="J521" s="2"/>
      <c r="K521" s="2"/>
      <c r="L521" s="2"/>
      <c r="M521" s="2"/>
      <c r="O521" s="2"/>
      <c r="P521" s="2"/>
      <c r="Q521" s="2"/>
      <c r="R521" s="2"/>
      <c r="S521" s="2"/>
      <c r="T521" s="2"/>
      <c r="U521" s="2"/>
      <c r="V521" s="21"/>
    </row>
    <row r="522" spans="1:22" ht="12.75" customHeight="1">
      <c r="A522" s="204">
        <f>Stocks!A14</f>
        <v>42412</v>
      </c>
      <c r="B522" s="205">
        <f>Stocks!H14</f>
        <v>3.7809206352208556E-3</v>
      </c>
      <c r="C522" s="205">
        <f>Stocks!I14</f>
        <v>1.4773369530199773E-2</v>
      </c>
      <c r="D522" s="205">
        <f>Stocks!J14</f>
        <v>3.0902683309578373E-3</v>
      </c>
      <c r="E522" s="205">
        <f>Stocks!K14</f>
        <v>1.2086524113649256E-2</v>
      </c>
      <c r="F522" s="205">
        <f>Stocks!L14</f>
        <v>1.616977583925451E-2</v>
      </c>
      <c r="G522" s="206">
        <f>Stocks!M14</f>
        <v>-6.3826751435806595E-3</v>
      </c>
      <c r="H522" s="2"/>
      <c r="I522" s="2"/>
      <c r="J522" s="2"/>
      <c r="K522" s="2"/>
      <c r="L522" s="2"/>
      <c r="M522" s="2"/>
      <c r="O522" s="2"/>
      <c r="P522" s="2"/>
      <c r="Q522" s="2"/>
      <c r="R522" s="2"/>
      <c r="S522" s="2"/>
      <c r="T522" s="2"/>
      <c r="U522" s="2"/>
      <c r="V522" s="21"/>
    </row>
    <row r="523" spans="1:22" ht="12.75" customHeight="1">
      <c r="A523" s="204">
        <f>Stocks!A13</f>
        <v>42411</v>
      </c>
      <c r="B523" s="205">
        <f>Stocks!H13</f>
        <v>4.6244746314792931E-2</v>
      </c>
      <c r="C523" s="205">
        <f>Stocks!I13</f>
        <v>-3.5425207341354141E-4</v>
      </c>
      <c r="D523" s="205">
        <f>Stocks!J13</f>
        <v>-6.064900495600295E-3</v>
      </c>
      <c r="E523" s="205">
        <f>Stocks!K13</f>
        <v>-2.4028605257190687E-2</v>
      </c>
      <c r="F523" s="205">
        <f>Stocks!L13</f>
        <v>-4.025077877510556E-4</v>
      </c>
      <c r="G523" s="206">
        <f>Stocks!M13</f>
        <v>1.2171390496418862E-2</v>
      </c>
      <c r="H523" s="2"/>
      <c r="I523" s="2"/>
      <c r="J523" s="2"/>
      <c r="K523" s="2"/>
      <c r="L523" s="2"/>
      <c r="M523" s="2"/>
      <c r="O523" s="2"/>
      <c r="P523" s="2"/>
      <c r="Q523" s="2"/>
      <c r="R523" s="2"/>
      <c r="S523" s="2"/>
      <c r="T523" s="2"/>
      <c r="U523" s="2"/>
      <c r="V523" s="21"/>
    </row>
    <row r="524" spans="1:22" ht="12.75" customHeight="1">
      <c r="A524" s="204">
        <f>Stocks!A12</f>
        <v>42410</v>
      </c>
      <c r="B524" s="205">
        <f>Stocks!H12</f>
        <v>-3.1381048775998018E-2</v>
      </c>
      <c r="C524" s="205">
        <f>Stocks!I12</f>
        <v>-2.0337367391802336E-2</v>
      </c>
      <c r="D524" s="205">
        <f>Stocks!J12</f>
        <v>-7.6087479903932083E-3</v>
      </c>
      <c r="E524" s="205">
        <f>Stocks!K12</f>
        <v>2.6579638718313703E-2</v>
      </c>
      <c r="F524" s="205">
        <f>Stocks!L12</f>
        <v>8.6878817658467278E-3</v>
      </c>
      <c r="G524" s="206">
        <f>Stocks!M12</f>
        <v>4.2791885432342012E-4</v>
      </c>
      <c r="H524" s="2"/>
      <c r="I524" s="2"/>
      <c r="J524" s="2"/>
      <c r="K524" s="2"/>
      <c r="L524" s="2"/>
      <c r="M524" s="2"/>
      <c r="O524" s="2"/>
      <c r="P524" s="2"/>
      <c r="Q524" s="2"/>
      <c r="R524" s="2"/>
      <c r="S524" s="2"/>
      <c r="T524" s="2"/>
      <c r="U524" s="2"/>
      <c r="V524" s="21"/>
    </row>
    <row r="525" spans="1:22" ht="12.75" customHeight="1">
      <c r="A525" s="204">
        <f>Stocks!A11</f>
        <v>42409</v>
      </c>
      <c r="B525" s="205">
        <f>Stocks!H11</f>
        <v>1.7553001780123241E-3</v>
      </c>
      <c r="C525" s="205">
        <f>Stocks!I11</f>
        <v>-3.4707575522669305E-4</v>
      </c>
      <c r="D525" s="205">
        <f>Stocks!J11</f>
        <v>-2.1060071869069484E-4</v>
      </c>
      <c r="E525" s="205">
        <f>Stocks!K11</f>
        <v>3.3169131577241183E-2</v>
      </c>
      <c r="F525" s="205">
        <f>Stocks!L11</f>
        <v>-2.6342654596727974E-3</v>
      </c>
      <c r="G525" s="206">
        <f>Stocks!M11</f>
        <v>1.8005481693261043E-2</v>
      </c>
      <c r="H525" s="2"/>
      <c r="I525" s="2"/>
      <c r="J525" s="2"/>
      <c r="K525" s="2"/>
      <c r="L525" s="2"/>
      <c r="M525" s="2"/>
      <c r="O525" s="2"/>
      <c r="P525" s="2"/>
      <c r="Q525" s="2"/>
      <c r="R525" s="2"/>
      <c r="S525" s="2"/>
      <c r="T525" s="2"/>
      <c r="U525" s="2"/>
      <c r="V525" s="21"/>
    </row>
    <row r="526" spans="1:22" ht="12.75" customHeight="1">
      <c r="A526" s="204">
        <f>Stocks!A10</f>
        <v>42408</v>
      </c>
      <c r="B526" s="205">
        <f>Stocks!H10</f>
        <v>-9.4148496314256008E-2</v>
      </c>
      <c r="C526" s="205">
        <f>Stocks!I10</f>
        <v>-7.6044287036221856E-3</v>
      </c>
      <c r="D526" s="205">
        <f>Stocks!J10</f>
        <v>1.0474821188205224E-2</v>
      </c>
      <c r="E526" s="205">
        <f>Stocks!K10</f>
        <v>6.381323163303307E-3</v>
      </c>
      <c r="F526" s="205">
        <f>Stocks!L10</f>
        <v>-1.5065499379468647E-2</v>
      </c>
      <c r="G526" s="206">
        <f>Stocks!M10</f>
        <v>2.5727675181714924E-3</v>
      </c>
      <c r="H526" s="2"/>
      <c r="I526" s="2"/>
      <c r="J526" s="2"/>
      <c r="K526" s="2"/>
      <c r="L526" s="2"/>
      <c r="M526" s="2"/>
      <c r="O526" s="2"/>
      <c r="P526" s="2"/>
      <c r="Q526" s="2"/>
      <c r="R526" s="2"/>
      <c r="S526" s="2"/>
      <c r="T526" s="2"/>
      <c r="U526" s="2"/>
      <c r="V526" s="21"/>
    </row>
    <row r="527" spans="1:22" ht="12.75" customHeight="1">
      <c r="A527" s="204">
        <f>Stocks!A9</f>
        <v>42405</v>
      </c>
      <c r="B527" s="205">
        <f>Stocks!H9</f>
        <v>-7.5376689875019373E-2</v>
      </c>
      <c r="C527" s="205">
        <f>Stocks!I9</f>
        <v>-2.4827170163009234E-2</v>
      </c>
      <c r="D527" s="205">
        <f>Stocks!J9</f>
        <v>-2.7071381652496843E-2</v>
      </c>
      <c r="E527" s="205">
        <f>Stocks!K9</f>
        <v>-8.0274941194694749E-2</v>
      </c>
      <c r="F527" s="205">
        <f>Stocks!L9</f>
        <v>-3.6025802680615358E-2</v>
      </c>
      <c r="G527" s="206">
        <f>Stocks!M9</f>
        <v>9.135017029514126E-3</v>
      </c>
      <c r="H527" s="2"/>
      <c r="I527" s="2"/>
      <c r="J527" s="2"/>
      <c r="K527" s="2"/>
      <c r="L527" s="2"/>
      <c r="M527" s="2"/>
      <c r="O527" s="2"/>
      <c r="P527" s="2"/>
      <c r="Q527" s="2"/>
      <c r="R527" s="2"/>
      <c r="S527" s="2"/>
      <c r="T527" s="2"/>
      <c r="U527" s="2"/>
      <c r="V527" s="21"/>
    </row>
    <row r="528" spans="1:22" ht="12.75" customHeight="1">
      <c r="A528" s="204">
        <f>Stocks!A8</f>
        <v>42404</v>
      </c>
      <c r="B528" s="205">
        <f>Stocks!H8</f>
        <v>1.0607627979345655E-2</v>
      </c>
      <c r="C528" s="205">
        <f>Stocks!I8</f>
        <v>1.4549220042753861E-2</v>
      </c>
      <c r="D528" s="205">
        <f>Stocks!J8</f>
        <v>8.0031038759627113E-3</v>
      </c>
      <c r="E528" s="205">
        <f>Stocks!K8</f>
        <v>-1.1416017770658546E-2</v>
      </c>
      <c r="F528" s="205">
        <f>Stocks!L8</f>
        <v>-3.0720134114768575E-3</v>
      </c>
      <c r="G528" s="206">
        <f>Stocks!M8</f>
        <v>-2.7508552551790667E-2</v>
      </c>
      <c r="H528" s="2"/>
      <c r="I528" s="2"/>
      <c r="J528" s="2"/>
      <c r="K528" s="2"/>
      <c r="L528" s="2"/>
      <c r="M528" s="2"/>
      <c r="O528" s="2"/>
      <c r="P528" s="2"/>
      <c r="Q528" s="2"/>
      <c r="R528" s="2"/>
      <c r="S528" s="2"/>
      <c r="T528" s="2"/>
      <c r="U528" s="2"/>
      <c r="V528" s="21"/>
    </row>
    <row r="529" spans="1:22" ht="12.75" customHeight="1">
      <c r="A529" s="204">
        <f>Stocks!A7</f>
        <v>42403</v>
      </c>
      <c r="B529" s="205">
        <f>Stocks!H7</f>
        <v>-5.222094246324524E-2</v>
      </c>
      <c r="C529" s="205">
        <f>Stocks!I7</f>
        <v>-6.793230759506815E-3</v>
      </c>
      <c r="D529" s="205">
        <f>Stocks!J7</f>
        <v>1.959910915049945E-2</v>
      </c>
      <c r="E529" s="205">
        <f>Stocks!K7</f>
        <v>-8.2314026363096982E-3</v>
      </c>
      <c r="F529" s="205">
        <f>Stocks!L7</f>
        <v>-1.5976142500679243E-2</v>
      </c>
      <c r="G529" s="206">
        <f>Stocks!M7</f>
        <v>-4.2043286430367647E-3</v>
      </c>
      <c r="H529" s="2"/>
      <c r="I529" s="2"/>
      <c r="J529" s="2"/>
      <c r="K529" s="2"/>
      <c r="L529" s="2"/>
      <c r="M529" s="2"/>
      <c r="O529" s="2"/>
      <c r="P529" s="2"/>
      <c r="Q529" s="2"/>
      <c r="R529" s="2"/>
      <c r="S529" s="2"/>
      <c r="T529" s="2"/>
      <c r="U529" s="2"/>
      <c r="V529" s="21"/>
    </row>
    <row r="530" spans="1:22" ht="12.75" customHeight="1">
      <c r="A530" s="204">
        <f>Stocks!A6</f>
        <v>42402</v>
      </c>
      <c r="B530" s="205">
        <f>Stocks!H6</f>
        <v>-7.4615885602035734E-2</v>
      </c>
      <c r="C530" s="205">
        <f>Stocks!I6</f>
        <v>-3.3655357391239323E-2</v>
      </c>
      <c r="D530" s="205">
        <f>Stocks!J6</f>
        <v>-2.0429117615248772E-2</v>
      </c>
      <c r="E530" s="205">
        <f>Stocks!K6</f>
        <v>-2.8022073675054302E-2</v>
      </c>
      <c r="F530" s="205">
        <f>Stocks!L6</f>
        <v>-3.1754484337117479E-2</v>
      </c>
      <c r="G530" s="206">
        <f>Stocks!M6</f>
        <v>3.332608678183771E-2</v>
      </c>
      <c r="H530" s="2"/>
      <c r="I530" s="2"/>
      <c r="J530" s="2"/>
      <c r="K530" s="2"/>
      <c r="L530" s="2"/>
      <c r="M530" s="2"/>
      <c r="O530" s="2"/>
      <c r="P530" s="2"/>
      <c r="Q530" s="2"/>
      <c r="R530" s="2"/>
      <c r="S530" s="2"/>
      <c r="T530" s="2"/>
      <c r="U530" s="2"/>
      <c r="V530" s="21"/>
    </row>
    <row r="531" spans="1:22" ht="12.75" customHeight="1">
      <c r="A531" s="204">
        <f>Stocks!A5</f>
        <v>42401</v>
      </c>
      <c r="B531" s="17">
        <f>Stocks!H5</f>
        <v>0</v>
      </c>
      <c r="C531" s="17">
        <f>Stocks!I5</f>
        <v>0</v>
      </c>
      <c r="D531" s="17">
        <f>Stocks!J5</f>
        <v>0</v>
      </c>
      <c r="E531" s="17">
        <f>Stocks!K5</f>
        <v>0</v>
      </c>
      <c r="F531" s="17">
        <f>Stocks!L5</f>
        <v>0</v>
      </c>
      <c r="G531" s="207">
        <f>Stocks!M5</f>
        <v>0</v>
      </c>
      <c r="H531" s="2"/>
      <c r="I531" s="2"/>
      <c r="J531" s="2"/>
      <c r="K531" s="2"/>
      <c r="L531" s="2"/>
      <c r="M531" s="2"/>
      <c r="O531" s="2"/>
      <c r="V531" s="21"/>
    </row>
    <row r="532" spans="1:22" ht="12.75" customHeight="1">
      <c r="A532" s="208"/>
      <c r="F532" s="2"/>
      <c r="L532" s="2"/>
    </row>
    <row r="533" spans="1:22" ht="12.75" customHeight="1">
      <c r="A533" s="208"/>
      <c r="L533" s="2"/>
    </row>
    <row r="534" spans="1:22" ht="12.75" customHeight="1">
      <c r="A534" s="208"/>
      <c r="L534" s="2"/>
    </row>
    <row r="535" spans="1:22" ht="12.75" customHeight="1">
      <c r="A535" s="208"/>
      <c r="L535" s="2"/>
    </row>
    <row r="536" spans="1:22" ht="12.75" customHeight="1">
      <c r="A536" s="208"/>
      <c r="L536" s="2"/>
    </row>
    <row r="537" spans="1:22" ht="12.75" customHeight="1">
      <c r="A537" s="208"/>
      <c r="L537" s="2"/>
    </row>
    <row r="538" spans="1:22" ht="12.75" customHeight="1">
      <c r="A538" s="208"/>
      <c r="L538" s="2"/>
    </row>
    <row r="539" spans="1:22" ht="12.75" customHeight="1">
      <c r="A539" s="208"/>
      <c r="L539" s="2"/>
    </row>
    <row r="540" spans="1:22" ht="12.75" customHeight="1">
      <c r="A540" s="208"/>
      <c r="L540" s="2"/>
    </row>
    <row r="541" spans="1:22" ht="12.75" customHeight="1">
      <c r="A541" s="208"/>
      <c r="L541" s="2"/>
    </row>
    <row r="542" spans="1:22" ht="12.75" customHeight="1">
      <c r="A542" s="208"/>
      <c r="L542" s="2"/>
    </row>
    <row r="543" spans="1:22" ht="12.75" customHeight="1">
      <c r="A543" s="208"/>
      <c r="L543" s="2"/>
    </row>
    <row r="544" spans="1:22" ht="12.75" customHeight="1">
      <c r="A544" s="208"/>
      <c r="L544" s="2"/>
    </row>
    <row r="545" spans="1:12" ht="12.75" customHeight="1">
      <c r="A545" s="208"/>
      <c r="L545" s="2"/>
    </row>
    <row r="546" spans="1:12" ht="12.75" customHeight="1">
      <c r="A546" s="208"/>
      <c r="L546" s="2"/>
    </row>
    <row r="547" spans="1:12" ht="12.75" customHeight="1">
      <c r="A547" s="208"/>
      <c r="L547" s="2"/>
    </row>
    <row r="548" spans="1:12" ht="12.75" customHeight="1">
      <c r="A548" s="208"/>
      <c r="L548" s="2"/>
    </row>
    <row r="549" spans="1:12" ht="12.75" customHeight="1">
      <c r="A549" s="208"/>
      <c r="L549" s="2"/>
    </row>
    <row r="550" spans="1:12" ht="12.75" customHeight="1">
      <c r="A550" s="208"/>
      <c r="L550" s="2"/>
    </row>
    <row r="551" spans="1:12" ht="12.75" customHeight="1">
      <c r="A551" s="208"/>
      <c r="L551" s="2"/>
    </row>
    <row r="552" spans="1:12" ht="12.75" customHeight="1">
      <c r="A552" s="208"/>
      <c r="L552" s="2"/>
    </row>
    <row r="553" spans="1:12" ht="12.75" customHeight="1">
      <c r="A553" s="208"/>
      <c r="L553" s="2"/>
    </row>
    <row r="554" spans="1:12" ht="12.75" customHeight="1">
      <c r="A554" s="208"/>
      <c r="L554" s="2"/>
    </row>
    <row r="555" spans="1:12" ht="12.75" customHeight="1">
      <c r="A555" s="208"/>
      <c r="L555" s="2"/>
    </row>
    <row r="556" spans="1:12" ht="12.75" customHeight="1">
      <c r="A556" s="208"/>
      <c r="L556" s="2"/>
    </row>
    <row r="557" spans="1:12" ht="12.75" customHeight="1">
      <c r="A557" s="208"/>
      <c r="L557" s="2"/>
    </row>
    <row r="558" spans="1:12" ht="12.75" customHeight="1">
      <c r="A558" s="208"/>
      <c r="L558" s="2"/>
    </row>
    <row r="559" spans="1:12" ht="12.75" customHeight="1">
      <c r="A559" s="208"/>
      <c r="L559" s="2"/>
    </row>
    <row r="560" spans="1:12" ht="12.75" customHeight="1">
      <c r="L560" s="2"/>
    </row>
    <row r="561" spans="12:12" ht="12.75" customHeight="1">
      <c r="L561" s="2"/>
    </row>
    <row r="562" spans="12:12" ht="12.75" customHeight="1">
      <c r="L562" s="2"/>
    </row>
    <row r="563" spans="12:12" ht="12.75" customHeight="1">
      <c r="L563" s="2"/>
    </row>
    <row r="564" spans="12:12" ht="12.75" customHeight="1">
      <c r="L564" s="2"/>
    </row>
    <row r="565" spans="12:12" ht="12.75" customHeight="1">
      <c r="L565" s="2"/>
    </row>
    <row r="566" spans="12:12" ht="12.75" customHeight="1">
      <c r="L566" s="2"/>
    </row>
    <row r="567" spans="12:12" ht="12.75" customHeight="1">
      <c r="L567" s="2"/>
    </row>
    <row r="568" spans="12:12" ht="12.75" customHeight="1">
      <c r="L568" s="2"/>
    </row>
    <row r="569" spans="12:12" ht="12.75" customHeight="1">
      <c r="L569" s="2"/>
    </row>
    <row r="570" spans="12:12" ht="12.75" customHeight="1">
      <c r="L570" s="2"/>
    </row>
    <row r="571" spans="12:12" ht="12.75" customHeight="1">
      <c r="L571" s="2"/>
    </row>
    <row r="572" spans="12:12" ht="12.75" customHeight="1">
      <c r="L572" s="2"/>
    </row>
    <row r="573" spans="12:12" ht="12.75" customHeight="1">
      <c r="L573" s="2"/>
    </row>
    <row r="574" spans="12:12" ht="12.75" customHeight="1">
      <c r="L574" s="2"/>
    </row>
    <row r="575" spans="12:12" ht="12.75" customHeight="1">
      <c r="L575" s="2"/>
    </row>
    <row r="576" spans="12:12" ht="12.75" customHeight="1">
      <c r="L576" s="2"/>
    </row>
    <row r="577" spans="12:12" ht="12.75" customHeight="1">
      <c r="L577" s="2"/>
    </row>
    <row r="578" spans="12:12" ht="12.75" customHeight="1">
      <c r="L578" s="2"/>
    </row>
    <row r="579" spans="12:12" ht="12.75" customHeight="1">
      <c r="L579" s="2"/>
    </row>
    <row r="580" spans="12:12" ht="12.75" customHeight="1">
      <c r="L580" s="2"/>
    </row>
    <row r="581" spans="12:12" ht="12.75" customHeight="1">
      <c r="L581" s="2"/>
    </row>
    <row r="582" spans="12:12" ht="12.75" customHeight="1">
      <c r="L582" s="2"/>
    </row>
    <row r="583" spans="12:12" ht="12.75" customHeight="1">
      <c r="L583" s="2"/>
    </row>
    <row r="584" spans="12:12" ht="12.75" customHeight="1">
      <c r="L584" s="2"/>
    </row>
    <row r="585" spans="12:12" ht="12.75" customHeight="1">
      <c r="L585" s="2"/>
    </row>
    <row r="586" spans="12:12" ht="12.75" customHeight="1">
      <c r="L586" s="2"/>
    </row>
    <row r="587" spans="12:12" ht="12.75" customHeight="1">
      <c r="L587" s="2"/>
    </row>
    <row r="588" spans="12:12" ht="12.75" customHeight="1">
      <c r="L588" s="2"/>
    </row>
    <row r="589" spans="12:12" ht="12.75" customHeight="1">
      <c r="L589" s="2"/>
    </row>
    <row r="590" spans="12:12" ht="12.75" customHeight="1">
      <c r="L590" s="2"/>
    </row>
    <row r="591" spans="12:12" ht="12.75" customHeight="1">
      <c r="L591" s="2"/>
    </row>
    <row r="592" spans="12:12" ht="12.75" customHeight="1">
      <c r="L592" s="2"/>
    </row>
    <row r="593" spans="12:12" ht="12.75" customHeight="1">
      <c r="L593" s="2"/>
    </row>
    <row r="594" spans="12:12" ht="12.75" customHeight="1">
      <c r="L594" s="2"/>
    </row>
    <row r="595" spans="12:12" ht="12.75" customHeight="1">
      <c r="L595" s="2"/>
    </row>
    <row r="596" spans="12:12" ht="12.75" customHeight="1">
      <c r="L596" s="2"/>
    </row>
    <row r="597" spans="12:12" ht="12.75" customHeight="1">
      <c r="L597" s="2"/>
    </row>
    <row r="598" spans="12:12" ht="12.75" customHeight="1">
      <c r="L598" s="2"/>
    </row>
    <row r="599" spans="12:12" ht="12.75" customHeight="1">
      <c r="L599" s="2"/>
    </row>
    <row r="600" spans="12:12" ht="12.75" customHeight="1">
      <c r="L600" s="2"/>
    </row>
    <row r="601" spans="12:12" ht="12.75" customHeight="1">
      <c r="L601" s="2"/>
    </row>
    <row r="602" spans="12:12" ht="12.75" customHeight="1">
      <c r="L602" s="2"/>
    </row>
    <row r="603" spans="12:12" ht="12.75" customHeight="1">
      <c r="L603" s="2"/>
    </row>
    <row r="604" spans="12:12" ht="12.75" customHeight="1">
      <c r="L604" s="2"/>
    </row>
    <row r="605" spans="12:12" ht="12.75" customHeight="1">
      <c r="L605" s="2"/>
    </row>
    <row r="606" spans="12:12" ht="12.75" customHeight="1">
      <c r="L606" s="2"/>
    </row>
    <row r="607" spans="12:12" ht="12.75" customHeight="1">
      <c r="L607" s="2"/>
    </row>
    <row r="608" spans="12:12" ht="12.75" customHeight="1">
      <c r="L608" s="2"/>
    </row>
    <row r="609" spans="12:12" ht="12.75" customHeight="1">
      <c r="L609" s="2"/>
    </row>
    <row r="610" spans="12:12" ht="12.75" customHeight="1">
      <c r="L610" s="2"/>
    </row>
    <row r="611" spans="12:12" ht="12.75" customHeight="1">
      <c r="L611" s="2"/>
    </row>
    <row r="612" spans="12:12" ht="12.75" customHeight="1">
      <c r="L612" s="2"/>
    </row>
    <row r="613" spans="12:12" ht="12.75" customHeight="1">
      <c r="L613" s="2"/>
    </row>
    <row r="614" spans="12:12" ht="12.75" customHeight="1">
      <c r="L614" s="2"/>
    </row>
    <row r="615" spans="12:12" ht="12.75" customHeight="1">
      <c r="L615" s="2"/>
    </row>
    <row r="616" spans="12:12" ht="12.75" customHeight="1">
      <c r="L616" s="2"/>
    </row>
    <row r="617" spans="12:12" ht="12.75" customHeight="1">
      <c r="L617" s="2"/>
    </row>
    <row r="618" spans="12:12" ht="12.75" customHeight="1">
      <c r="L618" s="2"/>
    </row>
    <row r="619" spans="12:12" ht="12.75" customHeight="1">
      <c r="L619" s="2"/>
    </row>
    <row r="620" spans="12:12" ht="12.75" customHeight="1">
      <c r="L620" s="2"/>
    </row>
    <row r="621" spans="12:12" ht="12.75" customHeight="1">
      <c r="L621" s="2"/>
    </row>
    <row r="622" spans="12:12" ht="12.75" customHeight="1">
      <c r="L622" s="2"/>
    </row>
    <row r="623" spans="12:12" ht="12.75" customHeight="1">
      <c r="L623" s="2"/>
    </row>
    <row r="624" spans="12:12" ht="12.75" customHeight="1">
      <c r="L624" s="2"/>
    </row>
    <row r="625" spans="12:12" ht="12.75" customHeight="1">
      <c r="L625" s="2"/>
    </row>
    <row r="626" spans="12:12" ht="12.75" customHeight="1">
      <c r="L626" s="2"/>
    </row>
    <row r="627" spans="12:12" ht="12.75" customHeight="1">
      <c r="L627" s="2"/>
    </row>
    <row r="628" spans="12:12" ht="12.75" customHeight="1">
      <c r="L628" s="2"/>
    </row>
    <row r="629" spans="12:12" ht="12.75" customHeight="1">
      <c r="L629" s="2"/>
    </row>
    <row r="630" spans="12:12" ht="12.75" customHeight="1">
      <c r="L630" s="2"/>
    </row>
    <row r="631" spans="12:12" ht="12.75" customHeight="1">
      <c r="L631" s="2"/>
    </row>
    <row r="632" spans="12:12" ht="12.75" customHeight="1">
      <c r="L632" s="2"/>
    </row>
    <row r="633" spans="12:12" ht="12.75" customHeight="1">
      <c r="L633" s="2"/>
    </row>
    <row r="634" spans="12:12" ht="12.75" customHeight="1">
      <c r="L634" s="2"/>
    </row>
    <row r="635" spans="12:12" ht="12.75" customHeight="1">
      <c r="L635" s="2"/>
    </row>
    <row r="636" spans="12:12" ht="12.75" customHeight="1">
      <c r="L636" s="2"/>
    </row>
    <row r="637" spans="12:12" ht="12.75" customHeight="1">
      <c r="L637" s="2"/>
    </row>
    <row r="638" spans="12:12" ht="12.75" customHeight="1">
      <c r="L638" s="2"/>
    </row>
    <row r="639" spans="12:12" ht="12.75" customHeight="1">
      <c r="L639" s="2"/>
    </row>
    <row r="640" spans="12:12" ht="12.75" customHeight="1">
      <c r="L640" s="2"/>
    </row>
    <row r="641" spans="12:12" ht="12.75" customHeight="1">
      <c r="L641" s="2"/>
    </row>
    <row r="642" spans="12:12" ht="12.75" customHeight="1">
      <c r="L642" s="2"/>
    </row>
    <row r="643" spans="12:12" ht="12.75" customHeight="1">
      <c r="L643" s="2"/>
    </row>
    <row r="644" spans="12:12" ht="12.75" customHeight="1">
      <c r="L644" s="2"/>
    </row>
    <row r="645" spans="12:12" ht="12.75" customHeight="1">
      <c r="L645" s="2"/>
    </row>
    <row r="646" spans="12:12" ht="12.75" customHeight="1">
      <c r="L646" s="2"/>
    </row>
    <row r="647" spans="12:12" ht="12.75" customHeight="1">
      <c r="L647" s="2"/>
    </row>
    <row r="648" spans="12:12" ht="12.75" customHeight="1">
      <c r="L648" s="2"/>
    </row>
    <row r="649" spans="12:12" ht="12.75" customHeight="1">
      <c r="L649" s="2"/>
    </row>
    <row r="650" spans="12:12" ht="12.75" customHeight="1">
      <c r="L650" s="2"/>
    </row>
    <row r="651" spans="12:12" ht="12.75" customHeight="1">
      <c r="L651" s="2"/>
    </row>
    <row r="652" spans="12:12" ht="12.75" customHeight="1">
      <c r="L652" s="2"/>
    </row>
    <row r="653" spans="12:12" ht="12.75" customHeight="1">
      <c r="L653" s="2"/>
    </row>
    <row r="654" spans="12:12" ht="12.75" customHeight="1">
      <c r="L654" s="2"/>
    </row>
    <row r="655" spans="12:12" ht="12.75" customHeight="1">
      <c r="L655" s="2"/>
    </row>
    <row r="656" spans="12:12" ht="12.75" customHeight="1">
      <c r="L656" s="2"/>
    </row>
    <row r="657" spans="12:12" ht="12.75" customHeight="1">
      <c r="L657" s="2"/>
    </row>
    <row r="658" spans="12:12" ht="12.75" customHeight="1">
      <c r="L658" s="2"/>
    </row>
    <row r="659" spans="12:12" ht="12.75" customHeight="1">
      <c r="L659" s="2"/>
    </row>
    <row r="660" spans="12:12" ht="12.75" customHeight="1">
      <c r="L660" s="2"/>
    </row>
    <row r="661" spans="12:12" ht="12.75" customHeight="1">
      <c r="L661" s="2"/>
    </row>
    <row r="662" spans="12:12" ht="12.75" customHeight="1">
      <c r="L662" s="2"/>
    </row>
    <row r="663" spans="12:12" ht="12.75" customHeight="1">
      <c r="L663" s="2"/>
    </row>
    <row r="664" spans="12:12" ht="12.75" customHeight="1">
      <c r="L664" s="2"/>
    </row>
    <row r="665" spans="12:12" ht="12.75" customHeight="1">
      <c r="L665" s="2"/>
    </row>
    <row r="666" spans="12:12" ht="12.75" customHeight="1">
      <c r="L666" s="2"/>
    </row>
    <row r="667" spans="12:12" ht="12.75" customHeight="1">
      <c r="L667" s="2"/>
    </row>
    <row r="668" spans="12:12" ht="12.75" customHeight="1">
      <c r="L668" s="2"/>
    </row>
    <row r="669" spans="12:12" ht="12.75" customHeight="1">
      <c r="L669" s="2"/>
    </row>
    <row r="670" spans="12:12" ht="12.75" customHeight="1">
      <c r="L670" s="2"/>
    </row>
    <row r="671" spans="12:12" ht="12.75" customHeight="1">
      <c r="L671" s="2"/>
    </row>
    <row r="672" spans="12:12" ht="12.75" customHeight="1">
      <c r="L672" s="2"/>
    </row>
    <row r="673" spans="12:12" ht="12.75" customHeight="1">
      <c r="L673" s="2"/>
    </row>
    <row r="674" spans="12:12" ht="12.75" customHeight="1">
      <c r="L674" s="2"/>
    </row>
    <row r="675" spans="12:12" ht="12.75" customHeight="1">
      <c r="L675" s="2"/>
    </row>
    <row r="676" spans="12:12" ht="12.75" customHeight="1">
      <c r="L676" s="2"/>
    </row>
    <row r="677" spans="12:12" ht="12.75" customHeight="1">
      <c r="L677" s="2"/>
    </row>
    <row r="678" spans="12:12" ht="12.75" customHeight="1">
      <c r="L678" s="2"/>
    </row>
    <row r="679" spans="12:12" ht="12.75" customHeight="1">
      <c r="L679" s="2"/>
    </row>
    <row r="680" spans="12:12" ht="12.75" customHeight="1">
      <c r="L680" s="2"/>
    </row>
    <row r="681" spans="12:12" ht="12.75" customHeight="1">
      <c r="L681" s="2"/>
    </row>
    <row r="682" spans="12:12" ht="12.75" customHeight="1">
      <c r="L682" s="2"/>
    </row>
    <row r="683" spans="12:12" ht="12.75" customHeight="1">
      <c r="L683" s="2"/>
    </row>
    <row r="684" spans="12:12" ht="12.75" customHeight="1">
      <c r="L684" s="2"/>
    </row>
    <row r="685" spans="12:12" ht="12.75" customHeight="1">
      <c r="L685" s="2"/>
    </row>
    <row r="686" spans="12:12" ht="12.75" customHeight="1">
      <c r="L686" s="2"/>
    </row>
    <row r="687" spans="12:12" ht="12.75" customHeight="1">
      <c r="L687" s="2"/>
    </row>
    <row r="688" spans="12:12" ht="12.75" customHeight="1">
      <c r="L688" s="2"/>
    </row>
    <row r="689" spans="12:12" ht="12.75" customHeight="1">
      <c r="L689" s="2"/>
    </row>
    <row r="690" spans="12:12" ht="12.75" customHeight="1">
      <c r="L690" s="2"/>
    </row>
    <row r="691" spans="12:12" ht="12.75" customHeight="1">
      <c r="L691" s="2"/>
    </row>
    <row r="692" spans="12:12" ht="12.75" customHeight="1">
      <c r="L692" s="2"/>
    </row>
    <row r="693" spans="12:12" ht="12.75" customHeight="1">
      <c r="L693" s="2"/>
    </row>
    <row r="694" spans="12:12" ht="12.75" customHeight="1">
      <c r="L694" s="2"/>
    </row>
    <row r="695" spans="12:12" ht="12.75" customHeight="1">
      <c r="L695" s="2"/>
    </row>
    <row r="696" spans="12:12" ht="12.75" customHeight="1">
      <c r="L696" s="2"/>
    </row>
    <row r="697" spans="12:12" ht="12.75" customHeight="1">
      <c r="L697" s="2"/>
    </row>
    <row r="698" spans="12:12" ht="12.75" customHeight="1">
      <c r="L698" s="2"/>
    </row>
    <row r="699" spans="12:12" ht="12.75" customHeight="1">
      <c r="L699" s="2"/>
    </row>
    <row r="700" spans="12:12" ht="12.75" customHeight="1">
      <c r="L700" s="2"/>
    </row>
    <row r="701" spans="12:12" ht="12.75" customHeight="1">
      <c r="L701" s="2"/>
    </row>
    <row r="702" spans="12:12" ht="12.75" customHeight="1">
      <c r="L702" s="2"/>
    </row>
    <row r="703" spans="12:12" ht="12.75" customHeight="1">
      <c r="L703" s="2"/>
    </row>
    <row r="704" spans="12:12" ht="12.75" customHeight="1">
      <c r="L704" s="2"/>
    </row>
    <row r="705" spans="12:12" ht="12.75" customHeight="1">
      <c r="L705" s="2"/>
    </row>
    <row r="706" spans="12:12" ht="12.75" customHeight="1">
      <c r="L706" s="2"/>
    </row>
    <row r="707" spans="12:12" ht="12.75" customHeight="1">
      <c r="L707" s="2"/>
    </row>
    <row r="708" spans="12:12" ht="12.75" customHeight="1">
      <c r="L708" s="2"/>
    </row>
    <row r="709" spans="12:12" ht="12.75" customHeight="1">
      <c r="L709" s="2"/>
    </row>
    <row r="710" spans="12:12" ht="12.75" customHeight="1">
      <c r="L710" s="2"/>
    </row>
    <row r="711" spans="12:12" ht="12.75" customHeight="1">
      <c r="L711" s="2"/>
    </row>
    <row r="712" spans="12:12" ht="12.75" customHeight="1">
      <c r="L712" s="2"/>
    </row>
    <row r="713" spans="12:12" ht="12.75" customHeight="1">
      <c r="L713" s="2"/>
    </row>
    <row r="714" spans="12:12" ht="12.75" customHeight="1">
      <c r="L714" s="2"/>
    </row>
    <row r="715" spans="12:12" ht="12.75" customHeight="1">
      <c r="L715" s="2"/>
    </row>
    <row r="716" spans="12:12" ht="12.75" customHeight="1">
      <c r="L716" s="2"/>
    </row>
    <row r="717" spans="12:12" ht="12.75" customHeight="1">
      <c r="L717" s="2"/>
    </row>
    <row r="718" spans="12:12" ht="12.75" customHeight="1">
      <c r="L718" s="2"/>
    </row>
    <row r="719" spans="12:12" ht="12.75" customHeight="1">
      <c r="L719" s="2"/>
    </row>
    <row r="720" spans="12:12" ht="12.75" customHeight="1">
      <c r="L720" s="2"/>
    </row>
    <row r="721" spans="12:12" ht="12.75" customHeight="1">
      <c r="L721" s="2"/>
    </row>
    <row r="722" spans="12:12" ht="12.75" customHeight="1">
      <c r="L722" s="2"/>
    </row>
    <row r="723" spans="12:12" ht="12.75" customHeight="1">
      <c r="L723" s="2"/>
    </row>
    <row r="724" spans="12:12" ht="12.75" customHeight="1">
      <c r="L724" s="2"/>
    </row>
    <row r="725" spans="12:12" ht="12.75" customHeight="1">
      <c r="L725" s="2"/>
    </row>
    <row r="726" spans="12:12" ht="12.75" customHeight="1">
      <c r="L726" s="2"/>
    </row>
    <row r="727" spans="12:12" ht="12.75" customHeight="1">
      <c r="L727" s="2"/>
    </row>
    <row r="728" spans="12:12" ht="12.75" customHeight="1">
      <c r="L728" s="2"/>
    </row>
    <row r="729" spans="12:12" ht="12.75" customHeight="1">
      <c r="L729" s="2"/>
    </row>
    <row r="730" spans="12:12" ht="12.75" customHeight="1">
      <c r="L730" s="2"/>
    </row>
    <row r="731" spans="12:12" ht="12.75" customHeight="1">
      <c r="L731" s="2"/>
    </row>
    <row r="732" spans="12:12" ht="12.75" customHeight="1">
      <c r="L732" s="2"/>
    </row>
    <row r="733" spans="12:12" ht="12.75" customHeight="1">
      <c r="L733" s="2"/>
    </row>
    <row r="734" spans="12:12" ht="12.75" customHeight="1">
      <c r="L734" s="2"/>
    </row>
    <row r="735" spans="12:12" ht="12.75" customHeight="1">
      <c r="L735" s="2"/>
    </row>
    <row r="736" spans="12:12" ht="12.75" customHeight="1">
      <c r="L736" s="2"/>
    </row>
    <row r="737" spans="12:12" ht="12.75" customHeight="1">
      <c r="L737" s="2"/>
    </row>
    <row r="738" spans="12:12" ht="12.75" customHeight="1">
      <c r="L738" s="2"/>
    </row>
    <row r="739" spans="12:12" ht="12.75" customHeight="1">
      <c r="L739" s="2"/>
    </row>
    <row r="740" spans="12:12" ht="12.75" customHeight="1">
      <c r="L740" s="2"/>
    </row>
    <row r="741" spans="12:12" ht="12.75" customHeight="1">
      <c r="L741" s="2"/>
    </row>
    <row r="742" spans="12:12" ht="12.75" customHeight="1">
      <c r="L742" s="2"/>
    </row>
    <row r="743" spans="12:12" ht="12.75" customHeight="1">
      <c r="L743" s="2"/>
    </row>
    <row r="744" spans="12:12" ht="12.75" customHeight="1">
      <c r="L744" s="2"/>
    </row>
    <row r="745" spans="12:12" ht="12.75" customHeight="1">
      <c r="L745" s="2"/>
    </row>
    <row r="746" spans="12:12" ht="12.75" customHeight="1">
      <c r="L746" s="2"/>
    </row>
    <row r="747" spans="12:12" ht="12.75" customHeight="1">
      <c r="L747" s="2"/>
    </row>
    <row r="748" spans="12:12" ht="12.75" customHeight="1">
      <c r="L748" s="2"/>
    </row>
    <row r="749" spans="12:12" ht="12.75" customHeight="1">
      <c r="L749" s="2"/>
    </row>
    <row r="750" spans="12:12" ht="12.75" customHeight="1">
      <c r="L750" s="2"/>
    </row>
    <row r="751" spans="12:12" ht="12.75" customHeight="1">
      <c r="L751" s="2"/>
    </row>
    <row r="752" spans="12:12" ht="12.75" customHeight="1">
      <c r="L752" s="2"/>
    </row>
    <row r="753" spans="12:12" ht="12.75" customHeight="1">
      <c r="L753" s="2"/>
    </row>
    <row r="754" spans="12:12" ht="12.75" customHeight="1">
      <c r="L754" s="2"/>
    </row>
    <row r="755" spans="12:12" ht="12.75" customHeight="1">
      <c r="L755" s="2"/>
    </row>
    <row r="756" spans="12:12" ht="12.75" customHeight="1">
      <c r="L756" s="2"/>
    </row>
    <row r="757" spans="12:12" ht="12.75" customHeight="1">
      <c r="L757" s="2"/>
    </row>
    <row r="758" spans="12:12" ht="12.75" customHeight="1">
      <c r="L758" s="2"/>
    </row>
    <row r="759" spans="12:12" ht="12.75" customHeight="1">
      <c r="L759" s="2"/>
    </row>
    <row r="760" spans="12:12" ht="12.75" customHeight="1">
      <c r="L760" s="2"/>
    </row>
    <row r="761" spans="12:12" ht="12.75" customHeight="1">
      <c r="L761" s="2"/>
    </row>
    <row r="762" spans="12:12" ht="12.75" customHeight="1">
      <c r="L762" s="2"/>
    </row>
    <row r="763" spans="12:12" ht="12.75" customHeight="1">
      <c r="L763" s="2"/>
    </row>
    <row r="764" spans="12:12" ht="12.75" customHeight="1">
      <c r="L764" s="2"/>
    </row>
    <row r="765" spans="12:12" ht="12.75" customHeight="1">
      <c r="L765" s="2"/>
    </row>
    <row r="766" spans="12:12" ht="12.75" customHeight="1">
      <c r="L766" s="2"/>
    </row>
    <row r="767" spans="12:12" ht="12.75" customHeight="1">
      <c r="L767" s="2"/>
    </row>
    <row r="768" spans="12:12" ht="12.75" customHeight="1">
      <c r="L768" s="2"/>
    </row>
    <row r="769" spans="12:12" ht="12.75" customHeight="1">
      <c r="L769" s="2"/>
    </row>
    <row r="770" spans="12:12" ht="12.75" customHeight="1">
      <c r="L770" s="2"/>
    </row>
    <row r="771" spans="12:12" ht="12.75" customHeight="1">
      <c r="L771" s="2"/>
    </row>
    <row r="772" spans="12:12" ht="12.75" customHeight="1">
      <c r="L772" s="2"/>
    </row>
    <row r="773" spans="12:12" ht="12.75" customHeight="1">
      <c r="L773" s="2"/>
    </row>
    <row r="774" spans="12:12" ht="12.75" customHeight="1">
      <c r="L774" s="2"/>
    </row>
    <row r="775" spans="12:12" ht="12.75" customHeight="1">
      <c r="L775" s="2"/>
    </row>
    <row r="776" spans="12:12" ht="12.75" customHeight="1">
      <c r="L776" s="2"/>
    </row>
    <row r="777" spans="12:12" ht="12.75" customHeight="1">
      <c r="L777" s="2"/>
    </row>
    <row r="778" spans="12:12" ht="12.75" customHeight="1">
      <c r="L778" s="2"/>
    </row>
    <row r="779" spans="12:12" ht="12.75" customHeight="1">
      <c r="L779" s="2"/>
    </row>
    <row r="780" spans="12:12" ht="12.75" customHeight="1">
      <c r="L780" s="2"/>
    </row>
    <row r="781" spans="12:12" ht="12.75" customHeight="1">
      <c r="L781" s="2"/>
    </row>
    <row r="782" spans="12:12" ht="12.75" customHeight="1">
      <c r="L782" s="2"/>
    </row>
    <row r="783" spans="12:12" ht="12.75" customHeight="1">
      <c r="L783" s="2"/>
    </row>
    <row r="784" spans="12:12" ht="12.75" customHeight="1">
      <c r="L784" s="2"/>
    </row>
    <row r="785" spans="12:12" ht="12.75" customHeight="1">
      <c r="L785" s="2"/>
    </row>
    <row r="786" spans="12:12" ht="12.75" customHeight="1">
      <c r="L786" s="2"/>
    </row>
    <row r="787" spans="12:12" ht="12.75" customHeight="1">
      <c r="L787" s="2"/>
    </row>
    <row r="788" spans="12:12" ht="12.75" customHeight="1">
      <c r="L788" s="2"/>
    </row>
    <row r="789" spans="12:12" ht="12.75" customHeight="1">
      <c r="L789" s="2"/>
    </row>
    <row r="790" spans="12:12" ht="12.75" customHeight="1">
      <c r="L790" s="2"/>
    </row>
    <row r="791" spans="12:12" ht="12.75" customHeight="1">
      <c r="L791" s="2"/>
    </row>
    <row r="792" spans="12:12" ht="12.75" customHeight="1">
      <c r="L792" s="2"/>
    </row>
    <row r="793" spans="12:12" ht="12.75" customHeight="1">
      <c r="L793" s="2"/>
    </row>
    <row r="794" spans="12:12" ht="12.75" customHeight="1">
      <c r="L794" s="2"/>
    </row>
    <row r="795" spans="12:12" ht="12.75" customHeight="1">
      <c r="L795" s="2"/>
    </row>
    <row r="796" spans="12:12" ht="12.75" customHeight="1">
      <c r="L796" s="2"/>
    </row>
    <row r="797" spans="12:12" ht="12.75" customHeight="1">
      <c r="L797" s="2"/>
    </row>
    <row r="798" spans="12:12" ht="12.75" customHeight="1">
      <c r="L798" s="2"/>
    </row>
    <row r="799" spans="12:12" ht="12.75" customHeight="1">
      <c r="L799" s="2"/>
    </row>
    <row r="800" spans="12:12" ht="12.75" customHeight="1">
      <c r="L800" s="2"/>
    </row>
    <row r="801" spans="12:12" ht="12.75" customHeight="1">
      <c r="L801" s="2"/>
    </row>
    <row r="802" spans="12:12" ht="12.75" customHeight="1">
      <c r="L802" s="2"/>
    </row>
    <row r="803" spans="12:12" ht="12.75" customHeight="1">
      <c r="L803" s="2"/>
    </row>
    <row r="804" spans="12:12" ht="12.75" customHeight="1">
      <c r="L804" s="2"/>
    </row>
    <row r="805" spans="12:12" ht="12.75" customHeight="1">
      <c r="L805" s="2"/>
    </row>
    <row r="806" spans="12:12" ht="12.75" customHeight="1">
      <c r="L806" s="2"/>
    </row>
    <row r="807" spans="12:12" ht="12.75" customHeight="1">
      <c r="L807" s="2"/>
    </row>
    <row r="808" spans="12:12" ht="12.75" customHeight="1">
      <c r="L808" s="2"/>
    </row>
    <row r="809" spans="12:12" ht="12.75" customHeight="1">
      <c r="L809" s="2"/>
    </row>
    <row r="810" spans="12:12" ht="12.75" customHeight="1">
      <c r="L810" s="2"/>
    </row>
    <row r="811" spans="12:12" ht="12.75" customHeight="1">
      <c r="L811" s="2"/>
    </row>
    <row r="812" spans="12:12" ht="12.75" customHeight="1">
      <c r="L812" s="2"/>
    </row>
    <row r="813" spans="12:12" ht="12.75" customHeight="1">
      <c r="L813" s="2"/>
    </row>
    <row r="814" spans="12:12" ht="12.75" customHeight="1">
      <c r="L814" s="2"/>
    </row>
    <row r="815" spans="12:12" ht="12.75" customHeight="1">
      <c r="L815" s="2"/>
    </row>
    <row r="816" spans="12:12" ht="12.75" customHeight="1">
      <c r="L816" s="2"/>
    </row>
    <row r="817" spans="12:12" ht="12.75" customHeight="1">
      <c r="L817" s="2"/>
    </row>
    <row r="818" spans="12:12" ht="12.75" customHeight="1">
      <c r="L818" s="2"/>
    </row>
    <row r="819" spans="12:12" ht="12.75" customHeight="1">
      <c r="L819" s="2"/>
    </row>
    <row r="820" spans="12:12" ht="12.75" customHeight="1">
      <c r="L820" s="2"/>
    </row>
    <row r="821" spans="12:12" ht="12.75" customHeight="1">
      <c r="L821" s="2"/>
    </row>
    <row r="822" spans="12:12" ht="12.75" customHeight="1">
      <c r="L822" s="2"/>
    </row>
    <row r="823" spans="12:12" ht="12.75" customHeight="1">
      <c r="L823" s="2"/>
    </row>
    <row r="824" spans="12:12" ht="12.75" customHeight="1">
      <c r="L824" s="2"/>
    </row>
    <row r="825" spans="12:12" ht="12.75" customHeight="1">
      <c r="L825" s="2"/>
    </row>
    <row r="826" spans="12:12" ht="12.75" customHeight="1">
      <c r="L826" s="2"/>
    </row>
    <row r="827" spans="12:12" ht="12.75" customHeight="1">
      <c r="L827" s="2"/>
    </row>
    <row r="828" spans="12:12" ht="12.75" customHeight="1">
      <c r="L828" s="2"/>
    </row>
    <row r="829" spans="12:12" ht="12.75" customHeight="1">
      <c r="L829" s="2"/>
    </row>
    <row r="830" spans="12:12" ht="12.75" customHeight="1">
      <c r="L830" s="2"/>
    </row>
    <row r="831" spans="12:12" ht="12.75" customHeight="1">
      <c r="L831" s="2"/>
    </row>
    <row r="832" spans="12:12" ht="12.75" customHeight="1">
      <c r="L832" s="2"/>
    </row>
    <row r="833" spans="12:12" ht="12.75" customHeight="1">
      <c r="L833" s="2"/>
    </row>
    <row r="834" spans="12:12" ht="12.75" customHeight="1">
      <c r="L834" s="2"/>
    </row>
    <row r="835" spans="12:12" ht="12.75" customHeight="1">
      <c r="L835" s="2"/>
    </row>
    <row r="836" spans="12:12" ht="12.75" customHeight="1">
      <c r="L836" s="2"/>
    </row>
    <row r="837" spans="12:12" ht="12.75" customHeight="1">
      <c r="L837" s="2"/>
    </row>
    <row r="838" spans="12:12" ht="12.75" customHeight="1">
      <c r="L838" s="2"/>
    </row>
    <row r="839" spans="12:12" ht="12.75" customHeight="1">
      <c r="L839" s="2"/>
    </row>
    <row r="840" spans="12:12" ht="12.75" customHeight="1">
      <c r="L840" s="2"/>
    </row>
    <row r="841" spans="12:12" ht="12.75" customHeight="1">
      <c r="L841" s="2"/>
    </row>
    <row r="842" spans="12:12" ht="12.75" customHeight="1">
      <c r="L842" s="2"/>
    </row>
    <row r="843" spans="12:12" ht="12.75" customHeight="1">
      <c r="L843" s="2"/>
    </row>
    <row r="844" spans="12:12" ht="12.75" customHeight="1">
      <c r="L844" s="2"/>
    </row>
    <row r="845" spans="12:12" ht="12.75" customHeight="1">
      <c r="L845" s="2"/>
    </row>
    <row r="846" spans="12:12" ht="12.75" customHeight="1">
      <c r="L846" s="2"/>
    </row>
    <row r="847" spans="12:12" ht="12.75" customHeight="1">
      <c r="L847" s="2"/>
    </row>
    <row r="848" spans="12:12" ht="12.75" customHeight="1">
      <c r="L848" s="2"/>
    </row>
    <row r="849" spans="12:12" ht="12.75" customHeight="1">
      <c r="L849" s="2"/>
    </row>
    <row r="850" spans="12:12" ht="12.75" customHeight="1">
      <c r="L850" s="2"/>
    </row>
    <row r="851" spans="12:12" ht="12.75" customHeight="1">
      <c r="L851" s="2"/>
    </row>
    <row r="852" spans="12:12" ht="12.75" customHeight="1">
      <c r="L852" s="2"/>
    </row>
    <row r="853" spans="12:12" ht="12.75" customHeight="1">
      <c r="L853" s="2"/>
    </row>
    <row r="854" spans="12:12" ht="12.75" customHeight="1">
      <c r="L854" s="2"/>
    </row>
    <row r="855" spans="12:12" ht="12.75" customHeight="1">
      <c r="L855" s="2"/>
    </row>
    <row r="856" spans="12:12" ht="12.75" customHeight="1">
      <c r="L856" s="2"/>
    </row>
    <row r="857" spans="12:12" ht="12.75" customHeight="1">
      <c r="L857" s="2"/>
    </row>
    <row r="858" spans="12:12" ht="12.75" customHeight="1">
      <c r="L858" s="2"/>
    </row>
    <row r="859" spans="12:12" ht="12.75" customHeight="1">
      <c r="L859" s="2"/>
    </row>
    <row r="860" spans="12:12" ht="12.75" customHeight="1">
      <c r="L860" s="2"/>
    </row>
    <row r="861" spans="12:12" ht="12.75" customHeight="1">
      <c r="L861" s="2"/>
    </row>
    <row r="862" spans="12:12" ht="12.75" customHeight="1">
      <c r="L862" s="2"/>
    </row>
    <row r="863" spans="12:12" ht="12.75" customHeight="1">
      <c r="L863" s="2"/>
    </row>
    <row r="864" spans="12:12" ht="12.75" customHeight="1">
      <c r="L864" s="2"/>
    </row>
    <row r="865" spans="12:12" ht="12.75" customHeight="1">
      <c r="L865" s="2"/>
    </row>
    <row r="866" spans="12:12" ht="12.75" customHeight="1">
      <c r="L866" s="2"/>
    </row>
    <row r="867" spans="12:12" ht="12.75" customHeight="1">
      <c r="L867" s="2"/>
    </row>
    <row r="868" spans="12:12" ht="12.75" customHeight="1">
      <c r="L868" s="2"/>
    </row>
    <row r="869" spans="12:12" ht="12.75" customHeight="1">
      <c r="L869" s="2"/>
    </row>
    <row r="870" spans="12:12" ht="12.75" customHeight="1">
      <c r="L870" s="2"/>
    </row>
    <row r="871" spans="12:12" ht="12.75" customHeight="1">
      <c r="L871" s="2"/>
    </row>
    <row r="872" spans="12:12" ht="12.75" customHeight="1">
      <c r="L872" s="2"/>
    </row>
    <row r="873" spans="12:12" ht="12.75" customHeight="1">
      <c r="L873" s="2"/>
    </row>
    <row r="874" spans="12:12" ht="12.75" customHeight="1">
      <c r="L874" s="2"/>
    </row>
    <row r="875" spans="12:12" ht="12.75" customHeight="1">
      <c r="L875" s="2"/>
    </row>
    <row r="876" spans="12:12" ht="12.75" customHeight="1">
      <c r="L876" s="2"/>
    </row>
    <row r="877" spans="12:12" ht="12.75" customHeight="1">
      <c r="L877" s="2"/>
    </row>
    <row r="878" spans="12:12" ht="12.75" customHeight="1">
      <c r="L878" s="2"/>
    </row>
    <row r="879" spans="12:12" ht="12.75" customHeight="1">
      <c r="L879" s="2"/>
    </row>
    <row r="880" spans="12:12" ht="12.75" customHeight="1">
      <c r="L880" s="2"/>
    </row>
    <row r="881" spans="12:12" ht="12.75" customHeight="1">
      <c r="L881" s="2"/>
    </row>
    <row r="882" spans="12:12" ht="12.75" customHeight="1">
      <c r="L882" s="2"/>
    </row>
    <row r="883" spans="12:12" ht="12.75" customHeight="1">
      <c r="L883" s="2"/>
    </row>
    <row r="884" spans="12:12" ht="12.75" customHeight="1">
      <c r="L884" s="2"/>
    </row>
    <row r="885" spans="12:12" ht="12.75" customHeight="1">
      <c r="L885" s="2"/>
    </row>
    <row r="886" spans="12:12" ht="12.75" customHeight="1">
      <c r="L886" s="2"/>
    </row>
    <row r="887" spans="12:12" ht="12.75" customHeight="1">
      <c r="L887" s="2"/>
    </row>
    <row r="888" spans="12:12" ht="12.75" customHeight="1">
      <c r="L888" s="2"/>
    </row>
    <row r="889" spans="12:12" ht="12.75" customHeight="1">
      <c r="L889" s="2"/>
    </row>
    <row r="890" spans="12:12" ht="12.75" customHeight="1">
      <c r="L890" s="2"/>
    </row>
    <row r="891" spans="12:12" ht="12.75" customHeight="1">
      <c r="L891" s="2"/>
    </row>
    <row r="892" spans="12:12" ht="12.75" customHeight="1">
      <c r="L892" s="2"/>
    </row>
    <row r="893" spans="12:12" ht="12.75" customHeight="1">
      <c r="L893" s="2"/>
    </row>
    <row r="894" spans="12:12" ht="12.75" customHeight="1">
      <c r="L894" s="2"/>
    </row>
    <row r="895" spans="12:12" ht="12.75" customHeight="1">
      <c r="L895" s="2"/>
    </row>
    <row r="896" spans="12:12" ht="12.75" customHeight="1">
      <c r="L896" s="2"/>
    </row>
    <row r="897" spans="12:12" ht="12.75" customHeight="1">
      <c r="L897" s="2"/>
    </row>
    <row r="898" spans="12:12" ht="12.75" customHeight="1">
      <c r="L898" s="2"/>
    </row>
    <row r="899" spans="12:12" ht="12.75" customHeight="1">
      <c r="L899" s="2"/>
    </row>
    <row r="900" spans="12:12" ht="12.75" customHeight="1">
      <c r="L900" s="2"/>
    </row>
    <row r="901" spans="12:12" ht="12.75" customHeight="1">
      <c r="L901" s="2"/>
    </row>
    <row r="902" spans="12:12" ht="12.75" customHeight="1">
      <c r="L902" s="2"/>
    </row>
    <row r="903" spans="12:12" ht="12.75" customHeight="1">
      <c r="L903" s="2"/>
    </row>
    <row r="904" spans="12:12" ht="12.75" customHeight="1">
      <c r="L904" s="2"/>
    </row>
    <row r="905" spans="12:12" ht="12.75" customHeight="1">
      <c r="L905" s="2"/>
    </row>
    <row r="906" spans="12:12" ht="12.75" customHeight="1">
      <c r="L906" s="2"/>
    </row>
    <row r="907" spans="12:12" ht="12.75" customHeight="1">
      <c r="L907" s="2"/>
    </row>
    <row r="908" spans="12:12" ht="12.75" customHeight="1">
      <c r="L908" s="2"/>
    </row>
    <row r="909" spans="12:12" ht="12.75" customHeight="1">
      <c r="L909" s="2"/>
    </row>
    <row r="910" spans="12:12" ht="12.75" customHeight="1">
      <c r="L910" s="2"/>
    </row>
    <row r="911" spans="12:12" ht="12.75" customHeight="1">
      <c r="L911" s="2"/>
    </row>
    <row r="912" spans="12:12" ht="12.75" customHeight="1">
      <c r="L912" s="2"/>
    </row>
    <row r="913" spans="12:12" ht="12.75" customHeight="1">
      <c r="L913" s="2"/>
    </row>
    <row r="914" spans="12:12" ht="12.75" customHeight="1">
      <c r="L914" s="2"/>
    </row>
    <row r="915" spans="12:12" ht="12.75" customHeight="1">
      <c r="L915" s="2"/>
    </row>
    <row r="916" spans="12:12" ht="12.75" customHeight="1">
      <c r="L916" s="2"/>
    </row>
    <row r="917" spans="12:12" ht="12.75" customHeight="1">
      <c r="L917" s="2"/>
    </row>
    <row r="918" spans="12:12" ht="12.75" customHeight="1">
      <c r="L918" s="2"/>
    </row>
    <row r="919" spans="12:12" ht="12.75" customHeight="1">
      <c r="L919" s="2"/>
    </row>
    <row r="920" spans="12:12" ht="12.75" customHeight="1">
      <c r="L920" s="2"/>
    </row>
    <row r="921" spans="12:12" ht="12.75" customHeight="1">
      <c r="L921" s="2"/>
    </row>
    <row r="922" spans="12:12" ht="12.75" customHeight="1">
      <c r="L922" s="2"/>
    </row>
    <row r="923" spans="12:12" ht="12.75" customHeight="1">
      <c r="L923" s="2"/>
    </row>
    <row r="924" spans="12:12" ht="12.75" customHeight="1">
      <c r="L924" s="2"/>
    </row>
    <row r="925" spans="12:12" ht="12.75" customHeight="1">
      <c r="L925" s="2"/>
    </row>
    <row r="926" spans="12:12" ht="12.75" customHeight="1">
      <c r="L926" s="2"/>
    </row>
    <row r="927" spans="12:12" ht="12.75" customHeight="1">
      <c r="L927" s="2"/>
    </row>
    <row r="928" spans="12:12" ht="12.75" customHeight="1">
      <c r="L928" s="2"/>
    </row>
    <row r="929" spans="12:12" ht="12.75" customHeight="1">
      <c r="L929" s="2"/>
    </row>
    <row r="930" spans="12:12" ht="12.75" customHeight="1">
      <c r="L930" s="2"/>
    </row>
    <row r="931" spans="12:12" ht="12.75" customHeight="1">
      <c r="L931" s="2"/>
    </row>
    <row r="932" spans="12:12" ht="12.75" customHeight="1">
      <c r="L932" s="2"/>
    </row>
    <row r="933" spans="12:12" ht="12.75" customHeight="1">
      <c r="L933" s="2"/>
    </row>
    <row r="934" spans="12:12" ht="12.75" customHeight="1">
      <c r="L934" s="2"/>
    </row>
    <row r="935" spans="12:12" ht="12.75" customHeight="1">
      <c r="L935" s="2"/>
    </row>
    <row r="936" spans="12:12" ht="12.75" customHeight="1">
      <c r="L936" s="2"/>
    </row>
    <row r="937" spans="12:12" ht="12.75" customHeight="1">
      <c r="L937" s="2"/>
    </row>
    <row r="938" spans="12:12" ht="12.75" customHeight="1">
      <c r="L938" s="2"/>
    </row>
    <row r="939" spans="12:12" ht="12.75" customHeight="1">
      <c r="L939" s="2"/>
    </row>
    <row r="940" spans="12:12" ht="12.75" customHeight="1">
      <c r="L940" s="2"/>
    </row>
    <row r="941" spans="12:12" ht="12.75" customHeight="1">
      <c r="L941" s="2"/>
    </row>
    <row r="942" spans="12:12" ht="12.75" customHeight="1">
      <c r="L942" s="2"/>
    </row>
    <row r="943" spans="12:12" ht="12.75" customHeight="1">
      <c r="L943" s="2"/>
    </row>
    <row r="944" spans="12:12" ht="12.75" customHeight="1">
      <c r="L944" s="2"/>
    </row>
    <row r="945" spans="12:12" ht="12.75" customHeight="1">
      <c r="L945" s="2"/>
    </row>
    <row r="946" spans="12:12" ht="12.75" customHeight="1">
      <c r="L946" s="2"/>
    </row>
    <row r="947" spans="12:12" ht="12.75" customHeight="1">
      <c r="L947" s="2"/>
    </row>
    <row r="948" spans="12:12" ht="12.75" customHeight="1">
      <c r="L948" s="2"/>
    </row>
    <row r="949" spans="12:12" ht="12.75" customHeight="1">
      <c r="L949" s="2"/>
    </row>
    <row r="950" spans="12:12" ht="12.75" customHeight="1">
      <c r="L950" s="2"/>
    </row>
    <row r="951" spans="12:12" ht="12.75" customHeight="1">
      <c r="L951" s="2"/>
    </row>
    <row r="952" spans="12:12" ht="12.75" customHeight="1">
      <c r="L952" s="2"/>
    </row>
    <row r="953" spans="12:12" ht="12.75" customHeight="1">
      <c r="L953" s="2"/>
    </row>
    <row r="954" spans="12:12" ht="12.75" customHeight="1">
      <c r="L954" s="2"/>
    </row>
    <row r="955" spans="12:12" ht="12.75" customHeight="1">
      <c r="L955" s="2"/>
    </row>
    <row r="956" spans="12:12" ht="12.75" customHeight="1">
      <c r="L956" s="2"/>
    </row>
    <row r="957" spans="12:12" ht="12.75" customHeight="1">
      <c r="L957" s="2"/>
    </row>
    <row r="958" spans="12:12" ht="12.75" customHeight="1">
      <c r="L958" s="2"/>
    </row>
    <row r="959" spans="12:12" ht="12.75" customHeight="1">
      <c r="L959" s="2"/>
    </row>
    <row r="960" spans="12:12" ht="12.75" customHeight="1">
      <c r="L960" s="2"/>
    </row>
    <row r="961" spans="12:12" ht="12.75" customHeight="1">
      <c r="L961" s="2"/>
    </row>
    <row r="962" spans="12:12" ht="12.75" customHeight="1">
      <c r="L962" s="2"/>
    </row>
    <row r="963" spans="12:12" ht="12.75" customHeight="1">
      <c r="L963" s="2"/>
    </row>
    <row r="964" spans="12:12" ht="12.75" customHeight="1">
      <c r="L964" s="2"/>
    </row>
    <row r="965" spans="12:12" ht="12.75" customHeight="1">
      <c r="L965" s="2"/>
    </row>
    <row r="966" spans="12:12" ht="12.75" customHeight="1">
      <c r="L966" s="2"/>
    </row>
    <row r="967" spans="12:12" ht="12.75" customHeight="1">
      <c r="L967" s="2"/>
    </row>
    <row r="968" spans="12:12" ht="12.75" customHeight="1">
      <c r="L968" s="2"/>
    </row>
    <row r="969" spans="12:12" ht="12.75" customHeight="1">
      <c r="L969" s="2"/>
    </row>
    <row r="970" spans="12:12" ht="12.75" customHeight="1">
      <c r="L970" s="2"/>
    </row>
    <row r="971" spans="12:12" ht="12.75" customHeight="1">
      <c r="L971" s="2"/>
    </row>
    <row r="972" spans="12:12" ht="12.75" customHeight="1">
      <c r="L972" s="2"/>
    </row>
    <row r="973" spans="12:12" ht="12.75" customHeight="1">
      <c r="L973" s="2"/>
    </row>
    <row r="974" spans="12:12" ht="12.75" customHeight="1">
      <c r="L974" s="2"/>
    </row>
    <row r="975" spans="12:12" ht="12.75" customHeight="1">
      <c r="L975" s="2"/>
    </row>
    <row r="976" spans="12:12" ht="12.75" customHeight="1">
      <c r="L976" s="2"/>
    </row>
    <row r="977" spans="12:12" ht="12.75" customHeight="1">
      <c r="L977" s="2"/>
    </row>
    <row r="978" spans="12:12" ht="12.75" customHeight="1">
      <c r="L978" s="2"/>
    </row>
    <row r="979" spans="12:12" ht="12.75" customHeight="1">
      <c r="L979" s="2"/>
    </row>
    <row r="980" spans="12:12" ht="12.75" customHeight="1">
      <c r="L980" s="2"/>
    </row>
    <row r="981" spans="12:12" ht="12.75" customHeight="1">
      <c r="L981" s="2"/>
    </row>
    <row r="982" spans="12:12" ht="12.75" customHeight="1">
      <c r="L982" s="2"/>
    </row>
    <row r="983" spans="12:12" ht="12.75" customHeight="1">
      <c r="L983" s="2"/>
    </row>
    <row r="984" spans="12:12" ht="12.75" customHeight="1">
      <c r="L984" s="2"/>
    </row>
    <row r="985" spans="12:12" ht="12.75" customHeight="1">
      <c r="L985" s="2"/>
    </row>
    <row r="986" spans="12:12" ht="12.75" customHeight="1">
      <c r="L986" s="2"/>
    </row>
    <row r="987" spans="12:12" ht="12.75" customHeight="1">
      <c r="L987" s="2"/>
    </row>
    <row r="988" spans="12:12" ht="12.75" customHeight="1">
      <c r="L988" s="2"/>
    </row>
    <row r="989" spans="12:12" ht="12.75" customHeight="1">
      <c r="L989" s="2"/>
    </row>
    <row r="990" spans="12:12" ht="12.75" customHeight="1">
      <c r="L990" s="2"/>
    </row>
    <row r="991" spans="12:12" ht="12.75" customHeight="1">
      <c r="L991" s="2"/>
    </row>
    <row r="992" spans="12:12" ht="12.75" customHeight="1">
      <c r="L992" s="2"/>
    </row>
    <row r="993" spans="12:12" ht="12.75" customHeight="1">
      <c r="L993" s="2"/>
    </row>
    <row r="994" spans="12:12" ht="12.75" customHeight="1">
      <c r="L994" s="2"/>
    </row>
    <row r="995" spans="12:12" ht="12.75" customHeight="1">
      <c r="L995" s="2"/>
    </row>
    <row r="996" spans="12:12" ht="12.75" customHeight="1">
      <c r="L996" s="2"/>
    </row>
    <row r="997" spans="12:12" ht="12.75" customHeight="1">
      <c r="L997" s="2"/>
    </row>
    <row r="998" spans="12:12" ht="12.75" customHeight="1">
      <c r="L998" s="2"/>
    </row>
    <row r="999" spans="12:12" ht="12.75" customHeight="1">
      <c r="L999" s="2"/>
    </row>
    <row r="1000" spans="12:12" ht="12.75" customHeight="1">
      <c r="L1000" s="2"/>
    </row>
    <row r="1001" spans="12:12" ht="12.75" customHeight="1">
      <c r="L1001" s="2"/>
    </row>
    <row r="1002" spans="12:12" ht="12.75" customHeight="1">
      <c r="L1002" s="2"/>
    </row>
    <row r="1003" spans="12:12" ht="12.75" customHeight="1">
      <c r="L1003" s="2"/>
    </row>
    <row r="1004" spans="12:12" ht="12.75" customHeight="1">
      <c r="L1004" s="2"/>
    </row>
    <row r="1005" spans="12:12" ht="12.75" customHeight="1">
      <c r="L1005" s="2"/>
    </row>
    <row r="1006" spans="12:12" ht="12.75" customHeight="1">
      <c r="L1006" s="2"/>
    </row>
  </sheetData>
  <autoFilter ref="A26:U531">
    <sortState ref="A26:U531">
      <sortCondition descending="1" ref="A26:A531"/>
    </sortState>
  </autoFilter>
  <mergeCells count="15">
    <mergeCell ref="A3:B3"/>
    <mergeCell ref="A1:E1"/>
    <mergeCell ref="D4:J4"/>
    <mergeCell ref="D5:J12"/>
    <mergeCell ref="P25:U25"/>
    <mergeCell ref="M13:O16"/>
    <mergeCell ref="I14:K16"/>
    <mergeCell ref="V19:V25"/>
    <mergeCell ref="L19:L25"/>
    <mergeCell ref="M19:M25"/>
    <mergeCell ref="B25:G25"/>
    <mergeCell ref="H20:H25"/>
    <mergeCell ref="J20:J25"/>
    <mergeCell ref="N19:N25"/>
    <mergeCell ref="O19:O25"/>
  </mergeCells>
  <conditionalFormatting sqref="I27:I278">
    <cfRule type="containsText" dxfId="3" priority="1" operator="containsText" text="1">
      <formula>NOT(ISERROR(SEARCH(("1"),(I27))))</formula>
    </cfRule>
  </conditionalFormatting>
  <conditionalFormatting sqref="K27:K278">
    <cfRule type="containsText" dxfId="2" priority="2" operator="containsText" text="1">
      <formula>NOT(ISERROR(SEARCH(("1"),(K27))))</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D2:J4"/>
  <sheetViews>
    <sheetView workbookViewId="0"/>
  </sheetViews>
  <sheetFormatPr defaultColWidth="14.42578125" defaultRowHeight="15" customHeight="1"/>
  <sheetData>
    <row r="2" spans="4:10" ht="12.75">
      <c r="D2" s="267" t="s">
        <v>91</v>
      </c>
      <c r="E2" s="227"/>
      <c r="F2" s="227"/>
      <c r="G2" s="227"/>
      <c r="H2" s="227"/>
      <c r="I2" s="227"/>
      <c r="J2" s="227"/>
    </row>
    <row r="3" spans="4:10" ht="15" customHeight="1">
      <c r="D3" s="227"/>
      <c r="E3" s="227"/>
      <c r="F3" s="227"/>
      <c r="G3" s="227"/>
      <c r="H3" s="227"/>
      <c r="I3" s="227"/>
      <c r="J3" s="227"/>
    </row>
    <row r="4" spans="4:10" ht="15" customHeight="1">
      <c r="D4" s="227"/>
      <c r="E4" s="227"/>
      <c r="F4" s="227"/>
      <c r="G4" s="227"/>
      <c r="H4" s="227"/>
      <c r="I4" s="227"/>
      <c r="J4" s="227"/>
    </row>
  </sheetData>
  <mergeCells count="1">
    <mergeCell ref="D2:J4"/>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B2:M34"/>
  <sheetViews>
    <sheetView workbookViewId="0">
      <selection activeCell="F18" sqref="F18:G18"/>
    </sheetView>
  </sheetViews>
  <sheetFormatPr defaultColWidth="14.42578125" defaultRowHeight="15" customHeight="1"/>
  <sheetData>
    <row r="2" spans="2:13" ht="12.75">
      <c r="C2" s="280" t="s">
        <v>92</v>
      </c>
      <c r="D2" s="224"/>
      <c r="E2" s="224"/>
      <c r="F2" s="224"/>
      <c r="G2" s="224"/>
      <c r="H2" s="225"/>
    </row>
    <row r="3" spans="2:13" ht="12.75">
      <c r="C3" s="281" t="s">
        <v>93</v>
      </c>
      <c r="D3" s="230"/>
      <c r="E3" s="230"/>
      <c r="F3" s="230"/>
      <c r="G3" s="230"/>
      <c r="H3" s="231"/>
    </row>
    <row r="4" spans="2:13" ht="12.75">
      <c r="C4" s="263"/>
      <c r="D4" s="227"/>
      <c r="E4" s="227"/>
      <c r="F4" s="227"/>
      <c r="G4" s="227"/>
      <c r="H4" s="264"/>
    </row>
    <row r="5" spans="2:13" ht="12.75">
      <c r="C5" s="263"/>
      <c r="D5" s="227"/>
      <c r="E5" s="227"/>
      <c r="F5" s="227"/>
      <c r="G5" s="227"/>
      <c r="H5" s="264"/>
    </row>
    <row r="6" spans="2:13" ht="12.75">
      <c r="C6" s="263"/>
      <c r="D6" s="227"/>
      <c r="E6" s="227"/>
      <c r="F6" s="227"/>
      <c r="G6" s="227"/>
      <c r="H6" s="264"/>
    </row>
    <row r="7" spans="2:13" ht="12.75">
      <c r="C7" s="232"/>
      <c r="D7" s="233"/>
      <c r="E7" s="233"/>
      <c r="F7" s="233"/>
      <c r="G7" s="233"/>
      <c r="H7" s="234"/>
    </row>
    <row r="10" spans="2:13">
      <c r="B10" s="66" t="s">
        <v>94</v>
      </c>
      <c r="C10" s="67"/>
      <c r="D10" s="67"/>
      <c r="E10" s="68"/>
      <c r="F10" s="68"/>
      <c r="G10" s="68"/>
      <c r="H10" s="68"/>
      <c r="I10" s="69">
        <v>252</v>
      </c>
    </row>
    <row r="11" spans="2:13">
      <c r="B11" s="70" t="s">
        <v>95</v>
      </c>
      <c r="C11" s="71"/>
      <c r="D11" s="71"/>
      <c r="E11" s="72"/>
      <c r="F11" s="72"/>
      <c r="G11" s="72"/>
      <c r="H11" s="72"/>
      <c r="I11" s="73">
        <v>252</v>
      </c>
    </row>
    <row r="12" spans="2:13">
      <c r="B12" s="279" t="s">
        <v>96</v>
      </c>
      <c r="C12" s="225"/>
      <c r="D12" s="28">
        <v>0.01</v>
      </c>
      <c r="E12" s="74"/>
      <c r="F12" s="74"/>
      <c r="G12" s="74"/>
      <c r="H12" s="74"/>
      <c r="I12" s="74"/>
    </row>
    <row r="13" spans="2:13">
      <c r="B13" s="278" t="s">
        <v>97</v>
      </c>
      <c r="C13" s="225"/>
      <c r="D13" s="75">
        <v>0.05</v>
      </c>
      <c r="E13" s="74"/>
      <c r="F13" s="76" t="s">
        <v>98</v>
      </c>
      <c r="G13" s="74"/>
      <c r="H13" s="74"/>
      <c r="I13" s="74"/>
    </row>
    <row r="14" spans="2:13">
      <c r="B14" s="277" t="s">
        <v>99</v>
      </c>
      <c r="C14" s="225"/>
      <c r="D14" s="77">
        <f>'VaR and ES'!A278</f>
        <v>42767</v>
      </c>
      <c r="E14" s="74"/>
      <c r="F14" s="74"/>
      <c r="G14" s="74"/>
      <c r="H14" s="74"/>
      <c r="I14" s="78"/>
      <c r="J14" s="78"/>
      <c r="K14" s="78"/>
      <c r="L14" s="78"/>
      <c r="M14" s="78"/>
    </row>
    <row r="15" spans="2:13" ht="12.75">
      <c r="H15" s="2"/>
      <c r="I15" s="2"/>
    </row>
    <row r="16" spans="2:13">
      <c r="B16" s="273" t="s">
        <v>100</v>
      </c>
      <c r="C16" s="224"/>
      <c r="D16" s="225"/>
      <c r="E16" s="79" t="s">
        <v>101</v>
      </c>
      <c r="F16" s="276" t="s">
        <v>102</v>
      </c>
      <c r="G16" s="225"/>
      <c r="H16" s="269" t="s">
        <v>103</v>
      </c>
      <c r="I16" s="224"/>
      <c r="J16" s="225"/>
      <c r="K16" s="80"/>
    </row>
    <row r="17" spans="2:11">
      <c r="B17" s="272" t="s">
        <v>104</v>
      </c>
      <c r="C17" s="224"/>
      <c r="D17" s="224"/>
      <c r="E17" s="81">
        <f>SUM('VaR and ES'!I27:I278)</f>
        <v>3</v>
      </c>
      <c r="F17" s="274">
        <f t="shared" ref="F17:F18" si="0">_xlfn.BINOM.DIST(E17,$I$11,$D$12,TRUE)</f>
        <v>0.75381349632489292</v>
      </c>
      <c r="G17" s="225"/>
      <c r="H17" s="268" t="s">
        <v>105</v>
      </c>
      <c r="I17" s="224"/>
      <c r="J17" s="225"/>
      <c r="K17" s="82"/>
    </row>
    <row r="18" spans="2:11">
      <c r="B18" s="275" t="s">
        <v>106</v>
      </c>
      <c r="C18" s="224"/>
      <c r="D18" s="225"/>
      <c r="E18" s="81">
        <f>SUM('VaR and ES'!K27:K278)</f>
        <v>5</v>
      </c>
      <c r="F18" s="274">
        <f t="shared" si="0"/>
        <v>0.95747748797560983</v>
      </c>
      <c r="G18" s="225"/>
      <c r="H18" s="268" t="s">
        <v>107</v>
      </c>
      <c r="I18" s="224"/>
      <c r="J18" s="225"/>
      <c r="K18" s="83"/>
    </row>
    <row r="19" spans="2:11" ht="12.75">
      <c r="H19" s="2"/>
      <c r="I19" s="84"/>
      <c r="J19" s="84"/>
      <c r="K19" s="84"/>
    </row>
    <row r="20" spans="2:11" ht="12.75">
      <c r="B20" s="85" t="s">
        <v>108</v>
      </c>
      <c r="H20" s="2"/>
      <c r="I20" s="2"/>
    </row>
    <row r="21" spans="2:11" ht="12.75">
      <c r="B21" s="270" t="s">
        <v>109</v>
      </c>
      <c r="C21" s="227"/>
      <c r="D21" s="227"/>
      <c r="E21" s="227"/>
      <c r="F21" s="227"/>
      <c r="G21" s="227"/>
      <c r="H21" s="227"/>
      <c r="I21" s="227"/>
      <c r="J21" s="227"/>
    </row>
    <row r="22" spans="2:11" ht="15" customHeight="1">
      <c r="B22" s="227"/>
      <c r="C22" s="227"/>
      <c r="D22" s="227"/>
      <c r="E22" s="227"/>
      <c r="F22" s="227"/>
      <c r="G22" s="227"/>
      <c r="H22" s="227"/>
      <c r="I22" s="227"/>
      <c r="J22" s="227"/>
    </row>
    <row r="23" spans="2:11" ht="15" customHeight="1">
      <c r="B23" s="227"/>
      <c r="C23" s="227"/>
      <c r="D23" s="227"/>
      <c r="E23" s="227"/>
      <c r="F23" s="227"/>
      <c r="G23" s="227"/>
      <c r="H23" s="227"/>
      <c r="I23" s="227"/>
      <c r="J23" s="227"/>
    </row>
    <row r="24" spans="2:11" ht="15" customHeight="1">
      <c r="B24" s="227"/>
      <c r="C24" s="227"/>
      <c r="D24" s="227"/>
      <c r="E24" s="227"/>
      <c r="F24" s="227"/>
      <c r="G24" s="227"/>
      <c r="H24" s="227"/>
      <c r="I24" s="227"/>
      <c r="J24" s="227"/>
    </row>
    <row r="25" spans="2:11" ht="15" customHeight="1">
      <c r="B25" s="227"/>
      <c r="C25" s="227"/>
      <c r="D25" s="227"/>
      <c r="E25" s="227"/>
      <c r="F25" s="227"/>
      <c r="G25" s="227"/>
      <c r="H25" s="227"/>
      <c r="I25" s="227"/>
      <c r="J25" s="227"/>
    </row>
    <row r="26" spans="2:11" ht="15" customHeight="1">
      <c r="B26" s="227"/>
      <c r="C26" s="227"/>
      <c r="D26" s="227"/>
      <c r="E26" s="227"/>
      <c r="F26" s="227"/>
      <c r="G26" s="227"/>
      <c r="H26" s="227"/>
      <c r="I26" s="227"/>
      <c r="J26" s="227"/>
    </row>
    <row r="27" spans="2:11" ht="15" customHeight="1">
      <c r="B27" s="227"/>
      <c r="C27" s="227"/>
      <c r="D27" s="227"/>
      <c r="E27" s="227"/>
      <c r="F27" s="227"/>
      <c r="G27" s="227"/>
      <c r="H27" s="227"/>
      <c r="I27" s="227"/>
      <c r="J27" s="227"/>
    </row>
    <row r="28" spans="2:11" ht="15" customHeight="1">
      <c r="B28" s="227"/>
      <c r="C28" s="227"/>
      <c r="D28" s="227"/>
      <c r="E28" s="227"/>
      <c r="F28" s="227"/>
      <c r="G28" s="227"/>
      <c r="H28" s="227"/>
      <c r="I28" s="227"/>
      <c r="J28" s="227"/>
    </row>
    <row r="29" spans="2:11" ht="80.25" customHeight="1">
      <c r="B29" s="227"/>
      <c r="C29" s="227"/>
      <c r="D29" s="227"/>
      <c r="E29" s="227"/>
      <c r="F29" s="227"/>
      <c r="G29" s="227"/>
      <c r="H29" s="227"/>
      <c r="I29" s="227"/>
      <c r="J29" s="227"/>
    </row>
    <row r="31" spans="2:11" ht="78.75" customHeight="1">
      <c r="B31" s="271" t="s">
        <v>110</v>
      </c>
      <c r="C31" s="227"/>
      <c r="D31" s="227"/>
      <c r="E31" s="227"/>
      <c r="F31" s="227"/>
      <c r="G31" s="227"/>
      <c r="H31" s="227"/>
      <c r="I31" s="227"/>
      <c r="J31" s="227"/>
    </row>
    <row r="33" spans="2:9" ht="12.75">
      <c r="B33" s="245" t="s">
        <v>111</v>
      </c>
      <c r="C33" s="227"/>
      <c r="D33" s="227"/>
      <c r="E33" s="227"/>
      <c r="F33" s="227"/>
      <c r="G33" s="227"/>
      <c r="H33" s="227"/>
      <c r="I33" s="227"/>
    </row>
    <row r="34" spans="2:9" ht="15" customHeight="1">
      <c r="B34" s="227"/>
      <c r="C34" s="227"/>
      <c r="D34" s="227"/>
      <c r="E34" s="227"/>
      <c r="F34" s="227"/>
      <c r="G34" s="227"/>
      <c r="H34" s="227"/>
      <c r="I34" s="227"/>
    </row>
  </sheetData>
  <mergeCells count="17">
    <mergeCell ref="B14:C14"/>
    <mergeCell ref="B13:C13"/>
    <mergeCell ref="B12:C12"/>
    <mergeCell ref="C2:H2"/>
    <mergeCell ref="C3:H7"/>
    <mergeCell ref="H17:J17"/>
    <mergeCell ref="H16:J16"/>
    <mergeCell ref="B21:J29"/>
    <mergeCell ref="B31:J31"/>
    <mergeCell ref="B33:I34"/>
    <mergeCell ref="B17:D17"/>
    <mergeCell ref="B16:D16"/>
    <mergeCell ref="F18:G18"/>
    <mergeCell ref="B18:D18"/>
    <mergeCell ref="F17:G17"/>
    <mergeCell ref="F16:G16"/>
    <mergeCell ref="H18:J18"/>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L998"/>
  <sheetViews>
    <sheetView topLeftCell="A10" workbookViewId="0">
      <selection activeCell="N22" sqref="N22"/>
    </sheetView>
  </sheetViews>
  <sheetFormatPr defaultColWidth="14.42578125" defaultRowHeight="15" customHeight="1"/>
  <cols>
    <col min="1" max="26" width="11.42578125" customWidth="1"/>
  </cols>
  <sheetData>
    <row r="1" spans="3:12" ht="12.75" customHeight="1"/>
    <row r="2" spans="3:12" ht="12.75" customHeight="1">
      <c r="C2" s="282" t="s">
        <v>112</v>
      </c>
      <c r="D2" s="227"/>
      <c r="E2" s="227"/>
      <c r="F2" s="227"/>
      <c r="G2" s="227"/>
      <c r="H2" s="227"/>
      <c r="I2" s="227"/>
      <c r="J2" s="227"/>
      <c r="K2" s="227"/>
      <c r="L2" s="227"/>
    </row>
    <row r="3" spans="3:12" ht="12.75" customHeight="1">
      <c r="C3" s="227"/>
      <c r="D3" s="227"/>
      <c r="E3" s="227"/>
      <c r="F3" s="227"/>
      <c r="G3" s="227"/>
      <c r="H3" s="227"/>
      <c r="I3" s="227"/>
      <c r="J3" s="227"/>
      <c r="K3" s="227"/>
      <c r="L3" s="227"/>
    </row>
    <row r="4" spans="3:12" ht="12.75" customHeight="1">
      <c r="C4" s="227"/>
      <c r="D4" s="227"/>
      <c r="E4" s="227"/>
      <c r="F4" s="227"/>
      <c r="G4" s="227"/>
      <c r="H4" s="227"/>
      <c r="I4" s="227"/>
      <c r="J4" s="227"/>
      <c r="K4" s="227"/>
      <c r="L4" s="227"/>
    </row>
    <row r="5" spans="3:12" ht="12.75" customHeight="1"/>
    <row r="6" spans="3:12" ht="12.75" customHeight="1"/>
    <row r="7" spans="3:12" ht="12.75" customHeight="1"/>
    <row r="8" spans="3:12" ht="12.75" customHeight="1"/>
    <row r="9" spans="3:12" ht="12.75" customHeight="1"/>
    <row r="10" spans="3:12" ht="12.75" customHeight="1"/>
    <row r="11" spans="3:12" ht="12.75" customHeight="1"/>
    <row r="12" spans="3:12" ht="12.75" customHeight="1"/>
    <row r="13" spans="3:12" ht="12.75" customHeight="1"/>
    <row r="14" spans="3:12" ht="12.75" customHeight="1"/>
    <row r="15" spans="3:12" ht="12.75" customHeight="1"/>
    <row r="16" spans="3:12"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ht="12.75" customHeight="1"/>
    <row r="34" ht="12.75" customHeight="1"/>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sheetData>
  <mergeCells count="1">
    <mergeCell ref="C2:L4"/>
  </mergeCells>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U1002"/>
  <sheetViews>
    <sheetView workbookViewId="0">
      <selection activeCell="AS7" sqref="AS7"/>
    </sheetView>
  </sheetViews>
  <sheetFormatPr defaultColWidth="14.42578125" defaultRowHeight="15" customHeight="1"/>
  <cols>
    <col min="1" max="1" width="11.85546875" customWidth="1"/>
    <col min="2" max="21" width="7" customWidth="1"/>
    <col min="22" max="22" width="7.7109375" customWidth="1"/>
    <col min="23" max="23" width="7.5703125" customWidth="1"/>
    <col min="24" max="27" width="7.140625" customWidth="1"/>
    <col min="28" max="28" width="7" customWidth="1"/>
    <col min="29" max="32" width="6.85546875" customWidth="1"/>
    <col min="33" max="33" width="7" customWidth="1"/>
    <col min="34" max="34" width="6" customWidth="1"/>
    <col min="35" max="35" width="7" customWidth="1"/>
    <col min="36" max="36" width="6.42578125" customWidth="1"/>
    <col min="37" max="37" width="6.85546875" customWidth="1"/>
    <col min="38" max="38" width="6.5703125" customWidth="1"/>
    <col min="39" max="39" width="6.85546875" customWidth="1"/>
    <col min="40" max="40" width="7.28515625" customWidth="1"/>
    <col min="41" max="41" width="7.42578125" customWidth="1"/>
    <col min="42" max="42" width="18.140625" customWidth="1"/>
    <col min="44" max="44" width="20" customWidth="1"/>
  </cols>
  <sheetData>
    <row r="1" spans="1:46" ht="12.75">
      <c r="A1" s="287" t="s">
        <v>113</v>
      </c>
      <c r="B1" s="227"/>
      <c r="C1" s="227"/>
      <c r="D1" s="227"/>
      <c r="E1" s="227"/>
      <c r="F1" s="227"/>
      <c r="G1" s="227"/>
      <c r="H1" s="227"/>
      <c r="I1" s="227"/>
      <c r="J1" s="227"/>
      <c r="K1" s="227"/>
      <c r="L1" s="227"/>
      <c r="M1" s="227"/>
      <c r="N1" s="227"/>
      <c r="O1" s="227"/>
      <c r="P1" s="227"/>
      <c r="Q1" s="227"/>
      <c r="R1" s="227"/>
      <c r="S1" s="227"/>
      <c r="T1" s="86"/>
      <c r="U1" s="86"/>
      <c r="V1" s="87"/>
      <c r="W1" s="87"/>
      <c r="X1" s="87"/>
      <c r="Y1" s="87"/>
      <c r="Z1" s="87"/>
      <c r="AA1" s="87"/>
      <c r="AB1" s="87"/>
      <c r="AC1" s="87"/>
      <c r="AD1" s="87"/>
      <c r="AE1" s="87"/>
      <c r="AF1" s="87"/>
      <c r="AG1" s="87"/>
      <c r="AH1" s="87"/>
      <c r="AI1" s="87"/>
      <c r="AJ1" s="87"/>
      <c r="AK1" s="87"/>
      <c r="AL1" s="87"/>
      <c r="AM1" s="87"/>
      <c r="AN1" s="87"/>
      <c r="AO1" s="87"/>
      <c r="AP1" s="245" t="s">
        <v>114</v>
      </c>
    </row>
    <row r="2" spans="1:46" ht="30" customHeight="1">
      <c r="A2" s="283" t="s">
        <v>115</v>
      </c>
      <c r="B2" s="227"/>
      <c r="C2" s="227"/>
      <c r="D2" s="227"/>
      <c r="E2" s="227"/>
      <c r="F2" s="227"/>
      <c r="G2" s="227"/>
      <c r="H2" s="227"/>
      <c r="I2" s="227"/>
      <c r="J2" s="227"/>
      <c r="K2" s="227"/>
      <c r="L2" s="227"/>
      <c r="M2" s="227"/>
      <c r="N2" s="227"/>
      <c r="O2" s="227"/>
      <c r="P2" s="227"/>
      <c r="Q2" s="227"/>
      <c r="R2" s="227"/>
      <c r="S2" s="227"/>
      <c r="T2" s="227"/>
      <c r="U2" s="227"/>
      <c r="V2" s="227"/>
      <c r="W2" s="227"/>
      <c r="X2" s="87"/>
      <c r="Y2" s="87"/>
      <c r="Z2" s="87"/>
      <c r="AA2" s="87"/>
      <c r="AB2" s="87"/>
      <c r="AC2" s="87"/>
      <c r="AD2" s="87"/>
      <c r="AE2" s="87"/>
      <c r="AF2" s="87"/>
      <c r="AG2" s="87"/>
      <c r="AH2" s="87"/>
      <c r="AI2" s="87"/>
      <c r="AJ2" s="87"/>
      <c r="AK2" s="87"/>
      <c r="AL2" s="87"/>
      <c r="AM2" s="87"/>
      <c r="AN2" s="87"/>
      <c r="AO2" s="87"/>
      <c r="AP2" s="227"/>
      <c r="AR2" s="88" t="s">
        <v>116</v>
      </c>
    </row>
    <row r="3" spans="1:46" ht="12.75">
      <c r="A3" s="284" t="s">
        <v>12</v>
      </c>
      <c r="B3" s="285" t="s">
        <v>117</v>
      </c>
      <c r="C3" s="224"/>
      <c r="D3" s="224"/>
      <c r="E3" s="224"/>
      <c r="F3" s="224"/>
      <c r="G3" s="224"/>
      <c r="H3" s="224"/>
      <c r="I3" s="224"/>
      <c r="J3" s="224"/>
      <c r="K3" s="224"/>
      <c r="L3" s="224"/>
      <c r="M3" s="224"/>
      <c r="N3" s="224"/>
      <c r="O3" s="224"/>
      <c r="P3" s="224"/>
      <c r="Q3" s="224"/>
      <c r="R3" s="224"/>
      <c r="S3" s="224"/>
      <c r="T3" s="224"/>
      <c r="U3" s="225"/>
      <c r="V3" s="286" t="s">
        <v>118</v>
      </c>
      <c r="W3" s="224"/>
      <c r="X3" s="224"/>
      <c r="Y3" s="224"/>
      <c r="Z3" s="224"/>
      <c r="AA3" s="224"/>
      <c r="AB3" s="224"/>
      <c r="AC3" s="224"/>
      <c r="AD3" s="224"/>
      <c r="AE3" s="224"/>
      <c r="AF3" s="224"/>
      <c r="AG3" s="224"/>
      <c r="AH3" s="224"/>
      <c r="AI3" s="224"/>
      <c r="AJ3" s="224"/>
      <c r="AK3" s="224"/>
      <c r="AL3" s="224"/>
      <c r="AM3" s="224"/>
      <c r="AN3" s="224"/>
      <c r="AO3" s="225"/>
      <c r="AP3" s="227"/>
    </row>
    <row r="4" spans="1:46" ht="12.75">
      <c r="A4" s="239"/>
      <c r="B4" s="89">
        <v>1</v>
      </c>
      <c r="C4" s="90">
        <v>2</v>
      </c>
      <c r="D4" s="89">
        <v>3</v>
      </c>
      <c r="E4" s="90">
        <v>4</v>
      </c>
      <c r="F4" s="89">
        <v>5</v>
      </c>
      <c r="G4" s="90">
        <v>6</v>
      </c>
      <c r="H4" s="90">
        <v>7</v>
      </c>
      <c r="I4" s="90">
        <v>8</v>
      </c>
      <c r="J4" s="90">
        <v>9</v>
      </c>
      <c r="K4" s="89">
        <v>10</v>
      </c>
      <c r="L4" s="90">
        <v>11</v>
      </c>
      <c r="M4" s="90">
        <v>12</v>
      </c>
      <c r="N4" s="90">
        <v>13</v>
      </c>
      <c r="O4" s="90">
        <v>14</v>
      </c>
      <c r="P4" s="90">
        <v>15</v>
      </c>
      <c r="Q4" s="90">
        <v>16</v>
      </c>
      <c r="R4" s="90">
        <v>17</v>
      </c>
      <c r="S4" s="90">
        <v>18</v>
      </c>
      <c r="T4" s="90">
        <v>19</v>
      </c>
      <c r="U4" s="89">
        <v>20</v>
      </c>
      <c r="V4" s="91" t="s">
        <v>119</v>
      </c>
      <c r="W4" s="92" t="s">
        <v>120</v>
      </c>
      <c r="X4" s="93" t="s">
        <v>121</v>
      </c>
      <c r="Y4" s="92" t="s">
        <v>122</v>
      </c>
      <c r="Z4" s="93" t="s">
        <v>123</v>
      </c>
      <c r="AA4" s="92" t="s">
        <v>124</v>
      </c>
      <c r="AB4" s="92" t="s">
        <v>125</v>
      </c>
      <c r="AC4" s="92" t="s">
        <v>126</v>
      </c>
      <c r="AD4" s="92" t="s">
        <v>127</v>
      </c>
      <c r="AE4" s="93" t="s">
        <v>128</v>
      </c>
      <c r="AF4" s="92" t="s">
        <v>129</v>
      </c>
      <c r="AG4" s="92" t="s">
        <v>130</v>
      </c>
      <c r="AH4" s="92" t="s">
        <v>131</v>
      </c>
      <c r="AI4" s="92" t="s">
        <v>132</v>
      </c>
      <c r="AJ4" s="92" t="s">
        <v>133</v>
      </c>
      <c r="AK4" s="92" t="s">
        <v>134</v>
      </c>
      <c r="AL4" s="92" t="s">
        <v>135</v>
      </c>
      <c r="AM4" s="92" t="s">
        <v>136</v>
      </c>
      <c r="AN4" s="92" t="s">
        <v>137</v>
      </c>
      <c r="AO4" s="93" t="s">
        <v>138</v>
      </c>
      <c r="AP4" s="94" t="s">
        <v>139</v>
      </c>
      <c r="AR4" s="85" t="s">
        <v>140</v>
      </c>
    </row>
    <row r="5" spans="1:46" ht="12.75">
      <c r="A5" s="95">
        <v>43131</v>
      </c>
      <c r="B5" s="96">
        <f>6.75</f>
        <v>6.75</v>
      </c>
      <c r="C5" s="97">
        <v>6.78</v>
      </c>
      <c r="D5" s="98">
        <v>6.81</v>
      </c>
      <c r="E5" s="99">
        <f t="shared" ref="E5:E509" si="0">D5+(F5-D5)*0.5</f>
        <v>6.875</v>
      </c>
      <c r="F5" s="98">
        <v>6.94</v>
      </c>
      <c r="G5" s="99">
        <f t="shared" ref="G5:G509" si="1">F5+(H5-F5)*0.5</f>
        <v>7.0250000000000004</v>
      </c>
      <c r="H5" s="97">
        <v>7.11</v>
      </c>
      <c r="I5" s="100">
        <f t="shared" ref="I5:I509" si="2">H5+(K5-H5)*(1/3)</f>
        <v>7.1866666666666665</v>
      </c>
      <c r="J5" s="100">
        <f t="shared" ref="J5:J509" si="3">H5+(K5-H5)*(2/3)</f>
        <v>7.2633333333333336</v>
      </c>
      <c r="K5" s="98">
        <v>7.34</v>
      </c>
      <c r="L5" s="99">
        <f t="shared" ref="L5:L509" si="4">K5+(P5-K5)*(1/5)</f>
        <v>7.4119999999999999</v>
      </c>
      <c r="M5" s="99">
        <f t="shared" ref="M5:M509" si="5">K5+(P5-K5)*(2/5)</f>
        <v>7.484</v>
      </c>
      <c r="N5" s="99">
        <f t="shared" ref="N5:N509" si="6">K5+(P5-K5)*(3/5)</f>
        <v>7.556</v>
      </c>
      <c r="O5" s="99">
        <f t="shared" ref="O5:O509" si="7">K5+(P5-K5)*(4/5)</f>
        <v>7.6280000000000001</v>
      </c>
      <c r="P5" s="97">
        <v>7.7</v>
      </c>
      <c r="Q5" s="100">
        <f t="shared" ref="Q5:Q509" si="8">P5+(U5-P5)*(1/5)</f>
        <v>7.7640000000000002</v>
      </c>
      <c r="R5" s="100">
        <f t="shared" ref="R5:R509" si="9">P5+(U5-P5)*(2/5)</f>
        <v>7.8280000000000003</v>
      </c>
      <c r="S5" s="100">
        <f t="shared" ref="S5:S509" si="10">P5+(U5-P5)*(3/5)</f>
        <v>7.8919999999999995</v>
      </c>
      <c r="T5" s="100">
        <f t="shared" ref="T5:T509" si="11">P5+(U5-P5)*(4/5)</f>
        <v>7.9559999999999995</v>
      </c>
      <c r="U5" s="101">
        <v>8.02</v>
      </c>
      <c r="V5" s="102">
        <f t="shared" ref="V5:AO5" si="12">B5-B6</f>
        <v>9.9999999999997868E-3</v>
      </c>
      <c r="W5" s="102">
        <f t="shared" si="12"/>
        <v>-9.9999999999997868E-3</v>
      </c>
      <c r="X5" s="102">
        <f t="shared" si="12"/>
        <v>-2.0000000000000462E-2</v>
      </c>
      <c r="Y5" s="102">
        <f t="shared" si="12"/>
        <v>-3.5000000000000142E-2</v>
      </c>
      <c r="Z5" s="102">
        <f t="shared" si="12"/>
        <v>-4.9999999999999822E-2</v>
      </c>
      <c r="AA5" s="102">
        <f t="shared" si="12"/>
        <v>-5.4999999999999716E-2</v>
      </c>
      <c r="AB5" s="102">
        <f t="shared" si="12"/>
        <v>-5.9999999999999609E-2</v>
      </c>
      <c r="AC5" s="102">
        <f t="shared" si="12"/>
        <v>-6.666666666666643E-2</v>
      </c>
      <c r="AD5" s="102">
        <f t="shared" si="12"/>
        <v>-7.333333333333325E-2</v>
      </c>
      <c r="AE5" s="102">
        <f t="shared" si="12"/>
        <v>-8.0000000000000071E-2</v>
      </c>
      <c r="AF5" s="102">
        <f t="shared" si="12"/>
        <v>-8.0000000000000071E-2</v>
      </c>
      <c r="AG5" s="102">
        <f t="shared" si="12"/>
        <v>-8.0000000000000071E-2</v>
      </c>
      <c r="AH5" s="102">
        <f t="shared" si="12"/>
        <v>-8.0000000000000071E-2</v>
      </c>
      <c r="AI5" s="102">
        <f t="shared" si="12"/>
        <v>-8.0000000000000071E-2</v>
      </c>
      <c r="AJ5" s="102">
        <f t="shared" si="12"/>
        <v>-8.0000000000000071E-2</v>
      </c>
      <c r="AK5" s="102">
        <f t="shared" si="12"/>
        <v>-8.1999999999999851E-2</v>
      </c>
      <c r="AL5" s="102">
        <f t="shared" si="12"/>
        <v>-8.3999999999999631E-2</v>
      </c>
      <c r="AM5" s="102">
        <f t="shared" si="12"/>
        <v>-8.6000000000000298E-2</v>
      </c>
      <c r="AN5" s="102">
        <f t="shared" si="12"/>
        <v>-8.8000000000000966E-2</v>
      </c>
      <c r="AO5" s="102">
        <f t="shared" si="12"/>
        <v>-8.9999999999999858E-2</v>
      </c>
      <c r="AP5" s="103">
        <f t="shared" ref="AP5:AP508" si="13">MAX(V5:AO5)</f>
        <v>9.9999999999997868E-3</v>
      </c>
      <c r="AR5" s="104" t="s">
        <v>141</v>
      </c>
      <c r="AS5" s="105">
        <f>AVERAGE(AP5:AP509)</f>
        <v>3.5694444444444577E-2</v>
      </c>
      <c r="AT5" s="88" t="s">
        <v>142</v>
      </c>
    </row>
    <row r="6" spans="1:46" ht="12.75">
      <c r="A6" s="95">
        <v>43130</v>
      </c>
      <c r="B6" s="106">
        <v>6.74</v>
      </c>
      <c r="C6" s="97">
        <v>6.79</v>
      </c>
      <c r="D6" s="99">
        <v>6.83</v>
      </c>
      <c r="E6" s="99">
        <f t="shared" si="0"/>
        <v>6.91</v>
      </c>
      <c r="F6" s="99">
        <v>6.99</v>
      </c>
      <c r="G6" s="99">
        <f t="shared" si="1"/>
        <v>7.08</v>
      </c>
      <c r="H6" s="97">
        <v>7.17</v>
      </c>
      <c r="I6" s="100">
        <f t="shared" si="2"/>
        <v>7.253333333333333</v>
      </c>
      <c r="J6" s="100">
        <f t="shared" si="3"/>
        <v>7.3366666666666669</v>
      </c>
      <c r="K6" s="99">
        <v>7.42</v>
      </c>
      <c r="L6" s="99">
        <f t="shared" si="4"/>
        <v>7.492</v>
      </c>
      <c r="M6" s="99">
        <f t="shared" si="5"/>
        <v>7.5640000000000001</v>
      </c>
      <c r="N6" s="99">
        <f t="shared" si="6"/>
        <v>7.6360000000000001</v>
      </c>
      <c r="O6" s="99">
        <f t="shared" si="7"/>
        <v>7.7080000000000002</v>
      </c>
      <c r="P6" s="97">
        <v>7.78</v>
      </c>
      <c r="Q6" s="100">
        <f t="shared" si="8"/>
        <v>7.8460000000000001</v>
      </c>
      <c r="R6" s="100">
        <f t="shared" si="9"/>
        <v>7.9119999999999999</v>
      </c>
      <c r="S6" s="100">
        <f t="shared" si="10"/>
        <v>7.9779999999999998</v>
      </c>
      <c r="T6" s="100">
        <f t="shared" si="11"/>
        <v>8.0440000000000005</v>
      </c>
      <c r="U6" s="107">
        <v>8.11</v>
      </c>
      <c r="V6" s="102">
        <f t="shared" ref="V6:AO6" si="14">B6-B7</f>
        <v>-5.9999999999999609E-2</v>
      </c>
      <c r="W6" s="102">
        <f t="shared" si="14"/>
        <v>-8.0000000000000071E-2</v>
      </c>
      <c r="X6" s="102">
        <f t="shared" si="14"/>
        <v>-7.0000000000000284E-2</v>
      </c>
      <c r="Y6" s="102">
        <f t="shared" si="14"/>
        <v>-6.4999999999999503E-2</v>
      </c>
      <c r="Z6" s="102">
        <f t="shared" si="14"/>
        <v>-5.9999999999999609E-2</v>
      </c>
      <c r="AA6" s="102">
        <f t="shared" si="14"/>
        <v>-6.4999999999999503E-2</v>
      </c>
      <c r="AB6" s="102">
        <f t="shared" si="14"/>
        <v>-7.0000000000000284E-2</v>
      </c>
      <c r="AC6" s="102">
        <f t="shared" si="14"/>
        <v>-6.6666666666667318E-2</v>
      </c>
      <c r="AD6" s="102">
        <f t="shared" si="14"/>
        <v>-6.3333333333333464E-2</v>
      </c>
      <c r="AE6" s="102">
        <f t="shared" si="14"/>
        <v>-6.0000000000000497E-2</v>
      </c>
      <c r="AF6" s="102">
        <f t="shared" si="14"/>
        <v>-6.0000000000000497E-2</v>
      </c>
      <c r="AG6" s="102">
        <f t="shared" si="14"/>
        <v>-6.0000000000000497E-2</v>
      </c>
      <c r="AH6" s="102">
        <f t="shared" si="14"/>
        <v>-5.9999999999999609E-2</v>
      </c>
      <c r="AI6" s="102">
        <f t="shared" si="14"/>
        <v>-5.9999999999999609E-2</v>
      </c>
      <c r="AJ6" s="102">
        <f t="shared" si="14"/>
        <v>-5.9999999999999609E-2</v>
      </c>
      <c r="AK6" s="102">
        <f t="shared" si="14"/>
        <v>-5.9999999999999609E-2</v>
      </c>
      <c r="AL6" s="102">
        <f t="shared" si="14"/>
        <v>-5.9999999999999609E-2</v>
      </c>
      <c r="AM6" s="102">
        <f t="shared" si="14"/>
        <v>-6.0000000000000497E-2</v>
      </c>
      <c r="AN6" s="102">
        <f t="shared" si="14"/>
        <v>-5.9999999999998721E-2</v>
      </c>
      <c r="AO6" s="102">
        <f t="shared" si="14"/>
        <v>-6.0000000000000497E-2</v>
      </c>
      <c r="AP6" s="103">
        <f t="shared" si="13"/>
        <v>-5.9999999999998721E-2</v>
      </c>
      <c r="AR6" s="104" t="s">
        <v>143</v>
      </c>
      <c r="AS6" s="108">
        <f>STDEV(AP5:AP509)</f>
        <v>5.1962613575830617E-2</v>
      </c>
    </row>
    <row r="7" spans="1:46" ht="12.75">
      <c r="A7" s="95">
        <v>43129</v>
      </c>
      <c r="B7" s="106">
        <v>6.8</v>
      </c>
      <c r="C7" s="97">
        <v>6.87</v>
      </c>
      <c r="D7" s="99">
        <v>6.9</v>
      </c>
      <c r="E7" s="99">
        <f t="shared" si="0"/>
        <v>6.9749999999999996</v>
      </c>
      <c r="F7" s="99">
        <v>7.05</v>
      </c>
      <c r="G7" s="99">
        <f t="shared" si="1"/>
        <v>7.1449999999999996</v>
      </c>
      <c r="H7" s="97">
        <v>7.24</v>
      </c>
      <c r="I7" s="100">
        <f t="shared" si="2"/>
        <v>7.32</v>
      </c>
      <c r="J7" s="100">
        <f t="shared" si="3"/>
        <v>7.4</v>
      </c>
      <c r="K7" s="99">
        <v>7.48</v>
      </c>
      <c r="L7" s="99">
        <f t="shared" si="4"/>
        <v>7.5520000000000005</v>
      </c>
      <c r="M7" s="99">
        <f t="shared" si="5"/>
        <v>7.6240000000000006</v>
      </c>
      <c r="N7" s="99">
        <f t="shared" si="6"/>
        <v>7.6959999999999997</v>
      </c>
      <c r="O7" s="99">
        <f t="shared" si="7"/>
        <v>7.7679999999999998</v>
      </c>
      <c r="P7" s="97">
        <v>7.84</v>
      </c>
      <c r="Q7" s="100">
        <f t="shared" si="8"/>
        <v>7.9059999999999997</v>
      </c>
      <c r="R7" s="100">
        <f t="shared" si="9"/>
        <v>7.9719999999999995</v>
      </c>
      <c r="S7" s="100">
        <f t="shared" si="10"/>
        <v>8.0380000000000003</v>
      </c>
      <c r="T7" s="100">
        <f t="shared" si="11"/>
        <v>8.1039999999999992</v>
      </c>
      <c r="U7" s="107">
        <v>8.17</v>
      </c>
      <c r="V7" s="102">
        <f t="shared" ref="V7:AO7" si="15">B7-B8</f>
        <v>5.9999999999999609E-2</v>
      </c>
      <c r="W7" s="102">
        <f t="shared" si="15"/>
        <v>3.0000000000000249E-2</v>
      </c>
      <c r="X7" s="102">
        <f t="shared" si="15"/>
        <v>0</v>
      </c>
      <c r="Y7" s="102">
        <f t="shared" si="15"/>
        <v>-5.0000000000007816E-3</v>
      </c>
      <c r="Z7" s="102">
        <f t="shared" si="15"/>
        <v>-9.9999999999997868E-3</v>
      </c>
      <c r="AA7" s="102">
        <f t="shared" si="15"/>
        <v>4.9999999999998934E-3</v>
      </c>
      <c r="AB7" s="102">
        <f t="shared" si="15"/>
        <v>2.0000000000000462E-2</v>
      </c>
      <c r="AC7" s="102">
        <f t="shared" si="15"/>
        <v>1.6666666666667496E-2</v>
      </c>
      <c r="AD7" s="102">
        <f t="shared" si="15"/>
        <v>1.3333333333333641E-2</v>
      </c>
      <c r="AE7" s="102">
        <f t="shared" si="15"/>
        <v>1.0000000000000675E-2</v>
      </c>
      <c r="AF7" s="102">
        <f t="shared" si="15"/>
        <v>6.0000000000011156E-3</v>
      </c>
      <c r="AG7" s="102">
        <f t="shared" si="15"/>
        <v>2.0000000000006679E-3</v>
      </c>
      <c r="AH7" s="102">
        <f t="shared" si="15"/>
        <v>-1.9999999999997797E-3</v>
      </c>
      <c r="AI7" s="102">
        <f t="shared" si="15"/>
        <v>-6.0000000000002274E-3</v>
      </c>
      <c r="AJ7" s="102">
        <f t="shared" si="15"/>
        <v>-9.9999999999997868E-3</v>
      </c>
      <c r="AK7" s="102">
        <f t="shared" si="15"/>
        <v>-9.9999999999997868E-3</v>
      </c>
      <c r="AL7" s="102">
        <f t="shared" si="15"/>
        <v>-9.9999999999997868E-3</v>
      </c>
      <c r="AM7" s="102">
        <f t="shared" si="15"/>
        <v>-9.9999999999997868E-3</v>
      </c>
      <c r="AN7" s="102">
        <f t="shared" si="15"/>
        <v>-9.9999999999997868E-3</v>
      </c>
      <c r="AO7" s="102">
        <f t="shared" si="15"/>
        <v>-9.9999999999997868E-3</v>
      </c>
      <c r="AP7" s="103">
        <f t="shared" si="13"/>
        <v>5.9999999999999609E-2</v>
      </c>
      <c r="AR7" s="104" t="s">
        <v>144</v>
      </c>
      <c r="AS7" s="108">
        <f>NORMSINV(99%)</f>
        <v>2.3263478740408408</v>
      </c>
    </row>
    <row r="8" spans="1:46" ht="12.75">
      <c r="A8" s="95">
        <v>43126</v>
      </c>
      <c r="B8" s="106">
        <v>6.74</v>
      </c>
      <c r="C8" s="97">
        <v>6.84</v>
      </c>
      <c r="D8" s="99">
        <v>6.9</v>
      </c>
      <c r="E8" s="99">
        <f t="shared" si="0"/>
        <v>6.98</v>
      </c>
      <c r="F8" s="99">
        <v>7.06</v>
      </c>
      <c r="G8" s="99">
        <f t="shared" si="1"/>
        <v>7.14</v>
      </c>
      <c r="H8" s="97">
        <v>7.22</v>
      </c>
      <c r="I8" s="100">
        <f t="shared" si="2"/>
        <v>7.3033333333333328</v>
      </c>
      <c r="J8" s="100">
        <f t="shared" si="3"/>
        <v>7.3866666666666667</v>
      </c>
      <c r="K8" s="99">
        <v>7.47</v>
      </c>
      <c r="L8" s="99">
        <f t="shared" si="4"/>
        <v>7.5459999999999994</v>
      </c>
      <c r="M8" s="99">
        <f t="shared" si="5"/>
        <v>7.6219999999999999</v>
      </c>
      <c r="N8" s="99">
        <f t="shared" si="6"/>
        <v>7.6979999999999995</v>
      </c>
      <c r="O8" s="99">
        <f t="shared" si="7"/>
        <v>7.774</v>
      </c>
      <c r="P8" s="97">
        <v>7.85</v>
      </c>
      <c r="Q8" s="100">
        <f t="shared" si="8"/>
        <v>7.9159999999999995</v>
      </c>
      <c r="R8" s="100">
        <f t="shared" si="9"/>
        <v>7.9819999999999993</v>
      </c>
      <c r="S8" s="100">
        <f t="shared" si="10"/>
        <v>8.048</v>
      </c>
      <c r="T8" s="100">
        <f t="shared" si="11"/>
        <v>8.113999999999999</v>
      </c>
      <c r="U8" s="107">
        <v>8.18</v>
      </c>
      <c r="V8" s="102">
        <f t="shared" ref="V8:AO8" si="16">B8-B9</f>
        <v>3.0000000000000249E-2</v>
      </c>
      <c r="W8" s="102">
        <f t="shared" si="16"/>
        <v>5.9999999999999609E-2</v>
      </c>
      <c r="X8" s="102">
        <f t="shared" si="16"/>
        <v>6.0000000000000497E-2</v>
      </c>
      <c r="Y8" s="102">
        <f t="shared" si="16"/>
        <v>5.0000000000000711E-2</v>
      </c>
      <c r="Z8" s="102">
        <f t="shared" si="16"/>
        <v>4.0000000000000036E-2</v>
      </c>
      <c r="AA8" s="102">
        <f t="shared" si="16"/>
        <v>2.0000000000000462E-2</v>
      </c>
      <c r="AB8" s="102">
        <f t="shared" si="16"/>
        <v>0</v>
      </c>
      <c r="AC8" s="102">
        <f t="shared" si="16"/>
        <v>-3.3333333333338544E-3</v>
      </c>
      <c r="AD8" s="102">
        <f t="shared" si="16"/>
        <v>-6.6666666666668206E-3</v>
      </c>
      <c r="AE8" s="102">
        <f t="shared" si="16"/>
        <v>-1.0000000000000675E-2</v>
      </c>
      <c r="AF8" s="102">
        <f t="shared" si="16"/>
        <v>-1.0000000000000675E-2</v>
      </c>
      <c r="AG8" s="102">
        <f t="shared" si="16"/>
        <v>-1.0000000000000675E-2</v>
      </c>
      <c r="AH8" s="102">
        <f t="shared" si="16"/>
        <v>-1.0000000000000675E-2</v>
      </c>
      <c r="AI8" s="102">
        <f t="shared" si="16"/>
        <v>-1.0000000000000675E-2</v>
      </c>
      <c r="AJ8" s="102">
        <f t="shared" si="16"/>
        <v>-1.0000000000000675E-2</v>
      </c>
      <c r="AK8" s="102">
        <f t="shared" si="16"/>
        <v>-1.4000000000001123E-2</v>
      </c>
      <c r="AL8" s="102">
        <f t="shared" si="16"/>
        <v>-1.8000000000000682E-2</v>
      </c>
      <c r="AM8" s="102">
        <f t="shared" si="16"/>
        <v>-2.2000000000000242E-2</v>
      </c>
      <c r="AN8" s="102">
        <f t="shared" si="16"/>
        <v>-2.6000000000001577E-2</v>
      </c>
      <c r="AO8" s="102">
        <f t="shared" si="16"/>
        <v>-3.0000000000001137E-2</v>
      </c>
      <c r="AP8" s="103">
        <f t="shared" si="13"/>
        <v>6.0000000000000497E-2</v>
      </c>
      <c r="AR8" s="104" t="s">
        <v>145</v>
      </c>
      <c r="AS8" s="105">
        <f>AS5+AS6*AS7</f>
        <v>0.15657756006618387</v>
      </c>
      <c r="AT8" s="76"/>
    </row>
    <row r="9" spans="1:46" ht="12.75">
      <c r="A9" s="95">
        <v>43125</v>
      </c>
      <c r="B9" s="106">
        <v>6.71</v>
      </c>
      <c r="C9" s="97">
        <v>6.78</v>
      </c>
      <c r="D9" s="99">
        <v>6.84</v>
      </c>
      <c r="E9" s="99">
        <f t="shared" si="0"/>
        <v>6.93</v>
      </c>
      <c r="F9" s="99">
        <v>7.02</v>
      </c>
      <c r="G9" s="99">
        <f t="shared" si="1"/>
        <v>7.1199999999999992</v>
      </c>
      <c r="H9" s="97">
        <v>7.22</v>
      </c>
      <c r="I9" s="100">
        <f t="shared" si="2"/>
        <v>7.3066666666666666</v>
      </c>
      <c r="J9" s="100">
        <f t="shared" si="3"/>
        <v>7.3933333333333335</v>
      </c>
      <c r="K9" s="99">
        <v>7.48</v>
      </c>
      <c r="L9" s="99">
        <f t="shared" si="4"/>
        <v>7.556</v>
      </c>
      <c r="M9" s="99">
        <f t="shared" si="5"/>
        <v>7.6320000000000006</v>
      </c>
      <c r="N9" s="99">
        <f t="shared" si="6"/>
        <v>7.7080000000000002</v>
      </c>
      <c r="O9" s="99">
        <f t="shared" si="7"/>
        <v>7.7840000000000007</v>
      </c>
      <c r="P9" s="97">
        <v>7.86</v>
      </c>
      <c r="Q9" s="100">
        <f t="shared" si="8"/>
        <v>7.9300000000000006</v>
      </c>
      <c r="R9" s="100">
        <f t="shared" si="9"/>
        <v>8</v>
      </c>
      <c r="S9" s="100">
        <f t="shared" si="10"/>
        <v>8.07</v>
      </c>
      <c r="T9" s="100">
        <f t="shared" si="11"/>
        <v>8.14</v>
      </c>
      <c r="U9" s="107">
        <v>8.2100000000000009</v>
      </c>
      <c r="V9" s="102">
        <f t="shared" ref="V9:AO9" si="17">B9-B10</f>
        <v>-9.9999999999997868E-3</v>
      </c>
      <c r="W9" s="102">
        <f t="shared" si="17"/>
        <v>-9.9999999999997868E-3</v>
      </c>
      <c r="X9" s="102">
        <f t="shared" si="17"/>
        <v>0</v>
      </c>
      <c r="Y9" s="102">
        <f t="shared" si="17"/>
        <v>9.9999999999997868E-3</v>
      </c>
      <c r="Z9" s="102">
        <f t="shared" si="17"/>
        <v>1.9999999999999574E-2</v>
      </c>
      <c r="AA9" s="102">
        <f t="shared" si="17"/>
        <v>2.9999999999999361E-2</v>
      </c>
      <c r="AB9" s="102">
        <f t="shared" si="17"/>
        <v>4.0000000000000036E-2</v>
      </c>
      <c r="AC9" s="102">
        <f t="shared" si="17"/>
        <v>3.6666666666667069E-2</v>
      </c>
      <c r="AD9" s="102">
        <f t="shared" si="17"/>
        <v>3.3333333333333215E-2</v>
      </c>
      <c r="AE9" s="102">
        <f t="shared" si="17"/>
        <v>3.0000000000000249E-2</v>
      </c>
      <c r="AF9" s="102">
        <f t="shared" si="17"/>
        <v>3.0000000000000249E-2</v>
      </c>
      <c r="AG9" s="102">
        <f t="shared" si="17"/>
        <v>3.0000000000000249E-2</v>
      </c>
      <c r="AH9" s="102">
        <f t="shared" si="17"/>
        <v>3.0000000000000249E-2</v>
      </c>
      <c r="AI9" s="102">
        <f t="shared" si="17"/>
        <v>3.0000000000000249E-2</v>
      </c>
      <c r="AJ9" s="102">
        <f t="shared" si="17"/>
        <v>3.0000000000000249E-2</v>
      </c>
      <c r="AK9" s="102">
        <f t="shared" si="17"/>
        <v>3.2000000000000917E-2</v>
      </c>
      <c r="AL9" s="102">
        <f t="shared" si="17"/>
        <v>3.3999999999999808E-2</v>
      </c>
      <c r="AM9" s="102">
        <f t="shared" si="17"/>
        <v>3.5999999999999588E-2</v>
      </c>
      <c r="AN9" s="102">
        <f t="shared" si="17"/>
        <v>3.8000000000000256E-2</v>
      </c>
      <c r="AO9" s="102">
        <f t="shared" si="17"/>
        <v>4.0000000000000924E-2</v>
      </c>
      <c r="AP9" s="103">
        <f t="shared" si="13"/>
        <v>4.0000000000000924E-2</v>
      </c>
    </row>
    <row r="10" spans="1:46" ht="12.75">
      <c r="A10" s="95">
        <v>43124</v>
      </c>
      <c r="B10" s="106">
        <v>6.72</v>
      </c>
      <c r="C10" s="97">
        <v>6.79</v>
      </c>
      <c r="D10" s="99">
        <v>6.84</v>
      </c>
      <c r="E10" s="99">
        <f t="shared" si="0"/>
        <v>6.92</v>
      </c>
      <c r="F10" s="99">
        <v>7</v>
      </c>
      <c r="G10" s="99">
        <f t="shared" si="1"/>
        <v>7.09</v>
      </c>
      <c r="H10" s="97">
        <v>7.18</v>
      </c>
      <c r="I10" s="100">
        <f t="shared" si="2"/>
        <v>7.27</v>
      </c>
      <c r="J10" s="100">
        <f t="shared" si="3"/>
        <v>7.36</v>
      </c>
      <c r="K10" s="99">
        <v>7.45</v>
      </c>
      <c r="L10" s="99">
        <f t="shared" si="4"/>
        <v>7.5259999999999998</v>
      </c>
      <c r="M10" s="99">
        <f t="shared" si="5"/>
        <v>7.6020000000000003</v>
      </c>
      <c r="N10" s="99">
        <f t="shared" si="6"/>
        <v>7.6779999999999999</v>
      </c>
      <c r="O10" s="99">
        <f t="shared" si="7"/>
        <v>7.7540000000000004</v>
      </c>
      <c r="P10" s="97">
        <v>7.83</v>
      </c>
      <c r="Q10" s="100">
        <f t="shared" si="8"/>
        <v>7.8979999999999997</v>
      </c>
      <c r="R10" s="100">
        <f t="shared" si="9"/>
        <v>7.9660000000000002</v>
      </c>
      <c r="S10" s="100">
        <f t="shared" si="10"/>
        <v>8.0340000000000007</v>
      </c>
      <c r="T10" s="100">
        <f t="shared" si="11"/>
        <v>8.1020000000000003</v>
      </c>
      <c r="U10" s="107">
        <v>8.17</v>
      </c>
      <c r="V10" s="102">
        <f t="shared" ref="V10:AO10" si="18">B10-B11</f>
        <v>9.9999999999997868E-3</v>
      </c>
      <c r="W10" s="102">
        <f t="shared" si="18"/>
        <v>0</v>
      </c>
      <c r="X10" s="102">
        <f t="shared" si="18"/>
        <v>-9.9999999999997868E-3</v>
      </c>
      <c r="Y10" s="102">
        <f t="shared" si="18"/>
        <v>-1.499999999999968E-2</v>
      </c>
      <c r="Z10" s="102">
        <f t="shared" si="18"/>
        <v>-1.9999999999999574E-2</v>
      </c>
      <c r="AA10" s="102">
        <f t="shared" si="18"/>
        <v>-1.9999999999999574E-2</v>
      </c>
      <c r="AB10" s="102">
        <f t="shared" si="18"/>
        <v>-2.0000000000000462E-2</v>
      </c>
      <c r="AC10" s="102">
        <f t="shared" si="18"/>
        <v>-2.0000000000000462E-2</v>
      </c>
      <c r="AD10" s="102">
        <f t="shared" si="18"/>
        <v>-1.9999999999999574E-2</v>
      </c>
      <c r="AE10" s="102">
        <f t="shared" si="18"/>
        <v>-1.9999999999999574E-2</v>
      </c>
      <c r="AF10" s="102">
        <f t="shared" si="18"/>
        <v>-2.4000000000000021E-2</v>
      </c>
      <c r="AG10" s="102">
        <f t="shared" si="18"/>
        <v>-2.7999999999999581E-2</v>
      </c>
      <c r="AH10" s="102">
        <f t="shared" si="18"/>
        <v>-3.2000000000000028E-2</v>
      </c>
      <c r="AI10" s="102">
        <f t="shared" si="18"/>
        <v>-3.5999999999999588E-2</v>
      </c>
      <c r="AJ10" s="102">
        <f t="shared" si="18"/>
        <v>-4.0000000000000036E-2</v>
      </c>
      <c r="AK10" s="102">
        <f t="shared" si="18"/>
        <v>-4.2000000000000703E-2</v>
      </c>
      <c r="AL10" s="102">
        <f t="shared" si="18"/>
        <v>-4.3999999999999595E-2</v>
      </c>
      <c r="AM10" s="102">
        <f t="shared" si="18"/>
        <v>-4.5999999999999375E-2</v>
      </c>
      <c r="AN10" s="102">
        <f t="shared" si="18"/>
        <v>-4.8000000000000043E-2</v>
      </c>
      <c r="AO10" s="102">
        <f t="shared" si="18"/>
        <v>-5.0000000000000711E-2</v>
      </c>
      <c r="AP10" s="103">
        <f t="shared" si="13"/>
        <v>9.9999999999997868E-3</v>
      </c>
    </row>
    <row r="11" spans="1:46" ht="12.75">
      <c r="A11" s="95">
        <v>43123</v>
      </c>
      <c r="B11" s="106">
        <v>6.71</v>
      </c>
      <c r="C11" s="97">
        <v>6.79</v>
      </c>
      <c r="D11" s="99">
        <v>6.85</v>
      </c>
      <c r="E11" s="99">
        <f t="shared" si="0"/>
        <v>6.9349999999999996</v>
      </c>
      <c r="F11" s="99">
        <v>7.02</v>
      </c>
      <c r="G11" s="99">
        <f t="shared" si="1"/>
        <v>7.1099999999999994</v>
      </c>
      <c r="H11" s="97">
        <v>7.2</v>
      </c>
      <c r="I11" s="100">
        <f t="shared" si="2"/>
        <v>7.29</v>
      </c>
      <c r="J11" s="100">
        <f t="shared" si="3"/>
        <v>7.38</v>
      </c>
      <c r="K11" s="99">
        <v>7.47</v>
      </c>
      <c r="L11" s="99">
        <f t="shared" si="4"/>
        <v>7.55</v>
      </c>
      <c r="M11" s="99">
        <f t="shared" si="5"/>
        <v>7.63</v>
      </c>
      <c r="N11" s="99">
        <f t="shared" si="6"/>
        <v>7.71</v>
      </c>
      <c r="O11" s="99">
        <f t="shared" si="7"/>
        <v>7.79</v>
      </c>
      <c r="P11" s="97">
        <v>7.87</v>
      </c>
      <c r="Q11" s="100">
        <f t="shared" si="8"/>
        <v>7.94</v>
      </c>
      <c r="R11" s="100">
        <f t="shared" si="9"/>
        <v>8.01</v>
      </c>
      <c r="S11" s="100">
        <f t="shared" si="10"/>
        <v>8.08</v>
      </c>
      <c r="T11" s="100">
        <f t="shared" si="11"/>
        <v>8.15</v>
      </c>
      <c r="U11" s="107">
        <v>8.2200000000000006</v>
      </c>
      <c r="V11" s="102">
        <f t="shared" ref="V11:AO11" si="19">B11-B12</f>
        <v>-9.9999999999997868E-3</v>
      </c>
      <c r="W11" s="102">
        <f t="shared" si="19"/>
        <v>0</v>
      </c>
      <c r="X11" s="102">
        <f t="shared" si="19"/>
        <v>0</v>
      </c>
      <c r="Y11" s="102">
        <f t="shared" si="19"/>
        <v>0</v>
      </c>
      <c r="Z11" s="102">
        <f t="shared" si="19"/>
        <v>0</v>
      </c>
      <c r="AA11" s="102">
        <f t="shared" si="19"/>
        <v>-9.9999999999997868E-3</v>
      </c>
      <c r="AB11" s="102">
        <f t="shared" si="19"/>
        <v>-1.9999999999999574E-2</v>
      </c>
      <c r="AC11" s="102">
        <f t="shared" si="19"/>
        <v>-2.6666666666666394E-2</v>
      </c>
      <c r="AD11" s="102">
        <f t="shared" si="19"/>
        <v>-3.3333333333333215E-2</v>
      </c>
      <c r="AE11" s="102">
        <f t="shared" si="19"/>
        <v>-4.0000000000000036E-2</v>
      </c>
      <c r="AF11" s="102">
        <f t="shared" si="19"/>
        <v>-4.1999999999999815E-2</v>
      </c>
      <c r="AG11" s="102">
        <f t="shared" si="19"/>
        <v>-4.3999999999999595E-2</v>
      </c>
      <c r="AH11" s="102">
        <f t="shared" si="19"/>
        <v>-4.6000000000000263E-2</v>
      </c>
      <c r="AI11" s="102">
        <f t="shared" si="19"/>
        <v>-4.8000000000000043E-2</v>
      </c>
      <c r="AJ11" s="102">
        <f t="shared" si="19"/>
        <v>-4.9999999999999822E-2</v>
      </c>
      <c r="AK11" s="102">
        <f t="shared" si="19"/>
        <v>-4.9999999999999822E-2</v>
      </c>
      <c r="AL11" s="102">
        <f t="shared" si="19"/>
        <v>-5.0000000000000711E-2</v>
      </c>
      <c r="AM11" s="102">
        <f t="shared" si="19"/>
        <v>-4.9999999999998934E-2</v>
      </c>
      <c r="AN11" s="102">
        <f t="shared" si="19"/>
        <v>-4.9999999999998934E-2</v>
      </c>
      <c r="AO11" s="102">
        <f t="shared" si="19"/>
        <v>-4.9999999999998934E-2</v>
      </c>
      <c r="AP11" s="103">
        <f t="shared" si="13"/>
        <v>0</v>
      </c>
    </row>
    <row r="12" spans="1:46" ht="12.75">
      <c r="A12" s="95">
        <v>43122</v>
      </c>
      <c r="B12" s="106">
        <v>6.72</v>
      </c>
      <c r="C12" s="97">
        <v>6.79</v>
      </c>
      <c r="D12" s="99">
        <v>6.85</v>
      </c>
      <c r="E12" s="99">
        <f t="shared" si="0"/>
        <v>6.9349999999999996</v>
      </c>
      <c r="F12" s="99">
        <v>7.02</v>
      </c>
      <c r="G12" s="99">
        <f t="shared" si="1"/>
        <v>7.1199999999999992</v>
      </c>
      <c r="H12" s="97">
        <v>7.22</v>
      </c>
      <c r="I12" s="100">
        <f t="shared" si="2"/>
        <v>7.3166666666666664</v>
      </c>
      <c r="J12" s="100">
        <f t="shared" si="3"/>
        <v>7.4133333333333331</v>
      </c>
      <c r="K12" s="99">
        <v>7.51</v>
      </c>
      <c r="L12" s="99">
        <f t="shared" si="4"/>
        <v>7.5919999999999996</v>
      </c>
      <c r="M12" s="99">
        <f t="shared" si="5"/>
        <v>7.6739999999999995</v>
      </c>
      <c r="N12" s="99">
        <f t="shared" si="6"/>
        <v>7.7560000000000002</v>
      </c>
      <c r="O12" s="99">
        <f t="shared" si="7"/>
        <v>7.8380000000000001</v>
      </c>
      <c r="P12" s="97">
        <v>7.92</v>
      </c>
      <c r="Q12" s="100">
        <f t="shared" si="8"/>
        <v>7.99</v>
      </c>
      <c r="R12" s="100">
        <f t="shared" si="9"/>
        <v>8.06</v>
      </c>
      <c r="S12" s="100">
        <f t="shared" si="10"/>
        <v>8.129999999999999</v>
      </c>
      <c r="T12" s="100">
        <f t="shared" si="11"/>
        <v>8.1999999999999993</v>
      </c>
      <c r="U12" s="107">
        <v>8.27</v>
      </c>
      <c r="V12" s="102">
        <f t="shared" ref="V12:AO12" si="20">B12-B13</f>
        <v>0</v>
      </c>
      <c r="W12" s="102">
        <f t="shared" si="20"/>
        <v>-9.9999999999997868E-3</v>
      </c>
      <c r="X12" s="102">
        <f t="shared" si="20"/>
        <v>-1.0000000000000675E-2</v>
      </c>
      <c r="Y12" s="102">
        <f t="shared" si="20"/>
        <v>-4.9999999999998934E-3</v>
      </c>
      <c r="Z12" s="102">
        <f t="shared" si="20"/>
        <v>0</v>
      </c>
      <c r="AA12" s="102">
        <f t="shared" si="20"/>
        <v>9.9999999999997868E-3</v>
      </c>
      <c r="AB12" s="102">
        <f t="shared" si="20"/>
        <v>1.9999999999999574E-2</v>
      </c>
      <c r="AC12" s="102">
        <f t="shared" si="20"/>
        <v>2.6666666666666394E-2</v>
      </c>
      <c r="AD12" s="102">
        <f t="shared" si="20"/>
        <v>3.3333333333333215E-2</v>
      </c>
      <c r="AE12" s="102">
        <f t="shared" si="20"/>
        <v>4.0000000000000036E-2</v>
      </c>
      <c r="AF12" s="102">
        <f t="shared" si="20"/>
        <v>4.3999999999999595E-2</v>
      </c>
      <c r="AG12" s="102">
        <f t="shared" si="20"/>
        <v>4.7999999999999154E-2</v>
      </c>
      <c r="AH12" s="102">
        <f t="shared" si="20"/>
        <v>5.200000000000049E-2</v>
      </c>
      <c r="AI12" s="102">
        <f t="shared" si="20"/>
        <v>5.600000000000005E-2</v>
      </c>
      <c r="AJ12" s="102">
        <f t="shared" si="20"/>
        <v>5.9999999999999609E-2</v>
      </c>
      <c r="AK12" s="102">
        <f t="shared" si="20"/>
        <v>5.9999999999999609E-2</v>
      </c>
      <c r="AL12" s="102">
        <f t="shared" si="20"/>
        <v>6.0000000000000497E-2</v>
      </c>
      <c r="AM12" s="102">
        <f t="shared" si="20"/>
        <v>5.9999999999998721E-2</v>
      </c>
      <c r="AN12" s="102">
        <f t="shared" si="20"/>
        <v>5.9999999999998721E-2</v>
      </c>
      <c r="AO12" s="102">
        <f t="shared" si="20"/>
        <v>5.9999999999998721E-2</v>
      </c>
      <c r="AP12" s="103">
        <f t="shared" si="13"/>
        <v>6.0000000000000497E-2</v>
      </c>
    </row>
    <row r="13" spans="1:46" ht="12.75">
      <c r="A13" s="95">
        <v>43119</v>
      </c>
      <c r="B13" s="106">
        <v>6.72</v>
      </c>
      <c r="C13" s="97">
        <v>6.8</v>
      </c>
      <c r="D13" s="99">
        <v>6.86</v>
      </c>
      <c r="E13" s="99">
        <f t="shared" si="0"/>
        <v>6.9399999999999995</v>
      </c>
      <c r="F13" s="99">
        <v>7.02</v>
      </c>
      <c r="G13" s="99">
        <f t="shared" si="1"/>
        <v>7.1099999999999994</v>
      </c>
      <c r="H13" s="97">
        <v>7.2</v>
      </c>
      <c r="I13" s="100">
        <f t="shared" si="2"/>
        <v>7.29</v>
      </c>
      <c r="J13" s="100">
        <f t="shared" si="3"/>
        <v>7.38</v>
      </c>
      <c r="K13" s="99">
        <v>7.47</v>
      </c>
      <c r="L13" s="99">
        <f t="shared" si="4"/>
        <v>7.548</v>
      </c>
      <c r="M13" s="99">
        <f t="shared" si="5"/>
        <v>7.6260000000000003</v>
      </c>
      <c r="N13" s="99">
        <f t="shared" si="6"/>
        <v>7.7039999999999997</v>
      </c>
      <c r="O13" s="99">
        <f t="shared" si="7"/>
        <v>7.782</v>
      </c>
      <c r="P13" s="97">
        <v>7.86</v>
      </c>
      <c r="Q13" s="100">
        <f t="shared" si="8"/>
        <v>7.9300000000000006</v>
      </c>
      <c r="R13" s="100">
        <f t="shared" si="9"/>
        <v>8</v>
      </c>
      <c r="S13" s="100">
        <f t="shared" si="10"/>
        <v>8.07</v>
      </c>
      <c r="T13" s="100">
        <f t="shared" si="11"/>
        <v>8.14</v>
      </c>
      <c r="U13" s="107">
        <v>8.2100000000000009</v>
      </c>
      <c r="V13" s="102">
        <f t="shared" ref="V13:AO13" si="21">B13-B14</f>
        <v>4.0000000000000036E-2</v>
      </c>
      <c r="W13" s="102">
        <f t="shared" si="21"/>
        <v>4.9999999999999822E-2</v>
      </c>
      <c r="X13" s="102">
        <f t="shared" si="21"/>
        <v>3.0000000000000249E-2</v>
      </c>
      <c r="Y13" s="102">
        <f t="shared" si="21"/>
        <v>1.499999999999968E-2</v>
      </c>
      <c r="Z13" s="102">
        <f t="shared" si="21"/>
        <v>0</v>
      </c>
      <c r="AA13" s="102">
        <f t="shared" si="21"/>
        <v>-1.5000000000000568E-2</v>
      </c>
      <c r="AB13" s="102">
        <f t="shared" si="21"/>
        <v>-3.0000000000000249E-2</v>
      </c>
      <c r="AC13" s="102">
        <f t="shared" si="21"/>
        <v>-3.3333333333333215E-2</v>
      </c>
      <c r="AD13" s="102">
        <f t="shared" si="21"/>
        <v>-3.6666666666667069E-2</v>
      </c>
      <c r="AE13" s="102">
        <f t="shared" si="21"/>
        <v>-4.0000000000000036E-2</v>
      </c>
      <c r="AF13" s="102">
        <f t="shared" si="21"/>
        <v>-4.1999999999999815E-2</v>
      </c>
      <c r="AG13" s="102">
        <f t="shared" si="21"/>
        <v>-4.3999999999999595E-2</v>
      </c>
      <c r="AH13" s="102">
        <f t="shared" si="21"/>
        <v>-4.6000000000000263E-2</v>
      </c>
      <c r="AI13" s="102">
        <f t="shared" si="21"/>
        <v>-4.8000000000000043E-2</v>
      </c>
      <c r="AJ13" s="102">
        <f t="shared" si="21"/>
        <v>-4.9999999999999822E-2</v>
      </c>
      <c r="AK13" s="102">
        <f t="shared" si="21"/>
        <v>-4.9999999999999822E-2</v>
      </c>
      <c r="AL13" s="102">
        <f t="shared" si="21"/>
        <v>-5.0000000000000711E-2</v>
      </c>
      <c r="AM13" s="102">
        <f t="shared" si="21"/>
        <v>-4.9999999999998934E-2</v>
      </c>
      <c r="AN13" s="102">
        <f t="shared" si="21"/>
        <v>-4.9999999999998934E-2</v>
      </c>
      <c r="AO13" s="102">
        <f t="shared" si="21"/>
        <v>-4.9999999999998934E-2</v>
      </c>
      <c r="AP13" s="103">
        <f t="shared" si="13"/>
        <v>4.9999999999999822E-2</v>
      </c>
    </row>
    <row r="14" spans="1:46" ht="12.75">
      <c r="A14" s="95">
        <v>43118</v>
      </c>
      <c r="B14" s="106">
        <v>6.68</v>
      </c>
      <c r="C14" s="97">
        <v>6.75</v>
      </c>
      <c r="D14" s="99">
        <v>6.83</v>
      </c>
      <c r="E14" s="99">
        <f t="shared" si="0"/>
        <v>6.9249999999999998</v>
      </c>
      <c r="F14" s="99">
        <v>7.02</v>
      </c>
      <c r="G14" s="99">
        <f t="shared" si="1"/>
        <v>7.125</v>
      </c>
      <c r="H14" s="97">
        <v>7.23</v>
      </c>
      <c r="I14" s="100">
        <f t="shared" si="2"/>
        <v>7.3233333333333333</v>
      </c>
      <c r="J14" s="100">
        <f t="shared" si="3"/>
        <v>7.416666666666667</v>
      </c>
      <c r="K14" s="99">
        <v>7.51</v>
      </c>
      <c r="L14" s="99">
        <f t="shared" si="4"/>
        <v>7.59</v>
      </c>
      <c r="M14" s="99">
        <f t="shared" si="5"/>
        <v>7.67</v>
      </c>
      <c r="N14" s="99">
        <f t="shared" si="6"/>
        <v>7.75</v>
      </c>
      <c r="O14" s="99">
        <f t="shared" si="7"/>
        <v>7.83</v>
      </c>
      <c r="P14" s="97">
        <v>7.91</v>
      </c>
      <c r="Q14" s="100">
        <f t="shared" si="8"/>
        <v>7.98</v>
      </c>
      <c r="R14" s="100">
        <f t="shared" si="9"/>
        <v>8.0500000000000007</v>
      </c>
      <c r="S14" s="100">
        <f t="shared" si="10"/>
        <v>8.1199999999999992</v>
      </c>
      <c r="T14" s="100">
        <f t="shared" si="11"/>
        <v>8.19</v>
      </c>
      <c r="U14" s="107">
        <v>8.26</v>
      </c>
      <c r="V14" s="102">
        <f t="shared" ref="V14:AO14" si="22">B14-B15</f>
        <v>-7.0000000000000284E-2</v>
      </c>
      <c r="W14" s="102">
        <f t="shared" si="22"/>
        <v>-4.9999999999999822E-2</v>
      </c>
      <c r="X14" s="102">
        <f t="shared" si="22"/>
        <v>-1.9999999999999574E-2</v>
      </c>
      <c r="Y14" s="102">
        <f t="shared" si="22"/>
        <v>-1.499999999999968E-2</v>
      </c>
      <c r="Z14" s="102">
        <f t="shared" si="22"/>
        <v>-1.0000000000000675E-2</v>
      </c>
      <c r="AA14" s="102">
        <f t="shared" si="22"/>
        <v>-9.9999999999997868E-3</v>
      </c>
      <c r="AB14" s="102">
        <f t="shared" si="22"/>
        <v>-9.9999999999997868E-3</v>
      </c>
      <c r="AC14" s="102">
        <f t="shared" si="22"/>
        <v>-6.6666666666668206E-3</v>
      </c>
      <c r="AD14" s="102">
        <f t="shared" si="22"/>
        <v>-3.3333333333329662E-3</v>
      </c>
      <c r="AE14" s="102">
        <f t="shared" si="22"/>
        <v>0</v>
      </c>
      <c r="AF14" s="102">
        <f t="shared" si="22"/>
        <v>0</v>
      </c>
      <c r="AG14" s="102">
        <f t="shared" si="22"/>
        <v>0</v>
      </c>
      <c r="AH14" s="102">
        <f t="shared" si="22"/>
        <v>0</v>
      </c>
      <c r="AI14" s="102">
        <f t="shared" si="22"/>
        <v>0</v>
      </c>
      <c r="AJ14" s="102">
        <f t="shared" si="22"/>
        <v>0</v>
      </c>
      <c r="AK14" s="102">
        <f t="shared" si="22"/>
        <v>2.0000000000006679E-3</v>
      </c>
      <c r="AL14" s="102">
        <f t="shared" si="22"/>
        <v>4.0000000000013358E-3</v>
      </c>
      <c r="AM14" s="102">
        <f t="shared" si="22"/>
        <v>5.999999999998451E-3</v>
      </c>
      <c r="AN14" s="102">
        <f t="shared" si="22"/>
        <v>7.9999999999991189E-3</v>
      </c>
      <c r="AO14" s="102">
        <f t="shared" si="22"/>
        <v>9.9999999999997868E-3</v>
      </c>
      <c r="AP14" s="103">
        <f t="shared" si="13"/>
        <v>9.9999999999997868E-3</v>
      </c>
    </row>
    <row r="15" spans="1:46" ht="12.75">
      <c r="A15" s="95">
        <v>43117</v>
      </c>
      <c r="B15" s="106">
        <v>6.75</v>
      </c>
      <c r="C15" s="97">
        <v>6.8</v>
      </c>
      <c r="D15" s="99">
        <v>6.85</v>
      </c>
      <c r="E15" s="99">
        <f t="shared" si="0"/>
        <v>6.9399999999999995</v>
      </c>
      <c r="F15" s="99">
        <v>7.03</v>
      </c>
      <c r="G15" s="99">
        <f t="shared" si="1"/>
        <v>7.1349999999999998</v>
      </c>
      <c r="H15" s="97">
        <v>7.24</v>
      </c>
      <c r="I15" s="100">
        <f t="shared" si="2"/>
        <v>7.33</v>
      </c>
      <c r="J15" s="100">
        <f t="shared" si="3"/>
        <v>7.42</v>
      </c>
      <c r="K15" s="99">
        <v>7.51</v>
      </c>
      <c r="L15" s="99">
        <f t="shared" si="4"/>
        <v>7.59</v>
      </c>
      <c r="M15" s="99">
        <f t="shared" si="5"/>
        <v>7.67</v>
      </c>
      <c r="N15" s="99">
        <f t="shared" si="6"/>
        <v>7.75</v>
      </c>
      <c r="O15" s="99">
        <f t="shared" si="7"/>
        <v>7.83</v>
      </c>
      <c r="P15" s="97">
        <v>7.91</v>
      </c>
      <c r="Q15" s="100">
        <f t="shared" si="8"/>
        <v>7.9779999999999998</v>
      </c>
      <c r="R15" s="100">
        <f t="shared" si="9"/>
        <v>8.0459999999999994</v>
      </c>
      <c r="S15" s="100">
        <f t="shared" si="10"/>
        <v>8.1140000000000008</v>
      </c>
      <c r="T15" s="100">
        <f t="shared" si="11"/>
        <v>8.1820000000000004</v>
      </c>
      <c r="U15" s="107">
        <v>8.25</v>
      </c>
      <c r="V15" s="102">
        <f t="shared" ref="V15:AO15" si="23">B15-B16</f>
        <v>4.9999999999999822E-2</v>
      </c>
      <c r="W15" s="102">
        <f t="shared" si="23"/>
        <v>9.9999999999997868E-3</v>
      </c>
      <c r="X15" s="102">
        <f t="shared" si="23"/>
        <v>0</v>
      </c>
      <c r="Y15" s="102">
        <f t="shared" si="23"/>
        <v>0</v>
      </c>
      <c r="Z15" s="102">
        <f t="shared" si="23"/>
        <v>0</v>
      </c>
      <c r="AA15" s="102">
        <f t="shared" si="23"/>
        <v>4.9999999999990052E-3</v>
      </c>
      <c r="AB15" s="102">
        <f t="shared" si="23"/>
        <v>9.9999999999997868E-3</v>
      </c>
      <c r="AC15" s="102">
        <f t="shared" si="23"/>
        <v>6.6666666666668206E-3</v>
      </c>
      <c r="AD15" s="102">
        <f t="shared" si="23"/>
        <v>3.3333333333329662E-3</v>
      </c>
      <c r="AE15" s="102">
        <f t="shared" si="23"/>
        <v>0</v>
      </c>
      <c r="AF15" s="102">
        <f t="shared" si="23"/>
        <v>1.9999999999997797E-3</v>
      </c>
      <c r="AG15" s="102">
        <f t="shared" si="23"/>
        <v>3.9999999999995595E-3</v>
      </c>
      <c r="AH15" s="102">
        <f t="shared" si="23"/>
        <v>6.0000000000002274E-3</v>
      </c>
      <c r="AI15" s="102">
        <f t="shared" si="23"/>
        <v>8.0000000000000071E-3</v>
      </c>
      <c r="AJ15" s="102">
        <f t="shared" si="23"/>
        <v>9.9999999999997868E-3</v>
      </c>
      <c r="AK15" s="102">
        <f t="shared" si="23"/>
        <v>9.9999999999997868E-3</v>
      </c>
      <c r="AL15" s="102">
        <f t="shared" si="23"/>
        <v>9.9999999999997868E-3</v>
      </c>
      <c r="AM15" s="102">
        <f t="shared" si="23"/>
        <v>9.9999999999997868E-3</v>
      </c>
      <c r="AN15" s="102">
        <f t="shared" si="23"/>
        <v>9.9999999999997868E-3</v>
      </c>
      <c r="AO15" s="102">
        <f t="shared" si="23"/>
        <v>9.9999999999997868E-3</v>
      </c>
      <c r="AP15" s="103">
        <f t="shared" si="13"/>
        <v>4.9999999999999822E-2</v>
      </c>
    </row>
    <row r="16" spans="1:46" ht="12.75">
      <c r="A16" s="95">
        <v>43116</v>
      </c>
      <c r="B16" s="106">
        <v>6.7</v>
      </c>
      <c r="C16" s="97">
        <v>6.79</v>
      </c>
      <c r="D16" s="99">
        <v>6.85</v>
      </c>
      <c r="E16" s="99">
        <f t="shared" si="0"/>
        <v>6.9399999999999995</v>
      </c>
      <c r="F16" s="99">
        <v>7.03</v>
      </c>
      <c r="G16" s="99">
        <f t="shared" si="1"/>
        <v>7.1300000000000008</v>
      </c>
      <c r="H16" s="97">
        <v>7.23</v>
      </c>
      <c r="I16" s="100">
        <f t="shared" si="2"/>
        <v>7.3233333333333333</v>
      </c>
      <c r="J16" s="100">
        <f t="shared" si="3"/>
        <v>7.416666666666667</v>
      </c>
      <c r="K16" s="99">
        <v>7.51</v>
      </c>
      <c r="L16" s="99">
        <f t="shared" si="4"/>
        <v>7.5880000000000001</v>
      </c>
      <c r="M16" s="99">
        <f t="shared" si="5"/>
        <v>7.6660000000000004</v>
      </c>
      <c r="N16" s="99">
        <f t="shared" si="6"/>
        <v>7.7439999999999998</v>
      </c>
      <c r="O16" s="99">
        <f t="shared" si="7"/>
        <v>7.8220000000000001</v>
      </c>
      <c r="P16" s="97">
        <v>7.9</v>
      </c>
      <c r="Q16" s="100">
        <f t="shared" si="8"/>
        <v>7.968</v>
      </c>
      <c r="R16" s="100">
        <f t="shared" si="9"/>
        <v>8.0359999999999996</v>
      </c>
      <c r="S16" s="100">
        <f t="shared" si="10"/>
        <v>8.104000000000001</v>
      </c>
      <c r="T16" s="100">
        <f t="shared" si="11"/>
        <v>8.1720000000000006</v>
      </c>
      <c r="U16" s="107">
        <v>8.24</v>
      </c>
      <c r="V16" s="102">
        <f t="shared" ref="V16:AO16" si="24">B16-B17</f>
        <v>-9.9999999999997868E-3</v>
      </c>
      <c r="W16" s="102">
        <f t="shared" si="24"/>
        <v>4.0000000000000036E-2</v>
      </c>
      <c r="X16" s="102">
        <f t="shared" si="24"/>
        <v>4.9999999999999822E-2</v>
      </c>
      <c r="Y16" s="102">
        <f t="shared" si="24"/>
        <v>4.4999999999999929E-2</v>
      </c>
      <c r="Z16" s="102">
        <f t="shared" si="24"/>
        <v>4.0000000000000036E-2</v>
      </c>
      <c r="AA16" s="102">
        <f t="shared" si="24"/>
        <v>3.5000000000000142E-2</v>
      </c>
      <c r="AB16" s="102">
        <f t="shared" si="24"/>
        <v>3.0000000000000249E-2</v>
      </c>
      <c r="AC16" s="102">
        <f t="shared" si="24"/>
        <v>2.6666666666666394E-2</v>
      </c>
      <c r="AD16" s="102">
        <f t="shared" si="24"/>
        <v>2.3333333333333428E-2</v>
      </c>
      <c r="AE16" s="102">
        <f t="shared" si="24"/>
        <v>1.9999999999999574E-2</v>
      </c>
      <c r="AF16" s="102">
        <f t="shared" si="24"/>
        <v>1.9999999999999574E-2</v>
      </c>
      <c r="AG16" s="102">
        <f t="shared" si="24"/>
        <v>2.0000000000000462E-2</v>
      </c>
      <c r="AH16" s="102">
        <f t="shared" si="24"/>
        <v>1.9999999999999574E-2</v>
      </c>
      <c r="AI16" s="102">
        <f t="shared" si="24"/>
        <v>2.0000000000000462E-2</v>
      </c>
      <c r="AJ16" s="102">
        <f t="shared" si="24"/>
        <v>2.0000000000000462E-2</v>
      </c>
      <c r="AK16" s="102">
        <f t="shared" si="24"/>
        <v>1.9999999999999574E-2</v>
      </c>
      <c r="AL16" s="102">
        <f t="shared" si="24"/>
        <v>1.9999999999999574E-2</v>
      </c>
      <c r="AM16" s="102">
        <f t="shared" si="24"/>
        <v>2.000000000000135E-2</v>
      </c>
      <c r="AN16" s="102">
        <f t="shared" si="24"/>
        <v>1.9999999999999574E-2</v>
      </c>
      <c r="AO16" s="102">
        <f t="shared" si="24"/>
        <v>1.9999999999999574E-2</v>
      </c>
      <c r="AP16" s="103">
        <f t="shared" si="13"/>
        <v>4.9999999999999822E-2</v>
      </c>
    </row>
    <row r="17" spans="1:42" ht="12.75">
      <c r="A17" s="95">
        <v>43115</v>
      </c>
      <c r="B17" s="106">
        <v>6.71</v>
      </c>
      <c r="C17" s="97">
        <v>6.75</v>
      </c>
      <c r="D17" s="99">
        <v>6.8</v>
      </c>
      <c r="E17" s="99">
        <f t="shared" si="0"/>
        <v>6.8949999999999996</v>
      </c>
      <c r="F17" s="99">
        <v>6.99</v>
      </c>
      <c r="G17" s="99">
        <f t="shared" si="1"/>
        <v>7.0950000000000006</v>
      </c>
      <c r="H17" s="97">
        <v>7.2</v>
      </c>
      <c r="I17" s="100">
        <f t="shared" si="2"/>
        <v>7.2966666666666669</v>
      </c>
      <c r="J17" s="100">
        <f t="shared" si="3"/>
        <v>7.3933333333333335</v>
      </c>
      <c r="K17" s="99">
        <v>7.49</v>
      </c>
      <c r="L17" s="99">
        <f t="shared" si="4"/>
        <v>7.5680000000000005</v>
      </c>
      <c r="M17" s="99">
        <f t="shared" si="5"/>
        <v>7.6459999999999999</v>
      </c>
      <c r="N17" s="99">
        <f t="shared" si="6"/>
        <v>7.7240000000000002</v>
      </c>
      <c r="O17" s="99">
        <f t="shared" si="7"/>
        <v>7.8019999999999996</v>
      </c>
      <c r="P17" s="97">
        <v>7.88</v>
      </c>
      <c r="Q17" s="100">
        <f t="shared" si="8"/>
        <v>7.9480000000000004</v>
      </c>
      <c r="R17" s="100">
        <f t="shared" si="9"/>
        <v>8.016</v>
      </c>
      <c r="S17" s="100">
        <f t="shared" si="10"/>
        <v>8.0839999999999996</v>
      </c>
      <c r="T17" s="100">
        <f t="shared" si="11"/>
        <v>8.152000000000001</v>
      </c>
      <c r="U17" s="107">
        <v>8.2200000000000006</v>
      </c>
      <c r="V17" s="102">
        <f t="shared" ref="V17:AO17" si="25">B17-B18</f>
        <v>4.0000000000000036E-2</v>
      </c>
      <c r="W17" s="102">
        <f t="shared" si="25"/>
        <v>0</v>
      </c>
      <c r="X17" s="102">
        <f t="shared" si="25"/>
        <v>-2.0000000000000462E-2</v>
      </c>
      <c r="Y17" s="102">
        <f t="shared" si="25"/>
        <v>-1.5000000000000568E-2</v>
      </c>
      <c r="Z17" s="102">
        <f t="shared" si="25"/>
        <v>-9.9999999999997868E-3</v>
      </c>
      <c r="AA17" s="102">
        <f t="shared" si="25"/>
        <v>-9.9999999999997868E-3</v>
      </c>
      <c r="AB17" s="102">
        <f t="shared" si="25"/>
        <v>-9.9999999999997868E-3</v>
      </c>
      <c r="AC17" s="102">
        <f t="shared" si="25"/>
        <v>-1.6666666666666607E-2</v>
      </c>
      <c r="AD17" s="102">
        <f t="shared" si="25"/>
        <v>-2.333333333333254E-2</v>
      </c>
      <c r="AE17" s="102">
        <f t="shared" si="25"/>
        <v>-2.9999999999999361E-2</v>
      </c>
      <c r="AF17" s="102">
        <f t="shared" si="25"/>
        <v>-4.1999999999998927E-2</v>
      </c>
      <c r="AG17" s="102">
        <f t="shared" si="25"/>
        <v>-5.3999999999999382E-2</v>
      </c>
      <c r="AH17" s="102">
        <f t="shared" si="25"/>
        <v>-6.5999999999999837E-2</v>
      </c>
      <c r="AI17" s="102">
        <f t="shared" si="25"/>
        <v>-7.8000000000000291E-2</v>
      </c>
      <c r="AJ17" s="102">
        <f t="shared" si="25"/>
        <v>-8.9999999999999858E-2</v>
      </c>
      <c r="AK17" s="102">
        <f t="shared" si="25"/>
        <v>-9.9999999999999645E-2</v>
      </c>
      <c r="AL17" s="102">
        <f t="shared" si="25"/>
        <v>-0.10999999999999943</v>
      </c>
      <c r="AM17" s="102">
        <f t="shared" si="25"/>
        <v>-0.11999999999999922</v>
      </c>
      <c r="AN17" s="102">
        <f t="shared" si="25"/>
        <v>-0.12999999999999901</v>
      </c>
      <c r="AO17" s="102">
        <f t="shared" si="25"/>
        <v>-0.13999999999999879</v>
      </c>
      <c r="AP17" s="103">
        <f t="shared" si="13"/>
        <v>4.0000000000000036E-2</v>
      </c>
    </row>
    <row r="18" spans="1:42" ht="12.75">
      <c r="A18" s="95">
        <v>43112</v>
      </c>
      <c r="B18" s="106">
        <v>6.67</v>
      </c>
      <c r="C18" s="97">
        <v>6.75</v>
      </c>
      <c r="D18" s="99">
        <v>6.82</v>
      </c>
      <c r="E18" s="99">
        <f t="shared" si="0"/>
        <v>6.91</v>
      </c>
      <c r="F18" s="99">
        <v>7</v>
      </c>
      <c r="G18" s="99">
        <f t="shared" si="1"/>
        <v>7.1050000000000004</v>
      </c>
      <c r="H18" s="97">
        <v>7.21</v>
      </c>
      <c r="I18" s="100">
        <f t="shared" si="2"/>
        <v>7.3133333333333335</v>
      </c>
      <c r="J18" s="100">
        <f t="shared" si="3"/>
        <v>7.4166666666666661</v>
      </c>
      <c r="K18" s="99">
        <v>7.52</v>
      </c>
      <c r="L18" s="99">
        <f t="shared" si="4"/>
        <v>7.6099999999999994</v>
      </c>
      <c r="M18" s="99">
        <f t="shared" si="5"/>
        <v>7.6999999999999993</v>
      </c>
      <c r="N18" s="99">
        <f t="shared" si="6"/>
        <v>7.79</v>
      </c>
      <c r="O18" s="99">
        <f t="shared" si="7"/>
        <v>7.88</v>
      </c>
      <c r="P18" s="97">
        <v>7.97</v>
      </c>
      <c r="Q18" s="100">
        <f t="shared" si="8"/>
        <v>8.048</v>
      </c>
      <c r="R18" s="100">
        <f t="shared" si="9"/>
        <v>8.1259999999999994</v>
      </c>
      <c r="S18" s="100">
        <f t="shared" si="10"/>
        <v>8.2039999999999988</v>
      </c>
      <c r="T18" s="100">
        <f t="shared" si="11"/>
        <v>8.282</v>
      </c>
      <c r="U18" s="107">
        <v>8.36</v>
      </c>
      <c r="V18" s="102">
        <f t="shared" ref="V18:AO18" si="26">B18-B19</f>
        <v>9.9999999999997868E-3</v>
      </c>
      <c r="W18" s="102">
        <f t="shared" si="26"/>
        <v>-5.9999999999999609E-2</v>
      </c>
      <c r="X18" s="102">
        <f t="shared" si="26"/>
        <v>-5.9999999999999609E-2</v>
      </c>
      <c r="Y18" s="102">
        <f t="shared" si="26"/>
        <v>-6.4999999999999503E-2</v>
      </c>
      <c r="Z18" s="102">
        <f t="shared" si="26"/>
        <v>-7.0000000000000284E-2</v>
      </c>
      <c r="AA18" s="102">
        <f t="shared" si="26"/>
        <v>-7.0000000000000284E-2</v>
      </c>
      <c r="AB18" s="102">
        <f t="shared" si="26"/>
        <v>-7.0000000000000284E-2</v>
      </c>
      <c r="AC18" s="102">
        <f t="shared" si="26"/>
        <v>-5.9999999999999609E-2</v>
      </c>
      <c r="AD18" s="102">
        <f t="shared" si="26"/>
        <v>-5.0000000000000711E-2</v>
      </c>
      <c r="AE18" s="102">
        <f t="shared" si="26"/>
        <v>-4.0000000000000036E-2</v>
      </c>
      <c r="AF18" s="102">
        <f t="shared" si="26"/>
        <v>-3.4000000000000696E-2</v>
      </c>
      <c r="AG18" s="102">
        <f t="shared" si="26"/>
        <v>-2.8000000000000469E-2</v>
      </c>
      <c r="AH18" s="102">
        <f t="shared" si="26"/>
        <v>-2.2000000000000242E-2</v>
      </c>
      <c r="AI18" s="102">
        <f t="shared" si="26"/>
        <v>-1.6000000000000014E-2</v>
      </c>
      <c r="AJ18" s="102">
        <f t="shared" si="26"/>
        <v>-1.0000000000000675E-2</v>
      </c>
      <c r="AK18" s="102">
        <f t="shared" si="26"/>
        <v>-8.0000000000008953E-3</v>
      </c>
      <c r="AL18" s="102">
        <f t="shared" si="26"/>
        <v>-6.0000000000002274E-3</v>
      </c>
      <c r="AM18" s="102">
        <f t="shared" si="26"/>
        <v>-4.0000000000013358E-3</v>
      </c>
      <c r="AN18" s="102">
        <f t="shared" si="26"/>
        <v>-1.9999999999988916E-3</v>
      </c>
      <c r="AO18" s="102">
        <f t="shared" si="26"/>
        <v>0</v>
      </c>
      <c r="AP18" s="103">
        <f t="shared" si="13"/>
        <v>9.9999999999997868E-3</v>
      </c>
    </row>
    <row r="19" spans="1:42" ht="12.75">
      <c r="A19" s="109">
        <v>43111</v>
      </c>
      <c r="B19" s="106">
        <v>6.66</v>
      </c>
      <c r="C19" s="97">
        <v>6.81</v>
      </c>
      <c r="D19" s="99">
        <v>6.88</v>
      </c>
      <c r="E19" s="99">
        <f t="shared" si="0"/>
        <v>6.9749999999999996</v>
      </c>
      <c r="F19" s="99">
        <v>7.07</v>
      </c>
      <c r="G19" s="99">
        <f t="shared" si="1"/>
        <v>7.1750000000000007</v>
      </c>
      <c r="H19" s="97">
        <v>7.28</v>
      </c>
      <c r="I19" s="100">
        <f t="shared" si="2"/>
        <v>7.3733333333333331</v>
      </c>
      <c r="J19" s="100">
        <f t="shared" si="3"/>
        <v>7.4666666666666668</v>
      </c>
      <c r="K19" s="99">
        <v>7.56</v>
      </c>
      <c r="L19" s="99">
        <f t="shared" si="4"/>
        <v>7.6440000000000001</v>
      </c>
      <c r="M19" s="99">
        <f t="shared" si="5"/>
        <v>7.7279999999999998</v>
      </c>
      <c r="N19" s="99">
        <f t="shared" si="6"/>
        <v>7.8120000000000003</v>
      </c>
      <c r="O19" s="99">
        <f t="shared" si="7"/>
        <v>7.8959999999999999</v>
      </c>
      <c r="P19" s="97">
        <v>7.98</v>
      </c>
      <c r="Q19" s="100">
        <f t="shared" si="8"/>
        <v>8.0560000000000009</v>
      </c>
      <c r="R19" s="100">
        <f t="shared" si="9"/>
        <v>8.1319999999999997</v>
      </c>
      <c r="S19" s="100">
        <f t="shared" si="10"/>
        <v>8.2080000000000002</v>
      </c>
      <c r="T19" s="100">
        <f t="shared" si="11"/>
        <v>8.2839999999999989</v>
      </c>
      <c r="U19" s="107">
        <v>8.36</v>
      </c>
      <c r="V19" s="102">
        <f t="shared" ref="V19:AO19" si="27">B19-B20</f>
        <v>8.0000000000000071E-2</v>
      </c>
      <c r="W19" s="102">
        <f t="shared" si="27"/>
        <v>5.9999999999999609E-2</v>
      </c>
      <c r="X19" s="102">
        <f t="shared" si="27"/>
        <v>4.0000000000000036E-2</v>
      </c>
      <c r="Y19" s="102">
        <f t="shared" si="27"/>
        <v>3.5000000000000142E-2</v>
      </c>
      <c r="Z19" s="102">
        <f t="shared" si="27"/>
        <v>3.0000000000000249E-2</v>
      </c>
      <c r="AA19" s="102">
        <f t="shared" si="27"/>
        <v>2.5000000000000355E-2</v>
      </c>
      <c r="AB19" s="102">
        <f t="shared" si="27"/>
        <v>2.0000000000000462E-2</v>
      </c>
      <c r="AC19" s="102">
        <f t="shared" si="27"/>
        <v>1.3333333333333641E-2</v>
      </c>
      <c r="AD19" s="102">
        <f t="shared" si="27"/>
        <v>6.6666666666668206E-3</v>
      </c>
      <c r="AE19" s="102">
        <f t="shared" si="27"/>
        <v>0</v>
      </c>
      <c r="AF19" s="102">
        <f t="shared" si="27"/>
        <v>-7.9999999999991189E-3</v>
      </c>
      <c r="AG19" s="102">
        <f t="shared" si="27"/>
        <v>-1.6000000000000014E-2</v>
      </c>
      <c r="AH19" s="102">
        <f t="shared" si="27"/>
        <v>-2.3999999999999133E-2</v>
      </c>
      <c r="AI19" s="102">
        <f t="shared" si="27"/>
        <v>-3.2000000000000028E-2</v>
      </c>
      <c r="AJ19" s="102">
        <f t="shared" si="27"/>
        <v>-3.9999999999999147E-2</v>
      </c>
      <c r="AK19" s="102">
        <f t="shared" si="27"/>
        <v>-4.3999999999998707E-2</v>
      </c>
      <c r="AL19" s="102">
        <f t="shared" si="27"/>
        <v>-4.8000000000000043E-2</v>
      </c>
      <c r="AM19" s="102">
        <f t="shared" si="27"/>
        <v>-5.1999999999999602E-2</v>
      </c>
      <c r="AN19" s="102">
        <f t="shared" si="27"/>
        <v>-5.6000000000000938E-2</v>
      </c>
      <c r="AO19" s="102">
        <f t="shared" si="27"/>
        <v>-6.0000000000000497E-2</v>
      </c>
      <c r="AP19" s="103">
        <f t="shared" si="13"/>
        <v>8.0000000000000071E-2</v>
      </c>
    </row>
    <row r="20" spans="1:42" ht="12.75">
      <c r="A20" s="109">
        <v>43110</v>
      </c>
      <c r="B20" s="106">
        <v>6.58</v>
      </c>
      <c r="C20" s="97">
        <v>6.75</v>
      </c>
      <c r="D20" s="99">
        <v>6.84</v>
      </c>
      <c r="E20" s="99">
        <f t="shared" si="0"/>
        <v>6.9399999999999995</v>
      </c>
      <c r="F20" s="99">
        <v>7.04</v>
      </c>
      <c r="G20" s="99">
        <f t="shared" si="1"/>
        <v>7.15</v>
      </c>
      <c r="H20" s="97">
        <v>7.26</v>
      </c>
      <c r="I20" s="100">
        <f t="shared" si="2"/>
        <v>7.3599999999999994</v>
      </c>
      <c r="J20" s="100">
        <f t="shared" si="3"/>
        <v>7.46</v>
      </c>
      <c r="K20" s="99">
        <v>7.56</v>
      </c>
      <c r="L20" s="99">
        <f t="shared" si="4"/>
        <v>7.6519999999999992</v>
      </c>
      <c r="M20" s="99">
        <f t="shared" si="5"/>
        <v>7.7439999999999998</v>
      </c>
      <c r="N20" s="99">
        <f t="shared" si="6"/>
        <v>7.8359999999999994</v>
      </c>
      <c r="O20" s="99">
        <f t="shared" si="7"/>
        <v>7.9279999999999999</v>
      </c>
      <c r="P20" s="97">
        <v>8.02</v>
      </c>
      <c r="Q20" s="100">
        <f t="shared" si="8"/>
        <v>8.1</v>
      </c>
      <c r="R20" s="100">
        <f t="shared" si="9"/>
        <v>8.18</v>
      </c>
      <c r="S20" s="100">
        <f t="shared" si="10"/>
        <v>8.26</v>
      </c>
      <c r="T20" s="100">
        <f t="shared" si="11"/>
        <v>8.34</v>
      </c>
      <c r="U20" s="107">
        <v>8.42</v>
      </c>
      <c r="V20" s="102">
        <f t="shared" ref="V20:AO20" si="28">B20-B21</f>
        <v>8.0000000000000071E-2</v>
      </c>
      <c r="W20" s="102">
        <f t="shared" si="28"/>
        <v>7.0000000000000284E-2</v>
      </c>
      <c r="X20" s="102">
        <f t="shared" si="28"/>
        <v>4.0000000000000036E-2</v>
      </c>
      <c r="Y20" s="102">
        <f t="shared" si="28"/>
        <v>2.4999999999999467E-2</v>
      </c>
      <c r="Z20" s="102">
        <f t="shared" si="28"/>
        <v>9.9999999999997868E-3</v>
      </c>
      <c r="AA20" s="102">
        <f t="shared" si="28"/>
        <v>5.0000000000007816E-3</v>
      </c>
      <c r="AB20" s="102">
        <f t="shared" si="28"/>
        <v>0</v>
      </c>
      <c r="AC20" s="102">
        <f t="shared" si="28"/>
        <v>3.3333333333329662E-3</v>
      </c>
      <c r="AD20" s="102">
        <f t="shared" si="28"/>
        <v>6.6666666666668206E-3</v>
      </c>
      <c r="AE20" s="102">
        <f t="shared" si="28"/>
        <v>9.9999999999997868E-3</v>
      </c>
      <c r="AF20" s="102">
        <f t="shared" si="28"/>
        <v>1.5999999999999126E-2</v>
      </c>
      <c r="AG20" s="102">
        <f t="shared" si="28"/>
        <v>2.1999999999999353E-2</v>
      </c>
      <c r="AH20" s="102">
        <f t="shared" si="28"/>
        <v>2.7999999999999581E-2</v>
      </c>
      <c r="AI20" s="102">
        <f t="shared" si="28"/>
        <v>3.3999999999999808E-2</v>
      </c>
      <c r="AJ20" s="102">
        <f t="shared" si="28"/>
        <v>3.9999999999999147E-2</v>
      </c>
      <c r="AK20" s="102">
        <f t="shared" si="28"/>
        <v>4.1999999999999815E-2</v>
      </c>
      <c r="AL20" s="102">
        <f t="shared" si="28"/>
        <v>4.4000000000000483E-2</v>
      </c>
      <c r="AM20" s="102">
        <f t="shared" si="28"/>
        <v>4.5999999999999375E-2</v>
      </c>
      <c r="AN20" s="102">
        <f t="shared" si="28"/>
        <v>4.8000000000000043E-2</v>
      </c>
      <c r="AO20" s="102">
        <f t="shared" si="28"/>
        <v>5.0000000000000711E-2</v>
      </c>
      <c r="AP20" s="103">
        <f t="shared" si="13"/>
        <v>8.0000000000000071E-2</v>
      </c>
    </row>
    <row r="21" spans="1:42" ht="12.75">
      <c r="A21" s="109">
        <v>43109</v>
      </c>
      <c r="B21" s="106">
        <v>6.5</v>
      </c>
      <c r="C21" s="97">
        <v>6.68</v>
      </c>
      <c r="D21" s="99">
        <v>6.8</v>
      </c>
      <c r="E21" s="99">
        <f t="shared" si="0"/>
        <v>6.915</v>
      </c>
      <c r="F21" s="99">
        <v>7.03</v>
      </c>
      <c r="G21" s="99">
        <f t="shared" si="1"/>
        <v>7.1449999999999996</v>
      </c>
      <c r="H21" s="97">
        <v>7.26</v>
      </c>
      <c r="I21" s="100">
        <f t="shared" si="2"/>
        <v>7.3566666666666665</v>
      </c>
      <c r="J21" s="100">
        <f t="shared" si="3"/>
        <v>7.4533333333333331</v>
      </c>
      <c r="K21" s="99">
        <v>7.55</v>
      </c>
      <c r="L21" s="99">
        <f t="shared" si="4"/>
        <v>7.6360000000000001</v>
      </c>
      <c r="M21" s="99">
        <f t="shared" si="5"/>
        <v>7.7220000000000004</v>
      </c>
      <c r="N21" s="99">
        <f t="shared" si="6"/>
        <v>7.8079999999999998</v>
      </c>
      <c r="O21" s="99">
        <f t="shared" si="7"/>
        <v>7.8940000000000001</v>
      </c>
      <c r="P21" s="97">
        <v>7.98</v>
      </c>
      <c r="Q21" s="100">
        <f t="shared" si="8"/>
        <v>8.0579999999999998</v>
      </c>
      <c r="R21" s="100">
        <f t="shared" si="9"/>
        <v>8.1359999999999992</v>
      </c>
      <c r="S21" s="100">
        <f t="shared" si="10"/>
        <v>8.2140000000000004</v>
      </c>
      <c r="T21" s="100">
        <f t="shared" si="11"/>
        <v>8.2919999999999998</v>
      </c>
      <c r="U21" s="107">
        <v>8.3699999999999992</v>
      </c>
      <c r="V21" s="102">
        <f t="shared" ref="V21:AO21" si="29">B21-B22</f>
        <v>-1.9999999999999574E-2</v>
      </c>
      <c r="W21" s="102">
        <f t="shared" si="29"/>
        <v>-5.0000000000000711E-2</v>
      </c>
      <c r="X21" s="102">
        <f t="shared" si="29"/>
        <v>-8.0000000000000071E-2</v>
      </c>
      <c r="Y21" s="102">
        <f t="shared" si="29"/>
        <v>-8.0000000000000071E-2</v>
      </c>
      <c r="Z21" s="102">
        <f t="shared" si="29"/>
        <v>-8.0000000000000071E-2</v>
      </c>
      <c r="AA21" s="102">
        <f t="shared" si="29"/>
        <v>-6.5000000000000391E-2</v>
      </c>
      <c r="AB21" s="102">
        <f t="shared" si="29"/>
        <v>-4.9999999999999822E-2</v>
      </c>
      <c r="AC21" s="102">
        <f t="shared" si="29"/>
        <v>-4.9999999999999822E-2</v>
      </c>
      <c r="AD21" s="102">
        <f t="shared" si="29"/>
        <v>-4.9999999999999822E-2</v>
      </c>
      <c r="AE21" s="102">
        <f t="shared" si="29"/>
        <v>-4.9999999999999822E-2</v>
      </c>
      <c r="AF21" s="102">
        <f t="shared" si="29"/>
        <v>-5.1999999999999602E-2</v>
      </c>
      <c r="AG21" s="102">
        <f t="shared" si="29"/>
        <v>-5.3999999999999382E-2</v>
      </c>
      <c r="AH21" s="102">
        <f t="shared" si="29"/>
        <v>-5.5999999999999162E-2</v>
      </c>
      <c r="AI21" s="102">
        <f t="shared" si="29"/>
        <v>-5.7999999999998941E-2</v>
      </c>
      <c r="AJ21" s="102">
        <f t="shared" si="29"/>
        <v>-5.9999999999998721E-2</v>
      </c>
      <c r="AK21" s="102">
        <f t="shared" si="29"/>
        <v>-6.4000000000000057E-2</v>
      </c>
      <c r="AL21" s="102">
        <f t="shared" si="29"/>
        <v>-6.7999999999999616E-2</v>
      </c>
      <c r="AM21" s="102">
        <f t="shared" si="29"/>
        <v>-7.1999999999999176E-2</v>
      </c>
      <c r="AN21" s="102">
        <f t="shared" si="29"/>
        <v>-7.5999999999998735E-2</v>
      </c>
      <c r="AO21" s="102">
        <f t="shared" si="29"/>
        <v>-8.0000000000000071E-2</v>
      </c>
      <c r="AP21" s="103">
        <f t="shared" si="13"/>
        <v>-1.9999999999999574E-2</v>
      </c>
    </row>
    <row r="22" spans="1:42" ht="12.75">
      <c r="A22" s="109">
        <v>43105</v>
      </c>
      <c r="B22" s="106">
        <v>6.52</v>
      </c>
      <c r="C22" s="97">
        <v>6.73</v>
      </c>
      <c r="D22" s="99">
        <v>6.88</v>
      </c>
      <c r="E22" s="99">
        <f t="shared" si="0"/>
        <v>6.9950000000000001</v>
      </c>
      <c r="F22" s="99">
        <v>7.11</v>
      </c>
      <c r="G22" s="99">
        <f t="shared" si="1"/>
        <v>7.21</v>
      </c>
      <c r="H22" s="97">
        <v>7.31</v>
      </c>
      <c r="I22" s="100">
        <f t="shared" si="2"/>
        <v>7.4066666666666663</v>
      </c>
      <c r="J22" s="100">
        <f t="shared" si="3"/>
        <v>7.503333333333333</v>
      </c>
      <c r="K22" s="99">
        <v>7.6</v>
      </c>
      <c r="L22" s="99">
        <f t="shared" si="4"/>
        <v>7.6879999999999997</v>
      </c>
      <c r="M22" s="99">
        <f t="shared" si="5"/>
        <v>7.7759999999999998</v>
      </c>
      <c r="N22" s="99">
        <f t="shared" si="6"/>
        <v>7.863999999999999</v>
      </c>
      <c r="O22" s="99">
        <f t="shared" si="7"/>
        <v>7.9519999999999991</v>
      </c>
      <c r="P22" s="97">
        <v>8.0399999999999991</v>
      </c>
      <c r="Q22" s="100">
        <f t="shared" si="8"/>
        <v>8.1219999999999999</v>
      </c>
      <c r="R22" s="100">
        <f t="shared" si="9"/>
        <v>8.2039999999999988</v>
      </c>
      <c r="S22" s="100">
        <f t="shared" si="10"/>
        <v>8.2859999999999996</v>
      </c>
      <c r="T22" s="100">
        <f t="shared" si="11"/>
        <v>8.3679999999999986</v>
      </c>
      <c r="U22" s="107">
        <v>8.4499999999999993</v>
      </c>
      <c r="V22" s="102">
        <f t="shared" ref="V22:AO22" si="30">B22-B23</f>
        <v>0.16999999999999993</v>
      </c>
      <c r="W22" s="102">
        <f t="shared" si="30"/>
        <v>-1.9999999999999574E-2</v>
      </c>
      <c r="X22" s="102">
        <f t="shared" si="30"/>
        <v>-9.9999999999997868E-3</v>
      </c>
      <c r="Y22" s="102">
        <f t="shared" si="30"/>
        <v>4.9999999999998934E-3</v>
      </c>
      <c r="Z22" s="102">
        <f t="shared" si="30"/>
        <v>2.0000000000000462E-2</v>
      </c>
      <c r="AA22" s="102">
        <f t="shared" si="30"/>
        <v>2.0000000000000462E-2</v>
      </c>
      <c r="AB22" s="102">
        <f t="shared" si="30"/>
        <v>1.9999999999999574E-2</v>
      </c>
      <c r="AC22" s="102">
        <f t="shared" si="30"/>
        <v>1.9999999999999574E-2</v>
      </c>
      <c r="AD22" s="102">
        <f t="shared" si="30"/>
        <v>1.9999999999999574E-2</v>
      </c>
      <c r="AE22" s="102">
        <f t="shared" si="30"/>
        <v>1.9999999999999574E-2</v>
      </c>
      <c r="AF22" s="102">
        <f t="shared" si="30"/>
        <v>1.3999999999999346E-2</v>
      </c>
      <c r="AG22" s="102">
        <f t="shared" si="30"/>
        <v>7.9999999999991189E-3</v>
      </c>
      <c r="AH22" s="102">
        <f t="shared" si="30"/>
        <v>1.9999999999988916E-3</v>
      </c>
      <c r="AI22" s="102">
        <f t="shared" si="30"/>
        <v>-4.0000000000013358E-3</v>
      </c>
      <c r="AJ22" s="102">
        <f t="shared" si="30"/>
        <v>-1.0000000000001563E-2</v>
      </c>
      <c r="AK22" s="102">
        <f t="shared" si="30"/>
        <v>-1.4000000000001123E-2</v>
      </c>
      <c r="AL22" s="102">
        <f t="shared" si="30"/>
        <v>-1.8000000000002458E-2</v>
      </c>
      <c r="AM22" s="102">
        <f t="shared" si="30"/>
        <v>-2.2000000000000242E-2</v>
      </c>
      <c r="AN22" s="102">
        <f t="shared" si="30"/>
        <v>-2.6000000000001577E-2</v>
      </c>
      <c r="AO22" s="102">
        <f t="shared" si="30"/>
        <v>-3.0000000000001137E-2</v>
      </c>
      <c r="AP22" s="103">
        <f t="shared" si="13"/>
        <v>0.16999999999999993</v>
      </c>
    </row>
    <row r="23" spans="1:42" ht="12.75">
      <c r="A23" s="109">
        <v>43104</v>
      </c>
      <c r="B23" s="106">
        <v>6.35</v>
      </c>
      <c r="C23" s="97">
        <v>6.75</v>
      </c>
      <c r="D23" s="99">
        <v>6.89</v>
      </c>
      <c r="E23" s="99">
        <f t="shared" si="0"/>
        <v>6.99</v>
      </c>
      <c r="F23" s="99">
        <v>7.09</v>
      </c>
      <c r="G23" s="99">
        <f t="shared" si="1"/>
        <v>7.1899999999999995</v>
      </c>
      <c r="H23" s="97">
        <v>7.29</v>
      </c>
      <c r="I23" s="100">
        <f t="shared" si="2"/>
        <v>7.3866666666666667</v>
      </c>
      <c r="J23" s="100">
        <f t="shared" si="3"/>
        <v>7.4833333333333334</v>
      </c>
      <c r="K23" s="99">
        <v>7.58</v>
      </c>
      <c r="L23" s="99">
        <f t="shared" si="4"/>
        <v>7.6740000000000004</v>
      </c>
      <c r="M23" s="99">
        <f t="shared" si="5"/>
        <v>7.7680000000000007</v>
      </c>
      <c r="N23" s="99">
        <f t="shared" si="6"/>
        <v>7.8620000000000001</v>
      </c>
      <c r="O23" s="99">
        <f t="shared" si="7"/>
        <v>7.9560000000000004</v>
      </c>
      <c r="P23" s="97">
        <v>8.0500000000000007</v>
      </c>
      <c r="Q23" s="100">
        <f t="shared" si="8"/>
        <v>8.136000000000001</v>
      </c>
      <c r="R23" s="100">
        <f t="shared" si="9"/>
        <v>8.2220000000000013</v>
      </c>
      <c r="S23" s="100">
        <f t="shared" si="10"/>
        <v>8.3079999999999998</v>
      </c>
      <c r="T23" s="100">
        <f t="shared" si="11"/>
        <v>8.3940000000000001</v>
      </c>
      <c r="U23" s="107">
        <v>8.48</v>
      </c>
      <c r="V23" s="102">
        <f t="shared" ref="V23:AO23" si="31">B23-B24</f>
        <v>-0.14000000000000057</v>
      </c>
      <c r="W23" s="102">
        <f t="shared" si="31"/>
        <v>-4.0000000000000036E-2</v>
      </c>
      <c r="X23" s="102">
        <f t="shared" si="31"/>
        <v>-4.0000000000000036E-2</v>
      </c>
      <c r="Y23" s="102">
        <f t="shared" si="31"/>
        <v>-4.9999999999999822E-2</v>
      </c>
      <c r="Z23" s="102">
        <f t="shared" si="31"/>
        <v>-6.0000000000000497E-2</v>
      </c>
      <c r="AA23" s="102">
        <f t="shared" si="31"/>
        <v>-6.0000000000000497E-2</v>
      </c>
      <c r="AB23" s="102">
        <f t="shared" si="31"/>
        <v>-5.9999999999999609E-2</v>
      </c>
      <c r="AC23" s="102">
        <f t="shared" si="31"/>
        <v>-5.6666666666666643E-2</v>
      </c>
      <c r="AD23" s="102">
        <f t="shared" si="31"/>
        <v>-5.3333333333332789E-2</v>
      </c>
      <c r="AE23" s="102">
        <f t="shared" si="31"/>
        <v>-4.9999999999999822E-2</v>
      </c>
      <c r="AF23" s="102">
        <f t="shared" si="31"/>
        <v>-4.1999999999999815E-2</v>
      </c>
      <c r="AG23" s="102">
        <f t="shared" si="31"/>
        <v>-3.3999999999999808E-2</v>
      </c>
      <c r="AH23" s="102">
        <f t="shared" si="31"/>
        <v>-2.5999999999999801E-2</v>
      </c>
      <c r="AI23" s="102">
        <f t="shared" si="31"/>
        <v>-1.7999999999999794E-2</v>
      </c>
      <c r="AJ23" s="102">
        <f t="shared" si="31"/>
        <v>-9.9999999999997868E-3</v>
      </c>
      <c r="AK23" s="102">
        <f t="shared" si="31"/>
        <v>-9.9999999999997868E-3</v>
      </c>
      <c r="AL23" s="102">
        <f t="shared" si="31"/>
        <v>-9.9999999999997868E-3</v>
      </c>
      <c r="AM23" s="102">
        <f t="shared" si="31"/>
        <v>-9.9999999999997868E-3</v>
      </c>
      <c r="AN23" s="102">
        <f t="shared" si="31"/>
        <v>-9.9999999999997868E-3</v>
      </c>
      <c r="AO23" s="102">
        <f t="shared" si="31"/>
        <v>-9.9999999999997868E-3</v>
      </c>
      <c r="AP23" s="103">
        <f t="shared" si="13"/>
        <v>-9.9999999999997868E-3</v>
      </c>
    </row>
    <row r="24" spans="1:42" ht="12.75">
      <c r="A24" s="109">
        <v>43103</v>
      </c>
      <c r="B24" s="106">
        <v>6.49</v>
      </c>
      <c r="C24" s="97">
        <v>6.79</v>
      </c>
      <c r="D24" s="99">
        <v>6.93</v>
      </c>
      <c r="E24" s="99">
        <f t="shared" si="0"/>
        <v>7.04</v>
      </c>
      <c r="F24" s="99">
        <v>7.15</v>
      </c>
      <c r="G24" s="99">
        <f t="shared" si="1"/>
        <v>7.25</v>
      </c>
      <c r="H24" s="97">
        <v>7.35</v>
      </c>
      <c r="I24" s="100">
        <f t="shared" si="2"/>
        <v>7.4433333333333334</v>
      </c>
      <c r="J24" s="100">
        <f t="shared" si="3"/>
        <v>7.5366666666666662</v>
      </c>
      <c r="K24" s="99">
        <v>7.63</v>
      </c>
      <c r="L24" s="99">
        <f t="shared" si="4"/>
        <v>7.7160000000000002</v>
      </c>
      <c r="M24" s="99">
        <f t="shared" si="5"/>
        <v>7.8020000000000005</v>
      </c>
      <c r="N24" s="99">
        <f t="shared" si="6"/>
        <v>7.8879999999999999</v>
      </c>
      <c r="O24" s="99">
        <f t="shared" si="7"/>
        <v>7.9740000000000002</v>
      </c>
      <c r="P24" s="97">
        <v>8.06</v>
      </c>
      <c r="Q24" s="100">
        <f t="shared" si="8"/>
        <v>8.1460000000000008</v>
      </c>
      <c r="R24" s="100">
        <f t="shared" si="9"/>
        <v>8.2320000000000011</v>
      </c>
      <c r="S24" s="100">
        <f t="shared" si="10"/>
        <v>8.3179999999999996</v>
      </c>
      <c r="T24" s="100">
        <f t="shared" si="11"/>
        <v>8.4039999999999999</v>
      </c>
      <c r="U24" s="107">
        <v>8.49</v>
      </c>
      <c r="V24" s="102">
        <f t="shared" ref="V24:AO24" si="32">B24-B25</f>
        <v>-0.12999999999999989</v>
      </c>
      <c r="W24" s="102">
        <f t="shared" si="32"/>
        <v>-4.9999999999999822E-2</v>
      </c>
      <c r="X24" s="102">
        <f t="shared" si="32"/>
        <v>-5.0000000000000711E-2</v>
      </c>
      <c r="Y24" s="102">
        <f t="shared" si="32"/>
        <v>-4.0000000000000036E-2</v>
      </c>
      <c r="Z24" s="102">
        <f t="shared" si="32"/>
        <v>-2.9999999999999361E-2</v>
      </c>
      <c r="AA24" s="102">
        <f t="shared" si="32"/>
        <v>-1.9999999999999574E-2</v>
      </c>
      <c r="AB24" s="102">
        <f t="shared" si="32"/>
        <v>-1.0000000000000675E-2</v>
      </c>
      <c r="AC24" s="102">
        <f t="shared" si="32"/>
        <v>-9.9999999999997868E-3</v>
      </c>
      <c r="AD24" s="102">
        <f t="shared" si="32"/>
        <v>-1.0000000000000675E-2</v>
      </c>
      <c r="AE24" s="102">
        <f t="shared" si="32"/>
        <v>-9.9999999999997868E-3</v>
      </c>
      <c r="AF24" s="102">
        <f t="shared" si="32"/>
        <v>-1.3999999999999346E-2</v>
      </c>
      <c r="AG24" s="102">
        <f t="shared" si="32"/>
        <v>-1.7999999999998906E-2</v>
      </c>
      <c r="AH24" s="102">
        <f t="shared" si="32"/>
        <v>-2.2000000000000242E-2</v>
      </c>
      <c r="AI24" s="102">
        <f t="shared" si="32"/>
        <v>-2.5999999999999801E-2</v>
      </c>
      <c r="AJ24" s="102">
        <f t="shared" si="32"/>
        <v>-2.9999999999999361E-2</v>
      </c>
      <c r="AK24" s="102">
        <f t="shared" si="32"/>
        <v>-3.1999999999998252E-2</v>
      </c>
      <c r="AL24" s="102">
        <f t="shared" si="32"/>
        <v>-3.399999999999892E-2</v>
      </c>
      <c r="AM24" s="102">
        <f t="shared" si="32"/>
        <v>-3.5999999999999588E-2</v>
      </c>
      <c r="AN24" s="102">
        <f t="shared" si="32"/>
        <v>-3.8000000000000256E-2</v>
      </c>
      <c r="AO24" s="102">
        <f t="shared" si="32"/>
        <v>-3.9999999999999147E-2</v>
      </c>
      <c r="AP24" s="103">
        <f t="shared" si="13"/>
        <v>-9.9999999999997868E-3</v>
      </c>
    </row>
    <row r="25" spans="1:42" ht="12.75">
      <c r="A25" s="95">
        <v>43098</v>
      </c>
      <c r="B25" s="106">
        <v>6.62</v>
      </c>
      <c r="C25" s="97">
        <v>6.84</v>
      </c>
      <c r="D25" s="99">
        <v>6.98</v>
      </c>
      <c r="E25" s="99">
        <f t="shared" si="0"/>
        <v>7.08</v>
      </c>
      <c r="F25" s="99">
        <v>7.18</v>
      </c>
      <c r="G25" s="99">
        <f t="shared" si="1"/>
        <v>7.27</v>
      </c>
      <c r="H25" s="97">
        <v>7.36</v>
      </c>
      <c r="I25" s="100">
        <f t="shared" si="2"/>
        <v>7.4533333333333331</v>
      </c>
      <c r="J25" s="100">
        <f t="shared" si="3"/>
        <v>7.5466666666666669</v>
      </c>
      <c r="K25" s="99">
        <v>7.64</v>
      </c>
      <c r="L25" s="99">
        <f t="shared" si="4"/>
        <v>7.7299999999999995</v>
      </c>
      <c r="M25" s="99">
        <f t="shared" si="5"/>
        <v>7.8199999999999994</v>
      </c>
      <c r="N25" s="99">
        <f t="shared" si="6"/>
        <v>7.91</v>
      </c>
      <c r="O25" s="99">
        <f t="shared" si="7"/>
        <v>8</v>
      </c>
      <c r="P25" s="97">
        <v>8.09</v>
      </c>
      <c r="Q25" s="100">
        <f t="shared" si="8"/>
        <v>8.177999999999999</v>
      </c>
      <c r="R25" s="100">
        <f t="shared" si="9"/>
        <v>8.266</v>
      </c>
      <c r="S25" s="100">
        <f t="shared" si="10"/>
        <v>8.3539999999999992</v>
      </c>
      <c r="T25" s="100">
        <f t="shared" si="11"/>
        <v>8.4420000000000002</v>
      </c>
      <c r="U25" s="107">
        <v>8.5299999999999994</v>
      </c>
      <c r="V25" s="102">
        <f t="shared" ref="V25:AO25" si="33">B25-B26</f>
        <v>8.9999999999999858E-2</v>
      </c>
      <c r="W25" s="102">
        <f t="shared" si="33"/>
        <v>3.0000000000000249E-2</v>
      </c>
      <c r="X25" s="102">
        <f t="shared" si="33"/>
        <v>4.0000000000000036E-2</v>
      </c>
      <c r="Y25" s="102">
        <f t="shared" si="33"/>
        <v>4.0000000000000036E-2</v>
      </c>
      <c r="Z25" s="102">
        <f t="shared" si="33"/>
        <v>4.0000000000000036E-2</v>
      </c>
      <c r="AA25" s="102">
        <f t="shared" si="33"/>
        <v>2.5000000000000355E-2</v>
      </c>
      <c r="AB25" s="102">
        <f t="shared" si="33"/>
        <v>1.0000000000000675E-2</v>
      </c>
      <c r="AC25" s="102">
        <f t="shared" si="33"/>
        <v>0</v>
      </c>
      <c r="AD25" s="102">
        <f t="shared" si="33"/>
        <v>-9.9999999999997868E-3</v>
      </c>
      <c r="AE25" s="102">
        <f t="shared" si="33"/>
        <v>-2.0000000000000462E-2</v>
      </c>
      <c r="AF25" s="102">
        <f t="shared" si="33"/>
        <v>-3.8000000000000256E-2</v>
      </c>
      <c r="AG25" s="102">
        <f t="shared" si="33"/>
        <v>-5.600000000000005E-2</v>
      </c>
      <c r="AH25" s="102">
        <f t="shared" si="33"/>
        <v>-7.3999999999999844E-2</v>
      </c>
      <c r="AI25" s="102">
        <f t="shared" si="33"/>
        <v>-9.1999999999998749E-2</v>
      </c>
      <c r="AJ25" s="102">
        <f t="shared" si="33"/>
        <v>-0.10999999999999943</v>
      </c>
      <c r="AK25" s="102">
        <f t="shared" si="33"/>
        <v>-0.12400000000000055</v>
      </c>
      <c r="AL25" s="102">
        <f t="shared" si="33"/>
        <v>-0.1379999999999999</v>
      </c>
      <c r="AM25" s="102">
        <f t="shared" si="33"/>
        <v>-0.15200000000000102</v>
      </c>
      <c r="AN25" s="102">
        <f t="shared" si="33"/>
        <v>-0.16600000000000037</v>
      </c>
      <c r="AO25" s="102">
        <f t="shared" si="33"/>
        <v>-0.18000000000000149</v>
      </c>
      <c r="AP25" s="103">
        <f t="shared" si="13"/>
        <v>8.9999999999999858E-2</v>
      </c>
    </row>
    <row r="26" spans="1:42" ht="12.75">
      <c r="A26" s="95">
        <v>43097</v>
      </c>
      <c r="B26" s="106">
        <v>6.53</v>
      </c>
      <c r="C26" s="97">
        <v>6.81</v>
      </c>
      <c r="D26" s="99">
        <v>6.94</v>
      </c>
      <c r="E26" s="99">
        <f t="shared" si="0"/>
        <v>7.04</v>
      </c>
      <c r="F26" s="99">
        <v>7.14</v>
      </c>
      <c r="G26" s="99">
        <f t="shared" si="1"/>
        <v>7.2449999999999992</v>
      </c>
      <c r="H26" s="97">
        <v>7.35</v>
      </c>
      <c r="I26" s="100">
        <f t="shared" si="2"/>
        <v>7.4533333333333331</v>
      </c>
      <c r="J26" s="100">
        <f t="shared" si="3"/>
        <v>7.5566666666666666</v>
      </c>
      <c r="K26" s="99">
        <v>7.66</v>
      </c>
      <c r="L26" s="99">
        <f t="shared" si="4"/>
        <v>7.7679999999999998</v>
      </c>
      <c r="M26" s="99">
        <f t="shared" si="5"/>
        <v>7.8759999999999994</v>
      </c>
      <c r="N26" s="99">
        <f t="shared" si="6"/>
        <v>7.984</v>
      </c>
      <c r="O26" s="99">
        <f t="shared" si="7"/>
        <v>8.0919999999999987</v>
      </c>
      <c r="P26" s="97">
        <v>8.1999999999999993</v>
      </c>
      <c r="Q26" s="100">
        <f t="shared" si="8"/>
        <v>8.3019999999999996</v>
      </c>
      <c r="R26" s="100">
        <f t="shared" si="9"/>
        <v>8.4039999999999999</v>
      </c>
      <c r="S26" s="100">
        <f t="shared" si="10"/>
        <v>8.5060000000000002</v>
      </c>
      <c r="T26" s="100">
        <f t="shared" si="11"/>
        <v>8.6080000000000005</v>
      </c>
      <c r="U26" s="107">
        <v>8.7100000000000009</v>
      </c>
      <c r="V26" s="102">
        <f t="shared" ref="V26:AO26" si="34">B26-B27</f>
        <v>-0.16999999999999993</v>
      </c>
      <c r="W26" s="102">
        <f t="shared" si="34"/>
        <v>-7.0000000000000284E-2</v>
      </c>
      <c r="X26" s="102">
        <f t="shared" si="34"/>
        <v>-4.0000000000000036E-2</v>
      </c>
      <c r="Y26" s="102">
        <f t="shared" si="34"/>
        <v>-3.5000000000000142E-2</v>
      </c>
      <c r="Z26" s="102">
        <f t="shared" si="34"/>
        <v>-3.0000000000000249E-2</v>
      </c>
      <c r="AA26" s="102">
        <f t="shared" si="34"/>
        <v>-2.5000000000000355E-2</v>
      </c>
      <c r="AB26" s="102">
        <f t="shared" si="34"/>
        <v>-2.0000000000000462E-2</v>
      </c>
      <c r="AC26" s="102">
        <f t="shared" si="34"/>
        <v>-1.0000000000000675E-2</v>
      </c>
      <c r="AD26" s="102">
        <f t="shared" si="34"/>
        <v>0</v>
      </c>
      <c r="AE26" s="102">
        <f t="shared" si="34"/>
        <v>9.9999999999997868E-3</v>
      </c>
      <c r="AF26" s="102">
        <f t="shared" si="34"/>
        <v>2.7999999999999581E-2</v>
      </c>
      <c r="AG26" s="102">
        <f t="shared" si="34"/>
        <v>4.5999999999999375E-2</v>
      </c>
      <c r="AH26" s="102">
        <f t="shared" si="34"/>
        <v>6.4000000000000057E-2</v>
      </c>
      <c r="AI26" s="102">
        <f t="shared" si="34"/>
        <v>8.1999999999998963E-2</v>
      </c>
      <c r="AJ26" s="102">
        <f t="shared" si="34"/>
        <v>9.9999999999999645E-2</v>
      </c>
      <c r="AK26" s="102">
        <f t="shared" si="34"/>
        <v>0.11400000000000077</v>
      </c>
      <c r="AL26" s="102">
        <f t="shared" si="34"/>
        <v>0.12800000000000011</v>
      </c>
      <c r="AM26" s="102">
        <f t="shared" si="34"/>
        <v>0.14200000000000124</v>
      </c>
      <c r="AN26" s="102">
        <f t="shared" si="34"/>
        <v>0.15600000000000058</v>
      </c>
      <c r="AO26" s="102">
        <f t="shared" si="34"/>
        <v>0.17000000000000171</v>
      </c>
      <c r="AP26" s="103">
        <f t="shared" si="13"/>
        <v>0.17000000000000171</v>
      </c>
    </row>
    <row r="27" spans="1:42" ht="12.75">
      <c r="A27" s="95">
        <v>43096</v>
      </c>
      <c r="B27" s="106">
        <v>6.7</v>
      </c>
      <c r="C27" s="97">
        <v>6.88</v>
      </c>
      <c r="D27" s="99">
        <v>6.98</v>
      </c>
      <c r="E27" s="99">
        <f t="shared" si="0"/>
        <v>7.0750000000000002</v>
      </c>
      <c r="F27" s="99">
        <v>7.17</v>
      </c>
      <c r="G27" s="99">
        <f t="shared" si="1"/>
        <v>7.27</v>
      </c>
      <c r="H27" s="97">
        <v>7.37</v>
      </c>
      <c r="I27" s="100">
        <f t="shared" si="2"/>
        <v>7.4633333333333338</v>
      </c>
      <c r="J27" s="100">
        <f t="shared" si="3"/>
        <v>7.5566666666666666</v>
      </c>
      <c r="K27" s="99">
        <v>7.65</v>
      </c>
      <c r="L27" s="99">
        <f t="shared" si="4"/>
        <v>7.74</v>
      </c>
      <c r="M27" s="99">
        <f t="shared" si="5"/>
        <v>7.83</v>
      </c>
      <c r="N27" s="99">
        <f t="shared" si="6"/>
        <v>7.92</v>
      </c>
      <c r="O27" s="99">
        <f t="shared" si="7"/>
        <v>8.01</v>
      </c>
      <c r="P27" s="97">
        <v>8.1</v>
      </c>
      <c r="Q27" s="100">
        <f t="shared" si="8"/>
        <v>8.1879999999999988</v>
      </c>
      <c r="R27" s="100">
        <f t="shared" si="9"/>
        <v>8.2759999999999998</v>
      </c>
      <c r="S27" s="100">
        <f t="shared" si="10"/>
        <v>8.363999999999999</v>
      </c>
      <c r="T27" s="100">
        <f t="shared" si="11"/>
        <v>8.452</v>
      </c>
      <c r="U27" s="107">
        <v>8.5399999999999991</v>
      </c>
      <c r="V27" s="102">
        <f t="shared" ref="V27:AO27" si="35">B27-B28</f>
        <v>-8.0000000000000071E-2</v>
      </c>
      <c r="W27" s="102">
        <f t="shared" si="35"/>
        <v>-9.9999999999997868E-3</v>
      </c>
      <c r="X27" s="102">
        <f t="shared" si="35"/>
        <v>-1.9999999999999574E-2</v>
      </c>
      <c r="Y27" s="102">
        <f t="shared" si="35"/>
        <v>-4.9999999999998934E-3</v>
      </c>
      <c r="Z27" s="102">
        <f t="shared" si="35"/>
        <v>9.9999999999997868E-3</v>
      </c>
      <c r="AA27" s="102">
        <f t="shared" si="35"/>
        <v>1.9999999999999574E-2</v>
      </c>
      <c r="AB27" s="102">
        <f t="shared" si="35"/>
        <v>3.0000000000000249E-2</v>
      </c>
      <c r="AC27" s="102">
        <f t="shared" si="35"/>
        <v>2.6666666666667282E-2</v>
      </c>
      <c r="AD27" s="102">
        <f t="shared" si="35"/>
        <v>2.3333333333333428E-2</v>
      </c>
      <c r="AE27" s="102">
        <f t="shared" si="35"/>
        <v>2.0000000000000462E-2</v>
      </c>
      <c r="AF27" s="102">
        <f t="shared" si="35"/>
        <v>2.0000000000000462E-2</v>
      </c>
      <c r="AG27" s="102">
        <f t="shared" si="35"/>
        <v>2.0000000000000462E-2</v>
      </c>
      <c r="AH27" s="102">
        <f t="shared" si="35"/>
        <v>1.9999999999999574E-2</v>
      </c>
      <c r="AI27" s="102">
        <f t="shared" si="35"/>
        <v>1.9999999999999574E-2</v>
      </c>
      <c r="AJ27" s="102">
        <f t="shared" si="35"/>
        <v>1.9999999999999574E-2</v>
      </c>
      <c r="AK27" s="102">
        <f t="shared" si="35"/>
        <v>2.1999999999998465E-2</v>
      </c>
      <c r="AL27" s="102">
        <f t="shared" si="35"/>
        <v>2.3999999999999133E-2</v>
      </c>
      <c r="AM27" s="102">
        <f t="shared" si="35"/>
        <v>2.5999999999999801E-2</v>
      </c>
      <c r="AN27" s="102">
        <f t="shared" si="35"/>
        <v>2.8000000000000469E-2</v>
      </c>
      <c r="AO27" s="102">
        <f t="shared" si="35"/>
        <v>2.9999999999999361E-2</v>
      </c>
      <c r="AP27" s="103">
        <f t="shared" si="13"/>
        <v>3.0000000000000249E-2</v>
      </c>
    </row>
    <row r="28" spans="1:42" ht="12.75">
      <c r="A28" s="95">
        <v>43095</v>
      </c>
      <c r="B28" s="106">
        <v>6.78</v>
      </c>
      <c r="C28" s="97">
        <v>6.89</v>
      </c>
      <c r="D28" s="99">
        <v>7</v>
      </c>
      <c r="E28" s="99">
        <f t="shared" si="0"/>
        <v>7.08</v>
      </c>
      <c r="F28" s="99">
        <v>7.16</v>
      </c>
      <c r="G28" s="99">
        <f t="shared" si="1"/>
        <v>7.25</v>
      </c>
      <c r="H28" s="97">
        <v>7.34</v>
      </c>
      <c r="I28" s="100">
        <f t="shared" si="2"/>
        <v>7.4366666666666665</v>
      </c>
      <c r="J28" s="100">
        <f t="shared" si="3"/>
        <v>7.5333333333333332</v>
      </c>
      <c r="K28" s="99">
        <v>7.63</v>
      </c>
      <c r="L28" s="99">
        <f t="shared" si="4"/>
        <v>7.72</v>
      </c>
      <c r="M28" s="99">
        <f t="shared" si="5"/>
        <v>7.81</v>
      </c>
      <c r="N28" s="99">
        <f t="shared" si="6"/>
        <v>7.9</v>
      </c>
      <c r="O28" s="99">
        <f t="shared" si="7"/>
        <v>7.99</v>
      </c>
      <c r="P28" s="97">
        <v>8.08</v>
      </c>
      <c r="Q28" s="100">
        <f t="shared" si="8"/>
        <v>8.1660000000000004</v>
      </c>
      <c r="R28" s="100">
        <f t="shared" si="9"/>
        <v>8.2520000000000007</v>
      </c>
      <c r="S28" s="100">
        <f t="shared" si="10"/>
        <v>8.3379999999999992</v>
      </c>
      <c r="T28" s="100">
        <f t="shared" si="11"/>
        <v>8.4239999999999995</v>
      </c>
      <c r="U28" s="107">
        <v>8.51</v>
      </c>
      <c r="V28" s="102">
        <f t="shared" ref="V28:AO28" si="36">B28-B29</f>
        <v>2.0000000000000462E-2</v>
      </c>
      <c r="W28" s="102">
        <f t="shared" si="36"/>
        <v>-1.0000000000000675E-2</v>
      </c>
      <c r="X28" s="102">
        <f t="shared" si="36"/>
        <v>-9.9999999999997868E-3</v>
      </c>
      <c r="Y28" s="102">
        <f t="shared" si="36"/>
        <v>-9.9999999999997868E-3</v>
      </c>
      <c r="Z28" s="102">
        <f t="shared" si="36"/>
        <v>-9.9999999999997868E-3</v>
      </c>
      <c r="AA28" s="102">
        <f t="shared" si="36"/>
        <v>-4.9999999999998934E-3</v>
      </c>
      <c r="AB28" s="102">
        <f t="shared" si="36"/>
        <v>0</v>
      </c>
      <c r="AC28" s="102">
        <f t="shared" si="36"/>
        <v>3.3333333333329662E-3</v>
      </c>
      <c r="AD28" s="102">
        <f t="shared" si="36"/>
        <v>6.6666666666668206E-3</v>
      </c>
      <c r="AE28" s="102">
        <f t="shared" si="36"/>
        <v>9.9999999999997868E-3</v>
      </c>
      <c r="AF28" s="102">
        <f t="shared" si="36"/>
        <v>1.1999999999999567E-2</v>
      </c>
      <c r="AG28" s="102">
        <f t="shared" si="36"/>
        <v>1.3999999999999346E-2</v>
      </c>
      <c r="AH28" s="102">
        <f t="shared" si="36"/>
        <v>1.6000000000000014E-2</v>
      </c>
      <c r="AI28" s="102">
        <f t="shared" si="36"/>
        <v>1.7999999999999794E-2</v>
      </c>
      <c r="AJ28" s="102">
        <f t="shared" si="36"/>
        <v>1.9999999999999574E-2</v>
      </c>
      <c r="AK28" s="102">
        <f t="shared" si="36"/>
        <v>1.9999999999999574E-2</v>
      </c>
      <c r="AL28" s="102">
        <f t="shared" si="36"/>
        <v>1.9999999999999574E-2</v>
      </c>
      <c r="AM28" s="102">
        <f t="shared" si="36"/>
        <v>1.9999999999999574E-2</v>
      </c>
      <c r="AN28" s="102">
        <f t="shared" si="36"/>
        <v>1.9999999999999574E-2</v>
      </c>
      <c r="AO28" s="102">
        <f t="shared" si="36"/>
        <v>1.9999999999999574E-2</v>
      </c>
      <c r="AP28" s="103">
        <f t="shared" si="13"/>
        <v>2.0000000000000462E-2</v>
      </c>
    </row>
    <row r="29" spans="1:42" ht="12.75">
      <c r="A29" s="95">
        <v>43094</v>
      </c>
      <c r="B29" s="106">
        <v>6.76</v>
      </c>
      <c r="C29" s="97">
        <v>6.9</v>
      </c>
      <c r="D29" s="99">
        <v>7.01</v>
      </c>
      <c r="E29" s="99">
        <f t="shared" si="0"/>
        <v>7.09</v>
      </c>
      <c r="F29" s="99">
        <v>7.17</v>
      </c>
      <c r="G29" s="99">
        <f t="shared" si="1"/>
        <v>7.2549999999999999</v>
      </c>
      <c r="H29" s="97">
        <v>7.34</v>
      </c>
      <c r="I29" s="100">
        <f t="shared" si="2"/>
        <v>7.4333333333333336</v>
      </c>
      <c r="J29" s="100">
        <f t="shared" si="3"/>
        <v>7.5266666666666664</v>
      </c>
      <c r="K29" s="99">
        <v>7.62</v>
      </c>
      <c r="L29" s="99">
        <f t="shared" si="4"/>
        <v>7.7080000000000002</v>
      </c>
      <c r="M29" s="99">
        <f t="shared" si="5"/>
        <v>7.7960000000000003</v>
      </c>
      <c r="N29" s="99">
        <f t="shared" si="6"/>
        <v>7.8840000000000003</v>
      </c>
      <c r="O29" s="99">
        <f t="shared" si="7"/>
        <v>7.9720000000000004</v>
      </c>
      <c r="P29" s="97">
        <v>8.06</v>
      </c>
      <c r="Q29" s="100">
        <f t="shared" si="8"/>
        <v>8.1460000000000008</v>
      </c>
      <c r="R29" s="100">
        <f t="shared" si="9"/>
        <v>8.2320000000000011</v>
      </c>
      <c r="S29" s="100">
        <f t="shared" si="10"/>
        <v>8.3179999999999996</v>
      </c>
      <c r="T29" s="100">
        <f t="shared" si="11"/>
        <v>8.4039999999999999</v>
      </c>
      <c r="U29" s="107">
        <v>8.49</v>
      </c>
      <c r="V29" s="102">
        <f t="shared" ref="V29:AO29" si="37">B29-B30</f>
        <v>-7.0000000000000284E-2</v>
      </c>
      <c r="W29" s="102">
        <f t="shared" si="37"/>
        <v>-9.9999999999997868E-3</v>
      </c>
      <c r="X29" s="102">
        <f t="shared" si="37"/>
        <v>1.9999999999999574E-2</v>
      </c>
      <c r="Y29" s="102">
        <f t="shared" si="37"/>
        <v>1.9999999999999574E-2</v>
      </c>
      <c r="Z29" s="102">
        <f t="shared" si="37"/>
        <v>1.9999999999999574E-2</v>
      </c>
      <c r="AA29" s="102">
        <f t="shared" si="37"/>
        <v>9.9999999999997868E-3</v>
      </c>
      <c r="AB29" s="102">
        <f t="shared" si="37"/>
        <v>0</v>
      </c>
      <c r="AC29" s="102">
        <f t="shared" si="37"/>
        <v>-3.3333333333329662E-3</v>
      </c>
      <c r="AD29" s="102">
        <f t="shared" si="37"/>
        <v>-6.6666666666668206E-3</v>
      </c>
      <c r="AE29" s="102">
        <f t="shared" si="37"/>
        <v>-9.9999999999997868E-3</v>
      </c>
      <c r="AF29" s="102">
        <f t="shared" si="37"/>
        <v>-9.9999999999997868E-3</v>
      </c>
      <c r="AG29" s="102">
        <f t="shared" si="37"/>
        <v>-9.9999999999997868E-3</v>
      </c>
      <c r="AH29" s="102">
        <f t="shared" si="37"/>
        <v>-9.9999999999997868E-3</v>
      </c>
      <c r="AI29" s="102">
        <f t="shared" si="37"/>
        <v>-9.9999999999997868E-3</v>
      </c>
      <c r="AJ29" s="102">
        <f t="shared" si="37"/>
        <v>-9.9999999999997868E-3</v>
      </c>
      <c r="AK29" s="102">
        <f t="shared" si="37"/>
        <v>-7.9999999999991189E-3</v>
      </c>
      <c r="AL29" s="102">
        <f t="shared" si="37"/>
        <v>-5.999999999998451E-3</v>
      </c>
      <c r="AM29" s="102">
        <f t="shared" si="37"/>
        <v>-4.0000000000013358E-3</v>
      </c>
      <c r="AN29" s="102">
        <f t="shared" si="37"/>
        <v>-2.0000000000006679E-3</v>
      </c>
      <c r="AO29" s="102">
        <f t="shared" si="37"/>
        <v>0</v>
      </c>
      <c r="AP29" s="103">
        <f t="shared" si="13"/>
        <v>1.9999999999999574E-2</v>
      </c>
    </row>
    <row r="30" spans="1:42" ht="12.75">
      <c r="A30" s="95">
        <v>43091</v>
      </c>
      <c r="B30" s="106">
        <v>6.83</v>
      </c>
      <c r="C30" s="97">
        <v>6.91</v>
      </c>
      <c r="D30" s="99">
        <v>6.99</v>
      </c>
      <c r="E30" s="99">
        <f t="shared" si="0"/>
        <v>7.07</v>
      </c>
      <c r="F30" s="99">
        <v>7.15</v>
      </c>
      <c r="G30" s="99">
        <f t="shared" si="1"/>
        <v>7.2450000000000001</v>
      </c>
      <c r="H30" s="97">
        <v>7.34</v>
      </c>
      <c r="I30" s="100">
        <f t="shared" si="2"/>
        <v>7.4366666666666665</v>
      </c>
      <c r="J30" s="100">
        <f t="shared" si="3"/>
        <v>7.5333333333333332</v>
      </c>
      <c r="K30" s="99">
        <v>7.63</v>
      </c>
      <c r="L30" s="99">
        <f t="shared" si="4"/>
        <v>7.718</v>
      </c>
      <c r="M30" s="99">
        <f t="shared" si="5"/>
        <v>7.806</v>
      </c>
      <c r="N30" s="99">
        <f t="shared" si="6"/>
        <v>7.8940000000000001</v>
      </c>
      <c r="O30" s="99">
        <f t="shared" si="7"/>
        <v>7.9820000000000002</v>
      </c>
      <c r="P30" s="97">
        <v>8.07</v>
      </c>
      <c r="Q30" s="100">
        <f t="shared" si="8"/>
        <v>8.1539999999999999</v>
      </c>
      <c r="R30" s="100">
        <f t="shared" si="9"/>
        <v>8.2379999999999995</v>
      </c>
      <c r="S30" s="100">
        <f t="shared" si="10"/>
        <v>8.322000000000001</v>
      </c>
      <c r="T30" s="100">
        <f t="shared" si="11"/>
        <v>8.4060000000000006</v>
      </c>
      <c r="U30" s="107">
        <v>8.49</v>
      </c>
      <c r="V30" s="102">
        <f t="shared" ref="V30:AO30" si="38">B30-B31</f>
        <v>-4.9999999999999822E-2</v>
      </c>
      <c r="W30" s="102">
        <f t="shared" si="38"/>
        <v>-4.0000000000000036E-2</v>
      </c>
      <c r="X30" s="102">
        <f t="shared" si="38"/>
        <v>-1.9999999999999574E-2</v>
      </c>
      <c r="Y30" s="102">
        <f t="shared" si="38"/>
        <v>-1.499999999999968E-2</v>
      </c>
      <c r="Z30" s="102">
        <f t="shared" si="38"/>
        <v>-9.9999999999997868E-3</v>
      </c>
      <c r="AA30" s="102">
        <f t="shared" si="38"/>
        <v>0</v>
      </c>
      <c r="AB30" s="102">
        <f t="shared" si="38"/>
        <v>9.9999999999997868E-3</v>
      </c>
      <c r="AC30" s="102">
        <f t="shared" si="38"/>
        <v>1.6666666666666607E-2</v>
      </c>
      <c r="AD30" s="102">
        <f t="shared" si="38"/>
        <v>2.3333333333333428E-2</v>
      </c>
      <c r="AE30" s="102">
        <f t="shared" si="38"/>
        <v>3.0000000000000249E-2</v>
      </c>
      <c r="AF30" s="102">
        <f t="shared" si="38"/>
        <v>3.6000000000000476E-2</v>
      </c>
      <c r="AG30" s="102">
        <f t="shared" si="38"/>
        <v>4.2000000000000703E-2</v>
      </c>
      <c r="AH30" s="102">
        <f t="shared" si="38"/>
        <v>4.8000000000000043E-2</v>
      </c>
      <c r="AI30" s="102">
        <f t="shared" si="38"/>
        <v>5.400000000000027E-2</v>
      </c>
      <c r="AJ30" s="102">
        <f t="shared" si="38"/>
        <v>6.0000000000000497E-2</v>
      </c>
      <c r="AK30" s="102">
        <f t="shared" si="38"/>
        <v>6.6000000000000725E-2</v>
      </c>
      <c r="AL30" s="102">
        <f t="shared" si="38"/>
        <v>7.1999999999999176E-2</v>
      </c>
      <c r="AM30" s="102">
        <f t="shared" si="38"/>
        <v>7.800000000000118E-2</v>
      </c>
      <c r="AN30" s="102">
        <f t="shared" si="38"/>
        <v>8.3999999999999631E-2</v>
      </c>
      <c r="AO30" s="102">
        <f t="shared" si="38"/>
        <v>8.9999999999999858E-2</v>
      </c>
      <c r="AP30" s="103">
        <f t="shared" si="13"/>
        <v>8.9999999999999858E-2</v>
      </c>
    </row>
    <row r="31" spans="1:42" ht="12.75">
      <c r="A31" s="95">
        <v>43090</v>
      </c>
      <c r="B31" s="106">
        <v>6.88</v>
      </c>
      <c r="C31" s="97">
        <v>6.95</v>
      </c>
      <c r="D31" s="99">
        <v>7.01</v>
      </c>
      <c r="E31" s="99">
        <f t="shared" si="0"/>
        <v>7.085</v>
      </c>
      <c r="F31" s="99">
        <v>7.16</v>
      </c>
      <c r="G31" s="99">
        <f t="shared" si="1"/>
        <v>7.2450000000000001</v>
      </c>
      <c r="H31" s="97">
        <v>7.33</v>
      </c>
      <c r="I31" s="100">
        <f t="shared" si="2"/>
        <v>7.42</v>
      </c>
      <c r="J31" s="100">
        <f t="shared" si="3"/>
        <v>7.51</v>
      </c>
      <c r="K31" s="99">
        <v>7.6</v>
      </c>
      <c r="L31" s="99">
        <f t="shared" si="4"/>
        <v>7.6819999999999995</v>
      </c>
      <c r="M31" s="99">
        <f t="shared" si="5"/>
        <v>7.7639999999999993</v>
      </c>
      <c r="N31" s="99">
        <f t="shared" si="6"/>
        <v>7.8460000000000001</v>
      </c>
      <c r="O31" s="99">
        <f t="shared" si="7"/>
        <v>7.9279999999999999</v>
      </c>
      <c r="P31" s="97">
        <v>8.01</v>
      </c>
      <c r="Q31" s="100">
        <f t="shared" si="8"/>
        <v>8.0879999999999992</v>
      </c>
      <c r="R31" s="100">
        <f t="shared" si="9"/>
        <v>8.1660000000000004</v>
      </c>
      <c r="S31" s="100">
        <f t="shared" si="10"/>
        <v>8.2439999999999998</v>
      </c>
      <c r="T31" s="100">
        <f t="shared" si="11"/>
        <v>8.322000000000001</v>
      </c>
      <c r="U31" s="107">
        <v>8.4</v>
      </c>
      <c r="V31" s="102">
        <f t="shared" ref="V31:AO31" si="39">B31-B32</f>
        <v>-6.0000000000000497E-2</v>
      </c>
      <c r="W31" s="102">
        <f t="shared" si="39"/>
        <v>-5.9999999999999609E-2</v>
      </c>
      <c r="X31" s="102">
        <f t="shared" si="39"/>
        <v>-4.9999999999999822E-2</v>
      </c>
      <c r="Y31" s="102">
        <f t="shared" si="39"/>
        <v>-3.0000000000000249E-2</v>
      </c>
      <c r="Z31" s="102">
        <f t="shared" si="39"/>
        <v>-9.9999999999997868E-3</v>
      </c>
      <c r="AA31" s="102">
        <f t="shared" si="39"/>
        <v>0</v>
      </c>
      <c r="AB31" s="102">
        <f t="shared" si="39"/>
        <v>9.9999999999997868E-3</v>
      </c>
      <c r="AC31" s="102">
        <f t="shared" si="39"/>
        <v>9.9999999999997868E-3</v>
      </c>
      <c r="AD31" s="102">
        <f t="shared" si="39"/>
        <v>9.9999999999997868E-3</v>
      </c>
      <c r="AE31" s="102">
        <f t="shared" si="39"/>
        <v>9.9999999999997868E-3</v>
      </c>
      <c r="AF31" s="102">
        <f t="shared" si="39"/>
        <v>8.0000000000000071E-3</v>
      </c>
      <c r="AG31" s="102">
        <f t="shared" si="39"/>
        <v>5.9999999999993392E-3</v>
      </c>
      <c r="AH31" s="102">
        <f t="shared" si="39"/>
        <v>4.0000000000004476E-3</v>
      </c>
      <c r="AI31" s="102">
        <f t="shared" si="39"/>
        <v>1.9999999999997797E-3</v>
      </c>
      <c r="AJ31" s="102">
        <f t="shared" si="39"/>
        <v>0</v>
      </c>
      <c r="AK31" s="102">
        <f t="shared" si="39"/>
        <v>0</v>
      </c>
      <c r="AL31" s="102">
        <f t="shared" si="39"/>
        <v>0</v>
      </c>
      <c r="AM31" s="102">
        <f t="shared" si="39"/>
        <v>0</v>
      </c>
      <c r="AN31" s="102">
        <f t="shared" si="39"/>
        <v>0</v>
      </c>
      <c r="AO31" s="102">
        <f t="shared" si="39"/>
        <v>0</v>
      </c>
      <c r="AP31" s="103">
        <f t="shared" si="13"/>
        <v>9.9999999999997868E-3</v>
      </c>
    </row>
    <row r="32" spans="1:42" ht="12.75">
      <c r="A32" s="95">
        <v>43089</v>
      </c>
      <c r="B32" s="106">
        <v>6.94</v>
      </c>
      <c r="C32" s="97">
        <v>7.01</v>
      </c>
      <c r="D32" s="99">
        <v>7.06</v>
      </c>
      <c r="E32" s="99">
        <f t="shared" si="0"/>
        <v>7.1150000000000002</v>
      </c>
      <c r="F32" s="99">
        <v>7.17</v>
      </c>
      <c r="G32" s="99">
        <f t="shared" si="1"/>
        <v>7.2450000000000001</v>
      </c>
      <c r="H32" s="97">
        <v>7.32</v>
      </c>
      <c r="I32" s="100">
        <f t="shared" si="2"/>
        <v>7.41</v>
      </c>
      <c r="J32" s="100">
        <f t="shared" si="3"/>
        <v>7.5</v>
      </c>
      <c r="K32" s="99">
        <v>7.59</v>
      </c>
      <c r="L32" s="99">
        <f t="shared" si="4"/>
        <v>7.6739999999999995</v>
      </c>
      <c r="M32" s="99">
        <f t="shared" si="5"/>
        <v>7.758</v>
      </c>
      <c r="N32" s="99">
        <f t="shared" si="6"/>
        <v>7.8419999999999996</v>
      </c>
      <c r="O32" s="99">
        <f t="shared" si="7"/>
        <v>7.9260000000000002</v>
      </c>
      <c r="P32" s="97">
        <v>8.01</v>
      </c>
      <c r="Q32" s="100">
        <f t="shared" si="8"/>
        <v>8.0879999999999992</v>
      </c>
      <c r="R32" s="100">
        <f t="shared" si="9"/>
        <v>8.1660000000000004</v>
      </c>
      <c r="S32" s="100">
        <f t="shared" si="10"/>
        <v>8.2439999999999998</v>
      </c>
      <c r="T32" s="100">
        <f t="shared" si="11"/>
        <v>8.322000000000001</v>
      </c>
      <c r="U32" s="107">
        <v>8.4</v>
      </c>
      <c r="V32" s="102">
        <f t="shared" ref="V32:AO32" si="40">B32-B33</f>
        <v>-1.9999999999999574E-2</v>
      </c>
      <c r="W32" s="102">
        <f t="shared" si="40"/>
        <v>-2.0000000000000462E-2</v>
      </c>
      <c r="X32" s="102">
        <f t="shared" si="40"/>
        <v>-3.0000000000000249E-2</v>
      </c>
      <c r="Y32" s="102">
        <f t="shared" si="40"/>
        <v>-3.9999999999999147E-2</v>
      </c>
      <c r="Z32" s="102">
        <f t="shared" si="40"/>
        <v>-4.9999999999999822E-2</v>
      </c>
      <c r="AA32" s="102">
        <f t="shared" si="40"/>
        <v>-4.9999999999999822E-2</v>
      </c>
      <c r="AB32" s="102">
        <f t="shared" si="40"/>
        <v>-4.9999999999999822E-2</v>
      </c>
      <c r="AC32" s="102">
        <f t="shared" si="40"/>
        <v>-4.6666666666666856E-2</v>
      </c>
      <c r="AD32" s="102">
        <f t="shared" si="40"/>
        <v>-4.3333333333333002E-2</v>
      </c>
      <c r="AE32" s="102">
        <f t="shared" si="40"/>
        <v>-4.0000000000000036E-2</v>
      </c>
      <c r="AF32" s="102">
        <f t="shared" si="40"/>
        <v>-3.6000000000000476E-2</v>
      </c>
      <c r="AG32" s="102">
        <f t="shared" si="40"/>
        <v>-3.2000000000000028E-2</v>
      </c>
      <c r="AH32" s="102">
        <f t="shared" si="40"/>
        <v>-2.7999999999999581E-2</v>
      </c>
      <c r="AI32" s="102">
        <f t="shared" si="40"/>
        <v>-2.3999999999999133E-2</v>
      </c>
      <c r="AJ32" s="102">
        <f t="shared" si="40"/>
        <v>-1.9999999999999574E-2</v>
      </c>
      <c r="AK32" s="102">
        <f t="shared" si="40"/>
        <v>-1.8000000000000682E-2</v>
      </c>
      <c r="AL32" s="102">
        <f t="shared" si="40"/>
        <v>-1.6000000000000014E-2</v>
      </c>
      <c r="AM32" s="102">
        <f t="shared" si="40"/>
        <v>-1.3999999999999346E-2</v>
      </c>
      <c r="AN32" s="102">
        <f t="shared" si="40"/>
        <v>-1.1999999999998678E-2</v>
      </c>
      <c r="AO32" s="102">
        <f t="shared" si="40"/>
        <v>-9.9999999999997868E-3</v>
      </c>
      <c r="AP32" s="103">
        <f t="shared" si="13"/>
        <v>-9.9999999999997868E-3</v>
      </c>
    </row>
    <row r="33" spans="1:42" ht="12.75">
      <c r="A33" s="95">
        <v>43088</v>
      </c>
      <c r="B33" s="106">
        <v>6.96</v>
      </c>
      <c r="C33" s="97">
        <v>7.03</v>
      </c>
      <c r="D33" s="99">
        <v>7.09</v>
      </c>
      <c r="E33" s="99">
        <f t="shared" si="0"/>
        <v>7.1549999999999994</v>
      </c>
      <c r="F33" s="99">
        <v>7.22</v>
      </c>
      <c r="G33" s="99">
        <f t="shared" si="1"/>
        <v>7.2949999999999999</v>
      </c>
      <c r="H33" s="97">
        <v>7.37</v>
      </c>
      <c r="I33" s="100">
        <f t="shared" si="2"/>
        <v>7.456666666666667</v>
      </c>
      <c r="J33" s="100">
        <f t="shared" si="3"/>
        <v>7.543333333333333</v>
      </c>
      <c r="K33" s="99">
        <v>7.63</v>
      </c>
      <c r="L33" s="99">
        <f t="shared" si="4"/>
        <v>7.71</v>
      </c>
      <c r="M33" s="99">
        <f t="shared" si="5"/>
        <v>7.79</v>
      </c>
      <c r="N33" s="99">
        <f t="shared" si="6"/>
        <v>7.8699999999999992</v>
      </c>
      <c r="O33" s="99">
        <f t="shared" si="7"/>
        <v>7.9499999999999993</v>
      </c>
      <c r="P33" s="97">
        <v>8.0299999999999994</v>
      </c>
      <c r="Q33" s="100">
        <f t="shared" si="8"/>
        <v>8.1059999999999999</v>
      </c>
      <c r="R33" s="100">
        <f t="shared" si="9"/>
        <v>8.1820000000000004</v>
      </c>
      <c r="S33" s="100">
        <f t="shared" si="10"/>
        <v>8.2579999999999991</v>
      </c>
      <c r="T33" s="100">
        <f t="shared" si="11"/>
        <v>8.3339999999999996</v>
      </c>
      <c r="U33" s="107">
        <v>8.41</v>
      </c>
      <c r="V33" s="102">
        <f t="shared" ref="V33:AO33" si="41">B33-B34</f>
        <v>-2.0000000000000462E-2</v>
      </c>
      <c r="W33" s="102">
        <f t="shared" si="41"/>
        <v>0</v>
      </c>
      <c r="X33" s="102">
        <f t="shared" si="41"/>
        <v>0</v>
      </c>
      <c r="Y33" s="102">
        <f t="shared" si="41"/>
        <v>-5.0000000000007816E-3</v>
      </c>
      <c r="Z33" s="102">
        <f t="shared" si="41"/>
        <v>-1.0000000000000675E-2</v>
      </c>
      <c r="AA33" s="102">
        <f t="shared" si="41"/>
        <v>-2.0000000000000462E-2</v>
      </c>
      <c r="AB33" s="102">
        <f t="shared" si="41"/>
        <v>-3.0000000000000249E-2</v>
      </c>
      <c r="AC33" s="102">
        <f t="shared" si="41"/>
        <v>-2.3333333333333428E-2</v>
      </c>
      <c r="AD33" s="102">
        <f t="shared" si="41"/>
        <v>-1.6666666666666607E-2</v>
      </c>
      <c r="AE33" s="102">
        <f t="shared" si="41"/>
        <v>-9.9999999999997868E-3</v>
      </c>
      <c r="AF33" s="102">
        <f t="shared" si="41"/>
        <v>-1.9999999999997797E-3</v>
      </c>
      <c r="AG33" s="102">
        <f t="shared" si="41"/>
        <v>6.0000000000002274E-3</v>
      </c>
      <c r="AH33" s="102">
        <f t="shared" si="41"/>
        <v>1.3999999999999346E-2</v>
      </c>
      <c r="AI33" s="102">
        <f t="shared" si="41"/>
        <v>2.1999999999999353E-2</v>
      </c>
      <c r="AJ33" s="102">
        <f t="shared" si="41"/>
        <v>2.9999999999999361E-2</v>
      </c>
      <c r="AK33" s="102">
        <f t="shared" si="41"/>
        <v>3.5999999999999588E-2</v>
      </c>
      <c r="AL33" s="102">
        <f t="shared" si="41"/>
        <v>4.1999999999999815E-2</v>
      </c>
      <c r="AM33" s="102">
        <f t="shared" si="41"/>
        <v>4.8000000000000043E-2</v>
      </c>
      <c r="AN33" s="102">
        <f t="shared" si="41"/>
        <v>5.400000000000027E-2</v>
      </c>
      <c r="AO33" s="102">
        <f t="shared" si="41"/>
        <v>6.0000000000000497E-2</v>
      </c>
      <c r="AP33" s="103">
        <f t="shared" si="13"/>
        <v>6.0000000000000497E-2</v>
      </c>
    </row>
    <row r="34" spans="1:42" ht="12.75">
      <c r="A34" s="95">
        <v>43087</v>
      </c>
      <c r="B34" s="106">
        <v>6.98</v>
      </c>
      <c r="C34" s="97">
        <v>7.03</v>
      </c>
      <c r="D34" s="99">
        <v>7.09</v>
      </c>
      <c r="E34" s="99">
        <f t="shared" si="0"/>
        <v>7.16</v>
      </c>
      <c r="F34" s="99">
        <v>7.23</v>
      </c>
      <c r="G34" s="99">
        <f t="shared" si="1"/>
        <v>7.3150000000000004</v>
      </c>
      <c r="H34" s="97">
        <v>7.4</v>
      </c>
      <c r="I34" s="100">
        <f t="shared" si="2"/>
        <v>7.48</v>
      </c>
      <c r="J34" s="100">
        <f t="shared" si="3"/>
        <v>7.56</v>
      </c>
      <c r="K34" s="99">
        <v>7.64</v>
      </c>
      <c r="L34" s="99">
        <f t="shared" si="4"/>
        <v>7.7119999999999997</v>
      </c>
      <c r="M34" s="99">
        <f t="shared" si="5"/>
        <v>7.7839999999999998</v>
      </c>
      <c r="N34" s="99">
        <f t="shared" si="6"/>
        <v>7.8559999999999999</v>
      </c>
      <c r="O34" s="99">
        <f t="shared" si="7"/>
        <v>7.9279999999999999</v>
      </c>
      <c r="P34" s="97">
        <v>8</v>
      </c>
      <c r="Q34" s="100">
        <f t="shared" si="8"/>
        <v>8.07</v>
      </c>
      <c r="R34" s="100">
        <f t="shared" si="9"/>
        <v>8.14</v>
      </c>
      <c r="S34" s="100">
        <f t="shared" si="10"/>
        <v>8.2099999999999991</v>
      </c>
      <c r="T34" s="100">
        <f t="shared" si="11"/>
        <v>8.2799999999999994</v>
      </c>
      <c r="U34" s="107">
        <v>8.35</v>
      </c>
      <c r="V34" s="102">
        <f t="shared" ref="V34:AO34" si="42">B34-B35</f>
        <v>1.0000000000000675E-2</v>
      </c>
      <c r="W34" s="102">
        <f t="shared" si="42"/>
        <v>-2.9999999999999361E-2</v>
      </c>
      <c r="X34" s="102">
        <f t="shared" si="42"/>
        <v>-4.0000000000000036E-2</v>
      </c>
      <c r="Y34" s="102">
        <f t="shared" si="42"/>
        <v>-3.9999999999999147E-2</v>
      </c>
      <c r="Z34" s="102">
        <f t="shared" si="42"/>
        <v>-3.9999999999999147E-2</v>
      </c>
      <c r="AA34" s="102">
        <f t="shared" si="42"/>
        <v>-2.9999999999999361E-2</v>
      </c>
      <c r="AB34" s="102">
        <f t="shared" si="42"/>
        <v>-1.9999999999999574E-2</v>
      </c>
      <c r="AC34" s="102">
        <f t="shared" si="42"/>
        <v>-9.9999999999997868E-3</v>
      </c>
      <c r="AD34" s="102">
        <f t="shared" si="42"/>
        <v>0</v>
      </c>
      <c r="AE34" s="102">
        <f t="shared" si="42"/>
        <v>9.9999999999997868E-3</v>
      </c>
      <c r="AF34" s="102">
        <f t="shared" si="42"/>
        <v>1.4000000000000234E-2</v>
      </c>
      <c r="AG34" s="102">
        <f t="shared" si="42"/>
        <v>1.7999999999999794E-2</v>
      </c>
      <c r="AH34" s="102">
        <f t="shared" si="42"/>
        <v>2.2000000000000242E-2</v>
      </c>
      <c r="AI34" s="102">
        <f t="shared" si="42"/>
        <v>2.5999999999999801E-2</v>
      </c>
      <c r="AJ34" s="102">
        <f t="shared" si="42"/>
        <v>3.0000000000000249E-2</v>
      </c>
      <c r="AK34" s="102">
        <f t="shared" si="42"/>
        <v>3.2000000000000028E-2</v>
      </c>
      <c r="AL34" s="102">
        <f t="shared" si="42"/>
        <v>3.4000000000000696E-2</v>
      </c>
      <c r="AM34" s="102">
        <f t="shared" si="42"/>
        <v>3.5999999999999588E-2</v>
      </c>
      <c r="AN34" s="102">
        <f t="shared" si="42"/>
        <v>3.7999999999998479E-2</v>
      </c>
      <c r="AO34" s="102">
        <f t="shared" si="42"/>
        <v>3.9999999999999147E-2</v>
      </c>
      <c r="AP34" s="103">
        <f t="shared" si="13"/>
        <v>3.9999999999999147E-2</v>
      </c>
    </row>
    <row r="35" spans="1:42" ht="12.75">
      <c r="A35" s="95">
        <v>43084</v>
      </c>
      <c r="B35" s="106">
        <v>6.97</v>
      </c>
      <c r="C35" s="97">
        <v>7.06</v>
      </c>
      <c r="D35" s="99">
        <v>7.13</v>
      </c>
      <c r="E35" s="99">
        <f t="shared" si="0"/>
        <v>7.1999999999999993</v>
      </c>
      <c r="F35" s="99">
        <v>7.27</v>
      </c>
      <c r="G35" s="99">
        <f t="shared" si="1"/>
        <v>7.3449999999999998</v>
      </c>
      <c r="H35" s="97">
        <v>7.42</v>
      </c>
      <c r="I35" s="100">
        <f t="shared" si="2"/>
        <v>7.49</v>
      </c>
      <c r="J35" s="100">
        <f t="shared" si="3"/>
        <v>7.56</v>
      </c>
      <c r="K35" s="99">
        <v>7.63</v>
      </c>
      <c r="L35" s="99">
        <f t="shared" si="4"/>
        <v>7.6979999999999995</v>
      </c>
      <c r="M35" s="99">
        <f t="shared" si="5"/>
        <v>7.766</v>
      </c>
      <c r="N35" s="99">
        <f t="shared" si="6"/>
        <v>7.8339999999999996</v>
      </c>
      <c r="O35" s="99">
        <f t="shared" si="7"/>
        <v>7.9020000000000001</v>
      </c>
      <c r="P35" s="97">
        <v>7.97</v>
      </c>
      <c r="Q35" s="100">
        <f t="shared" si="8"/>
        <v>8.0380000000000003</v>
      </c>
      <c r="R35" s="100">
        <f t="shared" si="9"/>
        <v>8.1059999999999999</v>
      </c>
      <c r="S35" s="100">
        <f t="shared" si="10"/>
        <v>8.1739999999999995</v>
      </c>
      <c r="T35" s="100">
        <f t="shared" si="11"/>
        <v>8.2420000000000009</v>
      </c>
      <c r="U35" s="107">
        <v>8.31</v>
      </c>
      <c r="V35" s="102">
        <f t="shared" ref="V35:AO35" si="43">B35-B36</f>
        <v>-0.16000000000000014</v>
      </c>
      <c r="W35" s="102">
        <f t="shared" si="43"/>
        <v>-0.12000000000000011</v>
      </c>
      <c r="X35" s="102">
        <f t="shared" si="43"/>
        <v>-8.9999999999999858E-2</v>
      </c>
      <c r="Y35" s="102">
        <f t="shared" si="43"/>
        <v>-8.0000000000000071E-2</v>
      </c>
      <c r="Z35" s="102">
        <f t="shared" si="43"/>
        <v>-7.0000000000000284E-2</v>
      </c>
      <c r="AA35" s="102">
        <f t="shared" si="43"/>
        <v>-5.9999999999999609E-2</v>
      </c>
      <c r="AB35" s="102">
        <f t="shared" si="43"/>
        <v>-4.9999999999999822E-2</v>
      </c>
      <c r="AC35" s="102">
        <f t="shared" si="43"/>
        <v>-4.0000000000000036E-2</v>
      </c>
      <c r="AD35" s="102">
        <f t="shared" si="43"/>
        <v>-3.0000000000000249E-2</v>
      </c>
      <c r="AE35" s="102">
        <f t="shared" si="43"/>
        <v>-2.0000000000000462E-2</v>
      </c>
      <c r="AF35" s="102">
        <f t="shared" si="43"/>
        <v>-1.6000000000000902E-2</v>
      </c>
      <c r="AG35" s="102">
        <f t="shared" si="43"/>
        <v>-1.2000000000000455E-2</v>
      </c>
      <c r="AH35" s="102">
        <f t="shared" si="43"/>
        <v>-8.0000000000000071E-3</v>
      </c>
      <c r="AI35" s="102">
        <f t="shared" si="43"/>
        <v>-3.9999999999995595E-3</v>
      </c>
      <c r="AJ35" s="102">
        <f t="shared" si="43"/>
        <v>0</v>
      </c>
      <c r="AK35" s="102">
        <f t="shared" si="43"/>
        <v>2.0000000000006679E-3</v>
      </c>
      <c r="AL35" s="102">
        <f t="shared" si="43"/>
        <v>3.9999999999995595E-3</v>
      </c>
      <c r="AM35" s="102">
        <f t="shared" si="43"/>
        <v>5.999999999998451E-3</v>
      </c>
      <c r="AN35" s="102">
        <f t="shared" si="43"/>
        <v>8.0000000000008953E-3</v>
      </c>
      <c r="AO35" s="102">
        <f t="shared" si="43"/>
        <v>9.9999999999997868E-3</v>
      </c>
      <c r="AP35" s="103">
        <f t="shared" si="13"/>
        <v>9.9999999999997868E-3</v>
      </c>
    </row>
    <row r="36" spans="1:42" ht="12.75">
      <c r="A36" s="95">
        <v>43083</v>
      </c>
      <c r="B36" s="106">
        <v>7.13</v>
      </c>
      <c r="C36" s="97">
        <v>7.18</v>
      </c>
      <c r="D36" s="99">
        <v>7.22</v>
      </c>
      <c r="E36" s="99">
        <f t="shared" si="0"/>
        <v>7.2799999999999994</v>
      </c>
      <c r="F36" s="99">
        <v>7.34</v>
      </c>
      <c r="G36" s="99">
        <f t="shared" si="1"/>
        <v>7.4049999999999994</v>
      </c>
      <c r="H36" s="97">
        <v>7.47</v>
      </c>
      <c r="I36" s="100">
        <f t="shared" si="2"/>
        <v>7.53</v>
      </c>
      <c r="J36" s="100">
        <f t="shared" si="3"/>
        <v>7.59</v>
      </c>
      <c r="K36" s="99">
        <v>7.65</v>
      </c>
      <c r="L36" s="99">
        <f t="shared" si="4"/>
        <v>7.7140000000000004</v>
      </c>
      <c r="M36" s="99">
        <f t="shared" si="5"/>
        <v>7.7780000000000005</v>
      </c>
      <c r="N36" s="99">
        <f t="shared" si="6"/>
        <v>7.8419999999999996</v>
      </c>
      <c r="O36" s="99">
        <f t="shared" si="7"/>
        <v>7.9059999999999997</v>
      </c>
      <c r="P36" s="97">
        <v>7.97</v>
      </c>
      <c r="Q36" s="100">
        <f t="shared" si="8"/>
        <v>8.0359999999999996</v>
      </c>
      <c r="R36" s="100">
        <f t="shared" si="9"/>
        <v>8.1020000000000003</v>
      </c>
      <c r="S36" s="100">
        <f t="shared" si="10"/>
        <v>8.168000000000001</v>
      </c>
      <c r="T36" s="100">
        <f t="shared" si="11"/>
        <v>8.234</v>
      </c>
      <c r="U36" s="107">
        <v>8.3000000000000007</v>
      </c>
      <c r="V36" s="102">
        <f t="shared" ref="V36:AO36" si="44">B36-B37</f>
        <v>9.9999999999997868E-3</v>
      </c>
      <c r="W36" s="102">
        <f t="shared" si="44"/>
        <v>-1.0000000000000675E-2</v>
      </c>
      <c r="X36" s="102">
        <f t="shared" si="44"/>
        <v>-2.0000000000000462E-2</v>
      </c>
      <c r="Y36" s="102">
        <f t="shared" si="44"/>
        <v>-1.5000000000000568E-2</v>
      </c>
      <c r="Z36" s="102">
        <f t="shared" si="44"/>
        <v>-9.9999999999997868E-3</v>
      </c>
      <c r="AA36" s="102">
        <f t="shared" si="44"/>
        <v>-5.0000000000007816E-3</v>
      </c>
      <c r="AB36" s="102">
        <f t="shared" si="44"/>
        <v>0</v>
      </c>
      <c r="AC36" s="102">
        <f t="shared" si="44"/>
        <v>0</v>
      </c>
      <c r="AD36" s="102">
        <f t="shared" si="44"/>
        <v>0</v>
      </c>
      <c r="AE36" s="102">
        <f t="shared" si="44"/>
        <v>0</v>
      </c>
      <c r="AF36" s="102">
        <f t="shared" si="44"/>
        <v>0</v>
      </c>
      <c r="AG36" s="102">
        <f t="shared" si="44"/>
        <v>0</v>
      </c>
      <c r="AH36" s="102">
        <f t="shared" si="44"/>
        <v>0</v>
      </c>
      <c r="AI36" s="102">
        <f t="shared" si="44"/>
        <v>0</v>
      </c>
      <c r="AJ36" s="102">
        <f t="shared" si="44"/>
        <v>0</v>
      </c>
      <c r="AK36" s="102">
        <f t="shared" si="44"/>
        <v>0</v>
      </c>
      <c r="AL36" s="102">
        <f t="shared" si="44"/>
        <v>0</v>
      </c>
      <c r="AM36" s="102">
        <f t="shared" si="44"/>
        <v>0</v>
      </c>
      <c r="AN36" s="102">
        <f t="shared" si="44"/>
        <v>0</v>
      </c>
      <c r="AO36" s="102">
        <f t="shared" si="44"/>
        <v>0</v>
      </c>
      <c r="AP36" s="103">
        <f t="shared" si="13"/>
        <v>9.9999999999997868E-3</v>
      </c>
    </row>
    <row r="37" spans="1:42" ht="12.75">
      <c r="A37" s="95">
        <v>43082</v>
      </c>
      <c r="B37" s="106">
        <v>7.12</v>
      </c>
      <c r="C37" s="97">
        <v>7.19</v>
      </c>
      <c r="D37" s="99">
        <v>7.24</v>
      </c>
      <c r="E37" s="99">
        <f t="shared" si="0"/>
        <v>7.2949999999999999</v>
      </c>
      <c r="F37" s="99">
        <v>7.35</v>
      </c>
      <c r="G37" s="99">
        <f t="shared" si="1"/>
        <v>7.41</v>
      </c>
      <c r="H37" s="97">
        <v>7.47</v>
      </c>
      <c r="I37" s="100">
        <f t="shared" si="2"/>
        <v>7.53</v>
      </c>
      <c r="J37" s="100">
        <f t="shared" si="3"/>
        <v>7.59</v>
      </c>
      <c r="K37" s="99">
        <v>7.65</v>
      </c>
      <c r="L37" s="99">
        <f t="shared" si="4"/>
        <v>7.7140000000000004</v>
      </c>
      <c r="M37" s="99">
        <f t="shared" si="5"/>
        <v>7.7780000000000005</v>
      </c>
      <c r="N37" s="99">
        <f t="shared" si="6"/>
        <v>7.8419999999999996</v>
      </c>
      <c r="O37" s="99">
        <f t="shared" si="7"/>
        <v>7.9059999999999997</v>
      </c>
      <c r="P37" s="97">
        <v>7.97</v>
      </c>
      <c r="Q37" s="100">
        <f t="shared" si="8"/>
        <v>8.0359999999999996</v>
      </c>
      <c r="R37" s="100">
        <f t="shared" si="9"/>
        <v>8.1020000000000003</v>
      </c>
      <c r="S37" s="100">
        <f t="shared" si="10"/>
        <v>8.168000000000001</v>
      </c>
      <c r="T37" s="100">
        <f t="shared" si="11"/>
        <v>8.234</v>
      </c>
      <c r="U37" s="107">
        <v>8.3000000000000007</v>
      </c>
      <c r="V37" s="102">
        <f t="shared" ref="V37:AO37" si="45">B37-B38</f>
        <v>-1.9999999999999574E-2</v>
      </c>
      <c r="W37" s="102">
        <f t="shared" si="45"/>
        <v>1.0000000000000675E-2</v>
      </c>
      <c r="X37" s="102">
        <f t="shared" si="45"/>
        <v>2.0000000000000462E-2</v>
      </c>
      <c r="Y37" s="102">
        <f t="shared" si="45"/>
        <v>1.5000000000000568E-2</v>
      </c>
      <c r="Z37" s="102">
        <f t="shared" si="45"/>
        <v>9.9999999999997868E-3</v>
      </c>
      <c r="AA37" s="102">
        <f t="shared" si="45"/>
        <v>5.0000000000007816E-3</v>
      </c>
      <c r="AB37" s="102">
        <f t="shared" si="45"/>
        <v>0</v>
      </c>
      <c r="AC37" s="102">
        <f t="shared" si="45"/>
        <v>0</v>
      </c>
      <c r="AD37" s="102">
        <f t="shared" si="45"/>
        <v>0</v>
      </c>
      <c r="AE37" s="102">
        <f t="shared" si="45"/>
        <v>0</v>
      </c>
      <c r="AF37" s="102">
        <f t="shared" si="45"/>
        <v>1.9999999999997797E-3</v>
      </c>
      <c r="AG37" s="102">
        <f t="shared" si="45"/>
        <v>4.0000000000004476E-3</v>
      </c>
      <c r="AH37" s="102">
        <f t="shared" si="45"/>
        <v>5.9999999999993392E-3</v>
      </c>
      <c r="AI37" s="102">
        <f t="shared" si="45"/>
        <v>8.0000000000000071E-3</v>
      </c>
      <c r="AJ37" s="102">
        <f t="shared" si="45"/>
        <v>9.9999999999997868E-3</v>
      </c>
      <c r="AK37" s="102">
        <f t="shared" si="45"/>
        <v>9.9999999999997868E-3</v>
      </c>
      <c r="AL37" s="102">
        <f t="shared" si="45"/>
        <v>1.0000000000001563E-2</v>
      </c>
      <c r="AM37" s="102">
        <f t="shared" si="45"/>
        <v>1.0000000000001563E-2</v>
      </c>
      <c r="AN37" s="102">
        <f t="shared" si="45"/>
        <v>9.9999999999997868E-3</v>
      </c>
      <c r="AO37" s="102">
        <f t="shared" si="45"/>
        <v>1.0000000000001563E-2</v>
      </c>
      <c r="AP37" s="103">
        <f t="shared" si="13"/>
        <v>2.0000000000000462E-2</v>
      </c>
    </row>
    <row r="38" spans="1:42" ht="12.75">
      <c r="A38" s="95">
        <v>43081</v>
      </c>
      <c r="B38" s="106">
        <v>7.14</v>
      </c>
      <c r="C38" s="97">
        <v>7.18</v>
      </c>
      <c r="D38" s="99">
        <v>7.22</v>
      </c>
      <c r="E38" s="99">
        <f t="shared" si="0"/>
        <v>7.2799999999999994</v>
      </c>
      <c r="F38" s="99">
        <v>7.34</v>
      </c>
      <c r="G38" s="99">
        <f t="shared" si="1"/>
        <v>7.4049999999999994</v>
      </c>
      <c r="H38" s="97">
        <v>7.47</v>
      </c>
      <c r="I38" s="100">
        <f t="shared" si="2"/>
        <v>7.53</v>
      </c>
      <c r="J38" s="100">
        <f t="shared" si="3"/>
        <v>7.59</v>
      </c>
      <c r="K38" s="99">
        <v>7.65</v>
      </c>
      <c r="L38" s="99">
        <f t="shared" si="4"/>
        <v>7.7120000000000006</v>
      </c>
      <c r="M38" s="99">
        <f t="shared" si="5"/>
        <v>7.774</v>
      </c>
      <c r="N38" s="99">
        <f t="shared" si="6"/>
        <v>7.8360000000000003</v>
      </c>
      <c r="O38" s="99">
        <f t="shared" si="7"/>
        <v>7.8979999999999997</v>
      </c>
      <c r="P38" s="97">
        <v>7.96</v>
      </c>
      <c r="Q38" s="100">
        <f t="shared" si="8"/>
        <v>8.0259999999999998</v>
      </c>
      <c r="R38" s="100">
        <f t="shared" si="9"/>
        <v>8.0919999999999987</v>
      </c>
      <c r="S38" s="100">
        <f t="shared" si="10"/>
        <v>8.1579999999999995</v>
      </c>
      <c r="T38" s="100">
        <f t="shared" si="11"/>
        <v>8.2240000000000002</v>
      </c>
      <c r="U38" s="107">
        <v>8.2899999999999991</v>
      </c>
      <c r="V38" s="102">
        <f t="shared" ref="V38:AO38" si="46">B38-B39</f>
        <v>-2.0000000000000462E-2</v>
      </c>
      <c r="W38" s="102">
        <f t="shared" si="46"/>
        <v>-2.0000000000000462E-2</v>
      </c>
      <c r="X38" s="102">
        <f t="shared" si="46"/>
        <v>-2.0000000000000462E-2</v>
      </c>
      <c r="Y38" s="102">
        <f t="shared" si="46"/>
        <v>-2.000000000000135E-2</v>
      </c>
      <c r="Z38" s="102">
        <f t="shared" si="46"/>
        <v>-2.0000000000000462E-2</v>
      </c>
      <c r="AA38" s="102">
        <f t="shared" si="46"/>
        <v>-1.0000000000000675E-2</v>
      </c>
      <c r="AB38" s="102">
        <f t="shared" si="46"/>
        <v>0</v>
      </c>
      <c r="AC38" s="102">
        <f t="shared" si="46"/>
        <v>3.3333333333338544E-3</v>
      </c>
      <c r="AD38" s="102">
        <f t="shared" si="46"/>
        <v>6.6666666666668206E-3</v>
      </c>
      <c r="AE38" s="102">
        <f t="shared" si="46"/>
        <v>1.0000000000000675E-2</v>
      </c>
      <c r="AF38" s="102">
        <f t="shared" si="46"/>
        <v>8.0000000000008953E-3</v>
      </c>
      <c r="AG38" s="102">
        <f t="shared" si="46"/>
        <v>6.0000000000002274E-3</v>
      </c>
      <c r="AH38" s="102">
        <f t="shared" si="46"/>
        <v>4.0000000000004476E-3</v>
      </c>
      <c r="AI38" s="102">
        <f t="shared" si="46"/>
        <v>1.9999999999997797E-3</v>
      </c>
      <c r="AJ38" s="102">
        <f t="shared" si="46"/>
        <v>0</v>
      </c>
      <c r="AK38" s="102">
        <f t="shared" si="46"/>
        <v>-2.0000000000006679E-3</v>
      </c>
      <c r="AL38" s="102">
        <f t="shared" si="46"/>
        <v>-4.0000000000013358E-3</v>
      </c>
      <c r="AM38" s="102">
        <f t="shared" si="46"/>
        <v>-6.0000000000002274E-3</v>
      </c>
      <c r="AN38" s="102">
        <f t="shared" si="46"/>
        <v>-8.0000000000008953E-3</v>
      </c>
      <c r="AO38" s="102">
        <f t="shared" si="46"/>
        <v>-1.0000000000001563E-2</v>
      </c>
      <c r="AP38" s="103">
        <f t="shared" si="13"/>
        <v>1.0000000000000675E-2</v>
      </c>
    </row>
    <row r="39" spans="1:42" ht="12.75">
      <c r="A39" s="95">
        <v>43080</v>
      </c>
      <c r="B39" s="106">
        <v>7.16</v>
      </c>
      <c r="C39" s="97">
        <v>7.2</v>
      </c>
      <c r="D39" s="99">
        <v>7.24</v>
      </c>
      <c r="E39" s="99">
        <f t="shared" si="0"/>
        <v>7.3000000000000007</v>
      </c>
      <c r="F39" s="99">
        <v>7.36</v>
      </c>
      <c r="G39" s="99">
        <f t="shared" si="1"/>
        <v>7.415</v>
      </c>
      <c r="H39" s="97">
        <v>7.47</v>
      </c>
      <c r="I39" s="100">
        <f t="shared" si="2"/>
        <v>7.5266666666666664</v>
      </c>
      <c r="J39" s="100">
        <f t="shared" si="3"/>
        <v>7.583333333333333</v>
      </c>
      <c r="K39" s="99">
        <v>7.64</v>
      </c>
      <c r="L39" s="99">
        <f t="shared" si="4"/>
        <v>7.7039999999999997</v>
      </c>
      <c r="M39" s="99">
        <f t="shared" si="5"/>
        <v>7.7679999999999998</v>
      </c>
      <c r="N39" s="99">
        <f t="shared" si="6"/>
        <v>7.8319999999999999</v>
      </c>
      <c r="O39" s="99">
        <f t="shared" si="7"/>
        <v>7.8959999999999999</v>
      </c>
      <c r="P39" s="97">
        <v>7.96</v>
      </c>
      <c r="Q39" s="100">
        <f t="shared" si="8"/>
        <v>8.0280000000000005</v>
      </c>
      <c r="R39" s="100">
        <f t="shared" si="9"/>
        <v>8.0960000000000001</v>
      </c>
      <c r="S39" s="100">
        <f t="shared" si="10"/>
        <v>8.1639999999999997</v>
      </c>
      <c r="T39" s="100">
        <f t="shared" si="11"/>
        <v>8.2320000000000011</v>
      </c>
      <c r="U39" s="107">
        <v>8.3000000000000007</v>
      </c>
      <c r="V39" s="102">
        <f t="shared" ref="V39:AO39" si="47">B39-B40</f>
        <v>9.9999999999997868E-3</v>
      </c>
      <c r="W39" s="102">
        <f t="shared" si="47"/>
        <v>9.9999999999997868E-3</v>
      </c>
      <c r="X39" s="102">
        <f t="shared" si="47"/>
        <v>0</v>
      </c>
      <c r="Y39" s="102">
        <f t="shared" si="47"/>
        <v>5.0000000000007816E-3</v>
      </c>
      <c r="Z39" s="102">
        <f t="shared" si="47"/>
        <v>1.0000000000000675E-2</v>
      </c>
      <c r="AA39" s="102">
        <f t="shared" si="47"/>
        <v>1.0000000000000675E-2</v>
      </c>
      <c r="AB39" s="102">
        <f t="shared" si="47"/>
        <v>9.9999999999997868E-3</v>
      </c>
      <c r="AC39" s="102">
        <f t="shared" si="47"/>
        <v>6.6666666666668206E-3</v>
      </c>
      <c r="AD39" s="102">
        <f t="shared" si="47"/>
        <v>3.3333333333329662E-3</v>
      </c>
      <c r="AE39" s="102">
        <f t="shared" si="47"/>
        <v>0</v>
      </c>
      <c r="AF39" s="102">
        <f t="shared" si="47"/>
        <v>-1.9999999999997797E-3</v>
      </c>
      <c r="AG39" s="102">
        <f t="shared" si="47"/>
        <v>-3.9999999999995595E-3</v>
      </c>
      <c r="AH39" s="102">
        <f t="shared" si="47"/>
        <v>-6.0000000000002274E-3</v>
      </c>
      <c r="AI39" s="102">
        <f t="shared" si="47"/>
        <v>-8.0000000000000071E-3</v>
      </c>
      <c r="AJ39" s="102">
        <f t="shared" si="47"/>
        <v>-9.9999999999997868E-3</v>
      </c>
      <c r="AK39" s="102">
        <f t="shared" si="47"/>
        <v>-9.9999999999997868E-3</v>
      </c>
      <c r="AL39" s="102">
        <f t="shared" si="47"/>
        <v>-9.9999999999997868E-3</v>
      </c>
      <c r="AM39" s="102">
        <f t="shared" si="47"/>
        <v>-9.9999999999997868E-3</v>
      </c>
      <c r="AN39" s="102">
        <f t="shared" si="47"/>
        <v>-9.9999999999997868E-3</v>
      </c>
      <c r="AO39" s="102">
        <f t="shared" si="47"/>
        <v>-9.9999999999997868E-3</v>
      </c>
      <c r="AP39" s="103">
        <f t="shared" si="13"/>
        <v>1.0000000000000675E-2</v>
      </c>
    </row>
    <row r="40" spans="1:42" ht="12.75">
      <c r="A40" s="109">
        <v>43077</v>
      </c>
      <c r="B40" s="106">
        <v>7.15</v>
      </c>
      <c r="C40" s="97">
        <v>7.19</v>
      </c>
      <c r="D40" s="99">
        <v>7.24</v>
      </c>
      <c r="E40" s="99">
        <f t="shared" si="0"/>
        <v>7.2949999999999999</v>
      </c>
      <c r="F40" s="99">
        <v>7.35</v>
      </c>
      <c r="G40" s="99">
        <f t="shared" si="1"/>
        <v>7.4049999999999994</v>
      </c>
      <c r="H40" s="97">
        <v>7.46</v>
      </c>
      <c r="I40" s="100">
        <f t="shared" si="2"/>
        <v>7.52</v>
      </c>
      <c r="J40" s="100">
        <f t="shared" si="3"/>
        <v>7.58</v>
      </c>
      <c r="K40" s="99">
        <v>7.64</v>
      </c>
      <c r="L40" s="99">
        <f t="shared" si="4"/>
        <v>7.7059999999999995</v>
      </c>
      <c r="M40" s="99">
        <f t="shared" si="5"/>
        <v>7.7719999999999994</v>
      </c>
      <c r="N40" s="99">
        <f t="shared" si="6"/>
        <v>7.8380000000000001</v>
      </c>
      <c r="O40" s="99">
        <f t="shared" si="7"/>
        <v>7.9039999999999999</v>
      </c>
      <c r="P40" s="97">
        <v>7.97</v>
      </c>
      <c r="Q40" s="100">
        <f t="shared" si="8"/>
        <v>8.0380000000000003</v>
      </c>
      <c r="R40" s="100">
        <f t="shared" si="9"/>
        <v>8.1059999999999999</v>
      </c>
      <c r="S40" s="100">
        <f t="shared" si="10"/>
        <v>8.1739999999999995</v>
      </c>
      <c r="T40" s="100">
        <f t="shared" si="11"/>
        <v>8.2420000000000009</v>
      </c>
      <c r="U40" s="107">
        <v>8.31</v>
      </c>
      <c r="V40" s="102">
        <f t="shared" ref="V40:AO40" si="48">B40-B41</f>
        <v>-2.9999999999999361E-2</v>
      </c>
      <c r="W40" s="102">
        <f t="shared" si="48"/>
        <v>-1.9999999999999574E-2</v>
      </c>
      <c r="X40" s="102">
        <f t="shared" si="48"/>
        <v>-1.9999999999999574E-2</v>
      </c>
      <c r="Y40" s="102">
        <f t="shared" si="48"/>
        <v>-1.5000000000000568E-2</v>
      </c>
      <c r="Z40" s="102">
        <f t="shared" si="48"/>
        <v>-1.0000000000000675E-2</v>
      </c>
      <c r="AA40" s="102">
        <f t="shared" si="48"/>
        <v>-1.0000000000000675E-2</v>
      </c>
      <c r="AB40" s="102">
        <f t="shared" si="48"/>
        <v>-9.9999999999997868E-3</v>
      </c>
      <c r="AC40" s="102">
        <f t="shared" si="48"/>
        <v>-1.0000000000000675E-2</v>
      </c>
      <c r="AD40" s="102">
        <f t="shared" si="48"/>
        <v>-9.9999999999997868E-3</v>
      </c>
      <c r="AE40" s="102">
        <f t="shared" si="48"/>
        <v>-1.0000000000000675E-2</v>
      </c>
      <c r="AF40" s="102">
        <f t="shared" si="48"/>
        <v>-8.0000000000008953E-3</v>
      </c>
      <c r="AG40" s="102">
        <f t="shared" si="48"/>
        <v>-6.0000000000011156E-3</v>
      </c>
      <c r="AH40" s="102">
        <f t="shared" si="48"/>
        <v>-3.9999999999995595E-3</v>
      </c>
      <c r="AI40" s="102">
        <f t="shared" si="48"/>
        <v>-1.9999999999997797E-3</v>
      </c>
      <c r="AJ40" s="102">
        <f t="shared" si="48"/>
        <v>0</v>
      </c>
      <c r="AK40" s="102">
        <f t="shared" si="48"/>
        <v>2.0000000000006679E-3</v>
      </c>
      <c r="AL40" s="102">
        <f t="shared" si="48"/>
        <v>3.9999999999995595E-3</v>
      </c>
      <c r="AM40" s="102">
        <f t="shared" si="48"/>
        <v>5.999999999998451E-3</v>
      </c>
      <c r="AN40" s="102">
        <f t="shared" si="48"/>
        <v>8.0000000000008953E-3</v>
      </c>
      <c r="AO40" s="102">
        <f t="shared" si="48"/>
        <v>9.9999999999997868E-3</v>
      </c>
      <c r="AP40" s="103">
        <f t="shared" si="13"/>
        <v>9.9999999999997868E-3</v>
      </c>
    </row>
    <row r="41" spans="1:42" ht="12.75">
      <c r="A41" s="109">
        <v>43076</v>
      </c>
      <c r="B41" s="106">
        <v>7.18</v>
      </c>
      <c r="C41" s="97">
        <v>7.21</v>
      </c>
      <c r="D41" s="99">
        <v>7.26</v>
      </c>
      <c r="E41" s="99">
        <f t="shared" si="0"/>
        <v>7.3100000000000005</v>
      </c>
      <c r="F41" s="99">
        <v>7.36</v>
      </c>
      <c r="G41" s="99">
        <f t="shared" si="1"/>
        <v>7.415</v>
      </c>
      <c r="H41" s="97">
        <v>7.47</v>
      </c>
      <c r="I41" s="100">
        <f t="shared" si="2"/>
        <v>7.53</v>
      </c>
      <c r="J41" s="100">
        <f t="shared" si="3"/>
        <v>7.59</v>
      </c>
      <c r="K41" s="99">
        <v>7.65</v>
      </c>
      <c r="L41" s="99">
        <f t="shared" si="4"/>
        <v>7.7140000000000004</v>
      </c>
      <c r="M41" s="99">
        <f t="shared" si="5"/>
        <v>7.7780000000000005</v>
      </c>
      <c r="N41" s="99">
        <f t="shared" si="6"/>
        <v>7.8419999999999996</v>
      </c>
      <c r="O41" s="99">
        <f t="shared" si="7"/>
        <v>7.9059999999999997</v>
      </c>
      <c r="P41" s="97">
        <v>7.97</v>
      </c>
      <c r="Q41" s="100">
        <f t="shared" si="8"/>
        <v>8.0359999999999996</v>
      </c>
      <c r="R41" s="100">
        <f t="shared" si="9"/>
        <v>8.1020000000000003</v>
      </c>
      <c r="S41" s="100">
        <f t="shared" si="10"/>
        <v>8.168000000000001</v>
      </c>
      <c r="T41" s="100">
        <f t="shared" si="11"/>
        <v>8.234</v>
      </c>
      <c r="U41" s="107">
        <v>8.3000000000000007</v>
      </c>
      <c r="V41" s="102">
        <f t="shared" ref="V41:AO41" si="49">B41-B42</f>
        <v>1.9999999999999574E-2</v>
      </c>
      <c r="W41" s="102">
        <f t="shared" si="49"/>
        <v>9.9999999999997868E-3</v>
      </c>
      <c r="X41" s="102">
        <f t="shared" si="49"/>
        <v>9.9999999999997868E-3</v>
      </c>
      <c r="Y41" s="102">
        <f t="shared" si="49"/>
        <v>-4.9999999999990052E-3</v>
      </c>
      <c r="Z41" s="102">
        <f t="shared" si="49"/>
        <v>-1.9999999999999574E-2</v>
      </c>
      <c r="AA41" s="102">
        <f t="shared" si="49"/>
        <v>-2.4999999999999467E-2</v>
      </c>
      <c r="AB41" s="102">
        <f t="shared" si="49"/>
        <v>-3.0000000000000249E-2</v>
      </c>
      <c r="AC41" s="102">
        <f t="shared" si="49"/>
        <v>-1.9999999999999574E-2</v>
      </c>
      <c r="AD41" s="102">
        <f t="shared" si="49"/>
        <v>-1.0000000000000675E-2</v>
      </c>
      <c r="AE41" s="102">
        <f t="shared" si="49"/>
        <v>0</v>
      </c>
      <c r="AF41" s="102">
        <f t="shared" si="49"/>
        <v>1.9999999999997797E-3</v>
      </c>
      <c r="AG41" s="102">
        <f t="shared" si="49"/>
        <v>4.0000000000004476E-3</v>
      </c>
      <c r="AH41" s="102">
        <f t="shared" si="49"/>
        <v>5.9999999999993392E-3</v>
      </c>
      <c r="AI41" s="102">
        <f t="shared" si="49"/>
        <v>8.0000000000000071E-3</v>
      </c>
      <c r="AJ41" s="102">
        <f t="shared" si="49"/>
        <v>9.9999999999997868E-3</v>
      </c>
      <c r="AK41" s="102">
        <f t="shared" si="49"/>
        <v>1.2000000000000455E-2</v>
      </c>
      <c r="AL41" s="102">
        <f t="shared" si="49"/>
        <v>1.4000000000001123E-2</v>
      </c>
      <c r="AM41" s="102">
        <f t="shared" si="49"/>
        <v>1.6000000000001791E-2</v>
      </c>
      <c r="AN41" s="102">
        <f t="shared" si="49"/>
        <v>1.8000000000000682E-2</v>
      </c>
      <c r="AO41" s="102">
        <f t="shared" si="49"/>
        <v>2.000000000000135E-2</v>
      </c>
      <c r="AP41" s="103">
        <f t="shared" si="13"/>
        <v>2.000000000000135E-2</v>
      </c>
    </row>
    <row r="42" spans="1:42" ht="12.75">
      <c r="A42" s="109">
        <v>43075</v>
      </c>
      <c r="B42" s="106">
        <v>7.16</v>
      </c>
      <c r="C42" s="97">
        <v>7.2</v>
      </c>
      <c r="D42" s="99">
        <v>7.25</v>
      </c>
      <c r="E42" s="99">
        <f t="shared" si="0"/>
        <v>7.3149999999999995</v>
      </c>
      <c r="F42" s="99">
        <v>7.38</v>
      </c>
      <c r="G42" s="99">
        <f t="shared" si="1"/>
        <v>7.4399999999999995</v>
      </c>
      <c r="H42" s="97">
        <v>7.5</v>
      </c>
      <c r="I42" s="100">
        <f t="shared" si="2"/>
        <v>7.55</v>
      </c>
      <c r="J42" s="100">
        <f t="shared" si="3"/>
        <v>7.6000000000000005</v>
      </c>
      <c r="K42" s="99">
        <v>7.65</v>
      </c>
      <c r="L42" s="99">
        <f t="shared" si="4"/>
        <v>7.7120000000000006</v>
      </c>
      <c r="M42" s="99">
        <f t="shared" si="5"/>
        <v>7.774</v>
      </c>
      <c r="N42" s="99">
        <f t="shared" si="6"/>
        <v>7.8360000000000003</v>
      </c>
      <c r="O42" s="99">
        <f t="shared" si="7"/>
        <v>7.8979999999999997</v>
      </c>
      <c r="P42" s="97">
        <v>7.96</v>
      </c>
      <c r="Q42" s="100">
        <f t="shared" si="8"/>
        <v>8.0239999999999991</v>
      </c>
      <c r="R42" s="100">
        <f t="shared" si="9"/>
        <v>8.0879999999999992</v>
      </c>
      <c r="S42" s="100">
        <f t="shared" si="10"/>
        <v>8.1519999999999992</v>
      </c>
      <c r="T42" s="100">
        <f t="shared" si="11"/>
        <v>8.2159999999999993</v>
      </c>
      <c r="U42" s="107">
        <v>8.2799999999999994</v>
      </c>
      <c r="V42" s="102">
        <f t="shared" ref="V42:AO42" si="50">B42-B43</f>
        <v>-1.9999999999999574E-2</v>
      </c>
      <c r="W42" s="102">
        <f t="shared" si="50"/>
        <v>-1.9999999999999574E-2</v>
      </c>
      <c r="X42" s="102">
        <f t="shared" si="50"/>
        <v>-1.9999999999999574E-2</v>
      </c>
      <c r="Y42" s="102">
        <f t="shared" si="50"/>
        <v>-9.9999999999997868E-3</v>
      </c>
      <c r="Z42" s="102">
        <f t="shared" si="50"/>
        <v>0</v>
      </c>
      <c r="AA42" s="102">
        <f t="shared" si="50"/>
        <v>9.9999999999997868E-3</v>
      </c>
      <c r="AB42" s="102">
        <f t="shared" si="50"/>
        <v>1.9999999999999574E-2</v>
      </c>
      <c r="AC42" s="102">
        <f t="shared" si="50"/>
        <v>1.6666666666666607E-2</v>
      </c>
      <c r="AD42" s="102">
        <f t="shared" si="50"/>
        <v>1.3333333333333641E-2</v>
      </c>
      <c r="AE42" s="102">
        <f t="shared" si="50"/>
        <v>1.0000000000000675E-2</v>
      </c>
      <c r="AF42" s="102">
        <f t="shared" si="50"/>
        <v>1.0000000000000675E-2</v>
      </c>
      <c r="AG42" s="102">
        <f t="shared" si="50"/>
        <v>9.9999999999997868E-3</v>
      </c>
      <c r="AH42" s="102">
        <f t="shared" si="50"/>
        <v>1.0000000000000675E-2</v>
      </c>
      <c r="AI42" s="102">
        <f t="shared" si="50"/>
        <v>9.9999999999997868E-3</v>
      </c>
      <c r="AJ42" s="102">
        <f t="shared" si="50"/>
        <v>9.9999999999997868E-3</v>
      </c>
      <c r="AK42" s="102">
        <f t="shared" si="50"/>
        <v>9.9999999999997868E-3</v>
      </c>
      <c r="AL42" s="102">
        <f t="shared" si="50"/>
        <v>9.9999999999997868E-3</v>
      </c>
      <c r="AM42" s="102">
        <f t="shared" si="50"/>
        <v>9.9999999999997868E-3</v>
      </c>
      <c r="AN42" s="102">
        <f t="shared" si="50"/>
        <v>9.9999999999997868E-3</v>
      </c>
      <c r="AO42" s="102">
        <f t="shared" si="50"/>
        <v>9.9999999999997868E-3</v>
      </c>
      <c r="AP42" s="103">
        <f t="shared" si="13"/>
        <v>1.9999999999999574E-2</v>
      </c>
    </row>
    <row r="43" spans="1:42" ht="12.75">
      <c r="A43" s="109">
        <v>43074</v>
      </c>
      <c r="B43" s="106">
        <v>7.18</v>
      </c>
      <c r="C43" s="97">
        <v>7.22</v>
      </c>
      <c r="D43" s="99">
        <v>7.27</v>
      </c>
      <c r="E43" s="99">
        <f t="shared" si="0"/>
        <v>7.3249999999999993</v>
      </c>
      <c r="F43" s="99">
        <v>7.38</v>
      </c>
      <c r="G43" s="99">
        <f t="shared" si="1"/>
        <v>7.43</v>
      </c>
      <c r="H43" s="97">
        <v>7.48</v>
      </c>
      <c r="I43" s="100">
        <f t="shared" si="2"/>
        <v>7.5333333333333332</v>
      </c>
      <c r="J43" s="100">
        <f t="shared" si="3"/>
        <v>7.5866666666666669</v>
      </c>
      <c r="K43" s="99">
        <v>7.64</v>
      </c>
      <c r="L43" s="99">
        <f t="shared" si="4"/>
        <v>7.702</v>
      </c>
      <c r="M43" s="99">
        <f t="shared" si="5"/>
        <v>7.7640000000000002</v>
      </c>
      <c r="N43" s="99">
        <f t="shared" si="6"/>
        <v>7.8259999999999996</v>
      </c>
      <c r="O43" s="99">
        <f t="shared" si="7"/>
        <v>7.8879999999999999</v>
      </c>
      <c r="P43" s="97">
        <v>7.95</v>
      </c>
      <c r="Q43" s="100">
        <f t="shared" si="8"/>
        <v>8.0139999999999993</v>
      </c>
      <c r="R43" s="100">
        <f t="shared" si="9"/>
        <v>8.0779999999999994</v>
      </c>
      <c r="S43" s="100">
        <f t="shared" si="10"/>
        <v>8.1419999999999995</v>
      </c>
      <c r="T43" s="100">
        <f t="shared" si="11"/>
        <v>8.2059999999999995</v>
      </c>
      <c r="U43" s="107">
        <v>8.27</v>
      </c>
      <c r="V43" s="102">
        <f t="shared" ref="V43:AO43" si="51">B43-B44</f>
        <v>0</v>
      </c>
      <c r="W43" s="102">
        <f t="shared" si="51"/>
        <v>0</v>
      </c>
      <c r="X43" s="102">
        <f t="shared" si="51"/>
        <v>-1.0000000000000675E-2</v>
      </c>
      <c r="Y43" s="102">
        <f t="shared" si="51"/>
        <v>-1.5000000000000568E-2</v>
      </c>
      <c r="Z43" s="102">
        <f t="shared" si="51"/>
        <v>-2.0000000000000462E-2</v>
      </c>
      <c r="AA43" s="102">
        <f t="shared" si="51"/>
        <v>-3.0000000000000249E-2</v>
      </c>
      <c r="AB43" s="102">
        <f t="shared" si="51"/>
        <v>-3.9999999999999147E-2</v>
      </c>
      <c r="AC43" s="102">
        <f t="shared" si="51"/>
        <v>-3.6666666666666181E-2</v>
      </c>
      <c r="AD43" s="102">
        <f t="shared" si="51"/>
        <v>-3.3333333333333215E-2</v>
      </c>
      <c r="AE43" s="102">
        <f t="shared" si="51"/>
        <v>-3.0000000000000249E-2</v>
      </c>
      <c r="AF43" s="102">
        <f t="shared" si="51"/>
        <v>-2.7999999999999581E-2</v>
      </c>
      <c r="AG43" s="102">
        <f t="shared" si="51"/>
        <v>-2.5999999999999801E-2</v>
      </c>
      <c r="AH43" s="102">
        <f t="shared" si="51"/>
        <v>-2.4000000000000021E-2</v>
      </c>
      <c r="AI43" s="102">
        <f t="shared" si="51"/>
        <v>-2.2000000000000242E-2</v>
      </c>
      <c r="AJ43" s="102">
        <f t="shared" si="51"/>
        <v>-1.9999999999999574E-2</v>
      </c>
      <c r="AK43" s="102">
        <f t="shared" si="51"/>
        <v>-2.2000000000000242E-2</v>
      </c>
      <c r="AL43" s="102">
        <f t="shared" si="51"/>
        <v>-2.4000000000000909E-2</v>
      </c>
      <c r="AM43" s="102">
        <f t="shared" si="51"/>
        <v>-2.6000000000001577E-2</v>
      </c>
      <c r="AN43" s="102">
        <f t="shared" si="51"/>
        <v>-2.8000000000000469E-2</v>
      </c>
      <c r="AO43" s="102">
        <f t="shared" si="51"/>
        <v>-3.0000000000001137E-2</v>
      </c>
      <c r="AP43" s="103">
        <f t="shared" si="13"/>
        <v>0</v>
      </c>
    </row>
    <row r="44" spans="1:42" ht="12.75">
      <c r="A44" s="109">
        <v>43073</v>
      </c>
      <c r="B44" s="106">
        <v>7.18</v>
      </c>
      <c r="C44" s="97">
        <v>7.22</v>
      </c>
      <c r="D44" s="99">
        <v>7.28</v>
      </c>
      <c r="E44" s="99">
        <f t="shared" si="0"/>
        <v>7.34</v>
      </c>
      <c r="F44" s="99">
        <v>7.4</v>
      </c>
      <c r="G44" s="99">
        <f t="shared" si="1"/>
        <v>7.46</v>
      </c>
      <c r="H44" s="97">
        <v>7.52</v>
      </c>
      <c r="I44" s="100">
        <f t="shared" si="2"/>
        <v>7.5699999999999994</v>
      </c>
      <c r="J44" s="100">
        <f t="shared" si="3"/>
        <v>7.62</v>
      </c>
      <c r="K44" s="99">
        <v>7.67</v>
      </c>
      <c r="L44" s="99">
        <f t="shared" si="4"/>
        <v>7.7299999999999995</v>
      </c>
      <c r="M44" s="99">
        <f t="shared" si="5"/>
        <v>7.79</v>
      </c>
      <c r="N44" s="99">
        <f t="shared" si="6"/>
        <v>7.85</v>
      </c>
      <c r="O44" s="99">
        <f t="shared" si="7"/>
        <v>7.91</v>
      </c>
      <c r="P44" s="97">
        <v>7.97</v>
      </c>
      <c r="Q44" s="100">
        <f t="shared" si="8"/>
        <v>8.0359999999999996</v>
      </c>
      <c r="R44" s="100">
        <f t="shared" si="9"/>
        <v>8.1020000000000003</v>
      </c>
      <c r="S44" s="100">
        <f t="shared" si="10"/>
        <v>8.168000000000001</v>
      </c>
      <c r="T44" s="100">
        <f t="shared" si="11"/>
        <v>8.234</v>
      </c>
      <c r="U44" s="107">
        <v>8.3000000000000007</v>
      </c>
      <c r="V44" s="102">
        <f t="shared" ref="V44:AO44" si="52">B44-B45</f>
        <v>-1.0000000000000675E-2</v>
      </c>
      <c r="W44" s="102">
        <f t="shared" si="52"/>
        <v>0</v>
      </c>
      <c r="X44" s="102">
        <f t="shared" si="52"/>
        <v>1.0000000000000675E-2</v>
      </c>
      <c r="Y44" s="102">
        <f t="shared" si="52"/>
        <v>9.9999999999997868E-3</v>
      </c>
      <c r="Z44" s="102">
        <f t="shared" si="52"/>
        <v>1.0000000000000675E-2</v>
      </c>
      <c r="AA44" s="102">
        <f t="shared" si="52"/>
        <v>1.499999999999968E-2</v>
      </c>
      <c r="AB44" s="102">
        <f t="shared" si="52"/>
        <v>1.9999999999999574E-2</v>
      </c>
      <c r="AC44" s="102">
        <f t="shared" si="52"/>
        <v>1.9999999999999574E-2</v>
      </c>
      <c r="AD44" s="102">
        <f t="shared" si="52"/>
        <v>1.9999999999999574E-2</v>
      </c>
      <c r="AE44" s="102">
        <f t="shared" si="52"/>
        <v>1.9999999999999574E-2</v>
      </c>
      <c r="AF44" s="102">
        <f t="shared" si="52"/>
        <v>2.1999999999999353E-2</v>
      </c>
      <c r="AG44" s="102">
        <f t="shared" si="52"/>
        <v>2.4000000000000021E-2</v>
      </c>
      <c r="AH44" s="102">
        <f t="shared" si="52"/>
        <v>2.5999999999998913E-2</v>
      </c>
      <c r="AI44" s="102">
        <f t="shared" si="52"/>
        <v>2.7999999999999581E-2</v>
      </c>
      <c r="AJ44" s="102">
        <f t="shared" si="52"/>
        <v>2.9999999999999361E-2</v>
      </c>
      <c r="AK44" s="102">
        <f t="shared" si="52"/>
        <v>3.2000000000000028E-2</v>
      </c>
      <c r="AL44" s="102">
        <f t="shared" si="52"/>
        <v>3.4000000000000696E-2</v>
      </c>
      <c r="AM44" s="102">
        <f t="shared" si="52"/>
        <v>3.6000000000001364E-2</v>
      </c>
      <c r="AN44" s="102">
        <f t="shared" si="52"/>
        <v>3.8000000000000256E-2</v>
      </c>
      <c r="AO44" s="102">
        <f t="shared" si="52"/>
        <v>4.0000000000000924E-2</v>
      </c>
      <c r="AP44" s="103">
        <f t="shared" si="13"/>
        <v>4.0000000000000924E-2</v>
      </c>
    </row>
    <row r="45" spans="1:42" ht="12.75">
      <c r="A45" s="109">
        <v>43070</v>
      </c>
      <c r="B45" s="106">
        <v>7.19</v>
      </c>
      <c r="C45" s="97">
        <v>7.22</v>
      </c>
      <c r="D45" s="99">
        <v>7.27</v>
      </c>
      <c r="E45" s="99">
        <f t="shared" si="0"/>
        <v>7.33</v>
      </c>
      <c r="F45" s="99">
        <v>7.39</v>
      </c>
      <c r="G45" s="99">
        <f t="shared" si="1"/>
        <v>7.4450000000000003</v>
      </c>
      <c r="H45" s="97">
        <v>7.5</v>
      </c>
      <c r="I45" s="100">
        <f t="shared" si="2"/>
        <v>7.55</v>
      </c>
      <c r="J45" s="100">
        <f t="shared" si="3"/>
        <v>7.6000000000000005</v>
      </c>
      <c r="K45" s="99">
        <v>7.65</v>
      </c>
      <c r="L45" s="99">
        <f t="shared" si="4"/>
        <v>7.7080000000000002</v>
      </c>
      <c r="M45" s="99">
        <f t="shared" si="5"/>
        <v>7.766</v>
      </c>
      <c r="N45" s="99">
        <f t="shared" si="6"/>
        <v>7.8240000000000007</v>
      </c>
      <c r="O45" s="99">
        <f t="shared" si="7"/>
        <v>7.8820000000000006</v>
      </c>
      <c r="P45" s="97">
        <v>7.94</v>
      </c>
      <c r="Q45" s="100">
        <f t="shared" si="8"/>
        <v>8.0039999999999996</v>
      </c>
      <c r="R45" s="100">
        <f t="shared" si="9"/>
        <v>8.0679999999999996</v>
      </c>
      <c r="S45" s="100">
        <f t="shared" si="10"/>
        <v>8.1319999999999997</v>
      </c>
      <c r="T45" s="100">
        <f t="shared" si="11"/>
        <v>8.1959999999999997</v>
      </c>
      <c r="U45" s="107">
        <v>8.26</v>
      </c>
      <c r="V45" s="102">
        <f t="shared" ref="V45:AO45" si="53">B45-B46</f>
        <v>-4.9999999999999822E-2</v>
      </c>
      <c r="W45" s="102">
        <f t="shared" si="53"/>
        <v>-6.0000000000000497E-2</v>
      </c>
      <c r="X45" s="102">
        <f t="shared" si="53"/>
        <v>-6.0000000000000497E-2</v>
      </c>
      <c r="Y45" s="102">
        <f t="shared" si="53"/>
        <v>-4.9999999999999822E-2</v>
      </c>
      <c r="Z45" s="102">
        <f t="shared" si="53"/>
        <v>-4.0000000000000036E-2</v>
      </c>
      <c r="AA45" s="102">
        <f t="shared" si="53"/>
        <v>-2.9999999999999361E-2</v>
      </c>
      <c r="AB45" s="102">
        <f t="shared" si="53"/>
        <v>-1.9999999999999574E-2</v>
      </c>
      <c r="AC45" s="102">
        <f t="shared" si="53"/>
        <v>-1.3333333333333641E-2</v>
      </c>
      <c r="AD45" s="102">
        <f t="shared" si="53"/>
        <v>-6.6666666666659324E-3</v>
      </c>
      <c r="AE45" s="102">
        <f t="shared" si="53"/>
        <v>0</v>
      </c>
      <c r="AF45" s="102">
        <f t="shared" si="53"/>
        <v>1.9999999999997797E-3</v>
      </c>
      <c r="AG45" s="102">
        <f t="shared" si="53"/>
        <v>3.9999999999995595E-3</v>
      </c>
      <c r="AH45" s="102">
        <f t="shared" si="53"/>
        <v>6.0000000000011156E-3</v>
      </c>
      <c r="AI45" s="102">
        <f t="shared" si="53"/>
        <v>8.0000000000008953E-3</v>
      </c>
      <c r="AJ45" s="102">
        <f t="shared" si="53"/>
        <v>1.0000000000000675E-2</v>
      </c>
      <c r="AK45" s="102">
        <f t="shared" si="53"/>
        <v>9.9999999999997868E-3</v>
      </c>
      <c r="AL45" s="102">
        <f t="shared" si="53"/>
        <v>9.9999999999997868E-3</v>
      </c>
      <c r="AM45" s="102">
        <f t="shared" si="53"/>
        <v>9.9999999999997868E-3</v>
      </c>
      <c r="AN45" s="102">
        <f t="shared" si="53"/>
        <v>9.9999999999997868E-3</v>
      </c>
      <c r="AO45" s="102">
        <f t="shared" si="53"/>
        <v>9.9999999999997868E-3</v>
      </c>
      <c r="AP45" s="103">
        <f t="shared" si="13"/>
        <v>1.0000000000000675E-2</v>
      </c>
    </row>
    <row r="46" spans="1:42" ht="12.75">
      <c r="A46" s="95">
        <v>43069</v>
      </c>
      <c r="B46" s="106">
        <v>7.24</v>
      </c>
      <c r="C46" s="97">
        <v>7.28</v>
      </c>
      <c r="D46" s="99">
        <v>7.33</v>
      </c>
      <c r="E46" s="99">
        <f t="shared" si="0"/>
        <v>7.38</v>
      </c>
      <c r="F46" s="99">
        <v>7.43</v>
      </c>
      <c r="G46" s="99">
        <f t="shared" si="1"/>
        <v>7.4749999999999996</v>
      </c>
      <c r="H46" s="97">
        <v>7.52</v>
      </c>
      <c r="I46" s="100">
        <f t="shared" si="2"/>
        <v>7.5633333333333335</v>
      </c>
      <c r="J46" s="100">
        <f t="shared" si="3"/>
        <v>7.6066666666666665</v>
      </c>
      <c r="K46" s="99">
        <v>7.65</v>
      </c>
      <c r="L46" s="99">
        <f t="shared" si="4"/>
        <v>7.7060000000000004</v>
      </c>
      <c r="M46" s="99">
        <f t="shared" si="5"/>
        <v>7.7620000000000005</v>
      </c>
      <c r="N46" s="99">
        <f t="shared" si="6"/>
        <v>7.8179999999999996</v>
      </c>
      <c r="O46" s="99">
        <f t="shared" si="7"/>
        <v>7.8739999999999997</v>
      </c>
      <c r="P46" s="97">
        <v>7.93</v>
      </c>
      <c r="Q46" s="100">
        <f t="shared" si="8"/>
        <v>7.9939999999999998</v>
      </c>
      <c r="R46" s="100">
        <f t="shared" si="9"/>
        <v>8.0579999999999998</v>
      </c>
      <c r="S46" s="100">
        <f t="shared" si="10"/>
        <v>8.1219999999999999</v>
      </c>
      <c r="T46" s="100">
        <f t="shared" si="11"/>
        <v>8.1859999999999999</v>
      </c>
      <c r="U46" s="107">
        <v>8.25</v>
      </c>
      <c r="V46" s="102">
        <f t="shared" ref="V46:AO46" si="54">B46-B47</f>
        <v>0</v>
      </c>
      <c r="W46" s="102">
        <f t="shared" si="54"/>
        <v>0</v>
      </c>
      <c r="X46" s="102">
        <f t="shared" si="54"/>
        <v>-9.9999999999997868E-3</v>
      </c>
      <c r="Y46" s="102">
        <f t="shared" si="54"/>
        <v>-4.9999999999998934E-3</v>
      </c>
      <c r="Z46" s="102">
        <f t="shared" si="54"/>
        <v>0</v>
      </c>
      <c r="AA46" s="102">
        <f t="shared" si="54"/>
        <v>0</v>
      </c>
      <c r="AB46" s="102">
        <f t="shared" si="54"/>
        <v>0</v>
      </c>
      <c r="AC46" s="102">
        <f t="shared" si="54"/>
        <v>-3.3333333333329662E-3</v>
      </c>
      <c r="AD46" s="102">
        <f t="shared" si="54"/>
        <v>-6.6666666666668206E-3</v>
      </c>
      <c r="AE46" s="102">
        <f t="shared" si="54"/>
        <v>-9.9999999999997868E-3</v>
      </c>
      <c r="AF46" s="102">
        <f t="shared" si="54"/>
        <v>-1.1999999999999567E-2</v>
      </c>
      <c r="AG46" s="102">
        <f t="shared" si="54"/>
        <v>-1.3999999999999346E-2</v>
      </c>
      <c r="AH46" s="102">
        <f t="shared" si="54"/>
        <v>-1.6000000000000902E-2</v>
      </c>
      <c r="AI46" s="102">
        <f t="shared" si="54"/>
        <v>-1.8000000000000682E-2</v>
      </c>
      <c r="AJ46" s="102">
        <f t="shared" si="54"/>
        <v>-2.0000000000000462E-2</v>
      </c>
      <c r="AK46" s="102">
        <f t="shared" si="54"/>
        <v>-1.9999999999999574E-2</v>
      </c>
      <c r="AL46" s="102">
        <f t="shared" si="54"/>
        <v>-1.9999999999999574E-2</v>
      </c>
      <c r="AM46" s="102">
        <f t="shared" si="54"/>
        <v>-1.9999999999999574E-2</v>
      </c>
      <c r="AN46" s="102">
        <f t="shared" si="54"/>
        <v>-1.9999999999999574E-2</v>
      </c>
      <c r="AO46" s="102">
        <f t="shared" si="54"/>
        <v>-1.9999999999999574E-2</v>
      </c>
      <c r="AP46" s="103">
        <f t="shared" si="13"/>
        <v>0</v>
      </c>
    </row>
    <row r="47" spans="1:42" ht="12.75">
      <c r="A47" s="95">
        <v>43068</v>
      </c>
      <c r="B47" s="106">
        <v>7.24</v>
      </c>
      <c r="C47" s="97">
        <v>7.28</v>
      </c>
      <c r="D47" s="99">
        <v>7.34</v>
      </c>
      <c r="E47" s="99">
        <f t="shared" si="0"/>
        <v>7.3849999999999998</v>
      </c>
      <c r="F47" s="99">
        <v>7.43</v>
      </c>
      <c r="G47" s="99">
        <f t="shared" si="1"/>
        <v>7.4749999999999996</v>
      </c>
      <c r="H47" s="97">
        <v>7.52</v>
      </c>
      <c r="I47" s="100">
        <f t="shared" si="2"/>
        <v>7.5666666666666664</v>
      </c>
      <c r="J47" s="100">
        <f t="shared" si="3"/>
        <v>7.6133333333333333</v>
      </c>
      <c r="K47" s="99">
        <v>7.66</v>
      </c>
      <c r="L47" s="99">
        <f t="shared" si="4"/>
        <v>7.718</v>
      </c>
      <c r="M47" s="99">
        <f t="shared" si="5"/>
        <v>7.7759999999999998</v>
      </c>
      <c r="N47" s="99">
        <f t="shared" si="6"/>
        <v>7.8340000000000005</v>
      </c>
      <c r="O47" s="99">
        <f t="shared" si="7"/>
        <v>7.8920000000000003</v>
      </c>
      <c r="P47" s="97">
        <v>7.95</v>
      </c>
      <c r="Q47" s="100">
        <f t="shared" si="8"/>
        <v>8.0139999999999993</v>
      </c>
      <c r="R47" s="100">
        <f t="shared" si="9"/>
        <v>8.0779999999999994</v>
      </c>
      <c r="S47" s="100">
        <f t="shared" si="10"/>
        <v>8.1419999999999995</v>
      </c>
      <c r="T47" s="100">
        <f t="shared" si="11"/>
        <v>8.2059999999999995</v>
      </c>
      <c r="U47" s="107">
        <v>8.27</v>
      </c>
      <c r="V47" s="102">
        <f t="shared" ref="V47:AO47" si="55">B47-B48</f>
        <v>9.9999999999997868E-3</v>
      </c>
      <c r="W47" s="102">
        <f t="shared" si="55"/>
        <v>0</v>
      </c>
      <c r="X47" s="102">
        <f t="shared" si="55"/>
        <v>9.9999999999997868E-3</v>
      </c>
      <c r="Y47" s="102">
        <f t="shared" si="55"/>
        <v>9.9999999999997868E-3</v>
      </c>
      <c r="Z47" s="102">
        <f t="shared" si="55"/>
        <v>9.9999999999997868E-3</v>
      </c>
      <c r="AA47" s="102">
        <f t="shared" si="55"/>
        <v>1.499999999999968E-2</v>
      </c>
      <c r="AB47" s="102">
        <f t="shared" si="55"/>
        <v>1.9999999999999574E-2</v>
      </c>
      <c r="AC47" s="102">
        <f t="shared" si="55"/>
        <v>1.6666666666666607E-2</v>
      </c>
      <c r="AD47" s="102">
        <f t="shared" si="55"/>
        <v>1.3333333333332753E-2</v>
      </c>
      <c r="AE47" s="102">
        <f t="shared" si="55"/>
        <v>9.9999999999997868E-3</v>
      </c>
      <c r="AF47" s="102">
        <f t="shared" si="55"/>
        <v>9.9999999999997868E-3</v>
      </c>
      <c r="AG47" s="102">
        <f t="shared" si="55"/>
        <v>9.9999999999997868E-3</v>
      </c>
      <c r="AH47" s="102">
        <f t="shared" si="55"/>
        <v>9.9999999999997868E-3</v>
      </c>
      <c r="AI47" s="102">
        <f t="shared" si="55"/>
        <v>9.9999999999997868E-3</v>
      </c>
      <c r="AJ47" s="102">
        <f t="shared" si="55"/>
        <v>9.9999999999997868E-3</v>
      </c>
      <c r="AK47" s="102">
        <f t="shared" si="55"/>
        <v>9.9999999999997868E-3</v>
      </c>
      <c r="AL47" s="102">
        <f t="shared" si="55"/>
        <v>9.9999999999997868E-3</v>
      </c>
      <c r="AM47" s="102">
        <f t="shared" si="55"/>
        <v>9.9999999999997868E-3</v>
      </c>
      <c r="AN47" s="102">
        <f t="shared" si="55"/>
        <v>9.9999999999997868E-3</v>
      </c>
      <c r="AO47" s="102">
        <f t="shared" si="55"/>
        <v>9.9999999999997868E-3</v>
      </c>
      <c r="AP47" s="103">
        <f t="shared" si="13"/>
        <v>1.9999999999999574E-2</v>
      </c>
    </row>
    <row r="48" spans="1:42" ht="12.75">
      <c r="A48" s="95">
        <v>43067</v>
      </c>
      <c r="B48" s="106">
        <v>7.23</v>
      </c>
      <c r="C48" s="97">
        <v>7.28</v>
      </c>
      <c r="D48" s="99">
        <v>7.33</v>
      </c>
      <c r="E48" s="99">
        <f t="shared" si="0"/>
        <v>7.375</v>
      </c>
      <c r="F48" s="99">
        <v>7.42</v>
      </c>
      <c r="G48" s="99">
        <f t="shared" si="1"/>
        <v>7.46</v>
      </c>
      <c r="H48" s="97">
        <v>7.5</v>
      </c>
      <c r="I48" s="100">
        <f t="shared" si="2"/>
        <v>7.55</v>
      </c>
      <c r="J48" s="100">
        <f t="shared" si="3"/>
        <v>7.6000000000000005</v>
      </c>
      <c r="K48" s="99">
        <v>7.65</v>
      </c>
      <c r="L48" s="99">
        <f t="shared" si="4"/>
        <v>7.7080000000000002</v>
      </c>
      <c r="M48" s="99">
        <f t="shared" si="5"/>
        <v>7.766</v>
      </c>
      <c r="N48" s="99">
        <f t="shared" si="6"/>
        <v>7.8240000000000007</v>
      </c>
      <c r="O48" s="99">
        <f t="shared" si="7"/>
        <v>7.8820000000000006</v>
      </c>
      <c r="P48" s="97">
        <v>7.94</v>
      </c>
      <c r="Q48" s="100">
        <f t="shared" si="8"/>
        <v>8.0039999999999996</v>
      </c>
      <c r="R48" s="100">
        <f t="shared" si="9"/>
        <v>8.0679999999999996</v>
      </c>
      <c r="S48" s="100">
        <f t="shared" si="10"/>
        <v>8.1319999999999997</v>
      </c>
      <c r="T48" s="100">
        <f t="shared" si="11"/>
        <v>8.1959999999999997</v>
      </c>
      <c r="U48" s="107">
        <v>8.26</v>
      </c>
      <c r="V48" s="102">
        <f t="shared" ref="V48:AO48" si="56">B48-B49</f>
        <v>-4.9999999999999822E-2</v>
      </c>
      <c r="W48" s="102">
        <f t="shared" si="56"/>
        <v>-4.0000000000000036E-2</v>
      </c>
      <c r="X48" s="102">
        <f t="shared" si="56"/>
        <v>-1.9999999999999574E-2</v>
      </c>
      <c r="Y48" s="102">
        <f t="shared" si="56"/>
        <v>-1.499999999999968E-2</v>
      </c>
      <c r="Z48" s="102">
        <f t="shared" si="56"/>
        <v>-9.9999999999997868E-3</v>
      </c>
      <c r="AA48" s="102">
        <f t="shared" si="56"/>
        <v>-1.499999999999968E-2</v>
      </c>
      <c r="AB48" s="102">
        <f t="shared" si="56"/>
        <v>-1.9999999999999574E-2</v>
      </c>
      <c r="AC48" s="102">
        <f t="shared" si="56"/>
        <v>-1.6666666666666607E-2</v>
      </c>
      <c r="AD48" s="102">
        <f t="shared" si="56"/>
        <v>-1.3333333333332753E-2</v>
      </c>
      <c r="AE48" s="102">
        <f t="shared" si="56"/>
        <v>-9.9999999999997868E-3</v>
      </c>
      <c r="AF48" s="102">
        <f t="shared" si="56"/>
        <v>-9.9999999999997868E-3</v>
      </c>
      <c r="AG48" s="102">
        <f t="shared" si="56"/>
        <v>-9.9999999999997868E-3</v>
      </c>
      <c r="AH48" s="102">
        <f t="shared" si="56"/>
        <v>-9.9999999999997868E-3</v>
      </c>
      <c r="AI48" s="102">
        <f t="shared" si="56"/>
        <v>-9.9999999999997868E-3</v>
      </c>
      <c r="AJ48" s="102">
        <f t="shared" si="56"/>
        <v>-9.9999999999997868E-3</v>
      </c>
      <c r="AK48" s="102">
        <f t="shared" si="56"/>
        <v>-8.0000000000008953E-3</v>
      </c>
      <c r="AL48" s="102">
        <f t="shared" si="56"/>
        <v>-6.0000000000002274E-3</v>
      </c>
      <c r="AM48" s="102">
        <f t="shared" si="56"/>
        <v>-3.9999999999995595E-3</v>
      </c>
      <c r="AN48" s="102">
        <f t="shared" si="56"/>
        <v>-2.0000000000006679E-3</v>
      </c>
      <c r="AO48" s="102">
        <f t="shared" si="56"/>
        <v>0</v>
      </c>
      <c r="AP48" s="103">
        <f t="shared" si="13"/>
        <v>0</v>
      </c>
    </row>
    <row r="49" spans="1:47" ht="12.75">
      <c r="A49" s="95">
        <v>43066</v>
      </c>
      <c r="B49" s="106">
        <v>7.28</v>
      </c>
      <c r="C49" s="97">
        <v>7.32</v>
      </c>
      <c r="D49" s="99">
        <v>7.35</v>
      </c>
      <c r="E49" s="99">
        <f t="shared" si="0"/>
        <v>7.39</v>
      </c>
      <c r="F49" s="99">
        <v>7.43</v>
      </c>
      <c r="G49" s="99">
        <f t="shared" si="1"/>
        <v>7.4749999999999996</v>
      </c>
      <c r="H49" s="97">
        <v>7.52</v>
      </c>
      <c r="I49" s="100">
        <f t="shared" si="2"/>
        <v>7.5666666666666664</v>
      </c>
      <c r="J49" s="100">
        <f t="shared" si="3"/>
        <v>7.6133333333333333</v>
      </c>
      <c r="K49" s="99">
        <v>7.66</v>
      </c>
      <c r="L49" s="99">
        <f t="shared" si="4"/>
        <v>7.718</v>
      </c>
      <c r="M49" s="99">
        <f t="shared" si="5"/>
        <v>7.7759999999999998</v>
      </c>
      <c r="N49" s="99">
        <f t="shared" si="6"/>
        <v>7.8340000000000005</v>
      </c>
      <c r="O49" s="99">
        <f t="shared" si="7"/>
        <v>7.8920000000000003</v>
      </c>
      <c r="P49" s="97">
        <v>7.95</v>
      </c>
      <c r="Q49" s="100">
        <f t="shared" si="8"/>
        <v>8.0120000000000005</v>
      </c>
      <c r="R49" s="100">
        <f t="shared" si="9"/>
        <v>8.0739999999999998</v>
      </c>
      <c r="S49" s="100">
        <f t="shared" si="10"/>
        <v>8.1359999999999992</v>
      </c>
      <c r="T49" s="100">
        <f t="shared" si="11"/>
        <v>8.1980000000000004</v>
      </c>
      <c r="U49" s="107">
        <v>8.26</v>
      </c>
      <c r="V49" s="102">
        <f t="shared" ref="V49:AO49" si="57">B49-B50</f>
        <v>-1.9999999999999574E-2</v>
      </c>
      <c r="W49" s="102">
        <f t="shared" si="57"/>
        <v>0</v>
      </c>
      <c r="X49" s="102">
        <f t="shared" si="57"/>
        <v>-1.0000000000000675E-2</v>
      </c>
      <c r="Y49" s="102">
        <f t="shared" si="57"/>
        <v>-2.0000000000000462E-2</v>
      </c>
      <c r="Z49" s="102">
        <f t="shared" si="57"/>
        <v>-3.0000000000000249E-2</v>
      </c>
      <c r="AA49" s="102">
        <f t="shared" si="57"/>
        <v>-3.0000000000000249E-2</v>
      </c>
      <c r="AB49" s="102">
        <f t="shared" si="57"/>
        <v>-3.0000000000000249E-2</v>
      </c>
      <c r="AC49" s="102">
        <f t="shared" si="57"/>
        <v>-2.6666666666666394E-2</v>
      </c>
      <c r="AD49" s="102">
        <f t="shared" si="57"/>
        <v>-2.3333333333333428E-2</v>
      </c>
      <c r="AE49" s="102">
        <f t="shared" si="57"/>
        <v>-1.9999999999999574E-2</v>
      </c>
      <c r="AF49" s="102">
        <f t="shared" si="57"/>
        <v>-1.7999999999999794E-2</v>
      </c>
      <c r="AG49" s="102">
        <f t="shared" si="57"/>
        <v>-1.6000000000000014E-2</v>
      </c>
      <c r="AH49" s="102">
        <f t="shared" si="57"/>
        <v>-1.3999999999999346E-2</v>
      </c>
      <c r="AI49" s="102">
        <f t="shared" si="57"/>
        <v>-1.1999999999999567E-2</v>
      </c>
      <c r="AJ49" s="102">
        <f t="shared" si="57"/>
        <v>-9.9999999999997868E-3</v>
      </c>
      <c r="AK49" s="102">
        <f t="shared" si="57"/>
        <v>-7.9999999999991189E-3</v>
      </c>
      <c r="AL49" s="102">
        <f t="shared" si="57"/>
        <v>-6.0000000000002274E-3</v>
      </c>
      <c r="AM49" s="102">
        <f t="shared" si="57"/>
        <v>-4.0000000000013358E-3</v>
      </c>
      <c r="AN49" s="102">
        <f t="shared" si="57"/>
        <v>-1.9999999999988916E-3</v>
      </c>
      <c r="AO49" s="102">
        <f t="shared" si="57"/>
        <v>0</v>
      </c>
      <c r="AP49" s="103">
        <f t="shared" si="13"/>
        <v>0</v>
      </c>
    </row>
    <row r="50" spans="1:47" ht="12.75">
      <c r="A50" s="95">
        <v>43063</v>
      </c>
      <c r="B50" s="106">
        <v>7.3</v>
      </c>
      <c r="C50" s="97">
        <v>7.32</v>
      </c>
      <c r="D50" s="99">
        <v>7.36</v>
      </c>
      <c r="E50" s="99">
        <f t="shared" si="0"/>
        <v>7.41</v>
      </c>
      <c r="F50" s="99">
        <v>7.46</v>
      </c>
      <c r="G50" s="99">
        <f t="shared" si="1"/>
        <v>7.5049999999999999</v>
      </c>
      <c r="H50" s="97">
        <v>7.55</v>
      </c>
      <c r="I50" s="100">
        <f t="shared" si="2"/>
        <v>7.5933333333333328</v>
      </c>
      <c r="J50" s="100">
        <f t="shared" si="3"/>
        <v>7.6366666666666667</v>
      </c>
      <c r="K50" s="99">
        <v>7.68</v>
      </c>
      <c r="L50" s="99">
        <f t="shared" si="4"/>
        <v>7.7359999999999998</v>
      </c>
      <c r="M50" s="99">
        <f t="shared" si="5"/>
        <v>7.7919999999999998</v>
      </c>
      <c r="N50" s="99">
        <f t="shared" si="6"/>
        <v>7.8479999999999999</v>
      </c>
      <c r="O50" s="99">
        <f t="shared" si="7"/>
        <v>7.9039999999999999</v>
      </c>
      <c r="P50" s="97">
        <v>7.96</v>
      </c>
      <c r="Q50" s="100">
        <f t="shared" si="8"/>
        <v>8.02</v>
      </c>
      <c r="R50" s="100">
        <f t="shared" si="9"/>
        <v>8.08</v>
      </c>
      <c r="S50" s="100">
        <f t="shared" si="10"/>
        <v>8.14</v>
      </c>
      <c r="T50" s="100">
        <f t="shared" si="11"/>
        <v>8.1999999999999993</v>
      </c>
      <c r="U50" s="107">
        <v>8.26</v>
      </c>
      <c r="V50" s="102">
        <f t="shared" ref="V50:AO50" si="58">B50-B51</f>
        <v>0</v>
      </c>
      <c r="W50" s="102">
        <f t="shared" si="58"/>
        <v>0</v>
      </c>
      <c r="X50" s="102">
        <f t="shared" si="58"/>
        <v>0</v>
      </c>
      <c r="Y50" s="102">
        <f t="shared" si="58"/>
        <v>4.9999999999998934E-3</v>
      </c>
      <c r="Z50" s="102">
        <f t="shared" si="58"/>
        <v>9.9999999999997868E-3</v>
      </c>
      <c r="AA50" s="102">
        <f t="shared" si="58"/>
        <v>4.9999999999998934E-3</v>
      </c>
      <c r="AB50" s="102">
        <f t="shared" si="58"/>
        <v>0</v>
      </c>
      <c r="AC50" s="102">
        <f t="shared" si="58"/>
        <v>0</v>
      </c>
      <c r="AD50" s="102">
        <f t="shared" si="58"/>
        <v>0</v>
      </c>
      <c r="AE50" s="102">
        <f t="shared" si="58"/>
        <v>0</v>
      </c>
      <c r="AF50" s="102">
        <f t="shared" si="58"/>
        <v>0</v>
      </c>
      <c r="AG50" s="102">
        <f t="shared" si="58"/>
        <v>0</v>
      </c>
      <c r="AH50" s="102">
        <f t="shared" si="58"/>
        <v>0</v>
      </c>
      <c r="AI50" s="102">
        <f t="shared" si="58"/>
        <v>0</v>
      </c>
      <c r="AJ50" s="102">
        <f t="shared" si="58"/>
        <v>0</v>
      </c>
      <c r="AK50" s="102">
        <f t="shared" si="58"/>
        <v>0</v>
      </c>
      <c r="AL50" s="102">
        <f t="shared" si="58"/>
        <v>0</v>
      </c>
      <c r="AM50" s="102">
        <f t="shared" si="58"/>
        <v>0</v>
      </c>
      <c r="AN50" s="102">
        <f t="shared" si="58"/>
        <v>0</v>
      </c>
      <c r="AO50" s="102">
        <f t="shared" si="58"/>
        <v>0</v>
      </c>
      <c r="AP50" s="103">
        <f t="shared" si="13"/>
        <v>9.9999999999997868E-3</v>
      </c>
    </row>
    <row r="51" spans="1:47" ht="12.75">
      <c r="A51" s="95">
        <v>43062</v>
      </c>
      <c r="B51" s="106">
        <v>7.3</v>
      </c>
      <c r="C51" s="97">
        <v>7.32</v>
      </c>
      <c r="D51" s="99">
        <v>7.36</v>
      </c>
      <c r="E51" s="99">
        <f t="shared" si="0"/>
        <v>7.4050000000000002</v>
      </c>
      <c r="F51" s="99">
        <v>7.45</v>
      </c>
      <c r="G51" s="99">
        <f t="shared" si="1"/>
        <v>7.5</v>
      </c>
      <c r="H51" s="97">
        <v>7.55</v>
      </c>
      <c r="I51" s="100">
        <f t="shared" si="2"/>
        <v>7.5933333333333328</v>
      </c>
      <c r="J51" s="100">
        <f t="shared" si="3"/>
        <v>7.6366666666666667</v>
      </c>
      <c r="K51" s="99">
        <v>7.68</v>
      </c>
      <c r="L51" s="99">
        <f t="shared" si="4"/>
        <v>7.7359999999999998</v>
      </c>
      <c r="M51" s="99">
        <f t="shared" si="5"/>
        <v>7.7919999999999998</v>
      </c>
      <c r="N51" s="99">
        <f t="shared" si="6"/>
        <v>7.8479999999999999</v>
      </c>
      <c r="O51" s="99">
        <f t="shared" si="7"/>
        <v>7.9039999999999999</v>
      </c>
      <c r="P51" s="97">
        <v>7.96</v>
      </c>
      <c r="Q51" s="100">
        <f t="shared" si="8"/>
        <v>8.02</v>
      </c>
      <c r="R51" s="100">
        <f t="shared" si="9"/>
        <v>8.08</v>
      </c>
      <c r="S51" s="100">
        <f t="shared" si="10"/>
        <v>8.14</v>
      </c>
      <c r="T51" s="100">
        <f t="shared" si="11"/>
        <v>8.1999999999999993</v>
      </c>
      <c r="U51" s="107">
        <v>8.26</v>
      </c>
      <c r="V51" s="102">
        <f t="shared" ref="V51:AO51" si="59">B51-B52</f>
        <v>-3.0000000000000249E-2</v>
      </c>
      <c r="W51" s="102">
        <f t="shared" si="59"/>
        <v>-4.0000000000000036E-2</v>
      </c>
      <c r="X51" s="102">
        <f t="shared" si="59"/>
        <v>-4.0000000000000036E-2</v>
      </c>
      <c r="Y51" s="102">
        <f t="shared" si="59"/>
        <v>-3.5000000000000142E-2</v>
      </c>
      <c r="Z51" s="102">
        <f t="shared" si="59"/>
        <v>-3.0000000000000249E-2</v>
      </c>
      <c r="AA51" s="102">
        <f t="shared" si="59"/>
        <v>-1.9999999999999574E-2</v>
      </c>
      <c r="AB51" s="102">
        <f t="shared" si="59"/>
        <v>-9.9999999999997868E-3</v>
      </c>
      <c r="AC51" s="102">
        <f t="shared" si="59"/>
        <v>-6.6666666666668206E-3</v>
      </c>
      <c r="AD51" s="102">
        <f t="shared" si="59"/>
        <v>-3.3333333333329662E-3</v>
      </c>
      <c r="AE51" s="102">
        <f t="shared" si="59"/>
        <v>0</v>
      </c>
      <c r="AF51" s="102">
        <f t="shared" si="59"/>
        <v>3.9999999999995595E-3</v>
      </c>
      <c r="AG51" s="102">
        <f t="shared" si="59"/>
        <v>8.0000000000000071E-3</v>
      </c>
      <c r="AH51" s="102">
        <f t="shared" si="59"/>
        <v>1.1999999999999567E-2</v>
      </c>
      <c r="AI51" s="102">
        <f t="shared" si="59"/>
        <v>1.6000000000000014E-2</v>
      </c>
      <c r="AJ51" s="102">
        <f t="shared" si="59"/>
        <v>1.9999999999999574E-2</v>
      </c>
      <c r="AK51" s="102">
        <f t="shared" si="59"/>
        <v>1.9999999999999574E-2</v>
      </c>
      <c r="AL51" s="102">
        <f t="shared" si="59"/>
        <v>1.9999999999999574E-2</v>
      </c>
      <c r="AM51" s="102">
        <f t="shared" si="59"/>
        <v>1.9999999999999574E-2</v>
      </c>
      <c r="AN51" s="102">
        <f t="shared" si="59"/>
        <v>1.9999999999999574E-2</v>
      </c>
      <c r="AO51" s="102">
        <f t="shared" si="59"/>
        <v>1.9999999999999574E-2</v>
      </c>
      <c r="AP51" s="103">
        <f t="shared" si="13"/>
        <v>1.9999999999999574E-2</v>
      </c>
    </row>
    <row r="52" spans="1:47" ht="12.75">
      <c r="A52" s="95">
        <v>43061</v>
      </c>
      <c r="B52" s="106">
        <v>7.33</v>
      </c>
      <c r="C52" s="97">
        <v>7.36</v>
      </c>
      <c r="D52" s="99">
        <v>7.4</v>
      </c>
      <c r="E52" s="99">
        <f t="shared" si="0"/>
        <v>7.44</v>
      </c>
      <c r="F52" s="99">
        <v>7.48</v>
      </c>
      <c r="G52" s="99">
        <f t="shared" si="1"/>
        <v>7.52</v>
      </c>
      <c r="H52" s="97">
        <v>7.56</v>
      </c>
      <c r="I52" s="100">
        <f t="shared" si="2"/>
        <v>7.6</v>
      </c>
      <c r="J52" s="100">
        <f t="shared" si="3"/>
        <v>7.64</v>
      </c>
      <c r="K52" s="99">
        <v>7.68</v>
      </c>
      <c r="L52" s="99">
        <f t="shared" si="4"/>
        <v>7.7320000000000002</v>
      </c>
      <c r="M52" s="99">
        <f t="shared" si="5"/>
        <v>7.7839999999999998</v>
      </c>
      <c r="N52" s="99">
        <f t="shared" si="6"/>
        <v>7.8360000000000003</v>
      </c>
      <c r="O52" s="99">
        <f t="shared" si="7"/>
        <v>7.8879999999999999</v>
      </c>
      <c r="P52" s="97">
        <v>7.94</v>
      </c>
      <c r="Q52" s="100">
        <f t="shared" si="8"/>
        <v>8</v>
      </c>
      <c r="R52" s="100">
        <f t="shared" si="9"/>
        <v>8.06</v>
      </c>
      <c r="S52" s="100">
        <f t="shared" si="10"/>
        <v>8.120000000000001</v>
      </c>
      <c r="T52" s="100">
        <f t="shared" si="11"/>
        <v>8.18</v>
      </c>
      <c r="U52" s="107">
        <v>8.24</v>
      </c>
      <c r="V52" s="102">
        <f t="shared" ref="V52:AO52" si="60">B52-B53</f>
        <v>0</v>
      </c>
      <c r="W52" s="102">
        <f t="shared" si="60"/>
        <v>0</v>
      </c>
      <c r="X52" s="102">
        <f t="shared" si="60"/>
        <v>0</v>
      </c>
      <c r="Y52" s="102">
        <f t="shared" si="60"/>
        <v>-1.9999999999999574E-2</v>
      </c>
      <c r="Z52" s="102">
        <f t="shared" si="60"/>
        <v>-3.9999999999999147E-2</v>
      </c>
      <c r="AA52" s="102">
        <f t="shared" si="60"/>
        <v>-4.4999999999999929E-2</v>
      </c>
      <c r="AB52" s="102">
        <f t="shared" si="60"/>
        <v>-5.0000000000000711E-2</v>
      </c>
      <c r="AC52" s="102">
        <f t="shared" si="60"/>
        <v>-5.0000000000000711E-2</v>
      </c>
      <c r="AD52" s="102">
        <f t="shared" si="60"/>
        <v>-5.0000000000000711E-2</v>
      </c>
      <c r="AE52" s="102">
        <f t="shared" si="60"/>
        <v>-5.0000000000000711E-2</v>
      </c>
      <c r="AF52" s="102">
        <f t="shared" si="60"/>
        <v>-4.6000000000000263E-2</v>
      </c>
      <c r="AG52" s="102">
        <f t="shared" si="60"/>
        <v>-4.2000000000000703E-2</v>
      </c>
      <c r="AH52" s="102">
        <f t="shared" si="60"/>
        <v>-3.7999999999999368E-2</v>
      </c>
      <c r="AI52" s="102">
        <f t="shared" si="60"/>
        <v>-3.3999999999999808E-2</v>
      </c>
      <c r="AJ52" s="102">
        <f t="shared" si="60"/>
        <v>-2.9999999999999361E-2</v>
      </c>
      <c r="AK52" s="102">
        <f t="shared" si="60"/>
        <v>-2.8000000000000469E-2</v>
      </c>
      <c r="AL52" s="102">
        <f t="shared" si="60"/>
        <v>-2.5999999999999801E-2</v>
      </c>
      <c r="AM52" s="102">
        <f t="shared" si="60"/>
        <v>-2.3999999999999133E-2</v>
      </c>
      <c r="AN52" s="102">
        <f t="shared" si="60"/>
        <v>-2.2000000000000242E-2</v>
      </c>
      <c r="AO52" s="102">
        <f t="shared" si="60"/>
        <v>-1.9999999999999574E-2</v>
      </c>
      <c r="AP52" s="103">
        <f t="shared" si="13"/>
        <v>0</v>
      </c>
    </row>
    <row r="53" spans="1:47" ht="12.75">
      <c r="A53" s="95">
        <v>43060</v>
      </c>
      <c r="B53" s="106">
        <v>7.33</v>
      </c>
      <c r="C53" s="97">
        <v>7.36</v>
      </c>
      <c r="D53" s="99">
        <v>7.4</v>
      </c>
      <c r="E53" s="99">
        <f t="shared" si="0"/>
        <v>7.46</v>
      </c>
      <c r="F53" s="99">
        <v>7.52</v>
      </c>
      <c r="G53" s="99">
        <f t="shared" si="1"/>
        <v>7.5649999999999995</v>
      </c>
      <c r="H53" s="97">
        <v>7.61</v>
      </c>
      <c r="I53" s="100">
        <f t="shared" si="2"/>
        <v>7.65</v>
      </c>
      <c r="J53" s="100">
        <f t="shared" si="3"/>
        <v>7.69</v>
      </c>
      <c r="K53" s="99">
        <v>7.73</v>
      </c>
      <c r="L53" s="99">
        <f t="shared" si="4"/>
        <v>7.7780000000000005</v>
      </c>
      <c r="M53" s="99">
        <f t="shared" si="5"/>
        <v>7.8260000000000005</v>
      </c>
      <c r="N53" s="99">
        <f t="shared" si="6"/>
        <v>7.8739999999999997</v>
      </c>
      <c r="O53" s="99">
        <f t="shared" si="7"/>
        <v>7.9219999999999997</v>
      </c>
      <c r="P53" s="97">
        <v>7.97</v>
      </c>
      <c r="Q53" s="100">
        <f t="shared" si="8"/>
        <v>8.0280000000000005</v>
      </c>
      <c r="R53" s="100">
        <f t="shared" si="9"/>
        <v>8.0860000000000003</v>
      </c>
      <c r="S53" s="100">
        <f t="shared" si="10"/>
        <v>8.1440000000000001</v>
      </c>
      <c r="T53" s="100">
        <f t="shared" si="11"/>
        <v>8.202</v>
      </c>
      <c r="U53" s="107">
        <v>8.26</v>
      </c>
      <c r="V53" s="102">
        <f t="shared" ref="V53:AO53" si="61">B53-B54</f>
        <v>-4.0000000000000036E-2</v>
      </c>
      <c r="W53" s="102">
        <f t="shared" si="61"/>
        <v>-2.9999999999999361E-2</v>
      </c>
      <c r="X53" s="102">
        <f t="shared" si="61"/>
        <v>-2.9999999999999361E-2</v>
      </c>
      <c r="Y53" s="102">
        <f t="shared" si="61"/>
        <v>-2.0000000000000462E-2</v>
      </c>
      <c r="Z53" s="102">
        <f t="shared" si="61"/>
        <v>-1.0000000000000675E-2</v>
      </c>
      <c r="AA53" s="102">
        <f t="shared" si="61"/>
        <v>-1.0000000000000675E-2</v>
      </c>
      <c r="AB53" s="102">
        <f t="shared" si="61"/>
        <v>-9.9999999999997868E-3</v>
      </c>
      <c r="AC53" s="102">
        <f t="shared" si="61"/>
        <v>-3.3333333333329662E-3</v>
      </c>
      <c r="AD53" s="102">
        <f t="shared" si="61"/>
        <v>3.3333333333338544E-3</v>
      </c>
      <c r="AE53" s="102">
        <f t="shared" si="61"/>
        <v>1.0000000000000675E-2</v>
      </c>
      <c r="AF53" s="102">
        <f t="shared" si="61"/>
        <v>1.0000000000000675E-2</v>
      </c>
      <c r="AG53" s="102">
        <f t="shared" si="61"/>
        <v>1.0000000000000675E-2</v>
      </c>
      <c r="AH53" s="102">
        <f t="shared" si="61"/>
        <v>9.9999999999997868E-3</v>
      </c>
      <c r="AI53" s="102">
        <f t="shared" si="61"/>
        <v>9.9999999999997868E-3</v>
      </c>
      <c r="AJ53" s="102">
        <f t="shared" si="61"/>
        <v>9.9999999999997868E-3</v>
      </c>
      <c r="AK53" s="102">
        <f t="shared" si="61"/>
        <v>9.9999999999997868E-3</v>
      </c>
      <c r="AL53" s="102">
        <f t="shared" si="61"/>
        <v>9.9999999999997868E-3</v>
      </c>
      <c r="AM53" s="102">
        <f t="shared" si="61"/>
        <v>9.9999999999997868E-3</v>
      </c>
      <c r="AN53" s="102">
        <f t="shared" si="61"/>
        <v>9.9999999999997868E-3</v>
      </c>
      <c r="AO53" s="102">
        <f t="shared" si="61"/>
        <v>9.9999999999997868E-3</v>
      </c>
      <c r="AP53" s="103">
        <f t="shared" si="13"/>
        <v>1.0000000000000675E-2</v>
      </c>
      <c r="AR53" s="227"/>
      <c r="AS53" s="227"/>
      <c r="AT53" s="227"/>
      <c r="AU53" s="227"/>
    </row>
    <row r="54" spans="1:47" ht="12.75">
      <c r="A54" s="95">
        <v>43059</v>
      </c>
      <c r="B54" s="106">
        <v>7.37</v>
      </c>
      <c r="C54" s="97">
        <v>7.39</v>
      </c>
      <c r="D54" s="99">
        <v>7.43</v>
      </c>
      <c r="E54" s="99">
        <f t="shared" si="0"/>
        <v>7.48</v>
      </c>
      <c r="F54" s="99">
        <v>7.53</v>
      </c>
      <c r="G54" s="99">
        <f t="shared" si="1"/>
        <v>7.5750000000000002</v>
      </c>
      <c r="H54" s="97">
        <v>7.62</v>
      </c>
      <c r="I54" s="100">
        <f t="shared" si="2"/>
        <v>7.6533333333333333</v>
      </c>
      <c r="J54" s="100">
        <f t="shared" si="3"/>
        <v>7.6866666666666665</v>
      </c>
      <c r="K54" s="99">
        <v>7.72</v>
      </c>
      <c r="L54" s="99">
        <f t="shared" si="4"/>
        <v>7.7679999999999998</v>
      </c>
      <c r="M54" s="99">
        <f t="shared" si="5"/>
        <v>7.8159999999999998</v>
      </c>
      <c r="N54" s="99">
        <f t="shared" si="6"/>
        <v>7.8639999999999999</v>
      </c>
      <c r="O54" s="99">
        <f t="shared" si="7"/>
        <v>7.9119999999999999</v>
      </c>
      <c r="P54" s="97">
        <v>7.96</v>
      </c>
      <c r="Q54" s="100">
        <f t="shared" si="8"/>
        <v>8.0180000000000007</v>
      </c>
      <c r="R54" s="100">
        <f t="shared" si="9"/>
        <v>8.0760000000000005</v>
      </c>
      <c r="S54" s="100">
        <f t="shared" si="10"/>
        <v>8.1340000000000003</v>
      </c>
      <c r="T54" s="100">
        <f t="shared" si="11"/>
        <v>8.1920000000000002</v>
      </c>
      <c r="U54" s="107">
        <v>8.25</v>
      </c>
      <c r="V54" s="102">
        <f t="shared" ref="V54:AO54" si="62">B54-B55</f>
        <v>-3.0000000000000249E-2</v>
      </c>
      <c r="W54" s="102">
        <f t="shared" si="62"/>
        <v>-2.0000000000000462E-2</v>
      </c>
      <c r="X54" s="102">
        <f t="shared" si="62"/>
        <v>-1.0000000000000675E-2</v>
      </c>
      <c r="Y54" s="102">
        <f t="shared" si="62"/>
        <v>-4.9999999999998934E-3</v>
      </c>
      <c r="Z54" s="102">
        <f t="shared" si="62"/>
        <v>0</v>
      </c>
      <c r="AA54" s="102">
        <f t="shared" si="62"/>
        <v>1.0000000000000675E-2</v>
      </c>
      <c r="AB54" s="102">
        <f t="shared" si="62"/>
        <v>2.0000000000000462E-2</v>
      </c>
      <c r="AC54" s="102">
        <f t="shared" si="62"/>
        <v>2.0000000000000462E-2</v>
      </c>
      <c r="AD54" s="102">
        <f t="shared" si="62"/>
        <v>1.9999999999999574E-2</v>
      </c>
      <c r="AE54" s="102">
        <f t="shared" si="62"/>
        <v>1.9999999999999574E-2</v>
      </c>
      <c r="AF54" s="102">
        <f t="shared" si="62"/>
        <v>2.1999999999999353E-2</v>
      </c>
      <c r="AG54" s="102">
        <f t="shared" si="62"/>
        <v>2.4000000000000021E-2</v>
      </c>
      <c r="AH54" s="102">
        <f t="shared" si="62"/>
        <v>2.5999999999999801E-2</v>
      </c>
      <c r="AI54" s="102">
        <f t="shared" si="62"/>
        <v>2.8000000000000469E-2</v>
      </c>
      <c r="AJ54" s="102">
        <f t="shared" si="62"/>
        <v>3.0000000000000249E-2</v>
      </c>
      <c r="AK54" s="102">
        <f t="shared" si="62"/>
        <v>3.0000000000001137E-2</v>
      </c>
      <c r="AL54" s="102">
        <f t="shared" si="62"/>
        <v>3.0000000000001137E-2</v>
      </c>
      <c r="AM54" s="102">
        <f t="shared" si="62"/>
        <v>2.9999999999999361E-2</v>
      </c>
      <c r="AN54" s="102">
        <f t="shared" si="62"/>
        <v>2.9999999999999361E-2</v>
      </c>
      <c r="AO54" s="102">
        <f t="shared" si="62"/>
        <v>2.9999999999999361E-2</v>
      </c>
      <c r="AP54" s="103">
        <f t="shared" si="13"/>
        <v>3.0000000000001137E-2</v>
      </c>
    </row>
    <row r="55" spans="1:47" ht="12.75">
      <c r="A55" s="95">
        <v>43056</v>
      </c>
      <c r="B55" s="106">
        <v>7.4</v>
      </c>
      <c r="C55" s="97">
        <v>7.41</v>
      </c>
      <c r="D55" s="99">
        <v>7.44</v>
      </c>
      <c r="E55" s="99">
        <f t="shared" si="0"/>
        <v>7.4850000000000003</v>
      </c>
      <c r="F55" s="99">
        <v>7.53</v>
      </c>
      <c r="G55" s="99">
        <f t="shared" si="1"/>
        <v>7.5649999999999995</v>
      </c>
      <c r="H55" s="97">
        <v>7.6</v>
      </c>
      <c r="I55" s="100">
        <f t="shared" si="2"/>
        <v>7.6333333333333329</v>
      </c>
      <c r="J55" s="100">
        <f t="shared" si="3"/>
        <v>7.666666666666667</v>
      </c>
      <c r="K55" s="99">
        <v>7.7</v>
      </c>
      <c r="L55" s="99">
        <f t="shared" si="4"/>
        <v>7.7460000000000004</v>
      </c>
      <c r="M55" s="99">
        <f t="shared" si="5"/>
        <v>7.7919999999999998</v>
      </c>
      <c r="N55" s="99">
        <f t="shared" si="6"/>
        <v>7.8380000000000001</v>
      </c>
      <c r="O55" s="99">
        <f t="shared" si="7"/>
        <v>7.8839999999999995</v>
      </c>
      <c r="P55" s="97">
        <v>7.93</v>
      </c>
      <c r="Q55" s="100">
        <f t="shared" si="8"/>
        <v>7.9879999999999995</v>
      </c>
      <c r="R55" s="100">
        <f t="shared" si="9"/>
        <v>8.0459999999999994</v>
      </c>
      <c r="S55" s="100">
        <f t="shared" si="10"/>
        <v>8.104000000000001</v>
      </c>
      <c r="T55" s="100">
        <f t="shared" si="11"/>
        <v>8.1620000000000008</v>
      </c>
      <c r="U55" s="107">
        <v>8.2200000000000006</v>
      </c>
      <c r="V55" s="102">
        <f t="shared" ref="V55:AO55" si="63">B55-B56</f>
        <v>1.0000000000000675E-2</v>
      </c>
      <c r="W55" s="102">
        <f t="shared" si="63"/>
        <v>-1.9999999999999574E-2</v>
      </c>
      <c r="X55" s="102">
        <f t="shared" si="63"/>
        <v>-2.9999999999999361E-2</v>
      </c>
      <c r="Y55" s="102">
        <f t="shared" si="63"/>
        <v>-3.4999999999999254E-2</v>
      </c>
      <c r="Z55" s="102">
        <f t="shared" si="63"/>
        <v>-4.0000000000000036E-2</v>
      </c>
      <c r="AA55" s="102">
        <f t="shared" si="63"/>
        <v>-4.0000000000000924E-2</v>
      </c>
      <c r="AB55" s="102">
        <f t="shared" si="63"/>
        <v>-4.0000000000000036E-2</v>
      </c>
      <c r="AC55" s="102">
        <f t="shared" si="63"/>
        <v>-3.0000000000000249E-2</v>
      </c>
      <c r="AD55" s="102">
        <f t="shared" si="63"/>
        <v>-1.9999999999999574E-2</v>
      </c>
      <c r="AE55" s="102">
        <f t="shared" si="63"/>
        <v>-9.9999999999997868E-3</v>
      </c>
      <c r="AF55" s="102">
        <f t="shared" si="63"/>
        <v>-7.9999999999991189E-3</v>
      </c>
      <c r="AG55" s="102">
        <f t="shared" si="63"/>
        <v>-6.0000000000002274E-3</v>
      </c>
      <c r="AH55" s="102">
        <f t="shared" si="63"/>
        <v>-3.9999999999995595E-3</v>
      </c>
      <c r="AI55" s="102">
        <f t="shared" si="63"/>
        <v>-2.0000000000006679E-3</v>
      </c>
      <c r="AJ55" s="102">
        <f t="shared" si="63"/>
        <v>0</v>
      </c>
      <c r="AK55" s="102">
        <f t="shared" si="63"/>
        <v>0</v>
      </c>
      <c r="AL55" s="102">
        <f t="shared" si="63"/>
        <v>0</v>
      </c>
      <c r="AM55" s="102">
        <f t="shared" si="63"/>
        <v>0</v>
      </c>
      <c r="AN55" s="102">
        <f t="shared" si="63"/>
        <v>0</v>
      </c>
      <c r="AO55" s="102">
        <f t="shared" si="63"/>
        <v>0</v>
      </c>
      <c r="AP55" s="103">
        <f t="shared" si="13"/>
        <v>1.0000000000000675E-2</v>
      </c>
    </row>
    <row r="56" spans="1:47" ht="12.75">
      <c r="A56" s="95">
        <v>43055</v>
      </c>
      <c r="B56" s="106">
        <v>7.39</v>
      </c>
      <c r="C56" s="97">
        <v>7.43</v>
      </c>
      <c r="D56" s="99">
        <v>7.47</v>
      </c>
      <c r="E56" s="99">
        <f t="shared" si="0"/>
        <v>7.52</v>
      </c>
      <c r="F56" s="99">
        <v>7.57</v>
      </c>
      <c r="G56" s="99">
        <f t="shared" si="1"/>
        <v>7.6050000000000004</v>
      </c>
      <c r="H56" s="97">
        <v>7.64</v>
      </c>
      <c r="I56" s="100">
        <f t="shared" si="2"/>
        <v>7.6633333333333331</v>
      </c>
      <c r="J56" s="100">
        <f t="shared" si="3"/>
        <v>7.6866666666666665</v>
      </c>
      <c r="K56" s="99">
        <v>7.71</v>
      </c>
      <c r="L56" s="99">
        <f t="shared" si="4"/>
        <v>7.7539999999999996</v>
      </c>
      <c r="M56" s="99">
        <f t="shared" si="5"/>
        <v>7.798</v>
      </c>
      <c r="N56" s="99">
        <f t="shared" si="6"/>
        <v>7.8419999999999996</v>
      </c>
      <c r="O56" s="99">
        <f t="shared" si="7"/>
        <v>7.8860000000000001</v>
      </c>
      <c r="P56" s="97">
        <v>7.93</v>
      </c>
      <c r="Q56" s="100">
        <f t="shared" si="8"/>
        <v>7.9879999999999995</v>
      </c>
      <c r="R56" s="100">
        <f t="shared" si="9"/>
        <v>8.0459999999999994</v>
      </c>
      <c r="S56" s="100">
        <f t="shared" si="10"/>
        <v>8.104000000000001</v>
      </c>
      <c r="T56" s="100">
        <f t="shared" si="11"/>
        <v>8.1620000000000008</v>
      </c>
      <c r="U56" s="107">
        <v>8.2200000000000006</v>
      </c>
      <c r="V56" s="102">
        <f t="shared" ref="V56:AO56" si="64">B56-B57</f>
        <v>-7.0000000000000284E-2</v>
      </c>
      <c r="W56" s="102">
        <f t="shared" si="64"/>
        <v>-5.0000000000000711E-2</v>
      </c>
      <c r="X56" s="102">
        <f t="shared" si="64"/>
        <v>-4.0000000000000036E-2</v>
      </c>
      <c r="Y56" s="102">
        <f t="shared" si="64"/>
        <v>-2.5000000000000355E-2</v>
      </c>
      <c r="Z56" s="102">
        <f t="shared" si="64"/>
        <v>-9.9999999999997868E-3</v>
      </c>
      <c r="AA56" s="102">
        <f t="shared" si="64"/>
        <v>-4.9999999999990052E-3</v>
      </c>
      <c r="AB56" s="102">
        <f t="shared" si="64"/>
        <v>0</v>
      </c>
      <c r="AC56" s="102">
        <f t="shared" si="64"/>
        <v>-6.6666666666668206E-3</v>
      </c>
      <c r="AD56" s="102">
        <f t="shared" si="64"/>
        <v>-1.3333333333333641E-2</v>
      </c>
      <c r="AE56" s="102">
        <f t="shared" si="64"/>
        <v>-2.0000000000000462E-2</v>
      </c>
      <c r="AF56" s="102">
        <f t="shared" si="64"/>
        <v>-2.4000000000000909E-2</v>
      </c>
      <c r="AG56" s="102">
        <f t="shared" si="64"/>
        <v>-2.8000000000000469E-2</v>
      </c>
      <c r="AH56" s="102">
        <f t="shared" si="64"/>
        <v>-3.2000000000000028E-2</v>
      </c>
      <c r="AI56" s="102">
        <f t="shared" si="64"/>
        <v>-3.5999999999999588E-2</v>
      </c>
      <c r="AJ56" s="102">
        <f t="shared" si="64"/>
        <v>-4.0000000000000036E-2</v>
      </c>
      <c r="AK56" s="102">
        <f t="shared" si="64"/>
        <v>-4.1999999999999815E-2</v>
      </c>
      <c r="AL56" s="102">
        <f t="shared" si="64"/>
        <v>-4.4000000000000483E-2</v>
      </c>
      <c r="AM56" s="102">
        <f t="shared" si="64"/>
        <v>-4.5999999999999375E-2</v>
      </c>
      <c r="AN56" s="102">
        <f t="shared" si="64"/>
        <v>-4.7999999999998266E-2</v>
      </c>
      <c r="AO56" s="102">
        <f t="shared" si="64"/>
        <v>-4.9999999999998934E-2</v>
      </c>
      <c r="AP56" s="103">
        <f t="shared" si="13"/>
        <v>0</v>
      </c>
    </row>
    <row r="57" spans="1:47" ht="12.75">
      <c r="A57" s="95">
        <v>43054</v>
      </c>
      <c r="B57" s="106">
        <v>7.46</v>
      </c>
      <c r="C57" s="97">
        <v>7.48</v>
      </c>
      <c r="D57" s="99">
        <v>7.51</v>
      </c>
      <c r="E57" s="99">
        <f t="shared" si="0"/>
        <v>7.5449999999999999</v>
      </c>
      <c r="F57" s="99">
        <v>7.58</v>
      </c>
      <c r="G57" s="99">
        <f t="shared" si="1"/>
        <v>7.6099999999999994</v>
      </c>
      <c r="H57" s="97">
        <v>7.64</v>
      </c>
      <c r="I57" s="100">
        <f t="shared" si="2"/>
        <v>7.67</v>
      </c>
      <c r="J57" s="100">
        <f t="shared" si="3"/>
        <v>7.7</v>
      </c>
      <c r="K57" s="99">
        <v>7.73</v>
      </c>
      <c r="L57" s="99">
        <f t="shared" si="4"/>
        <v>7.7780000000000005</v>
      </c>
      <c r="M57" s="99">
        <f t="shared" si="5"/>
        <v>7.8260000000000005</v>
      </c>
      <c r="N57" s="99">
        <f t="shared" si="6"/>
        <v>7.8739999999999997</v>
      </c>
      <c r="O57" s="99">
        <f t="shared" si="7"/>
        <v>7.9219999999999997</v>
      </c>
      <c r="P57" s="97">
        <v>7.97</v>
      </c>
      <c r="Q57" s="100">
        <f t="shared" si="8"/>
        <v>8.0299999999999994</v>
      </c>
      <c r="R57" s="100">
        <f t="shared" si="9"/>
        <v>8.09</v>
      </c>
      <c r="S57" s="100">
        <f t="shared" si="10"/>
        <v>8.15</v>
      </c>
      <c r="T57" s="100">
        <f t="shared" si="11"/>
        <v>8.2099999999999991</v>
      </c>
      <c r="U57" s="107">
        <v>8.27</v>
      </c>
      <c r="V57" s="102">
        <f t="shared" ref="V57:AO57" si="65">B57-B58</f>
        <v>3.0000000000000249E-2</v>
      </c>
      <c r="W57" s="102">
        <f t="shared" si="65"/>
        <v>1.0000000000000675E-2</v>
      </c>
      <c r="X57" s="102">
        <f t="shared" si="65"/>
        <v>0</v>
      </c>
      <c r="Y57" s="102">
        <f t="shared" si="65"/>
        <v>-1.5000000000000568E-2</v>
      </c>
      <c r="Z57" s="102">
        <f t="shared" si="65"/>
        <v>-3.0000000000000249E-2</v>
      </c>
      <c r="AA57" s="102">
        <f t="shared" si="65"/>
        <v>-3.5000000000000142E-2</v>
      </c>
      <c r="AB57" s="102">
        <f t="shared" si="65"/>
        <v>-4.0000000000000036E-2</v>
      </c>
      <c r="AC57" s="102">
        <f t="shared" si="65"/>
        <v>-4.0000000000000036E-2</v>
      </c>
      <c r="AD57" s="102">
        <f t="shared" si="65"/>
        <v>-3.9999999999999147E-2</v>
      </c>
      <c r="AE57" s="102">
        <f t="shared" si="65"/>
        <v>-3.9999999999999147E-2</v>
      </c>
      <c r="AF57" s="102">
        <f t="shared" si="65"/>
        <v>-3.9999999999999147E-2</v>
      </c>
      <c r="AG57" s="102">
        <f t="shared" si="65"/>
        <v>-3.9999999999999147E-2</v>
      </c>
      <c r="AH57" s="102">
        <f t="shared" si="65"/>
        <v>-4.0000000000000036E-2</v>
      </c>
      <c r="AI57" s="102">
        <f t="shared" si="65"/>
        <v>-4.0000000000000036E-2</v>
      </c>
      <c r="AJ57" s="102">
        <f t="shared" si="65"/>
        <v>-4.0000000000000036E-2</v>
      </c>
      <c r="AK57" s="102">
        <f t="shared" si="65"/>
        <v>-4.0000000000000924E-2</v>
      </c>
      <c r="AL57" s="102">
        <f t="shared" si="65"/>
        <v>-4.0000000000000924E-2</v>
      </c>
      <c r="AM57" s="102">
        <f t="shared" si="65"/>
        <v>-3.9999999999999147E-2</v>
      </c>
      <c r="AN57" s="102">
        <f t="shared" si="65"/>
        <v>-4.0000000000000924E-2</v>
      </c>
      <c r="AO57" s="102">
        <f t="shared" si="65"/>
        <v>-4.0000000000000924E-2</v>
      </c>
      <c r="AP57" s="103">
        <f t="shared" si="13"/>
        <v>3.0000000000000249E-2</v>
      </c>
    </row>
    <row r="58" spans="1:47" ht="12.75">
      <c r="A58" s="95">
        <v>43053</v>
      </c>
      <c r="B58" s="106">
        <v>7.43</v>
      </c>
      <c r="C58" s="97">
        <v>7.47</v>
      </c>
      <c r="D58" s="99">
        <v>7.51</v>
      </c>
      <c r="E58" s="99">
        <f t="shared" si="0"/>
        <v>7.5600000000000005</v>
      </c>
      <c r="F58" s="99">
        <v>7.61</v>
      </c>
      <c r="G58" s="99">
        <f t="shared" si="1"/>
        <v>7.6449999999999996</v>
      </c>
      <c r="H58" s="97">
        <v>7.68</v>
      </c>
      <c r="I58" s="100">
        <f t="shared" si="2"/>
        <v>7.71</v>
      </c>
      <c r="J58" s="100">
        <f t="shared" si="3"/>
        <v>7.7399999999999993</v>
      </c>
      <c r="K58" s="99">
        <v>7.77</v>
      </c>
      <c r="L58" s="99">
        <f t="shared" si="4"/>
        <v>7.8179999999999996</v>
      </c>
      <c r="M58" s="99">
        <f t="shared" si="5"/>
        <v>7.8659999999999997</v>
      </c>
      <c r="N58" s="99">
        <f t="shared" si="6"/>
        <v>7.9139999999999997</v>
      </c>
      <c r="O58" s="99">
        <f t="shared" si="7"/>
        <v>7.9619999999999997</v>
      </c>
      <c r="P58" s="97">
        <v>8.01</v>
      </c>
      <c r="Q58" s="100">
        <f t="shared" si="8"/>
        <v>8.07</v>
      </c>
      <c r="R58" s="100">
        <f t="shared" si="9"/>
        <v>8.1300000000000008</v>
      </c>
      <c r="S58" s="100">
        <f t="shared" si="10"/>
        <v>8.19</v>
      </c>
      <c r="T58" s="100">
        <f t="shared" si="11"/>
        <v>8.25</v>
      </c>
      <c r="U58" s="107">
        <v>8.31</v>
      </c>
      <c r="V58" s="102">
        <f t="shared" ref="V58:AO58" si="66">B58-B59</f>
        <v>0</v>
      </c>
      <c r="W58" s="102">
        <f t="shared" si="66"/>
        <v>9.9999999999997868E-3</v>
      </c>
      <c r="X58" s="102">
        <f t="shared" si="66"/>
        <v>9.9999999999997868E-3</v>
      </c>
      <c r="Y58" s="102">
        <f t="shared" si="66"/>
        <v>2.0000000000000462E-2</v>
      </c>
      <c r="Z58" s="102">
        <f t="shared" si="66"/>
        <v>3.0000000000000249E-2</v>
      </c>
      <c r="AA58" s="102">
        <f t="shared" si="66"/>
        <v>3.5000000000000142E-2</v>
      </c>
      <c r="AB58" s="102">
        <f t="shared" si="66"/>
        <v>4.0000000000000036E-2</v>
      </c>
      <c r="AC58" s="102">
        <f t="shared" si="66"/>
        <v>3.6666666666667069E-2</v>
      </c>
      <c r="AD58" s="102">
        <f t="shared" si="66"/>
        <v>3.3333333333332327E-2</v>
      </c>
      <c r="AE58" s="102">
        <f t="shared" si="66"/>
        <v>2.9999999999999361E-2</v>
      </c>
      <c r="AF58" s="102">
        <f t="shared" si="66"/>
        <v>2.9999999999999361E-2</v>
      </c>
      <c r="AG58" s="102">
        <f t="shared" si="66"/>
        <v>2.9999999999999361E-2</v>
      </c>
      <c r="AH58" s="102">
        <f t="shared" si="66"/>
        <v>2.9999999999999361E-2</v>
      </c>
      <c r="AI58" s="102">
        <f t="shared" si="66"/>
        <v>2.9999999999999361E-2</v>
      </c>
      <c r="AJ58" s="102">
        <f t="shared" si="66"/>
        <v>2.9999999999999361E-2</v>
      </c>
      <c r="AK58" s="102">
        <f t="shared" si="66"/>
        <v>2.8000000000000469E-2</v>
      </c>
      <c r="AL58" s="102">
        <f t="shared" si="66"/>
        <v>2.6000000000001577E-2</v>
      </c>
      <c r="AM58" s="102">
        <f t="shared" si="66"/>
        <v>2.3999999999999133E-2</v>
      </c>
      <c r="AN58" s="102">
        <f t="shared" si="66"/>
        <v>2.2000000000000242E-2</v>
      </c>
      <c r="AO58" s="102">
        <f t="shared" si="66"/>
        <v>2.000000000000135E-2</v>
      </c>
      <c r="AP58" s="103">
        <f t="shared" si="13"/>
        <v>4.0000000000000036E-2</v>
      </c>
    </row>
    <row r="59" spans="1:47" ht="12.75">
      <c r="A59" s="95">
        <v>43052</v>
      </c>
      <c r="B59" s="106">
        <v>7.43</v>
      </c>
      <c r="C59" s="97">
        <v>7.46</v>
      </c>
      <c r="D59" s="99">
        <v>7.5</v>
      </c>
      <c r="E59" s="99">
        <f t="shared" si="0"/>
        <v>7.54</v>
      </c>
      <c r="F59" s="99">
        <v>7.58</v>
      </c>
      <c r="G59" s="99">
        <f t="shared" si="1"/>
        <v>7.6099999999999994</v>
      </c>
      <c r="H59" s="97">
        <v>7.64</v>
      </c>
      <c r="I59" s="100">
        <f t="shared" si="2"/>
        <v>7.6733333333333329</v>
      </c>
      <c r="J59" s="100">
        <f t="shared" si="3"/>
        <v>7.706666666666667</v>
      </c>
      <c r="K59" s="99">
        <v>7.74</v>
      </c>
      <c r="L59" s="99">
        <f t="shared" si="4"/>
        <v>7.7880000000000003</v>
      </c>
      <c r="M59" s="99">
        <f t="shared" si="5"/>
        <v>7.8360000000000003</v>
      </c>
      <c r="N59" s="99">
        <f t="shared" si="6"/>
        <v>7.8840000000000003</v>
      </c>
      <c r="O59" s="99">
        <f t="shared" si="7"/>
        <v>7.9320000000000004</v>
      </c>
      <c r="P59" s="97">
        <v>7.98</v>
      </c>
      <c r="Q59" s="100">
        <f t="shared" si="8"/>
        <v>8.0419999999999998</v>
      </c>
      <c r="R59" s="100">
        <f t="shared" si="9"/>
        <v>8.1039999999999992</v>
      </c>
      <c r="S59" s="100">
        <f t="shared" si="10"/>
        <v>8.1660000000000004</v>
      </c>
      <c r="T59" s="100">
        <f t="shared" si="11"/>
        <v>8.2279999999999998</v>
      </c>
      <c r="U59" s="107">
        <v>8.2899999999999991</v>
      </c>
      <c r="V59" s="102">
        <f t="shared" ref="V59:AO59" si="67">B59-B60</f>
        <v>-4.0000000000000036E-2</v>
      </c>
      <c r="W59" s="102">
        <f t="shared" si="67"/>
        <v>-9.9999999999997868E-3</v>
      </c>
      <c r="X59" s="102">
        <f t="shared" si="67"/>
        <v>9.9999999999997868E-3</v>
      </c>
      <c r="Y59" s="102">
        <f t="shared" si="67"/>
        <v>2.0000000000000462E-2</v>
      </c>
      <c r="Z59" s="102">
        <f t="shared" si="67"/>
        <v>3.0000000000000249E-2</v>
      </c>
      <c r="AA59" s="102">
        <f t="shared" si="67"/>
        <v>3.5000000000000142E-2</v>
      </c>
      <c r="AB59" s="102">
        <f t="shared" si="67"/>
        <v>4.0000000000000036E-2</v>
      </c>
      <c r="AC59" s="102">
        <f t="shared" si="67"/>
        <v>4.3333333333333002E-2</v>
      </c>
      <c r="AD59" s="102">
        <f t="shared" si="67"/>
        <v>4.6666666666666856E-2</v>
      </c>
      <c r="AE59" s="102">
        <f t="shared" si="67"/>
        <v>4.9999999999999822E-2</v>
      </c>
      <c r="AF59" s="102">
        <f t="shared" si="67"/>
        <v>5.1999999999999602E-2</v>
      </c>
      <c r="AG59" s="102">
        <f t="shared" si="67"/>
        <v>5.400000000000027E-2</v>
      </c>
      <c r="AH59" s="102">
        <f t="shared" si="67"/>
        <v>5.600000000000005E-2</v>
      </c>
      <c r="AI59" s="102">
        <f t="shared" si="67"/>
        <v>5.8000000000000718E-2</v>
      </c>
      <c r="AJ59" s="102">
        <f t="shared" si="67"/>
        <v>6.0000000000000497E-2</v>
      </c>
      <c r="AK59" s="102">
        <f t="shared" si="67"/>
        <v>5.9999999999999609E-2</v>
      </c>
      <c r="AL59" s="102">
        <f t="shared" si="67"/>
        <v>5.9999999999998721E-2</v>
      </c>
      <c r="AM59" s="102">
        <f t="shared" si="67"/>
        <v>6.0000000000000497E-2</v>
      </c>
      <c r="AN59" s="102">
        <f t="shared" si="67"/>
        <v>5.9999999999998721E-2</v>
      </c>
      <c r="AO59" s="102">
        <f t="shared" si="67"/>
        <v>5.9999999999998721E-2</v>
      </c>
      <c r="AP59" s="103">
        <f t="shared" si="13"/>
        <v>6.0000000000000497E-2</v>
      </c>
    </row>
    <row r="60" spans="1:47" ht="12.75">
      <c r="A60" s="95">
        <v>43049</v>
      </c>
      <c r="B60" s="106">
        <v>7.47</v>
      </c>
      <c r="C60" s="97">
        <v>7.47</v>
      </c>
      <c r="D60" s="99">
        <v>7.49</v>
      </c>
      <c r="E60" s="99">
        <f t="shared" si="0"/>
        <v>7.52</v>
      </c>
      <c r="F60" s="99">
        <v>7.55</v>
      </c>
      <c r="G60" s="99">
        <f t="shared" si="1"/>
        <v>7.5749999999999993</v>
      </c>
      <c r="H60" s="97">
        <v>7.6</v>
      </c>
      <c r="I60" s="100">
        <f t="shared" si="2"/>
        <v>7.63</v>
      </c>
      <c r="J60" s="100">
        <f t="shared" si="3"/>
        <v>7.66</v>
      </c>
      <c r="K60" s="99">
        <v>7.69</v>
      </c>
      <c r="L60" s="99">
        <f t="shared" si="4"/>
        <v>7.7360000000000007</v>
      </c>
      <c r="M60" s="99">
        <f t="shared" si="5"/>
        <v>7.782</v>
      </c>
      <c r="N60" s="99">
        <f t="shared" si="6"/>
        <v>7.8280000000000003</v>
      </c>
      <c r="O60" s="99">
        <f t="shared" si="7"/>
        <v>7.8739999999999997</v>
      </c>
      <c r="P60" s="97">
        <v>7.92</v>
      </c>
      <c r="Q60" s="100">
        <f t="shared" si="8"/>
        <v>7.9820000000000002</v>
      </c>
      <c r="R60" s="100">
        <f t="shared" si="9"/>
        <v>8.0440000000000005</v>
      </c>
      <c r="S60" s="100">
        <f t="shared" si="10"/>
        <v>8.1059999999999999</v>
      </c>
      <c r="T60" s="100">
        <f t="shared" si="11"/>
        <v>8.168000000000001</v>
      </c>
      <c r="U60" s="107">
        <v>8.23</v>
      </c>
      <c r="V60" s="102">
        <f t="shared" ref="V60:AO60" si="68">B60-B61</f>
        <v>2.9999999999999361E-2</v>
      </c>
      <c r="W60" s="102">
        <f t="shared" si="68"/>
        <v>4.0000000000000036E-2</v>
      </c>
      <c r="X60" s="102">
        <f t="shared" si="68"/>
        <v>3.0000000000000249E-2</v>
      </c>
      <c r="Y60" s="102">
        <f t="shared" si="68"/>
        <v>1.9999999999999574E-2</v>
      </c>
      <c r="Z60" s="102">
        <f t="shared" si="68"/>
        <v>9.9999999999997868E-3</v>
      </c>
      <c r="AA60" s="102">
        <f t="shared" si="68"/>
        <v>4.9999999999990052E-3</v>
      </c>
      <c r="AB60" s="102">
        <f t="shared" si="68"/>
        <v>0</v>
      </c>
      <c r="AC60" s="102">
        <f t="shared" si="68"/>
        <v>3.3333333333338544E-3</v>
      </c>
      <c r="AD60" s="102">
        <f t="shared" si="68"/>
        <v>6.6666666666668206E-3</v>
      </c>
      <c r="AE60" s="102">
        <f t="shared" si="68"/>
        <v>1.0000000000000675E-2</v>
      </c>
      <c r="AF60" s="102">
        <f t="shared" si="68"/>
        <v>8.0000000000008953E-3</v>
      </c>
      <c r="AG60" s="102">
        <f t="shared" si="68"/>
        <v>6.0000000000002274E-3</v>
      </c>
      <c r="AH60" s="102">
        <f t="shared" si="68"/>
        <v>4.0000000000004476E-3</v>
      </c>
      <c r="AI60" s="102">
        <f t="shared" si="68"/>
        <v>1.9999999999997797E-3</v>
      </c>
      <c r="AJ60" s="102">
        <f t="shared" si="68"/>
        <v>0</v>
      </c>
      <c r="AK60" s="102">
        <f t="shared" si="68"/>
        <v>0</v>
      </c>
      <c r="AL60" s="102">
        <f t="shared" si="68"/>
        <v>0</v>
      </c>
      <c r="AM60" s="102">
        <f t="shared" si="68"/>
        <v>0</v>
      </c>
      <c r="AN60" s="102">
        <f t="shared" si="68"/>
        <v>0</v>
      </c>
      <c r="AO60" s="102">
        <f t="shared" si="68"/>
        <v>0</v>
      </c>
      <c r="AP60" s="103">
        <f t="shared" si="13"/>
        <v>4.0000000000000036E-2</v>
      </c>
    </row>
    <row r="61" spans="1:47" ht="12.75">
      <c r="A61" s="95">
        <v>43048</v>
      </c>
      <c r="B61" s="106">
        <v>7.44</v>
      </c>
      <c r="C61" s="97">
        <v>7.43</v>
      </c>
      <c r="D61" s="99">
        <v>7.46</v>
      </c>
      <c r="E61" s="99">
        <f t="shared" si="0"/>
        <v>7.5</v>
      </c>
      <c r="F61" s="99">
        <v>7.54</v>
      </c>
      <c r="G61" s="99">
        <f t="shared" si="1"/>
        <v>7.57</v>
      </c>
      <c r="H61" s="97">
        <v>7.6</v>
      </c>
      <c r="I61" s="100">
        <f t="shared" si="2"/>
        <v>7.626666666666666</v>
      </c>
      <c r="J61" s="100">
        <f t="shared" si="3"/>
        <v>7.6533333333333333</v>
      </c>
      <c r="K61" s="99">
        <v>7.68</v>
      </c>
      <c r="L61" s="99">
        <f t="shared" si="4"/>
        <v>7.7279999999999998</v>
      </c>
      <c r="M61" s="99">
        <f t="shared" si="5"/>
        <v>7.7759999999999998</v>
      </c>
      <c r="N61" s="99">
        <f t="shared" si="6"/>
        <v>7.8239999999999998</v>
      </c>
      <c r="O61" s="99">
        <f t="shared" si="7"/>
        <v>7.8719999999999999</v>
      </c>
      <c r="P61" s="97">
        <v>7.92</v>
      </c>
      <c r="Q61" s="100">
        <f t="shared" si="8"/>
        <v>7.9820000000000002</v>
      </c>
      <c r="R61" s="100">
        <f t="shared" si="9"/>
        <v>8.0440000000000005</v>
      </c>
      <c r="S61" s="100">
        <f t="shared" si="10"/>
        <v>8.1059999999999999</v>
      </c>
      <c r="T61" s="100">
        <f t="shared" si="11"/>
        <v>8.168000000000001</v>
      </c>
      <c r="U61" s="107">
        <v>8.23</v>
      </c>
      <c r="V61" s="102">
        <f t="shared" ref="V61:AO61" si="69">B61-B62</f>
        <v>-6.9999999999999396E-2</v>
      </c>
      <c r="W61" s="102">
        <f t="shared" si="69"/>
        <v>-4.0000000000000036E-2</v>
      </c>
      <c r="X61" s="102">
        <f t="shared" si="69"/>
        <v>-3.0000000000000249E-2</v>
      </c>
      <c r="Y61" s="102">
        <f t="shared" si="69"/>
        <v>-1.9999999999999574E-2</v>
      </c>
      <c r="Z61" s="102">
        <f t="shared" si="69"/>
        <v>-9.9999999999997868E-3</v>
      </c>
      <c r="AA61" s="102">
        <f t="shared" si="69"/>
        <v>-4.9999999999990052E-3</v>
      </c>
      <c r="AB61" s="102">
        <f t="shared" si="69"/>
        <v>0</v>
      </c>
      <c r="AC61" s="102">
        <f t="shared" si="69"/>
        <v>3.3333333333329662E-3</v>
      </c>
      <c r="AD61" s="102">
        <f t="shared" si="69"/>
        <v>6.6666666666668206E-3</v>
      </c>
      <c r="AE61" s="102">
        <f t="shared" si="69"/>
        <v>9.9999999999997868E-3</v>
      </c>
      <c r="AF61" s="102">
        <f t="shared" si="69"/>
        <v>1.1999999999999567E-2</v>
      </c>
      <c r="AG61" s="102">
        <f t="shared" si="69"/>
        <v>1.3999999999999346E-2</v>
      </c>
      <c r="AH61" s="102">
        <f t="shared" si="69"/>
        <v>1.6000000000000014E-2</v>
      </c>
      <c r="AI61" s="102">
        <f t="shared" si="69"/>
        <v>1.7999999999999794E-2</v>
      </c>
      <c r="AJ61" s="102">
        <f t="shared" si="69"/>
        <v>1.9999999999999574E-2</v>
      </c>
      <c r="AK61" s="102">
        <f t="shared" si="69"/>
        <v>1.6000000000000014E-2</v>
      </c>
      <c r="AL61" s="102">
        <f t="shared" si="69"/>
        <v>1.2000000000000455E-2</v>
      </c>
      <c r="AM61" s="102">
        <f t="shared" si="69"/>
        <v>7.9999999999991189E-3</v>
      </c>
      <c r="AN61" s="102">
        <f t="shared" si="69"/>
        <v>4.0000000000013358E-3</v>
      </c>
      <c r="AO61" s="102">
        <f t="shared" si="69"/>
        <v>0</v>
      </c>
      <c r="AP61" s="103">
        <f t="shared" si="13"/>
        <v>1.9999999999999574E-2</v>
      </c>
    </row>
    <row r="62" spans="1:47" ht="12.75">
      <c r="A62" s="109">
        <v>43047</v>
      </c>
      <c r="B62" s="106">
        <v>7.51</v>
      </c>
      <c r="C62" s="97">
        <v>7.47</v>
      </c>
      <c r="D62" s="99">
        <v>7.49</v>
      </c>
      <c r="E62" s="99">
        <f t="shared" si="0"/>
        <v>7.52</v>
      </c>
      <c r="F62" s="99">
        <v>7.55</v>
      </c>
      <c r="G62" s="99">
        <f t="shared" si="1"/>
        <v>7.5749999999999993</v>
      </c>
      <c r="H62" s="97">
        <v>7.6</v>
      </c>
      <c r="I62" s="100">
        <f t="shared" si="2"/>
        <v>7.6233333333333331</v>
      </c>
      <c r="J62" s="100">
        <f t="shared" si="3"/>
        <v>7.6466666666666665</v>
      </c>
      <c r="K62" s="99">
        <v>7.67</v>
      </c>
      <c r="L62" s="99">
        <f t="shared" si="4"/>
        <v>7.7160000000000002</v>
      </c>
      <c r="M62" s="99">
        <f t="shared" si="5"/>
        <v>7.7620000000000005</v>
      </c>
      <c r="N62" s="99">
        <f t="shared" si="6"/>
        <v>7.8079999999999998</v>
      </c>
      <c r="O62" s="99">
        <f t="shared" si="7"/>
        <v>7.8540000000000001</v>
      </c>
      <c r="P62" s="97">
        <v>7.9</v>
      </c>
      <c r="Q62" s="100">
        <f t="shared" si="8"/>
        <v>7.9660000000000002</v>
      </c>
      <c r="R62" s="100">
        <f t="shared" si="9"/>
        <v>8.032</v>
      </c>
      <c r="S62" s="100">
        <f t="shared" si="10"/>
        <v>8.0980000000000008</v>
      </c>
      <c r="T62" s="100">
        <f t="shared" si="11"/>
        <v>8.1639999999999997</v>
      </c>
      <c r="U62" s="107">
        <v>8.23</v>
      </c>
      <c r="V62" s="102">
        <f t="shared" ref="V62:AO62" si="70">B62-B63</f>
        <v>6.9999999999999396E-2</v>
      </c>
      <c r="W62" s="102">
        <f t="shared" si="70"/>
        <v>2.9999999999999361E-2</v>
      </c>
      <c r="X62" s="102">
        <f t="shared" si="70"/>
        <v>3.0000000000000249E-2</v>
      </c>
      <c r="Y62" s="102">
        <f t="shared" si="70"/>
        <v>3.9999999999999147E-2</v>
      </c>
      <c r="Z62" s="102">
        <f t="shared" si="70"/>
        <v>4.9999999999999822E-2</v>
      </c>
      <c r="AA62" s="102">
        <f t="shared" si="70"/>
        <v>4.9999999999998934E-2</v>
      </c>
      <c r="AB62" s="102">
        <f t="shared" si="70"/>
        <v>4.9999999999999822E-2</v>
      </c>
      <c r="AC62" s="102">
        <f t="shared" si="70"/>
        <v>4.6666666666666856E-2</v>
      </c>
      <c r="AD62" s="102">
        <f t="shared" si="70"/>
        <v>4.3333333333333002E-2</v>
      </c>
      <c r="AE62" s="102">
        <f t="shared" si="70"/>
        <v>4.0000000000000036E-2</v>
      </c>
      <c r="AF62" s="102">
        <f t="shared" si="70"/>
        <v>3.2000000000000028E-2</v>
      </c>
      <c r="AG62" s="102">
        <f t="shared" si="70"/>
        <v>2.4000000000000021E-2</v>
      </c>
      <c r="AH62" s="102">
        <f t="shared" si="70"/>
        <v>1.6000000000000014E-2</v>
      </c>
      <c r="AI62" s="102">
        <f t="shared" si="70"/>
        <v>8.0000000000000071E-3</v>
      </c>
      <c r="AJ62" s="102">
        <f t="shared" si="70"/>
        <v>0</v>
      </c>
      <c r="AK62" s="102">
        <f t="shared" si="70"/>
        <v>-1.9999999999997797E-3</v>
      </c>
      <c r="AL62" s="102">
        <f t="shared" si="70"/>
        <v>-3.9999999999995595E-3</v>
      </c>
      <c r="AM62" s="102">
        <f t="shared" si="70"/>
        <v>-6.0000000000002274E-3</v>
      </c>
      <c r="AN62" s="102">
        <f t="shared" si="70"/>
        <v>-8.0000000000008953E-3</v>
      </c>
      <c r="AO62" s="102">
        <f t="shared" si="70"/>
        <v>-9.9999999999997868E-3</v>
      </c>
      <c r="AP62" s="103">
        <f t="shared" si="13"/>
        <v>6.9999999999999396E-2</v>
      </c>
    </row>
    <row r="63" spans="1:47" ht="12.75">
      <c r="A63" s="109">
        <v>43046</v>
      </c>
      <c r="B63" s="106">
        <v>7.44</v>
      </c>
      <c r="C63" s="97">
        <v>7.44</v>
      </c>
      <c r="D63" s="99">
        <v>7.46</v>
      </c>
      <c r="E63" s="99">
        <f t="shared" si="0"/>
        <v>7.48</v>
      </c>
      <c r="F63" s="99">
        <v>7.5</v>
      </c>
      <c r="G63" s="99">
        <f t="shared" si="1"/>
        <v>7.5250000000000004</v>
      </c>
      <c r="H63" s="97">
        <v>7.55</v>
      </c>
      <c r="I63" s="100">
        <f t="shared" si="2"/>
        <v>7.5766666666666662</v>
      </c>
      <c r="J63" s="100">
        <f t="shared" si="3"/>
        <v>7.6033333333333335</v>
      </c>
      <c r="K63" s="99">
        <v>7.63</v>
      </c>
      <c r="L63" s="99">
        <f t="shared" si="4"/>
        <v>7.6840000000000002</v>
      </c>
      <c r="M63" s="99">
        <f t="shared" si="5"/>
        <v>7.7380000000000004</v>
      </c>
      <c r="N63" s="99">
        <f t="shared" si="6"/>
        <v>7.7919999999999998</v>
      </c>
      <c r="O63" s="99">
        <f t="shared" si="7"/>
        <v>7.8460000000000001</v>
      </c>
      <c r="P63" s="97">
        <v>7.9</v>
      </c>
      <c r="Q63" s="100">
        <f t="shared" si="8"/>
        <v>7.968</v>
      </c>
      <c r="R63" s="100">
        <f t="shared" si="9"/>
        <v>8.0359999999999996</v>
      </c>
      <c r="S63" s="100">
        <f t="shared" si="10"/>
        <v>8.104000000000001</v>
      </c>
      <c r="T63" s="100">
        <f t="shared" si="11"/>
        <v>8.1720000000000006</v>
      </c>
      <c r="U63" s="107">
        <v>8.24</v>
      </c>
      <c r="V63" s="102">
        <f t="shared" ref="V63:AO63" si="71">B63-B64</f>
        <v>-9.9999999999997868E-3</v>
      </c>
      <c r="W63" s="102">
        <f t="shared" si="71"/>
        <v>0</v>
      </c>
      <c r="X63" s="102">
        <f t="shared" si="71"/>
        <v>0</v>
      </c>
      <c r="Y63" s="102">
        <f t="shared" si="71"/>
        <v>0</v>
      </c>
      <c r="Z63" s="102">
        <f t="shared" si="71"/>
        <v>0</v>
      </c>
      <c r="AA63" s="102">
        <f t="shared" si="71"/>
        <v>0</v>
      </c>
      <c r="AB63" s="102">
        <f t="shared" si="71"/>
        <v>0</v>
      </c>
      <c r="AC63" s="102">
        <f t="shared" si="71"/>
        <v>-6.6666666666668206E-3</v>
      </c>
      <c r="AD63" s="102">
        <f t="shared" si="71"/>
        <v>-1.3333333333333641E-2</v>
      </c>
      <c r="AE63" s="102">
        <f t="shared" si="71"/>
        <v>-2.0000000000000462E-2</v>
      </c>
      <c r="AF63" s="102">
        <f t="shared" si="71"/>
        <v>-2.4000000000000021E-2</v>
      </c>
      <c r="AG63" s="102">
        <f t="shared" si="71"/>
        <v>-2.7999999999999581E-2</v>
      </c>
      <c r="AH63" s="102">
        <f t="shared" si="71"/>
        <v>-3.2000000000000917E-2</v>
      </c>
      <c r="AI63" s="102">
        <f t="shared" si="71"/>
        <v>-3.6000000000000476E-2</v>
      </c>
      <c r="AJ63" s="102">
        <f t="shared" si="71"/>
        <v>-4.0000000000000036E-2</v>
      </c>
      <c r="AK63" s="102">
        <f t="shared" si="71"/>
        <v>-4.0000000000000924E-2</v>
      </c>
      <c r="AL63" s="102">
        <f t="shared" si="71"/>
        <v>-4.0000000000000924E-2</v>
      </c>
      <c r="AM63" s="102">
        <f t="shared" si="71"/>
        <v>-3.9999999999999147E-2</v>
      </c>
      <c r="AN63" s="102">
        <f t="shared" si="71"/>
        <v>-3.9999999999999147E-2</v>
      </c>
      <c r="AO63" s="102">
        <f t="shared" si="71"/>
        <v>-3.9999999999999147E-2</v>
      </c>
      <c r="AP63" s="103">
        <f t="shared" si="13"/>
        <v>0</v>
      </c>
    </row>
    <row r="64" spans="1:47" ht="12.75">
      <c r="A64" s="109">
        <v>43042</v>
      </c>
      <c r="B64" s="106">
        <v>7.45</v>
      </c>
      <c r="C64" s="97">
        <v>7.44</v>
      </c>
      <c r="D64" s="99">
        <v>7.46</v>
      </c>
      <c r="E64" s="99">
        <f t="shared" si="0"/>
        <v>7.48</v>
      </c>
      <c r="F64" s="99">
        <v>7.5</v>
      </c>
      <c r="G64" s="99">
        <f t="shared" si="1"/>
        <v>7.5250000000000004</v>
      </c>
      <c r="H64" s="97">
        <v>7.55</v>
      </c>
      <c r="I64" s="100">
        <f t="shared" si="2"/>
        <v>7.583333333333333</v>
      </c>
      <c r="J64" s="100">
        <f t="shared" si="3"/>
        <v>7.6166666666666671</v>
      </c>
      <c r="K64" s="99">
        <v>7.65</v>
      </c>
      <c r="L64" s="99">
        <f t="shared" si="4"/>
        <v>7.7080000000000002</v>
      </c>
      <c r="M64" s="99">
        <f t="shared" si="5"/>
        <v>7.766</v>
      </c>
      <c r="N64" s="99">
        <f t="shared" si="6"/>
        <v>7.8240000000000007</v>
      </c>
      <c r="O64" s="99">
        <f t="shared" si="7"/>
        <v>7.8820000000000006</v>
      </c>
      <c r="P64" s="97">
        <v>7.94</v>
      </c>
      <c r="Q64" s="100">
        <f t="shared" si="8"/>
        <v>8.0080000000000009</v>
      </c>
      <c r="R64" s="100">
        <f t="shared" si="9"/>
        <v>8.0760000000000005</v>
      </c>
      <c r="S64" s="100">
        <f t="shared" si="10"/>
        <v>8.1440000000000001</v>
      </c>
      <c r="T64" s="100">
        <f t="shared" si="11"/>
        <v>8.2119999999999997</v>
      </c>
      <c r="U64" s="107">
        <v>8.2799999999999994</v>
      </c>
      <c r="V64" s="102">
        <f t="shared" ref="V64:AO64" si="72">B64-B65</f>
        <v>-4.0000000000000036E-2</v>
      </c>
      <c r="W64" s="102">
        <f t="shared" si="72"/>
        <v>-9.9999999999997868E-3</v>
      </c>
      <c r="X64" s="102">
        <f t="shared" si="72"/>
        <v>9.9999999999997868E-3</v>
      </c>
      <c r="Y64" s="102">
        <f t="shared" si="72"/>
        <v>2.0000000000000462E-2</v>
      </c>
      <c r="Z64" s="102">
        <f t="shared" si="72"/>
        <v>3.0000000000000249E-2</v>
      </c>
      <c r="AA64" s="102">
        <f t="shared" si="72"/>
        <v>3.5000000000000142E-2</v>
      </c>
      <c r="AB64" s="102">
        <f t="shared" si="72"/>
        <v>4.0000000000000036E-2</v>
      </c>
      <c r="AC64" s="102">
        <f t="shared" si="72"/>
        <v>4.0000000000000036E-2</v>
      </c>
      <c r="AD64" s="102">
        <f t="shared" si="72"/>
        <v>4.0000000000000036E-2</v>
      </c>
      <c r="AE64" s="102">
        <f t="shared" si="72"/>
        <v>4.0000000000000036E-2</v>
      </c>
      <c r="AF64" s="102">
        <f t="shared" si="72"/>
        <v>4.1999999999999815E-2</v>
      </c>
      <c r="AG64" s="102">
        <f t="shared" si="72"/>
        <v>4.3999999999999595E-2</v>
      </c>
      <c r="AH64" s="102">
        <f t="shared" si="72"/>
        <v>4.6000000000001151E-2</v>
      </c>
      <c r="AI64" s="102">
        <f t="shared" si="72"/>
        <v>4.8000000000000931E-2</v>
      </c>
      <c r="AJ64" s="102">
        <f t="shared" si="72"/>
        <v>5.0000000000000711E-2</v>
      </c>
      <c r="AK64" s="102">
        <f t="shared" si="72"/>
        <v>5.0000000000000711E-2</v>
      </c>
      <c r="AL64" s="102">
        <f t="shared" si="72"/>
        <v>5.0000000000000711E-2</v>
      </c>
      <c r="AM64" s="102">
        <f t="shared" si="72"/>
        <v>5.0000000000000711E-2</v>
      </c>
      <c r="AN64" s="102">
        <f t="shared" si="72"/>
        <v>4.9999999999998934E-2</v>
      </c>
      <c r="AO64" s="102">
        <f t="shared" si="72"/>
        <v>4.9999999999998934E-2</v>
      </c>
      <c r="AP64" s="103">
        <f t="shared" si="13"/>
        <v>5.0000000000000711E-2</v>
      </c>
    </row>
    <row r="65" spans="1:42" ht="12.75">
      <c r="A65" s="109">
        <v>43041</v>
      </c>
      <c r="B65" s="106">
        <v>7.49</v>
      </c>
      <c r="C65" s="97">
        <v>7.45</v>
      </c>
      <c r="D65" s="99">
        <v>7.45</v>
      </c>
      <c r="E65" s="99">
        <f t="shared" si="0"/>
        <v>7.46</v>
      </c>
      <c r="F65" s="99">
        <v>7.47</v>
      </c>
      <c r="G65" s="99">
        <f t="shared" si="1"/>
        <v>7.49</v>
      </c>
      <c r="H65" s="97">
        <v>7.51</v>
      </c>
      <c r="I65" s="100">
        <f t="shared" si="2"/>
        <v>7.543333333333333</v>
      </c>
      <c r="J65" s="100">
        <f t="shared" si="3"/>
        <v>7.5766666666666671</v>
      </c>
      <c r="K65" s="99">
        <v>7.61</v>
      </c>
      <c r="L65" s="99">
        <f t="shared" si="4"/>
        <v>7.6660000000000004</v>
      </c>
      <c r="M65" s="99">
        <f t="shared" si="5"/>
        <v>7.7220000000000004</v>
      </c>
      <c r="N65" s="99">
        <f t="shared" si="6"/>
        <v>7.7779999999999996</v>
      </c>
      <c r="O65" s="99">
        <f t="shared" si="7"/>
        <v>7.8339999999999996</v>
      </c>
      <c r="P65" s="97">
        <v>7.89</v>
      </c>
      <c r="Q65" s="100">
        <f t="shared" si="8"/>
        <v>7.9580000000000002</v>
      </c>
      <c r="R65" s="100">
        <f t="shared" si="9"/>
        <v>8.0259999999999998</v>
      </c>
      <c r="S65" s="100">
        <f t="shared" si="10"/>
        <v>8.0939999999999994</v>
      </c>
      <c r="T65" s="100">
        <f t="shared" si="11"/>
        <v>8.1620000000000008</v>
      </c>
      <c r="U65" s="107">
        <v>8.23</v>
      </c>
      <c r="V65" s="102">
        <f t="shared" ref="V65:AO65" si="73">B65-B66</f>
        <v>9.9999999999997868E-3</v>
      </c>
      <c r="W65" s="102">
        <f t="shared" si="73"/>
        <v>0</v>
      </c>
      <c r="X65" s="102">
        <f t="shared" si="73"/>
        <v>0</v>
      </c>
      <c r="Y65" s="102">
        <f t="shared" si="73"/>
        <v>-1.0000000000000675E-2</v>
      </c>
      <c r="Z65" s="102">
        <f t="shared" si="73"/>
        <v>-2.0000000000000462E-2</v>
      </c>
      <c r="AA65" s="102">
        <f t="shared" si="73"/>
        <v>-1.9999999999999574E-2</v>
      </c>
      <c r="AB65" s="102">
        <f t="shared" si="73"/>
        <v>-2.0000000000000462E-2</v>
      </c>
      <c r="AC65" s="102">
        <f t="shared" si="73"/>
        <v>-1.6666666666667496E-2</v>
      </c>
      <c r="AD65" s="102">
        <f t="shared" si="73"/>
        <v>-1.3333333333332753E-2</v>
      </c>
      <c r="AE65" s="102">
        <f t="shared" si="73"/>
        <v>-9.9999999999997868E-3</v>
      </c>
      <c r="AF65" s="102">
        <f t="shared" si="73"/>
        <v>-3.9999999999995595E-3</v>
      </c>
      <c r="AG65" s="102">
        <f t="shared" si="73"/>
        <v>2.0000000000006679E-3</v>
      </c>
      <c r="AH65" s="102">
        <f t="shared" si="73"/>
        <v>7.9999999999991189E-3</v>
      </c>
      <c r="AI65" s="102">
        <f t="shared" si="73"/>
        <v>1.3999999999999346E-2</v>
      </c>
      <c r="AJ65" s="102">
        <f t="shared" si="73"/>
        <v>1.9999999999999574E-2</v>
      </c>
      <c r="AK65" s="102">
        <f t="shared" si="73"/>
        <v>2.2000000000000242E-2</v>
      </c>
      <c r="AL65" s="102">
        <f t="shared" si="73"/>
        <v>2.4000000000000909E-2</v>
      </c>
      <c r="AM65" s="102">
        <f t="shared" si="73"/>
        <v>2.5999999999999801E-2</v>
      </c>
      <c r="AN65" s="102">
        <f t="shared" si="73"/>
        <v>2.8000000000000469E-2</v>
      </c>
      <c r="AO65" s="102">
        <f t="shared" si="73"/>
        <v>3.0000000000001137E-2</v>
      </c>
      <c r="AP65" s="103">
        <f t="shared" si="13"/>
        <v>3.0000000000001137E-2</v>
      </c>
    </row>
    <row r="66" spans="1:42" ht="12.75">
      <c r="A66" s="109">
        <v>43040</v>
      </c>
      <c r="B66" s="106">
        <v>7.48</v>
      </c>
      <c r="C66" s="97">
        <v>7.45</v>
      </c>
      <c r="D66" s="99">
        <v>7.45</v>
      </c>
      <c r="E66" s="99">
        <f t="shared" si="0"/>
        <v>7.4700000000000006</v>
      </c>
      <c r="F66" s="99">
        <v>7.49</v>
      </c>
      <c r="G66" s="99">
        <f t="shared" si="1"/>
        <v>7.51</v>
      </c>
      <c r="H66" s="97">
        <v>7.53</v>
      </c>
      <c r="I66" s="100">
        <f t="shared" si="2"/>
        <v>7.5600000000000005</v>
      </c>
      <c r="J66" s="100">
        <f t="shared" si="3"/>
        <v>7.59</v>
      </c>
      <c r="K66" s="99">
        <v>7.62</v>
      </c>
      <c r="L66" s="99">
        <f t="shared" si="4"/>
        <v>7.67</v>
      </c>
      <c r="M66" s="99">
        <f t="shared" si="5"/>
        <v>7.72</v>
      </c>
      <c r="N66" s="99">
        <f t="shared" si="6"/>
        <v>7.7700000000000005</v>
      </c>
      <c r="O66" s="99">
        <f t="shared" si="7"/>
        <v>7.82</v>
      </c>
      <c r="P66" s="97">
        <v>7.87</v>
      </c>
      <c r="Q66" s="100">
        <f t="shared" si="8"/>
        <v>7.9359999999999999</v>
      </c>
      <c r="R66" s="100">
        <f t="shared" si="9"/>
        <v>8.0019999999999989</v>
      </c>
      <c r="S66" s="100">
        <f t="shared" si="10"/>
        <v>8.0679999999999996</v>
      </c>
      <c r="T66" s="100">
        <f t="shared" si="11"/>
        <v>8.1340000000000003</v>
      </c>
      <c r="U66" s="107">
        <v>8.1999999999999993</v>
      </c>
      <c r="V66" s="102">
        <f t="shared" ref="V66:AO66" si="74">B66-B67</f>
        <v>-5.9999999999999609E-2</v>
      </c>
      <c r="W66" s="102">
        <f t="shared" si="74"/>
        <v>-4.0000000000000036E-2</v>
      </c>
      <c r="X66" s="102">
        <f t="shared" si="74"/>
        <v>-3.0000000000000249E-2</v>
      </c>
      <c r="Y66" s="102">
        <f t="shared" si="74"/>
        <v>-1.499999999999968E-2</v>
      </c>
      <c r="Z66" s="102">
        <f t="shared" si="74"/>
        <v>0</v>
      </c>
      <c r="AA66" s="102">
        <f t="shared" si="74"/>
        <v>4.9999999999998934E-3</v>
      </c>
      <c r="AB66" s="102">
        <f t="shared" si="74"/>
        <v>1.0000000000000675E-2</v>
      </c>
      <c r="AC66" s="102">
        <f t="shared" si="74"/>
        <v>1.0000000000000675E-2</v>
      </c>
      <c r="AD66" s="102">
        <f t="shared" si="74"/>
        <v>9.9999999999997868E-3</v>
      </c>
      <c r="AE66" s="102">
        <f t="shared" si="74"/>
        <v>9.9999999999997868E-3</v>
      </c>
      <c r="AF66" s="102">
        <f t="shared" si="74"/>
        <v>8.0000000000000071E-3</v>
      </c>
      <c r="AG66" s="102">
        <f t="shared" si="74"/>
        <v>5.9999999999993392E-3</v>
      </c>
      <c r="AH66" s="102">
        <f t="shared" si="74"/>
        <v>4.0000000000004476E-3</v>
      </c>
      <c r="AI66" s="102">
        <f t="shared" si="74"/>
        <v>1.9999999999997797E-3</v>
      </c>
      <c r="AJ66" s="102">
        <f t="shared" si="74"/>
        <v>0</v>
      </c>
      <c r="AK66" s="102">
        <f t="shared" si="74"/>
        <v>0</v>
      </c>
      <c r="AL66" s="102">
        <f t="shared" si="74"/>
        <v>0</v>
      </c>
      <c r="AM66" s="102">
        <f t="shared" si="74"/>
        <v>0</v>
      </c>
      <c r="AN66" s="102">
        <f t="shared" si="74"/>
        <v>0</v>
      </c>
      <c r="AO66" s="102">
        <f t="shared" si="74"/>
        <v>0</v>
      </c>
      <c r="AP66" s="103">
        <f t="shared" si="13"/>
        <v>1.0000000000000675E-2</v>
      </c>
    </row>
    <row r="67" spans="1:42" ht="12.75">
      <c r="A67" s="109">
        <v>43039</v>
      </c>
      <c r="B67" s="106">
        <v>7.54</v>
      </c>
      <c r="C67" s="97">
        <v>7.49</v>
      </c>
      <c r="D67" s="99">
        <v>7.48</v>
      </c>
      <c r="E67" s="99">
        <f t="shared" si="0"/>
        <v>7.4850000000000003</v>
      </c>
      <c r="F67" s="99">
        <v>7.49</v>
      </c>
      <c r="G67" s="99">
        <f t="shared" si="1"/>
        <v>7.5049999999999999</v>
      </c>
      <c r="H67" s="97">
        <v>7.52</v>
      </c>
      <c r="I67" s="100">
        <f t="shared" si="2"/>
        <v>7.55</v>
      </c>
      <c r="J67" s="100">
        <f t="shared" si="3"/>
        <v>7.58</v>
      </c>
      <c r="K67" s="99">
        <v>7.61</v>
      </c>
      <c r="L67" s="99">
        <f t="shared" si="4"/>
        <v>7.6619999999999999</v>
      </c>
      <c r="M67" s="99">
        <f t="shared" si="5"/>
        <v>7.7140000000000004</v>
      </c>
      <c r="N67" s="99">
        <f t="shared" si="6"/>
        <v>7.766</v>
      </c>
      <c r="O67" s="99">
        <f t="shared" si="7"/>
        <v>7.8180000000000005</v>
      </c>
      <c r="P67" s="97">
        <v>7.87</v>
      </c>
      <c r="Q67" s="100">
        <f t="shared" si="8"/>
        <v>7.9359999999999999</v>
      </c>
      <c r="R67" s="100">
        <f t="shared" si="9"/>
        <v>8.0019999999999989</v>
      </c>
      <c r="S67" s="100">
        <f t="shared" si="10"/>
        <v>8.0679999999999996</v>
      </c>
      <c r="T67" s="100">
        <f t="shared" si="11"/>
        <v>8.1340000000000003</v>
      </c>
      <c r="U67" s="107">
        <v>8.1999999999999993</v>
      </c>
      <c r="V67" s="102">
        <f t="shared" ref="V67:AO67" si="75">B67-B68</f>
        <v>5.9999999999999609E-2</v>
      </c>
      <c r="W67" s="102">
        <f t="shared" si="75"/>
        <v>4.0000000000000036E-2</v>
      </c>
      <c r="X67" s="102">
        <f t="shared" si="75"/>
        <v>3.0000000000000249E-2</v>
      </c>
      <c r="Y67" s="102">
        <f t="shared" si="75"/>
        <v>2.0000000000000462E-2</v>
      </c>
      <c r="Z67" s="102">
        <f t="shared" si="75"/>
        <v>9.9999999999997868E-3</v>
      </c>
      <c r="AA67" s="102">
        <f t="shared" si="75"/>
        <v>0</v>
      </c>
      <c r="AB67" s="102">
        <f t="shared" si="75"/>
        <v>-1.0000000000000675E-2</v>
      </c>
      <c r="AC67" s="102">
        <f t="shared" si="75"/>
        <v>-1.0000000000000675E-2</v>
      </c>
      <c r="AD67" s="102">
        <f t="shared" si="75"/>
        <v>-9.9999999999997868E-3</v>
      </c>
      <c r="AE67" s="102">
        <f t="shared" si="75"/>
        <v>-9.9999999999997868E-3</v>
      </c>
      <c r="AF67" s="102">
        <f t="shared" si="75"/>
        <v>-8.0000000000000071E-3</v>
      </c>
      <c r="AG67" s="102">
        <f t="shared" si="75"/>
        <v>-5.9999999999993392E-3</v>
      </c>
      <c r="AH67" s="102">
        <f t="shared" si="75"/>
        <v>-4.0000000000004476E-3</v>
      </c>
      <c r="AI67" s="102">
        <f t="shared" si="75"/>
        <v>-1.9999999999997797E-3</v>
      </c>
      <c r="AJ67" s="102">
        <f t="shared" si="75"/>
        <v>0</v>
      </c>
      <c r="AK67" s="102">
        <f t="shared" si="75"/>
        <v>1.9999999999997797E-3</v>
      </c>
      <c r="AL67" s="102">
        <f t="shared" si="75"/>
        <v>3.9999999999986713E-3</v>
      </c>
      <c r="AM67" s="102">
        <f t="shared" si="75"/>
        <v>6.0000000000002274E-3</v>
      </c>
      <c r="AN67" s="102">
        <f t="shared" si="75"/>
        <v>8.0000000000008953E-3</v>
      </c>
      <c r="AO67" s="102">
        <f t="shared" si="75"/>
        <v>9.9999999999997868E-3</v>
      </c>
      <c r="AP67" s="103">
        <f t="shared" si="13"/>
        <v>5.9999999999999609E-2</v>
      </c>
    </row>
    <row r="68" spans="1:42" ht="12.75">
      <c r="A68" s="109">
        <v>43038</v>
      </c>
      <c r="B68" s="106">
        <v>7.48</v>
      </c>
      <c r="C68" s="97">
        <v>7.45</v>
      </c>
      <c r="D68" s="99">
        <v>7.45</v>
      </c>
      <c r="E68" s="99">
        <f t="shared" si="0"/>
        <v>7.4649999999999999</v>
      </c>
      <c r="F68" s="99">
        <v>7.48</v>
      </c>
      <c r="G68" s="99">
        <f t="shared" si="1"/>
        <v>7.5050000000000008</v>
      </c>
      <c r="H68" s="97">
        <v>7.53</v>
      </c>
      <c r="I68" s="100">
        <f t="shared" si="2"/>
        <v>7.5600000000000005</v>
      </c>
      <c r="J68" s="100">
        <f t="shared" si="3"/>
        <v>7.59</v>
      </c>
      <c r="K68" s="99">
        <v>7.62</v>
      </c>
      <c r="L68" s="99">
        <f t="shared" si="4"/>
        <v>7.67</v>
      </c>
      <c r="M68" s="99">
        <f t="shared" si="5"/>
        <v>7.72</v>
      </c>
      <c r="N68" s="99">
        <f t="shared" si="6"/>
        <v>7.7700000000000005</v>
      </c>
      <c r="O68" s="99">
        <f t="shared" si="7"/>
        <v>7.82</v>
      </c>
      <c r="P68" s="97">
        <v>7.87</v>
      </c>
      <c r="Q68" s="100">
        <f t="shared" si="8"/>
        <v>7.9340000000000002</v>
      </c>
      <c r="R68" s="100">
        <f t="shared" si="9"/>
        <v>7.9980000000000002</v>
      </c>
      <c r="S68" s="100">
        <f t="shared" si="10"/>
        <v>8.0619999999999994</v>
      </c>
      <c r="T68" s="100">
        <f t="shared" si="11"/>
        <v>8.1259999999999994</v>
      </c>
      <c r="U68" s="107">
        <v>8.19</v>
      </c>
      <c r="V68" s="102">
        <f t="shared" ref="V68:AO68" si="76">B68-B69</f>
        <v>-1.9999999999999574E-2</v>
      </c>
      <c r="W68" s="102">
        <f t="shared" si="76"/>
        <v>-3.0000000000000249E-2</v>
      </c>
      <c r="X68" s="102">
        <f t="shared" si="76"/>
        <v>-3.0000000000000249E-2</v>
      </c>
      <c r="Y68" s="102">
        <f t="shared" si="76"/>
        <v>-2.5000000000000355E-2</v>
      </c>
      <c r="Z68" s="102">
        <f t="shared" si="76"/>
        <v>-1.9999999999999574E-2</v>
      </c>
      <c r="AA68" s="102">
        <f t="shared" si="76"/>
        <v>-1.4999999999998792E-2</v>
      </c>
      <c r="AB68" s="102">
        <f t="shared" si="76"/>
        <v>-9.9999999999997868E-3</v>
      </c>
      <c r="AC68" s="102">
        <f t="shared" si="76"/>
        <v>-1.6666666666666607E-2</v>
      </c>
      <c r="AD68" s="102">
        <f t="shared" si="76"/>
        <v>-2.3333333333333428E-2</v>
      </c>
      <c r="AE68" s="102">
        <f t="shared" si="76"/>
        <v>-3.0000000000000249E-2</v>
      </c>
      <c r="AF68" s="102">
        <f t="shared" si="76"/>
        <v>-3.4000000000000696E-2</v>
      </c>
      <c r="AG68" s="102">
        <f t="shared" si="76"/>
        <v>-3.8000000000000256E-2</v>
      </c>
      <c r="AH68" s="102">
        <f t="shared" si="76"/>
        <v>-4.1999999999999815E-2</v>
      </c>
      <c r="AI68" s="102">
        <f t="shared" si="76"/>
        <v>-4.5999999999999375E-2</v>
      </c>
      <c r="AJ68" s="102">
        <f t="shared" si="76"/>
        <v>-4.9999999999999822E-2</v>
      </c>
      <c r="AK68" s="102">
        <f t="shared" si="76"/>
        <v>-5.1999999999999602E-2</v>
      </c>
      <c r="AL68" s="102">
        <f t="shared" si="76"/>
        <v>-5.3999999999999382E-2</v>
      </c>
      <c r="AM68" s="102">
        <f t="shared" si="76"/>
        <v>-5.6000000000000938E-2</v>
      </c>
      <c r="AN68" s="102">
        <f t="shared" si="76"/>
        <v>-5.7999999999999829E-2</v>
      </c>
      <c r="AO68" s="102">
        <f t="shared" si="76"/>
        <v>-6.0000000000000497E-2</v>
      </c>
      <c r="AP68" s="103">
        <f t="shared" si="13"/>
        <v>-9.9999999999997868E-3</v>
      </c>
    </row>
    <row r="69" spans="1:42" ht="12.75">
      <c r="A69" s="109">
        <v>43035</v>
      </c>
      <c r="B69" s="106">
        <v>7.5</v>
      </c>
      <c r="C69" s="97">
        <v>7.48</v>
      </c>
      <c r="D69" s="99">
        <v>7.48</v>
      </c>
      <c r="E69" s="99">
        <f t="shared" si="0"/>
        <v>7.49</v>
      </c>
      <c r="F69" s="99">
        <v>7.5</v>
      </c>
      <c r="G69" s="99">
        <f t="shared" si="1"/>
        <v>7.52</v>
      </c>
      <c r="H69" s="97">
        <v>7.54</v>
      </c>
      <c r="I69" s="100">
        <f t="shared" si="2"/>
        <v>7.5766666666666671</v>
      </c>
      <c r="J69" s="100">
        <f t="shared" si="3"/>
        <v>7.6133333333333333</v>
      </c>
      <c r="K69" s="99">
        <v>7.65</v>
      </c>
      <c r="L69" s="99">
        <f t="shared" si="4"/>
        <v>7.7040000000000006</v>
      </c>
      <c r="M69" s="99">
        <f t="shared" si="5"/>
        <v>7.758</v>
      </c>
      <c r="N69" s="99">
        <f t="shared" si="6"/>
        <v>7.8120000000000003</v>
      </c>
      <c r="O69" s="99">
        <f t="shared" si="7"/>
        <v>7.8659999999999997</v>
      </c>
      <c r="P69" s="97">
        <v>7.92</v>
      </c>
      <c r="Q69" s="100">
        <f t="shared" si="8"/>
        <v>7.9859999999999998</v>
      </c>
      <c r="R69" s="100">
        <f t="shared" si="9"/>
        <v>8.0519999999999996</v>
      </c>
      <c r="S69" s="100">
        <f t="shared" si="10"/>
        <v>8.1180000000000003</v>
      </c>
      <c r="T69" s="100">
        <f t="shared" si="11"/>
        <v>8.1839999999999993</v>
      </c>
      <c r="U69" s="107">
        <v>8.25</v>
      </c>
      <c r="V69" s="102">
        <f t="shared" ref="V69:AO69" si="77">B69-B70</f>
        <v>3.0000000000000249E-2</v>
      </c>
      <c r="W69" s="102">
        <f t="shared" si="77"/>
        <v>7.0000000000000284E-2</v>
      </c>
      <c r="X69" s="102">
        <f t="shared" si="77"/>
        <v>7.0000000000000284E-2</v>
      </c>
      <c r="Y69" s="102">
        <f t="shared" si="77"/>
        <v>5.4999999999999716E-2</v>
      </c>
      <c r="Z69" s="102">
        <f t="shared" si="77"/>
        <v>4.0000000000000036E-2</v>
      </c>
      <c r="AA69" s="102">
        <f t="shared" si="77"/>
        <v>3.5000000000000142E-2</v>
      </c>
      <c r="AB69" s="102">
        <f t="shared" si="77"/>
        <v>3.0000000000000249E-2</v>
      </c>
      <c r="AC69" s="102">
        <f t="shared" si="77"/>
        <v>2.6666666666667282E-2</v>
      </c>
      <c r="AD69" s="102">
        <f t="shared" si="77"/>
        <v>2.3333333333333428E-2</v>
      </c>
      <c r="AE69" s="102">
        <f t="shared" si="77"/>
        <v>2.0000000000000462E-2</v>
      </c>
      <c r="AF69" s="102">
        <f t="shared" si="77"/>
        <v>2.200000000000113E-2</v>
      </c>
      <c r="AG69" s="102">
        <f t="shared" si="77"/>
        <v>2.4000000000000021E-2</v>
      </c>
      <c r="AH69" s="102">
        <f t="shared" si="77"/>
        <v>2.6000000000000689E-2</v>
      </c>
      <c r="AI69" s="102">
        <f t="shared" si="77"/>
        <v>2.7999999999999581E-2</v>
      </c>
      <c r="AJ69" s="102">
        <f t="shared" si="77"/>
        <v>3.0000000000000249E-2</v>
      </c>
      <c r="AK69" s="102">
        <f t="shared" si="77"/>
        <v>3.2000000000000028E-2</v>
      </c>
      <c r="AL69" s="102">
        <f t="shared" si="77"/>
        <v>3.399999999999892E-2</v>
      </c>
      <c r="AM69" s="102">
        <f t="shared" si="77"/>
        <v>3.5999999999999588E-2</v>
      </c>
      <c r="AN69" s="102">
        <f t="shared" si="77"/>
        <v>3.7999999999998479E-2</v>
      </c>
      <c r="AO69" s="102">
        <f t="shared" si="77"/>
        <v>3.9999999999999147E-2</v>
      </c>
      <c r="AP69" s="103">
        <f t="shared" si="13"/>
        <v>7.0000000000000284E-2</v>
      </c>
    </row>
    <row r="70" spans="1:42" ht="12.75">
      <c r="A70" s="109">
        <v>43034</v>
      </c>
      <c r="B70" s="106">
        <v>7.47</v>
      </c>
      <c r="C70" s="97">
        <v>7.41</v>
      </c>
      <c r="D70" s="99">
        <v>7.41</v>
      </c>
      <c r="E70" s="99">
        <f t="shared" si="0"/>
        <v>7.4350000000000005</v>
      </c>
      <c r="F70" s="99">
        <v>7.46</v>
      </c>
      <c r="G70" s="99">
        <f t="shared" si="1"/>
        <v>7.4849999999999994</v>
      </c>
      <c r="H70" s="97">
        <v>7.51</v>
      </c>
      <c r="I70" s="100">
        <f t="shared" si="2"/>
        <v>7.55</v>
      </c>
      <c r="J70" s="100">
        <f t="shared" si="3"/>
        <v>7.59</v>
      </c>
      <c r="K70" s="99">
        <v>7.63</v>
      </c>
      <c r="L70" s="99">
        <f t="shared" si="4"/>
        <v>7.6819999999999995</v>
      </c>
      <c r="M70" s="99">
        <f t="shared" si="5"/>
        <v>7.734</v>
      </c>
      <c r="N70" s="99">
        <f t="shared" si="6"/>
        <v>7.7859999999999996</v>
      </c>
      <c r="O70" s="99">
        <f t="shared" si="7"/>
        <v>7.8380000000000001</v>
      </c>
      <c r="P70" s="97">
        <v>7.89</v>
      </c>
      <c r="Q70" s="100">
        <f t="shared" si="8"/>
        <v>7.9539999999999997</v>
      </c>
      <c r="R70" s="100">
        <f t="shared" si="9"/>
        <v>8.0180000000000007</v>
      </c>
      <c r="S70" s="100">
        <f t="shared" si="10"/>
        <v>8.0820000000000007</v>
      </c>
      <c r="T70" s="100">
        <f t="shared" si="11"/>
        <v>8.1460000000000008</v>
      </c>
      <c r="U70" s="107">
        <v>8.2100000000000009</v>
      </c>
      <c r="V70" s="102">
        <f t="shared" ref="V70:AO70" si="78">B70-B71</f>
        <v>9.9999999999997868E-3</v>
      </c>
      <c r="W70" s="102">
        <f t="shared" si="78"/>
        <v>0</v>
      </c>
      <c r="X70" s="102">
        <f t="shared" si="78"/>
        <v>9.9999999999997868E-3</v>
      </c>
      <c r="Y70" s="102">
        <f t="shared" si="78"/>
        <v>9.9999999999997868E-3</v>
      </c>
      <c r="Z70" s="102">
        <f t="shared" si="78"/>
        <v>9.9999999999997868E-3</v>
      </c>
      <c r="AA70" s="102">
        <f t="shared" si="78"/>
        <v>9.9999999999997868E-3</v>
      </c>
      <c r="AB70" s="102">
        <f t="shared" si="78"/>
        <v>9.9999999999997868E-3</v>
      </c>
      <c r="AC70" s="102">
        <f t="shared" si="78"/>
        <v>1.3333333333332753E-2</v>
      </c>
      <c r="AD70" s="102">
        <f t="shared" si="78"/>
        <v>1.6666666666666607E-2</v>
      </c>
      <c r="AE70" s="102">
        <f t="shared" si="78"/>
        <v>1.9999999999999574E-2</v>
      </c>
      <c r="AF70" s="102">
        <f t="shared" si="78"/>
        <v>1.7999999999998906E-2</v>
      </c>
      <c r="AG70" s="102">
        <f t="shared" si="78"/>
        <v>1.6000000000000014E-2</v>
      </c>
      <c r="AH70" s="102">
        <f t="shared" si="78"/>
        <v>1.3999999999999346E-2</v>
      </c>
      <c r="AI70" s="102">
        <f t="shared" si="78"/>
        <v>1.2000000000000455E-2</v>
      </c>
      <c r="AJ70" s="102">
        <f t="shared" si="78"/>
        <v>9.9999999999997868E-3</v>
      </c>
      <c r="AK70" s="102">
        <f t="shared" si="78"/>
        <v>5.9999999999993392E-3</v>
      </c>
      <c r="AL70" s="102">
        <f t="shared" si="78"/>
        <v>2.0000000000006679E-3</v>
      </c>
      <c r="AM70" s="102">
        <f t="shared" si="78"/>
        <v>-1.9999999999988916E-3</v>
      </c>
      <c r="AN70" s="102">
        <f t="shared" si="78"/>
        <v>-6.0000000000002274E-3</v>
      </c>
      <c r="AO70" s="102">
        <f t="shared" si="78"/>
        <v>-9.9999999999997868E-3</v>
      </c>
      <c r="AP70" s="103">
        <f t="shared" si="13"/>
        <v>1.9999999999999574E-2</v>
      </c>
    </row>
    <row r="71" spans="1:42" ht="12.75">
      <c r="A71" s="109">
        <v>43033</v>
      </c>
      <c r="B71" s="106">
        <v>7.46</v>
      </c>
      <c r="C71" s="97">
        <v>7.41</v>
      </c>
      <c r="D71" s="99">
        <v>7.4</v>
      </c>
      <c r="E71" s="99">
        <f t="shared" si="0"/>
        <v>7.4250000000000007</v>
      </c>
      <c r="F71" s="99">
        <v>7.45</v>
      </c>
      <c r="G71" s="99">
        <f t="shared" si="1"/>
        <v>7.4749999999999996</v>
      </c>
      <c r="H71" s="97">
        <v>7.5</v>
      </c>
      <c r="I71" s="100">
        <f t="shared" si="2"/>
        <v>7.5366666666666671</v>
      </c>
      <c r="J71" s="100">
        <f t="shared" si="3"/>
        <v>7.5733333333333333</v>
      </c>
      <c r="K71" s="99">
        <v>7.61</v>
      </c>
      <c r="L71" s="99">
        <f t="shared" si="4"/>
        <v>7.6640000000000006</v>
      </c>
      <c r="M71" s="99">
        <f t="shared" si="5"/>
        <v>7.718</v>
      </c>
      <c r="N71" s="99">
        <f t="shared" si="6"/>
        <v>7.7720000000000002</v>
      </c>
      <c r="O71" s="99">
        <f t="shared" si="7"/>
        <v>7.8259999999999996</v>
      </c>
      <c r="P71" s="97">
        <v>7.88</v>
      </c>
      <c r="Q71" s="100">
        <f t="shared" si="8"/>
        <v>7.9480000000000004</v>
      </c>
      <c r="R71" s="100">
        <f t="shared" si="9"/>
        <v>8.016</v>
      </c>
      <c r="S71" s="100">
        <f t="shared" si="10"/>
        <v>8.0839999999999996</v>
      </c>
      <c r="T71" s="100">
        <f t="shared" si="11"/>
        <v>8.152000000000001</v>
      </c>
      <c r="U71" s="107">
        <v>8.2200000000000006</v>
      </c>
      <c r="V71" s="102">
        <f t="shared" ref="V71:AO71" si="79">B71-B72</f>
        <v>-9.9999999999997868E-3</v>
      </c>
      <c r="W71" s="102">
        <f t="shared" si="79"/>
        <v>-9.9999999999997868E-3</v>
      </c>
      <c r="X71" s="102">
        <f t="shared" si="79"/>
        <v>-9.9999999999997868E-3</v>
      </c>
      <c r="Y71" s="102">
        <f t="shared" si="79"/>
        <v>1.0000000000000675E-2</v>
      </c>
      <c r="Z71" s="102">
        <f t="shared" si="79"/>
        <v>3.0000000000000249E-2</v>
      </c>
      <c r="AA71" s="102">
        <f t="shared" si="79"/>
        <v>2.4999999999999467E-2</v>
      </c>
      <c r="AB71" s="102">
        <f t="shared" si="79"/>
        <v>1.9999999999999574E-2</v>
      </c>
      <c r="AC71" s="102">
        <f t="shared" si="79"/>
        <v>1.3333333333333641E-2</v>
      </c>
      <c r="AD71" s="102">
        <f t="shared" si="79"/>
        <v>6.6666666666659324E-3</v>
      </c>
      <c r="AE71" s="102">
        <f t="shared" si="79"/>
        <v>0</v>
      </c>
      <c r="AF71" s="102">
        <f t="shared" si="79"/>
        <v>-3.9999999999995595E-3</v>
      </c>
      <c r="AG71" s="102">
        <f t="shared" si="79"/>
        <v>-8.0000000000000071E-3</v>
      </c>
      <c r="AH71" s="102">
        <f t="shared" si="79"/>
        <v>-1.2000000000000455E-2</v>
      </c>
      <c r="AI71" s="102">
        <f t="shared" si="79"/>
        <v>-1.6000000000000902E-2</v>
      </c>
      <c r="AJ71" s="102">
        <f t="shared" si="79"/>
        <v>-2.0000000000000462E-2</v>
      </c>
      <c r="AK71" s="102">
        <f t="shared" si="79"/>
        <v>-1.7999999999999794E-2</v>
      </c>
      <c r="AL71" s="102">
        <f t="shared" si="79"/>
        <v>-1.6000000000000014E-2</v>
      </c>
      <c r="AM71" s="102">
        <f t="shared" si="79"/>
        <v>-1.4000000000001123E-2</v>
      </c>
      <c r="AN71" s="102">
        <f t="shared" si="79"/>
        <v>-1.1999999999998678E-2</v>
      </c>
      <c r="AO71" s="102">
        <f t="shared" si="79"/>
        <v>-9.9999999999997868E-3</v>
      </c>
      <c r="AP71" s="103">
        <f t="shared" si="13"/>
        <v>3.0000000000000249E-2</v>
      </c>
    </row>
    <row r="72" spans="1:42" ht="12.75">
      <c r="A72" s="109">
        <v>43032</v>
      </c>
      <c r="B72" s="106">
        <v>7.47</v>
      </c>
      <c r="C72" s="97">
        <v>7.42</v>
      </c>
      <c r="D72" s="99">
        <v>7.41</v>
      </c>
      <c r="E72" s="99">
        <f t="shared" si="0"/>
        <v>7.415</v>
      </c>
      <c r="F72" s="99">
        <v>7.42</v>
      </c>
      <c r="G72" s="99">
        <f t="shared" si="1"/>
        <v>7.45</v>
      </c>
      <c r="H72" s="97">
        <v>7.48</v>
      </c>
      <c r="I72" s="100">
        <f t="shared" si="2"/>
        <v>7.5233333333333334</v>
      </c>
      <c r="J72" s="100">
        <f t="shared" si="3"/>
        <v>7.5666666666666673</v>
      </c>
      <c r="K72" s="99">
        <v>7.61</v>
      </c>
      <c r="L72" s="99">
        <f t="shared" si="4"/>
        <v>7.6680000000000001</v>
      </c>
      <c r="M72" s="99">
        <f t="shared" si="5"/>
        <v>7.726</v>
      </c>
      <c r="N72" s="99">
        <f t="shared" si="6"/>
        <v>7.7840000000000007</v>
      </c>
      <c r="O72" s="99">
        <f t="shared" si="7"/>
        <v>7.8420000000000005</v>
      </c>
      <c r="P72" s="97">
        <v>7.9</v>
      </c>
      <c r="Q72" s="100">
        <f t="shared" si="8"/>
        <v>7.9660000000000002</v>
      </c>
      <c r="R72" s="100">
        <f t="shared" si="9"/>
        <v>8.032</v>
      </c>
      <c r="S72" s="100">
        <f t="shared" si="10"/>
        <v>8.0980000000000008</v>
      </c>
      <c r="T72" s="100">
        <f t="shared" si="11"/>
        <v>8.1639999999999997</v>
      </c>
      <c r="U72" s="107">
        <v>8.23</v>
      </c>
      <c r="V72" s="102">
        <f t="shared" ref="V72:AO72" si="80">B72-B73</f>
        <v>4.9999999999999822E-2</v>
      </c>
      <c r="W72" s="102">
        <f t="shared" si="80"/>
        <v>4.0000000000000036E-2</v>
      </c>
      <c r="X72" s="102">
        <f t="shared" si="80"/>
        <v>3.0000000000000249E-2</v>
      </c>
      <c r="Y72" s="102">
        <f t="shared" si="80"/>
        <v>2.4999999999999467E-2</v>
      </c>
      <c r="Z72" s="102">
        <f t="shared" si="80"/>
        <v>1.9999999999999574E-2</v>
      </c>
      <c r="AA72" s="102">
        <f t="shared" si="80"/>
        <v>2.0000000000000462E-2</v>
      </c>
      <c r="AB72" s="102">
        <f t="shared" si="80"/>
        <v>2.0000000000000462E-2</v>
      </c>
      <c r="AC72" s="102">
        <f t="shared" si="80"/>
        <v>2.0000000000000462E-2</v>
      </c>
      <c r="AD72" s="102">
        <f t="shared" si="80"/>
        <v>2.0000000000000462E-2</v>
      </c>
      <c r="AE72" s="102">
        <f t="shared" si="80"/>
        <v>2.0000000000000462E-2</v>
      </c>
      <c r="AF72" s="102">
        <f t="shared" si="80"/>
        <v>2.0000000000000462E-2</v>
      </c>
      <c r="AG72" s="102">
        <f t="shared" si="80"/>
        <v>2.0000000000000462E-2</v>
      </c>
      <c r="AH72" s="102">
        <f t="shared" si="80"/>
        <v>2.0000000000000462E-2</v>
      </c>
      <c r="AI72" s="102">
        <f t="shared" si="80"/>
        <v>2.0000000000000462E-2</v>
      </c>
      <c r="AJ72" s="102">
        <f t="shared" si="80"/>
        <v>2.0000000000000462E-2</v>
      </c>
      <c r="AK72" s="102">
        <f t="shared" si="80"/>
        <v>1.7999999999999794E-2</v>
      </c>
      <c r="AL72" s="102">
        <f t="shared" si="80"/>
        <v>1.6000000000000014E-2</v>
      </c>
      <c r="AM72" s="102">
        <f t="shared" si="80"/>
        <v>1.4000000000001123E-2</v>
      </c>
      <c r="AN72" s="102">
        <f t="shared" si="80"/>
        <v>1.1999999999998678E-2</v>
      </c>
      <c r="AO72" s="102">
        <f t="shared" si="80"/>
        <v>9.9999999999997868E-3</v>
      </c>
      <c r="AP72" s="103">
        <f t="shared" si="13"/>
        <v>4.9999999999999822E-2</v>
      </c>
    </row>
    <row r="73" spans="1:42" ht="12.75">
      <c r="A73" s="109">
        <v>43031</v>
      </c>
      <c r="B73" s="106">
        <v>7.42</v>
      </c>
      <c r="C73" s="97">
        <v>7.38</v>
      </c>
      <c r="D73" s="99">
        <v>7.38</v>
      </c>
      <c r="E73" s="99">
        <f t="shared" si="0"/>
        <v>7.3900000000000006</v>
      </c>
      <c r="F73" s="99">
        <v>7.4</v>
      </c>
      <c r="G73" s="99">
        <f t="shared" si="1"/>
        <v>7.43</v>
      </c>
      <c r="H73" s="97">
        <v>7.46</v>
      </c>
      <c r="I73" s="100">
        <f t="shared" si="2"/>
        <v>7.503333333333333</v>
      </c>
      <c r="J73" s="100">
        <f t="shared" si="3"/>
        <v>7.5466666666666669</v>
      </c>
      <c r="K73" s="99">
        <v>7.59</v>
      </c>
      <c r="L73" s="99">
        <f t="shared" si="4"/>
        <v>7.6479999999999997</v>
      </c>
      <c r="M73" s="99">
        <f t="shared" si="5"/>
        <v>7.7059999999999995</v>
      </c>
      <c r="N73" s="99">
        <f t="shared" si="6"/>
        <v>7.7640000000000002</v>
      </c>
      <c r="O73" s="99">
        <f t="shared" si="7"/>
        <v>7.8220000000000001</v>
      </c>
      <c r="P73" s="97">
        <v>7.88</v>
      </c>
      <c r="Q73" s="100">
        <f t="shared" si="8"/>
        <v>7.9480000000000004</v>
      </c>
      <c r="R73" s="100">
        <f t="shared" si="9"/>
        <v>8.016</v>
      </c>
      <c r="S73" s="100">
        <f t="shared" si="10"/>
        <v>8.0839999999999996</v>
      </c>
      <c r="T73" s="100">
        <f t="shared" si="11"/>
        <v>8.152000000000001</v>
      </c>
      <c r="U73" s="107">
        <v>8.2200000000000006</v>
      </c>
      <c r="V73" s="102">
        <f t="shared" ref="V73:AO73" si="81">B73-B74</f>
        <v>-2.0000000000000462E-2</v>
      </c>
      <c r="W73" s="102">
        <f t="shared" si="81"/>
        <v>-9.9999999999997868E-3</v>
      </c>
      <c r="X73" s="102">
        <f t="shared" si="81"/>
        <v>9.9999999999997868E-3</v>
      </c>
      <c r="Y73" s="102">
        <f t="shared" si="81"/>
        <v>0</v>
      </c>
      <c r="Z73" s="102">
        <f t="shared" si="81"/>
        <v>-9.9999999999997868E-3</v>
      </c>
      <c r="AA73" s="102">
        <f t="shared" si="81"/>
        <v>-9.9999999999997868E-3</v>
      </c>
      <c r="AB73" s="102">
        <f t="shared" si="81"/>
        <v>-9.9999999999997868E-3</v>
      </c>
      <c r="AC73" s="102">
        <f t="shared" si="81"/>
        <v>-9.9999999999997868E-3</v>
      </c>
      <c r="AD73" s="102">
        <f t="shared" si="81"/>
        <v>-9.9999999999997868E-3</v>
      </c>
      <c r="AE73" s="102">
        <f t="shared" si="81"/>
        <v>-9.9999999999997868E-3</v>
      </c>
      <c r="AF73" s="102">
        <f t="shared" si="81"/>
        <v>-9.9999999999997868E-3</v>
      </c>
      <c r="AG73" s="102">
        <f t="shared" si="81"/>
        <v>-9.9999999999997868E-3</v>
      </c>
      <c r="AH73" s="102">
        <f t="shared" si="81"/>
        <v>-9.9999999999997868E-3</v>
      </c>
      <c r="AI73" s="102">
        <f t="shared" si="81"/>
        <v>-9.9999999999997868E-3</v>
      </c>
      <c r="AJ73" s="102">
        <f t="shared" si="81"/>
        <v>-9.9999999999997868E-3</v>
      </c>
      <c r="AK73" s="102">
        <f t="shared" si="81"/>
        <v>-1.3999999999999346E-2</v>
      </c>
      <c r="AL73" s="102">
        <f t="shared" si="81"/>
        <v>-1.7999999999998906E-2</v>
      </c>
      <c r="AM73" s="102">
        <f t="shared" si="81"/>
        <v>-2.2000000000000242E-2</v>
      </c>
      <c r="AN73" s="102">
        <f t="shared" si="81"/>
        <v>-2.5999999999999801E-2</v>
      </c>
      <c r="AO73" s="102">
        <f t="shared" si="81"/>
        <v>-2.9999999999999361E-2</v>
      </c>
      <c r="AP73" s="103">
        <f t="shared" si="13"/>
        <v>9.9999999999997868E-3</v>
      </c>
    </row>
    <row r="74" spans="1:42" ht="12.75">
      <c r="A74" s="109">
        <v>43028</v>
      </c>
      <c r="B74" s="106">
        <v>7.44</v>
      </c>
      <c r="C74" s="97">
        <v>7.39</v>
      </c>
      <c r="D74" s="99">
        <v>7.37</v>
      </c>
      <c r="E74" s="99">
        <f t="shared" si="0"/>
        <v>7.3900000000000006</v>
      </c>
      <c r="F74" s="99">
        <v>7.41</v>
      </c>
      <c r="G74" s="99">
        <f t="shared" si="1"/>
        <v>7.4399999999999995</v>
      </c>
      <c r="H74" s="97">
        <v>7.47</v>
      </c>
      <c r="I74" s="100">
        <f t="shared" si="2"/>
        <v>7.5133333333333328</v>
      </c>
      <c r="J74" s="100">
        <f t="shared" si="3"/>
        <v>7.5566666666666666</v>
      </c>
      <c r="K74" s="99">
        <v>7.6</v>
      </c>
      <c r="L74" s="99">
        <f t="shared" si="4"/>
        <v>7.6579999999999995</v>
      </c>
      <c r="M74" s="99">
        <f t="shared" si="5"/>
        <v>7.7159999999999993</v>
      </c>
      <c r="N74" s="99">
        <f t="shared" si="6"/>
        <v>7.774</v>
      </c>
      <c r="O74" s="99">
        <f t="shared" si="7"/>
        <v>7.8319999999999999</v>
      </c>
      <c r="P74" s="97">
        <v>7.89</v>
      </c>
      <c r="Q74" s="100">
        <f t="shared" si="8"/>
        <v>7.9619999999999997</v>
      </c>
      <c r="R74" s="100">
        <f t="shared" si="9"/>
        <v>8.0339999999999989</v>
      </c>
      <c r="S74" s="100">
        <f t="shared" si="10"/>
        <v>8.1059999999999999</v>
      </c>
      <c r="T74" s="100">
        <f t="shared" si="11"/>
        <v>8.1780000000000008</v>
      </c>
      <c r="U74" s="107">
        <v>8.25</v>
      </c>
      <c r="V74" s="102">
        <f t="shared" ref="V74:AO74" si="82">B74-B75</f>
        <v>1.0000000000000675E-2</v>
      </c>
      <c r="W74" s="102">
        <f t="shared" si="82"/>
        <v>9.9999999999997868E-3</v>
      </c>
      <c r="X74" s="102">
        <f t="shared" si="82"/>
        <v>9.9999999999997868E-3</v>
      </c>
      <c r="Y74" s="102">
        <f t="shared" si="82"/>
        <v>2.0000000000000462E-2</v>
      </c>
      <c r="Z74" s="102">
        <f t="shared" si="82"/>
        <v>3.0000000000000249E-2</v>
      </c>
      <c r="AA74" s="102">
        <f t="shared" si="82"/>
        <v>2.4999999999999467E-2</v>
      </c>
      <c r="AB74" s="102">
        <f t="shared" si="82"/>
        <v>1.9999999999999574E-2</v>
      </c>
      <c r="AC74" s="102">
        <f t="shared" si="82"/>
        <v>2.333333333333254E-2</v>
      </c>
      <c r="AD74" s="102">
        <f t="shared" si="82"/>
        <v>2.6666666666666394E-2</v>
      </c>
      <c r="AE74" s="102">
        <f t="shared" si="82"/>
        <v>2.9999999999999361E-2</v>
      </c>
      <c r="AF74" s="102">
        <f t="shared" si="82"/>
        <v>2.9999999999999361E-2</v>
      </c>
      <c r="AG74" s="102">
        <f t="shared" si="82"/>
        <v>2.9999999999999361E-2</v>
      </c>
      <c r="AH74" s="102">
        <f t="shared" si="82"/>
        <v>2.9999999999999361E-2</v>
      </c>
      <c r="AI74" s="102">
        <f t="shared" si="82"/>
        <v>2.9999999999999361E-2</v>
      </c>
      <c r="AJ74" s="102">
        <f t="shared" si="82"/>
        <v>2.9999999999999361E-2</v>
      </c>
      <c r="AK74" s="102">
        <f t="shared" si="82"/>
        <v>3.199999999999914E-2</v>
      </c>
      <c r="AL74" s="102">
        <f t="shared" si="82"/>
        <v>3.399999999999892E-2</v>
      </c>
      <c r="AM74" s="102">
        <f t="shared" si="82"/>
        <v>3.5999999999999588E-2</v>
      </c>
      <c r="AN74" s="102">
        <f t="shared" si="82"/>
        <v>3.8000000000000256E-2</v>
      </c>
      <c r="AO74" s="102">
        <f t="shared" si="82"/>
        <v>3.9999999999999147E-2</v>
      </c>
      <c r="AP74" s="103">
        <f t="shared" si="13"/>
        <v>3.9999999999999147E-2</v>
      </c>
    </row>
    <row r="75" spans="1:42" ht="12.75">
      <c r="A75" s="109">
        <v>43027</v>
      </c>
      <c r="B75" s="106">
        <v>7.43</v>
      </c>
      <c r="C75" s="97">
        <v>7.38</v>
      </c>
      <c r="D75" s="99">
        <v>7.36</v>
      </c>
      <c r="E75" s="99">
        <f t="shared" si="0"/>
        <v>7.37</v>
      </c>
      <c r="F75" s="99">
        <v>7.38</v>
      </c>
      <c r="G75" s="99">
        <f t="shared" si="1"/>
        <v>7.415</v>
      </c>
      <c r="H75" s="97">
        <v>7.45</v>
      </c>
      <c r="I75" s="100">
        <f t="shared" si="2"/>
        <v>7.49</v>
      </c>
      <c r="J75" s="100">
        <f t="shared" si="3"/>
        <v>7.53</v>
      </c>
      <c r="K75" s="99">
        <v>7.57</v>
      </c>
      <c r="L75" s="99">
        <f t="shared" si="4"/>
        <v>7.6280000000000001</v>
      </c>
      <c r="M75" s="99">
        <f t="shared" si="5"/>
        <v>7.6859999999999999</v>
      </c>
      <c r="N75" s="99">
        <f t="shared" si="6"/>
        <v>7.7440000000000007</v>
      </c>
      <c r="O75" s="99">
        <f t="shared" si="7"/>
        <v>7.8020000000000005</v>
      </c>
      <c r="P75" s="97">
        <v>7.86</v>
      </c>
      <c r="Q75" s="100">
        <f t="shared" si="8"/>
        <v>7.9300000000000006</v>
      </c>
      <c r="R75" s="100">
        <f t="shared" si="9"/>
        <v>8</v>
      </c>
      <c r="S75" s="100">
        <f t="shared" si="10"/>
        <v>8.07</v>
      </c>
      <c r="T75" s="100">
        <f t="shared" si="11"/>
        <v>8.14</v>
      </c>
      <c r="U75" s="107">
        <v>8.2100000000000009</v>
      </c>
      <c r="V75" s="102">
        <f t="shared" ref="V75:AO75" si="83">B75-B76</f>
        <v>-2.0000000000000462E-2</v>
      </c>
      <c r="W75" s="102">
        <f t="shared" si="83"/>
        <v>0</v>
      </c>
      <c r="X75" s="102">
        <f t="shared" si="83"/>
        <v>0</v>
      </c>
      <c r="Y75" s="102">
        <f t="shared" si="83"/>
        <v>-4.9999999999998934E-3</v>
      </c>
      <c r="Z75" s="102">
        <f t="shared" si="83"/>
        <v>-9.9999999999997868E-3</v>
      </c>
      <c r="AA75" s="102">
        <f t="shared" si="83"/>
        <v>-4.9999999999998934E-3</v>
      </c>
      <c r="AB75" s="102">
        <f t="shared" si="83"/>
        <v>0</v>
      </c>
      <c r="AC75" s="102">
        <f t="shared" si="83"/>
        <v>0</v>
      </c>
      <c r="AD75" s="102">
        <f t="shared" si="83"/>
        <v>0</v>
      </c>
      <c r="AE75" s="102">
        <f t="shared" si="83"/>
        <v>0</v>
      </c>
      <c r="AF75" s="102">
        <f t="shared" si="83"/>
        <v>-4.0000000000004476E-3</v>
      </c>
      <c r="AG75" s="102">
        <f t="shared" si="83"/>
        <v>-8.0000000000000071E-3</v>
      </c>
      <c r="AH75" s="102">
        <f t="shared" si="83"/>
        <v>-1.1999999999999567E-2</v>
      </c>
      <c r="AI75" s="102">
        <f t="shared" si="83"/>
        <v>-1.5999999999999126E-2</v>
      </c>
      <c r="AJ75" s="102">
        <f t="shared" si="83"/>
        <v>-1.9999999999999574E-2</v>
      </c>
      <c r="AK75" s="102">
        <f t="shared" si="83"/>
        <v>-2.5999999999998913E-2</v>
      </c>
      <c r="AL75" s="102">
        <f t="shared" si="83"/>
        <v>-3.2000000000000028E-2</v>
      </c>
      <c r="AM75" s="102">
        <f t="shared" si="83"/>
        <v>-3.8000000000000256E-2</v>
      </c>
      <c r="AN75" s="102">
        <f t="shared" si="83"/>
        <v>-4.3999999999998707E-2</v>
      </c>
      <c r="AO75" s="102">
        <f t="shared" si="83"/>
        <v>-4.9999999999998934E-2</v>
      </c>
      <c r="AP75" s="103">
        <f t="shared" si="13"/>
        <v>0</v>
      </c>
    </row>
    <row r="76" spans="1:42" ht="12.75">
      <c r="A76" s="109">
        <v>43026</v>
      </c>
      <c r="B76" s="106">
        <v>7.45</v>
      </c>
      <c r="C76" s="97">
        <v>7.38</v>
      </c>
      <c r="D76" s="99">
        <v>7.36</v>
      </c>
      <c r="E76" s="99">
        <f t="shared" si="0"/>
        <v>7.375</v>
      </c>
      <c r="F76" s="99">
        <v>7.39</v>
      </c>
      <c r="G76" s="99">
        <f t="shared" si="1"/>
        <v>7.42</v>
      </c>
      <c r="H76" s="97">
        <v>7.45</v>
      </c>
      <c r="I76" s="100">
        <f t="shared" si="2"/>
        <v>7.49</v>
      </c>
      <c r="J76" s="100">
        <f t="shared" si="3"/>
        <v>7.53</v>
      </c>
      <c r="K76" s="99">
        <v>7.57</v>
      </c>
      <c r="L76" s="99">
        <f t="shared" si="4"/>
        <v>7.6320000000000006</v>
      </c>
      <c r="M76" s="99">
        <f t="shared" si="5"/>
        <v>7.694</v>
      </c>
      <c r="N76" s="99">
        <f t="shared" si="6"/>
        <v>7.7560000000000002</v>
      </c>
      <c r="O76" s="99">
        <f t="shared" si="7"/>
        <v>7.8179999999999996</v>
      </c>
      <c r="P76" s="97">
        <v>7.88</v>
      </c>
      <c r="Q76" s="100">
        <f t="shared" si="8"/>
        <v>7.9559999999999995</v>
      </c>
      <c r="R76" s="100">
        <f t="shared" si="9"/>
        <v>8.032</v>
      </c>
      <c r="S76" s="100">
        <f t="shared" si="10"/>
        <v>8.1080000000000005</v>
      </c>
      <c r="T76" s="100">
        <f t="shared" si="11"/>
        <v>8.1839999999999993</v>
      </c>
      <c r="U76" s="107">
        <v>8.26</v>
      </c>
      <c r="V76" s="102">
        <f t="shared" ref="V76:AO76" si="84">B76-B77</f>
        <v>-1.9999999999999574E-2</v>
      </c>
      <c r="W76" s="102">
        <f t="shared" si="84"/>
        <v>-2.0000000000000462E-2</v>
      </c>
      <c r="X76" s="102">
        <f t="shared" si="84"/>
        <v>-2.9999999999999361E-2</v>
      </c>
      <c r="Y76" s="102">
        <f t="shared" si="84"/>
        <v>-3.5000000000000142E-2</v>
      </c>
      <c r="Z76" s="102">
        <f t="shared" si="84"/>
        <v>-4.0000000000000036E-2</v>
      </c>
      <c r="AA76" s="102">
        <f t="shared" si="84"/>
        <v>-3.5000000000000142E-2</v>
      </c>
      <c r="AB76" s="102">
        <f t="shared" si="84"/>
        <v>-3.0000000000000249E-2</v>
      </c>
      <c r="AC76" s="102">
        <f t="shared" si="84"/>
        <v>-2.6666666666666394E-2</v>
      </c>
      <c r="AD76" s="102">
        <f t="shared" si="84"/>
        <v>-2.3333333333333428E-2</v>
      </c>
      <c r="AE76" s="102">
        <f t="shared" si="84"/>
        <v>-1.9999999999999574E-2</v>
      </c>
      <c r="AF76" s="102">
        <f t="shared" si="84"/>
        <v>-1.9999999999999574E-2</v>
      </c>
      <c r="AG76" s="102">
        <f t="shared" si="84"/>
        <v>-2.0000000000000462E-2</v>
      </c>
      <c r="AH76" s="102">
        <f t="shared" si="84"/>
        <v>-1.9999999999999574E-2</v>
      </c>
      <c r="AI76" s="102">
        <f t="shared" si="84"/>
        <v>-2.0000000000000462E-2</v>
      </c>
      <c r="AJ76" s="102">
        <f t="shared" si="84"/>
        <v>-2.0000000000000462E-2</v>
      </c>
      <c r="AK76" s="102">
        <f t="shared" si="84"/>
        <v>-2.0000000000000462E-2</v>
      </c>
      <c r="AL76" s="102">
        <f t="shared" si="84"/>
        <v>-1.9999999999999574E-2</v>
      </c>
      <c r="AM76" s="102">
        <f t="shared" si="84"/>
        <v>-1.9999999999999574E-2</v>
      </c>
      <c r="AN76" s="102">
        <f t="shared" si="84"/>
        <v>-1.9999999999999574E-2</v>
      </c>
      <c r="AO76" s="102">
        <f t="shared" si="84"/>
        <v>-1.9999999999999574E-2</v>
      </c>
      <c r="AP76" s="103">
        <f t="shared" si="13"/>
        <v>-1.9999999999999574E-2</v>
      </c>
    </row>
    <row r="77" spans="1:42" ht="12.75">
      <c r="A77" s="109">
        <v>43025</v>
      </c>
      <c r="B77" s="106">
        <v>7.47</v>
      </c>
      <c r="C77" s="97">
        <v>7.4</v>
      </c>
      <c r="D77" s="99">
        <v>7.39</v>
      </c>
      <c r="E77" s="99">
        <f t="shared" si="0"/>
        <v>7.41</v>
      </c>
      <c r="F77" s="99">
        <v>7.43</v>
      </c>
      <c r="G77" s="99">
        <f t="shared" si="1"/>
        <v>7.4550000000000001</v>
      </c>
      <c r="H77" s="97">
        <v>7.48</v>
      </c>
      <c r="I77" s="100">
        <f t="shared" si="2"/>
        <v>7.5166666666666666</v>
      </c>
      <c r="J77" s="100">
        <f t="shared" si="3"/>
        <v>7.5533333333333337</v>
      </c>
      <c r="K77" s="99">
        <v>7.59</v>
      </c>
      <c r="L77" s="99">
        <f t="shared" si="4"/>
        <v>7.6520000000000001</v>
      </c>
      <c r="M77" s="99">
        <f t="shared" si="5"/>
        <v>7.7140000000000004</v>
      </c>
      <c r="N77" s="99">
        <f t="shared" si="6"/>
        <v>7.7759999999999998</v>
      </c>
      <c r="O77" s="99">
        <f t="shared" si="7"/>
        <v>7.8380000000000001</v>
      </c>
      <c r="P77" s="97">
        <v>7.9</v>
      </c>
      <c r="Q77" s="100">
        <f t="shared" si="8"/>
        <v>7.976</v>
      </c>
      <c r="R77" s="100">
        <f t="shared" si="9"/>
        <v>8.0519999999999996</v>
      </c>
      <c r="S77" s="100">
        <f t="shared" si="10"/>
        <v>8.1280000000000001</v>
      </c>
      <c r="T77" s="100">
        <f t="shared" si="11"/>
        <v>8.2039999999999988</v>
      </c>
      <c r="U77" s="107">
        <v>8.2799999999999994</v>
      </c>
      <c r="V77" s="102">
        <f t="shared" ref="V77:AO77" si="85">B77-B78</f>
        <v>1.9999999999999574E-2</v>
      </c>
      <c r="W77" s="102">
        <f t="shared" si="85"/>
        <v>2.0000000000000462E-2</v>
      </c>
      <c r="X77" s="102">
        <f t="shared" si="85"/>
        <v>1.9999999999999574E-2</v>
      </c>
      <c r="Y77" s="102">
        <f t="shared" si="85"/>
        <v>2.5000000000000355E-2</v>
      </c>
      <c r="Z77" s="102">
        <f t="shared" si="85"/>
        <v>2.9999999999999361E-2</v>
      </c>
      <c r="AA77" s="102">
        <f t="shared" si="85"/>
        <v>2.5000000000000355E-2</v>
      </c>
      <c r="AB77" s="102">
        <f t="shared" si="85"/>
        <v>2.0000000000000462E-2</v>
      </c>
      <c r="AC77" s="102">
        <f t="shared" si="85"/>
        <v>1.3333333333333641E-2</v>
      </c>
      <c r="AD77" s="102">
        <f t="shared" si="85"/>
        <v>6.6666666666668206E-3</v>
      </c>
      <c r="AE77" s="102">
        <f t="shared" si="85"/>
        <v>0</v>
      </c>
      <c r="AF77" s="102">
        <f t="shared" si="85"/>
        <v>-3.9999999999995595E-3</v>
      </c>
      <c r="AG77" s="102">
        <f t="shared" si="85"/>
        <v>-7.9999999999991189E-3</v>
      </c>
      <c r="AH77" s="102">
        <f t="shared" si="85"/>
        <v>-1.2000000000000455E-2</v>
      </c>
      <c r="AI77" s="102">
        <f t="shared" si="85"/>
        <v>-1.6000000000000014E-2</v>
      </c>
      <c r="AJ77" s="102">
        <f t="shared" si="85"/>
        <v>-1.9999999999999574E-2</v>
      </c>
      <c r="AK77" s="102">
        <f t="shared" si="85"/>
        <v>-2.6000000000000689E-2</v>
      </c>
      <c r="AL77" s="102">
        <f t="shared" si="85"/>
        <v>-3.2000000000000028E-2</v>
      </c>
      <c r="AM77" s="102">
        <f t="shared" si="85"/>
        <v>-3.8000000000000256E-2</v>
      </c>
      <c r="AN77" s="102">
        <f t="shared" si="85"/>
        <v>-4.4000000000000483E-2</v>
      </c>
      <c r="AO77" s="102">
        <f t="shared" si="85"/>
        <v>-5.0000000000000711E-2</v>
      </c>
      <c r="AP77" s="103">
        <f t="shared" si="13"/>
        <v>2.9999999999999361E-2</v>
      </c>
    </row>
    <row r="78" spans="1:42" ht="12.75">
      <c r="A78" s="109">
        <v>43024</v>
      </c>
      <c r="B78" s="106">
        <v>7.45</v>
      </c>
      <c r="C78" s="97">
        <v>7.38</v>
      </c>
      <c r="D78" s="99">
        <v>7.37</v>
      </c>
      <c r="E78" s="99">
        <f t="shared" si="0"/>
        <v>7.3849999999999998</v>
      </c>
      <c r="F78" s="99">
        <v>7.4</v>
      </c>
      <c r="G78" s="99">
        <f t="shared" si="1"/>
        <v>7.43</v>
      </c>
      <c r="H78" s="97">
        <v>7.46</v>
      </c>
      <c r="I78" s="100">
        <f t="shared" si="2"/>
        <v>7.503333333333333</v>
      </c>
      <c r="J78" s="100">
        <f t="shared" si="3"/>
        <v>7.5466666666666669</v>
      </c>
      <c r="K78" s="99">
        <v>7.59</v>
      </c>
      <c r="L78" s="99">
        <f t="shared" si="4"/>
        <v>7.6559999999999997</v>
      </c>
      <c r="M78" s="99">
        <f t="shared" si="5"/>
        <v>7.7219999999999995</v>
      </c>
      <c r="N78" s="99">
        <f t="shared" si="6"/>
        <v>7.7880000000000003</v>
      </c>
      <c r="O78" s="99">
        <f t="shared" si="7"/>
        <v>7.8540000000000001</v>
      </c>
      <c r="P78" s="97">
        <v>7.92</v>
      </c>
      <c r="Q78" s="100">
        <f t="shared" si="8"/>
        <v>8.0020000000000007</v>
      </c>
      <c r="R78" s="100">
        <f t="shared" si="9"/>
        <v>8.0839999999999996</v>
      </c>
      <c r="S78" s="100">
        <f t="shared" si="10"/>
        <v>8.1660000000000004</v>
      </c>
      <c r="T78" s="100">
        <f t="shared" si="11"/>
        <v>8.2479999999999993</v>
      </c>
      <c r="U78" s="107">
        <v>8.33</v>
      </c>
      <c r="V78" s="102">
        <f t="shared" ref="V78:AO78" si="86">B78-B79</f>
        <v>-1.9999999999999574E-2</v>
      </c>
      <c r="W78" s="102">
        <f t="shared" si="86"/>
        <v>9.9999999999997868E-3</v>
      </c>
      <c r="X78" s="102">
        <f t="shared" si="86"/>
        <v>3.0000000000000249E-2</v>
      </c>
      <c r="Y78" s="102">
        <f t="shared" si="86"/>
        <v>3.5000000000000142E-2</v>
      </c>
      <c r="Z78" s="102">
        <f t="shared" si="86"/>
        <v>4.0000000000000036E-2</v>
      </c>
      <c r="AA78" s="102">
        <f t="shared" si="86"/>
        <v>4.4999999999999929E-2</v>
      </c>
      <c r="AB78" s="102">
        <f t="shared" si="86"/>
        <v>4.9999999999999822E-2</v>
      </c>
      <c r="AC78" s="102">
        <f t="shared" si="86"/>
        <v>4.6666666666665968E-2</v>
      </c>
      <c r="AD78" s="102">
        <f t="shared" si="86"/>
        <v>4.333333333333389E-2</v>
      </c>
      <c r="AE78" s="102">
        <f t="shared" si="86"/>
        <v>4.0000000000000036E-2</v>
      </c>
      <c r="AF78" s="102">
        <f t="shared" si="86"/>
        <v>3.5999999999999588E-2</v>
      </c>
      <c r="AG78" s="102">
        <f t="shared" si="86"/>
        <v>3.199999999999914E-2</v>
      </c>
      <c r="AH78" s="102">
        <f t="shared" si="86"/>
        <v>2.8000000000000469E-2</v>
      </c>
      <c r="AI78" s="102">
        <f t="shared" si="86"/>
        <v>2.4000000000000021E-2</v>
      </c>
      <c r="AJ78" s="102">
        <f t="shared" si="86"/>
        <v>1.9999999999999574E-2</v>
      </c>
      <c r="AK78" s="102">
        <f t="shared" si="86"/>
        <v>1.8000000000000682E-2</v>
      </c>
      <c r="AL78" s="102">
        <f t="shared" si="86"/>
        <v>1.6000000000000014E-2</v>
      </c>
      <c r="AM78" s="102">
        <f t="shared" si="86"/>
        <v>1.3999999999999346E-2</v>
      </c>
      <c r="AN78" s="102">
        <f t="shared" si="86"/>
        <v>1.1999999999998678E-2</v>
      </c>
      <c r="AO78" s="102">
        <f t="shared" si="86"/>
        <v>9.9999999999997868E-3</v>
      </c>
      <c r="AP78" s="103">
        <f t="shared" si="13"/>
        <v>4.9999999999999822E-2</v>
      </c>
    </row>
    <row r="79" spans="1:42" ht="12.75">
      <c r="A79" s="109">
        <v>43021</v>
      </c>
      <c r="B79" s="106">
        <v>7.47</v>
      </c>
      <c r="C79" s="97">
        <v>7.37</v>
      </c>
      <c r="D79" s="99">
        <v>7.34</v>
      </c>
      <c r="E79" s="99">
        <f t="shared" si="0"/>
        <v>7.35</v>
      </c>
      <c r="F79" s="99">
        <v>7.36</v>
      </c>
      <c r="G79" s="99">
        <f t="shared" si="1"/>
        <v>7.3849999999999998</v>
      </c>
      <c r="H79" s="97">
        <v>7.41</v>
      </c>
      <c r="I79" s="100">
        <f t="shared" si="2"/>
        <v>7.456666666666667</v>
      </c>
      <c r="J79" s="100">
        <f t="shared" si="3"/>
        <v>7.503333333333333</v>
      </c>
      <c r="K79" s="99">
        <v>7.55</v>
      </c>
      <c r="L79" s="99">
        <f t="shared" si="4"/>
        <v>7.62</v>
      </c>
      <c r="M79" s="99">
        <f t="shared" si="5"/>
        <v>7.69</v>
      </c>
      <c r="N79" s="99">
        <f t="shared" si="6"/>
        <v>7.76</v>
      </c>
      <c r="O79" s="99">
        <f t="shared" si="7"/>
        <v>7.83</v>
      </c>
      <c r="P79" s="97">
        <v>7.9</v>
      </c>
      <c r="Q79" s="100">
        <f t="shared" si="8"/>
        <v>7.984</v>
      </c>
      <c r="R79" s="100">
        <f t="shared" si="9"/>
        <v>8.0679999999999996</v>
      </c>
      <c r="S79" s="100">
        <f t="shared" si="10"/>
        <v>8.152000000000001</v>
      </c>
      <c r="T79" s="100">
        <f t="shared" si="11"/>
        <v>8.2360000000000007</v>
      </c>
      <c r="U79" s="107">
        <v>8.32</v>
      </c>
      <c r="V79" s="102">
        <f t="shared" ref="V79:AO79" si="87">B79-B80</f>
        <v>-8.9999999999999858E-2</v>
      </c>
      <c r="W79" s="102">
        <f t="shared" si="87"/>
        <v>-5.9999999999999609E-2</v>
      </c>
      <c r="X79" s="102">
        <f t="shared" si="87"/>
        <v>-4.9999999999999822E-2</v>
      </c>
      <c r="Y79" s="102">
        <f t="shared" si="87"/>
        <v>-3.0000000000000249E-2</v>
      </c>
      <c r="Z79" s="102">
        <f t="shared" si="87"/>
        <v>-9.9999999999997868E-3</v>
      </c>
      <c r="AA79" s="102">
        <f t="shared" si="87"/>
        <v>-9.9999999999997868E-3</v>
      </c>
      <c r="AB79" s="102">
        <f t="shared" si="87"/>
        <v>-9.9999999999997868E-3</v>
      </c>
      <c r="AC79" s="102">
        <f t="shared" si="87"/>
        <v>-3.3333333333329662E-3</v>
      </c>
      <c r="AD79" s="102">
        <f t="shared" si="87"/>
        <v>3.3333333333329662E-3</v>
      </c>
      <c r="AE79" s="102">
        <f t="shared" si="87"/>
        <v>9.9999999999997868E-3</v>
      </c>
      <c r="AF79" s="102">
        <f t="shared" si="87"/>
        <v>9.9999999999997868E-3</v>
      </c>
      <c r="AG79" s="102">
        <f t="shared" si="87"/>
        <v>1.0000000000000675E-2</v>
      </c>
      <c r="AH79" s="102">
        <f t="shared" si="87"/>
        <v>9.9999999999997868E-3</v>
      </c>
      <c r="AI79" s="102">
        <f t="shared" si="87"/>
        <v>1.0000000000000675E-2</v>
      </c>
      <c r="AJ79" s="102">
        <f t="shared" si="87"/>
        <v>1.0000000000000675E-2</v>
      </c>
      <c r="AK79" s="102">
        <f t="shared" si="87"/>
        <v>1.2000000000000455E-2</v>
      </c>
      <c r="AL79" s="102">
        <f t="shared" si="87"/>
        <v>1.3999999999999346E-2</v>
      </c>
      <c r="AM79" s="102">
        <f t="shared" si="87"/>
        <v>1.6000000000000014E-2</v>
      </c>
      <c r="AN79" s="102">
        <f t="shared" si="87"/>
        <v>1.8000000000000682E-2</v>
      </c>
      <c r="AO79" s="102">
        <f t="shared" si="87"/>
        <v>1.9999999999999574E-2</v>
      </c>
      <c r="AP79" s="103">
        <f t="shared" si="13"/>
        <v>1.9999999999999574E-2</v>
      </c>
    </row>
    <row r="80" spans="1:42" ht="12.75">
      <c r="A80" s="109">
        <v>43020</v>
      </c>
      <c r="B80" s="106">
        <v>7.56</v>
      </c>
      <c r="C80" s="97">
        <v>7.43</v>
      </c>
      <c r="D80" s="99">
        <v>7.39</v>
      </c>
      <c r="E80" s="99">
        <f t="shared" si="0"/>
        <v>7.38</v>
      </c>
      <c r="F80" s="99">
        <v>7.37</v>
      </c>
      <c r="G80" s="99">
        <f t="shared" si="1"/>
        <v>7.3949999999999996</v>
      </c>
      <c r="H80" s="97">
        <v>7.42</v>
      </c>
      <c r="I80" s="100">
        <f t="shared" si="2"/>
        <v>7.46</v>
      </c>
      <c r="J80" s="100">
        <f t="shared" si="3"/>
        <v>7.5</v>
      </c>
      <c r="K80" s="99">
        <v>7.54</v>
      </c>
      <c r="L80" s="99">
        <f t="shared" si="4"/>
        <v>7.61</v>
      </c>
      <c r="M80" s="99">
        <f t="shared" si="5"/>
        <v>7.68</v>
      </c>
      <c r="N80" s="99">
        <f t="shared" si="6"/>
        <v>7.75</v>
      </c>
      <c r="O80" s="99">
        <f t="shared" si="7"/>
        <v>7.8199999999999994</v>
      </c>
      <c r="P80" s="97">
        <v>7.89</v>
      </c>
      <c r="Q80" s="100">
        <f t="shared" si="8"/>
        <v>7.9719999999999995</v>
      </c>
      <c r="R80" s="100">
        <f t="shared" si="9"/>
        <v>8.0540000000000003</v>
      </c>
      <c r="S80" s="100">
        <f t="shared" si="10"/>
        <v>8.136000000000001</v>
      </c>
      <c r="T80" s="100">
        <f t="shared" si="11"/>
        <v>8.218</v>
      </c>
      <c r="U80" s="107">
        <v>8.3000000000000007</v>
      </c>
      <c r="V80" s="102">
        <f t="shared" ref="V80:AO80" si="88">B80-B81</f>
        <v>4.0000000000000036E-2</v>
      </c>
      <c r="W80" s="102">
        <f t="shared" si="88"/>
        <v>1.9999999999999574E-2</v>
      </c>
      <c r="X80" s="102">
        <f t="shared" si="88"/>
        <v>-1.0000000000000675E-2</v>
      </c>
      <c r="Y80" s="102">
        <f t="shared" si="88"/>
        <v>-3.5000000000000142E-2</v>
      </c>
      <c r="Z80" s="102">
        <f t="shared" si="88"/>
        <v>-5.9999999999999609E-2</v>
      </c>
      <c r="AA80" s="102">
        <f t="shared" si="88"/>
        <v>-6.0000000000000497E-2</v>
      </c>
      <c r="AB80" s="102">
        <f t="shared" si="88"/>
        <v>-6.0000000000000497E-2</v>
      </c>
      <c r="AC80" s="102">
        <f t="shared" si="88"/>
        <v>-6.0000000000000497E-2</v>
      </c>
      <c r="AD80" s="102">
        <f t="shared" si="88"/>
        <v>-5.9999999999999609E-2</v>
      </c>
      <c r="AE80" s="102">
        <f t="shared" si="88"/>
        <v>-5.9999999999999609E-2</v>
      </c>
      <c r="AF80" s="102">
        <f t="shared" si="88"/>
        <v>-5.1999999999999602E-2</v>
      </c>
      <c r="AG80" s="102">
        <f t="shared" si="88"/>
        <v>-4.4000000000000483E-2</v>
      </c>
      <c r="AH80" s="102">
        <f t="shared" si="88"/>
        <v>-3.5999999999999588E-2</v>
      </c>
      <c r="AI80" s="102">
        <f t="shared" si="88"/>
        <v>-2.8000000000000469E-2</v>
      </c>
      <c r="AJ80" s="102">
        <f t="shared" si="88"/>
        <v>-2.0000000000000462E-2</v>
      </c>
      <c r="AK80" s="102">
        <f t="shared" si="88"/>
        <v>-1.4000000000000234E-2</v>
      </c>
      <c r="AL80" s="102">
        <f t="shared" si="88"/>
        <v>-7.9999999999991189E-3</v>
      </c>
      <c r="AM80" s="102">
        <f t="shared" si="88"/>
        <v>-1.9999999999988916E-3</v>
      </c>
      <c r="AN80" s="102">
        <f t="shared" si="88"/>
        <v>4.0000000000013358E-3</v>
      </c>
      <c r="AO80" s="102">
        <f t="shared" si="88"/>
        <v>1.0000000000001563E-2</v>
      </c>
      <c r="AP80" s="103">
        <f t="shared" si="13"/>
        <v>4.0000000000000036E-2</v>
      </c>
    </row>
    <row r="81" spans="1:42" ht="12.75">
      <c r="A81" s="109">
        <v>43019</v>
      </c>
      <c r="B81" s="106">
        <v>7.52</v>
      </c>
      <c r="C81" s="97">
        <v>7.41</v>
      </c>
      <c r="D81" s="99">
        <v>7.4</v>
      </c>
      <c r="E81" s="99">
        <f t="shared" si="0"/>
        <v>7.415</v>
      </c>
      <c r="F81" s="99">
        <v>7.43</v>
      </c>
      <c r="G81" s="99">
        <f t="shared" si="1"/>
        <v>7.4550000000000001</v>
      </c>
      <c r="H81" s="97">
        <v>7.48</v>
      </c>
      <c r="I81" s="100">
        <f t="shared" si="2"/>
        <v>7.5200000000000005</v>
      </c>
      <c r="J81" s="100">
        <f t="shared" si="3"/>
        <v>7.56</v>
      </c>
      <c r="K81" s="99">
        <v>7.6</v>
      </c>
      <c r="L81" s="99">
        <f t="shared" si="4"/>
        <v>7.6619999999999999</v>
      </c>
      <c r="M81" s="99">
        <f t="shared" si="5"/>
        <v>7.7240000000000002</v>
      </c>
      <c r="N81" s="99">
        <f t="shared" si="6"/>
        <v>7.7859999999999996</v>
      </c>
      <c r="O81" s="99">
        <f t="shared" si="7"/>
        <v>7.8479999999999999</v>
      </c>
      <c r="P81" s="97">
        <v>7.91</v>
      </c>
      <c r="Q81" s="100">
        <f t="shared" si="8"/>
        <v>7.9859999999999998</v>
      </c>
      <c r="R81" s="100">
        <f t="shared" si="9"/>
        <v>8.0619999999999994</v>
      </c>
      <c r="S81" s="100">
        <f t="shared" si="10"/>
        <v>8.1379999999999999</v>
      </c>
      <c r="T81" s="100">
        <f t="shared" si="11"/>
        <v>8.2139999999999986</v>
      </c>
      <c r="U81" s="107">
        <v>8.2899999999999991</v>
      </c>
      <c r="V81" s="102">
        <f t="shared" ref="V81:AO81" si="89">B81-B82</f>
        <v>-1.0000000000000675E-2</v>
      </c>
      <c r="W81" s="102">
        <f t="shared" si="89"/>
        <v>-1.9999999999999574E-2</v>
      </c>
      <c r="X81" s="102">
        <f t="shared" si="89"/>
        <v>-2.9999999999999361E-2</v>
      </c>
      <c r="Y81" s="102">
        <f t="shared" si="89"/>
        <v>-4.0000000000000036E-2</v>
      </c>
      <c r="Z81" s="102">
        <f t="shared" si="89"/>
        <v>-5.0000000000000711E-2</v>
      </c>
      <c r="AA81" s="102">
        <f t="shared" si="89"/>
        <v>-5.0000000000000711E-2</v>
      </c>
      <c r="AB81" s="102">
        <f t="shared" si="89"/>
        <v>-4.9999999999999822E-2</v>
      </c>
      <c r="AC81" s="102">
        <f t="shared" si="89"/>
        <v>-4.6666666666665968E-2</v>
      </c>
      <c r="AD81" s="102">
        <f t="shared" si="89"/>
        <v>-4.333333333333389E-2</v>
      </c>
      <c r="AE81" s="102">
        <f t="shared" si="89"/>
        <v>-4.0000000000000036E-2</v>
      </c>
      <c r="AF81" s="102">
        <f t="shared" si="89"/>
        <v>-3.3999999999999808E-2</v>
      </c>
      <c r="AG81" s="102">
        <f t="shared" si="89"/>
        <v>-2.7999999999999581E-2</v>
      </c>
      <c r="AH81" s="102">
        <f t="shared" si="89"/>
        <v>-2.2000000000000242E-2</v>
      </c>
      <c r="AI81" s="102">
        <f t="shared" si="89"/>
        <v>-1.6000000000000014E-2</v>
      </c>
      <c r="AJ81" s="102">
        <f t="shared" si="89"/>
        <v>-9.9999999999997868E-3</v>
      </c>
      <c r="AK81" s="102">
        <f t="shared" si="89"/>
        <v>-6.0000000000002274E-3</v>
      </c>
      <c r="AL81" s="102">
        <f t="shared" si="89"/>
        <v>-2.0000000000006679E-3</v>
      </c>
      <c r="AM81" s="102">
        <f t="shared" si="89"/>
        <v>2.0000000000006679E-3</v>
      </c>
      <c r="AN81" s="102">
        <f t="shared" si="89"/>
        <v>5.999999999998451E-3</v>
      </c>
      <c r="AO81" s="102">
        <f t="shared" si="89"/>
        <v>9.9999999999997868E-3</v>
      </c>
      <c r="AP81" s="103">
        <f t="shared" si="13"/>
        <v>9.9999999999997868E-3</v>
      </c>
    </row>
    <row r="82" spans="1:42" ht="12.75">
      <c r="A82" s="109">
        <v>43018</v>
      </c>
      <c r="B82" s="106">
        <v>7.53</v>
      </c>
      <c r="C82" s="97">
        <v>7.43</v>
      </c>
      <c r="D82" s="99">
        <v>7.43</v>
      </c>
      <c r="E82" s="99">
        <f t="shared" si="0"/>
        <v>7.4550000000000001</v>
      </c>
      <c r="F82" s="99">
        <v>7.48</v>
      </c>
      <c r="G82" s="99">
        <f t="shared" si="1"/>
        <v>7.5050000000000008</v>
      </c>
      <c r="H82" s="97">
        <v>7.53</v>
      </c>
      <c r="I82" s="100">
        <f t="shared" si="2"/>
        <v>7.5666666666666664</v>
      </c>
      <c r="J82" s="100">
        <f t="shared" si="3"/>
        <v>7.6033333333333335</v>
      </c>
      <c r="K82" s="99">
        <v>7.64</v>
      </c>
      <c r="L82" s="99">
        <f t="shared" si="4"/>
        <v>7.6959999999999997</v>
      </c>
      <c r="M82" s="99">
        <f t="shared" si="5"/>
        <v>7.7519999999999998</v>
      </c>
      <c r="N82" s="99">
        <f t="shared" si="6"/>
        <v>7.8079999999999998</v>
      </c>
      <c r="O82" s="99">
        <f t="shared" si="7"/>
        <v>7.8639999999999999</v>
      </c>
      <c r="P82" s="97">
        <v>7.92</v>
      </c>
      <c r="Q82" s="100">
        <f t="shared" si="8"/>
        <v>7.992</v>
      </c>
      <c r="R82" s="100">
        <f t="shared" si="9"/>
        <v>8.0640000000000001</v>
      </c>
      <c r="S82" s="100">
        <f t="shared" si="10"/>
        <v>8.1359999999999992</v>
      </c>
      <c r="T82" s="100">
        <f t="shared" si="11"/>
        <v>8.2080000000000002</v>
      </c>
      <c r="U82" s="107">
        <v>8.2799999999999994</v>
      </c>
      <c r="V82" s="102">
        <f t="shared" ref="V82:AO82" si="90">B82-B83</f>
        <v>-1.9999999999999574E-2</v>
      </c>
      <c r="W82" s="102">
        <f t="shared" si="90"/>
        <v>-6.0000000000000497E-2</v>
      </c>
      <c r="X82" s="102">
        <f t="shared" si="90"/>
        <v>-6.0000000000000497E-2</v>
      </c>
      <c r="Y82" s="102">
        <f t="shared" si="90"/>
        <v>-5.4999999999999716E-2</v>
      </c>
      <c r="Z82" s="102">
        <f t="shared" si="90"/>
        <v>-4.9999999999999822E-2</v>
      </c>
      <c r="AA82" s="102">
        <f t="shared" si="90"/>
        <v>-4.9999999999998934E-2</v>
      </c>
      <c r="AB82" s="102">
        <f t="shared" si="90"/>
        <v>-4.9999999999999822E-2</v>
      </c>
      <c r="AC82" s="102">
        <f t="shared" si="90"/>
        <v>-4.6666666666666856E-2</v>
      </c>
      <c r="AD82" s="102">
        <f t="shared" si="90"/>
        <v>-4.3333333333333002E-2</v>
      </c>
      <c r="AE82" s="102">
        <f t="shared" si="90"/>
        <v>-4.0000000000000036E-2</v>
      </c>
      <c r="AF82" s="102">
        <f t="shared" si="90"/>
        <v>-3.8000000000000256E-2</v>
      </c>
      <c r="AG82" s="102">
        <f t="shared" si="90"/>
        <v>-3.6000000000000476E-2</v>
      </c>
      <c r="AH82" s="102">
        <f t="shared" si="90"/>
        <v>-3.3999999999999808E-2</v>
      </c>
      <c r="AI82" s="102">
        <f t="shared" si="90"/>
        <v>-3.2000000000000028E-2</v>
      </c>
      <c r="AJ82" s="102">
        <f t="shared" si="90"/>
        <v>-3.0000000000000249E-2</v>
      </c>
      <c r="AK82" s="102">
        <f t="shared" si="90"/>
        <v>-2.6000000000000689E-2</v>
      </c>
      <c r="AL82" s="102">
        <f t="shared" si="90"/>
        <v>-2.2000000000000242E-2</v>
      </c>
      <c r="AM82" s="102">
        <f t="shared" si="90"/>
        <v>-1.8000000000000682E-2</v>
      </c>
      <c r="AN82" s="102">
        <f t="shared" si="90"/>
        <v>-1.3999999999999346E-2</v>
      </c>
      <c r="AO82" s="102">
        <f t="shared" si="90"/>
        <v>-9.9999999999997868E-3</v>
      </c>
      <c r="AP82" s="103">
        <f t="shared" si="13"/>
        <v>-9.9999999999997868E-3</v>
      </c>
    </row>
    <row r="83" spans="1:42" ht="12.75">
      <c r="A83" s="109">
        <v>43017</v>
      </c>
      <c r="B83" s="106">
        <v>7.55</v>
      </c>
      <c r="C83" s="97">
        <v>7.49</v>
      </c>
      <c r="D83" s="99">
        <v>7.49</v>
      </c>
      <c r="E83" s="99">
        <f t="shared" si="0"/>
        <v>7.51</v>
      </c>
      <c r="F83" s="99">
        <v>7.53</v>
      </c>
      <c r="G83" s="99">
        <f t="shared" si="1"/>
        <v>7.5549999999999997</v>
      </c>
      <c r="H83" s="97">
        <v>7.58</v>
      </c>
      <c r="I83" s="100">
        <f t="shared" si="2"/>
        <v>7.6133333333333333</v>
      </c>
      <c r="J83" s="100">
        <f t="shared" si="3"/>
        <v>7.6466666666666665</v>
      </c>
      <c r="K83" s="99">
        <v>7.68</v>
      </c>
      <c r="L83" s="99">
        <f t="shared" si="4"/>
        <v>7.734</v>
      </c>
      <c r="M83" s="99">
        <f t="shared" si="5"/>
        <v>7.7880000000000003</v>
      </c>
      <c r="N83" s="99">
        <f t="shared" si="6"/>
        <v>7.8419999999999996</v>
      </c>
      <c r="O83" s="99">
        <f t="shared" si="7"/>
        <v>7.8959999999999999</v>
      </c>
      <c r="P83" s="97">
        <v>7.95</v>
      </c>
      <c r="Q83" s="100">
        <f t="shared" si="8"/>
        <v>8.0180000000000007</v>
      </c>
      <c r="R83" s="100">
        <f t="shared" si="9"/>
        <v>8.0860000000000003</v>
      </c>
      <c r="S83" s="100">
        <f t="shared" si="10"/>
        <v>8.1539999999999999</v>
      </c>
      <c r="T83" s="100">
        <f t="shared" si="11"/>
        <v>8.2219999999999995</v>
      </c>
      <c r="U83" s="107">
        <v>8.2899999999999991</v>
      </c>
      <c r="V83" s="102">
        <f t="shared" ref="V83:AO83" si="91">B83-B84</f>
        <v>-9.9999999999997868E-3</v>
      </c>
      <c r="W83" s="102">
        <f t="shared" si="91"/>
        <v>9.9999999999997868E-3</v>
      </c>
      <c r="X83" s="102">
        <f t="shared" si="91"/>
        <v>9.9999999999997868E-3</v>
      </c>
      <c r="Y83" s="102">
        <f t="shared" si="91"/>
        <v>1.499999999999968E-2</v>
      </c>
      <c r="Z83" s="102">
        <f t="shared" si="91"/>
        <v>2.0000000000000462E-2</v>
      </c>
      <c r="AA83" s="102">
        <f t="shared" si="91"/>
        <v>2.5000000000000355E-2</v>
      </c>
      <c r="AB83" s="102">
        <f t="shared" si="91"/>
        <v>3.0000000000000249E-2</v>
      </c>
      <c r="AC83" s="102">
        <f t="shared" si="91"/>
        <v>3.0000000000000249E-2</v>
      </c>
      <c r="AD83" s="102">
        <f t="shared" si="91"/>
        <v>2.9999999999999361E-2</v>
      </c>
      <c r="AE83" s="102">
        <f t="shared" si="91"/>
        <v>2.9999999999999361E-2</v>
      </c>
      <c r="AF83" s="102">
        <f t="shared" si="91"/>
        <v>2.7999999999999581E-2</v>
      </c>
      <c r="AG83" s="102">
        <f t="shared" si="91"/>
        <v>2.5999999999999801E-2</v>
      </c>
      <c r="AH83" s="102">
        <f t="shared" si="91"/>
        <v>2.4000000000000021E-2</v>
      </c>
      <c r="AI83" s="102">
        <f t="shared" si="91"/>
        <v>2.2000000000000242E-2</v>
      </c>
      <c r="AJ83" s="102">
        <f t="shared" si="91"/>
        <v>2.0000000000000462E-2</v>
      </c>
      <c r="AK83" s="102">
        <f t="shared" si="91"/>
        <v>2.200000000000113E-2</v>
      </c>
      <c r="AL83" s="102">
        <f t="shared" si="91"/>
        <v>2.4000000000000909E-2</v>
      </c>
      <c r="AM83" s="102">
        <f t="shared" si="91"/>
        <v>2.5999999999999801E-2</v>
      </c>
      <c r="AN83" s="102">
        <f t="shared" si="91"/>
        <v>2.8000000000000469E-2</v>
      </c>
      <c r="AO83" s="102">
        <f t="shared" si="91"/>
        <v>2.9999999999999361E-2</v>
      </c>
      <c r="AP83" s="103">
        <f t="shared" si="13"/>
        <v>3.0000000000000249E-2</v>
      </c>
    </row>
    <row r="84" spans="1:42" ht="12.75">
      <c r="A84" s="109">
        <v>43014</v>
      </c>
      <c r="B84" s="106">
        <v>7.56</v>
      </c>
      <c r="C84" s="97">
        <v>7.48</v>
      </c>
      <c r="D84" s="99">
        <v>7.48</v>
      </c>
      <c r="E84" s="99">
        <f t="shared" si="0"/>
        <v>7.4950000000000001</v>
      </c>
      <c r="F84" s="99">
        <v>7.51</v>
      </c>
      <c r="G84" s="99">
        <f t="shared" si="1"/>
        <v>7.5299999999999994</v>
      </c>
      <c r="H84" s="97">
        <v>7.55</v>
      </c>
      <c r="I84" s="100">
        <f t="shared" si="2"/>
        <v>7.583333333333333</v>
      </c>
      <c r="J84" s="100">
        <f t="shared" si="3"/>
        <v>7.6166666666666671</v>
      </c>
      <c r="K84" s="99">
        <v>7.65</v>
      </c>
      <c r="L84" s="99">
        <f t="shared" si="4"/>
        <v>7.7060000000000004</v>
      </c>
      <c r="M84" s="99">
        <f t="shared" si="5"/>
        <v>7.7620000000000005</v>
      </c>
      <c r="N84" s="99">
        <f t="shared" si="6"/>
        <v>7.8179999999999996</v>
      </c>
      <c r="O84" s="99">
        <f t="shared" si="7"/>
        <v>7.8739999999999997</v>
      </c>
      <c r="P84" s="97">
        <v>7.93</v>
      </c>
      <c r="Q84" s="100">
        <f t="shared" si="8"/>
        <v>7.9959999999999996</v>
      </c>
      <c r="R84" s="100">
        <f t="shared" si="9"/>
        <v>8.0619999999999994</v>
      </c>
      <c r="S84" s="100">
        <f t="shared" si="10"/>
        <v>8.1280000000000001</v>
      </c>
      <c r="T84" s="100">
        <f t="shared" si="11"/>
        <v>8.1939999999999991</v>
      </c>
      <c r="U84" s="107">
        <v>8.26</v>
      </c>
      <c r="V84" s="102">
        <f t="shared" ref="V84:AO84" si="92">B84-B85</f>
        <v>9.9999999999997868E-3</v>
      </c>
      <c r="W84" s="102">
        <f t="shared" si="92"/>
        <v>0</v>
      </c>
      <c r="X84" s="102">
        <f t="shared" si="92"/>
        <v>0</v>
      </c>
      <c r="Y84" s="102">
        <f t="shared" si="92"/>
        <v>0</v>
      </c>
      <c r="Z84" s="102">
        <f t="shared" si="92"/>
        <v>0</v>
      </c>
      <c r="AA84" s="102">
        <f t="shared" si="92"/>
        <v>0</v>
      </c>
      <c r="AB84" s="102">
        <f t="shared" si="92"/>
        <v>0</v>
      </c>
      <c r="AC84" s="102">
        <f t="shared" si="92"/>
        <v>3.3333333333329662E-3</v>
      </c>
      <c r="AD84" s="102">
        <f t="shared" si="92"/>
        <v>6.6666666666677088E-3</v>
      </c>
      <c r="AE84" s="102">
        <f t="shared" si="92"/>
        <v>1.0000000000000675E-2</v>
      </c>
      <c r="AF84" s="102">
        <f t="shared" si="92"/>
        <v>1.2000000000000455E-2</v>
      </c>
      <c r="AG84" s="102">
        <f t="shared" si="92"/>
        <v>1.4000000000000234E-2</v>
      </c>
      <c r="AH84" s="102">
        <f t="shared" si="92"/>
        <v>1.6000000000000014E-2</v>
      </c>
      <c r="AI84" s="102">
        <f t="shared" si="92"/>
        <v>1.7999999999999794E-2</v>
      </c>
      <c r="AJ84" s="102">
        <f t="shared" si="92"/>
        <v>1.9999999999999574E-2</v>
      </c>
      <c r="AK84" s="102">
        <f t="shared" si="92"/>
        <v>1.9999999999999574E-2</v>
      </c>
      <c r="AL84" s="102">
        <f t="shared" si="92"/>
        <v>1.9999999999999574E-2</v>
      </c>
      <c r="AM84" s="102">
        <f t="shared" si="92"/>
        <v>1.9999999999999574E-2</v>
      </c>
      <c r="AN84" s="102">
        <f t="shared" si="92"/>
        <v>1.9999999999999574E-2</v>
      </c>
      <c r="AO84" s="102">
        <f t="shared" si="92"/>
        <v>1.9999999999999574E-2</v>
      </c>
      <c r="AP84" s="103">
        <f t="shared" si="13"/>
        <v>1.9999999999999574E-2</v>
      </c>
    </row>
    <row r="85" spans="1:42" ht="12.75">
      <c r="A85" s="109">
        <v>43013</v>
      </c>
      <c r="B85" s="106">
        <v>7.55</v>
      </c>
      <c r="C85" s="97">
        <v>7.48</v>
      </c>
      <c r="D85" s="99">
        <v>7.48</v>
      </c>
      <c r="E85" s="99">
        <f t="shared" si="0"/>
        <v>7.4950000000000001</v>
      </c>
      <c r="F85" s="99">
        <v>7.51</v>
      </c>
      <c r="G85" s="99">
        <f t="shared" si="1"/>
        <v>7.5299999999999994</v>
      </c>
      <c r="H85" s="97">
        <v>7.55</v>
      </c>
      <c r="I85" s="100">
        <f t="shared" si="2"/>
        <v>7.58</v>
      </c>
      <c r="J85" s="100">
        <f t="shared" si="3"/>
        <v>7.6099999999999994</v>
      </c>
      <c r="K85" s="99">
        <v>7.64</v>
      </c>
      <c r="L85" s="99">
        <f t="shared" si="4"/>
        <v>7.694</v>
      </c>
      <c r="M85" s="99">
        <f t="shared" si="5"/>
        <v>7.7480000000000002</v>
      </c>
      <c r="N85" s="99">
        <f t="shared" si="6"/>
        <v>7.8019999999999996</v>
      </c>
      <c r="O85" s="99">
        <f t="shared" si="7"/>
        <v>7.8559999999999999</v>
      </c>
      <c r="P85" s="97">
        <v>7.91</v>
      </c>
      <c r="Q85" s="100">
        <f t="shared" si="8"/>
        <v>7.976</v>
      </c>
      <c r="R85" s="100">
        <f t="shared" si="9"/>
        <v>8.0419999999999998</v>
      </c>
      <c r="S85" s="100">
        <f t="shared" si="10"/>
        <v>8.1080000000000005</v>
      </c>
      <c r="T85" s="100">
        <f t="shared" si="11"/>
        <v>8.1739999999999995</v>
      </c>
      <c r="U85" s="107">
        <v>8.24</v>
      </c>
      <c r="V85" s="102">
        <f t="shared" ref="V85:AO85" si="93">B85-B86</f>
        <v>-2.0000000000000462E-2</v>
      </c>
      <c r="W85" s="102">
        <f t="shared" si="93"/>
        <v>-4.9999999999999822E-2</v>
      </c>
      <c r="X85" s="102">
        <f t="shared" si="93"/>
        <v>-4.9999999999999822E-2</v>
      </c>
      <c r="Y85" s="102">
        <f t="shared" si="93"/>
        <v>-4.4999999999999929E-2</v>
      </c>
      <c r="Z85" s="102">
        <f t="shared" si="93"/>
        <v>-4.0000000000000036E-2</v>
      </c>
      <c r="AA85" s="102">
        <f t="shared" si="93"/>
        <v>-3.5000000000000142E-2</v>
      </c>
      <c r="AB85" s="102">
        <f t="shared" si="93"/>
        <v>-3.0000000000000249E-2</v>
      </c>
      <c r="AC85" s="102">
        <f t="shared" si="93"/>
        <v>-2.6666666666666394E-2</v>
      </c>
      <c r="AD85" s="102">
        <f t="shared" si="93"/>
        <v>-2.3333333333334316E-2</v>
      </c>
      <c r="AE85" s="102">
        <f t="shared" si="93"/>
        <v>-2.0000000000000462E-2</v>
      </c>
      <c r="AF85" s="102">
        <f t="shared" si="93"/>
        <v>-1.7999999999999794E-2</v>
      </c>
      <c r="AG85" s="102">
        <f t="shared" si="93"/>
        <v>-1.6000000000000014E-2</v>
      </c>
      <c r="AH85" s="102">
        <f t="shared" si="93"/>
        <v>-1.4000000000000234E-2</v>
      </c>
      <c r="AI85" s="102">
        <f t="shared" si="93"/>
        <v>-1.2000000000000455E-2</v>
      </c>
      <c r="AJ85" s="102">
        <f t="shared" si="93"/>
        <v>-9.9999999999997868E-3</v>
      </c>
      <c r="AK85" s="102">
        <f t="shared" si="93"/>
        <v>-1.1999999999999567E-2</v>
      </c>
      <c r="AL85" s="102">
        <f t="shared" si="93"/>
        <v>-1.3999999999999346E-2</v>
      </c>
      <c r="AM85" s="102">
        <f t="shared" si="93"/>
        <v>-1.6000000000000014E-2</v>
      </c>
      <c r="AN85" s="102">
        <f t="shared" si="93"/>
        <v>-1.8000000000000682E-2</v>
      </c>
      <c r="AO85" s="102">
        <f t="shared" si="93"/>
        <v>-1.9999999999999574E-2</v>
      </c>
      <c r="AP85" s="103">
        <f t="shared" si="13"/>
        <v>-9.9999999999997868E-3</v>
      </c>
    </row>
    <row r="86" spans="1:42" ht="12.75">
      <c r="A86" s="109">
        <v>43012</v>
      </c>
      <c r="B86" s="106">
        <v>7.57</v>
      </c>
      <c r="C86" s="97">
        <v>7.53</v>
      </c>
      <c r="D86" s="99">
        <v>7.53</v>
      </c>
      <c r="E86" s="99">
        <f t="shared" si="0"/>
        <v>7.54</v>
      </c>
      <c r="F86" s="99">
        <v>7.55</v>
      </c>
      <c r="G86" s="99">
        <f t="shared" si="1"/>
        <v>7.5649999999999995</v>
      </c>
      <c r="H86" s="97">
        <v>7.58</v>
      </c>
      <c r="I86" s="100">
        <f t="shared" si="2"/>
        <v>7.6066666666666665</v>
      </c>
      <c r="J86" s="100">
        <f t="shared" si="3"/>
        <v>7.6333333333333337</v>
      </c>
      <c r="K86" s="99">
        <v>7.66</v>
      </c>
      <c r="L86" s="99">
        <f t="shared" si="4"/>
        <v>7.7119999999999997</v>
      </c>
      <c r="M86" s="99">
        <f t="shared" si="5"/>
        <v>7.7640000000000002</v>
      </c>
      <c r="N86" s="99">
        <f t="shared" si="6"/>
        <v>7.8159999999999998</v>
      </c>
      <c r="O86" s="99">
        <f t="shared" si="7"/>
        <v>7.8680000000000003</v>
      </c>
      <c r="P86" s="97">
        <v>7.92</v>
      </c>
      <c r="Q86" s="100">
        <f t="shared" si="8"/>
        <v>7.9879999999999995</v>
      </c>
      <c r="R86" s="100">
        <f t="shared" si="9"/>
        <v>8.0559999999999992</v>
      </c>
      <c r="S86" s="100">
        <f t="shared" si="10"/>
        <v>8.1240000000000006</v>
      </c>
      <c r="T86" s="100">
        <f t="shared" si="11"/>
        <v>8.1920000000000002</v>
      </c>
      <c r="U86" s="107">
        <v>8.26</v>
      </c>
      <c r="V86" s="102">
        <f t="shared" ref="V86:AO86" si="94">B86-B87</f>
        <v>-4.0000000000000036E-2</v>
      </c>
      <c r="W86" s="102">
        <f t="shared" si="94"/>
        <v>-4.9999999999999822E-2</v>
      </c>
      <c r="X86" s="102">
        <f t="shared" si="94"/>
        <v>-4.0000000000000036E-2</v>
      </c>
      <c r="Y86" s="102">
        <f t="shared" si="94"/>
        <v>-4.0000000000000036E-2</v>
      </c>
      <c r="Z86" s="102">
        <f t="shared" si="94"/>
        <v>-4.0000000000000036E-2</v>
      </c>
      <c r="AA86" s="102">
        <f t="shared" si="94"/>
        <v>-4.0000000000000924E-2</v>
      </c>
      <c r="AB86" s="102">
        <f t="shared" si="94"/>
        <v>-4.0000000000000036E-2</v>
      </c>
      <c r="AC86" s="102">
        <f t="shared" si="94"/>
        <v>-3.6666666666667069E-2</v>
      </c>
      <c r="AD86" s="102">
        <f t="shared" si="94"/>
        <v>-3.3333333333333215E-2</v>
      </c>
      <c r="AE86" s="102">
        <f t="shared" si="94"/>
        <v>-3.0000000000000249E-2</v>
      </c>
      <c r="AF86" s="102">
        <f t="shared" si="94"/>
        <v>-2.8000000000000469E-2</v>
      </c>
      <c r="AG86" s="102">
        <f t="shared" si="94"/>
        <v>-2.5999999999999801E-2</v>
      </c>
      <c r="AH86" s="102">
        <f t="shared" si="94"/>
        <v>-2.4000000000000909E-2</v>
      </c>
      <c r="AI86" s="102">
        <f t="shared" si="94"/>
        <v>-2.2000000000000242E-2</v>
      </c>
      <c r="AJ86" s="102">
        <f t="shared" si="94"/>
        <v>-2.0000000000000462E-2</v>
      </c>
      <c r="AK86" s="102">
        <f t="shared" si="94"/>
        <v>-1.6000000000000014E-2</v>
      </c>
      <c r="AL86" s="102">
        <f t="shared" si="94"/>
        <v>-1.2000000000000455E-2</v>
      </c>
      <c r="AM86" s="102">
        <f t="shared" si="94"/>
        <v>-7.9999999999991189E-3</v>
      </c>
      <c r="AN86" s="102">
        <f t="shared" si="94"/>
        <v>-3.9999999999995595E-3</v>
      </c>
      <c r="AO86" s="102">
        <f t="shared" si="94"/>
        <v>0</v>
      </c>
      <c r="AP86" s="103">
        <f t="shared" si="13"/>
        <v>0</v>
      </c>
    </row>
    <row r="87" spans="1:42" ht="12.75">
      <c r="A87" s="109">
        <v>43011</v>
      </c>
      <c r="B87" s="106">
        <v>7.61</v>
      </c>
      <c r="C87" s="97">
        <v>7.58</v>
      </c>
      <c r="D87" s="99">
        <v>7.57</v>
      </c>
      <c r="E87" s="99">
        <f t="shared" si="0"/>
        <v>7.58</v>
      </c>
      <c r="F87" s="99">
        <v>7.59</v>
      </c>
      <c r="G87" s="99">
        <f t="shared" si="1"/>
        <v>7.6050000000000004</v>
      </c>
      <c r="H87" s="97">
        <v>7.62</v>
      </c>
      <c r="I87" s="100">
        <f t="shared" si="2"/>
        <v>7.6433333333333335</v>
      </c>
      <c r="J87" s="100">
        <f t="shared" si="3"/>
        <v>7.666666666666667</v>
      </c>
      <c r="K87" s="99">
        <v>7.69</v>
      </c>
      <c r="L87" s="99">
        <f t="shared" si="4"/>
        <v>7.74</v>
      </c>
      <c r="M87" s="99">
        <f t="shared" si="5"/>
        <v>7.79</v>
      </c>
      <c r="N87" s="99">
        <f t="shared" si="6"/>
        <v>7.8400000000000007</v>
      </c>
      <c r="O87" s="99">
        <f t="shared" si="7"/>
        <v>7.8900000000000006</v>
      </c>
      <c r="P87" s="97">
        <v>7.94</v>
      </c>
      <c r="Q87" s="100">
        <f t="shared" si="8"/>
        <v>8.0039999999999996</v>
      </c>
      <c r="R87" s="100">
        <f t="shared" si="9"/>
        <v>8.0679999999999996</v>
      </c>
      <c r="S87" s="100">
        <f t="shared" si="10"/>
        <v>8.1319999999999997</v>
      </c>
      <c r="T87" s="100">
        <f t="shared" si="11"/>
        <v>8.1959999999999997</v>
      </c>
      <c r="U87" s="107">
        <v>8.26</v>
      </c>
      <c r="V87" s="102">
        <f t="shared" ref="V87:AO87" si="95">B87-B88</f>
        <v>3.0000000000000249E-2</v>
      </c>
      <c r="W87" s="102">
        <f t="shared" si="95"/>
        <v>0</v>
      </c>
      <c r="X87" s="102">
        <f t="shared" si="95"/>
        <v>-1.9999999999999574E-2</v>
      </c>
      <c r="Y87" s="102">
        <f t="shared" si="95"/>
        <v>-1.499999999999968E-2</v>
      </c>
      <c r="Z87" s="102">
        <f t="shared" si="95"/>
        <v>-9.9999999999997868E-3</v>
      </c>
      <c r="AA87" s="102">
        <f t="shared" si="95"/>
        <v>0</v>
      </c>
      <c r="AB87" s="102">
        <f t="shared" si="95"/>
        <v>9.9999999999997868E-3</v>
      </c>
      <c r="AC87" s="102">
        <f t="shared" si="95"/>
        <v>6.6666666666668206E-3</v>
      </c>
      <c r="AD87" s="102">
        <f t="shared" si="95"/>
        <v>3.3333333333329662E-3</v>
      </c>
      <c r="AE87" s="102">
        <f t="shared" si="95"/>
        <v>0</v>
      </c>
      <c r="AF87" s="102">
        <f t="shared" si="95"/>
        <v>-1.9999999999997797E-3</v>
      </c>
      <c r="AG87" s="102">
        <f t="shared" si="95"/>
        <v>-4.0000000000004476E-3</v>
      </c>
      <c r="AH87" s="102">
        <f t="shared" si="95"/>
        <v>-5.9999999999993392E-3</v>
      </c>
      <c r="AI87" s="102">
        <f t="shared" si="95"/>
        <v>-8.0000000000000071E-3</v>
      </c>
      <c r="AJ87" s="102">
        <f t="shared" si="95"/>
        <v>-9.9999999999997868E-3</v>
      </c>
      <c r="AK87" s="102">
        <f t="shared" si="95"/>
        <v>-1.4000000000001123E-2</v>
      </c>
      <c r="AL87" s="102">
        <f t="shared" si="95"/>
        <v>-1.8000000000000682E-2</v>
      </c>
      <c r="AM87" s="102">
        <f t="shared" si="95"/>
        <v>-2.2000000000000242E-2</v>
      </c>
      <c r="AN87" s="102">
        <f t="shared" si="95"/>
        <v>-2.5999999999999801E-2</v>
      </c>
      <c r="AO87" s="102">
        <f t="shared" si="95"/>
        <v>-2.9999999999999361E-2</v>
      </c>
      <c r="AP87" s="103">
        <f t="shared" si="13"/>
        <v>3.0000000000000249E-2</v>
      </c>
    </row>
    <row r="88" spans="1:42" ht="12.75">
      <c r="A88" s="109">
        <v>43010</v>
      </c>
      <c r="B88" s="106">
        <v>7.58</v>
      </c>
      <c r="C88" s="97">
        <v>7.58</v>
      </c>
      <c r="D88" s="99">
        <v>7.59</v>
      </c>
      <c r="E88" s="99">
        <f t="shared" si="0"/>
        <v>7.5949999999999998</v>
      </c>
      <c r="F88" s="99">
        <v>7.6</v>
      </c>
      <c r="G88" s="99">
        <f t="shared" si="1"/>
        <v>7.6050000000000004</v>
      </c>
      <c r="H88" s="97">
        <v>7.61</v>
      </c>
      <c r="I88" s="100">
        <f t="shared" si="2"/>
        <v>7.6366666666666667</v>
      </c>
      <c r="J88" s="100">
        <f t="shared" si="3"/>
        <v>7.663333333333334</v>
      </c>
      <c r="K88" s="99">
        <v>7.69</v>
      </c>
      <c r="L88" s="99">
        <f t="shared" si="4"/>
        <v>7.742</v>
      </c>
      <c r="M88" s="99">
        <f t="shared" si="5"/>
        <v>7.7940000000000005</v>
      </c>
      <c r="N88" s="99">
        <f t="shared" si="6"/>
        <v>7.8460000000000001</v>
      </c>
      <c r="O88" s="99">
        <f t="shared" si="7"/>
        <v>7.8980000000000006</v>
      </c>
      <c r="P88" s="97">
        <v>7.95</v>
      </c>
      <c r="Q88" s="100">
        <f t="shared" si="8"/>
        <v>8.0180000000000007</v>
      </c>
      <c r="R88" s="100">
        <f t="shared" si="9"/>
        <v>8.0860000000000003</v>
      </c>
      <c r="S88" s="100">
        <f t="shared" si="10"/>
        <v>8.1539999999999999</v>
      </c>
      <c r="T88" s="100">
        <f t="shared" si="11"/>
        <v>8.2219999999999995</v>
      </c>
      <c r="U88" s="107">
        <v>8.2899999999999991</v>
      </c>
      <c r="V88" s="102">
        <f t="shared" ref="V88:AO88" si="96">B88-B89</f>
        <v>-3.0000000000000249E-2</v>
      </c>
      <c r="W88" s="102">
        <f t="shared" si="96"/>
        <v>-9.9999999999997868E-3</v>
      </c>
      <c r="X88" s="102">
        <f t="shared" si="96"/>
        <v>0</v>
      </c>
      <c r="Y88" s="102">
        <f t="shared" si="96"/>
        <v>1.499999999999968E-2</v>
      </c>
      <c r="Z88" s="102">
        <f t="shared" si="96"/>
        <v>2.9999999999999361E-2</v>
      </c>
      <c r="AA88" s="102">
        <f t="shared" si="96"/>
        <v>3.0000000000000249E-2</v>
      </c>
      <c r="AB88" s="102">
        <f t="shared" si="96"/>
        <v>3.0000000000000249E-2</v>
      </c>
      <c r="AC88" s="102">
        <f t="shared" si="96"/>
        <v>3.3333333333333215E-2</v>
      </c>
      <c r="AD88" s="102">
        <f t="shared" si="96"/>
        <v>3.6666666666667069E-2</v>
      </c>
      <c r="AE88" s="102">
        <f t="shared" si="96"/>
        <v>4.0000000000000036E-2</v>
      </c>
      <c r="AF88" s="102">
        <f t="shared" si="96"/>
        <v>4.1999999999999815E-2</v>
      </c>
      <c r="AG88" s="102">
        <f t="shared" si="96"/>
        <v>4.4000000000000483E-2</v>
      </c>
      <c r="AH88" s="102">
        <f t="shared" si="96"/>
        <v>4.5999999999999375E-2</v>
      </c>
      <c r="AI88" s="102">
        <f t="shared" si="96"/>
        <v>4.8000000000000043E-2</v>
      </c>
      <c r="AJ88" s="102">
        <f t="shared" si="96"/>
        <v>4.9999999999999822E-2</v>
      </c>
      <c r="AK88" s="102">
        <f t="shared" si="96"/>
        <v>5.400000000000027E-2</v>
      </c>
      <c r="AL88" s="102">
        <f t="shared" si="96"/>
        <v>5.7999999999999829E-2</v>
      </c>
      <c r="AM88" s="102">
        <f t="shared" si="96"/>
        <v>6.1999999999999389E-2</v>
      </c>
      <c r="AN88" s="102">
        <f t="shared" si="96"/>
        <v>6.5999999999998948E-2</v>
      </c>
      <c r="AO88" s="102">
        <f t="shared" si="96"/>
        <v>6.9999999999998508E-2</v>
      </c>
      <c r="AP88" s="103">
        <f t="shared" si="13"/>
        <v>6.9999999999998508E-2</v>
      </c>
    </row>
    <row r="89" spans="1:42" ht="12.75">
      <c r="A89" s="109">
        <v>43007</v>
      </c>
      <c r="B89" s="106">
        <v>7.61</v>
      </c>
      <c r="C89" s="97">
        <v>7.59</v>
      </c>
      <c r="D89" s="99">
        <v>7.59</v>
      </c>
      <c r="E89" s="99">
        <f t="shared" si="0"/>
        <v>7.58</v>
      </c>
      <c r="F89" s="99">
        <v>7.57</v>
      </c>
      <c r="G89" s="99">
        <f t="shared" si="1"/>
        <v>7.5750000000000002</v>
      </c>
      <c r="H89" s="97">
        <v>7.58</v>
      </c>
      <c r="I89" s="100">
        <f t="shared" si="2"/>
        <v>7.6033333333333335</v>
      </c>
      <c r="J89" s="100">
        <f t="shared" si="3"/>
        <v>7.6266666666666669</v>
      </c>
      <c r="K89" s="99">
        <v>7.65</v>
      </c>
      <c r="L89" s="99">
        <f t="shared" si="4"/>
        <v>7.7</v>
      </c>
      <c r="M89" s="99">
        <f t="shared" si="5"/>
        <v>7.75</v>
      </c>
      <c r="N89" s="99">
        <f t="shared" si="6"/>
        <v>7.8000000000000007</v>
      </c>
      <c r="O89" s="99">
        <f t="shared" si="7"/>
        <v>7.8500000000000005</v>
      </c>
      <c r="P89" s="97">
        <v>7.9</v>
      </c>
      <c r="Q89" s="100">
        <f t="shared" si="8"/>
        <v>7.9640000000000004</v>
      </c>
      <c r="R89" s="100">
        <f t="shared" si="9"/>
        <v>8.0280000000000005</v>
      </c>
      <c r="S89" s="100">
        <f t="shared" si="10"/>
        <v>8.0920000000000005</v>
      </c>
      <c r="T89" s="100">
        <f t="shared" si="11"/>
        <v>8.1560000000000006</v>
      </c>
      <c r="U89" s="107">
        <v>8.2200000000000006</v>
      </c>
      <c r="V89" s="102">
        <f t="shared" ref="V89:AO89" si="97">B89-B90</f>
        <v>-1.9999999999999574E-2</v>
      </c>
      <c r="W89" s="102">
        <f t="shared" si="97"/>
        <v>-3.0000000000000249E-2</v>
      </c>
      <c r="X89" s="102">
        <f t="shared" si="97"/>
        <v>-3.0000000000000249E-2</v>
      </c>
      <c r="Y89" s="102">
        <f t="shared" si="97"/>
        <v>-4.0000000000000036E-2</v>
      </c>
      <c r="Z89" s="102">
        <f t="shared" si="97"/>
        <v>-4.9999999999999822E-2</v>
      </c>
      <c r="AA89" s="102">
        <f t="shared" si="97"/>
        <v>-4.4999999999999929E-2</v>
      </c>
      <c r="AB89" s="102">
        <f t="shared" si="97"/>
        <v>-4.0000000000000036E-2</v>
      </c>
      <c r="AC89" s="102">
        <f t="shared" si="97"/>
        <v>-4.0000000000000036E-2</v>
      </c>
      <c r="AD89" s="102">
        <f t="shared" si="97"/>
        <v>-4.0000000000000036E-2</v>
      </c>
      <c r="AE89" s="102">
        <f t="shared" si="97"/>
        <v>-4.0000000000000036E-2</v>
      </c>
      <c r="AF89" s="102">
        <f t="shared" si="97"/>
        <v>-3.3999999999999808E-2</v>
      </c>
      <c r="AG89" s="102">
        <f t="shared" si="97"/>
        <v>-2.8000000000000469E-2</v>
      </c>
      <c r="AH89" s="102">
        <f t="shared" si="97"/>
        <v>-2.1999999999999353E-2</v>
      </c>
      <c r="AI89" s="102">
        <f t="shared" si="97"/>
        <v>-1.6000000000000014E-2</v>
      </c>
      <c r="AJ89" s="102">
        <f t="shared" si="97"/>
        <v>-9.9999999999997868E-3</v>
      </c>
      <c r="AK89" s="102">
        <f t="shared" si="97"/>
        <v>-6.0000000000002274E-3</v>
      </c>
      <c r="AL89" s="102">
        <f t="shared" si="97"/>
        <v>-2.0000000000006679E-3</v>
      </c>
      <c r="AM89" s="102">
        <f t="shared" si="97"/>
        <v>2.0000000000006679E-3</v>
      </c>
      <c r="AN89" s="102">
        <f t="shared" si="97"/>
        <v>6.0000000000002274E-3</v>
      </c>
      <c r="AO89" s="102">
        <f t="shared" si="97"/>
        <v>9.9999999999997868E-3</v>
      </c>
      <c r="AP89" s="103">
        <f t="shared" si="13"/>
        <v>9.9999999999997868E-3</v>
      </c>
    </row>
    <row r="90" spans="1:42" ht="12.75">
      <c r="A90" s="109">
        <v>43006</v>
      </c>
      <c r="B90" s="106">
        <v>7.63</v>
      </c>
      <c r="C90" s="97">
        <v>7.62</v>
      </c>
      <c r="D90" s="99">
        <v>7.62</v>
      </c>
      <c r="E90" s="99">
        <f t="shared" si="0"/>
        <v>7.62</v>
      </c>
      <c r="F90" s="99">
        <v>7.62</v>
      </c>
      <c r="G90" s="99">
        <f t="shared" si="1"/>
        <v>7.62</v>
      </c>
      <c r="H90" s="97">
        <v>7.62</v>
      </c>
      <c r="I90" s="100">
        <f t="shared" si="2"/>
        <v>7.6433333333333335</v>
      </c>
      <c r="J90" s="100">
        <f t="shared" si="3"/>
        <v>7.666666666666667</v>
      </c>
      <c r="K90" s="99">
        <v>7.69</v>
      </c>
      <c r="L90" s="99">
        <f t="shared" si="4"/>
        <v>7.734</v>
      </c>
      <c r="M90" s="99">
        <f t="shared" si="5"/>
        <v>7.7780000000000005</v>
      </c>
      <c r="N90" s="99">
        <f t="shared" si="6"/>
        <v>7.8220000000000001</v>
      </c>
      <c r="O90" s="99">
        <f t="shared" si="7"/>
        <v>7.8660000000000005</v>
      </c>
      <c r="P90" s="97">
        <v>7.91</v>
      </c>
      <c r="Q90" s="100">
        <f t="shared" si="8"/>
        <v>7.9700000000000006</v>
      </c>
      <c r="R90" s="100">
        <f t="shared" si="9"/>
        <v>8.0300000000000011</v>
      </c>
      <c r="S90" s="100">
        <f t="shared" si="10"/>
        <v>8.09</v>
      </c>
      <c r="T90" s="100">
        <f t="shared" si="11"/>
        <v>8.15</v>
      </c>
      <c r="U90" s="107">
        <v>8.2100000000000009</v>
      </c>
      <c r="V90" s="102">
        <f t="shared" ref="V90:AO90" si="98">B90-B91</f>
        <v>0</v>
      </c>
      <c r="W90" s="102">
        <f t="shared" si="98"/>
        <v>-9.9999999999997868E-3</v>
      </c>
      <c r="X90" s="102">
        <f t="shared" si="98"/>
        <v>-1.9999999999999574E-2</v>
      </c>
      <c r="Y90" s="102">
        <f t="shared" si="98"/>
        <v>-2.4999999999999467E-2</v>
      </c>
      <c r="Z90" s="102">
        <f t="shared" si="98"/>
        <v>-3.0000000000000249E-2</v>
      </c>
      <c r="AA90" s="102">
        <f t="shared" si="98"/>
        <v>-3.5000000000000142E-2</v>
      </c>
      <c r="AB90" s="102">
        <f t="shared" si="98"/>
        <v>-4.0000000000000036E-2</v>
      </c>
      <c r="AC90" s="102">
        <f t="shared" si="98"/>
        <v>-4.3333333333333002E-2</v>
      </c>
      <c r="AD90" s="102">
        <f t="shared" si="98"/>
        <v>-4.6666666666666856E-2</v>
      </c>
      <c r="AE90" s="102">
        <f t="shared" si="98"/>
        <v>-4.9999999999999822E-2</v>
      </c>
      <c r="AF90" s="102">
        <f t="shared" si="98"/>
        <v>-5.600000000000005E-2</v>
      </c>
      <c r="AG90" s="102">
        <f t="shared" si="98"/>
        <v>-6.1999999999999389E-2</v>
      </c>
      <c r="AH90" s="102">
        <f t="shared" si="98"/>
        <v>-6.8000000000000504E-2</v>
      </c>
      <c r="AI90" s="102">
        <f t="shared" si="98"/>
        <v>-7.3999999999999844E-2</v>
      </c>
      <c r="AJ90" s="102">
        <f t="shared" si="98"/>
        <v>-8.0000000000000071E-2</v>
      </c>
      <c r="AK90" s="102">
        <f t="shared" si="98"/>
        <v>-8.799999999999919E-2</v>
      </c>
      <c r="AL90" s="102">
        <f t="shared" si="98"/>
        <v>-9.5999999999998309E-2</v>
      </c>
      <c r="AM90" s="102">
        <f t="shared" si="98"/>
        <v>-0.10400000000000098</v>
      </c>
      <c r="AN90" s="102">
        <f t="shared" si="98"/>
        <v>-0.1120000000000001</v>
      </c>
      <c r="AO90" s="102">
        <f t="shared" si="98"/>
        <v>-0.11999999999999922</v>
      </c>
      <c r="AP90" s="103">
        <f t="shared" si="13"/>
        <v>0</v>
      </c>
    </row>
    <row r="91" spans="1:42" ht="12.75">
      <c r="A91" s="109">
        <v>43005</v>
      </c>
      <c r="B91" s="106">
        <v>7.63</v>
      </c>
      <c r="C91" s="97">
        <v>7.63</v>
      </c>
      <c r="D91" s="99">
        <v>7.64</v>
      </c>
      <c r="E91" s="99">
        <f t="shared" si="0"/>
        <v>7.6449999999999996</v>
      </c>
      <c r="F91" s="99">
        <v>7.65</v>
      </c>
      <c r="G91" s="99">
        <f t="shared" si="1"/>
        <v>7.6550000000000002</v>
      </c>
      <c r="H91" s="97">
        <v>7.66</v>
      </c>
      <c r="I91" s="100">
        <f t="shared" si="2"/>
        <v>7.6866666666666665</v>
      </c>
      <c r="J91" s="100">
        <f t="shared" si="3"/>
        <v>7.7133333333333338</v>
      </c>
      <c r="K91" s="99">
        <v>7.74</v>
      </c>
      <c r="L91" s="99">
        <f t="shared" si="4"/>
        <v>7.79</v>
      </c>
      <c r="M91" s="99">
        <f t="shared" si="5"/>
        <v>7.84</v>
      </c>
      <c r="N91" s="99">
        <f t="shared" si="6"/>
        <v>7.8900000000000006</v>
      </c>
      <c r="O91" s="99">
        <f t="shared" si="7"/>
        <v>7.94</v>
      </c>
      <c r="P91" s="97">
        <v>7.99</v>
      </c>
      <c r="Q91" s="100">
        <f t="shared" si="8"/>
        <v>8.0579999999999998</v>
      </c>
      <c r="R91" s="100">
        <f t="shared" si="9"/>
        <v>8.1259999999999994</v>
      </c>
      <c r="S91" s="100">
        <f t="shared" si="10"/>
        <v>8.1940000000000008</v>
      </c>
      <c r="T91" s="100">
        <f t="shared" si="11"/>
        <v>8.2620000000000005</v>
      </c>
      <c r="U91" s="107">
        <v>8.33</v>
      </c>
      <c r="V91" s="102">
        <f t="shared" ref="V91:AO91" si="99">B91-B92</f>
        <v>1.9999999999999574E-2</v>
      </c>
      <c r="W91" s="102">
        <f t="shared" si="99"/>
        <v>3.0000000000000249E-2</v>
      </c>
      <c r="X91" s="102">
        <f t="shared" si="99"/>
        <v>4.0000000000000036E-2</v>
      </c>
      <c r="Y91" s="102">
        <f t="shared" si="99"/>
        <v>4.9999999999999822E-2</v>
      </c>
      <c r="Z91" s="102">
        <f t="shared" si="99"/>
        <v>6.0000000000000497E-2</v>
      </c>
      <c r="AA91" s="102">
        <f t="shared" si="99"/>
        <v>5.5000000000000604E-2</v>
      </c>
      <c r="AB91" s="102">
        <f t="shared" si="99"/>
        <v>4.9999999999999822E-2</v>
      </c>
      <c r="AC91" s="102">
        <f t="shared" si="99"/>
        <v>4.6666666666665968E-2</v>
      </c>
      <c r="AD91" s="102">
        <f t="shared" si="99"/>
        <v>4.333333333333389E-2</v>
      </c>
      <c r="AE91" s="102">
        <f t="shared" si="99"/>
        <v>4.0000000000000036E-2</v>
      </c>
      <c r="AF91" s="102">
        <f t="shared" si="99"/>
        <v>3.8000000000000256E-2</v>
      </c>
      <c r="AG91" s="102">
        <f t="shared" si="99"/>
        <v>3.5999999999999588E-2</v>
      </c>
      <c r="AH91" s="102">
        <f t="shared" si="99"/>
        <v>3.4000000000000696E-2</v>
      </c>
      <c r="AI91" s="102">
        <f t="shared" si="99"/>
        <v>3.2000000000000028E-2</v>
      </c>
      <c r="AJ91" s="102">
        <f t="shared" si="99"/>
        <v>3.0000000000000249E-2</v>
      </c>
      <c r="AK91" s="102">
        <f t="shared" si="99"/>
        <v>2.8000000000000469E-2</v>
      </c>
      <c r="AL91" s="102">
        <f t="shared" si="99"/>
        <v>2.5999999999999801E-2</v>
      </c>
      <c r="AM91" s="102">
        <f t="shared" si="99"/>
        <v>2.4000000000000909E-2</v>
      </c>
      <c r="AN91" s="102">
        <f t="shared" si="99"/>
        <v>2.2000000000000242E-2</v>
      </c>
      <c r="AO91" s="102">
        <f t="shared" si="99"/>
        <v>1.9999999999999574E-2</v>
      </c>
      <c r="AP91" s="103">
        <f t="shared" si="13"/>
        <v>6.0000000000000497E-2</v>
      </c>
    </row>
    <row r="92" spans="1:42" ht="12.75">
      <c r="A92" s="109">
        <v>43004</v>
      </c>
      <c r="B92" s="106">
        <v>7.61</v>
      </c>
      <c r="C92" s="97">
        <v>7.6</v>
      </c>
      <c r="D92" s="99">
        <v>7.6</v>
      </c>
      <c r="E92" s="99">
        <f t="shared" si="0"/>
        <v>7.5949999999999998</v>
      </c>
      <c r="F92" s="99">
        <v>7.59</v>
      </c>
      <c r="G92" s="99">
        <f t="shared" si="1"/>
        <v>7.6</v>
      </c>
      <c r="H92" s="97">
        <v>7.61</v>
      </c>
      <c r="I92" s="100">
        <f t="shared" si="2"/>
        <v>7.6400000000000006</v>
      </c>
      <c r="J92" s="100">
        <f t="shared" si="3"/>
        <v>7.67</v>
      </c>
      <c r="K92" s="99">
        <v>7.7</v>
      </c>
      <c r="L92" s="99">
        <f t="shared" si="4"/>
        <v>7.7519999999999998</v>
      </c>
      <c r="M92" s="99">
        <f t="shared" si="5"/>
        <v>7.8040000000000003</v>
      </c>
      <c r="N92" s="99">
        <f t="shared" si="6"/>
        <v>7.8559999999999999</v>
      </c>
      <c r="O92" s="99">
        <f t="shared" si="7"/>
        <v>7.9080000000000004</v>
      </c>
      <c r="P92" s="97">
        <v>7.96</v>
      </c>
      <c r="Q92" s="100">
        <f t="shared" si="8"/>
        <v>8.0299999999999994</v>
      </c>
      <c r="R92" s="100">
        <f t="shared" si="9"/>
        <v>8.1</v>
      </c>
      <c r="S92" s="100">
        <f t="shared" si="10"/>
        <v>8.17</v>
      </c>
      <c r="T92" s="100">
        <f t="shared" si="11"/>
        <v>8.24</v>
      </c>
      <c r="U92" s="107">
        <v>8.31</v>
      </c>
      <c r="V92" s="102">
        <f t="shared" ref="V92:AO92" si="100">B92-B93</f>
        <v>6.0000000000000497E-2</v>
      </c>
      <c r="W92" s="102">
        <f t="shared" si="100"/>
        <v>6.9999999999999396E-2</v>
      </c>
      <c r="X92" s="102">
        <f t="shared" si="100"/>
        <v>6.9999999999999396E-2</v>
      </c>
      <c r="Y92" s="102">
        <f t="shared" si="100"/>
        <v>5.9999999999999609E-2</v>
      </c>
      <c r="Z92" s="102">
        <f t="shared" si="100"/>
        <v>4.9999999999999822E-2</v>
      </c>
      <c r="AA92" s="102">
        <f t="shared" si="100"/>
        <v>4.9999999999999822E-2</v>
      </c>
      <c r="AB92" s="102">
        <f t="shared" si="100"/>
        <v>5.0000000000000711E-2</v>
      </c>
      <c r="AC92" s="102">
        <f t="shared" si="100"/>
        <v>4.6666666666667744E-2</v>
      </c>
      <c r="AD92" s="102">
        <f t="shared" si="100"/>
        <v>4.3333333333333002E-2</v>
      </c>
      <c r="AE92" s="102">
        <f t="shared" si="100"/>
        <v>4.0000000000000036E-2</v>
      </c>
      <c r="AF92" s="102">
        <f t="shared" si="100"/>
        <v>3.2000000000000028E-2</v>
      </c>
      <c r="AG92" s="102">
        <f t="shared" si="100"/>
        <v>2.4000000000000021E-2</v>
      </c>
      <c r="AH92" s="102">
        <f t="shared" si="100"/>
        <v>1.6000000000000014E-2</v>
      </c>
      <c r="AI92" s="102">
        <f t="shared" si="100"/>
        <v>8.0000000000000071E-3</v>
      </c>
      <c r="AJ92" s="102">
        <f t="shared" si="100"/>
        <v>0</v>
      </c>
      <c r="AK92" s="102">
        <f t="shared" si="100"/>
        <v>-4.0000000000013358E-3</v>
      </c>
      <c r="AL92" s="102">
        <f t="shared" si="100"/>
        <v>-8.0000000000008953E-3</v>
      </c>
      <c r="AM92" s="102">
        <f t="shared" si="100"/>
        <v>-1.2000000000000455E-2</v>
      </c>
      <c r="AN92" s="102">
        <f t="shared" si="100"/>
        <v>-1.6000000000000014E-2</v>
      </c>
      <c r="AO92" s="102">
        <f t="shared" si="100"/>
        <v>-1.9999999999999574E-2</v>
      </c>
      <c r="AP92" s="103">
        <f t="shared" si="13"/>
        <v>6.9999999999999396E-2</v>
      </c>
    </row>
    <row r="93" spans="1:42" ht="12.75">
      <c r="A93" s="109">
        <v>43003</v>
      </c>
      <c r="B93" s="106">
        <v>7.55</v>
      </c>
      <c r="C93" s="97">
        <v>7.53</v>
      </c>
      <c r="D93" s="99">
        <v>7.53</v>
      </c>
      <c r="E93" s="99">
        <f t="shared" si="0"/>
        <v>7.5350000000000001</v>
      </c>
      <c r="F93" s="99">
        <v>7.54</v>
      </c>
      <c r="G93" s="99">
        <f t="shared" si="1"/>
        <v>7.55</v>
      </c>
      <c r="H93" s="97">
        <v>7.56</v>
      </c>
      <c r="I93" s="100">
        <f t="shared" si="2"/>
        <v>7.5933333333333328</v>
      </c>
      <c r="J93" s="100">
        <f t="shared" si="3"/>
        <v>7.6266666666666669</v>
      </c>
      <c r="K93" s="99">
        <v>7.66</v>
      </c>
      <c r="L93" s="99">
        <f t="shared" si="4"/>
        <v>7.72</v>
      </c>
      <c r="M93" s="99">
        <f t="shared" si="5"/>
        <v>7.78</v>
      </c>
      <c r="N93" s="99">
        <f t="shared" si="6"/>
        <v>7.84</v>
      </c>
      <c r="O93" s="99">
        <f t="shared" si="7"/>
        <v>7.9</v>
      </c>
      <c r="P93" s="97">
        <v>7.96</v>
      </c>
      <c r="Q93" s="100">
        <f t="shared" si="8"/>
        <v>8.0340000000000007</v>
      </c>
      <c r="R93" s="100">
        <f t="shared" si="9"/>
        <v>8.1080000000000005</v>
      </c>
      <c r="S93" s="100">
        <f t="shared" si="10"/>
        <v>8.1820000000000004</v>
      </c>
      <c r="T93" s="100">
        <f t="shared" si="11"/>
        <v>8.2560000000000002</v>
      </c>
      <c r="U93" s="107">
        <v>8.33</v>
      </c>
      <c r="V93" s="102">
        <f t="shared" ref="V93:AO93" si="101">B93-B94</f>
        <v>1.9999999999999574E-2</v>
      </c>
      <c r="W93" s="102">
        <f t="shared" si="101"/>
        <v>0</v>
      </c>
      <c r="X93" s="102">
        <f t="shared" si="101"/>
        <v>0</v>
      </c>
      <c r="Y93" s="102">
        <f t="shared" si="101"/>
        <v>4.9999999999998934E-3</v>
      </c>
      <c r="Z93" s="102">
        <f t="shared" si="101"/>
        <v>9.9999999999997868E-3</v>
      </c>
      <c r="AA93" s="102">
        <f t="shared" si="101"/>
        <v>9.9999999999997868E-3</v>
      </c>
      <c r="AB93" s="102">
        <f t="shared" si="101"/>
        <v>9.9999999999997868E-3</v>
      </c>
      <c r="AC93" s="102">
        <f t="shared" si="101"/>
        <v>1.6666666666666607E-2</v>
      </c>
      <c r="AD93" s="102">
        <f t="shared" si="101"/>
        <v>2.3333333333333428E-2</v>
      </c>
      <c r="AE93" s="102">
        <f t="shared" si="101"/>
        <v>3.0000000000000249E-2</v>
      </c>
      <c r="AF93" s="102">
        <f t="shared" si="101"/>
        <v>3.3999999999999808E-2</v>
      </c>
      <c r="AG93" s="102">
        <f t="shared" si="101"/>
        <v>3.8000000000000256E-2</v>
      </c>
      <c r="AH93" s="102">
        <f t="shared" si="101"/>
        <v>4.1999999999999815E-2</v>
      </c>
      <c r="AI93" s="102">
        <f t="shared" si="101"/>
        <v>4.6000000000000263E-2</v>
      </c>
      <c r="AJ93" s="102">
        <f t="shared" si="101"/>
        <v>4.9999999999999822E-2</v>
      </c>
      <c r="AK93" s="102">
        <f t="shared" si="101"/>
        <v>5.0000000000000711E-2</v>
      </c>
      <c r="AL93" s="102">
        <f t="shared" si="101"/>
        <v>5.0000000000000711E-2</v>
      </c>
      <c r="AM93" s="102">
        <f t="shared" si="101"/>
        <v>5.0000000000000711E-2</v>
      </c>
      <c r="AN93" s="102">
        <f t="shared" si="101"/>
        <v>5.0000000000000711E-2</v>
      </c>
      <c r="AO93" s="102">
        <f t="shared" si="101"/>
        <v>5.0000000000000711E-2</v>
      </c>
      <c r="AP93" s="103">
        <f t="shared" si="13"/>
        <v>5.0000000000000711E-2</v>
      </c>
    </row>
    <row r="94" spans="1:42" ht="12.75">
      <c r="A94" s="109">
        <v>43000</v>
      </c>
      <c r="B94" s="106">
        <v>7.53</v>
      </c>
      <c r="C94" s="97">
        <v>7.53</v>
      </c>
      <c r="D94" s="99">
        <v>7.53</v>
      </c>
      <c r="E94" s="99">
        <f t="shared" si="0"/>
        <v>7.53</v>
      </c>
      <c r="F94" s="99">
        <v>7.53</v>
      </c>
      <c r="G94" s="99">
        <f t="shared" si="1"/>
        <v>7.54</v>
      </c>
      <c r="H94" s="97">
        <v>7.55</v>
      </c>
      <c r="I94" s="100">
        <f t="shared" si="2"/>
        <v>7.5766666666666662</v>
      </c>
      <c r="J94" s="100">
        <f t="shared" si="3"/>
        <v>7.6033333333333335</v>
      </c>
      <c r="K94" s="99">
        <v>7.63</v>
      </c>
      <c r="L94" s="99">
        <f t="shared" si="4"/>
        <v>7.6859999999999999</v>
      </c>
      <c r="M94" s="99">
        <f t="shared" si="5"/>
        <v>7.742</v>
      </c>
      <c r="N94" s="99">
        <f t="shared" si="6"/>
        <v>7.798</v>
      </c>
      <c r="O94" s="99">
        <f t="shared" si="7"/>
        <v>7.8540000000000001</v>
      </c>
      <c r="P94" s="97">
        <v>7.91</v>
      </c>
      <c r="Q94" s="100">
        <f t="shared" si="8"/>
        <v>7.984</v>
      </c>
      <c r="R94" s="100">
        <f t="shared" si="9"/>
        <v>8.0579999999999998</v>
      </c>
      <c r="S94" s="100">
        <f t="shared" si="10"/>
        <v>8.1319999999999997</v>
      </c>
      <c r="T94" s="100">
        <f t="shared" si="11"/>
        <v>8.2059999999999995</v>
      </c>
      <c r="U94" s="107">
        <v>8.2799999999999994</v>
      </c>
      <c r="V94" s="102">
        <f t="shared" ref="V94:AO94" si="102">B94-B95</f>
        <v>-4.9999999999999822E-2</v>
      </c>
      <c r="W94" s="102">
        <f t="shared" si="102"/>
        <v>-4.9999999999999822E-2</v>
      </c>
      <c r="X94" s="102">
        <f t="shared" si="102"/>
        <v>-4.0000000000000036E-2</v>
      </c>
      <c r="Y94" s="102">
        <f t="shared" si="102"/>
        <v>-3.0000000000000249E-2</v>
      </c>
      <c r="Z94" s="102">
        <f t="shared" si="102"/>
        <v>-1.9999999999999574E-2</v>
      </c>
      <c r="AA94" s="102">
        <f t="shared" si="102"/>
        <v>-9.9999999999997868E-3</v>
      </c>
      <c r="AB94" s="102">
        <f t="shared" si="102"/>
        <v>0</v>
      </c>
      <c r="AC94" s="102">
        <f t="shared" si="102"/>
        <v>0</v>
      </c>
      <c r="AD94" s="102">
        <f t="shared" si="102"/>
        <v>0</v>
      </c>
      <c r="AE94" s="102">
        <f t="shared" si="102"/>
        <v>0</v>
      </c>
      <c r="AF94" s="102">
        <f t="shared" si="102"/>
        <v>0</v>
      </c>
      <c r="AG94" s="102">
        <f t="shared" si="102"/>
        <v>0</v>
      </c>
      <c r="AH94" s="102">
        <f t="shared" si="102"/>
        <v>0</v>
      </c>
      <c r="AI94" s="102">
        <f t="shared" si="102"/>
        <v>0</v>
      </c>
      <c r="AJ94" s="102">
        <f t="shared" si="102"/>
        <v>0</v>
      </c>
      <c r="AK94" s="102">
        <f t="shared" si="102"/>
        <v>-1.9999999999997797E-3</v>
      </c>
      <c r="AL94" s="102">
        <f t="shared" si="102"/>
        <v>-3.9999999999995595E-3</v>
      </c>
      <c r="AM94" s="102">
        <f t="shared" si="102"/>
        <v>-6.0000000000002274E-3</v>
      </c>
      <c r="AN94" s="102">
        <f t="shared" si="102"/>
        <v>-7.9999999999991189E-3</v>
      </c>
      <c r="AO94" s="102">
        <f t="shared" si="102"/>
        <v>-9.9999999999997868E-3</v>
      </c>
      <c r="AP94" s="103">
        <f t="shared" si="13"/>
        <v>0</v>
      </c>
    </row>
    <row r="95" spans="1:42" ht="12.75">
      <c r="A95" s="109">
        <v>42999</v>
      </c>
      <c r="B95" s="106">
        <v>7.58</v>
      </c>
      <c r="C95" s="97">
        <v>7.58</v>
      </c>
      <c r="D95" s="99">
        <v>7.57</v>
      </c>
      <c r="E95" s="99">
        <f t="shared" si="0"/>
        <v>7.5600000000000005</v>
      </c>
      <c r="F95" s="99">
        <v>7.55</v>
      </c>
      <c r="G95" s="99">
        <f t="shared" si="1"/>
        <v>7.55</v>
      </c>
      <c r="H95" s="97">
        <v>7.55</v>
      </c>
      <c r="I95" s="100">
        <f t="shared" si="2"/>
        <v>7.5766666666666662</v>
      </c>
      <c r="J95" s="100">
        <f t="shared" si="3"/>
        <v>7.6033333333333335</v>
      </c>
      <c r="K95" s="99">
        <v>7.63</v>
      </c>
      <c r="L95" s="99">
        <f t="shared" si="4"/>
        <v>7.6859999999999999</v>
      </c>
      <c r="M95" s="99">
        <f t="shared" si="5"/>
        <v>7.742</v>
      </c>
      <c r="N95" s="99">
        <f t="shared" si="6"/>
        <v>7.798</v>
      </c>
      <c r="O95" s="99">
        <f t="shared" si="7"/>
        <v>7.8540000000000001</v>
      </c>
      <c r="P95" s="97">
        <v>7.91</v>
      </c>
      <c r="Q95" s="100">
        <f t="shared" si="8"/>
        <v>7.9859999999999998</v>
      </c>
      <c r="R95" s="100">
        <f t="shared" si="9"/>
        <v>8.0619999999999994</v>
      </c>
      <c r="S95" s="100">
        <f t="shared" si="10"/>
        <v>8.1379999999999999</v>
      </c>
      <c r="T95" s="100">
        <f t="shared" si="11"/>
        <v>8.2139999999999986</v>
      </c>
      <c r="U95" s="107">
        <v>8.2899999999999991</v>
      </c>
      <c r="V95" s="102">
        <f t="shared" ref="V95:AO95" si="103">B95-B96</f>
        <v>-1.9999999999999574E-2</v>
      </c>
      <c r="W95" s="102">
        <f t="shared" si="103"/>
        <v>2.0000000000000462E-2</v>
      </c>
      <c r="X95" s="102">
        <f t="shared" si="103"/>
        <v>4.0000000000000036E-2</v>
      </c>
      <c r="Y95" s="102">
        <f t="shared" si="103"/>
        <v>4.4999999999999929E-2</v>
      </c>
      <c r="Z95" s="102">
        <f t="shared" si="103"/>
        <v>4.9999999999999822E-2</v>
      </c>
      <c r="AA95" s="102">
        <f t="shared" si="103"/>
        <v>4.4999999999999929E-2</v>
      </c>
      <c r="AB95" s="102">
        <f t="shared" si="103"/>
        <v>4.0000000000000036E-2</v>
      </c>
      <c r="AC95" s="102">
        <f t="shared" si="103"/>
        <v>3.6666666666666181E-2</v>
      </c>
      <c r="AD95" s="102">
        <f t="shared" si="103"/>
        <v>3.3333333333334103E-2</v>
      </c>
      <c r="AE95" s="102">
        <f t="shared" si="103"/>
        <v>3.0000000000000249E-2</v>
      </c>
      <c r="AF95" s="102">
        <f t="shared" si="103"/>
        <v>2.5999999999999801E-2</v>
      </c>
      <c r="AG95" s="102">
        <f t="shared" si="103"/>
        <v>2.2000000000000242E-2</v>
      </c>
      <c r="AH95" s="102">
        <f t="shared" si="103"/>
        <v>1.7999999999999794E-2</v>
      </c>
      <c r="AI95" s="102">
        <f t="shared" si="103"/>
        <v>1.4000000000000234E-2</v>
      </c>
      <c r="AJ95" s="102">
        <f t="shared" si="103"/>
        <v>9.9999999999997868E-3</v>
      </c>
      <c r="AK95" s="102">
        <f t="shared" si="103"/>
        <v>9.9999999999997868E-3</v>
      </c>
      <c r="AL95" s="102">
        <f t="shared" si="103"/>
        <v>9.9999999999997868E-3</v>
      </c>
      <c r="AM95" s="102">
        <f t="shared" si="103"/>
        <v>9.9999999999997868E-3</v>
      </c>
      <c r="AN95" s="102">
        <f t="shared" si="103"/>
        <v>9.9999999999997868E-3</v>
      </c>
      <c r="AO95" s="102">
        <f t="shared" si="103"/>
        <v>9.9999999999997868E-3</v>
      </c>
      <c r="AP95" s="103">
        <f t="shared" si="13"/>
        <v>4.9999999999999822E-2</v>
      </c>
    </row>
    <row r="96" spans="1:42" ht="12.75">
      <c r="A96" s="109">
        <v>42998</v>
      </c>
      <c r="B96" s="106">
        <v>7.6</v>
      </c>
      <c r="C96" s="97">
        <v>7.56</v>
      </c>
      <c r="D96" s="99">
        <v>7.53</v>
      </c>
      <c r="E96" s="99">
        <f t="shared" si="0"/>
        <v>7.5150000000000006</v>
      </c>
      <c r="F96" s="99">
        <v>7.5</v>
      </c>
      <c r="G96" s="99">
        <f t="shared" si="1"/>
        <v>7.5049999999999999</v>
      </c>
      <c r="H96" s="97">
        <v>7.51</v>
      </c>
      <c r="I96" s="100">
        <f t="shared" si="2"/>
        <v>7.54</v>
      </c>
      <c r="J96" s="100">
        <f t="shared" si="3"/>
        <v>7.5699999999999994</v>
      </c>
      <c r="K96" s="99">
        <v>7.6</v>
      </c>
      <c r="L96" s="99">
        <f t="shared" si="4"/>
        <v>7.66</v>
      </c>
      <c r="M96" s="99">
        <f t="shared" si="5"/>
        <v>7.72</v>
      </c>
      <c r="N96" s="99">
        <f t="shared" si="6"/>
        <v>7.78</v>
      </c>
      <c r="O96" s="99">
        <f t="shared" si="7"/>
        <v>7.84</v>
      </c>
      <c r="P96" s="97">
        <v>7.9</v>
      </c>
      <c r="Q96" s="100">
        <f t="shared" si="8"/>
        <v>7.976</v>
      </c>
      <c r="R96" s="100">
        <f t="shared" si="9"/>
        <v>8.0519999999999996</v>
      </c>
      <c r="S96" s="100">
        <f t="shared" si="10"/>
        <v>8.1280000000000001</v>
      </c>
      <c r="T96" s="100">
        <f t="shared" si="11"/>
        <v>8.2039999999999988</v>
      </c>
      <c r="U96" s="107">
        <v>8.2799999999999994</v>
      </c>
      <c r="V96" s="102">
        <f t="shared" ref="V96:AO96" si="104">B96-B97</f>
        <v>-1.0000000000000675E-2</v>
      </c>
      <c r="W96" s="102">
        <f t="shared" si="104"/>
        <v>-3.0000000000000249E-2</v>
      </c>
      <c r="X96" s="102">
        <f t="shared" si="104"/>
        <v>-2.9999999999999361E-2</v>
      </c>
      <c r="Y96" s="102">
        <f t="shared" si="104"/>
        <v>-2.9999999999999361E-2</v>
      </c>
      <c r="Z96" s="102">
        <f t="shared" si="104"/>
        <v>-3.0000000000000249E-2</v>
      </c>
      <c r="AA96" s="102">
        <f t="shared" si="104"/>
        <v>-3.0000000000000249E-2</v>
      </c>
      <c r="AB96" s="102">
        <f t="shared" si="104"/>
        <v>-3.0000000000000249E-2</v>
      </c>
      <c r="AC96" s="102">
        <f t="shared" si="104"/>
        <v>-2.6666666666666394E-2</v>
      </c>
      <c r="AD96" s="102">
        <f t="shared" si="104"/>
        <v>-2.3333333333334316E-2</v>
      </c>
      <c r="AE96" s="102">
        <f t="shared" si="104"/>
        <v>-2.0000000000000462E-2</v>
      </c>
      <c r="AF96" s="102">
        <f t="shared" si="104"/>
        <v>-1.7999999999999794E-2</v>
      </c>
      <c r="AG96" s="102">
        <f t="shared" si="104"/>
        <v>-1.6000000000000014E-2</v>
      </c>
      <c r="AH96" s="102">
        <f t="shared" si="104"/>
        <v>-1.4000000000000234E-2</v>
      </c>
      <c r="AI96" s="102">
        <f t="shared" si="104"/>
        <v>-1.2000000000000455E-2</v>
      </c>
      <c r="AJ96" s="102">
        <f t="shared" si="104"/>
        <v>-9.9999999999997868E-3</v>
      </c>
      <c r="AK96" s="102">
        <f t="shared" si="104"/>
        <v>-8.0000000000000071E-3</v>
      </c>
      <c r="AL96" s="102">
        <f t="shared" si="104"/>
        <v>-6.0000000000002274E-3</v>
      </c>
      <c r="AM96" s="102">
        <f t="shared" si="104"/>
        <v>-3.9999999999995595E-3</v>
      </c>
      <c r="AN96" s="102">
        <f t="shared" si="104"/>
        <v>-2.0000000000006679E-3</v>
      </c>
      <c r="AO96" s="102">
        <f t="shared" si="104"/>
        <v>0</v>
      </c>
      <c r="AP96" s="103">
        <f t="shared" si="13"/>
        <v>0</v>
      </c>
    </row>
    <row r="97" spans="1:42" ht="12.75">
      <c r="A97" s="109">
        <v>42997</v>
      </c>
      <c r="B97" s="106">
        <v>7.61</v>
      </c>
      <c r="C97" s="97">
        <v>7.59</v>
      </c>
      <c r="D97" s="99">
        <v>7.56</v>
      </c>
      <c r="E97" s="99">
        <f t="shared" si="0"/>
        <v>7.5449999999999999</v>
      </c>
      <c r="F97" s="99">
        <v>7.53</v>
      </c>
      <c r="G97" s="99">
        <f t="shared" si="1"/>
        <v>7.5350000000000001</v>
      </c>
      <c r="H97" s="97">
        <v>7.54</v>
      </c>
      <c r="I97" s="100">
        <f t="shared" si="2"/>
        <v>7.5666666666666664</v>
      </c>
      <c r="J97" s="100">
        <f t="shared" si="3"/>
        <v>7.5933333333333337</v>
      </c>
      <c r="K97" s="99">
        <v>7.62</v>
      </c>
      <c r="L97" s="99">
        <f t="shared" si="4"/>
        <v>7.6779999999999999</v>
      </c>
      <c r="M97" s="99">
        <f t="shared" si="5"/>
        <v>7.7359999999999998</v>
      </c>
      <c r="N97" s="99">
        <f t="shared" si="6"/>
        <v>7.7940000000000005</v>
      </c>
      <c r="O97" s="99">
        <f t="shared" si="7"/>
        <v>7.8520000000000003</v>
      </c>
      <c r="P97" s="97">
        <v>7.91</v>
      </c>
      <c r="Q97" s="100">
        <f t="shared" si="8"/>
        <v>7.984</v>
      </c>
      <c r="R97" s="100">
        <f t="shared" si="9"/>
        <v>8.0579999999999998</v>
      </c>
      <c r="S97" s="100">
        <f t="shared" si="10"/>
        <v>8.1319999999999997</v>
      </c>
      <c r="T97" s="100">
        <f t="shared" si="11"/>
        <v>8.2059999999999995</v>
      </c>
      <c r="U97" s="107">
        <v>8.2799999999999994</v>
      </c>
      <c r="V97" s="102">
        <f t="shared" ref="V97:AO97" si="105">B97-B98</f>
        <v>0</v>
      </c>
      <c r="W97" s="102">
        <f t="shared" si="105"/>
        <v>0</v>
      </c>
      <c r="X97" s="102">
        <f t="shared" si="105"/>
        <v>-1.0000000000000675E-2</v>
      </c>
      <c r="Y97" s="102">
        <f t="shared" si="105"/>
        <v>-9.9999999999997868E-3</v>
      </c>
      <c r="Z97" s="102">
        <f t="shared" si="105"/>
        <v>-9.9999999999997868E-3</v>
      </c>
      <c r="AA97" s="102">
        <f t="shared" si="105"/>
        <v>-4.9999999999998934E-3</v>
      </c>
      <c r="AB97" s="102">
        <f t="shared" si="105"/>
        <v>0</v>
      </c>
      <c r="AC97" s="102">
        <f t="shared" si="105"/>
        <v>-3.3333333333338544E-3</v>
      </c>
      <c r="AD97" s="102">
        <f t="shared" si="105"/>
        <v>-6.6666666666659324E-3</v>
      </c>
      <c r="AE97" s="102">
        <f t="shared" si="105"/>
        <v>-9.9999999999997868E-3</v>
      </c>
      <c r="AF97" s="102">
        <f t="shared" si="105"/>
        <v>-9.9999999999997868E-3</v>
      </c>
      <c r="AG97" s="102">
        <f t="shared" si="105"/>
        <v>-9.9999999999997868E-3</v>
      </c>
      <c r="AH97" s="102">
        <f t="shared" si="105"/>
        <v>-9.9999999999997868E-3</v>
      </c>
      <c r="AI97" s="102">
        <f t="shared" si="105"/>
        <v>-9.9999999999997868E-3</v>
      </c>
      <c r="AJ97" s="102">
        <f t="shared" si="105"/>
        <v>-9.9999999999997868E-3</v>
      </c>
      <c r="AK97" s="102">
        <f t="shared" si="105"/>
        <v>-9.9999999999997868E-3</v>
      </c>
      <c r="AL97" s="102">
        <f t="shared" si="105"/>
        <v>-9.9999999999997868E-3</v>
      </c>
      <c r="AM97" s="102">
        <f t="shared" si="105"/>
        <v>-9.9999999999997868E-3</v>
      </c>
      <c r="AN97" s="102">
        <f t="shared" si="105"/>
        <v>-9.9999999999997868E-3</v>
      </c>
      <c r="AO97" s="102">
        <f t="shared" si="105"/>
        <v>-9.9999999999997868E-3</v>
      </c>
      <c r="AP97" s="103">
        <f t="shared" si="13"/>
        <v>0</v>
      </c>
    </row>
    <row r="98" spans="1:42" ht="12.75">
      <c r="A98" s="109">
        <v>42996</v>
      </c>
      <c r="B98" s="106">
        <v>7.61</v>
      </c>
      <c r="C98" s="97">
        <v>7.59</v>
      </c>
      <c r="D98" s="99">
        <v>7.57</v>
      </c>
      <c r="E98" s="99">
        <f t="shared" si="0"/>
        <v>7.5549999999999997</v>
      </c>
      <c r="F98" s="99">
        <v>7.54</v>
      </c>
      <c r="G98" s="99">
        <f t="shared" si="1"/>
        <v>7.54</v>
      </c>
      <c r="H98" s="97">
        <v>7.54</v>
      </c>
      <c r="I98" s="100">
        <f t="shared" si="2"/>
        <v>7.57</v>
      </c>
      <c r="J98" s="100">
        <f t="shared" si="3"/>
        <v>7.6</v>
      </c>
      <c r="K98" s="99">
        <v>7.63</v>
      </c>
      <c r="L98" s="99">
        <f t="shared" si="4"/>
        <v>7.6879999999999997</v>
      </c>
      <c r="M98" s="99">
        <f t="shared" si="5"/>
        <v>7.7459999999999996</v>
      </c>
      <c r="N98" s="99">
        <f t="shared" si="6"/>
        <v>7.8040000000000003</v>
      </c>
      <c r="O98" s="99">
        <f t="shared" si="7"/>
        <v>7.8620000000000001</v>
      </c>
      <c r="P98" s="97">
        <v>7.92</v>
      </c>
      <c r="Q98" s="100">
        <f t="shared" si="8"/>
        <v>7.9939999999999998</v>
      </c>
      <c r="R98" s="100">
        <f t="shared" si="9"/>
        <v>8.0679999999999996</v>
      </c>
      <c r="S98" s="100">
        <f t="shared" si="10"/>
        <v>8.1419999999999995</v>
      </c>
      <c r="T98" s="100">
        <f t="shared" si="11"/>
        <v>8.2159999999999993</v>
      </c>
      <c r="U98" s="107">
        <v>8.2899999999999991</v>
      </c>
      <c r="V98" s="102">
        <f t="shared" ref="V98:AO98" si="106">B98-B99</f>
        <v>1.0000000000000675E-2</v>
      </c>
      <c r="W98" s="102">
        <f t="shared" si="106"/>
        <v>-2.0000000000000462E-2</v>
      </c>
      <c r="X98" s="102">
        <f t="shared" si="106"/>
        <v>-9.9999999999997868E-3</v>
      </c>
      <c r="Y98" s="102">
        <f t="shared" si="106"/>
        <v>4.9999999999998934E-3</v>
      </c>
      <c r="Z98" s="102">
        <f t="shared" si="106"/>
        <v>2.0000000000000462E-2</v>
      </c>
      <c r="AA98" s="102">
        <f t="shared" si="106"/>
        <v>3.0000000000000249E-2</v>
      </c>
      <c r="AB98" s="102">
        <f t="shared" si="106"/>
        <v>4.0000000000000036E-2</v>
      </c>
      <c r="AC98" s="102">
        <f t="shared" si="106"/>
        <v>4.333333333333389E-2</v>
      </c>
      <c r="AD98" s="102">
        <f t="shared" si="106"/>
        <v>4.6666666666665968E-2</v>
      </c>
      <c r="AE98" s="102">
        <f t="shared" si="106"/>
        <v>4.9999999999999822E-2</v>
      </c>
      <c r="AF98" s="102">
        <f t="shared" si="106"/>
        <v>4.9999999999999822E-2</v>
      </c>
      <c r="AG98" s="102">
        <f t="shared" si="106"/>
        <v>4.9999999999999822E-2</v>
      </c>
      <c r="AH98" s="102">
        <f t="shared" si="106"/>
        <v>4.9999999999999822E-2</v>
      </c>
      <c r="AI98" s="102">
        <f t="shared" si="106"/>
        <v>4.9999999999999822E-2</v>
      </c>
      <c r="AJ98" s="102">
        <f t="shared" si="106"/>
        <v>4.9999999999999822E-2</v>
      </c>
      <c r="AK98" s="102">
        <f t="shared" si="106"/>
        <v>5.1999999999999602E-2</v>
      </c>
      <c r="AL98" s="102">
        <f t="shared" si="106"/>
        <v>5.400000000000027E-2</v>
      </c>
      <c r="AM98" s="102">
        <f t="shared" si="106"/>
        <v>5.5999999999999162E-2</v>
      </c>
      <c r="AN98" s="102">
        <f t="shared" si="106"/>
        <v>5.7999999999998053E-2</v>
      </c>
      <c r="AO98" s="102">
        <f t="shared" si="106"/>
        <v>5.9999999999998721E-2</v>
      </c>
      <c r="AP98" s="103">
        <f t="shared" si="13"/>
        <v>5.9999999999998721E-2</v>
      </c>
    </row>
    <row r="99" spans="1:42" ht="12.75">
      <c r="A99" s="109">
        <v>42993</v>
      </c>
      <c r="B99" s="106">
        <v>7.6</v>
      </c>
      <c r="C99" s="97">
        <v>7.61</v>
      </c>
      <c r="D99" s="99">
        <v>7.58</v>
      </c>
      <c r="E99" s="99">
        <f t="shared" si="0"/>
        <v>7.55</v>
      </c>
      <c r="F99" s="99">
        <v>7.52</v>
      </c>
      <c r="G99" s="99">
        <f t="shared" si="1"/>
        <v>7.51</v>
      </c>
      <c r="H99" s="97">
        <v>7.5</v>
      </c>
      <c r="I99" s="100">
        <f t="shared" si="2"/>
        <v>7.5266666666666664</v>
      </c>
      <c r="J99" s="100">
        <f t="shared" si="3"/>
        <v>7.5533333333333337</v>
      </c>
      <c r="K99" s="99">
        <v>7.58</v>
      </c>
      <c r="L99" s="99">
        <f t="shared" si="4"/>
        <v>7.6379999999999999</v>
      </c>
      <c r="M99" s="99">
        <f t="shared" si="5"/>
        <v>7.6959999999999997</v>
      </c>
      <c r="N99" s="99">
        <f t="shared" si="6"/>
        <v>7.7540000000000004</v>
      </c>
      <c r="O99" s="99">
        <f t="shared" si="7"/>
        <v>7.8120000000000003</v>
      </c>
      <c r="P99" s="97">
        <v>7.87</v>
      </c>
      <c r="Q99" s="100">
        <f t="shared" si="8"/>
        <v>7.9420000000000002</v>
      </c>
      <c r="R99" s="100">
        <f t="shared" si="9"/>
        <v>8.0139999999999993</v>
      </c>
      <c r="S99" s="100">
        <f t="shared" si="10"/>
        <v>8.0860000000000003</v>
      </c>
      <c r="T99" s="100">
        <f t="shared" si="11"/>
        <v>8.1580000000000013</v>
      </c>
      <c r="U99" s="107">
        <v>8.23</v>
      </c>
      <c r="V99" s="102">
        <f t="shared" ref="V99:AO99" si="107">B99-B100</f>
        <v>-5.0000000000000711E-2</v>
      </c>
      <c r="W99" s="102">
        <f t="shared" si="107"/>
        <v>-9.9999999999997868E-3</v>
      </c>
      <c r="X99" s="102">
        <f t="shared" si="107"/>
        <v>-9.9999999999997868E-3</v>
      </c>
      <c r="Y99" s="102">
        <f t="shared" si="107"/>
        <v>-1.0000000000000675E-2</v>
      </c>
      <c r="Z99" s="102">
        <f t="shared" si="107"/>
        <v>-1.0000000000000675E-2</v>
      </c>
      <c r="AA99" s="102">
        <f t="shared" si="107"/>
        <v>-1.5000000000000568E-2</v>
      </c>
      <c r="AB99" s="102">
        <f t="shared" si="107"/>
        <v>-1.9999999999999574E-2</v>
      </c>
      <c r="AC99" s="102">
        <f t="shared" si="107"/>
        <v>-1.9999999999999574E-2</v>
      </c>
      <c r="AD99" s="102">
        <f t="shared" si="107"/>
        <v>-1.9999999999999574E-2</v>
      </c>
      <c r="AE99" s="102">
        <f t="shared" si="107"/>
        <v>-1.9999999999999574E-2</v>
      </c>
      <c r="AF99" s="102">
        <f t="shared" si="107"/>
        <v>-1.9999999999999574E-2</v>
      </c>
      <c r="AG99" s="102">
        <f t="shared" si="107"/>
        <v>-1.9999999999999574E-2</v>
      </c>
      <c r="AH99" s="102">
        <f t="shared" si="107"/>
        <v>-1.9999999999999574E-2</v>
      </c>
      <c r="AI99" s="102">
        <f t="shared" si="107"/>
        <v>-1.9999999999999574E-2</v>
      </c>
      <c r="AJ99" s="102">
        <f t="shared" si="107"/>
        <v>-1.9999999999999574E-2</v>
      </c>
      <c r="AK99" s="102">
        <f t="shared" si="107"/>
        <v>-1.7999999999999794E-2</v>
      </c>
      <c r="AL99" s="102">
        <f t="shared" si="107"/>
        <v>-1.6000000000000014E-2</v>
      </c>
      <c r="AM99" s="102">
        <f t="shared" si="107"/>
        <v>-1.3999999999999346E-2</v>
      </c>
      <c r="AN99" s="102">
        <f t="shared" si="107"/>
        <v>-1.1999999999998678E-2</v>
      </c>
      <c r="AO99" s="102">
        <f t="shared" si="107"/>
        <v>-9.9999999999997868E-3</v>
      </c>
      <c r="AP99" s="103">
        <f t="shared" si="13"/>
        <v>-9.9999999999997868E-3</v>
      </c>
    </row>
    <row r="100" spans="1:42" ht="12.75">
      <c r="A100" s="109">
        <v>42992</v>
      </c>
      <c r="B100" s="106">
        <v>7.65</v>
      </c>
      <c r="C100" s="97">
        <v>7.62</v>
      </c>
      <c r="D100" s="99">
        <v>7.59</v>
      </c>
      <c r="E100" s="99">
        <f t="shared" si="0"/>
        <v>7.5600000000000005</v>
      </c>
      <c r="F100" s="99">
        <v>7.53</v>
      </c>
      <c r="G100" s="99">
        <f t="shared" si="1"/>
        <v>7.5250000000000004</v>
      </c>
      <c r="H100" s="97">
        <v>7.52</v>
      </c>
      <c r="I100" s="100">
        <f t="shared" si="2"/>
        <v>7.546666666666666</v>
      </c>
      <c r="J100" s="100">
        <f t="shared" si="3"/>
        <v>7.5733333333333333</v>
      </c>
      <c r="K100" s="99">
        <v>7.6</v>
      </c>
      <c r="L100" s="99">
        <f t="shared" si="4"/>
        <v>7.6579999999999995</v>
      </c>
      <c r="M100" s="99">
        <f t="shared" si="5"/>
        <v>7.7159999999999993</v>
      </c>
      <c r="N100" s="99">
        <f t="shared" si="6"/>
        <v>7.774</v>
      </c>
      <c r="O100" s="99">
        <f t="shared" si="7"/>
        <v>7.8319999999999999</v>
      </c>
      <c r="P100" s="97">
        <v>7.89</v>
      </c>
      <c r="Q100" s="100">
        <f t="shared" si="8"/>
        <v>7.96</v>
      </c>
      <c r="R100" s="100">
        <f t="shared" si="9"/>
        <v>8.0299999999999994</v>
      </c>
      <c r="S100" s="100">
        <f t="shared" si="10"/>
        <v>8.1</v>
      </c>
      <c r="T100" s="100">
        <f t="shared" si="11"/>
        <v>8.17</v>
      </c>
      <c r="U100" s="107">
        <v>8.24</v>
      </c>
      <c r="V100" s="102">
        <f t="shared" ref="V100:AO100" si="108">B100-B101</f>
        <v>0</v>
      </c>
      <c r="W100" s="102">
        <f t="shared" si="108"/>
        <v>-9.9999999999997868E-3</v>
      </c>
      <c r="X100" s="102">
        <f t="shared" si="108"/>
        <v>0</v>
      </c>
      <c r="Y100" s="102">
        <f t="shared" si="108"/>
        <v>0</v>
      </c>
      <c r="Z100" s="102">
        <f t="shared" si="108"/>
        <v>0</v>
      </c>
      <c r="AA100" s="102">
        <f t="shared" si="108"/>
        <v>5.0000000000007816E-3</v>
      </c>
      <c r="AB100" s="102">
        <f t="shared" si="108"/>
        <v>9.9999999999997868E-3</v>
      </c>
      <c r="AC100" s="102">
        <f t="shared" si="108"/>
        <v>9.9999999999997868E-3</v>
      </c>
      <c r="AD100" s="102">
        <f t="shared" si="108"/>
        <v>9.9999999999997868E-3</v>
      </c>
      <c r="AE100" s="102">
        <f t="shared" si="108"/>
        <v>9.9999999999997868E-3</v>
      </c>
      <c r="AF100" s="102">
        <f t="shared" si="108"/>
        <v>9.9999999999997868E-3</v>
      </c>
      <c r="AG100" s="102">
        <f t="shared" si="108"/>
        <v>9.9999999999997868E-3</v>
      </c>
      <c r="AH100" s="102">
        <f t="shared" si="108"/>
        <v>9.9999999999997868E-3</v>
      </c>
      <c r="AI100" s="102">
        <f t="shared" si="108"/>
        <v>9.9999999999997868E-3</v>
      </c>
      <c r="AJ100" s="102">
        <f t="shared" si="108"/>
        <v>9.9999999999997868E-3</v>
      </c>
      <c r="AK100" s="102">
        <f t="shared" si="108"/>
        <v>8.0000000000000071E-3</v>
      </c>
      <c r="AL100" s="102">
        <f t="shared" si="108"/>
        <v>5.999999999998451E-3</v>
      </c>
      <c r="AM100" s="102">
        <f t="shared" si="108"/>
        <v>3.9999999999995595E-3</v>
      </c>
      <c r="AN100" s="102">
        <f t="shared" si="108"/>
        <v>2.0000000000006679E-3</v>
      </c>
      <c r="AO100" s="102">
        <f t="shared" si="108"/>
        <v>0</v>
      </c>
      <c r="AP100" s="103">
        <f t="shared" si="13"/>
        <v>9.9999999999997868E-3</v>
      </c>
    </row>
    <row r="101" spans="1:42" ht="12.75">
      <c r="A101" s="109">
        <v>42991</v>
      </c>
      <c r="B101" s="106">
        <v>7.65</v>
      </c>
      <c r="C101" s="97">
        <v>7.63</v>
      </c>
      <c r="D101" s="99">
        <v>7.59</v>
      </c>
      <c r="E101" s="99">
        <f t="shared" si="0"/>
        <v>7.5600000000000005</v>
      </c>
      <c r="F101" s="99">
        <v>7.53</v>
      </c>
      <c r="G101" s="99">
        <f t="shared" si="1"/>
        <v>7.52</v>
      </c>
      <c r="H101" s="97">
        <v>7.51</v>
      </c>
      <c r="I101" s="100">
        <f t="shared" si="2"/>
        <v>7.5366666666666662</v>
      </c>
      <c r="J101" s="100">
        <f t="shared" si="3"/>
        <v>7.5633333333333335</v>
      </c>
      <c r="K101" s="99">
        <v>7.59</v>
      </c>
      <c r="L101" s="99">
        <f t="shared" si="4"/>
        <v>7.6479999999999997</v>
      </c>
      <c r="M101" s="99">
        <f t="shared" si="5"/>
        <v>7.7059999999999995</v>
      </c>
      <c r="N101" s="99">
        <f t="shared" si="6"/>
        <v>7.7640000000000002</v>
      </c>
      <c r="O101" s="99">
        <f t="shared" si="7"/>
        <v>7.8220000000000001</v>
      </c>
      <c r="P101" s="97">
        <v>7.88</v>
      </c>
      <c r="Q101" s="100">
        <f t="shared" si="8"/>
        <v>7.952</v>
      </c>
      <c r="R101" s="100">
        <f t="shared" si="9"/>
        <v>8.0240000000000009</v>
      </c>
      <c r="S101" s="100">
        <f t="shared" si="10"/>
        <v>8.0960000000000001</v>
      </c>
      <c r="T101" s="100">
        <f t="shared" si="11"/>
        <v>8.1679999999999993</v>
      </c>
      <c r="U101" s="107">
        <v>8.24</v>
      </c>
      <c r="V101" s="102">
        <f t="shared" ref="V101:AO101" si="109">B101-B102</f>
        <v>-9.9999999999997868E-3</v>
      </c>
      <c r="W101" s="102">
        <f t="shared" si="109"/>
        <v>0</v>
      </c>
      <c r="X101" s="102">
        <f t="shared" si="109"/>
        <v>-9.9999999999997868E-3</v>
      </c>
      <c r="Y101" s="102">
        <f t="shared" si="109"/>
        <v>-9.9999999999997868E-3</v>
      </c>
      <c r="Z101" s="102">
        <f t="shared" si="109"/>
        <v>-9.9999999999997868E-3</v>
      </c>
      <c r="AA101" s="102">
        <f t="shared" si="109"/>
        <v>-9.9999999999997868E-3</v>
      </c>
      <c r="AB101" s="102">
        <f t="shared" si="109"/>
        <v>-9.9999999999997868E-3</v>
      </c>
      <c r="AC101" s="102">
        <f t="shared" si="109"/>
        <v>-6.6666666666668206E-3</v>
      </c>
      <c r="AD101" s="102">
        <f t="shared" si="109"/>
        <v>-3.3333333333329662E-3</v>
      </c>
      <c r="AE101" s="102">
        <f t="shared" si="109"/>
        <v>0</v>
      </c>
      <c r="AF101" s="102">
        <f t="shared" si="109"/>
        <v>0</v>
      </c>
      <c r="AG101" s="102">
        <f t="shared" si="109"/>
        <v>0</v>
      </c>
      <c r="AH101" s="102">
        <f t="shared" si="109"/>
        <v>0</v>
      </c>
      <c r="AI101" s="102">
        <f t="shared" si="109"/>
        <v>0</v>
      </c>
      <c r="AJ101" s="102">
        <f t="shared" si="109"/>
        <v>0</v>
      </c>
      <c r="AK101" s="102">
        <f t="shared" si="109"/>
        <v>-1.9999999999997797E-3</v>
      </c>
      <c r="AL101" s="102">
        <f t="shared" si="109"/>
        <v>-3.9999999999995595E-3</v>
      </c>
      <c r="AM101" s="102">
        <f t="shared" si="109"/>
        <v>-6.0000000000002274E-3</v>
      </c>
      <c r="AN101" s="102">
        <f t="shared" si="109"/>
        <v>-8.0000000000008953E-3</v>
      </c>
      <c r="AO101" s="102">
        <f t="shared" si="109"/>
        <v>-9.9999999999997868E-3</v>
      </c>
      <c r="AP101" s="103">
        <f t="shared" si="13"/>
        <v>0</v>
      </c>
    </row>
    <row r="102" spans="1:42" ht="12.75">
      <c r="A102" s="109">
        <v>42990</v>
      </c>
      <c r="B102" s="106">
        <v>7.66</v>
      </c>
      <c r="C102" s="97">
        <v>7.63</v>
      </c>
      <c r="D102" s="99">
        <v>7.6</v>
      </c>
      <c r="E102" s="99">
        <f t="shared" si="0"/>
        <v>7.57</v>
      </c>
      <c r="F102" s="99">
        <v>7.54</v>
      </c>
      <c r="G102" s="99">
        <f t="shared" si="1"/>
        <v>7.5299999999999994</v>
      </c>
      <c r="H102" s="97">
        <v>7.52</v>
      </c>
      <c r="I102" s="100">
        <f t="shared" si="2"/>
        <v>7.543333333333333</v>
      </c>
      <c r="J102" s="100">
        <f t="shared" si="3"/>
        <v>7.5666666666666664</v>
      </c>
      <c r="K102" s="99">
        <v>7.59</v>
      </c>
      <c r="L102" s="99">
        <f t="shared" si="4"/>
        <v>7.6479999999999997</v>
      </c>
      <c r="M102" s="99">
        <f t="shared" si="5"/>
        <v>7.7059999999999995</v>
      </c>
      <c r="N102" s="99">
        <f t="shared" si="6"/>
        <v>7.7640000000000002</v>
      </c>
      <c r="O102" s="99">
        <f t="shared" si="7"/>
        <v>7.8220000000000001</v>
      </c>
      <c r="P102" s="97">
        <v>7.88</v>
      </c>
      <c r="Q102" s="100">
        <f t="shared" si="8"/>
        <v>7.9539999999999997</v>
      </c>
      <c r="R102" s="100">
        <f t="shared" si="9"/>
        <v>8.0280000000000005</v>
      </c>
      <c r="S102" s="100">
        <f t="shared" si="10"/>
        <v>8.1020000000000003</v>
      </c>
      <c r="T102" s="100">
        <f t="shared" si="11"/>
        <v>8.1760000000000002</v>
      </c>
      <c r="U102" s="107">
        <v>8.25</v>
      </c>
      <c r="V102" s="102">
        <f t="shared" ref="V102:AO102" si="110">B102-B103</f>
        <v>0</v>
      </c>
      <c r="W102" s="102">
        <f t="shared" si="110"/>
        <v>0</v>
      </c>
      <c r="X102" s="102">
        <f t="shared" si="110"/>
        <v>9.9999999999997868E-3</v>
      </c>
      <c r="Y102" s="102">
        <f t="shared" si="110"/>
        <v>1.5000000000000568E-2</v>
      </c>
      <c r="Z102" s="102">
        <f t="shared" si="110"/>
        <v>2.0000000000000462E-2</v>
      </c>
      <c r="AA102" s="102">
        <f t="shared" si="110"/>
        <v>2.4999999999999467E-2</v>
      </c>
      <c r="AB102" s="102">
        <f t="shared" si="110"/>
        <v>2.9999999999999361E-2</v>
      </c>
      <c r="AC102" s="102">
        <f t="shared" si="110"/>
        <v>2.9999999999999361E-2</v>
      </c>
      <c r="AD102" s="102">
        <f t="shared" si="110"/>
        <v>3.0000000000000249E-2</v>
      </c>
      <c r="AE102" s="102">
        <f t="shared" si="110"/>
        <v>3.0000000000000249E-2</v>
      </c>
      <c r="AF102" s="102">
        <f t="shared" si="110"/>
        <v>2.7999999999999581E-2</v>
      </c>
      <c r="AG102" s="102">
        <f t="shared" si="110"/>
        <v>2.5999999999999801E-2</v>
      </c>
      <c r="AH102" s="102">
        <f t="shared" si="110"/>
        <v>2.4000000000000021E-2</v>
      </c>
      <c r="AI102" s="102">
        <f t="shared" si="110"/>
        <v>2.2000000000000242E-2</v>
      </c>
      <c r="AJ102" s="102">
        <f t="shared" si="110"/>
        <v>1.9999999999999574E-2</v>
      </c>
      <c r="AK102" s="102">
        <f t="shared" si="110"/>
        <v>1.9999999999999574E-2</v>
      </c>
      <c r="AL102" s="102">
        <f t="shared" si="110"/>
        <v>1.9999999999999574E-2</v>
      </c>
      <c r="AM102" s="102">
        <f t="shared" si="110"/>
        <v>1.9999999999999574E-2</v>
      </c>
      <c r="AN102" s="102">
        <f t="shared" si="110"/>
        <v>1.9999999999999574E-2</v>
      </c>
      <c r="AO102" s="102">
        <f t="shared" si="110"/>
        <v>1.9999999999999574E-2</v>
      </c>
      <c r="AP102" s="103">
        <f t="shared" si="13"/>
        <v>3.0000000000000249E-2</v>
      </c>
    </row>
    <row r="103" spans="1:42" ht="12.75">
      <c r="A103" s="109">
        <v>42989</v>
      </c>
      <c r="B103" s="106">
        <v>7.66</v>
      </c>
      <c r="C103" s="97">
        <v>7.63</v>
      </c>
      <c r="D103" s="99">
        <v>7.59</v>
      </c>
      <c r="E103" s="99">
        <f t="shared" si="0"/>
        <v>7.5549999999999997</v>
      </c>
      <c r="F103" s="99">
        <v>7.52</v>
      </c>
      <c r="G103" s="99">
        <f t="shared" si="1"/>
        <v>7.5049999999999999</v>
      </c>
      <c r="H103" s="97">
        <v>7.49</v>
      </c>
      <c r="I103" s="100">
        <f t="shared" si="2"/>
        <v>7.5133333333333336</v>
      </c>
      <c r="J103" s="100">
        <f t="shared" si="3"/>
        <v>7.5366666666666662</v>
      </c>
      <c r="K103" s="99">
        <v>7.56</v>
      </c>
      <c r="L103" s="99">
        <f t="shared" si="4"/>
        <v>7.62</v>
      </c>
      <c r="M103" s="99">
        <f t="shared" si="5"/>
        <v>7.68</v>
      </c>
      <c r="N103" s="99">
        <f t="shared" si="6"/>
        <v>7.74</v>
      </c>
      <c r="O103" s="99">
        <f t="shared" si="7"/>
        <v>7.8</v>
      </c>
      <c r="P103" s="97">
        <v>7.86</v>
      </c>
      <c r="Q103" s="100">
        <f t="shared" si="8"/>
        <v>7.9340000000000002</v>
      </c>
      <c r="R103" s="100">
        <f t="shared" si="9"/>
        <v>8.0080000000000009</v>
      </c>
      <c r="S103" s="100">
        <f t="shared" si="10"/>
        <v>8.0820000000000007</v>
      </c>
      <c r="T103" s="100">
        <f t="shared" si="11"/>
        <v>8.1560000000000006</v>
      </c>
      <c r="U103" s="107">
        <v>8.23</v>
      </c>
      <c r="V103" s="102">
        <f t="shared" ref="V103:AO103" si="111">B103-B104</f>
        <v>-1.9999999999999574E-2</v>
      </c>
      <c r="W103" s="102">
        <f t="shared" si="111"/>
        <v>-9.9999999999997868E-3</v>
      </c>
      <c r="X103" s="102">
        <f t="shared" si="111"/>
        <v>0</v>
      </c>
      <c r="Y103" s="102">
        <f t="shared" si="111"/>
        <v>0</v>
      </c>
      <c r="Z103" s="102">
        <f t="shared" si="111"/>
        <v>0</v>
      </c>
      <c r="AA103" s="102">
        <f t="shared" si="111"/>
        <v>-4.9999999999998934E-3</v>
      </c>
      <c r="AB103" s="102">
        <f t="shared" si="111"/>
        <v>-9.9999999999997868E-3</v>
      </c>
      <c r="AC103" s="102">
        <f t="shared" si="111"/>
        <v>-6.6666666666659324E-3</v>
      </c>
      <c r="AD103" s="102">
        <f t="shared" si="111"/>
        <v>-3.3333333333338544E-3</v>
      </c>
      <c r="AE103" s="102">
        <f t="shared" si="111"/>
        <v>0</v>
      </c>
      <c r="AF103" s="102">
        <f t="shared" si="111"/>
        <v>6.0000000000002274E-3</v>
      </c>
      <c r="AG103" s="102">
        <f t="shared" si="111"/>
        <v>1.1999999999999567E-2</v>
      </c>
      <c r="AH103" s="102">
        <f t="shared" si="111"/>
        <v>1.8000000000000682E-2</v>
      </c>
      <c r="AI103" s="102">
        <f t="shared" si="111"/>
        <v>2.4000000000000021E-2</v>
      </c>
      <c r="AJ103" s="102">
        <f t="shared" si="111"/>
        <v>3.0000000000000249E-2</v>
      </c>
      <c r="AK103" s="102">
        <f t="shared" si="111"/>
        <v>3.2000000000000028E-2</v>
      </c>
      <c r="AL103" s="102">
        <f t="shared" si="111"/>
        <v>3.4000000000000696E-2</v>
      </c>
      <c r="AM103" s="102">
        <f t="shared" si="111"/>
        <v>3.6000000000001364E-2</v>
      </c>
      <c r="AN103" s="102">
        <f t="shared" si="111"/>
        <v>3.8000000000000256E-2</v>
      </c>
      <c r="AO103" s="102">
        <f t="shared" si="111"/>
        <v>4.0000000000000924E-2</v>
      </c>
      <c r="AP103" s="103">
        <f t="shared" si="13"/>
        <v>4.0000000000000924E-2</v>
      </c>
    </row>
    <row r="104" spans="1:42" ht="12.75">
      <c r="A104" s="109">
        <v>42986</v>
      </c>
      <c r="B104" s="106">
        <v>7.68</v>
      </c>
      <c r="C104" s="97">
        <v>7.64</v>
      </c>
      <c r="D104" s="99">
        <v>7.59</v>
      </c>
      <c r="E104" s="99">
        <f t="shared" si="0"/>
        <v>7.5549999999999997</v>
      </c>
      <c r="F104" s="99">
        <v>7.52</v>
      </c>
      <c r="G104" s="99">
        <f t="shared" si="1"/>
        <v>7.51</v>
      </c>
      <c r="H104" s="97">
        <v>7.5</v>
      </c>
      <c r="I104" s="100">
        <f t="shared" si="2"/>
        <v>7.52</v>
      </c>
      <c r="J104" s="100">
        <f t="shared" si="3"/>
        <v>7.54</v>
      </c>
      <c r="K104" s="99">
        <v>7.56</v>
      </c>
      <c r="L104" s="99">
        <f t="shared" si="4"/>
        <v>7.6139999999999999</v>
      </c>
      <c r="M104" s="99">
        <f t="shared" si="5"/>
        <v>7.6680000000000001</v>
      </c>
      <c r="N104" s="99">
        <f t="shared" si="6"/>
        <v>7.7219999999999995</v>
      </c>
      <c r="O104" s="99">
        <f t="shared" si="7"/>
        <v>7.7759999999999998</v>
      </c>
      <c r="P104" s="97">
        <v>7.83</v>
      </c>
      <c r="Q104" s="100">
        <f t="shared" si="8"/>
        <v>7.9020000000000001</v>
      </c>
      <c r="R104" s="100">
        <f t="shared" si="9"/>
        <v>7.9740000000000002</v>
      </c>
      <c r="S104" s="100">
        <f t="shared" si="10"/>
        <v>8.0459999999999994</v>
      </c>
      <c r="T104" s="100">
        <f t="shared" si="11"/>
        <v>8.1180000000000003</v>
      </c>
      <c r="U104" s="107">
        <v>8.19</v>
      </c>
      <c r="V104" s="102">
        <f t="shared" ref="V104:AO104" si="112">B104-B105</f>
        <v>0</v>
      </c>
      <c r="W104" s="102">
        <f t="shared" si="112"/>
        <v>0</v>
      </c>
      <c r="X104" s="102">
        <f t="shared" si="112"/>
        <v>-9.9999999999997868E-3</v>
      </c>
      <c r="Y104" s="102">
        <f t="shared" si="112"/>
        <v>-4.9999999999998934E-3</v>
      </c>
      <c r="Z104" s="102">
        <f t="shared" si="112"/>
        <v>0</v>
      </c>
      <c r="AA104" s="102">
        <f t="shared" si="112"/>
        <v>0</v>
      </c>
      <c r="AB104" s="102">
        <f t="shared" si="112"/>
        <v>0</v>
      </c>
      <c r="AC104" s="102">
        <f t="shared" si="112"/>
        <v>-3.3333333333338544E-3</v>
      </c>
      <c r="AD104" s="102">
        <f t="shared" si="112"/>
        <v>-6.6666666666668206E-3</v>
      </c>
      <c r="AE104" s="102">
        <f t="shared" si="112"/>
        <v>-1.0000000000000675E-2</v>
      </c>
      <c r="AF104" s="102">
        <f t="shared" si="112"/>
        <v>-1.4000000000000234E-2</v>
      </c>
      <c r="AG104" s="102">
        <f t="shared" si="112"/>
        <v>-1.7999999999999794E-2</v>
      </c>
      <c r="AH104" s="102">
        <f t="shared" si="112"/>
        <v>-2.200000000000113E-2</v>
      </c>
      <c r="AI104" s="102">
        <f t="shared" si="112"/>
        <v>-2.6000000000000689E-2</v>
      </c>
      <c r="AJ104" s="102">
        <f t="shared" si="112"/>
        <v>-3.0000000000000249E-2</v>
      </c>
      <c r="AK104" s="102">
        <f t="shared" si="112"/>
        <v>-3.3999999999999808E-2</v>
      </c>
      <c r="AL104" s="102">
        <f t="shared" si="112"/>
        <v>-3.8000000000000256E-2</v>
      </c>
      <c r="AM104" s="102">
        <f t="shared" si="112"/>
        <v>-4.2000000000001592E-2</v>
      </c>
      <c r="AN104" s="102">
        <f t="shared" si="112"/>
        <v>-4.5999999999999375E-2</v>
      </c>
      <c r="AO104" s="102">
        <f t="shared" si="112"/>
        <v>-5.0000000000000711E-2</v>
      </c>
      <c r="AP104" s="103">
        <f t="shared" si="13"/>
        <v>0</v>
      </c>
    </row>
    <row r="105" spans="1:42" ht="12.75">
      <c r="A105" s="109">
        <v>42985</v>
      </c>
      <c r="B105" s="106">
        <v>7.68</v>
      </c>
      <c r="C105" s="97">
        <v>7.64</v>
      </c>
      <c r="D105" s="99">
        <v>7.6</v>
      </c>
      <c r="E105" s="99">
        <f t="shared" si="0"/>
        <v>7.56</v>
      </c>
      <c r="F105" s="99">
        <v>7.52</v>
      </c>
      <c r="G105" s="99">
        <f t="shared" si="1"/>
        <v>7.51</v>
      </c>
      <c r="H105" s="97">
        <v>7.5</v>
      </c>
      <c r="I105" s="100">
        <f t="shared" si="2"/>
        <v>7.5233333333333334</v>
      </c>
      <c r="J105" s="100">
        <f t="shared" si="3"/>
        <v>7.5466666666666669</v>
      </c>
      <c r="K105" s="99">
        <v>7.57</v>
      </c>
      <c r="L105" s="99">
        <f t="shared" si="4"/>
        <v>7.6280000000000001</v>
      </c>
      <c r="M105" s="99">
        <f t="shared" si="5"/>
        <v>7.6859999999999999</v>
      </c>
      <c r="N105" s="99">
        <f t="shared" si="6"/>
        <v>7.7440000000000007</v>
      </c>
      <c r="O105" s="99">
        <f t="shared" si="7"/>
        <v>7.8020000000000005</v>
      </c>
      <c r="P105" s="97">
        <v>7.86</v>
      </c>
      <c r="Q105" s="100">
        <f t="shared" si="8"/>
        <v>7.9359999999999999</v>
      </c>
      <c r="R105" s="100">
        <f t="shared" si="9"/>
        <v>8.0120000000000005</v>
      </c>
      <c r="S105" s="100">
        <f t="shared" si="10"/>
        <v>8.088000000000001</v>
      </c>
      <c r="T105" s="100">
        <f t="shared" si="11"/>
        <v>8.1639999999999997</v>
      </c>
      <c r="U105" s="107">
        <v>8.24</v>
      </c>
      <c r="V105" s="102">
        <f t="shared" ref="V105:AO105" si="113">B105-B106</f>
        <v>-3.0000000000000249E-2</v>
      </c>
      <c r="W105" s="102">
        <f t="shared" si="113"/>
        <v>0</v>
      </c>
      <c r="X105" s="102">
        <f t="shared" si="113"/>
        <v>0</v>
      </c>
      <c r="Y105" s="102">
        <f t="shared" si="113"/>
        <v>0</v>
      </c>
      <c r="Z105" s="102">
        <f t="shared" si="113"/>
        <v>0</v>
      </c>
      <c r="AA105" s="102">
        <f t="shared" si="113"/>
        <v>0</v>
      </c>
      <c r="AB105" s="102">
        <f t="shared" si="113"/>
        <v>0</v>
      </c>
      <c r="AC105" s="102">
        <f t="shared" si="113"/>
        <v>6.6666666666668206E-3</v>
      </c>
      <c r="AD105" s="102">
        <f t="shared" si="113"/>
        <v>1.3333333333333641E-2</v>
      </c>
      <c r="AE105" s="102">
        <f t="shared" si="113"/>
        <v>2.0000000000000462E-2</v>
      </c>
      <c r="AF105" s="102">
        <f t="shared" si="113"/>
        <v>2.6000000000000689E-2</v>
      </c>
      <c r="AG105" s="102">
        <f t="shared" si="113"/>
        <v>3.2000000000000028E-2</v>
      </c>
      <c r="AH105" s="102">
        <f t="shared" si="113"/>
        <v>3.8000000000001144E-2</v>
      </c>
      <c r="AI105" s="102">
        <f t="shared" si="113"/>
        <v>4.4000000000000483E-2</v>
      </c>
      <c r="AJ105" s="102">
        <f t="shared" si="113"/>
        <v>5.0000000000000711E-2</v>
      </c>
      <c r="AK105" s="102">
        <f t="shared" si="113"/>
        <v>5.400000000000027E-2</v>
      </c>
      <c r="AL105" s="102">
        <f t="shared" si="113"/>
        <v>5.8000000000000718E-2</v>
      </c>
      <c r="AM105" s="102">
        <f t="shared" si="113"/>
        <v>6.2000000000001165E-2</v>
      </c>
      <c r="AN105" s="102">
        <f t="shared" si="113"/>
        <v>6.6000000000000725E-2</v>
      </c>
      <c r="AO105" s="102">
        <f t="shared" si="113"/>
        <v>7.0000000000000284E-2</v>
      </c>
      <c r="AP105" s="103">
        <f t="shared" si="13"/>
        <v>7.0000000000000284E-2</v>
      </c>
    </row>
    <row r="106" spans="1:42" ht="12.75">
      <c r="A106" s="109">
        <v>42984</v>
      </c>
      <c r="B106" s="106">
        <v>7.71</v>
      </c>
      <c r="C106" s="97">
        <v>7.64</v>
      </c>
      <c r="D106" s="99">
        <v>7.6</v>
      </c>
      <c r="E106" s="99">
        <f t="shared" si="0"/>
        <v>7.56</v>
      </c>
      <c r="F106" s="99">
        <v>7.52</v>
      </c>
      <c r="G106" s="99">
        <f t="shared" si="1"/>
        <v>7.51</v>
      </c>
      <c r="H106" s="97">
        <v>7.5</v>
      </c>
      <c r="I106" s="100">
        <f t="shared" si="2"/>
        <v>7.5166666666666666</v>
      </c>
      <c r="J106" s="100">
        <f t="shared" si="3"/>
        <v>7.5333333333333332</v>
      </c>
      <c r="K106" s="99">
        <v>7.55</v>
      </c>
      <c r="L106" s="99">
        <f t="shared" si="4"/>
        <v>7.6019999999999994</v>
      </c>
      <c r="M106" s="99">
        <f t="shared" si="5"/>
        <v>7.6539999999999999</v>
      </c>
      <c r="N106" s="99">
        <f t="shared" si="6"/>
        <v>7.7059999999999995</v>
      </c>
      <c r="O106" s="99">
        <f t="shared" si="7"/>
        <v>7.758</v>
      </c>
      <c r="P106" s="97">
        <v>7.81</v>
      </c>
      <c r="Q106" s="100">
        <f t="shared" si="8"/>
        <v>7.8819999999999997</v>
      </c>
      <c r="R106" s="100">
        <f t="shared" si="9"/>
        <v>7.9539999999999997</v>
      </c>
      <c r="S106" s="100">
        <f t="shared" si="10"/>
        <v>8.0259999999999998</v>
      </c>
      <c r="T106" s="100">
        <f t="shared" si="11"/>
        <v>8.097999999999999</v>
      </c>
      <c r="U106" s="107">
        <v>8.17</v>
      </c>
      <c r="V106" s="102">
        <f t="shared" ref="V106:AO106" si="114">B106-B107</f>
        <v>-4.9999999999999822E-2</v>
      </c>
      <c r="W106" s="102">
        <f t="shared" si="114"/>
        <v>-4.0000000000000036E-2</v>
      </c>
      <c r="X106" s="102">
        <f t="shared" si="114"/>
        <v>-4.0000000000000036E-2</v>
      </c>
      <c r="Y106" s="102">
        <f t="shared" si="114"/>
        <v>-4.9999999999999822E-2</v>
      </c>
      <c r="Z106" s="102">
        <f t="shared" si="114"/>
        <v>-6.0000000000000497E-2</v>
      </c>
      <c r="AA106" s="102">
        <f t="shared" si="114"/>
        <v>-6.0000000000000497E-2</v>
      </c>
      <c r="AB106" s="102">
        <f t="shared" si="114"/>
        <v>-5.9999999999999609E-2</v>
      </c>
      <c r="AC106" s="102">
        <f t="shared" si="114"/>
        <v>-6.666666666666643E-2</v>
      </c>
      <c r="AD106" s="102">
        <f t="shared" si="114"/>
        <v>-7.333333333333325E-2</v>
      </c>
      <c r="AE106" s="102">
        <f t="shared" si="114"/>
        <v>-8.0000000000000071E-2</v>
      </c>
      <c r="AF106" s="102">
        <f t="shared" si="114"/>
        <v>-8.0000000000000071E-2</v>
      </c>
      <c r="AG106" s="102">
        <f t="shared" si="114"/>
        <v>-8.0000000000000071E-2</v>
      </c>
      <c r="AH106" s="102">
        <f t="shared" si="114"/>
        <v>-8.0000000000000071E-2</v>
      </c>
      <c r="AI106" s="102">
        <f t="shared" si="114"/>
        <v>-8.0000000000000071E-2</v>
      </c>
      <c r="AJ106" s="102">
        <f t="shared" si="114"/>
        <v>-8.0000000000000071E-2</v>
      </c>
      <c r="AK106" s="102">
        <f t="shared" si="114"/>
        <v>-7.6000000000000512E-2</v>
      </c>
      <c r="AL106" s="102">
        <f t="shared" si="114"/>
        <v>-7.2000000000000064E-2</v>
      </c>
      <c r="AM106" s="102">
        <f t="shared" si="114"/>
        <v>-6.7999999999999616E-2</v>
      </c>
      <c r="AN106" s="102">
        <f t="shared" si="114"/>
        <v>-6.4000000000001833E-2</v>
      </c>
      <c r="AO106" s="102">
        <f t="shared" si="114"/>
        <v>-6.0000000000000497E-2</v>
      </c>
      <c r="AP106" s="103">
        <f t="shared" si="13"/>
        <v>-4.0000000000000036E-2</v>
      </c>
    </row>
    <row r="107" spans="1:42" ht="12.75">
      <c r="A107" s="109">
        <v>42983</v>
      </c>
      <c r="B107" s="106">
        <v>7.76</v>
      </c>
      <c r="C107" s="97">
        <v>7.68</v>
      </c>
      <c r="D107" s="99">
        <v>7.64</v>
      </c>
      <c r="E107" s="99">
        <f t="shared" si="0"/>
        <v>7.6099999999999994</v>
      </c>
      <c r="F107" s="99">
        <v>7.58</v>
      </c>
      <c r="G107" s="99">
        <f t="shared" si="1"/>
        <v>7.57</v>
      </c>
      <c r="H107" s="97">
        <v>7.56</v>
      </c>
      <c r="I107" s="100">
        <f t="shared" si="2"/>
        <v>7.583333333333333</v>
      </c>
      <c r="J107" s="100">
        <f t="shared" si="3"/>
        <v>7.6066666666666665</v>
      </c>
      <c r="K107" s="99">
        <v>7.63</v>
      </c>
      <c r="L107" s="99">
        <f t="shared" si="4"/>
        <v>7.6819999999999995</v>
      </c>
      <c r="M107" s="99">
        <f t="shared" si="5"/>
        <v>7.734</v>
      </c>
      <c r="N107" s="99">
        <f t="shared" si="6"/>
        <v>7.7859999999999996</v>
      </c>
      <c r="O107" s="99">
        <f t="shared" si="7"/>
        <v>7.8380000000000001</v>
      </c>
      <c r="P107" s="97">
        <v>7.89</v>
      </c>
      <c r="Q107" s="100">
        <f t="shared" si="8"/>
        <v>7.9580000000000002</v>
      </c>
      <c r="R107" s="100">
        <f t="shared" si="9"/>
        <v>8.0259999999999998</v>
      </c>
      <c r="S107" s="100">
        <f t="shared" si="10"/>
        <v>8.0939999999999994</v>
      </c>
      <c r="T107" s="100">
        <f t="shared" si="11"/>
        <v>8.1620000000000008</v>
      </c>
      <c r="U107" s="107">
        <v>8.23</v>
      </c>
      <c r="V107" s="102">
        <f t="shared" ref="V107:AO107" si="115">B107-B108</f>
        <v>-4.0000000000000036E-2</v>
      </c>
      <c r="W107" s="102">
        <f t="shared" si="115"/>
        <v>-5.0000000000000711E-2</v>
      </c>
      <c r="X107" s="102">
        <f t="shared" si="115"/>
        <v>-5.0000000000000711E-2</v>
      </c>
      <c r="Y107" s="102">
        <f t="shared" si="115"/>
        <v>-6.0000000000000497E-2</v>
      </c>
      <c r="Z107" s="102">
        <f t="shared" si="115"/>
        <v>-7.0000000000000284E-2</v>
      </c>
      <c r="AA107" s="102">
        <f t="shared" si="115"/>
        <v>-8.0000000000000071E-2</v>
      </c>
      <c r="AB107" s="102">
        <f t="shared" si="115"/>
        <v>-9.0000000000000746E-2</v>
      </c>
      <c r="AC107" s="102">
        <f t="shared" si="115"/>
        <v>-8.6666666666666892E-2</v>
      </c>
      <c r="AD107" s="102">
        <f t="shared" si="115"/>
        <v>-8.3333333333333925E-2</v>
      </c>
      <c r="AE107" s="102">
        <f t="shared" si="115"/>
        <v>-8.0000000000000071E-2</v>
      </c>
      <c r="AF107" s="102">
        <f t="shared" si="115"/>
        <v>-7.2000000000000064E-2</v>
      </c>
      <c r="AG107" s="102">
        <f t="shared" si="115"/>
        <v>-6.4000000000000057E-2</v>
      </c>
      <c r="AH107" s="102">
        <f t="shared" si="115"/>
        <v>-5.600000000000005E-2</v>
      </c>
      <c r="AI107" s="102">
        <f t="shared" si="115"/>
        <v>-4.8000000000000043E-2</v>
      </c>
      <c r="AJ107" s="102">
        <f t="shared" si="115"/>
        <v>-4.0000000000000036E-2</v>
      </c>
      <c r="AK107" s="102">
        <f t="shared" si="115"/>
        <v>-3.2000000000000028E-2</v>
      </c>
      <c r="AL107" s="102">
        <f t="shared" si="115"/>
        <v>-2.4000000000000909E-2</v>
      </c>
      <c r="AM107" s="102">
        <f t="shared" si="115"/>
        <v>-1.6000000000000014E-2</v>
      </c>
      <c r="AN107" s="102">
        <f t="shared" si="115"/>
        <v>-7.9999999999991189E-3</v>
      </c>
      <c r="AO107" s="102">
        <f t="shared" si="115"/>
        <v>0</v>
      </c>
      <c r="AP107" s="103">
        <f t="shared" si="13"/>
        <v>0</v>
      </c>
    </row>
    <row r="108" spans="1:42" ht="12.75">
      <c r="A108" s="109">
        <v>42982</v>
      </c>
      <c r="B108" s="106">
        <v>7.8</v>
      </c>
      <c r="C108" s="97">
        <v>7.73</v>
      </c>
      <c r="D108" s="99">
        <v>7.69</v>
      </c>
      <c r="E108" s="99">
        <f t="shared" si="0"/>
        <v>7.67</v>
      </c>
      <c r="F108" s="99">
        <v>7.65</v>
      </c>
      <c r="G108" s="99">
        <f t="shared" si="1"/>
        <v>7.65</v>
      </c>
      <c r="H108" s="97">
        <v>7.65</v>
      </c>
      <c r="I108" s="100">
        <f t="shared" si="2"/>
        <v>7.67</v>
      </c>
      <c r="J108" s="100">
        <f t="shared" si="3"/>
        <v>7.69</v>
      </c>
      <c r="K108" s="99">
        <v>7.71</v>
      </c>
      <c r="L108" s="99">
        <f t="shared" si="4"/>
        <v>7.7539999999999996</v>
      </c>
      <c r="M108" s="99">
        <f t="shared" si="5"/>
        <v>7.798</v>
      </c>
      <c r="N108" s="99">
        <f t="shared" si="6"/>
        <v>7.8419999999999996</v>
      </c>
      <c r="O108" s="99">
        <f t="shared" si="7"/>
        <v>7.8860000000000001</v>
      </c>
      <c r="P108" s="97">
        <v>7.93</v>
      </c>
      <c r="Q108" s="100">
        <f t="shared" si="8"/>
        <v>7.99</v>
      </c>
      <c r="R108" s="100">
        <f t="shared" si="9"/>
        <v>8.0500000000000007</v>
      </c>
      <c r="S108" s="100">
        <f t="shared" si="10"/>
        <v>8.11</v>
      </c>
      <c r="T108" s="100">
        <f t="shared" si="11"/>
        <v>8.17</v>
      </c>
      <c r="U108" s="107">
        <v>8.23</v>
      </c>
      <c r="V108" s="102">
        <f t="shared" ref="V108:AO108" si="116">B108-B109</f>
        <v>0</v>
      </c>
      <c r="W108" s="102">
        <f t="shared" si="116"/>
        <v>-1.9999999999999574E-2</v>
      </c>
      <c r="X108" s="102">
        <f t="shared" si="116"/>
        <v>-1.9999999999999574E-2</v>
      </c>
      <c r="Y108" s="102">
        <f t="shared" si="116"/>
        <v>-2.5000000000000355E-2</v>
      </c>
      <c r="Z108" s="102">
        <f t="shared" si="116"/>
        <v>-2.9999999999999361E-2</v>
      </c>
      <c r="AA108" s="102">
        <f t="shared" si="116"/>
        <v>-2.4999999999999467E-2</v>
      </c>
      <c r="AB108" s="102">
        <f t="shared" si="116"/>
        <v>-1.9999999999999574E-2</v>
      </c>
      <c r="AC108" s="102">
        <f t="shared" si="116"/>
        <v>-1.3333333333333641E-2</v>
      </c>
      <c r="AD108" s="102">
        <f t="shared" si="116"/>
        <v>-6.6666666666659324E-3</v>
      </c>
      <c r="AE108" s="102">
        <f t="shared" si="116"/>
        <v>0</v>
      </c>
      <c r="AF108" s="102">
        <f t="shared" si="116"/>
        <v>-4.0000000000004476E-3</v>
      </c>
      <c r="AG108" s="102">
        <f t="shared" si="116"/>
        <v>-8.0000000000000071E-3</v>
      </c>
      <c r="AH108" s="102">
        <f t="shared" si="116"/>
        <v>-1.2000000000000455E-2</v>
      </c>
      <c r="AI108" s="102">
        <f t="shared" si="116"/>
        <v>-1.6000000000000014E-2</v>
      </c>
      <c r="AJ108" s="102">
        <f t="shared" si="116"/>
        <v>-2.0000000000000462E-2</v>
      </c>
      <c r="AK108" s="102">
        <f t="shared" si="116"/>
        <v>-2.2000000000000242E-2</v>
      </c>
      <c r="AL108" s="102">
        <f t="shared" si="116"/>
        <v>-2.3999999999999133E-2</v>
      </c>
      <c r="AM108" s="102">
        <f t="shared" si="116"/>
        <v>-2.5999999999999801E-2</v>
      </c>
      <c r="AN108" s="102">
        <f t="shared" si="116"/>
        <v>-2.8000000000000469E-2</v>
      </c>
      <c r="AO108" s="102">
        <f t="shared" si="116"/>
        <v>-2.9999999999999361E-2</v>
      </c>
      <c r="AP108" s="103">
        <f t="shared" si="13"/>
        <v>0</v>
      </c>
    </row>
    <row r="109" spans="1:42" ht="12.75">
      <c r="A109" s="109">
        <v>42979</v>
      </c>
      <c r="B109" s="106">
        <v>7.8</v>
      </c>
      <c r="C109" s="97">
        <v>7.75</v>
      </c>
      <c r="D109" s="99">
        <v>7.71</v>
      </c>
      <c r="E109" s="99">
        <f t="shared" si="0"/>
        <v>7.6950000000000003</v>
      </c>
      <c r="F109" s="99">
        <v>7.68</v>
      </c>
      <c r="G109" s="99">
        <f t="shared" si="1"/>
        <v>7.6749999999999998</v>
      </c>
      <c r="H109" s="97">
        <v>7.67</v>
      </c>
      <c r="I109" s="100">
        <f t="shared" si="2"/>
        <v>7.6833333333333336</v>
      </c>
      <c r="J109" s="100">
        <f t="shared" si="3"/>
        <v>7.6966666666666663</v>
      </c>
      <c r="K109" s="99">
        <v>7.71</v>
      </c>
      <c r="L109" s="99">
        <f t="shared" si="4"/>
        <v>7.758</v>
      </c>
      <c r="M109" s="99">
        <f t="shared" si="5"/>
        <v>7.806</v>
      </c>
      <c r="N109" s="99">
        <f t="shared" si="6"/>
        <v>7.8540000000000001</v>
      </c>
      <c r="O109" s="99">
        <f t="shared" si="7"/>
        <v>7.9020000000000001</v>
      </c>
      <c r="P109" s="97">
        <v>7.95</v>
      </c>
      <c r="Q109" s="100">
        <f t="shared" si="8"/>
        <v>8.0120000000000005</v>
      </c>
      <c r="R109" s="100">
        <f t="shared" si="9"/>
        <v>8.0739999999999998</v>
      </c>
      <c r="S109" s="100">
        <f t="shared" si="10"/>
        <v>8.1359999999999992</v>
      </c>
      <c r="T109" s="100">
        <f t="shared" si="11"/>
        <v>8.1980000000000004</v>
      </c>
      <c r="U109" s="107">
        <v>8.26</v>
      </c>
      <c r="V109" s="102">
        <f t="shared" ref="V109:AO109" si="117">B109-B110</f>
        <v>-2.0000000000000462E-2</v>
      </c>
      <c r="W109" s="102">
        <f t="shared" si="117"/>
        <v>-1.9999999999999574E-2</v>
      </c>
      <c r="X109" s="102">
        <f t="shared" si="117"/>
        <v>-2.0000000000000462E-2</v>
      </c>
      <c r="Y109" s="102">
        <f t="shared" si="117"/>
        <v>-1.9999999999999574E-2</v>
      </c>
      <c r="Z109" s="102">
        <f t="shared" si="117"/>
        <v>-2.0000000000000462E-2</v>
      </c>
      <c r="AA109" s="102">
        <f t="shared" si="117"/>
        <v>-2.5000000000000355E-2</v>
      </c>
      <c r="AB109" s="102">
        <f t="shared" si="117"/>
        <v>-3.0000000000000249E-2</v>
      </c>
      <c r="AC109" s="102">
        <f t="shared" si="117"/>
        <v>-3.6666666666666181E-2</v>
      </c>
      <c r="AD109" s="102">
        <f t="shared" si="117"/>
        <v>-4.333333333333389E-2</v>
      </c>
      <c r="AE109" s="102">
        <f t="shared" si="117"/>
        <v>-4.9999999999999822E-2</v>
      </c>
      <c r="AF109" s="102">
        <f t="shared" si="117"/>
        <v>-4.9999999999999822E-2</v>
      </c>
      <c r="AG109" s="102">
        <f t="shared" si="117"/>
        <v>-4.9999999999999822E-2</v>
      </c>
      <c r="AH109" s="102">
        <f t="shared" si="117"/>
        <v>-4.9999999999999822E-2</v>
      </c>
      <c r="AI109" s="102">
        <f t="shared" si="117"/>
        <v>-4.9999999999999822E-2</v>
      </c>
      <c r="AJ109" s="102">
        <f t="shared" si="117"/>
        <v>-4.9999999999999822E-2</v>
      </c>
      <c r="AK109" s="102">
        <f t="shared" si="117"/>
        <v>-4.8000000000000043E-2</v>
      </c>
      <c r="AL109" s="102">
        <f t="shared" si="117"/>
        <v>-4.6000000000001151E-2</v>
      </c>
      <c r="AM109" s="102">
        <f t="shared" si="117"/>
        <v>-4.4000000000000483E-2</v>
      </c>
      <c r="AN109" s="102">
        <f t="shared" si="117"/>
        <v>-4.1999999999999815E-2</v>
      </c>
      <c r="AO109" s="102">
        <f t="shared" si="117"/>
        <v>-4.0000000000000924E-2</v>
      </c>
      <c r="AP109" s="103">
        <f t="shared" si="13"/>
        <v>-1.9999999999999574E-2</v>
      </c>
    </row>
    <row r="110" spans="1:42" ht="12.75">
      <c r="A110" s="109">
        <v>42978</v>
      </c>
      <c r="B110" s="106">
        <v>7.82</v>
      </c>
      <c r="C110" s="97">
        <v>7.77</v>
      </c>
      <c r="D110" s="99">
        <v>7.73</v>
      </c>
      <c r="E110" s="99">
        <f t="shared" si="0"/>
        <v>7.7149999999999999</v>
      </c>
      <c r="F110" s="99">
        <v>7.7</v>
      </c>
      <c r="G110" s="99">
        <f t="shared" si="1"/>
        <v>7.7</v>
      </c>
      <c r="H110" s="97">
        <v>7.7</v>
      </c>
      <c r="I110" s="100">
        <f t="shared" si="2"/>
        <v>7.72</v>
      </c>
      <c r="J110" s="100">
        <f t="shared" si="3"/>
        <v>7.74</v>
      </c>
      <c r="K110" s="99">
        <v>7.76</v>
      </c>
      <c r="L110" s="99">
        <f t="shared" si="4"/>
        <v>7.8079999999999998</v>
      </c>
      <c r="M110" s="99">
        <f t="shared" si="5"/>
        <v>7.8559999999999999</v>
      </c>
      <c r="N110" s="99">
        <f t="shared" si="6"/>
        <v>7.9039999999999999</v>
      </c>
      <c r="O110" s="99">
        <f t="shared" si="7"/>
        <v>7.952</v>
      </c>
      <c r="P110" s="97">
        <v>8</v>
      </c>
      <c r="Q110" s="100">
        <f t="shared" si="8"/>
        <v>8.06</v>
      </c>
      <c r="R110" s="100">
        <f t="shared" si="9"/>
        <v>8.120000000000001</v>
      </c>
      <c r="S110" s="100">
        <f t="shared" si="10"/>
        <v>8.18</v>
      </c>
      <c r="T110" s="100">
        <f t="shared" si="11"/>
        <v>8.24</v>
      </c>
      <c r="U110" s="107">
        <v>8.3000000000000007</v>
      </c>
      <c r="V110" s="102">
        <f t="shared" ref="V110:AO110" si="118">B110-B111</f>
        <v>-9.9999999999997868E-3</v>
      </c>
      <c r="W110" s="102">
        <f t="shared" si="118"/>
        <v>-2.0000000000000462E-2</v>
      </c>
      <c r="X110" s="102">
        <f t="shared" si="118"/>
        <v>-2.9999999999999361E-2</v>
      </c>
      <c r="Y110" s="102">
        <f t="shared" si="118"/>
        <v>-4.0000000000000036E-2</v>
      </c>
      <c r="Z110" s="102">
        <f t="shared" si="118"/>
        <v>-4.9999999999999822E-2</v>
      </c>
      <c r="AA110" s="102">
        <f t="shared" si="118"/>
        <v>-5.4999999999999716E-2</v>
      </c>
      <c r="AB110" s="102">
        <f t="shared" si="118"/>
        <v>-5.9999999999999609E-2</v>
      </c>
      <c r="AC110" s="102">
        <f t="shared" si="118"/>
        <v>-6.0000000000000497E-2</v>
      </c>
      <c r="AD110" s="102">
        <f t="shared" si="118"/>
        <v>-5.9999999999999609E-2</v>
      </c>
      <c r="AE110" s="102">
        <f t="shared" si="118"/>
        <v>-6.0000000000000497E-2</v>
      </c>
      <c r="AF110" s="102">
        <f t="shared" si="118"/>
        <v>-5.400000000000027E-2</v>
      </c>
      <c r="AG110" s="102">
        <f t="shared" si="118"/>
        <v>-4.8000000000000043E-2</v>
      </c>
      <c r="AH110" s="102">
        <f t="shared" si="118"/>
        <v>-4.1999999999999815E-2</v>
      </c>
      <c r="AI110" s="102">
        <f t="shared" si="118"/>
        <v>-3.5999999999999588E-2</v>
      </c>
      <c r="AJ110" s="102">
        <f t="shared" si="118"/>
        <v>-2.9999999999999361E-2</v>
      </c>
      <c r="AK110" s="102">
        <f t="shared" si="118"/>
        <v>-2.5999999999999801E-2</v>
      </c>
      <c r="AL110" s="102">
        <f t="shared" si="118"/>
        <v>-2.1999999999998465E-2</v>
      </c>
      <c r="AM110" s="102">
        <f t="shared" si="118"/>
        <v>-1.8000000000000682E-2</v>
      </c>
      <c r="AN110" s="102">
        <f t="shared" si="118"/>
        <v>-1.3999999999999346E-2</v>
      </c>
      <c r="AO110" s="102">
        <f t="shared" si="118"/>
        <v>-9.9999999999997868E-3</v>
      </c>
      <c r="AP110" s="103">
        <f t="shared" si="13"/>
        <v>-9.9999999999997868E-3</v>
      </c>
    </row>
    <row r="111" spans="1:42" ht="12.75">
      <c r="A111" s="109">
        <v>42977</v>
      </c>
      <c r="B111" s="106">
        <v>7.83</v>
      </c>
      <c r="C111" s="97">
        <v>7.79</v>
      </c>
      <c r="D111" s="99">
        <v>7.76</v>
      </c>
      <c r="E111" s="99">
        <f t="shared" si="0"/>
        <v>7.7549999999999999</v>
      </c>
      <c r="F111" s="99">
        <v>7.75</v>
      </c>
      <c r="G111" s="99">
        <f t="shared" si="1"/>
        <v>7.7549999999999999</v>
      </c>
      <c r="H111" s="97">
        <v>7.76</v>
      </c>
      <c r="I111" s="100">
        <f t="shared" si="2"/>
        <v>7.78</v>
      </c>
      <c r="J111" s="100">
        <f t="shared" si="3"/>
        <v>7.8</v>
      </c>
      <c r="K111" s="99">
        <v>7.82</v>
      </c>
      <c r="L111" s="99">
        <f t="shared" si="4"/>
        <v>7.8620000000000001</v>
      </c>
      <c r="M111" s="99">
        <f t="shared" si="5"/>
        <v>7.9039999999999999</v>
      </c>
      <c r="N111" s="99">
        <f t="shared" si="6"/>
        <v>7.9459999999999997</v>
      </c>
      <c r="O111" s="99">
        <f t="shared" si="7"/>
        <v>7.9879999999999995</v>
      </c>
      <c r="P111" s="97">
        <v>8.0299999999999994</v>
      </c>
      <c r="Q111" s="100">
        <f t="shared" si="8"/>
        <v>8.0860000000000003</v>
      </c>
      <c r="R111" s="100">
        <f t="shared" si="9"/>
        <v>8.1419999999999995</v>
      </c>
      <c r="S111" s="100">
        <f t="shared" si="10"/>
        <v>8.1980000000000004</v>
      </c>
      <c r="T111" s="100">
        <f t="shared" si="11"/>
        <v>8.2539999999999996</v>
      </c>
      <c r="U111" s="107">
        <v>8.31</v>
      </c>
      <c r="V111" s="102">
        <f t="shared" ref="V111:AO111" si="119">B111-B112</f>
        <v>-9.9999999999997868E-3</v>
      </c>
      <c r="W111" s="102">
        <f t="shared" si="119"/>
        <v>-1.9999999999999574E-2</v>
      </c>
      <c r="X111" s="102">
        <f t="shared" si="119"/>
        <v>-4.0000000000000036E-2</v>
      </c>
      <c r="Y111" s="102">
        <f t="shared" si="119"/>
        <v>-4.4999999999999929E-2</v>
      </c>
      <c r="Z111" s="102">
        <f t="shared" si="119"/>
        <v>-4.9999999999999822E-2</v>
      </c>
      <c r="AA111" s="102">
        <f t="shared" si="119"/>
        <v>-4.9999999999999822E-2</v>
      </c>
      <c r="AB111" s="102">
        <f t="shared" si="119"/>
        <v>-4.9999999999999822E-2</v>
      </c>
      <c r="AC111" s="102">
        <f t="shared" si="119"/>
        <v>-4.3333333333333002E-2</v>
      </c>
      <c r="AD111" s="102">
        <f t="shared" si="119"/>
        <v>-3.6666666666666181E-2</v>
      </c>
      <c r="AE111" s="102">
        <f t="shared" si="119"/>
        <v>-2.9999999999999361E-2</v>
      </c>
      <c r="AF111" s="102">
        <f t="shared" si="119"/>
        <v>-2.7999999999999581E-2</v>
      </c>
      <c r="AG111" s="102">
        <f t="shared" si="119"/>
        <v>-2.5999999999999801E-2</v>
      </c>
      <c r="AH111" s="102">
        <f t="shared" si="119"/>
        <v>-2.4000000000000909E-2</v>
      </c>
      <c r="AI111" s="102">
        <f t="shared" si="119"/>
        <v>-2.2000000000000242E-2</v>
      </c>
      <c r="AJ111" s="102">
        <f t="shared" si="119"/>
        <v>-2.000000000000135E-2</v>
      </c>
      <c r="AK111" s="102">
        <f t="shared" si="119"/>
        <v>-2.2000000000000242E-2</v>
      </c>
      <c r="AL111" s="102">
        <f t="shared" si="119"/>
        <v>-2.4000000000000909E-2</v>
      </c>
      <c r="AM111" s="102">
        <f t="shared" si="119"/>
        <v>-2.5999999999999801E-2</v>
      </c>
      <c r="AN111" s="102">
        <f t="shared" si="119"/>
        <v>-2.8000000000000469E-2</v>
      </c>
      <c r="AO111" s="102">
        <f t="shared" si="119"/>
        <v>-2.9999999999999361E-2</v>
      </c>
      <c r="AP111" s="103">
        <f t="shared" si="13"/>
        <v>-9.9999999999997868E-3</v>
      </c>
    </row>
    <row r="112" spans="1:42" ht="12.75">
      <c r="A112" s="109">
        <v>42976</v>
      </c>
      <c r="B112" s="106">
        <v>7.84</v>
      </c>
      <c r="C112" s="97">
        <v>7.81</v>
      </c>
      <c r="D112" s="99">
        <v>7.8</v>
      </c>
      <c r="E112" s="99">
        <f t="shared" si="0"/>
        <v>7.8</v>
      </c>
      <c r="F112" s="99">
        <v>7.8</v>
      </c>
      <c r="G112" s="99">
        <f t="shared" si="1"/>
        <v>7.8049999999999997</v>
      </c>
      <c r="H112" s="97">
        <v>7.81</v>
      </c>
      <c r="I112" s="100">
        <f t="shared" si="2"/>
        <v>7.8233333333333333</v>
      </c>
      <c r="J112" s="100">
        <f t="shared" si="3"/>
        <v>7.836666666666666</v>
      </c>
      <c r="K112" s="99">
        <v>7.85</v>
      </c>
      <c r="L112" s="99">
        <f t="shared" si="4"/>
        <v>7.89</v>
      </c>
      <c r="M112" s="99">
        <f t="shared" si="5"/>
        <v>7.93</v>
      </c>
      <c r="N112" s="99">
        <f t="shared" si="6"/>
        <v>7.9700000000000006</v>
      </c>
      <c r="O112" s="99">
        <f t="shared" si="7"/>
        <v>8.01</v>
      </c>
      <c r="P112" s="97">
        <v>8.0500000000000007</v>
      </c>
      <c r="Q112" s="100">
        <f t="shared" si="8"/>
        <v>8.1080000000000005</v>
      </c>
      <c r="R112" s="100">
        <f t="shared" si="9"/>
        <v>8.1660000000000004</v>
      </c>
      <c r="S112" s="100">
        <f t="shared" si="10"/>
        <v>8.2240000000000002</v>
      </c>
      <c r="T112" s="100">
        <f t="shared" si="11"/>
        <v>8.282</v>
      </c>
      <c r="U112" s="107">
        <v>8.34</v>
      </c>
      <c r="V112" s="102">
        <f t="shared" ref="V112:AO112" si="120">B112-B113</f>
        <v>3.0000000000000249E-2</v>
      </c>
      <c r="W112" s="102">
        <f t="shared" si="120"/>
        <v>2.9999999999999361E-2</v>
      </c>
      <c r="X112" s="102">
        <f t="shared" si="120"/>
        <v>3.0000000000000249E-2</v>
      </c>
      <c r="Y112" s="102">
        <f t="shared" si="120"/>
        <v>3.5000000000000142E-2</v>
      </c>
      <c r="Z112" s="102">
        <f t="shared" si="120"/>
        <v>4.0000000000000036E-2</v>
      </c>
      <c r="AA112" s="102">
        <f t="shared" si="120"/>
        <v>4.4999999999999929E-2</v>
      </c>
      <c r="AB112" s="102">
        <f t="shared" si="120"/>
        <v>4.9999999999999822E-2</v>
      </c>
      <c r="AC112" s="102">
        <f t="shared" si="120"/>
        <v>4.6666666666666856E-2</v>
      </c>
      <c r="AD112" s="102">
        <f t="shared" si="120"/>
        <v>4.3333333333333002E-2</v>
      </c>
      <c r="AE112" s="102">
        <f t="shared" si="120"/>
        <v>4.0000000000000036E-2</v>
      </c>
      <c r="AF112" s="102">
        <f t="shared" si="120"/>
        <v>3.2000000000000028E-2</v>
      </c>
      <c r="AG112" s="102">
        <f t="shared" si="120"/>
        <v>2.4000000000000021E-2</v>
      </c>
      <c r="AH112" s="102">
        <f t="shared" si="120"/>
        <v>1.6000000000000014E-2</v>
      </c>
      <c r="AI112" s="102">
        <f t="shared" si="120"/>
        <v>7.9999999999991189E-3</v>
      </c>
      <c r="AJ112" s="102">
        <f t="shared" si="120"/>
        <v>0</v>
      </c>
      <c r="AK112" s="102">
        <f t="shared" si="120"/>
        <v>-6.0000000000002274E-3</v>
      </c>
      <c r="AL112" s="102">
        <f t="shared" si="120"/>
        <v>-1.2000000000000455E-2</v>
      </c>
      <c r="AM112" s="102">
        <f t="shared" si="120"/>
        <v>-1.7999999999998906E-2</v>
      </c>
      <c r="AN112" s="102">
        <f t="shared" si="120"/>
        <v>-2.3999999999999133E-2</v>
      </c>
      <c r="AO112" s="102">
        <f t="shared" si="120"/>
        <v>-2.9999999999999361E-2</v>
      </c>
      <c r="AP112" s="103">
        <f t="shared" si="13"/>
        <v>4.9999999999999822E-2</v>
      </c>
    </row>
    <row r="113" spans="1:42" ht="12.75">
      <c r="A113" s="109">
        <v>42975</v>
      </c>
      <c r="B113" s="106">
        <v>7.81</v>
      </c>
      <c r="C113" s="97">
        <v>7.78</v>
      </c>
      <c r="D113" s="99">
        <v>7.77</v>
      </c>
      <c r="E113" s="99">
        <f t="shared" si="0"/>
        <v>7.7649999999999997</v>
      </c>
      <c r="F113" s="99">
        <v>7.76</v>
      </c>
      <c r="G113" s="99">
        <f t="shared" si="1"/>
        <v>7.76</v>
      </c>
      <c r="H113" s="97">
        <v>7.76</v>
      </c>
      <c r="I113" s="100">
        <f t="shared" si="2"/>
        <v>7.7766666666666664</v>
      </c>
      <c r="J113" s="100">
        <f t="shared" si="3"/>
        <v>7.793333333333333</v>
      </c>
      <c r="K113" s="99">
        <v>7.81</v>
      </c>
      <c r="L113" s="99">
        <f t="shared" si="4"/>
        <v>7.8579999999999997</v>
      </c>
      <c r="M113" s="99">
        <f t="shared" si="5"/>
        <v>7.9059999999999997</v>
      </c>
      <c r="N113" s="99">
        <f t="shared" si="6"/>
        <v>7.9540000000000006</v>
      </c>
      <c r="O113" s="99">
        <f t="shared" si="7"/>
        <v>8.0020000000000007</v>
      </c>
      <c r="P113" s="97">
        <v>8.0500000000000007</v>
      </c>
      <c r="Q113" s="100">
        <f t="shared" si="8"/>
        <v>8.1140000000000008</v>
      </c>
      <c r="R113" s="100">
        <f t="shared" si="9"/>
        <v>8.1780000000000008</v>
      </c>
      <c r="S113" s="100">
        <f t="shared" si="10"/>
        <v>8.2419999999999991</v>
      </c>
      <c r="T113" s="100">
        <f t="shared" si="11"/>
        <v>8.3059999999999992</v>
      </c>
      <c r="U113" s="107">
        <v>8.3699999999999992</v>
      </c>
      <c r="V113" s="102">
        <f t="shared" ref="V113:AO113" si="121">B113-B114</f>
        <v>0</v>
      </c>
      <c r="W113" s="102">
        <f t="shared" si="121"/>
        <v>0</v>
      </c>
      <c r="X113" s="102">
        <f t="shared" si="121"/>
        <v>0</v>
      </c>
      <c r="Y113" s="102">
        <f t="shared" si="121"/>
        <v>0</v>
      </c>
      <c r="Z113" s="102">
        <f t="shared" si="121"/>
        <v>0</v>
      </c>
      <c r="AA113" s="102">
        <f t="shared" si="121"/>
        <v>-4.9999999999998934E-3</v>
      </c>
      <c r="AB113" s="102">
        <f t="shared" si="121"/>
        <v>-9.9999999999997868E-3</v>
      </c>
      <c r="AC113" s="102">
        <f t="shared" si="121"/>
        <v>-1.3333333333333641E-2</v>
      </c>
      <c r="AD113" s="102">
        <f t="shared" si="121"/>
        <v>-1.6666666666666607E-2</v>
      </c>
      <c r="AE113" s="102">
        <f t="shared" si="121"/>
        <v>-2.0000000000000462E-2</v>
      </c>
      <c r="AF113" s="102">
        <f t="shared" si="121"/>
        <v>-2.0000000000000462E-2</v>
      </c>
      <c r="AG113" s="102">
        <f t="shared" si="121"/>
        <v>-2.0000000000000462E-2</v>
      </c>
      <c r="AH113" s="102">
        <f t="shared" si="121"/>
        <v>-1.9999999999999574E-2</v>
      </c>
      <c r="AI113" s="102">
        <f t="shared" si="121"/>
        <v>-1.9999999999999574E-2</v>
      </c>
      <c r="AJ113" s="102">
        <f t="shared" si="121"/>
        <v>-1.9999999999999574E-2</v>
      </c>
      <c r="AK113" s="102">
        <f t="shared" si="121"/>
        <v>-1.7999999999998906E-2</v>
      </c>
      <c r="AL113" s="102">
        <f t="shared" si="121"/>
        <v>-1.6000000000000014E-2</v>
      </c>
      <c r="AM113" s="102">
        <f t="shared" si="121"/>
        <v>-1.4000000000001123E-2</v>
      </c>
      <c r="AN113" s="102">
        <f t="shared" si="121"/>
        <v>-1.2000000000002231E-2</v>
      </c>
      <c r="AO113" s="102">
        <f t="shared" si="121"/>
        <v>-1.0000000000001563E-2</v>
      </c>
      <c r="AP113" s="103">
        <f t="shared" si="13"/>
        <v>0</v>
      </c>
    </row>
    <row r="114" spans="1:42" ht="12.75">
      <c r="A114" s="109">
        <v>42972</v>
      </c>
      <c r="B114" s="106">
        <v>7.81</v>
      </c>
      <c r="C114" s="97">
        <v>7.78</v>
      </c>
      <c r="D114" s="99">
        <v>7.77</v>
      </c>
      <c r="E114" s="99">
        <f t="shared" si="0"/>
        <v>7.7649999999999997</v>
      </c>
      <c r="F114" s="99">
        <v>7.76</v>
      </c>
      <c r="G114" s="99">
        <f t="shared" si="1"/>
        <v>7.7649999999999997</v>
      </c>
      <c r="H114" s="97">
        <v>7.77</v>
      </c>
      <c r="I114" s="100">
        <f t="shared" si="2"/>
        <v>7.79</v>
      </c>
      <c r="J114" s="100">
        <f t="shared" si="3"/>
        <v>7.81</v>
      </c>
      <c r="K114" s="99">
        <v>7.83</v>
      </c>
      <c r="L114" s="99">
        <f t="shared" si="4"/>
        <v>7.8780000000000001</v>
      </c>
      <c r="M114" s="99">
        <f t="shared" si="5"/>
        <v>7.9260000000000002</v>
      </c>
      <c r="N114" s="99">
        <f t="shared" si="6"/>
        <v>7.9740000000000002</v>
      </c>
      <c r="O114" s="99">
        <f t="shared" si="7"/>
        <v>8.0220000000000002</v>
      </c>
      <c r="P114" s="97">
        <v>8.07</v>
      </c>
      <c r="Q114" s="100">
        <f t="shared" si="8"/>
        <v>8.1319999999999997</v>
      </c>
      <c r="R114" s="100">
        <f t="shared" si="9"/>
        <v>8.1940000000000008</v>
      </c>
      <c r="S114" s="100">
        <f t="shared" si="10"/>
        <v>8.2560000000000002</v>
      </c>
      <c r="T114" s="100">
        <f t="shared" si="11"/>
        <v>8.3180000000000014</v>
      </c>
      <c r="U114" s="107">
        <v>8.3800000000000008</v>
      </c>
      <c r="V114" s="102">
        <f t="shared" ref="V114:AO114" si="122">B114-B115</f>
        <v>-4.0000000000000036E-2</v>
      </c>
      <c r="W114" s="102">
        <f t="shared" si="122"/>
        <v>-9.9999999999997868E-3</v>
      </c>
      <c r="X114" s="102">
        <f t="shared" si="122"/>
        <v>-1.0000000000000675E-2</v>
      </c>
      <c r="Y114" s="102">
        <f t="shared" si="122"/>
        <v>-4.9999999999998934E-3</v>
      </c>
      <c r="Z114" s="102">
        <f t="shared" si="122"/>
        <v>0</v>
      </c>
      <c r="AA114" s="102">
        <f t="shared" si="122"/>
        <v>0</v>
      </c>
      <c r="AB114" s="102">
        <f t="shared" si="122"/>
        <v>0</v>
      </c>
      <c r="AC114" s="102">
        <f t="shared" si="122"/>
        <v>0</v>
      </c>
      <c r="AD114" s="102">
        <f t="shared" si="122"/>
        <v>0</v>
      </c>
      <c r="AE114" s="102">
        <f t="shared" si="122"/>
        <v>0</v>
      </c>
      <c r="AF114" s="102">
        <f t="shared" si="122"/>
        <v>1.9999999999997797E-3</v>
      </c>
      <c r="AG114" s="102">
        <f t="shared" si="122"/>
        <v>3.9999999999995595E-3</v>
      </c>
      <c r="AH114" s="102">
        <f t="shared" si="122"/>
        <v>6.0000000000002274E-3</v>
      </c>
      <c r="AI114" s="102">
        <f t="shared" si="122"/>
        <v>7.9999999999991189E-3</v>
      </c>
      <c r="AJ114" s="102">
        <f t="shared" si="122"/>
        <v>9.9999999999997868E-3</v>
      </c>
      <c r="AK114" s="102">
        <f t="shared" si="122"/>
        <v>1.3999999999999346E-2</v>
      </c>
      <c r="AL114" s="102">
        <f t="shared" si="122"/>
        <v>1.8000000000000682E-2</v>
      </c>
      <c r="AM114" s="102">
        <f t="shared" si="122"/>
        <v>2.2000000000000242E-2</v>
      </c>
      <c r="AN114" s="102">
        <f t="shared" si="122"/>
        <v>2.6000000000001577E-2</v>
      </c>
      <c r="AO114" s="102">
        <f t="shared" si="122"/>
        <v>3.0000000000001137E-2</v>
      </c>
      <c r="AP114" s="103">
        <f t="shared" si="13"/>
        <v>3.0000000000001137E-2</v>
      </c>
    </row>
    <row r="115" spans="1:42" ht="12.75">
      <c r="A115" s="109">
        <v>42971</v>
      </c>
      <c r="B115" s="106">
        <v>7.85</v>
      </c>
      <c r="C115" s="97">
        <v>7.79</v>
      </c>
      <c r="D115" s="99">
        <v>7.78</v>
      </c>
      <c r="E115" s="99">
        <f t="shared" si="0"/>
        <v>7.77</v>
      </c>
      <c r="F115" s="99">
        <v>7.76</v>
      </c>
      <c r="G115" s="99">
        <f t="shared" si="1"/>
        <v>7.7649999999999997</v>
      </c>
      <c r="H115" s="97">
        <v>7.77</v>
      </c>
      <c r="I115" s="100">
        <f t="shared" si="2"/>
        <v>7.79</v>
      </c>
      <c r="J115" s="100">
        <f t="shared" si="3"/>
        <v>7.81</v>
      </c>
      <c r="K115" s="99">
        <v>7.83</v>
      </c>
      <c r="L115" s="99">
        <f t="shared" si="4"/>
        <v>7.8760000000000003</v>
      </c>
      <c r="M115" s="99">
        <f t="shared" si="5"/>
        <v>7.9220000000000006</v>
      </c>
      <c r="N115" s="99">
        <f t="shared" si="6"/>
        <v>7.968</v>
      </c>
      <c r="O115" s="99">
        <f t="shared" si="7"/>
        <v>8.0140000000000011</v>
      </c>
      <c r="P115" s="97">
        <v>8.06</v>
      </c>
      <c r="Q115" s="100">
        <f t="shared" si="8"/>
        <v>8.1180000000000003</v>
      </c>
      <c r="R115" s="100">
        <f t="shared" si="9"/>
        <v>8.1760000000000002</v>
      </c>
      <c r="S115" s="100">
        <f t="shared" si="10"/>
        <v>8.234</v>
      </c>
      <c r="T115" s="100">
        <f t="shared" si="11"/>
        <v>8.2919999999999998</v>
      </c>
      <c r="U115" s="107">
        <v>8.35</v>
      </c>
      <c r="V115" s="102">
        <f t="shared" ref="V115:AO115" si="123">B115-B116</f>
        <v>1.9999999999999574E-2</v>
      </c>
      <c r="W115" s="102">
        <f t="shared" si="123"/>
        <v>0</v>
      </c>
      <c r="X115" s="102">
        <f t="shared" si="123"/>
        <v>1.0000000000000675E-2</v>
      </c>
      <c r="Y115" s="102">
        <f t="shared" si="123"/>
        <v>9.9999999999997868E-3</v>
      </c>
      <c r="Z115" s="102">
        <f t="shared" si="123"/>
        <v>9.9999999999997868E-3</v>
      </c>
      <c r="AA115" s="102">
        <f t="shared" si="123"/>
        <v>9.9999999999997868E-3</v>
      </c>
      <c r="AB115" s="102">
        <f t="shared" si="123"/>
        <v>9.9999999999997868E-3</v>
      </c>
      <c r="AC115" s="102">
        <f t="shared" si="123"/>
        <v>9.9999999999997868E-3</v>
      </c>
      <c r="AD115" s="102">
        <f t="shared" si="123"/>
        <v>9.9999999999997868E-3</v>
      </c>
      <c r="AE115" s="102">
        <f t="shared" si="123"/>
        <v>9.9999999999997868E-3</v>
      </c>
      <c r="AF115" s="102">
        <f t="shared" si="123"/>
        <v>1.4000000000000234E-2</v>
      </c>
      <c r="AG115" s="102">
        <f t="shared" si="123"/>
        <v>1.8000000000000682E-2</v>
      </c>
      <c r="AH115" s="102">
        <f t="shared" si="123"/>
        <v>2.2000000000000242E-2</v>
      </c>
      <c r="AI115" s="102">
        <f t="shared" si="123"/>
        <v>2.6000000000001577E-2</v>
      </c>
      <c r="AJ115" s="102">
        <f t="shared" si="123"/>
        <v>3.0000000000001137E-2</v>
      </c>
      <c r="AK115" s="102">
        <f t="shared" si="123"/>
        <v>3.0000000000001137E-2</v>
      </c>
      <c r="AL115" s="102">
        <f t="shared" si="123"/>
        <v>3.0000000000001137E-2</v>
      </c>
      <c r="AM115" s="102">
        <f t="shared" si="123"/>
        <v>2.9999999999999361E-2</v>
      </c>
      <c r="AN115" s="102">
        <f t="shared" si="123"/>
        <v>2.9999999999999361E-2</v>
      </c>
      <c r="AO115" s="102">
        <f t="shared" si="123"/>
        <v>2.9999999999999361E-2</v>
      </c>
      <c r="AP115" s="103">
        <f t="shared" si="13"/>
        <v>3.0000000000001137E-2</v>
      </c>
    </row>
    <row r="116" spans="1:42" ht="12.75">
      <c r="A116" s="109">
        <v>42970</v>
      </c>
      <c r="B116" s="106">
        <v>7.83</v>
      </c>
      <c r="C116" s="97">
        <v>7.79</v>
      </c>
      <c r="D116" s="99">
        <v>7.77</v>
      </c>
      <c r="E116" s="99">
        <f t="shared" si="0"/>
        <v>7.76</v>
      </c>
      <c r="F116" s="99">
        <v>7.75</v>
      </c>
      <c r="G116" s="99">
        <f t="shared" si="1"/>
        <v>7.7549999999999999</v>
      </c>
      <c r="H116" s="97">
        <v>7.76</v>
      </c>
      <c r="I116" s="100">
        <f t="shared" si="2"/>
        <v>7.78</v>
      </c>
      <c r="J116" s="100">
        <f t="shared" si="3"/>
        <v>7.8</v>
      </c>
      <c r="K116" s="99">
        <v>7.82</v>
      </c>
      <c r="L116" s="99">
        <f t="shared" si="4"/>
        <v>7.8620000000000001</v>
      </c>
      <c r="M116" s="99">
        <f t="shared" si="5"/>
        <v>7.9039999999999999</v>
      </c>
      <c r="N116" s="99">
        <f t="shared" si="6"/>
        <v>7.9459999999999997</v>
      </c>
      <c r="O116" s="99">
        <f t="shared" si="7"/>
        <v>7.9879999999999995</v>
      </c>
      <c r="P116" s="97">
        <v>8.0299999999999994</v>
      </c>
      <c r="Q116" s="100">
        <f t="shared" si="8"/>
        <v>8.0879999999999992</v>
      </c>
      <c r="R116" s="100">
        <f t="shared" si="9"/>
        <v>8.145999999999999</v>
      </c>
      <c r="S116" s="100">
        <f t="shared" si="10"/>
        <v>8.2040000000000006</v>
      </c>
      <c r="T116" s="100">
        <f t="shared" si="11"/>
        <v>8.2620000000000005</v>
      </c>
      <c r="U116" s="107">
        <v>8.32</v>
      </c>
      <c r="V116" s="102">
        <f t="shared" ref="V116:AO116" si="124">B116-B117</f>
        <v>9.9999999999997868E-3</v>
      </c>
      <c r="W116" s="102">
        <f t="shared" si="124"/>
        <v>0</v>
      </c>
      <c r="X116" s="102">
        <f t="shared" si="124"/>
        <v>-1.0000000000000675E-2</v>
      </c>
      <c r="Y116" s="102">
        <f t="shared" si="124"/>
        <v>-1.5000000000000568E-2</v>
      </c>
      <c r="Z116" s="102">
        <f t="shared" si="124"/>
        <v>-1.9999999999999574E-2</v>
      </c>
      <c r="AA116" s="102">
        <f t="shared" si="124"/>
        <v>-1.499999999999968E-2</v>
      </c>
      <c r="AB116" s="102">
        <f t="shared" si="124"/>
        <v>-9.9999999999997868E-3</v>
      </c>
      <c r="AC116" s="102">
        <f t="shared" si="124"/>
        <v>-6.6666666666659324E-3</v>
      </c>
      <c r="AD116" s="102">
        <f t="shared" si="124"/>
        <v>-3.3333333333338544E-3</v>
      </c>
      <c r="AE116" s="102">
        <f t="shared" si="124"/>
        <v>0</v>
      </c>
      <c r="AF116" s="102">
        <f t="shared" si="124"/>
        <v>-1.9999999999997797E-3</v>
      </c>
      <c r="AG116" s="102">
        <f t="shared" si="124"/>
        <v>-3.9999999999995595E-3</v>
      </c>
      <c r="AH116" s="102">
        <f t="shared" si="124"/>
        <v>-6.0000000000002274E-3</v>
      </c>
      <c r="AI116" s="102">
        <f t="shared" si="124"/>
        <v>-8.0000000000000071E-3</v>
      </c>
      <c r="AJ116" s="102">
        <f t="shared" si="124"/>
        <v>-9.9999999999997868E-3</v>
      </c>
      <c r="AK116" s="102">
        <f t="shared" si="124"/>
        <v>-8.0000000000008953E-3</v>
      </c>
      <c r="AL116" s="102">
        <f t="shared" si="124"/>
        <v>-6.0000000000002274E-3</v>
      </c>
      <c r="AM116" s="102">
        <f t="shared" si="124"/>
        <v>-3.9999999999995595E-3</v>
      </c>
      <c r="AN116" s="102">
        <f t="shared" si="124"/>
        <v>-1.9999999999988916E-3</v>
      </c>
      <c r="AO116" s="102">
        <f t="shared" si="124"/>
        <v>0</v>
      </c>
      <c r="AP116" s="103">
        <f t="shared" si="13"/>
        <v>9.9999999999997868E-3</v>
      </c>
    </row>
    <row r="117" spans="1:42" ht="12.75">
      <c r="A117" s="109">
        <v>42969</v>
      </c>
      <c r="B117" s="106">
        <v>7.82</v>
      </c>
      <c r="C117" s="97">
        <v>7.79</v>
      </c>
      <c r="D117" s="99">
        <v>7.78</v>
      </c>
      <c r="E117" s="99">
        <f t="shared" si="0"/>
        <v>7.7750000000000004</v>
      </c>
      <c r="F117" s="99">
        <v>7.77</v>
      </c>
      <c r="G117" s="99">
        <f t="shared" si="1"/>
        <v>7.77</v>
      </c>
      <c r="H117" s="97">
        <v>7.77</v>
      </c>
      <c r="I117" s="100">
        <f t="shared" si="2"/>
        <v>7.7866666666666662</v>
      </c>
      <c r="J117" s="100">
        <f t="shared" si="3"/>
        <v>7.8033333333333337</v>
      </c>
      <c r="K117" s="99">
        <v>7.82</v>
      </c>
      <c r="L117" s="99">
        <f t="shared" si="4"/>
        <v>7.8639999999999999</v>
      </c>
      <c r="M117" s="99">
        <f t="shared" si="5"/>
        <v>7.9079999999999995</v>
      </c>
      <c r="N117" s="99">
        <f t="shared" si="6"/>
        <v>7.952</v>
      </c>
      <c r="O117" s="99">
        <f t="shared" si="7"/>
        <v>7.9959999999999996</v>
      </c>
      <c r="P117" s="97">
        <v>8.0399999999999991</v>
      </c>
      <c r="Q117" s="100">
        <f t="shared" si="8"/>
        <v>8.0960000000000001</v>
      </c>
      <c r="R117" s="100">
        <f t="shared" si="9"/>
        <v>8.1519999999999992</v>
      </c>
      <c r="S117" s="100">
        <f t="shared" si="10"/>
        <v>8.2080000000000002</v>
      </c>
      <c r="T117" s="100">
        <f t="shared" si="11"/>
        <v>8.2639999999999993</v>
      </c>
      <c r="U117" s="107">
        <v>8.32</v>
      </c>
      <c r="V117" s="102">
        <f t="shared" ref="V117:AO117" si="125">B117-B118</f>
        <v>-9.9999999999997868E-3</v>
      </c>
      <c r="W117" s="102">
        <f t="shared" si="125"/>
        <v>0</v>
      </c>
      <c r="X117" s="102">
        <f t="shared" si="125"/>
        <v>0</v>
      </c>
      <c r="Y117" s="102">
        <f t="shared" si="125"/>
        <v>0</v>
      </c>
      <c r="Z117" s="102">
        <f t="shared" si="125"/>
        <v>0</v>
      </c>
      <c r="AA117" s="102">
        <f t="shared" si="125"/>
        <v>0</v>
      </c>
      <c r="AB117" s="102">
        <f t="shared" si="125"/>
        <v>0</v>
      </c>
      <c r="AC117" s="102">
        <f t="shared" si="125"/>
        <v>0</v>
      </c>
      <c r="AD117" s="102">
        <f t="shared" si="125"/>
        <v>0</v>
      </c>
      <c r="AE117" s="102">
        <f t="shared" si="125"/>
        <v>0</v>
      </c>
      <c r="AF117" s="102">
        <f t="shared" si="125"/>
        <v>3.9999999999995595E-3</v>
      </c>
      <c r="AG117" s="102">
        <f t="shared" si="125"/>
        <v>7.9999999999991189E-3</v>
      </c>
      <c r="AH117" s="102">
        <f t="shared" si="125"/>
        <v>1.2000000000000455E-2</v>
      </c>
      <c r="AI117" s="102">
        <f t="shared" si="125"/>
        <v>1.6000000000000014E-2</v>
      </c>
      <c r="AJ117" s="102">
        <f t="shared" si="125"/>
        <v>1.9999999999999574E-2</v>
      </c>
      <c r="AK117" s="102">
        <f t="shared" si="125"/>
        <v>2.4000000000000909E-2</v>
      </c>
      <c r="AL117" s="102">
        <f t="shared" si="125"/>
        <v>2.8000000000000469E-2</v>
      </c>
      <c r="AM117" s="102">
        <f t="shared" si="125"/>
        <v>3.2000000000000028E-2</v>
      </c>
      <c r="AN117" s="102">
        <f t="shared" si="125"/>
        <v>3.5999999999999588E-2</v>
      </c>
      <c r="AO117" s="102">
        <f t="shared" si="125"/>
        <v>4.0000000000000924E-2</v>
      </c>
      <c r="AP117" s="103">
        <f t="shared" si="13"/>
        <v>4.0000000000000924E-2</v>
      </c>
    </row>
    <row r="118" spans="1:42" ht="12.75">
      <c r="A118" s="109">
        <v>42968</v>
      </c>
      <c r="B118" s="106">
        <v>7.83</v>
      </c>
      <c r="C118" s="97">
        <v>7.79</v>
      </c>
      <c r="D118" s="99">
        <v>7.78</v>
      </c>
      <c r="E118" s="99">
        <f t="shared" si="0"/>
        <v>7.7750000000000004</v>
      </c>
      <c r="F118" s="99">
        <v>7.77</v>
      </c>
      <c r="G118" s="99">
        <f t="shared" si="1"/>
        <v>7.77</v>
      </c>
      <c r="H118" s="97">
        <v>7.77</v>
      </c>
      <c r="I118" s="100">
        <f t="shared" si="2"/>
        <v>7.7866666666666662</v>
      </c>
      <c r="J118" s="100">
        <f t="shared" si="3"/>
        <v>7.8033333333333337</v>
      </c>
      <c r="K118" s="99">
        <v>7.82</v>
      </c>
      <c r="L118" s="99">
        <f t="shared" si="4"/>
        <v>7.86</v>
      </c>
      <c r="M118" s="99">
        <f t="shared" si="5"/>
        <v>7.9</v>
      </c>
      <c r="N118" s="99">
        <f t="shared" si="6"/>
        <v>7.9399999999999995</v>
      </c>
      <c r="O118" s="99">
        <f t="shared" si="7"/>
        <v>7.9799999999999995</v>
      </c>
      <c r="P118" s="97">
        <v>8.02</v>
      </c>
      <c r="Q118" s="100">
        <f t="shared" si="8"/>
        <v>8.0719999999999992</v>
      </c>
      <c r="R118" s="100">
        <f t="shared" si="9"/>
        <v>8.1239999999999988</v>
      </c>
      <c r="S118" s="100">
        <f t="shared" si="10"/>
        <v>8.1760000000000002</v>
      </c>
      <c r="T118" s="100">
        <f t="shared" si="11"/>
        <v>8.2279999999999998</v>
      </c>
      <c r="U118" s="107">
        <v>8.2799999999999994</v>
      </c>
      <c r="V118" s="102">
        <f t="shared" ref="V118:AO118" si="126">B118-B119</f>
        <v>2.0000000000000462E-2</v>
      </c>
      <c r="W118" s="102">
        <f t="shared" si="126"/>
        <v>-9.9999999999997868E-3</v>
      </c>
      <c r="X118" s="102">
        <f t="shared" si="126"/>
        <v>-9.9999999999997868E-3</v>
      </c>
      <c r="Y118" s="102">
        <f t="shared" si="126"/>
        <v>-1.499999999999968E-2</v>
      </c>
      <c r="Z118" s="102">
        <f t="shared" si="126"/>
        <v>-2.0000000000000462E-2</v>
      </c>
      <c r="AA118" s="102">
        <f t="shared" si="126"/>
        <v>-2.0000000000000462E-2</v>
      </c>
      <c r="AB118" s="102">
        <f t="shared" si="126"/>
        <v>-2.0000000000000462E-2</v>
      </c>
      <c r="AC118" s="102">
        <f t="shared" si="126"/>
        <v>-1.0000000000000675E-2</v>
      </c>
      <c r="AD118" s="102">
        <f t="shared" si="126"/>
        <v>0</v>
      </c>
      <c r="AE118" s="102">
        <f t="shared" si="126"/>
        <v>1.0000000000000675E-2</v>
      </c>
      <c r="AF118" s="102">
        <f t="shared" si="126"/>
        <v>1.6000000000000902E-2</v>
      </c>
      <c r="AG118" s="102">
        <f t="shared" si="126"/>
        <v>2.2000000000000242E-2</v>
      </c>
      <c r="AH118" s="102">
        <f t="shared" si="126"/>
        <v>2.7999999999999581E-2</v>
      </c>
      <c r="AI118" s="102">
        <f t="shared" si="126"/>
        <v>3.399999999999892E-2</v>
      </c>
      <c r="AJ118" s="102">
        <f t="shared" si="126"/>
        <v>3.9999999999999147E-2</v>
      </c>
      <c r="AK118" s="102">
        <f t="shared" si="126"/>
        <v>3.9999999999999147E-2</v>
      </c>
      <c r="AL118" s="102">
        <f t="shared" si="126"/>
        <v>3.9999999999999147E-2</v>
      </c>
      <c r="AM118" s="102">
        <f t="shared" si="126"/>
        <v>3.9999999999999147E-2</v>
      </c>
      <c r="AN118" s="102">
        <f t="shared" si="126"/>
        <v>3.9999999999999147E-2</v>
      </c>
      <c r="AO118" s="102">
        <f t="shared" si="126"/>
        <v>3.9999999999999147E-2</v>
      </c>
      <c r="AP118" s="103">
        <f t="shared" si="13"/>
        <v>3.9999999999999147E-2</v>
      </c>
    </row>
    <row r="119" spans="1:42" ht="12.75">
      <c r="A119" s="109">
        <v>42965</v>
      </c>
      <c r="B119" s="106">
        <v>7.81</v>
      </c>
      <c r="C119" s="97">
        <v>7.8</v>
      </c>
      <c r="D119" s="99">
        <v>7.79</v>
      </c>
      <c r="E119" s="99">
        <f t="shared" si="0"/>
        <v>7.79</v>
      </c>
      <c r="F119" s="99">
        <v>7.79</v>
      </c>
      <c r="G119" s="99">
        <f t="shared" si="1"/>
        <v>7.79</v>
      </c>
      <c r="H119" s="97">
        <v>7.79</v>
      </c>
      <c r="I119" s="100">
        <f t="shared" si="2"/>
        <v>7.7966666666666669</v>
      </c>
      <c r="J119" s="100">
        <f t="shared" si="3"/>
        <v>7.8033333333333328</v>
      </c>
      <c r="K119" s="99">
        <v>7.81</v>
      </c>
      <c r="L119" s="99">
        <f t="shared" si="4"/>
        <v>7.8439999999999994</v>
      </c>
      <c r="M119" s="99">
        <f t="shared" si="5"/>
        <v>7.8780000000000001</v>
      </c>
      <c r="N119" s="99">
        <f t="shared" si="6"/>
        <v>7.9119999999999999</v>
      </c>
      <c r="O119" s="99">
        <f t="shared" si="7"/>
        <v>7.9460000000000006</v>
      </c>
      <c r="P119" s="97">
        <v>7.98</v>
      </c>
      <c r="Q119" s="100">
        <f t="shared" si="8"/>
        <v>8.032</v>
      </c>
      <c r="R119" s="100">
        <f t="shared" si="9"/>
        <v>8.0839999999999996</v>
      </c>
      <c r="S119" s="100">
        <f t="shared" si="10"/>
        <v>8.136000000000001</v>
      </c>
      <c r="T119" s="100">
        <f t="shared" si="11"/>
        <v>8.1880000000000006</v>
      </c>
      <c r="U119" s="107">
        <v>8.24</v>
      </c>
      <c r="V119" s="102">
        <f t="shared" ref="V119:AO119" si="127">B119-B120</f>
        <v>-3.0000000000000249E-2</v>
      </c>
      <c r="W119" s="102">
        <f t="shared" si="127"/>
        <v>-9.9999999999997868E-3</v>
      </c>
      <c r="X119" s="102">
        <f t="shared" si="127"/>
        <v>-9.9999999999997868E-3</v>
      </c>
      <c r="Y119" s="102">
        <f t="shared" si="127"/>
        <v>0</v>
      </c>
      <c r="Z119" s="102">
        <f t="shared" si="127"/>
        <v>9.9999999999997868E-3</v>
      </c>
      <c r="AA119" s="102">
        <f t="shared" si="127"/>
        <v>1.499999999999968E-2</v>
      </c>
      <c r="AB119" s="102">
        <f t="shared" si="127"/>
        <v>2.0000000000000462E-2</v>
      </c>
      <c r="AC119" s="102">
        <f t="shared" si="127"/>
        <v>1.6666666666667496E-2</v>
      </c>
      <c r="AD119" s="102">
        <f t="shared" si="127"/>
        <v>1.3333333333332753E-2</v>
      </c>
      <c r="AE119" s="102">
        <f t="shared" si="127"/>
        <v>9.9999999999997868E-3</v>
      </c>
      <c r="AF119" s="102">
        <f t="shared" si="127"/>
        <v>7.9999999999991189E-3</v>
      </c>
      <c r="AG119" s="102">
        <f t="shared" si="127"/>
        <v>6.0000000000002274E-3</v>
      </c>
      <c r="AH119" s="102">
        <f t="shared" si="127"/>
        <v>3.9999999999995595E-3</v>
      </c>
      <c r="AI119" s="102">
        <f t="shared" si="127"/>
        <v>2.0000000000006679E-3</v>
      </c>
      <c r="AJ119" s="102">
        <f t="shared" si="127"/>
        <v>0</v>
      </c>
      <c r="AK119" s="102">
        <f t="shared" si="127"/>
        <v>1.9999999999988916E-3</v>
      </c>
      <c r="AL119" s="102">
        <f t="shared" si="127"/>
        <v>3.9999999999995595E-3</v>
      </c>
      <c r="AM119" s="102">
        <f t="shared" si="127"/>
        <v>6.0000000000002274E-3</v>
      </c>
      <c r="AN119" s="102">
        <f t="shared" si="127"/>
        <v>8.0000000000008953E-3</v>
      </c>
      <c r="AO119" s="102">
        <f t="shared" si="127"/>
        <v>9.9999999999997868E-3</v>
      </c>
      <c r="AP119" s="103">
        <f t="shared" si="13"/>
        <v>2.0000000000000462E-2</v>
      </c>
    </row>
    <row r="120" spans="1:42" ht="12.75">
      <c r="A120" s="109">
        <v>42964</v>
      </c>
      <c r="B120" s="106">
        <v>7.84</v>
      </c>
      <c r="C120" s="97">
        <v>7.81</v>
      </c>
      <c r="D120" s="99">
        <v>7.8</v>
      </c>
      <c r="E120" s="99">
        <f t="shared" si="0"/>
        <v>7.79</v>
      </c>
      <c r="F120" s="99">
        <v>7.78</v>
      </c>
      <c r="G120" s="99">
        <f t="shared" si="1"/>
        <v>7.7750000000000004</v>
      </c>
      <c r="H120" s="97">
        <v>7.77</v>
      </c>
      <c r="I120" s="100">
        <f t="shared" si="2"/>
        <v>7.7799999999999994</v>
      </c>
      <c r="J120" s="100">
        <f t="shared" si="3"/>
        <v>7.79</v>
      </c>
      <c r="K120" s="99">
        <v>7.8</v>
      </c>
      <c r="L120" s="99">
        <f t="shared" si="4"/>
        <v>7.8360000000000003</v>
      </c>
      <c r="M120" s="99">
        <f t="shared" si="5"/>
        <v>7.8719999999999999</v>
      </c>
      <c r="N120" s="99">
        <f t="shared" si="6"/>
        <v>7.9080000000000004</v>
      </c>
      <c r="O120" s="99">
        <f t="shared" si="7"/>
        <v>7.944</v>
      </c>
      <c r="P120" s="97">
        <v>7.98</v>
      </c>
      <c r="Q120" s="100">
        <f t="shared" si="8"/>
        <v>8.0300000000000011</v>
      </c>
      <c r="R120" s="100">
        <f t="shared" si="9"/>
        <v>8.08</v>
      </c>
      <c r="S120" s="100">
        <f t="shared" si="10"/>
        <v>8.1300000000000008</v>
      </c>
      <c r="T120" s="100">
        <f t="shared" si="11"/>
        <v>8.18</v>
      </c>
      <c r="U120" s="107">
        <v>8.23</v>
      </c>
      <c r="V120" s="102">
        <f t="shared" ref="V120:AO120" si="128">B120-B121</f>
        <v>-9.9999999999997868E-3</v>
      </c>
      <c r="W120" s="102">
        <f t="shared" si="128"/>
        <v>-3.0000000000000249E-2</v>
      </c>
      <c r="X120" s="102">
        <f t="shared" si="128"/>
        <v>-3.0000000000000249E-2</v>
      </c>
      <c r="Y120" s="102">
        <f t="shared" si="128"/>
        <v>-3.0000000000000249E-2</v>
      </c>
      <c r="Z120" s="102">
        <f t="shared" si="128"/>
        <v>-2.9999999999999361E-2</v>
      </c>
      <c r="AA120" s="102">
        <f t="shared" si="128"/>
        <v>-2.4999999999999467E-2</v>
      </c>
      <c r="AB120" s="102">
        <f t="shared" si="128"/>
        <v>-2.0000000000000462E-2</v>
      </c>
      <c r="AC120" s="102">
        <f t="shared" si="128"/>
        <v>-1.3333333333333641E-2</v>
      </c>
      <c r="AD120" s="102">
        <f t="shared" si="128"/>
        <v>-6.6666666666668206E-3</v>
      </c>
      <c r="AE120" s="102">
        <f t="shared" si="128"/>
        <v>0</v>
      </c>
      <c r="AF120" s="102">
        <f t="shared" si="128"/>
        <v>4.0000000000004476E-3</v>
      </c>
      <c r="AG120" s="102">
        <f t="shared" si="128"/>
        <v>8.0000000000000071E-3</v>
      </c>
      <c r="AH120" s="102">
        <f t="shared" si="128"/>
        <v>1.2000000000000455E-2</v>
      </c>
      <c r="AI120" s="102">
        <f t="shared" si="128"/>
        <v>1.6000000000000014E-2</v>
      </c>
      <c r="AJ120" s="102">
        <f t="shared" si="128"/>
        <v>2.0000000000000462E-2</v>
      </c>
      <c r="AK120" s="102">
        <f t="shared" si="128"/>
        <v>2.000000000000135E-2</v>
      </c>
      <c r="AL120" s="102">
        <f t="shared" si="128"/>
        <v>1.9999999999999574E-2</v>
      </c>
      <c r="AM120" s="102">
        <f t="shared" si="128"/>
        <v>1.9999999999999574E-2</v>
      </c>
      <c r="AN120" s="102">
        <f t="shared" si="128"/>
        <v>1.9999999999999574E-2</v>
      </c>
      <c r="AO120" s="102">
        <f t="shared" si="128"/>
        <v>1.9999999999999574E-2</v>
      </c>
      <c r="AP120" s="103">
        <f t="shared" si="13"/>
        <v>2.000000000000135E-2</v>
      </c>
    </row>
    <row r="121" spans="1:42" ht="12.75">
      <c r="A121" s="109">
        <v>42963</v>
      </c>
      <c r="B121" s="106">
        <v>7.85</v>
      </c>
      <c r="C121" s="97">
        <v>7.84</v>
      </c>
      <c r="D121" s="99">
        <v>7.83</v>
      </c>
      <c r="E121" s="99">
        <f t="shared" si="0"/>
        <v>7.82</v>
      </c>
      <c r="F121" s="99">
        <v>7.81</v>
      </c>
      <c r="G121" s="99">
        <f t="shared" si="1"/>
        <v>7.8</v>
      </c>
      <c r="H121" s="97">
        <v>7.79</v>
      </c>
      <c r="I121" s="100">
        <f t="shared" si="2"/>
        <v>7.793333333333333</v>
      </c>
      <c r="J121" s="100">
        <f t="shared" si="3"/>
        <v>7.7966666666666669</v>
      </c>
      <c r="K121" s="99">
        <v>7.8</v>
      </c>
      <c r="L121" s="99">
        <f t="shared" si="4"/>
        <v>7.8319999999999999</v>
      </c>
      <c r="M121" s="99">
        <f t="shared" si="5"/>
        <v>7.8639999999999999</v>
      </c>
      <c r="N121" s="99">
        <f t="shared" si="6"/>
        <v>7.8959999999999999</v>
      </c>
      <c r="O121" s="99">
        <f t="shared" si="7"/>
        <v>7.9279999999999999</v>
      </c>
      <c r="P121" s="97">
        <v>7.96</v>
      </c>
      <c r="Q121" s="100">
        <f t="shared" si="8"/>
        <v>8.01</v>
      </c>
      <c r="R121" s="100">
        <f t="shared" si="9"/>
        <v>8.06</v>
      </c>
      <c r="S121" s="100">
        <f t="shared" si="10"/>
        <v>8.1100000000000012</v>
      </c>
      <c r="T121" s="100">
        <f t="shared" si="11"/>
        <v>8.16</v>
      </c>
      <c r="U121" s="107">
        <v>8.2100000000000009</v>
      </c>
      <c r="V121" s="102">
        <f t="shared" ref="V121:AO121" si="129">B121-B122</f>
        <v>1.9999999999999574E-2</v>
      </c>
      <c r="W121" s="102">
        <f t="shared" si="129"/>
        <v>-2.0000000000000462E-2</v>
      </c>
      <c r="X121" s="102">
        <f t="shared" si="129"/>
        <v>-4.9999999999999822E-2</v>
      </c>
      <c r="Y121" s="102">
        <f t="shared" si="129"/>
        <v>-4.4999999999999929E-2</v>
      </c>
      <c r="Z121" s="102">
        <f t="shared" si="129"/>
        <v>-4.0000000000000036E-2</v>
      </c>
      <c r="AA121" s="102">
        <f t="shared" si="129"/>
        <v>-3.0000000000000249E-2</v>
      </c>
      <c r="AB121" s="102">
        <f t="shared" si="129"/>
        <v>-1.9999999999999574E-2</v>
      </c>
      <c r="AC121" s="102">
        <f t="shared" si="129"/>
        <v>-9.9999999999997868E-3</v>
      </c>
      <c r="AD121" s="102">
        <f t="shared" si="129"/>
        <v>0</v>
      </c>
      <c r="AE121" s="102">
        <f t="shared" si="129"/>
        <v>9.9999999999997868E-3</v>
      </c>
      <c r="AF121" s="102">
        <f t="shared" si="129"/>
        <v>9.9999999999997868E-3</v>
      </c>
      <c r="AG121" s="102">
        <f t="shared" si="129"/>
        <v>9.9999999999997868E-3</v>
      </c>
      <c r="AH121" s="102">
        <f t="shared" si="129"/>
        <v>9.9999999999997868E-3</v>
      </c>
      <c r="AI121" s="102">
        <f t="shared" si="129"/>
        <v>9.9999999999997868E-3</v>
      </c>
      <c r="AJ121" s="102">
        <f t="shared" si="129"/>
        <v>9.9999999999997868E-3</v>
      </c>
      <c r="AK121" s="102">
        <f t="shared" si="129"/>
        <v>6.0000000000002274E-3</v>
      </c>
      <c r="AL121" s="102">
        <f t="shared" si="129"/>
        <v>2.0000000000006679E-3</v>
      </c>
      <c r="AM121" s="102">
        <f t="shared" si="129"/>
        <v>-1.9999999999988916E-3</v>
      </c>
      <c r="AN121" s="102">
        <f t="shared" si="129"/>
        <v>-6.0000000000002274E-3</v>
      </c>
      <c r="AO121" s="102">
        <f t="shared" si="129"/>
        <v>-9.9999999999997868E-3</v>
      </c>
      <c r="AP121" s="103">
        <f t="shared" si="13"/>
        <v>1.9999999999999574E-2</v>
      </c>
    </row>
    <row r="122" spans="1:42" ht="12.75">
      <c r="A122" s="109">
        <v>42962</v>
      </c>
      <c r="B122" s="106">
        <v>7.83</v>
      </c>
      <c r="C122" s="97">
        <v>7.86</v>
      </c>
      <c r="D122" s="99">
        <v>7.88</v>
      </c>
      <c r="E122" s="99">
        <f t="shared" si="0"/>
        <v>7.8650000000000002</v>
      </c>
      <c r="F122" s="99">
        <v>7.85</v>
      </c>
      <c r="G122" s="99">
        <f t="shared" si="1"/>
        <v>7.83</v>
      </c>
      <c r="H122" s="97">
        <v>7.81</v>
      </c>
      <c r="I122" s="100">
        <f t="shared" si="2"/>
        <v>7.8033333333333328</v>
      </c>
      <c r="J122" s="100">
        <f t="shared" si="3"/>
        <v>7.7966666666666669</v>
      </c>
      <c r="K122" s="99">
        <v>7.79</v>
      </c>
      <c r="L122" s="99">
        <f t="shared" si="4"/>
        <v>7.8220000000000001</v>
      </c>
      <c r="M122" s="99">
        <f t="shared" si="5"/>
        <v>7.8540000000000001</v>
      </c>
      <c r="N122" s="99">
        <f t="shared" si="6"/>
        <v>7.8860000000000001</v>
      </c>
      <c r="O122" s="99">
        <f t="shared" si="7"/>
        <v>7.9180000000000001</v>
      </c>
      <c r="P122" s="97">
        <v>7.95</v>
      </c>
      <c r="Q122" s="100">
        <f t="shared" si="8"/>
        <v>8.0039999999999996</v>
      </c>
      <c r="R122" s="100">
        <f t="shared" si="9"/>
        <v>8.0579999999999998</v>
      </c>
      <c r="S122" s="100">
        <f t="shared" si="10"/>
        <v>8.1120000000000001</v>
      </c>
      <c r="T122" s="100">
        <f t="shared" si="11"/>
        <v>8.1660000000000004</v>
      </c>
      <c r="U122" s="107">
        <v>8.2200000000000006</v>
      </c>
      <c r="V122" s="102">
        <f t="shared" ref="V122:AO122" si="130">B122-B123</f>
        <v>-1.9999999999999574E-2</v>
      </c>
      <c r="W122" s="102">
        <f t="shared" si="130"/>
        <v>0</v>
      </c>
      <c r="X122" s="102">
        <f t="shared" si="130"/>
        <v>9.9999999999997868E-3</v>
      </c>
      <c r="Y122" s="102">
        <f t="shared" si="130"/>
        <v>1.9999999999999574E-2</v>
      </c>
      <c r="Z122" s="102">
        <f t="shared" si="130"/>
        <v>2.9999999999999361E-2</v>
      </c>
      <c r="AA122" s="102">
        <f t="shared" si="130"/>
        <v>2.9999999999999361E-2</v>
      </c>
      <c r="AB122" s="102">
        <f t="shared" si="130"/>
        <v>2.9999999999999361E-2</v>
      </c>
      <c r="AC122" s="102">
        <f t="shared" si="130"/>
        <v>2.333333333333254E-2</v>
      </c>
      <c r="AD122" s="102">
        <f t="shared" si="130"/>
        <v>1.6666666666666607E-2</v>
      </c>
      <c r="AE122" s="102">
        <f t="shared" si="130"/>
        <v>9.9999999999997868E-3</v>
      </c>
      <c r="AF122" s="102">
        <f t="shared" si="130"/>
        <v>8.0000000000000071E-3</v>
      </c>
      <c r="AG122" s="102">
        <f t="shared" si="130"/>
        <v>6.0000000000002274E-3</v>
      </c>
      <c r="AH122" s="102">
        <f t="shared" si="130"/>
        <v>3.9999999999995595E-3</v>
      </c>
      <c r="AI122" s="102">
        <f t="shared" si="130"/>
        <v>1.9999999999997797E-3</v>
      </c>
      <c r="AJ122" s="102">
        <f t="shared" si="130"/>
        <v>0</v>
      </c>
      <c r="AK122" s="102">
        <f t="shared" si="130"/>
        <v>1.9999999999988916E-3</v>
      </c>
      <c r="AL122" s="102">
        <f t="shared" si="130"/>
        <v>3.9999999999995595E-3</v>
      </c>
      <c r="AM122" s="102">
        <f t="shared" si="130"/>
        <v>6.0000000000002274E-3</v>
      </c>
      <c r="AN122" s="102">
        <f t="shared" si="130"/>
        <v>7.9999999999991189E-3</v>
      </c>
      <c r="AO122" s="102">
        <f t="shared" si="130"/>
        <v>9.9999999999997868E-3</v>
      </c>
      <c r="AP122" s="103">
        <f t="shared" si="13"/>
        <v>2.9999999999999361E-2</v>
      </c>
    </row>
    <row r="123" spans="1:42" ht="12.75">
      <c r="A123" s="109">
        <v>42961</v>
      </c>
      <c r="B123" s="106">
        <v>7.85</v>
      </c>
      <c r="C123" s="97">
        <v>7.86</v>
      </c>
      <c r="D123" s="99">
        <v>7.87</v>
      </c>
      <c r="E123" s="99">
        <f t="shared" si="0"/>
        <v>7.8450000000000006</v>
      </c>
      <c r="F123" s="99">
        <v>7.82</v>
      </c>
      <c r="G123" s="99">
        <f t="shared" si="1"/>
        <v>7.8000000000000007</v>
      </c>
      <c r="H123" s="97">
        <v>7.78</v>
      </c>
      <c r="I123" s="100">
        <f t="shared" si="2"/>
        <v>7.78</v>
      </c>
      <c r="J123" s="100">
        <f t="shared" si="3"/>
        <v>7.78</v>
      </c>
      <c r="K123" s="99">
        <v>7.78</v>
      </c>
      <c r="L123" s="99">
        <f t="shared" si="4"/>
        <v>7.8140000000000001</v>
      </c>
      <c r="M123" s="99">
        <f t="shared" si="5"/>
        <v>7.8479999999999999</v>
      </c>
      <c r="N123" s="99">
        <f t="shared" si="6"/>
        <v>7.8820000000000006</v>
      </c>
      <c r="O123" s="99">
        <f t="shared" si="7"/>
        <v>7.9160000000000004</v>
      </c>
      <c r="P123" s="97">
        <v>7.95</v>
      </c>
      <c r="Q123" s="100">
        <f t="shared" si="8"/>
        <v>8.0020000000000007</v>
      </c>
      <c r="R123" s="100">
        <f t="shared" si="9"/>
        <v>8.0540000000000003</v>
      </c>
      <c r="S123" s="100">
        <f t="shared" si="10"/>
        <v>8.1059999999999999</v>
      </c>
      <c r="T123" s="100">
        <f t="shared" si="11"/>
        <v>8.1580000000000013</v>
      </c>
      <c r="U123" s="107">
        <v>8.2100000000000009</v>
      </c>
      <c r="V123" s="102">
        <f t="shared" ref="V123:AO123" si="131">B123-B124</f>
        <v>-3.0000000000000249E-2</v>
      </c>
      <c r="W123" s="102">
        <f t="shared" si="131"/>
        <v>-4.9999999999999822E-2</v>
      </c>
      <c r="X123" s="102">
        <f t="shared" si="131"/>
        <v>-4.9999999999999822E-2</v>
      </c>
      <c r="Y123" s="102">
        <f t="shared" si="131"/>
        <v>-4.4999999999999929E-2</v>
      </c>
      <c r="Z123" s="102">
        <f t="shared" si="131"/>
        <v>-4.0000000000000036E-2</v>
      </c>
      <c r="AA123" s="102">
        <f t="shared" si="131"/>
        <v>-2.9999999999999361E-2</v>
      </c>
      <c r="AB123" s="102">
        <f t="shared" si="131"/>
        <v>-1.9999999999999574E-2</v>
      </c>
      <c r="AC123" s="102">
        <f t="shared" si="131"/>
        <v>-1.9999999999999574E-2</v>
      </c>
      <c r="AD123" s="102">
        <f t="shared" si="131"/>
        <v>-1.9999999999999574E-2</v>
      </c>
      <c r="AE123" s="102">
        <f t="shared" si="131"/>
        <v>-1.9999999999999574E-2</v>
      </c>
      <c r="AF123" s="102">
        <f t="shared" si="131"/>
        <v>-1.9999999999999574E-2</v>
      </c>
      <c r="AG123" s="102">
        <f t="shared" si="131"/>
        <v>-1.9999999999999574E-2</v>
      </c>
      <c r="AH123" s="102">
        <f t="shared" si="131"/>
        <v>-1.9999999999999574E-2</v>
      </c>
      <c r="AI123" s="102">
        <f t="shared" si="131"/>
        <v>-1.9999999999999574E-2</v>
      </c>
      <c r="AJ123" s="102">
        <f t="shared" si="131"/>
        <v>-1.9999999999999574E-2</v>
      </c>
      <c r="AK123" s="102">
        <f t="shared" si="131"/>
        <v>-1.7999999999998906E-2</v>
      </c>
      <c r="AL123" s="102">
        <f t="shared" si="131"/>
        <v>-1.6000000000000014E-2</v>
      </c>
      <c r="AM123" s="102">
        <f t="shared" si="131"/>
        <v>-1.4000000000001123E-2</v>
      </c>
      <c r="AN123" s="102">
        <f t="shared" si="131"/>
        <v>-1.1999999999998678E-2</v>
      </c>
      <c r="AO123" s="102">
        <f t="shared" si="131"/>
        <v>-9.9999999999997868E-3</v>
      </c>
      <c r="AP123" s="103">
        <f t="shared" si="13"/>
        <v>-9.9999999999997868E-3</v>
      </c>
    </row>
    <row r="124" spans="1:42" ht="12.75">
      <c r="A124" s="109">
        <v>42958</v>
      </c>
      <c r="B124" s="106">
        <v>7.88</v>
      </c>
      <c r="C124" s="97">
        <v>7.91</v>
      </c>
      <c r="D124" s="99">
        <v>7.92</v>
      </c>
      <c r="E124" s="99">
        <f t="shared" si="0"/>
        <v>7.8900000000000006</v>
      </c>
      <c r="F124" s="99">
        <v>7.86</v>
      </c>
      <c r="G124" s="99">
        <f t="shared" si="1"/>
        <v>7.83</v>
      </c>
      <c r="H124" s="97">
        <v>7.8</v>
      </c>
      <c r="I124" s="100">
        <f t="shared" si="2"/>
        <v>7.8</v>
      </c>
      <c r="J124" s="100">
        <f t="shared" si="3"/>
        <v>7.8</v>
      </c>
      <c r="K124" s="99">
        <v>7.8</v>
      </c>
      <c r="L124" s="99">
        <f t="shared" si="4"/>
        <v>7.8339999999999996</v>
      </c>
      <c r="M124" s="99">
        <f t="shared" si="5"/>
        <v>7.8679999999999994</v>
      </c>
      <c r="N124" s="99">
        <f t="shared" si="6"/>
        <v>7.9020000000000001</v>
      </c>
      <c r="O124" s="99">
        <f t="shared" si="7"/>
        <v>7.9359999999999999</v>
      </c>
      <c r="P124" s="97">
        <v>7.97</v>
      </c>
      <c r="Q124" s="100">
        <f t="shared" si="8"/>
        <v>8.02</v>
      </c>
      <c r="R124" s="100">
        <f t="shared" si="9"/>
        <v>8.07</v>
      </c>
      <c r="S124" s="100">
        <f t="shared" si="10"/>
        <v>8.120000000000001</v>
      </c>
      <c r="T124" s="100">
        <f t="shared" si="11"/>
        <v>8.17</v>
      </c>
      <c r="U124" s="107">
        <v>8.2200000000000006</v>
      </c>
      <c r="V124" s="102">
        <f t="shared" ref="V124:AO124" si="132">B124-B125</f>
        <v>-4.0000000000000036E-2</v>
      </c>
      <c r="W124" s="102">
        <f t="shared" si="132"/>
        <v>-3.0000000000000249E-2</v>
      </c>
      <c r="X124" s="102">
        <f t="shared" si="132"/>
        <v>-2.0000000000000462E-2</v>
      </c>
      <c r="Y124" s="102">
        <f t="shared" si="132"/>
        <v>-1.499999999999968E-2</v>
      </c>
      <c r="Z124" s="102">
        <f t="shared" si="132"/>
        <v>-9.9999999999997868E-3</v>
      </c>
      <c r="AA124" s="102">
        <f t="shared" si="132"/>
        <v>-9.9999999999997868E-3</v>
      </c>
      <c r="AB124" s="102">
        <f t="shared" si="132"/>
        <v>-9.9999999999997868E-3</v>
      </c>
      <c r="AC124" s="102">
        <f t="shared" si="132"/>
        <v>-6.6666666666668206E-3</v>
      </c>
      <c r="AD124" s="102">
        <f t="shared" si="132"/>
        <v>-3.3333333333329662E-3</v>
      </c>
      <c r="AE124" s="102">
        <f t="shared" si="132"/>
        <v>0</v>
      </c>
      <c r="AF124" s="102">
        <f t="shared" si="132"/>
        <v>1.9999999999997797E-3</v>
      </c>
      <c r="AG124" s="102">
        <f t="shared" si="132"/>
        <v>3.9999999999995595E-3</v>
      </c>
      <c r="AH124" s="102">
        <f t="shared" si="132"/>
        <v>6.0000000000002274E-3</v>
      </c>
      <c r="AI124" s="102">
        <f t="shared" si="132"/>
        <v>8.0000000000000071E-3</v>
      </c>
      <c r="AJ124" s="102">
        <f t="shared" si="132"/>
        <v>9.9999999999997868E-3</v>
      </c>
      <c r="AK124" s="102">
        <f t="shared" si="132"/>
        <v>7.9999999999991189E-3</v>
      </c>
      <c r="AL124" s="102">
        <f t="shared" si="132"/>
        <v>6.0000000000002274E-3</v>
      </c>
      <c r="AM124" s="102">
        <f t="shared" si="132"/>
        <v>4.0000000000013358E-3</v>
      </c>
      <c r="AN124" s="102">
        <f t="shared" si="132"/>
        <v>1.9999999999988916E-3</v>
      </c>
      <c r="AO124" s="102">
        <f t="shared" si="132"/>
        <v>0</v>
      </c>
      <c r="AP124" s="103">
        <f t="shared" si="13"/>
        <v>9.9999999999997868E-3</v>
      </c>
    </row>
    <row r="125" spans="1:42" ht="12.75">
      <c r="A125" s="109">
        <v>42957</v>
      </c>
      <c r="B125" s="106">
        <v>7.92</v>
      </c>
      <c r="C125" s="97">
        <v>7.94</v>
      </c>
      <c r="D125" s="99">
        <v>7.94</v>
      </c>
      <c r="E125" s="99">
        <f t="shared" si="0"/>
        <v>7.9050000000000002</v>
      </c>
      <c r="F125" s="99">
        <v>7.87</v>
      </c>
      <c r="G125" s="99">
        <f t="shared" si="1"/>
        <v>7.84</v>
      </c>
      <c r="H125" s="97">
        <v>7.81</v>
      </c>
      <c r="I125" s="100">
        <f t="shared" si="2"/>
        <v>7.8066666666666666</v>
      </c>
      <c r="J125" s="100">
        <f t="shared" si="3"/>
        <v>7.8033333333333328</v>
      </c>
      <c r="K125" s="99">
        <v>7.8</v>
      </c>
      <c r="L125" s="99">
        <f t="shared" si="4"/>
        <v>7.8319999999999999</v>
      </c>
      <c r="M125" s="99">
        <f t="shared" si="5"/>
        <v>7.8639999999999999</v>
      </c>
      <c r="N125" s="99">
        <f t="shared" si="6"/>
        <v>7.8959999999999999</v>
      </c>
      <c r="O125" s="99">
        <f t="shared" si="7"/>
        <v>7.9279999999999999</v>
      </c>
      <c r="P125" s="97">
        <v>7.96</v>
      </c>
      <c r="Q125" s="100">
        <f t="shared" si="8"/>
        <v>8.0120000000000005</v>
      </c>
      <c r="R125" s="100">
        <f t="shared" si="9"/>
        <v>8.0640000000000001</v>
      </c>
      <c r="S125" s="100">
        <f t="shared" si="10"/>
        <v>8.1159999999999997</v>
      </c>
      <c r="T125" s="100">
        <f t="shared" si="11"/>
        <v>8.168000000000001</v>
      </c>
      <c r="U125" s="107">
        <v>8.2200000000000006</v>
      </c>
      <c r="V125" s="102">
        <f t="shared" ref="V125:AO125" si="133">B125-B126</f>
        <v>-3.0000000000000249E-2</v>
      </c>
      <c r="W125" s="102">
        <f t="shared" si="133"/>
        <v>-1.9999999999999574E-2</v>
      </c>
      <c r="X125" s="102">
        <f t="shared" si="133"/>
        <v>-1.9999999999999574E-2</v>
      </c>
      <c r="Y125" s="102">
        <f t="shared" si="133"/>
        <v>-1.9999999999999574E-2</v>
      </c>
      <c r="Z125" s="102">
        <f t="shared" si="133"/>
        <v>-1.9999999999999574E-2</v>
      </c>
      <c r="AA125" s="102">
        <f t="shared" si="133"/>
        <v>-1.5000000000000568E-2</v>
      </c>
      <c r="AB125" s="102">
        <f t="shared" si="133"/>
        <v>-1.0000000000000675E-2</v>
      </c>
      <c r="AC125" s="102">
        <f t="shared" si="133"/>
        <v>-1.3333333333333641E-2</v>
      </c>
      <c r="AD125" s="102">
        <f t="shared" si="133"/>
        <v>-1.6666666666667496E-2</v>
      </c>
      <c r="AE125" s="102">
        <f t="shared" si="133"/>
        <v>-2.0000000000000462E-2</v>
      </c>
      <c r="AF125" s="102">
        <f t="shared" si="133"/>
        <v>-2.4000000000000021E-2</v>
      </c>
      <c r="AG125" s="102">
        <f t="shared" si="133"/>
        <v>-2.8000000000000469E-2</v>
      </c>
      <c r="AH125" s="102">
        <f t="shared" si="133"/>
        <v>-3.2000000000000028E-2</v>
      </c>
      <c r="AI125" s="102">
        <f t="shared" si="133"/>
        <v>-3.6000000000000476E-2</v>
      </c>
      <c r="AJ125" s="102">
        <f t="shared" si="133"/>
        <v>-4.0000000000000036E-2</v>
      </c>
      <c r="AK125" s="102">
        <f t="shared" si="133"/>
        <v>-4.1999999999999815E-2</v>
      </c>
      <c r="AL125" s="102">
        <f t="shared" si="133"/>
        <v>-4.4000000000000483E-2</v>
      </c>
      <c r="AM125" s="102">
        <f t="shared" si="133"/>
        <v>-4.5999999999999375E-2</v>
      </c>
      <c r="AN125" s="102">
        <f t="shared" si="133"/>
        <v>-4.7999999999998266E-2</v>
      </c>
      <c r="AO125" s="102">
        <f t="shared" si="133"/>
        <v>-4.9999999999998934E-2</v>
      </c>
      <c r="AP125" s="103">
        <f t="shared" si="13"/>
        <v>-1.0000000000000675E-2</v>
      </c>
    </row>
    <row r="126" spans="1:42" ht="12.75">
      <c r="A126" s="109">
        <v>42956</v>
      </c>
      <c r="B126" s="106">
        <v>7.95</v>
      </c>
      <c r="C126" s="97">
        <v>7.96</v>
      </c>
      <c r="D126" s="99">
        <v>7.96</v>
      </c>
      <c r="E126" s="99">
        <f t="shared" si="0"/>
        <v>7.9249999999999998</v>
      </c>
      <c r="F126" s="99">
        <v>7.89</v>
      </c>
      <c r="G126" s="99">
        <f t="shared" si="1"/>
        <v>7.8550000000000004</v>
      </c>
      <c r="H126" s="97">
        <v>7.82</v>
      </c>
      <c r="I126" s="100">
        <f t="shared" si="2"/>
        <v>7.82</v>
      </c>
      <c r="J126" s="100">
        <f t="shared" si="3"/>
        <v>7.82</v>
      </c>
      <c r="K126" s="99">
        <v>7.82</v>
      </c>
      <c r="L126" s="99">
        <f t="shared" si="4"/>
        <v>7.8559999999999999</v>
      </c>
      <c r="M126" s="99">
        <f t="shared" si="5"/>
        <v>7.8920000000000003</v>
      </c>
      <c r="N126" s="99">
        <f t="shared" si="6"/>
        <v>7.9279999999999999</v>
      </c>
      <c r="O126" s="99">
        <f t="shared" si="7"/>
        <v>7.9640000000000004</v>
      </c>
      <c r="P126" s="97">
        <v>8</v>
      </c>
      <c r="Q126" s="100">
        <f t="shared" si="8"/>
        <v>8.0540000000000003</v>
      </c>
      <c r="R126" s="100">
        <f t="shared" si="9"/>
        <v>8.1080000000000005</v>
      </c>
      <c r="S126" s="100">
        <f t="shared" si="10"/>
        <v>8.161999999999999</v>
      </c>
      <c r="T126" s="100">
        <f t="shared" si="11"/>
        <v>8.2159999999999993</v>
      </c>
      <c r="U126" s="107">
        <v>8.27</v>
      </c>
      <c r="V126" s="102">
        <f t="shared" ref="V126:AO126" si="134">B126-B127</f>
        <v>-1.9999999999999574E-2</v>
      </c>
      <c r="W126" s="102">
        <f t="shared" si="134"/>
        <v>-2.0000000000000462E-2</v>
      </c>
      <c r="X126" s="102">
        <f t="shared" si="134"/>
        <v>0</v>
      </c>
      <c r="Y126" s="102">
        <f t="shared" si="134"/>
        <v>9.9999999999997868E-3</v>
      </c>
      <c r="Z126" s="102">
        <f t="shared" si="134"/>
        <v>1.9999999999999574E-2</v>
      </c>
      <c r="AA126" s="102">
        <f t="shared" si="134"/>
        <v>2.5000000000000355E-2</v>
      </c>
      <c r="AB126" s="102">
        <f t="shared" si="134"/>
        <v>3.0000000000000249E-2</v>
      </c>
      <c r="AC126" s="102">
        <f t="shared" si="134"/>
        <v>3.3333333333333215E-2</v>
      </c>
      <c r="AD126" s="102">
        <f t="shared" si="134"/>
        <v>3.6666666666667069E-2</v>
      </c>
      <c r="AE126" s="102">
        <f t="shared" si="134"/>
        <v>4.0000000000000036E-2</v>
      </c>
      <c r="AF126" s="102">
        <f t="shared" si="134"/>
        <v>4.0000000000000036E-2</v>
      </c>
      <c r="AG126" s="102">
        <f t="shared" si="134"/>
        <v>4.0000000000000036E-2</v>
      </c>
      <c r="AH126" s="102">
        <f t="shared" si="134"/>
        <v>4.0000000000000036E-2</v>
      </c>
      <c r="AI126" s="102">
        <f t="shared" si="134"/>
        <v>4.0000000000000036E-2</v>
      </c>
      <c r="AJ126" s="102">
        <f t="shared" si="134"/>
        <v>4.0000000000000036E-2</v>
      </c>
      <c r="AK126" s="102">
        <f t="shared" si="134"/>
        <v>4.0000000000000924E-2</v>
      </c>
      <c r="AL126" s="102">
        <f t="shared" si="134"/>
        <v>4.0000000000000924E-2</v>
      </c>
      <c r="AM126" s="102">
        <f t="shared" si="134"/>
        <v>3.9999999999999147E-2</v>
      </c>
      <c r="AN126" s="102">
        <f t="shared" si="134"/>
        <v>3.9999999999999147E-2</v>
      </c>
      <c r="AO126" s="102">
        <f t="shared" si="134"/>
        <v>3.9999999999999147E-2</v>
      </c>
      <c r="AP126" s="103">
        <f t="shared" si="13"/>
        <v>4.0000000000000924E-2</v>
      </c>
    </row>
    <row r="127" spans="1:42" ht="12.75">
      <c r="A127" s="109">
        <v>42955</v>
      </c>
      <c r="B127" s="106">
        <v>7.97</v>
      </c>
      <c r="C127" s="97">
        <v>7.98</v>
      </c>
      <c r="D127" s="99">
        <v>7.96</v>
      </c>
      <c r="E127" s="99">
        <f t="shared" si="0"/>
        <v>7.915</v>
      </c>
      <c r="F127" s="99">
        <v>7.87</v>
      </c>
      <c r="G127" s="99">
        <f t="shared" si="1"/>
        <v>7.83</v>
      </c>
      <c r="H127" s="97">
        <v>7.79</v>
      </c>
      <c r="I127" s="100">
        <f t="shared" si="2"/>
        <v>7.7866666666666671</v>
      </c>
      <c r="J127" s="100">
        <f t="shared" si="3"/>
        <v>7.7833333333333332</v>
      </c>
      <c r="K127" s="99">
        <v>7.78</v>
      </c>
      <c r="L127" s="99">
        <f t="shared" si="4"/>
        <v>7.8159999999999998</v>
      </c>
      <c r="M127" s="99">
        <f t="shared" si="5"/>
        <v>7.8520000000000003</v>
      </c>
      <c r="N127" s="99">
        <f t="shared" si="6"/>
        <v>7.8879999999999999</v>
      </c>
      <c r="O127" s="99">
        <f t="shared" si="7"/>
        <v>7.9240000000000004</v>
      </c>
      <c r="P127" s="97">
        <v>7.96</v>
      </c>
      <c r="Q127" s="100">
        <f t="shared" si="8"/>
        <v>8.0139999999999993</v>
      </c>
      <c r="R127" s="100">
        <f t="shared" si="9"/>
        <v>8.0679999999999996</v>
      </c>
      <c r="S127" s="100">
        <f t="shared" si="10"/>
        <v>8.1219999999999999</v>
      </c>
      <c r="T127" s="100">
        <f t="shared" si="11"/>
        <v>8.1760000000000002</v>
      </c>
      <c r="U127" s="107">
        <v>8.23</v>
      </c>
      <c r="V127" s="102">
        <f t="shared" ref="V127:AO127" si="135">B127-B128</f>
        <v>2.9999999999999361E-2</v>
      </c>
      <c r="W127" s="102">
        <f t="shared" si="135"/>
        <v>3.0000000000000249E-2</v>
      </c>
      <c r="X127" s="102">
        <f t="shared" si="135"/>
        <v>1.9999999999999574E-2</v>
      </c>
      <c r="Y127" s="102">
        <f t="shared" si="135"/>
        <v>1.499999999999968E-2</v>
      </c>
      <c r="Z127" s="102">
        <f t="shared" si="135"/>
        <v>9.9999999999997868E-3</v>
      </c>
      <c r="AA127" s="102">
        <f t="shared" si="135"/>
        <v>9.9999999999997868E-3</v>
      </c>
      <c r="AB127" s="102">
        <f t="shared" si="135"/>
        <v>9.9999999999997868E-3</v>
      </c>
      <c r="AC127" s="102">
        <f t="shared" si="135"/>
        <v>6.6666666666668206E-3</v>
      </c>
      <c r="AD127" s="102">
        <f t="shared" si="135"/>
        <v>3.3333333333329662E-3</v>
      </c>
      <c r="AE127" s="102">
        <f t="shared" si="135"/>
        <v>0</v>
      </c>
      <c r="AF127" s="102">
        <f t="shared" si="135"/>
        <v>1.9999999999997797E-3</v>
      </c>
      <c r="AG127" s="102">
        <f t="shared" si="135"/>
        <v>4.0000000000004476E-3</v>
      </c>
      <c r="AH127" s="102">
        <f t="shared" si="135"/>
        <v>5.9999999999993392E-3</v>
      </c>
      <c r="AI127" s="102">
        <f t="shared" si="135"/>
        <v>8.0000000000000071E-3</v>
      </c>
      <c r="AJ127" s="102">
        <f t="shared" si="135"/>
        <v>9.9999999999997868E-3</v>
      </c>
      <c r="AK127" s="102">
        <f t="shared" si="135"/>
        <v>1.3999999999999346E-2</v>
      </c>
      <c r="AL127" s="102">
        <f t="shared" si="135"/>
        <v>1.7999999999998906E-2</v>
      </c>
      <c r="AM127" s="102">
        <f t="shared" si="135"/>
        <v>2.2000000000000242E-2</v>
      </c>
      <c r="AN127" s="102">
        <f t="shared" si="135"/>
        <v>2.6000000000001577E-2</v>
      </c>
      <c r="AO127" s="102">
        <f t="shared" si="135"/>
        <v>3.0000000000001137E-2</v>
      </c>
      <c r="AP127" s="103">
        <f t="shared" si="13"/>
        <v>3.0000000000001137E-2</v>
      </c>
    </row>
    <row r="128" spans="1:42" ht="12.75">
      <c r="A128" s="109">
        <v>42954</v>
      </c>
      <c r="B128" s="106">
        <v>7.94</v>
      </c>
      <c r="C128" s="97">
        <v>7.95</v>
      </c>
      <c r="D128" s="99">
        <v>7.94</v>
      </c>
      <c r="E128" s="99">
        <f t="shared" si="0"/>
        <v>7.9</v>
      </c>
      <c r="F128" s="99">
        <v>7.86</v>
      </c>
      <c r="G128" s="99">
        <f t="shared" si="1"/>
        <v>7.82</v>
      </c>
      <c r="H128" s="97">
        <v>7.78</v>
      </c>
      <c r="I128" s="100">
        <f t="shared" si="2"/>
        <v>7.78</v>
      </c>
      <c r="J128" s="100">
        <f t="shared" si="3"/>
        <v>7.78</v>
      </c>
      <c r="K128" s="99">
        <v>7.78</v>
      </c>
      <c r="L128" s="99">
        <f t="shared" si="4"/>
        <v>7.8140000000000001</v>
      </c>
      <c r="M128" s="99">
        <f t="shared" si="5"/>
        <v>7.8479999999999999</v>
      </c>
      <c r="N128" s="99">
        <f t="shared" si="6"/>
        <v>7.8820000000000006</v>
      </c>
      <c r="O128" s="99">
        <f t="shared" si="7"/>
        <v>7.9160000000000004</v>
      </c>
      <c r="P128" s="97">
        <v>7.95</v>
      </c>
      <c r="Q128" s="100">
        <f t="shared" si="8"/>
        <v>8</v>
      </c>
      <c r="R128" s="100">
        <f t="shared" si="9"/>
        <v>8.0500000000000007</v>
      </c>
      <c r="S128" s="100">
        <f t="shared" si="10"/>
        <v>8.1</v>
      </c>
      <c r="T128" s="100">
        <f t="shared" si="11"/>
        <v>8.1499999999999986</v>
      </c>
      <c r="U128" s="107">
        <v>8.1999999999999993</v>
      </c>
      <c r="V128" s="102">
        <f t="shared" ref="V128:AO128" si="136">B128-B129</f>
        <v>-2.9999999999999361E-2</v>
      </c>
      <c r="W128" s="102">
        <f t="shared" si="136"/>
        <v>-3.0000000000000249E-2</v>
      </c>
      <c r="X128" s="102">
        <f t="shared" si="136"/>
        <v>-1.9999999999999574E-2</v>
      </c>
      <c r="Y128" s="102">
        <f t="shared" si="136"/>
        <v>-9.9999999999997868E-3</v>
      </c>
      <c r="Z128" s="102">
        <f t="shared" si="136"/>
        <v>0</v>
      </c>
      <c r="AA128" s="102">
        <f t="shared" si="136"/>
        <v>5.0000000000007816E-3</v>
      </c>
      <c r="AB128" s="102">
        <f t="shared" si="136"/>
        <v>1.0000000000000675E-2</v>
      </c>
      <c r="AC128" s="102">
        <f t="shared" si="136"/>
        <v>1.6666666666667496E-2</v>
      </c>
      <c r="AD128" s="102">
        <f t="shared" si="136"/>
        <v>2.3333333333333428E-2</v>
      </c>
      <c r="AE128" s="102">
        <f t="shared" si="136"/>
        <v>3.0000000000000249E-2</v>
      </c>
      <c r="AF128" s="102">
        <f t="shared" si="136"/>
        <v>3.3999999999999808E-2</v>
      </c>
      <c r="AG128" s="102">
        <f t="shared" si="136"/>
        <v>3.7999999999999368E-2</v>
      </c>
      <c r="AH128" s="102">
        <f t="shared" si="136"/>
        <v>4.2000000000000703E-2</v>
      </c>
      <c r="AI128" s="102">
        <f t="shared" si="136"/>
        <v>4.6000000000000263E-2</v>
      </c>
      <c r="AJ128" s="102">
        <f t="shared" si="136"/>
        <v>4.9999999999999822E-2</v>
      </c>
      <c r="AK128" s="102">
        <f t="shared" si="136"/>
        <v>5.1999999999999602E-2</v>
      </c>
      <c r="AL128" s="102">
        <f t="shared" si="136"/>
        <v>5.400000000000027E-2</v>
      </c>
      <c r="AM128" s="102">
        <f t="shared" si="136"/>
        <v>5.5999999999999162E-2</v>
      </c>
      <c r="AN128" s="102">
        <f t="shared" si="136"/>
        <v>5.7999999999998053E-2</v>
      </c>
      <c r="AO128" s="102">
        <f t="shared" si="136"/>
        <v>5.9999999999998721E-2</v>
      </c>
      <c r="AP128" s="103">
        <f t="shared" si="13"/>
        <v>5.9999999999998721E-2</v>
      </c>
    </row>
    <row r="129" spans="1:42" ht="12.75">
      <c r="A129" s="109">
        <v>42951</v>
      </c>
      <c r="B129" s="106">
        <v>7.97</v>
      </c>
      <c r="C129" s="97">
        <v>7.98</v>
      </c>
      <c r="D129" s="99">
        <v>7.96</v>
      </c>
      <c r="E129" s="99">
        <f t="shared" si="0"/>
        <v>7.91</v>
      </c>
      <c r="F129" s="99">
        <v>7.86</v>
      </c>
      <c r="G129" s="99">
        <f t="shared" si="1"/>
        <v>7.8149999999999995</v>
      </c>
      <c r="H129" s="97">
        <v>7.77</v>
      </c>
      <c r="I129" s="100">
        <f t="shared" si="2"/>
        <v>7.7633333333333328</v>
      </c>
      <c r="J129" s="100">
        <f t="shared" si="3"/>
        <v>7.7566666666666668</v>
      </c>
      <c r="K129" s="99">
        <v>7.75</v>
      </c>
      <c r="L129" s="99">
        <f t="shared" si="4"/>
        <v>7.78</v>
      </c>
      <c r="M129" s="99">
        <f t="shared" si="5"/>
        <v>7.8100000000000005</v>
      </c>
      <c r="N129" s="99">
        <f t="shared" si="6"/>
        <v>7.84</v>
      </c>
      <c r="O129" s="99">
        <f t="shared" si="7"/>
        <v>7.87</v>
      </c>
      <c r="P129" s="97">
        <v>7.9</v>
      </c>
      <c r="Q129" s="100">
        <f t="shared" si="8"/>
        <v>7.9480000000000004</v>
      </c>
      <c r="R129" s="100">
        <f t="shared" si="9"/>
        <v>7.9960000000000004</v>
      </c>
      <c r="S129" s="100">
        <f t="shared" si="10"/>
        <v>8.0440000000000005</v>
      </c>
      <c r="T129" s="100">
        <f t="shared" si="11"/>
        <v>8.0920000000000005</v>
      </c>
      <c r="U129" s="107">
        <v>8.14</v>
      </c>
      <c r="V129" s="102">
        <f t="shared" ref="V129:AO129" si="137">B129-B130</f>
        <v>-4.9999999999999822E-2</v>
      </c>
      <c r="W129" s="102">
        <f t="shared" si="137"/>
        <v>-3.9999999999999147E-2</v>
      </c>
      <c r="X129" s="102">
        <f t="shared" si="137"/>
        <v>-4.9999999999999822E-2</v>
      </c>
      <c r="Y129" s="102">
        <f t="shared" si="137"/>
        <v>-5.9999999999999609E-2</v>
      </c>
      <c r="Z129" s="102">
        <f t="shared" si="137"/>
        <v>-6.9999999999999396E-2</v>
      </c>
      <c r="AA129" s="102">
        <f t="shared" si="137"/>
        <v>-7.0000000000000284E-2</v>
      </c>
      <c r="AB129" s="102">
        <f t="shared" si="137"/>
        <v>-7.0000000000000284E-2</v>
      </c>
      <c r="AC129" s="102">
        <f t="shared" si="137"/>
        <v>-7.0000000000000284E-2</v>
      </c>
      <c r="AD129" s="102">
        <f t="shared" si="137"/>
        <v>-7.0000000000000284E-2</v>
      </c>
      <c r="AE129" s="102">
        <f t="shared" si="137"/>
        <v>-7.0000000000000284E-2</v>
      </c>
      <c r="AF129" s="102">
        <f t="shared" si="137"/>
        <v>-6.7999999999999616E-2</v>
      </c>
      <c r="AG129" s="102">
        <f t="shared" si="137"/>
        <v>-6.5999999999999837E-2</v>
      </c>
      <c r="AH129" s="102">
        <f t="shared" si="137"/>
        <v>-6.4000000000000057E-2</v>
      </c>
      <c r="AI129" s="102">
        <f t="shared" si="137"/>
        <v>-6.2000000000000277E-2</v>
      </c>
      <c r="AJ129" s="102">
        <f t="shared" si="137"/>
        <v>-5.9999999999999609E-2</v>
      </c>
      <c r="AK129" s="102">
        <f t="shared" si="137"/>
        <v>-5.5999999999999162E-2</v>
      </c>
      <c r="AL129" s="102">
        <f t="shared" si="137"/>
        <v>-5.1999999999999602E-2</v>
      </c>
      <c r="AM129" s="102">
        <f t="shared" si="137"/>
        <v>-4.8000000000000043E-2</v>
      </c>
      <c r="AN129" s="102">
        <f t="shared" si="137"/>
        <v>-4.3999999999998707E-2</v>
      </c>
      <c r="AO129" s="102">
        <f t="shared" si="137"/>
        <v>-3.9999999999999147E-2</v>
      </c>
      <c r="AP129" s="103">
        <f t="shared" si="13"/>
        <v>-3.9999999999999147E-2</v>
      </c>
    </row>
    <row r="130" spans="1:42" ht="12.75">
      <c r="A130" s="109">
        <v>42950</v>
      </c>
      <c r="B130" s="106">
        <v>8.02</v>
      </c>
      <c r="C130" s="97">
        <v>8.02</v>
      </c>
      <c r="D130" s="99">
        <v>8.01</v>
      </c>
      <c r="E130" s="99">
        <f t="shared" si="0"/>
        <v>7.97</v>
      </c>
      <c r="F130" s="99">
        <v>7.93</v>
      </c>
      <c r="G130" s="99">
        <f t="shared" si="1"/>
        <v>7.8849999999999998</v>
      </c>
      <c r="H130" s="97">
        <v>7.84</v>
      </c>
      <c r="I130" s="100">
        <f t="shared" si="2"/>
        <v>7.833333333333333</v>
      </c>
      <c r="J130" s="100">
        <f t="shared" si="3"/>
        <v>7.8266666666666671</v>
      </c>
      <c r="K130" s="99">
        <v>7.82</v>
      </c>
      <c r="L130" s="99">
        <f t="shared" si="4"/>
        <v>7.8479999999999999</v>
      </c>
      <c r="M130" s="99">
        <f t="shared" si="5"/>
        <v>7.8760000000000003</v>
      </c>
      <c r="N130" s="99">
        <f t="shared" si="6"/>
        <v>7.9039999999999999</v>
      </c>
      <c r="O130" s="99">
        <f t="shared" si="7"/>
        <v>7.9320000000000004</v>
      </c>
      <c r="P130" s="97">
        <v>7.96</v>
      </c>
      <c r="Q130" s="100">
        <f t="shared" si="8"/>
        <v>8.0039999999999996</v>
      </c>
      <c r="R130" s="100">
        <f t="shared" si="9"/>
        <v>8.048</v>
      </c>
      <c r="S130" s="100">
        <f t="shared" si="10"/>
        <v>8.0920000000000005</v>
      </c>
      <c r="T130" s="100">
        <f t="shared" si="11"/>
        <v>8.1359999999999992</v>
      </c>
      <c r="U130" s="107">
        <v>8.18</v>
      </c>
      <c r="V130" s="102">
        <f t="shared" ref="V130:AO130" si="138">B130-B131</f>
        <v>1.9999999999999574E-2</v>
      </c>
      <c r="W130" s="102">
        <f t="shared" si="138"/>
        <v>0</v>
      </c>
      <c r="X130" s="102">
        <f t="shared" si="138"/>
        <v>-1.9999999999999574E-2</v>
      </c>
      <c r="Y130" s="102">
        <f t="shared" si="138"/>
        <v>-3.0000000000000249E-2</v>
      </c>
      <c r="Z130" s="102">
        <f t="shared" si="138"/>
        <v>-4.0000000000000036E-2</v>
      </c>
      <c r="AA130" s="102">
        <f t="shared" si="138"/>
        <v>-5.4999999999999716E-2</v>
      </c>
      <c r="AB130" s="102">
        <f t="shared" si="138"/>
        <v>-7.0000000000000284E-2</v>
      </c>
      <c r="AC130" s="102">
        <f t="shared" si="138"/>
        <v>-7.0000000000000284E-2</v>
      </c>
      <c r="AD130" s="102">
        <f t="shared" si="138"/>
        <v>-6.9999999999999396E-2</v>
      </c>
      <c r="AE130" s="102">
        <f t="shared" si="138"/>
        <v>-6.9999999999999396E-2</v>
      </c>
      <c r="AF130" s="102">
        <f t="shared" si="138"/>
        <v>-7.2000000000000064E-2</v>
      </c>
      <c r="AG130" s="102">
        <f t="shared" si="138"/>
        <v>-7.3999999999998956E-2</v>
      </c>
      <c r="AH130" s="102">
        <f t="shared" si="138"/>
        <v>-7.5999999999999623E-2</v>
      </c>
      <c r="AI130" s="102">
        <f t="shared" si="138"/>
        <v>-7.7999999999999403E-2</v>
      </c>
      <c r="AJ130" s="102">
        <f t="shared" si="138"/>
        <v>-7.9999999999999183E-2</v>
      </c>
      <c r="AK130" s="102">
        <f t="shared" si="138"/>
        <v>-8.1999999999998963E-2</v>
      </c>
      <c r="AL130" s="102">
        <f t="shared" si="138"/>
        <v>-8.3999999999999631E-2</v>
      </c>
      <c r="AM130" s="102">
        <f t="shared" si="138"/>
        <v>-8.5999999999998522E-2</v>
      </c>
      <c r="AN130" s="102">
        <f t="shared" si="138"/>
        <v>-8.8000000000000966E-2</v>
      </c>
      <c r="AO130" s="102">
        <f t="shared" si="138"/>
        <v>-8.9999999999999858E-2</v>
      </c>
      <c r="AP130" s="103">
        <f t="shared" si="13"/>
        <v>1.9999999999999574E-2</v>
      </c>
    </row>
    <row r="131" spans="1:42" ht="12.75">
      <c r="A131" s="109">
        <v>42949</v>
      </c>
      <c r="B131" s="106">
        <v>8</v>
      </c>
      <c r="C131" s="97">
        <v>8.02</v>
      </c>
      <c r="D131" s="99">
        <v>8.0299999999999994</v>
      </c>
      <c r="E131" s="99">
        <f t="shared" si="0"/>
        <v>8</v>
      </c>
      <c r="F131" s="99">
        <v>7.97</v>
      </c>
      <c r="G131" s="99">
        <f t="shared" si="1"/>
        <v>7.9399999999999995</v>
      </c>
      <c r="H131" s="97">
        <v>7.91</v>
      </c>
      <c r="I131" s="100">
        <f t="shared" si="2"/>
        <v>7.9033333333333333</v>
      </c>
      <c r="J131" s="100">
        <f t="shared" si="3"/>
        <v>7.8966666666666665</v>
      </c>
      <c r="K131" s="99">
        <v>7.89</v>
      </c>
      <c r="L131" s="99">
        <f t="shared" si="4"/>
        <v>7.92</v>
      </c>
      <c r="M131" s="99">
        <f t="shared" si="5"/>
        <v>7.9499999999999993</v>
      </c>
      <c r="N131" s="99">
        <f t="shared" si="6"/>
        <v>7.9799999999999995</v>
      </c>
      <c r="O131" s="99">
        <f t="shared" si="7"/>
        <v>8.01</v>
      </c>
      <c r="P131" s="97">
        <v>8.0399999999999991</v>
      </c>
      <c r="Q131" s="100">
        <f t="shared" si="8"/>
        <v>8.0859999999999985</v>
      </c>
      <c r="R131" s="100">
        <f t="shared" si="9"/>
        <v>8.1319999999999997</v>
      </c>
      <c r="S131" s="100">
        <f t="shared" si="10"/>
        <v>8.177999999999999</v>
      </c>
      <c r="T131" s="100">
        <f t="shared" si="11"/>
        <v>8.2240000000000002</v>
      </c>
      <c r="U131" s="107">
        <v>8.27</v>
      </c>
      <c r="V131" s="102">
        <f t="shared" ref="V131:AO131" si="139">B131-B132</f>
        <v>-1.9999999999999574E-2</v>
      </c>
      <c r="W131" s="102">
        <f t="shared" si="139"/>
        <v>-9.9999999999997868E-3</v>
      </c>
      <c r="X131" s="102">
        <f t="shared" si="139"/>
        <v>0</v>
      </c>
      <c r="Y131" s="102">
        <f t="shared" si="139"/>
        <v>0</v>
      </c>
      <c r="Z131" s="102">
        <f t="shared" si="139"/>
        <v>0</v>
      </c>
      <c r="AA131" s="102">
        <f t="shared" si="139"/>
        <v>4.9999999999990052E-3</v>
      </c>
      <c r="AB131" s="102">
        <f t="shared" si="139"/>
        <v>9.9999999999997868E-3</v>
      </c>
      <c r="AC131" s="102">
        <f t="shared" si="139"/>
        <v>9.9999999999997868E-3</v>
      </c>
      <c r="AD131" s="102">
        <f t="shared" si="139"/>
        <v>9.9999999999997868E-3</v>
      </c>
      <c r="AE131" s="102">
        <f t="shared" si="139"/>
        <v>9.9999999999997868E-3</v>
      </c>
      <c r="AF131" s="102">
        <f t="shared" si="139"/>
        <v>1.4000000000000234E-2</v>
      </c>
      <c r="AG131" s="102">
        <f t="shared" si="139"/>
        <v>1.7999999999999794E-2</v>
      </c>
      <c r="AH131" s="102">
        <f t="shared" si="139"/>
        <v>2.1999999999999353E-2</v>
      </c>
      <c r="AI131" s="102">
        <f t="shared" si="139"/>
        <v>2.5999999999999801E-2</v>
      </c>
      <c r="AJ131" s="102">
        <f t="shared" si="139"/>
        <v>2.9999999999999361E-2</v>
      </c>
      <c r="AK131" s="102">
        <f t="shared" si="139"/>
        <v>2.9999999999999361E-2</v>
      </c>
      <c r="AL131" s="102">
        <f t="shared" si="139"/>
        <v>2.9999999999999361E-2</v>
      </c>
      <c r="AM131" s="102">
        <f t="shared" si="139"/>
        <v>2.9999999999999361E-2</v>
      </c>
      <c r="AN131" s="102">
        <f t="shared" si="139"/>
        <v>2.9999999999999361E-2</v>
      </c>
      <c r="AO131" s="102">
        <f t="shared" si="139"/>
        <v>2.9999999999999361E-2</v>
      </c>
      <c r="AP131" s="103">
        <f t="shared" si="13"/>
        <v>2.9999999999999361E-2</v>
      </c>
    </row>
    <row r="132" spans="1:42" ht="12.75">
      <c r="A132" s="109">
        <v>42948</v>
      </c>
      <c r="B132" s="106">
        <v>8.02</v>
      </c>
      <c r="C132" s="97">
        <v>8.0299999999999994</v>
      </c>
      <c r="D132" s="99">
        <v>8.0299999999999994</v>
      </c>
      <c r="E132" s="99">
        <f t="shared" si="0"/>
        <v>8</v>
      </c>
      <c r="F132" s="99">
        <v>7.97</v>
      </c>
      <c r="G132" s="99">
        <f t="shared" si="1"/>
        <v>7.9350000000000005</v>
      </c>
      <c r="H132" s="97">
        <v>7.9</v>
      </c>
      <c r="I132" s="100">
        <f t="shared" si="2"/>
        <v>7.8933333333333335</v>
      </c>
      <c r="J132" s="100">
        <f t="shared" si="3"/>
        <v>7.8866666666666667</v>
      </c>
      <c r="K132" s="99">
        <v>7.88</v>
      </c>
      <c r="L132" s="99">
        <f t="shared" si="4"/>
        <v>7.9059999999999997</v>
      </c>
      <c r="M132" s="99">
        <f t="shared" si="5"/>
        <v>7.9319999999999995</v>
      </c>
      <c r="N132" s="99">
        <f t="shared" si="6"/>
        <v>7.9580000000000002</v>
      </c>
      <c r="O132" s="99">
        <f t="shared" si="7"/>
        <v>7.984</v>
      </c>
      <c r="P132" s="97">
        <v>8.01</v>
      </c>
      <c r="Q132" s="100">
        <f t="shared" si="8"/>
        <v>8.0559999999999992</v>
      </c>
      <c r="R132" s="100">
        <f t="shared" si="9"/>
        <v>8.1020000000000003</v>
      </c>
      <c r="S132" s="100">
        <f t="shared" si="10"/>
        <v>8.1479999999999997</v>
      </c>
      <c r="T132" s="100">
        <f t="shared" si="11"/>
        <v>8.1940000000000008</v>
      </c>
      <c r="U132" s="107">
        <v>8.24</v>
      </c>
      <c r="V132" s="102">
        <f t="shared" ref="V132:AO132" si="140">B132-B133</f>
        <v>-1.9999999999999574E-2</v>
      </c>
      <c r="W132" s="102">
        <f t="shared" si="140"/>
        <v>-9.9999999999997868E-3</v>
      </c>
      <c r="X132" s="102">
        <f t="shared" si="140"/>
        <v>0</v>
      </c>
      <c r="Y132" s="102">
        <f t="shared" si="140"/>
        <v>9.9999999999997868E-3</v>
      </c>
      <c r="Z132" s="102">
        <f t="shared" si="140"/>
        <v>1.9999999999999574E-2</v>
      </c>
      <c r="AA132" s="102">
        <f t="shared" si="140"/>
        <v>2.0000000000000462E-2</v>
      </c>
      <c r="AB132" s="102">
        <f t="shared" si="140"/>
        <v>2.0000000000000462E-2</v>
      </c>
      <c r="AC132" s="102">
        <f t="shared" si="140"/>
        <v>2.3333333333333428E-2</v>
      </c>
      <c r="AD132" s="102">
        <f t="shared" si="140"/>
        <v>2.6666666666667282E-2</v>
      </c>
      <c r="AE132" s="102">
        <f t="shared" si="140"/>
        <v>3.0000000000000249E-2</v>
      </c>
      <c r="AF132" s="102">
        <f t="shared" si="140"/>
        <v>2.7999999999999581E-2</v>
      </c>
      <c r="AG132" s="102">
        <f t="shared" si="140"/>
        <v>2.5999999999999801E-2</v>
      </c>
      <c r="AH132" s="102">
        <f t="shared" si="140"/>
        <v>2.4000000000000021E-2</v>
      </c>
      <c r="AI132" s="102">
        <f t="shared" si="140"/>
        <v>2.2000000000000242E-2</v>
      </c>
      <c r="AJ132" s="102">
        <f t="shared" si="140"/>
        <v>1.9999999999999574E-2</v>
      </c>
      <c r="AK132" s="102">
        <f t="shared" si="140"/>
        <v>1.9999999999999574E-2</v>
      </c>
      <c r="AL132" s="102">
        <f t="shared" si="140"/>
        <v>1.9999999999999574E-2</v>
      </c>
      <c r="AM132" s="102">
        <f t="shared" si="140"/>
        <v>1.9999999999999574E-2</v>
      </c>
      <c r="AN132" s="102">
        <f t="shared" si="140"/>
        <v>1.9999999999999574E-2</v>
      </c>
      <c r="AO132" s="102">
        <f t="shared" si="140"/>
        <v>1.9999999999999574E-2</v>
      </c>
      <c r="AP132" s="103">
        <f t="shared" si="13"/>
        <v>3.0000000000000249E-2</v>
      </c>
    </row>
    <row r="133" spans="1:42" ht="12.75">
      <c r="A133" s="109">
        <v>42947</v>
      </c>
      <c r="B133" s="106">
        <v>8.0399999999999991</v>
      </c>
      <c r="C133" s="97">
        <v>8.0399999999999991</v>
      </c>
      <c r="D133" s="99">
        <v>8.0299999999999994</v>
      </c>
      <c r="E133" s="99">
        <f t="shared" si="0"/>
        <v>7.99</v>
      </c>
      <c r="F133" s="99">
        <v>7.95</v>
      </c>
      <c r="G133" s="99">
        <f t="shared" si="1"/>
        <v>7.915</v>
      </c>
      <c r="H133" s="97">
        <v>7.88</v>
      </c>
      <c r="I133" s="100">
        <f t="shared" si="2"/>
        <v>7.87</v>
      </c>
      <c r="J133" s="100">
        <f t="shared" si="3"/>
        <v>7.8599999999999994</v>
      </c>
      <c r="K133" s="99">
        <v>7.85</v>
      </c>
      <c r="L133" s="99">
        <f t="shared" si="4"/>
        <v>7.8780000000000001</v>
      </c>
      <c r="M133" s="99">
        <f t="shared" si="5"/>
        <v>7.9059999999999997</v>
      </c>
      <c r="N133" s="99">
        <f t="shared" si="6"/>
        <v>7.9340000000000002</v>
      </c>
      <c r="O133" s="99">
        <f t="shared" si="7"/>
        <v>7.9619999999999997</v>
      </c>
      <c r="P133" s="97">
        <v>7.99</v>
      </c>
      <c r="Q133" s="100">
        <f t="shared" si="8"/>
        <v>8.0359999999999996</v>
      </c>
      <c r="R133" s="100">
        <f t="shared" si="9"/>
        <v>8.0820000000000007</v>
      </c>
      <c r="S133" s="100">
        <f t="shared" si="10"/>
        <v>8.1280000000000001</v>
      </c>
      <c r="T133" s="100">
        <f t="shared" si="11"/>
        <v>8.1740000000000013</v>
      </c>
      <c r="U133" s="107">
        <v>8.2200000000000006</v>
      </c>
      <c r="V133" s="102">
        <f t="shared" ref="V133:AO133" si="141">B133-B134</f>
        <v>0</v>
      </c>
      <c r="W133" s="102">
        <f t="shared" si="141"/>
        <v>0</v>
      </c>
      <c r="X133" s="102">
        <f t="shared" si="141"/>
        <v>9.9999999999997868E-3</v>
      </c>
      <c r="Y133" s="102">
        <f t="shared" si="141"/>
        <v>1.5000000000000568E-2</v>
      </c>
      <c r="Z133" s="102">
        <f t="shared" si="141"/>
        <v>2.0000000000000462E-2</v>
      </c>
      <c r="AA133" s="102">
        <f t="shared" si="141"/>
        <v>2.5000000000000355E-2</v>
      </c>
      <c r="AB133" s="102">
        <f t="shared" si="141"/>
        <v>3.0000000000000249E-2</v>
      </c>
      <c r="AC133" s="102">
        <f t="shared" si="141"/>
        <v>2.6666666666667282E-2</v>
      </c>
      <c r="AD133" s="102">
        <f t="shared" si="141"/>
        <v>2.333333333333254E-2</v>
      </c>
      <c r="AE133" s="102">
        <f t="shared" si="141"/>
        <v>1.9999999999999574E-2</v>
      </c>
      <c r="AF133" s="102">
        <f t="shared" si="141"/>
        <v>1.6000000000000014E-2</v>
      </c>
      <c r="AG133" s="102">
        <f t="shared" si="141"/>
        <v>1.1999999999999567E-2</v>
      </c>
      <c r="AH133" s="102">
        <f t="shared" si="141"/>
        <v>8.0000000000000071E-3</v>
      </c>
      <c r="AI133" s="102">
        <f t="shared" si="141"/>
        <v>3.9999999999995595E-3</v>
      </c>
      <c r="AJ133" s="102">
        <f t="shared" si="141"/>
        <v>0</v>
      </c>
      <c r="AK133" s="102">
        <f t="shared" si="141"/>
        <v>-6.0000000000002274E-3</v>
      </c>
      <c r="AL133" s="102">
        <f t="shared" si="141"/>
        <v>-1.1999999999998678E-2</v>
      </c>
      <c r="AM133" s="102">
        <f t="shared" si="141"/>
        <v>-1.8000000000000682E-2</v>
      </c>
      <c r="AN133" s="102">
        <f t="shared" si="141"/>
        <v>-2.3999999999999133E-2</v>
      </c>
      <c r="AO133" s="102">
        <f t="shared" si="141"/>
        <v>-2.9999999999999361E-2</v>
      </c>
      <c r="AP133" s="103">
        <f t="shared" si="13"/>
        <v>3.0000000000000249E-2</v>
      </c>
    </row>
    <row r="134" spans="1:42" ht="12.75">
      <c r="A134" s="109">
        <v>42944</v>
      </c>
      <c r="B134" s="106">
        <v>8.0399999999999991</v>
      </c>
      <c r="C134" s="97">
        <v>8.0399999999999991</v>
      </c>
      <c r="D134" s="99">
        <v>8.02</v>
      </c>
      <c r="E134" s="99">
        <f t="shared" si="0"/>
        <v>7.9749999999999996</v>
      </c>
      <c r="F134" s="99">
        <v>7.93</v>
      </c>
      <c r="G134" s="99">
        <f t="shared" si="1"/>
        <v>7.89</v>
      </c>
      <c r="H134" s="97">
        <v>7.85</v>
      </c>
      <c r="I134" s="100">
        <f t="shared" si="2"/>
        <v>7.8433333333333328</v>
      </c>
      <c r="J134" s="100">
        <f t="shared" si="3"/>
        <v>7.8366666666666669</v>
      </c>
      <c r="K134" s="99">
        <v>7.83</v>
      </c>
      <c r="L134" s="99">
        <f t="shared" si="4"/>
        <v>7.8620000000000001</v>
      </c>
      <c r="M134" s="99">
        <f t="shared" si="5"/>
        <v>7.8940000000000001</v>
      </c>
      <c r="N134" s="99">
        <f t="shared" si="6"/>
        <v>7.9260000000000002</v>
      </c>
      <c r="O134" s="99">
        <f t="shared" si="7"/>
        <v>7.9580000000000002</v>
      </c>
      <c r="P134" s="97">
        <v>7.99</v>
      </c>
      <c r="Q134" s="100">
        <f t="shared" si="8"/>
        <v>8.0419999999999998</v>
      </c>
      <c r="R134" s="100">
        <f t="shared" si="9"/>
        <v>8.0939999999999994</v>
      </c>
      <c r="S134" s="100">
        <f t="shared" si="10"/>
        <v>8.1460000000000008</v>
      </c>
      <c r="T134" s="100">
        <f t="shared" si="11"/>
        <v>8.1980000000000004</v>
      </c>
      <c r="U134" s="107">
        <v>8.25</v>
      </c>
      <c r="V134" s="102">
        <f t="shared" ref="V134:AO134" si="142">B134-B135</f>
        <v>0</v>
      </c>
      <c r="W134" s="102">
        <f t="shared" si="142"/>
        <v>1.9999999999999574E-2</v>
      </c>
      <c r="X134" s="102">
        <f t="shared" si="142"/>
        <v>1.9999999999999574E-2</v>
      </c>
      <c r="Y134" s="102">
        <f t="shared" si="142"/>
        <v>2.4999999999999467E-2</v>
      </c>
      <c r="Z134" s="102">
        <f t="shared" si="142"/>
        <v>2.9999999999999361E-2</v>
      </c>
      <c r="AA134" s="102">
        <f t="shared" si="142"/>
        <v>2.9999999999999361E-2</v>
      </c>
      <c r="AB134" s="102">
        <f t="shared" si="142"/>
        <v>2.9999999999999361E-2</v>
      </c>
      <c r="AC134" s="102">
        <f t="shared" si="142"/>
        <v>2.333333333333254E-2</v>
      </c>
      <c r="AD134" s="102">
        <f t="shared" si="142"/>
        <v>1.6666666666666607E-2</v>
      </c>
      <c r="AE134" s="102">
        <f t="shared" si="142"/>
        <v>9.9999999999997868E-3</v>
      </c>
      <c r="AF134" s="102">
        <f t="shared" si="142"/>
        <v>6.0000000000002274E-3</v>
      </c>
      <c r="AG134" s="102">
        <f t="shared" si="142"/>
        <v>1.9999999999997797E-3</v>
      </c>
      <c r="AH134" s="102">
        <f t="shared" si="142"/>
        <v>-1.9999999999997797E-3</v>
      </c>
      <c r="AI134" s="102">
        <f t="shared" si="142"/>
        <v>-6.0000000000002274E-3</v>
      </c>
      <c r="AJ134" s="102">
        <f t="shared" si="142"/>
        <v>-9.9999999999997868E-3</v>
      </c>
      <c r="AK134" s="102">
        <f t="shared" si="142"/>
        <v>-1.2000000000000455E-2</v>
      </c>
      <c r="AL134" s="102">
        <f t="shared" si="142"/>
        <v>-1.4000000000001123E-2</v>
      </c>
      <c r="AM134" s="102">
        <f t="shared" si="142"/>
        <v>-1.5999999999998238E-2</v>
      </c>
      <c r="AN134" s="102">
        <f t="shared" si="142"/>
        <v>-1.7999999999998906E-2</v>
      </c>
      <c r="AO134" s="102">
        <f t="shared" si="142"/>
        <v>-1.9999999999999574E-2</v>
      </c>
      <c r="AP134" s="103">
        <f t="shared" si="13"/>
        <v>2.9999999999999361E-2</v>
      </c>
    </row>
    <row r="135" spans="1:42" ht="12.75">
      <c r="A135" s="109">
        <v>42943</v>
      </c>
      <c r="B135" s="106">
        <v>8.0399999999999991</v>
      </c>
      <c r="C135" s="97">
        <v>8.02</v>
      </c>
      <c r="D135" s="99">
        <v>8</v>
      </c>
      <c r="E135" s="99">
        <f t="shared" si="0"/>
        <v>7.95</v>
      </c>
      <c r="F135" s="99">
        <v>7.9</v>
      </c>
      <c r="G135" s="99">
        <f t="shared" si="1"/>
        <v>7.86</v>
      </c>
      <c r="H135" s="97">
        <v>7.82</v>
      </c>
      <c r="I135" s="100">
        <f t="shared" si="2"/>
        <v>7.82</v>
      </c>
      <c r="J135" s="100">
        <f t="shared" si="3"/>
        <v>7.82</v>
      </c>
      <c r="K135" s="99">
        <v>7.82</v>
      </c>
      <c r="L135" s="99">
        <f t="shared" si="4"/>
        <v>7.8559999999999999</v>
      </c>
      <c r="M135" s="99">
        <f t="shared" si="5"/>
        <v>7.8920000000000003</v>
      </c>
      <c r="N135" s="99">
        <f t="shared" si="6"/>
        <v>7.9279999999999999</v>
      </c>
      <c r="O135" s="99">
        <f t="shared" si="7"/>
        <v>7.9640000000000004</v>
      </c>
      <c r="P135" s="97">
        <v>8</v>
      </c>
      <c r="Q135" s="100">
        <f t="shared" si="8"/>
        <v>8.0540000000000003</v>
      </c>
      <c r="R135" s="100">
        <f t="shared" si="9"/>
        <v>8.1080000000000005</v>
      </c>
      <c r="S135" s="100">
        <f t="shared" si="10"/>
        <v>8.161999999999999</v>
      </c>
      <c r="T135" s="100">
        <f t="shared" si="11"/>
        <v>8.2159999999999993</v>
      </c>
      <c r="U135" s="107">
        <v>8.27</v>
      </c>
      <c r="V135" s="102">
        <f t="shared" ref="V135:AO135" si="143">B135-B136</f>
        <v>1.9999999999999574E-2</v>
      </c>
      <c r="W135" s="102">
        <f t="shared" si="143"/>
        <v>-5.0000000000000711E-2</v>
      </c>
      <c r="X135" s="102">
        <f t="shared" si="143"/>
        <v>-6.0000000000000497E-2</v>
      </c>
      <c r="Y135" s="102">
        <f t="shared" si="143"/>
        <v>-6.5000000000000391E-2</v>
      </c>
      <c r="Z135" s="102">
        <f t="shared" si="143"/>
        <v>-6.9999999999999396E-2</v>
      </c>
      <c r="AA135" s="102">
        <f t="shared" si="143"/>
        <v>-6.9999999999999396E-2</v>
      </c>
      <c r="AB135" s="102">
        <f t="shared" si="143"/>
        <v>-6.9999999999999396E-2</v>
      </c>
      <c r="AC135" s="102">
        <f t="shared" si="143"/>
        <v>-7.333333333333325E-2</v>
      </c>
      <c r="AD135" s="102">
        <f t="shared" si="143"/>
        <v>-7.6666666666666217E-2</v>
      </c>
      <c r="AE135" s="102">
        <f t="shared" si="143"/>
        <v>-8.0000000000000071E-2</v>
      </c>
      <c r="AF135" s="102">
        <f t="shared" si="143"/>
        <v>-8.0000000000000071E-2</v>
      </c>
      <c r="AG135" s="102">
        <f t="shared" si="143"/>
        <v>-8.0000000000000071E-2</v>
      </c>
      <c r="AH135" s="102">
        <f t="shared" si="143"/>
        <v>-8.0000000000000959E-2</v>
      </c>
      <c r="AI135" s="102">
        <f t="shared" si="143"/>
        <v>-8.0000000000000071E-2</v>
      </c>
      <c r="AJ135" s="102">
        <f t="shared" si="143"/>
        <v>-8.0000000000000071E-2</v>
      </c>
      <c r="AK135" s="102">
        <f t="shared" si="143"/>
        <v>-8.0000000000000071E-2</v>
      </c>
      <c r="AL135" s="102">
        <f t="shared" si="143"/>
        <v>-8.0000000000000071E-2</v>
      </c>
      <c r="AM135" s="102">
        <f t="shared" si="143"/>
        <v>-8.0000000000000071E-2</v>
      </c>
      <c r="AN135" s="102">
        <f t="shared" si="143"/>
        <v>-8.0000000000000071E-2</v>
      </c>
      <c r="AO135" s="102">
        <f t="shared" si="143"/>
        <v>-8.0000000000000071E-2</v>
      </c>
      <c r="AP135" s="103">
        <f t="shared" si="13"/>
        <v>1.9999999999999574E-2</v>
      </c>
    </row>
    <row r="136" spans="1:42" ht="12.75">
      <c r="A136" s="109">
        <v>42942</v>
      </c>
      <c r="B136" s="106">
        <v>8.02</v>
      </c>
      <c r="C136" s="97">
        <v>8.07</v>
      </c>
      <c r="D136" s="99">
        <v>8.06</v>
      </c>
      <c r="E136" s="99">
        <f t="shared" si="0"/>
        <v>8.0150000000000006</v>
      </c>
      <c r="F136" s="99">
        <v>7.97</v>
      </c>
      <c r="G136" s="99">
        <f t="shared" si="1"/>
        <v>7.93</v>
      </c>
      <c r="H136" s="97">
        <v>7.89</v>
      </c>
      <c r="I136" s="100">
        <f t="shared" si="2"/>
        <v>7.8933333333333335</v>
      </c>
      <c r="J136" s="100">
        <f t="shared" si="3"/>
        <v>7.8966666666666665</v>
      </c>
      <c r="K136" s="99">
        <v>7.9</v>
      </c>
      <c r="L136" s="99">
        <f t="shared" si="4"/>
        <v>7.9359999999999999</v>
      </c>
      <c r="M136" s="99">
        <f t="shared" si="5"/>
        <v>7.9720000000000004</v>
      </c>
      <c r="N136" s="99">
        <f t="shared" si="6"/>
        <v>8.0080000000000009</v>
      </c>
      <c r="O136" s="99">
        <f t="shared" si="7"/>
        <v>8.0440000000000005</v>
      </c>
      <c r="P136" s="97">
        <v>8.08</v>
      </c>
      <c r="Q136" s="100">
        <f t="shared" si="8"/>
        <v>8.1340000000000003</v>
      </c>
      <c r="R136" s="100">
        <f t="shared" si="9"/>
        <v>8.1880000000000006</v>
      </c>
      <c r="S136" s="100">
        <f t="shared" si="10"/>
        <v>8.2419999999999991</v>
      </c>
      <c r="T136" s="100">
        <f t="shared" si="11"/>
        <v>8.2959999999999994</v>
      </c>
      <c r="U136" s="107">
        <v>8.35</v>
      </c>
      <c r="V136" s="102">
        <f t="shared" ref="V136:AO136" si="144">B136-B137</f>
        <v>-3.0000000000001137E-2</v>
      </c>
      <c r="W136" s="102">
        <f t="shared" si="144"/>
        <v>-9.9999999999997868E-3</v>
      </c>
      <c r="X136" s="102">
        <f t="shared" si="144"/>
        <v>-2.9999999999999361E-2</v>
      </c>
      <c r="Y136" s="102">
        <f t="shared" si="144"/>
        <v>-3.5000000000000142E-2</v>
      </c>
      <c r="Z136" s="102">
        <f t="shared" si="144"/>
        <v>-4.0000000000000036E-2</v>
      </c>
      <c r="AA136" s="102">
        <f t="shared" si="144"/>
        <v>-4.4999999999999929E-2</v>
      </c>
      <c r="AB136" s="102">
        <f t="shared" si="144"/>
        <v>-5.0000000000000711E-2</v>
      </c>
      <c r="AC136" s="102">
        <f t="shared" si="144"/>
        <v>-4.0000000000000036E-2</v>
      </c>
      <c r="AD136" s="102">
        <f t="shared" si="144"/>
        <v>-3.0000000000000249E-2</v>
      </c>
      <c r="AE136" s="102">
        <f t="shared" si="144"/>
        <v>-1.9999999999999574E-2</v>
      </c>
      <c r="AF136" s="102">
        <f t="shared" si="144"/>
        <v>-1.6000000000000014E-2</v>
      </c>
      <c r="AG136" s="102">
        <f t="shared" si="144"/>
        <v>-1.1999999999999567E-2</v>
      </c>
      <c r="AH136" s="102">
        <f t="shared" si="144"/>
        <v>-7.9999999999991189E-3</v>
      </c>
      <c r="AI136" s="102">
        <f t="shared" si="144"/>
        <v>-3.9999999999995595E-3</v>
      </c>
      <c r="AJ136" s="102">
        <f t="shared" si="144"/>
        <v>0</v>
      </c>
      <c r="AK136" s="102">
        <f t="shared" si="144"/>
        <v>2.0000000000006679E-3</v>
      </c>
      <c r="AL136" s="102">
        <f t="shared" si="144"/>
        <v>4.0000000000013358E-3</v>
      </c>
      <c r="AM136" s="102">
        <f t="shared" si="144"/>
        <v>5.999999999998451E-3</v>
      </c>
      <c r="AN136" s="102">
        <f t="shared" si="144"/>
        <v>7.9999999999991189E-3</v>
      </c>
      <c r="AO136" s="102">
        <f t="shared" si="144"/>
        <v>9.9999999999997868E-3</v>
      </c>
      <c r="AP136" s="103">
        <f t="shared" si="13"/>
        <v>9.9999999999997868E-3</v>
      </c>
    </row>
    <row r="137" spans="1:42" ht="12.75">
      <c r="A137" s="109">
        <v>42941</v>
      </c>
      <c r="B137" s="106">
        <v>8.0500000000000007</v>
      </c>
      <c r="C137" s="97">
        <v>8.08</v>
      </c>
      <c r="D137" s="99">
        <v>8.09</v>
      </c>
      <c r="E137" s="99">
        <f t="shared" si="0"/>
        <v>8.0500000000000007</v>
      </c>
      <c r="F137" s="99">
        <v>8.01</v>
      </c>
      <c r="G137" s="99">
        <f t="shared" si="1"/>
        <v>7.9749999999999996</v>
      </c>
      <c r="H137" s="97">
        <v>7.94</v>
      </c>
      <c r="I137" s="100">
        <f t="shared" si="2"/>
        <v>7.9333333333333336</v>
      </c>
      <c r="J137" s="100">
        <f t="shared" si="3"/>
        <v>7.9266666666666667</v>
      </c>
      <c r="K137" s="99">
        <v>7.92</v>
      </c>
      <c r="L137" s="99">
        <f t="shared" si="4"/>
        <v>7.952</v>
      </c>
      <c r="M137" s="99">
        <f t="shared" si="5"/>
        <v>7.984</v>
      </c>
      <c r="N137" s="99">
        <f t="shared" si="6"/>
        <v>8.016</v>
      </c>
      <c r="O137" s="99">
        <f t="shared" si="7"/>
        <v>8.048</v>
      </c>
      <c r="P137" s="97">
        <v>8.08</v>
      </c>
      <c r="Q137" s="100">
        <f t="shared" si="8"/>
        <v>8.1319999999999997</v>
      </c>
      <c r="R137" s="100">
        <f t="shared" si="9"/>
        <v>8.1839999999999993</v>
      </c>
      <c r="S137" s="100">
        <f t="shared" si="10"/>
        <v>8.2360000000000007</v>
      </c>
      <c r="T137" s="100">
        <f t="shared" si="11"/>
        <v>8.2880000000000003</v>
      </c>
      <c r="U137" s="107">
        <v>8.34</v>
      </c>
      <c r="V137" s="102">
        <f t="shared" ref="V137:AO137" si="145">B137-B138</f>
        <v>0</v>
      </c>
      <c r="W137" s="102">
        <f t="shared" si="145"/>
        <v>-9.9999999999997868E-3</v>
      </c>
      <c r="X137" s="102">
        <f t="shared" si="145"/>
        <v>0</v>
      </c>
      <c r="Y137" s="102">
        <f t="shared" si="145"/>
        <v>-4.9999999999990052E-3</v>
      </c>
      <c r="Z137" s="102">
        <f t="shared" si="145"/>
        <v>-9.9999999999997868E-3</v>
      </c>
      <c r="AA137" s="102">
        <f t="shared" si="145"/>
        <v>-5.0000000000007816E-3</v>
      </c>
      <c r="AB137" s="102">
        <f t="shared" si="145"/>
        <v>0</v>
      </c>
      <c r="AC137" s="102">
        <f t="shared" si="145"/>
        <v>0</v>
      </c>
      <c r="AD137" s="102">
        <f t="shared" si="145"/>
        <v>0</v>
      </c>
      <c r="AE137" s="102">
        <f t="shared" si="145"/>
        <v>0</v>
      </c>
      <c r="AF137" s="102">
        <f t="shared" si="145"/>
        <v>-6.0000000000002274E-3</v>
      </c>
      <c r="AG137" s="102">
        <f t="shared" si="145"/>
        <v>-1.1999999999999567E-2</v>
      </c>
      <c r="AH137" s="102">
        <f t="shared" si="145"/>
        <v>-1.7999999999998906E-2</v>
      </c>
      <c r="AI137" s="102">
        <f t="shared" si="145"/>
        <v>-2.3999999999999133E-2</v>
      </c>
      <c r="AJ137" s="102">
        <f t="shared" si="145"/>
        <v>-2.9999999999999361E-2</v>
      </c>
      <c r="AK137" s="102">
        <f t="shared" si="145"/>
        <v>-3.4000000000000696E-2</v>
      </c>
      <c r="AL137" s="102">
        <f t="shared" si="145"/>
        <v>-3.8000000000000256E-2</v>
      </c>
      <c r="AM137" s="102">
        <f t="shared" si="145"/>
        <v>-4.1999999999999815E-2</v>
      </c>
      <c r="AN137" s="102">
        <f t="shared" si="145"/>
        <v>-4.5999999999999375E-2</v>
      </c>
      <c r="AO137" s="102">
        <f t="shared" si="145"/>
        <v>-5.0000000000000711E-2</v>
      </c>
      <c r="AP137" s="103">
        <f t="shared" si="13"/>
        <v>0</v>
      </c>
    </row>
    <row r="138" spans="1:42" ht="12.75">
      <c r="A138" s="109">
        <v>42940</v>
      </c>
      <c r="B138" s="106">
        <v>8.0500000000000007</v>
      </c>
      <c r="C138" s="97">
        <v>8.09</v>
      </c>
      <c r="D138" s="99">
        <v>8.09</v>
      </c>
      <c r="E138" s="99">
        <f t="shared" si="0"/>
        <v>8.0549999999999997</v>
      </c>
      <c r="F138" s="99">
        <v>8.02</v>
      </c>
      <c r="G138" s="99">
        <f t="shared" si="1"/>
        <v>7.98</v>
      </c>
      <c r="H138" s="97">
        <v>7.94</v>
      </c>
      <c r="I138" s="100">
        <f t="shared" si="2"/>
        <v>7.9333333333333336</v>
      </c>
      <c r="J138" s="100">
        <f t="shared" si="3"/>
        <v>7.9266666666666667</v>
      </c>
      <c r="K138" s="99">
        <v>7.92</v>
      </c>
      <c r="L138" s="99">
        <f t="shared" si="4"/>
        <v>7.9580000000000002</v>
      </c>
      <c r="M138" s="99">
        <f t="shared" si="5"/>
        <v>7.9959999999999996</v>
      </c>
      <c r="N138" s="99">
        <f t="shared" si="6"/>
        <v>8.0339999999999989</v>
      </c>
      <c r="O138" s="99">
        <f t="shared" si="7"/>
        <v>8.0719999999999992</v>
      </c>
      <c r="P138" s="97">
        <v>8.11</v>
      </c>
      <c r="Q138" s="100">
        <f t="shared" si="8"/>
        <v>8.1660000000000004</v>
      </c>
      <c r="R138" s="100">
        <f t="shared" si="9"/>
        <v>8.2219999999999995</v>
      </c>
      <c r="S138" s="100">
        <f t="shared" si="10"/>
        <v>8.2780000000000005</v>
      </c>
      <c r="T138" s="100">
        <f t="shared" si="11"/>
        <v>8.3339999999999996</v>
      </c>
      <c r="U138" s="107">
        <v>8.39</v>
      </c>
      <c r="V138" s="102">
        <f t="shared" ref="V138:AO138" si="146">B138-B139</f>
        <v>2.000000000000135E-2</v>
      </c>
      <c r="W138" s="102">
        <f t="shared" si="146"/>
        <v>7.0000000000000284E-2</v>
      </c>
      <c r="X138" s="102">
        <f t="shared" si="146"/>
        <v>8.0000000000000071E-2</v>
      </c>
      <c r="Y138" s="102">
        <f t="shared" si="146"/>
        <v>9.4999999999999751E-2</v>
      </c>
      <c r="Z138" s="102">
        <f t="shared" si="146"/>
        <v>0.10999999999999943</v>
      </c>
      <c r="AA138" s="102">
        <f t="shared" si="146"/>
        <v>0.11000000000000032</v>
      </c>
      <c r="AB138" s="102">
        <f t="shared" si="146"/>
        <v>0.11000000000000032</v>
      </c>
      <c r="AC138" s="102">
        <f t="shared" si="146"/>
        <v>0.10000000000000053</v>
      </c>
      <c r="AD138" s="102">
        <f t="shared" si="146"/>
        <v>8.9999999999999858E-2</v>
      </c>
      <c r="AE138" s="102">
        <f t="shared" si="146"/>
        <v>8.0000000000000071E-2</v>
      </c>
      <c r="AF138" s="102">
        <f t="shared" si="146"/>
        <v>7.3999999999999844E-2</v>
      </c>
      <c r="AG138" s="102">
        <f t="shared" si="146"/>
        <v>6.7999999999999616E-2</v>
      </c>
      <c r="AH138" s="102">
        <f t="shared" si="146"/>
        <v>6.1999999999998501E-2</v>
      </c>
      <c r="AI138" s="102">
        <f t="shared" si="146"/>
        <v>5.5999999999999162E-2</v>
      </c>
      <c r="AJ138" s="102">
        <f t="shared" si="146"/>
        <v>4.9999999999998934E-2</v>
      </c>
      <c r="AK138" s="102">
        <f t="shared" si="146"/>
        <v>4.4000000000000483E-2</v>
      </c>
      <c r="AL138" s="102">
        <f t="shared" si="146"/>
        <v>3.8000000000000256E-2</v>
      </c>
      <c r="AM138" s="102">
        <f t="shared" si="146"/>
        <v>3.2000000000000028E-2</v>
      </c>
      <c r="AN138" s="102">
        <f t="shared" si="146"/>
        <v>2.5999999999999801E-2</v>
      </c>
      <c r="AO138" s="102">
        <f t="shared" si="146"/>
        <v>2.000000000000135E-2</v>
      </c>
      <c r="AP138" s="103">
        <f t="shared" si="13"/>
        <v>0.11000000000000032</v>
      </c>
    </row>
    <row r="139" spans="1:42" ht="12.75">
      <c r="A139" s="109">
        <v>42937</v>
      </c>
      <c r="B139" s="106">
        <v>8.0299999999999994</v>
      </c>
      <c r="C139" s="97">
        <v>8.02</v>
      </c>
      <c r="D139" s="99">
        <v>8.01</v>
      </c>
      <c r="E139" s="99">
        <f t="shared" si="0"/>
        <v>7.96</v>
      </c>
      <c r="F139" s="99">
        <v>7.91</v>
      </c>
      <c r="G139" s="99">
        <f t="shared" si="1"/>
        <v>7.87</v>
      </c>
      <c r="H139" s="97">
        <v>7.83</v>
      </c>
      <c r="I139" s="100">
        <f t="shared" si="2"/>
        <v>7.833333333333333</v>
      </c>
      <c r="J139" s="100">
        <f t="shared" si="3"/>
        <v>7.8366666666666669</v>
      </c>
      <c r="K139" s="99">
        <v>7.84</v>
      </c>
      <c r="L139" s="99">
        <f t="shared" si="4"/>
        <v>7.8840000000000003</v>
      </c>
      <c r="M139" s="99">
        <f t="shared" si="5"/>
        <v>7.9279999999999999</v>
      </c>
      <c r="N139" s="99">
        <f t="shared" si="6"/>
        <v>7.9720000000000004</v>
      </c>
      <c r="O139" s="99">
        <f t="shared" si="7"/>
        <v>8.016</v>
      </c>
      <c r="P139" s="97">
        <v>8.06</v>
      </c>
      <c r="Q139" s="100">
        <f t="shared" si="8"/>
        <v>8.1219999999999999</v>
      </c>
      <c r="R139" s="100">
        <f t="shared" si="9"/>
        <v>8.1839999999999993</v>
      </c>
      <c r="S139" s="100">
        <f t="shared" si="10"/>
        <v>8.2460000000000004</v>
      </c>
      <c r="T139" s="100">
        <f t="shared" si="11"/>
        <v>8.3079999999999998</v>
      </c>
      <c r="U139" s="107">
        <v>8.3699999999999992</v>
      </c>
      <c r="V139" s="102">
        <f t="shared" ref="V139:AO139" si="147">B139-B140</f>
        <v>-4.0000000000000924E-2</v>
      </c>
      <c r="W139" s="102">
        <f t="shared" si="147"/>
        <v>-1.9999999999999574E-2</v>
      </c>
      <c r="X139" s="102">
        <f t="shared" si="147"/>
        <v>9.9999999999997868E-3</v>
      </c>
      <c r="Y139" s="102">
        <f t="shared" si="147"/>
        <v>1.499999999999968E-2</v>
      </c>
      <c r="Z139" s="102">
        <f t="shared" si="147"/>
        <v>2.0000000000000462E-2</v>
      </c>
      <c r="AA139" s="102">
        <f t="shared" si="147"/>
        <v>2.0000000000000462E-2</v>
      </c>
      <c r="AB139" s="102">
        <f t="shared" si="147"/>
        <v>2.0000000000000462E-2</v>
      </c>
      <c r="AC139" s="102">
        <f t="shared" si="147"/>
        <v>1.6666666666666607E-2</v>
      </c>
      <c r="AD139" s="102">
        <f t="shared" si="147"/>
        <v>1.3333333333333641E-2</v>
      </c>
      <c r="AE139" s="102">
        <f t="shared" si="147"/>
        <v>9.9999999999997868E-3</v>
      </c>
      <c r="AF139" s="102">
        <f t="shared" si="147"/>
        <v>9.9999999999997868E-3</v>
      </c>
      <c r="AG139" s="102">
        <f t="shared" si="147"/>
        <v>9.9999999999997868E-3</v>
      </c>
      <c r="AH139" s="102">
        <f t="shared" si="147"/>
        <v>9.9999999999997868E-3</v>
      </c>
      <c r="AI139" s="102">
        <f t="shared" si="147"/>
        <v>9.9999999999997868E-3</v>
      </c>
      <c r="AJ139" s="102">
        <f t="shared" si="147"/>
        <v>9.9999999999997868E-3</v>
      </c>
      <c r="AK139" s="102">
        <f t="shared" si="147"/>
        <v>1.3999999999999346E-2</v>
      </c>
      <c r="AL139" s="102">
        <f t="shared" si="147"/>
        <v>1.7999999999998906E-2</v>
      </c>
      <c r="AM139" s="102">
        <f t="shared" si="147"/>
        <v>2.2000000000000242E-2</v>
      </c>
      <c r="AN139" s="102">
        <f t="shared" si="147"/>
        <v>2.5999999999999801E-2</v>
      </c>
      <c r="AO139" s="102">
        <f t="shared" si="147"/>
        <v>2.9999999999999361E-2</v>
      </c>
      <c r="AP139" s="103">
        <f t="shared" si="13"/>
        <v>2.9999999999999361E-2</v>
      </c>
    </row>
    <row r="140" spans="1:42" ht="12.75">
      <c r="A140" s="109">
        <v>42936</v>
      </c>
      <c r="B140" s="106">
        <v>8.07</v>
      </c>
      <c r="C140" s="97">
        <v>8.0399999999999991</v>
      </c>
      <c r="D140" s="99">
        <v>8</v>
      </c>
      <c r="E140" s="99">
        <f t="shared" si="0"/>
        <v>7.9450000000000003</v>
      </c>
      <c r="F140" s="99">
        <v>7.89</v>
      </c>
      <c r="G140" s="99">
        <f t="shared" si="1"/>
        <v>7.85</v>
      </c>
      <c r="H140" s="97">
        <v>7.81</v>
      </c>
      <c r="I140" s="100">
        <f t="shared" si="2"/>
        <v>7.8166666666666664</v>
      </c>
      <c r="J140" s="100">
        <f t="shared" si="3"/>
        <v>7.8233333333333333</v>
      </c>
      <c r="K140" s="99">
        <v>7.83</v>
      </c>
      <c r="L140" s="99">
        <f t="shared" si="4"/>
        <v>7.8740000000000006</v>
      </c>
      <c r="M140" s="99">
        <f t="shared" si="5"/>
        <v>7.9180000000000001</v>
      </c>
      <c r="N140" s="99">
        <f t="shared" si="6"/>
        <v>7.9620000000000006</v>
      </c>
      <c r="O140" s="99">
        <f t="shared" si="7"/>
        <v>8.0060000000000002</v>
      </c>
      <c r="P140" s="97">
        <v>8.0500000000000007</v>
      </c>
      <c r="Q140" s="100">
        <f t="shared" si="8"/>
        <v>8.1080000000000005</v>
      </c>
      <c r="R140" s="100">
        <f t="shared" si="9"/>
        <v>8.1660000000000004</v>
      </c>
      <c r="S140" s="100">
        <f t="shared" si="10"/>
        <v>8.2240000000000002</v>
      </c>
      <c r="T140" s="100">
        <f t="shared" si="11"/>
        <v>8.282</v>
      </c>
      <c r="U140" s="107">
        <v>8.34</v>
      </c>
      <c r="V140" s="102">
        <f t="shared" ref="V140:AO140" si="148">B140-B141</f>
        <v>3.0000000000001137E-2</v>
      </c>
      <c r="W140" s="102">
        <f t="shared" si="148"/>
        <v>9.9999999999997868E-3</v>
      </c>
      <c r="X140" s="102">
        <f t="shared" si="148"/>
        <v>0</v>
      </c>
      <c r="Y140" s="102">
        <f t="shared" si="148"/>
        <v>-4.9999999999998934E-3</v>
      </c>
      <c r="Z140" s="102">
        <f t="shared" si="148"/>
        <v>-1.0000000000000675E-2</v>
      </c>
      <c r="AA140" s="102">
        <f t="shared" si="148"/>
        <v>-2.0000000000000462E-2</v>
      </c>
      <c r="AB140" s="102">
        <f t="shared" si="148"/>
        <v>-3.0000000000000249E-2</v>
      </c>
      <c r="AC140" s="102">
        <f t="shared" si="148"/>
        <v>-2.3333333333333428E-2</v>
      </c>
      <c r="AD140" s="102">
        <f t="shared" si="148"/>
        <v>-1.6666666666666607E-2</v>
      </c>
      <c r="AE140" s="102">
        <f t="shared" si="148"/>
        <v>-9.9999999999997868E-3</v>
      </c>
      <c r="AF140" s="102">
        <f t="shared" si="148"/>
        <v>-7.9999999999991189E-3</v>
      </c>
      <c r="AG140" s="102">
        <f t="shared" si="148"/>
        <v>-6.0000000000002274E-3</v>
      </c>
      <c r="AH140" s="102">
        <f t="shared" si="148"/>
        <v>-3.9999999999995595E-3</v>
      </c>
      <c r="AI140" s="102">
        <f t="shared" si="148"/>
        <v>-2.0000000000006679E-3</v>
      </c>
      <c r="AJ140" s="102">
        <f t="shared" si="148"/>
        <v>0</v>
      </c>
      <c r="AK140" s="102">
        <f t="shared" si="148"/>
        <v>-2.0000000000006679E-3</v>
      </c>
      <c r="AL140" s="102">
        <f t="shared" si="148"/>
        <v>-3.9999999999995595E-3</v>
      </c>
      <c r="AM140" s="102">
        <f t="shared" si="148"/>
        <v>-6.0000000000002274E-3</v>
      </c>
      <c r="AN140" s="102">
        <f t="shared" si="148"/>
        <v>-7.9999999999991189E-3</v>
      </c>
      <c r="AO140" s="102">
        <f t="shared" si="148"/>
        <v>-9.9999999999997868E-3</v>
      </c>
      <c r="AP140" s="103">
        <f t="shared" si="13"/>
        <v>3.0000000000001137E-2</v>
      </c>
    </row>
    <row r="141" spans="1:42" ht="12.75">
      <c r="A141" s="109">
        <v>42935</v>
      </c>
      <c r="B141" s="106">
        <v>8.0399999999999991</v>
      </c>
      <c r="C141" s="97">
        <v>8.0299999999999994</v>
      </c>
      <c r="D141" s="99">
        <v>8</v>
      </c>
      <c r="E141" s="99">
        <f t="shared" si="0"/>
        <v>7.95</v>
      </c>
      <c r="F141" s="99">
        <v>7.9</v>
      </c>
      <c r="G141" s="99">
        <f t="shared" si="1"/>
        <v>7.87</v>
      </c>
      <c r="H141" s="97">
        <v>7.84</v>
      </c>
      <c r="I141" s="100">
        <f t="shared" si="2"/>
        <v>7.84</v>
      </c>
      <c r="J141" s="100">
        <f t="shared" si="3"/>
        <v>7.84</v>
      </c>
      <c r="K141" s="99">
        <v>7.84</v>
      </c>
      <c r="L141" s="99">
        <f t="shared" si="4"/>
        <v>7.8819999999999997</v>
      </c>
      <c r="M141" s="99">
        <f t="shared" si="5"/>
        <v>7.9240000000000004</v>
      </c>
      <c r="N141" s="99">
        <f t="shared" si="6"/>
        <v>7.9660000000000002</v>
      </c>
      <c r="O141" s="99">
        <f t="shared" si="7"/>
        <v>8.0080000000000009</v>
      </c>
      <c r="P141" s="97">
        <v>8.0500000000000007</v>
      </c>
      <c r="Q141" s="100">
        <f t="shared" si="8"/>
        <v>8.1100000000000012</v>
      </c>
      <c r="R141" s="100">
        <f t="shared" si="9"/>
        <v>8.17</v>
      </c>
      <c r="S141" s="100">
        <f t="shared" si="10"/>
        <v>8.23</v>
      </c>
      <c r="T141" s="100">
        <f t="shared" si="11"/>
        <v>8.2899999999999991</v>
      </c>
      <c r="U141" s="107">
        <v>8.35</v>
      </c>
      <c r="V141" s="102">
        <f t="shared" ref="V141:AO141" si="149">B141-B142</f>
        <v>-1.0000000000001563E-2</v>
      </c>
      <c r="W141" s="102">
        <f t="shared" si="149"/>
        <v>9.9999999999997868E-3</v>
      </c>
      <c r="X141" s="102">
        <f t="shared" si="149"/>
        <v>9.9999999999997868E-3</v>
      </c>
      <c r="Y141" s="102">
        <f t="shared" si="149"/>
        <v>1.0000000000000675E-2</v>
      </c>
      <c r="Z141" s="102">
        <f t="shared" si="149"/>
        <v>1.0000000000000675E-2</v>
      </c>
      <c r="AA141" s="102">
        <f t="shared" si="149"/>
        <v>1.499999999999968E-2</v>
      </c>
      <c r="AB141" s="102">
        <f t="shared" si="149"/>
        <v>1.9999999999999574E-2</v>
      </c>
      <c r="AC141" s="102">
        <f t="shared" si="149"/>
        <v>1.3333333333332753E-2</v>
      </c>
      <c r="AD141" s="102">
        <f t="shared" si="149"/>
        <v>6.6666666666668206E-3</v>
      </c>
      <c r="AE141" s="102">
        <f t="shared" si="149"/>
        <v>0</v>
      </c>
      <c r="AF141" s="102">
        <f t="shared" si="149"/>
        <v>0</v>
      </c>
      <c r="AG141" s="102">
        <f t="shared" si="149"/>
        <v>0</v>
      </c>
      <c r="AH141" s="102">
        <f t="shared" si="149"/>
        <v>0</v>
      </c>
      <c r="AI141" s="102">
        <f t="shared" si="149"/>
        <v>0</v>
      </c>
      <c r="AJ141" s="102">
        <f t="shared" si="149"/>
        <v>0</v>
      </c>
      <c r="AK141" s="102">
        <f t="shared" si="149"/>
        <v>2.0000000000006679E-3</v>
      </c>
      <c r="AL141" s="102">
        <f t="shared" si="149"/>
        <v>3.9999999999995595E-3</v>
      </c>
      <c r="AM141" s="102">
        <f t="shared" si="149"/>
        <v>6.0000000000002274E-3</v>
      </c>
      <c r="AN141" s="102">
        <f t="shared" si="149"/>
        <v>7.9999999999991189E-3</v>
      </c>
      <c r="AO141" s="102">
        <f t="shared" si="149"/>
        <v>9.9999999999997868E-3</v>
      </c>
      <c r="AP141" s="103">
        <f t="shared" si="13"/>
        <v>1.9999999999999574E-2</v>
      </c>
    </row>
    <row r="142" spans="1:42" ht="12.75">
      <c r="A142" s="109">
        <v>42934</v>
      </c>
      <c r="B142" s="106">
        <v>8.0500000000000007</v>
      </c>
      <c r="C142" s="97">
        <v>8.02</v>
      </c>
      <c r="D142" s="99">
        <v>7.99</v>
      </c>
      <c r="E142" s="99">
        <f t="shared" si="0"/>
        <v>7.9399999999999995</v>
      </c>
      <c r="F142" s="99">
        <v>7.89</v>
      </c>
      <c r="G142" s="99">
        <f t="shared" si="1"/>
        <v>7.8550000000000004</v>
      </c>
      <c r="H142" s="97">
        <v>7.82</v>
      </c>
      <c r="I142" s="100">
        <f t="shared" si="2"/>
        <v>7.8266666666666671</v>
      </c>
      <c r="J142" s="100">
        <f t="shared" si="3"/>
        <v>7.833333333333333</v>
      </c>
      <c r="K142" s="99">
        <v>7.84</v>
      </c>
      <c r="L142" s="99">
        <f t="shared" si="4"/>
        <v>7.8819999999999997</v>
      </c>
      <c r="M142" s="99">
        <f t="shared" si="5"/>
        <v>7.9240000000000004</v>
      </c>
      <c r="N142" s="99">
        <f t="shared" si="6"/>
        <v>7.9660000000000002</v>
      </c>
      <c r="O142" s="99">
        <f t="shared" si="7"/>
        <v>8.0080000000000009</v>
      </c>
      <c r="P142" s="97">
        <v>8.0500000000000007</v>
      </c>
      <c r="Q142" s="100">
        <f t="shared" si="8"/>
        <v>8.1080000000000005</v>
      </c>
      <c r="R142" s="100">
        <f t="shared" si="9"/>
        <v>8.1660000000000004</v>
      </c>
      <c r="S142" s="100">
        <f t="shared" si="10"/>
        <v>8.2240000000000002</v>
      </c>
      <c r="T142" s="100">
        <f t="shared" si="11"/>
        <v>8.282</v>
      </c>
      <c r="U142" s="107">
        <v>8.34</v>
      </c>
      <c r="V142" s="102">
        <f t="shared" ref="V142:AO142" si="150">B142-B143</f>
        <v>-9.9999999999997868E-3</v>
      </c>
      <c r="W142" s="102">
        <f t="shared" si="150"/>
        <v>-9.9999999999997868E-3</v>
      </c>
      <c r="X142" s="102">
        <f t="shared" si="150"/>
        <v>0</v>
      </c>
      <c r="Y142" s="102">
        <f t="shared" si="150"/>
        <v>0</v>
      </c>
      <c r="Z142" s="102">
        <f t="shared" si="150"/>
        <v>0</v>
      </c>
      <c r="AA142" s="102">
        <f t="shared" si="150"/>
        <v>-4.9999999999990052E-3</v>
      </c>
      <c r="AB142" s="102">
        <f t="shared" si="150"/>
        <v>-9.9999999999997868E-3</v>
      </c>
      <c r="AC142" s="102">
        <f t="shared" si="150"/>
        <v>-3.3333333333329662E-3</v>
      </c>
      <c r="AD142" s="102">
        <f t="shared" si="150"/>
        <v>3.3333333333329662E-3</v>
      </c>
      <c r="AE142" s="102">
        <f t="shared" si="150"/>
        <v>9.9999999999997868E-3</v>
      </c>
      <c r="AF142" s="102">
        <f t="shared" si="150"/>
        <v>1.6000000000000014E-2</v>
      </c>
      <c r="AG142" s="102">
        <f t="shared" si="150"/>
        <v>2.2000000000000242E-2</v>
      </c>
      <c r="AH142" s="102">
        <f t="shared" si="150"/>
        <v>2.8000000000000469E-2</v>
      </c>
      <c r="AI142" s="102">
        <f t="shared" si="150"/>
        <v>3.4000000000000696E-2</v>
      </c>
      <c r="AJ142" s="102">
        <f t="shared" si="150"/>
        <v>4.0000000000000924E-2</v>
      </c>
      <c r="AK142" s="102">
        <f t="shared" si="150"/>
        <v>4.4000000000000483E-2</v>
      </c>
      <c r="AL142" s="102">
        <f t="shared" si="150"/>
        <v>4.8000000000000043E-2</v>
      </c>
      <c r="AM142" s="102">
        <f t="shared" si="150"/>
        <v>5.2000000000001378E-2</v>
      </c>
      <c r="AN142" s="102">
        <f t="shared" si="150"/>
        <v>5.6000000000000938E-2</v>
      </c>
      <c r="AO142" s="102">
        <f t="shared" si="150"/>
        <v>6.0000000000000497E-2</v>
      </c>
      <c r="AP142" s="103">
        <f t="shared" si="13"/>
        <v>6.0000000000000497E-2</v>
      </c>
    </row>
    <row r="143" spans="1:42" ht="12.75">
      <c r="A143" s="109">
        <v>42933</v>
      </c>
      <c r="B143" s="106">
        <v>8.06</v>
      </c>
      <c r="C143" s="97">
        <v>8.0299999999999994</v>
      </c>
      <c r="D143" s="99">
        <v>7.99</v>
      </c>
      <c r="E143" s="99">
        <f t="shared" si="0"/>
        <v>7.9399999999999995</v>
      </c>
      <c r="F143" s="99">
        <v>7.89</v>
      </c>
      <c r="G143" s="99">
        <f t="shared" si="1"/>
        <v>7.8599999999999994</v>
      </c>
      <c r="H143" s="97">
        <v>7.83</v>
      </c>
      <c r="I143" s="100">
        <f t="shared" si="2"/>
        <v>7.83</v>
      </c>
      <c r="J143" s="100">
        <f t="shared" si="3"/>
        <v>7.83</v>
      </c>
      <c r="K143" s="99">
        <v>7.83</v>
      </c>
      <c r="L143" s="99">
        <f t="shared" si="4"/>
        <v>7.8659999999999997</v>
      </c>
      <c r="M143" s="99">
        <f t="shared" si="5"/>
        <v>7.9020000000000001</v>
      </c>
      <c r="N143" s="99">
        <f t="shared" si="6"/>
        <v>7.9379999999999997</v>
      </c>
      <c r="O143" s="99">
        <f t="shared" si="7"/>
        <v>7.9740000000000002</v>
      </c>
      <c r="P143" s="97">
        <v>8.01</v>
      </c>
      <c r="Q143" s="100">
        <f t="shared" si="8"/>
        <v>8.0640000000000001</v>
      </c>
      <c r="R143" s="100">
        <f t="shared" si="9"/>
        <v>8.1180000000000003</v>
      </c>
      <c r="S143" s="100">
        <f t="shared" si="10"/>
        <v>8.1719999999999988</v>
      </c>
      <c r="T143" s="100">
        <f t="shared" si="11"/>
        <v>8.2259999999999991</v>
      </c>
      <c r="U143" s="107">
        <v>8.2799999999999994</v>
      </c>
      <c r="V143" s="102">
        <f t="shared" ref="V143:AO143" si="151">B143-B144</f>
        <v>-1.9999999999999574E-2</v>
      </c>
      <c r="W143" s="102">
        <f t="shared" si="151"/>
        <v>-2.000000000000135E-2</v>
      </c>
      <c r="X143" s="102">
        <f t="shared" si="151"/>
        <v>-9.9999999999997868E-3</v>
      </c>
      <c r="Y143" s="102">
        <f t="shared" si="151"/>
        <v>-5.0000000000007816E-3</v>
      </c>
      <c r="Z143" s="102">
        <f t="shared" si="151"/>
        <v>0</v>
      </c>
      <c r="AA143" s="102">
        <f t="shared" si="151"/>
        <v>9.9999999999997868E-3</v>
      </c>
      <c r="AB143" s="102">
        <f t="shared" si="151"/>
        <v>2.0000000000000462E-2</v>
      </c>
      <c r="AC143" s="102">
        <f t="shared" si="151"/>
        <v>2.0000000000000462E-2</v>
      </c>
      <c r="AD143" s="102">
        <f t="shared" si="151"/>
        <v>2.0000000000000462E-2</v>
      </c>
      <c r="AE143" s="102">
        <f t="shared" si="151"/>
        <v>2.0000000000000462E-2</v>
      </c>
      <c r="AF143" s="102">
        <f t="shared" si="151"/>
        <v>1.9999999999999574E-2</v>
      </c>
      <c r="AG143" s="102">
        <f t="shared" si="151"/>
        <v>2.0000000000000462E-2</v>
      </c>
      <c r="AH143" s="102">
        <f t="shared" si="151"/>
        <v>1.9999999999999574E-2</v>
      </c>
      <c r="AI143" s="102">
        <f t="shared" si="151"/>
        <v>2.0000000000000462E-2</v>
      </c>
      <c r="AJ143" s="102">
        <f t="shared" si="151"/>
        <v>1.9999999999999574E-2</v>
      </c>
      <c r="AK143" s="102">
        <f t="shared" si="151"/>
        <v>1.9999999999999574E-2</v>
      </c>
      <c r="AL143" s="102">
        <f t="shared" si="151"/>
        <v>1.9999999999999574E-2</v>
      </c>
      <c r="AM143" s="102">
        <f t="shared" si="151"/>
        <v>1.9999999999999574E-2</v>
      </c>
      <c r="AN143" s="102">
        <f t="shared" si="151"/>
        <v>1.9999999999999574E-2</v>
      </c>
      <c r="AO143" s="102">
        <f t="shared" si="151"/>
        <v>1.9999999999999574E-2</v>
      </c>
      <c r="AP143" s="103">
        <f t="shared" si="13"/>
        <v>2.0000000000000462E-2</v>
      </c>
    </row>
    <row r="144" spans="1:42" ht="12.75">
      <c r="A144" s="109">
        <v>42930</v>
      </c>
      <c r="B144" s="106">
        <v>8.08</v>
      </c>
      <c r="C144" s="97">
        <v>8.0500000000000007</v>
      </c>
      <c r="D144" s="99">
        <v>8</v>
      </c>
      <c r="E144" s="99">
        <f t="shared" si="0"/>
        <v>7.9450000000000003</v>
      </c>
      <c r="F144" s="99">
        <v>7.89</v>
      </c>
      <c r="G144" s="99">
        <f t="shared" si="1"/>
        <v>7.85</v>
      </c>
      <c r="H144" s="97">
        <v>7.81</v>
      </c>
      <c r="I144" s="100">
        <f t="shared" si="2"/>
        <v>7.81</v>
      </c>
      <c r="J144" s="100">
        <f t="shared" si="3"/>
        <v>7.81</v>
      </c>
      <c r="K144" s="99">
        <v>7.81</v>
      </c>
      <c r="L144" s="99">
        <f t="shared" si="4"/>
        <v>7.8460000000000001</v>
      </c>
      <c r="M144" s="99">
        <f t="shared" si="5"/>
        <v>7.8819999999999997</v>
      </c>
      <c r="N144" s="99">
        <f t="shared" si="6"/>
        <v>7.9180000000000001</v>
      </c>
      <c r="O144" s="99">
        <f t="shared" si="7"/>
        <v>7.9539999999999997</v>
      </c>
      <c r="P144" s="97">
        <v>7.99</v>
      </c>
      <c r="Q144" s="100">
        <f t="shared" si="8"/>
        <v>8.0440000000000005</v>
      </c>
      <c r="R144" s="100">
        <f t="shared" si="9"/>
        <v>8.0980000000000008</v>
      </c>
      <c r="S144" s="100">
        <f t="shared" si="10"/>
        <v>8.1519999999999992</v>
      </c>
      <c r="T144" s="100">
        <f t="shared" si="11"/>
        <v>8.2059999999999995</v>
      </c>
      <c r="U144" s="107">
        <v>8.26</v>
      </c>
      <c r="V144" s="102">
        <f t="shared" ref="V144:AO144" si="152">B144-B145</f>
        <v>-1.9999999999999574E-2</v>
      </c>
      <c r="W144" s="102">
        <f t="shared" si="152"/>
        <v>-3.9999999999999147E-2</v>
      </c>
      <c r="X144" s="102">
        <f t="shared" si="152"/>
        <v>-6.0000000000000497E-2</v>
      </c>
      <c r="Y144" s="102">
        <f t="shared" si="152"/>
        <v>-6.4999999999999503E-2</v>
      </c>
      <c r="Z144" s="102">
        <f t="shared" si="152"/>
        <v>-7.0000000000000284E-2</v>
      </c>
      <c r="AA144" s="102">
        <f t="shared" si="152"/>
        <v>-7.0000000000000284E-2</v>
      </c>
      <c r="AB144" s="102">
        <f t="shared" si="152"/>
        <v>-7.0000000000000284E-2</v>
      </c>
      <c r="AC144" s="102">
        <f t="shared" si="152"/>
        <v>-6.0000000000000497E-2</v>
      </c>
      <c r="AD144" s="102">
        <f t="shared" si="152"/>
        <v>-4.9999999999999822E-2</v>
      </c>
      <c r="AE144" s="102">
        <f t="shared" si="152"/>
        <v>-4.0000000000000036E-2</v>
      </c>
      <c r="AF144" s="102">
        <f t="shared" si="152"/>
        <v>-3.3999999999999808E-2</v>
      </c>
      <c r="AG144" s="102">
        <f t="shared" si="152"/>
        <v>-2.8000000000000469E-2</v>
      </c>
      <c r="AH144" s="102">
        <f t="shared" si="152"/>
        <v>-2.1999999999999353E-2</v>
      </c>
      <c r="AI144" s="102">
        <f t="shared" si="152"/>
        <v>-1.6000000000000014E-2</v>
      </c>
      <c r="AJ144" s="102">
        <f t="shared" si="152"/>
        <v>-9.9999999999997868E-3</v>
      </c>
      <c r="AK144" s="102">
        <f t="shared" si="152"/>
        <v>-3.9999999999995595E-3</v>
      </c>
      <c r="AL144" s="102">
        <f t="shared" si="152"/>
        <v>2.0000000000006679E-3</v>
      </c>
      <c r="AM144" s="102">
        <f t="shared" si="152"/>
        <v>7.9999999999991189E-3</v>
      </c>
      <c r="AN144" s="102">
        <f t="shared" si="152"/>
        <v>1.3999999999999346E-2</v>
      </c>
      <c r="AO144" s="102">
        <f t="shared" si="152"/>
        <v>1.9999999999999574E-2</v>
      </c>
      <c r="AP144" s="103">
        <f t="shared" si="13"/>
        <v>1.9999999999999574E-2</v>
      </c>
    </row>
    <row r="145" spans="1:42" ht="12.75">
      <c r="A145" s="109">
        <v>42929</v>
      </c>
      <c r="B145" s="106">
        <v>8.1</v>
      </c>
      <c r="C145" s="97">
        <v>8.09</v>
      </c>
      <c r="D145" s="99">
        <v>8.06</v>
      </c>
      <c r="E145" s="99">
        <f t="shared" si="0"/>
        <v>8.01</v>
      </c>
      <c r="F145" s="99">
        <v>7.96</v>
      </c>
      <c r="G145" s="99">
        <f t="shared" si="1"/>
        <v>7.92</v>
      </c>
      <c r="H145" s="97">
        <v>7.88</v>
      </c>
      <c r="I145" s="100">
        <f t="shared" si="2"/>
        <v>7.87</v>
      </c>
      <c r="J145" s="100">
        <f t="shared" si="3"/>
        <v>7.8599999999999994</v>
      </c>
      <c r="K145" s="99">
        <v>7.85</v>
      </c>
      <c r="L145" s="99">
        <f t="shared" si="4"/>
        <v>7.88</v>
      </c>
      <c r="M145" s="99">
        <f t="shared" si="5"/>
        <v>7.91</v>
      </c>
      <c r="N145" s="99">
        <f t="shared" si="6"/>
        <v>7.9399999999999995</v>
      </c>
      <c r="O145" s="99">
        <f t="shared" si="7"/>
        <v>7.97</v>
      </c>
      <c r="P145" s="97">
        <v>8</v>
      </c>
      <c r="Q145" s="100">
        <f t="shared" si="8"/>
        <v>8.048</v>
      </c>
      <c r="R145" s="100">
        <f t="shared" si="9"/>
        <v>8.0960000000000001</v>
      </c>
      <c r="S145" s="100">
        <f t="shared" si="10"/>
        <v>8.1440000000000001</v>
      </c>
      <c r="T145" s="100">
        <f t="shared" si="11"/>
        <v>8.1920000000000002</v>
      </c>
      <c r="U145" s="107">
        <v>8.24</v>
      </c>
      <c r="V145" s="102">
        <f t="shared" ref="V145:AO145" si="153">B145-B146</f>
        <v>0</v>
      </c>
      <c r="W145" s="102">
        <f t="shared" si="153"/>
        <v>-1.9999999999999574E-2</v>
      </c>
      <c r="X145" s="102">
        <f t="shared" si="153"/>
        <v>-2.9999999999999361E-2</v>
      </c>
      <c r="Y145" s="102">
        <f t="shared" si="153"/>
        <v>-2.9999999999999361E-2</v>
      </c>
      <c r="Z145" s="102">
        <f t="shared" si="153"/>
        <v>-3.0000000000000249E-2</v>
      </c>
      <c r="AA145" s="102">
        <f t="shared" si="153"/>
        <v>-3.0000000000000249E-2</v>
      </c>
      <c r="AB145" s="102">
        <f t="shared" si="153"/>
        <v>-3.0000000000000249E-2</v>
      </c>
      <c r="AC145" s="102">
        <f t="shared" si="153"/>
        <v>-3.6666666666667069E-2</v>
      </c>
      <c r="AD145" s="102">
        <f t="shared" si="153"/>
        <v>-4.333333333333389E-2</v>
      </c>
      <c r="AE145" s="102">
        <f t="shared" si="153"/>
        <v>-5.0000000000000711E-2</v>
      </c>
      <c r="AF145" s="102">
        <f t="shared" si="153"/>
        <v>-5.200000000000049E-2</v>
      </c>
      <c r="AG145" s="102">
        <f t="shared" si="153"/>
        <v>-5.400000000000027E-2</v>
      </c>
      <c r="AH145" s="102">
        <f t="shared" si="153"/>
        <v>-5.6000000000000938E-2</v>
      </c>
      <c r="AI145" s="102">
        <f t="shared" si="153"/>
        <v>-5.8000000000000718E-2</v>
      </c>
      <c r="AJ145" s="102">
        <f t="shared" si="153"/>
        <v>-6.0000000000000497E-2</v>
      </c>
      <c r="AK145" s="102">
        <f t="shared" si="153"/>
        <v>-6.2000000000001165E-2</v>
      </c>
      <c r="AL145" s="102">
        <f t="shared" si="153"/>
        <v>-6.4000000000000057E-2</v>
      </c>
      <c r="AM145" s="102">
        <f t="shared" si="153"/>
        <v>-6.6000000000000725E-2</v>
      </c>
      <c r="AN145" s="102">
        <f t="shared" si="153"/>
        <v>-6.7999999999999616E-2</v>
      </c>
      <c r="AO145" s="102">
        <f t="shared" si="153"/>
        <v>-7.0000000000000284E-2</v>
      </c>
      <c r="AP145" s="103">
        <f t="shared" si="13"/>
        <v>0</v>
      </c>
    </row>
    <row r="146" spans="1:42" ht="12.75">
      <c r="A146" s="109">
        <v>42928</v>
      </c>
      <c r="B146" s="106">
        <v>8.1</v>
      </c>
      <c r="C146" s="97">
        <v>8.11</v>
      </c>
      <c r="D146" s="99">
        <v>8.09</v>
      </c>
      <c r="E146" s="99">
        <f t="shared" si="0"/>
        <v>8.0399999999999991</v>
      </c>
      <c r="F146" s="99">
        <v>7.99</v>
      </c>
      <c r="G146" s="99">
        <f t="shared" si="1"/>
        <v>7.95</v>
      </c>
      <c r="H146" s="97">
        <v>7.91</v>
      </c>
      <c r="I146" s="100">
        <f t="shared" si="2"/>
        <v>7.9066666666666672</v>
      </c>
      <c r="J146" s="100">
        <f t="shared" si="3"/>
        <v>7.9033333333333333</v>
      </c>
      <c r="K146" s="99">
        <v>7.9</v>
      </c>
      <c r="L146" s="99">
        <f t="shared" si="4"/>
        <v>7.9320000000000004</v>
      </c>
      <c r="M146" s="99">
        <f t="shared" si="5"/>
        <v>7.9640000000000004</v>
      </c>
      <c r="N146" s="99">
        <f t="shared" si="6"/>
        <v>7.9960000000000004</v>
      </c>
      <c r="O146" s="99">
        <f t="shared" si="7"/>
        <v>8.0280000000000005</v>
      </c>
      <c r="P146" s="97">
        <v>8.06</v>
      </c>
      <c r="Q146" s="100">
        <f t="shared" si="8"/>
        <v>8.1100000000000012</v>
      </c>
      <c r="R146" s="100">
        <f t="shared" si="9"/>
        <v>8.16</v>
      </c>
      <c r="S146" s="100">
        <f t="shared" si="10"/>
        <v>8.2100000000000009</v>
      </c>
      <c r="T146" s="100">
        <f t="shared" si="11"/>
        <v>8.26</v>
      </c>
      <c r="U146" s="107">
        <v>8.31</v>
      </c>
      <c r="V146" s="102">
        <f t="shared" ref="V146:AO146" si="154">B146-B147</f>
        <v>-1.9999999999999574E-2</v>
      </c>
      <c r="W146" s="102">
        <f t="shared" si="154"/>
        <v>-9.9999999999997868E-3</v>
      </c>
      <c r="X146" s="102">
        <f t="shared" si="154"/>
        <v>-2.9999999999999361E-2</v>
      </c>
      <c r="Y146" s="102">
        <f t="shared" si="154"/>
        <v>-4.5000000000001705E-2</v>
      </c>
      <c r="Z146" s="102">
        <f t="shared" si="154"/>
        <v>-6.0000000000000497E-2</v>
      </c>
      <c r="AA146" s="102">
        <f t="shared" si="154"/>
        <v>-6.5000000000000391E-2</v>
      </c>
      <c r="AB146" s="102">
        <f t="shared" si="154"/>
        <v>-7.0000000000000284E-2</v>
      </c>
      <c r="AC146" s="102">
        <f t="shared" si="154"/>
        <v>-6.666666666666643E-2</v>
      </c>
      <c r="AD146" s="102">
        <f t="shared" si="154"/>
        <v>-6.3333333333333464E-2</v>
      </c>
      <c r="AE146" s="102">
        <f t="shared" si="154"/>
        <v>-5.9999999999999609E-2</v>
      </c>
      <c r="AF146" s="102">
        <f t="shared" si="154"/>
        <v>-5.5999999999999162E-2</v>
      </c>
      <c r="AG146" s="102">
        <f t="shared" si="154"/>
        <v>-5.1999999999999602E-2</v>
      </c>
      <c r="AH146" s="102">
        <f t="shared" si="154"/>
        <v>-4.8000000000000043E-2</v>
      </c>
      <c r="AI146" s="102">
        <f t="shared" si="154"/>
        <v>-4.3999999999998707E-2</v>
      </c>
      <c r="AJ146" s="102">
        <f t="shared" si="154"/>
        <v>-3.9999999999999147E-2</v>
      </c>
      <c r="AK146" s="102">
        <f t="shared" si="154"/>
        <v>-3.7999999999998479E-2</v>
      </c>
      <c r="AL146" s="102">
        <f t="shared" si="154"/>
        <v>-3.5999999999999588E-2</v>
      </c>
      <c r="AM146" s="102">
        <f t="shared" si="154"/>
        <v>-3.399999999999892E-2</v>
      </c>
      <c r="AN146" s="102">
        <f t="shared" si="154"/>
        <v>-3.2000000000000028E-2</v>
      </c>
      <c r="AO146" s="102">
        <f t="shared" si="154"/>
        <v>-2.9999999999999361E-2</v>
      </c>
      <c r="AP146" s="103">
        <f t="shared" si="13"/>
        <v>-9.9999999999997868E-3</v>
      </c>
    </row>
    <row r="147" spans="1:42" ht="12.75">
      <c r="A147" s="109">
        <v>42927</v>
      </c>
      <c r="B147" s="106">
        <v>8.1199999999999992</v>
      </c>
      <c r="C147" s="97">
        <v>8.1199999999999992</v>
      </c>
      <c r="D147" s="99">
        <v>8.1199999999999992</v>
      </c>
      <c r="E147" s="99">
        <f t="shared" si="0"/>
        <v>8.0850000000000009</v>
      </c>
      <c r="F147" s="99">
        <v>8.0500000000000007</v>
      </c>
      <c r="G147" s="99">
        <f t="shared" si="1"/>
        <v>8.0150000000000006</v>
      </c>
      <c r="H147" s="97">
        <v>7.98</v>
      </c>
      <c r="I147" s="100">
        <f t="shared" si="2"/>
        <v>7.9733333333333336</v>
      </c>
      <c r="J147" s="100">
        <f t="shared" si="3"/>
        <v>7.9666666666666668</v>
      </c>
      <c r="K147" s="99">
        <v>7.96</v>
      </c>
      <c r="L147" s="99">
        <f t="shared" si="4"/>
        <v>7.9879999999999995</v>
      </c>
      <c r="M147" s="99">
        <f t="shared" si="5"/>
        <v>8.016</v>
      </c>
      <c r="N147" s="99">
        <f t="shared" si="6"/>
        <v>8.0440000000000005</v>
      </c>
      <c r="O147" s="99">
        <f t="shared" si="7"/>
        <v>8.0719999999999992</v>
      </c>
      <c r="P147" s="97">
        <v>8.1</v>
      </c>
      <c r="Q147" s="100">
        <f t="shared" si="8"/>
        <v>8.1479999999999997</v>
      </c>
      <c r="R147" s="100">
        <f t="shared" si="9"/>
        <v>8.1959999999999997</v>
      </c>
      <c r="S147" s="100">
        <f t="shared" si="10"/>
        <v>8.2439999999999998</v>
      </c>
      <c r="T147" s="100">
        <f t="shared" si="11"/>
        <v>8.2919999999999998</v>
      </c>
      <c r="U147" s="107">
        <v>8.34</v>
      </c>
      <c r="V147" s="102">
        <f t="shared" ref="V147:AO147" si="155">B147-B148</f>
        <v>1.9999999999999574E-2</v>
      </c>
      <c r="W147" s="102">
        <f t="shared" si="155"/>
        <v>3.9999999999999147E-2</v>
      </c>
      <c r="X147" s="102">
        <f t="shared" si="155"/>
        <v>4.9999999999998934E-2</v>
      </c>
      <c r="Y147" s="102">
        <f t="shared" si="155"/>
        <v>5.4999999999999716E-2</v>
      </c>
      <c r="Z147" s="102">
        <f t="shared" si="155"/>
        <v>6.0000000000000497E-2</v>
      </c>
      <c r="AA147" s="102">
        <f t="shared" si="155"/>
        <v>5.5000000000000604E-2</v>
      </c>
      <c r="AB147" s="102">
        <f t="shared" si="155"/>
        <v>5.0000000000000711E-2</v>
      </c>
      <c r="AC147" s="102">
        <f t="shared" si="155"/>
        <v>4.6666666666666856E-2</v>
      </c>
      <c r="AD147" s="102">
        <f t="shared" si="155"/>
        <v>4.333333333333389E-2</v>
      </c>
      <c r="AE147" s="102">
        <f t="shared" si="155"/>
        <v>4.0000000000000036E-2</v>
      </c>
      <c r="AF147" s="102">
        <f t="shared" si="155"/>
        <v>3.9999999999999147E-2</v>
      </c>
      <c r="AG147" s="102">
        <f t="shared" si="155"/>
        <v>4.0000000000000036E-2</v>
      </c>
      <c r="AH147" s="102">
        <f t="shared" si="155"/>
        <v>4.0000000000000924E-2</v>
      </c>
      <c r="AI147" s="102">
        <f t="shared" si="155"/>
        <v>3.9999999999999147E-2</v>
      </c>
      <c r="AJ147" s="102">
        <f t="shared" si="155"/>
        <v>3.9999999999999147E-2</v>
      </c>
      <c r="AK147" s="102">
        <f t="shared" si="155"/>
        <v>3.7999999999998479E-2</v>
      </c>
      <c r="AL147" s="102">
        <f t="shared" si="155"/>
        <v>3.5999999999999588E-2</v>
      </c>
      <c r="AM147" s="102">
        <f t="shared" si="155"/>
        <v>3.399999999999892E-2</v>
      </c>
      <c r="AN147" s="102">
        <f t="shared" si="155"/>
        <v>3.2000000000000028E-2</v>
      </c>
      <c r="AO147" s="102">
        <f t="shared" si="155"/>
        <v>2.9999999999999361E-2</v>
      </c>
      <c r="AP147" s="103">
        <f t="shared" si="13"/>
        <v>6.0000000000000497E-2</v>
      </c>
    </row>
    <row r="148" spans="1:42" ht="12.75">
      <c r="A148" s="109">
        <v>42926</v>
      </c>
      <c r="B148" s="106">
        <v>8.1</v>
      </c>
      <c r="C148" s="97">
        <v>8.08</v>
      </c>
      <c r="D148" s="99">
        <v>8.07</v>
      </c>
      <c r="E148" s="99">
        <f t="shared" si="0"/>
        <v>8.0300000000000011</v>
      </c>
      <c r="F148" s="99">
        <v>7.99</v>
      </c>
      <c r="G148" s="99">
        <f t="shared" si="1"/>
        <v>7.96</v>
      </c>
      <c r="H148" s="97">
        <v>7.93</v>
      </c>
      <c r="I148" s="100">
        <f t="shared" si="2"/>
        <v>7.9266666666666667</v>
      </c>
      <c r="J148" s="100">
        <f t="shared" si="3"/>
        <v>7.9233333333333329</v>
      </c>
      <c r="K148" s="99">
        <v>7.92</v>
      </c>
      <c r="L148" s="99">
        <f t="shared" si="4"/>
        <v>7.9480000000000004</v>
      </c>
      <c r="M148" s="99">
        <f t="shared" si="5"/>
        <v>7.976</v>
      </c>
      <c r="N148" s="99">
        <f t="shared" si="6"/>
        <v>8.0039999999999996</v>
      </c>
      <c r="O148" s="99">
        <f t="shared" si="7"/>
        <v>8.032</v>
      </c>
      <c r="P148" s="97">
        <v>8.06</v>
      </c>
      <c r="Q148" s="100">
        <f t="shared" si="8"/>
        <v>8.1100000000000012</v>
      </c>
      <c r="R148" s="100">
        <f t="shared" si="9"/>
        <v>8.16</v>
      </c>
      <c r="S148" s="100">
        <f t="shared" si="10"/>
        <v>8.2100000000000009</v>
      </c>
      <c r="T148" s="100">
        <f t="shared" si="11"/>
        <v>8.26</v>
      </c>
      <c r="U148" s="107">
        <v>8.31</v>
      </c>
      <c r="V148" s="102">
        <f t="shared" ref="V148:AO148" si="156">B148-B149</f>
        <v>-6.0000000000000497E-2</v>
      </c>
      <c r="W148" s="102">
        <f t="shared" si="156"/>
        <v>-3.9999999999999147E-2</v>
      </c>
      <c r="X148" s="102">
        <f t="shared" si="156"/>
        <v>-1.9999999999999574E-2</v>
      </c>
      <c r="Y148" s="102">
        <f t="shared" si="156"/>
        <v>-2.9999999999997584E-2</v>
      </c>
      <c r="Z148" s="102">
        <f t="shared" si="156"/>
        <v>-3.9999999999999147E-2</v>
      </c>
      <c r="AA148" s="102">
        <f t="shared" si="156"/>
        <v>-4.9999999999999822E-2</v>
      </c>
      <c r="AB148" s="102">
        <f t="shared" si="156"/>
        <v>-6.0000000000000497E-2</v>
      </c>
      <c r="AC148" s="102">
        <f t="shared" si="156"/>
        <v>-6.3333333333333464E-2</v>
      </c>
      <c r="AD148" s="102">
        <f t="shared" si="156"/>
        <v>-6.6666666666667318E-2</v>
      </c>
      <c r="AE148" s="102">
        <f t="shared" si="156"/>
        <v>-7.0000000000000284E-2</v>
      </c>
      <c r="AF148" s="102">
        <f t="shared" si="156"/>
        <v>-7.1999999999999176E-2</v>
      </c>
      <c r="AG148" s="102">
        <f t="shared" si="156"/>
        <v>-7.4000000000000732E-2</v>
      </c>
      <c r="AH148" s="102">
        <f t="shared" si="156"/>
        <v>-7.6000000000000512E-2</v>
      </c>
      <c r="AI148" s="102">
        <f t="shared" si="156"/>
        <v>-7.800000000000118E-2</v>
      </c>
      <c r="AJ148" s="102">
        <f t="shared" si="156"/>
        <v>-8.0000000000000071E-2</v>
      </c>
      <c r="AK148" s="102">
        <f t="shared" si="156"/>
        <v>-7.7999999999999403E-2</v>
      </c>
      <c r="AL148" s="102">
        <f t="shared" si="156"/>
        <v>-7.6000000000000512E-2</v>
      </c>
      <c r="AM148" s="102">
        <f t="shared" si="156"/>
        <v>-7.3999999999999844E-2</v>
      </c>
      <c r="AN148" s="102">
        <f t="shared" si="156"/>
        <v>-7.2000000000000952E-2</v>
      </c>
      <c r="AO148" s="102">
        <f t="shared" si="156"/>
        <v>-7.0000000000000284E-2</v>
      </c>
      <c r="AP148" s="103">
        <f t="shared" si="13"/>
        <v>-1.9999999999999574E-2</v>
      </c>
    </row>
    <row r="149" spans="1:42" ht="12.75">
      <c r="A149" s="109">
        <v>42923</v>
      </c>
      <c r="B149" s="106">
        <v>8.16</v>
      </c>
      <c r="C149" s="97">
        <v>8.1199999999999992</v>
      </c>
      <c r="D149" s="99">
        <v>8.09</v>
      </c>
      <c r="E149" s="99">
        <f t="shared" si="0"/>
        <v>8.0599999999999987</v>
      </c>
      <c r="F149" s="99">
        <v>8.0299999999999994</v>
      </c>
      <c r="G149" s="99">
        <f t="shared" si="1"/>
        <v>8.01</v>
      </c>
      <c r="H149" s="97">
        <v>7.99</v>
      </c>
      <c r="I149" s="100">
        <f t="shared" si="2"/>
        <v>7.99</v>
      </c>
      <c r="J149" s="100">
        <f t="shared" si="3"/>
        <v>7.99</v>
      </c>
      <c r="K149" s="99">
        <v>7.99</v>
      </c>
      <c r="L149" s="99">
        <f t="shared" si="4"/>
        <v>8.02</v>
      </c>
      <c r="M149" s="99">
        <f t="shared" si="5"/>
        <v>8.0500000000000007</v>
      </c>
      <c r="N149" s="99">
        <f t="shared" si="6"/>
        <v>8.08</v>
      </c>
      <c r="O149" s="99">
        <f t="shared" si="7"/>
        <v>8.1100000000000012</v>
      </c>
      <c r="P149" s="97">
        <v>8.14</v>
      </c>
      <c r="Q149" s="100">
        <f t="shared" si="8"/>
        <v>8.1880000000000006</v>
      </c>
      <c r="R149" s="100">
        <f t="shared" si="9"/>
        <v>8.2360000000000007</v>
      </c>
      <c r="S149" s="100">
        <f t="shared" si="10"/>
        <v>8.2840000000000007</v>
      </c>
      <c r="T149" s="100">
        <f t="shared" si="11"/>
        <v>8.3320000000000007</v>
      </c>
      <c r="U149" s="107">
        <v>8.3800000000000008</v>
      </c>
      <c r="V149" s="102">
        <f t="shared" ref="V149:AO149" si="157">B149-B150</f>
        <v>9.9999999999997868E-3</v>
      </c>
      <c r="W149" s="102">
        <f t="shared" si="157"/>
        <v>1.9999999999999574E-2</v>
      </c>
      <c r="X149" s="102">
        <f t="shared" si="157"/>
        <v>2.9999999999999361E-2</v>
      </c>
      <c r="Y149" s="102">
        <f t="shared" si="157"/>
        <v>3.9999999999999147E-2</v>
      </c>
      <c r="Z149" s="102">
        <f t="shared" si="157"/>
        <v>4.9999999999998934E-2</v>
      </c>
      <c r="AA149" s="102">
        <f t="shared" si="157"/>
        <v>5.4999999999999716E-2</v>
      </c>
      <c r="AB149" s="102">
        <f t="shared" si="157"/>
        <v>6.0000000000000497E-2</v>
      </c>
      <c r="AC149" s="102">
        <f t="shared" si="157"/>
        <v>6.0000000000000497E-2</v>
      </c>
      <c r="AD149" s="102">
        <f t="shared" si="157"/>
        <v>6.0000000000000497E-2</v>
      </c>
      <c r="AE149" s="102">
        <f t="shared" si="157"/>
        <v>6.0000000000000497E-2</v>
      </c>
      <c r="AF149" s="102">
        <f t="shared" si="157"/>
        <v>6.1999999999999389E-2</v>
      </c>
      <c r="AG149" s="102">
        <f t="shared" si="157"/>
        <v>6.4000000000000945E-2</v>
      </c>
      <c r="AH149" s="102">
        <f t="shared" si="157"/>
        <v>6.6000000000000725E-2</v>
      </c>
      <c r="AI149" s="102">
        <f t="shared" si="157"/>
        <v>6.8000000000001393E-2</v>
      </c>
      <c r="AJ149" s="102">
        <f t="shared" si="157"/>
        <v>7.0000000000000284E-2</v>
      </c>
      <c r="AK149" s="102">
        <f t="shared" si="157"/>
        <v>6.7999999999999616E-2</v>
      </c>
      <c r="AL149" s="102">
        <f t="shared" si="157"/>
        <v>6.6000000000000725E-2</v>
      </c>
      <c r="AM149" s="102">
        <f t="shared" si="157"/>
        <v>6.4000000000000057E-2</v>
      </c>
      <c r="AN149" s="102">
        <f t="shared" si="157"/>
        <v>6.2000000000001165E-2</v>
      </c>
      <c r="AO149" s="102">
        <f t="shared" si="157"/>
        <v>6.0000000000000497E-2</v>
      </c>
      <c r="AP149" s="103">
        <f t="shared" si="13"/>
        <v>7.0000000000000284E-2</v>
      </c>
    </row>
    <row r="150" spans="1:42" ht="12.75">
      <c r="A150" s="109">
        <v>42922</v>
      </c>
      <c r="B150" s="106">
        <v>8.15</v>
      </c>
      <c r="C150" s="97">
        <v>8.1</v>
      </c>
      <c r="D150" s="99">
        <v>8.06</v>
      </c>
      <c r="E150" s="99">
        <f t="shared" si="0"/>
        <v>8.02</v>
      </c>
      <c r="F150" s="99">
        <v>7.98</v>
      </c>
      <c r="G150" s="99">
        <f t="shared" si="1"/>
        <v>7.9550000000000001</v>
      </c>
      <c r="H150" s="97">
        <v>7.93</v>
      </c>
      <c r="I150" s="100">
        <f t="shared" si="2"/>
        <v>7.93</v>
      </c>
      <c r="J150" s="100">
        <f t="shared" si="3"/>
        <v>7.93</v>
      </c>
      <c r="K150" s="99">
        <v>7.93</v>
      </c>
      <c r="L150" s="99">
        <f t="shared" si="4"/>
        <v>7.9580000000000002</v>
      </c>
      <c r="M150" s="99">
        <f t="shared" si="5"/>
        <v>7.9859999999999998</v>
      </c>
      <c r="N150" s="99">
        <f t="shared" si="6"/>
        <v>8.0139999999999993</v>
      </c>
      <c r="O150" s="99">
        <f t="shared" si="7"/>
        <v>8.0419999999999998</v>
      </c>
      <c r="P150" s="97">
        <v>8.07</v>
      </c>
      <c r="Q150" s="100">
        <f t="shared" si="8"/>
        <v>8.120000000000001</v>
      </c>
      <c r="R150" s="100">
        <f t="shared" si="9"/>
        <v>8.17</v>
      </c>
      <c r="S150" s="100">
        <f t="shared" si="10"/>
        <v>8.2200000000000006</v>
      </c>
      <c r="T150" s="100">
        <f t="shared" si="11"/>
        <v>8.27</v>
      </c>
      <c r="U150" s="107">
        <v>8.32</v>
      </c>
      <c r="V150" s="102">
        <f t="shared" ref="V150:AO150" si="158">B150-B151</f>
        <v>3.0000000000001137E-2</v>
      </c>
      <c r="W150" s="102">
        <f t="shared" si="158"/>
        <v>3.9999999999999147E-2</v>
      </c>
      <c r="X150" s="102">
        <f t="shared" si="158"/>
        <v>5.0000000000000711E-2</v>
      </c>
      <c r="Y150" s="102">
        <f t="shared" si="158"/>
        <v>5.4999999999999716E-2</v>
      </c>
      <c r="Z150" s="102">
        <f t="shared" si="158"/>
        <v>6.0000000000000497E-2</v>
      </c>
      <c r="AA150" s="102">
        <f t="shared" si="158"/>
        <v>5.4999999999999716E-2</v>
      </c>
      <c r="AB150" s="102">
        <f t="shared" si="158"/>
        <v>4.9999999999999822E-2</v>
      </c>
      <c r="AC150" s="102">
        <f t="shared" si="158"/>
        <v>4.6666666666666856E-2</v>
      </c>
      <c r="AD150" s="102">
        <f t="shared" si="158"/>
        <v>4.3333333333333002E-2</v>
      </c>
      <c r="AE150" s="102">
        <f t="shared" si="158"/>
        <v>4.0000000000000036E-2</v>
      </c>
      <c r="AF150" s="102">
        <f t="shared" si="158"/>
        <v>3.4000000000000696E-2</v>
      </c>
      <c r="AG150" s="102">
        <f t="shared" si="158"/>
        <v>2.7999999999999581E-2</v>
      </c>
      <c r="AH150" s="102">
        <f t="shared" si="158"/>
        <v>2.1999999999999353E-2</v>
      </c>
      <c r="AI150" s="102">
        <f t="shared" si="158"/>
        <v>1.6000000000000014E-2</v>
      </c>
      <c r="AJ150" s="102">
        <f t="shared" si="158"/>
        <v>9.9999999999997868E-3</v>
      </c>
      <c r="AK150" s="102">
        <f t="shared" si="158"/>
        <v>8.0000000000008953E-3</v>
      </c>
      <c r="AL150" s="102">
        <f t="shared" si="158"/>
        <v>6.0000000000002274E-3</v>
      </c>
      <c r="AM150" s="102">
        <f t="shared" si="158"/>
        <v>3.9999999999995595E-3</v>
      </c>
      <c r="AN150" s="102">
        <f t="shared" si="158"/>
        <v>1.9999999999988916E-3</v>
      </c>
      <c r="AO150" s="102">
        <f t="shared" si="158"/>
        <v>0</v>
      </c>
      <c r="AP150" s="103">
        <f t="shared" si="13"/>
        <v>6.0000000000000497E-2</v>
      </c>
    </row>
    <row r="151" spans="1:42" ht="12.75">
      <c r="A151" s="109">
        <v>42921</v>
      </c>
      <c r="B151" s="106">
        <v>8.1199999999999992</v>
      </c>
      <c r="C151" s="97">
        <v>8.06</v>
      </c>
      <c r="D151" s="99">
        <v>8.01</v>
      </c>
      <c r="E151" s="99">
        <f t="shared" si="0"/>
        <v>7.9649999999999999</v>
      </c>
      <c r="F151" s="99">
        <v>7.92</v>
      </c>
      <c r="G151" s="99">
        <f t="shared" si="1"/>
        <v>7.9</v>
      </c>
      <c r="H151" s="97">
        <v>7.88</v>
      </c>
      <c r="I151" s="100">
        <f t="shared" si="2"/>
        <v>7.8833333333333329</v>
      </c>
      <c r="J151" s="100">
        <f t="shared" si="3"/>
        <v>7.8866666666666667</v>
      </c>
      <c r="K151" s="99">
        <v>7.89</v>
      </c>
      <c r="L151" s="99">
        <f t="shared" si="4"/>
        <v>7.9239999999999995</v>
      </c>
      <c r="M151" s="99">
        <f t="shared" si="5"/>
        <v>7.9580000000000002</v>
      </c>
      <c r="N151" s="99">
        <f t="shared" si="6"/>
        <v>7.992</v>
      </c>
      <c r="O151" s="99">
        <f t="shared" si="7"/>
        <v>8.0259999999999998</v>
      </c>
      <c r="P151" s="97">
        <v>8.06</v>
      </c>
      <c r="Q151" s="100">
        <f t="shared" si="8"/>
        <v>8.1120000000000001</v>
      </c>
      <c r="R151" s="100">
        <f t="shared" si="9"/>
        <v>8.1639999999999997</v>
      </c>
      <c r="S151" s="100">
        <f t="shared" si="10"/>
        <v>8.2160000000000011</v>
      </c>
      <c r="T151" s="100">
        <f t="shared" si="11"/>
        <v>8.2680000000000007</v>
      </c>
      <c r="U151" s="107">
        <v>8.32</v>
      </c>
      <c r="V151" s="102">
        <f t="shared" ref="V151:AO151" si="159">B151-B152</f>
        <v>4.9999999999998934E-2</v>
      </c>
      <c r="W151" s="102">
        <f t="shared" si="159"/>
        <v>5.0000000000000711E-2</v>
      </c>
      <c r="X151" s="102">
        <f t="shared" si="159"/>
        <v>4.9999999999999822E-2</v>
      </c>
      <c r="Y151" s="102">
        <f t="shared" si="159"/>
        <v>6.0000000000000497E-2</v>
      </c>
      <c r="Z151" s="102">
        <f t="shared" si="159"/>
        <v>7.0000000000000284E-2</v>
      </c>
      <c r="AA151" s="102">
        <f t="shared" si="159"/>
        <v>8.5000000000000853E-2</v>
      </c>
      <c r="AB151" s="102">
        <f t="shared" si="159"/>
        <v>9.9999999999999645E-2</v>
      </c>
      <c r="AC151" s="102">
        <f t="shared" si="159"/>
        <v>9.9999999999999645E-2</v>
      </c>
      <c r="AD151" s="102">
        <f t="shared" si="159"/>
        <v>9.9999999999999645E-2</v>
      </c>
      <c r="AE151" s="102">
        <f t="shared" si="159"/>
        <v>9.9999999999999645E-2</v>
      </c>
      <c r="AF151" s="102">
        <f t="shared" si="159"/>
        <v>9.5999999999999197E-2</v>
      </c>
      <c r="AG151" s="102">
        <f t="shared" si="159"/>
        <v>9.1999999999999638E-2</v>
      </c>
      <c r="AH151" s="102">
        <f t="shared" si="159"/>
        <v>8.8000000000000078E-2</v>
      </c>
      <c r="AI151" s="102">
        <f t="shared" si="159"/>
        <v>8.3999999999999631E-2</v>
      </c>
      <c r="AJ151" s="102">
        <f t="shared" si="159"/>
        <v>8.0000000000000071E-2</v>
      </c>
      <c r="AK151" s="102">
        <f t="shared" si="159"/>
        <v>7.6000000000000512E-2</v>
      </c>
      <c r="AL151" s="102">
        <f t="shared" si="159"/>
        <v>7.1999999999999176E-2</v>
      </c>
      <c r="AM151" s="102">
        <f t="shared" si="159"/>
        <v>6.8000000000001393E-2</v>
      </c>
      <c r="AN151" s="102">
        <f t="shared" si="159"/>
        <v>6.4000000000000057E-2</v>
      </c>
      <c r="AO151" s="102">
        <f t="shared" si="159"/>
        <v>6.0000000000000497E-2</v>
      </c>
      <c r="AP151" s="103">
        <f t="shared" si="13"/>
        <v>9.9999999999999645E-2</v>
      </c>
    </row>
    <row r="152" spans="1:42" ht="12.75">
      <c r="A152" s="109">
        <v>42920</v>
      </c>
      <c r="B152" s="106">
        <v>8.07</v>
      </c>
      <c r="C152" s="97">
        <v>8.01</v>
      </c>
      <c r="D152" s="99">
        <v>7.96</v>
      </c>
      <c r="E152" s="99">
        <f t="shared" si="0"/>
        <v>7.9049999999999994</v>
      </c>
      <c r="F152" s="99">
        <v>7.85</v>
      </c>
      <c r="G152" s="99">
        <f t="shared" si="1"/>
        <v>7.8149999999999995</v>
      </c>
      <c r="H152" s="97">
        <v>7.78</v>
      </c>
      <c r="I152" s="100">
        <f t="shared" si="2"/>
        <v>7.7833333333333332</v>
      </c>
      <c r="J152" s="100">
        <f t="shared" si="3"/>
        <v>7.7866666666666671</v>
      </c>
      <c r="K152" s="99">
        <v>7.79</v>
      </c>
      <c r="L152" s="99">
        <f t="shared" si="4"/>
        <v>7.8280000000000003</v>
      </c>
      <c r="M152" s="99">
        <f t="shared" si="5"/>
        <v>7.8660000000000005</v>
      </c>
      <c r="N152" s="99">
        <f t="shared" si="6"/>
        <v>7.9039999999999999</v>
      </c>
      <c r="O152" s="99">
        <f t="shared" si="7"/>
        <v>7.9420000000000002</v>
      </c>
      <c r="P152" s="97">
        <v>7.98</v>
      </c>
      <c r="Q152" s="100">
        <f t="shared" si="8"/>
        <v>8.0359999999999996</v>
      </c>
      <c r="R152" s="100">
        <f t="shared" si="9"/>
        <v>8.0920000000000005</v>
      </c>
      <c r="S152" s="100">
        <f t="shared" si="10"/>
        <v>8.1479999999999997</v>
      </c>
      <c r="T152" s="100">
        <f t="shared" si="11"/>
        <v>8.2040000000000006</v>
      </c>
      <c r="U152" s="107">
        <v>8.26</v>
      </c>
      <c r="V152" s="102">
        <f t="shared" ref="V152:AO152" si="160">B152-B153</f>
        <v>0</v>
      </c>
      <c r="W152" s="102">
        <f t="shared" si="160"/>
        <v>0</v>
      </c>
      <c r="X152" s="102">
        <f t="shared" si="160"/>
        <v>0</v>
      </c>
      <c r="Y152" s="102">
        <f t="shared" si="160"/>
        <v>0</v>
      </c>
      <c r="Z152" s="102">
        <f t="shared" si="160"/>
        <v>0</v>
      </c>
      <c r="AA152" s="102">
        <f t="shared" si="160"/>
        <v>0</v>
      </c>
      <c r="AB152" s="102">
        <f t="shared" si="160"/>
        <v>0</v>
      </c>
      <c r="AC152" s="102">
        <f t="shared" si="160"/>
        <v>0</v>
      </c>
      <c r="AD152" s="102">
        <f t="shared" si="160"/>
        <v>0</v>
      </c>
      <c r="AE152" s="102">
        <f t="shared" si="160"/>
        <v>0</v>
      </c>
      <c r="AF152" s="102">
        <f t="shared" si="160"/>
        <v>-1.9999999999997797E-3</v>
      </c>
      <c r="AG152" s="102">
        <f t="shared" si="160"/>
        <v>-3.9999999999995595E-3</v>
      </c>
      <c r="AH152" s="102">
        <f t="shared" si="160"/>
        <v>-6.0000000000002274E-3</v>
      </c>
      <c r="AI152" s="102">
        <f t="shared" si="160"/>
        <v>-8.0000000000000071E-3</v>
      </c>
      <c r="AJ152" s="102">
        <f t="shared" si="160"/>
        <v>-9.9999999999997868E-3</v>
      </c>
      <c r="AK152" s="102">
        <f t="shared" si="160"/>
        <v>-8.0000000000008953E-3</v>
      </c>
      <c r="AL152" s="102">
        <f t="shared" si="160"/>
        <v>-6.0000000000002274E-3</v>
      </c>
      <c r="AM152" s="102">
        <f t="shared" si="160"/>
        <v>-3.9999999999995595E-3</v>
      </c>
      <c r="AN152" s="102">
        <f t="shared" si="160"/>
        <v>-1.9999999999988916E-3</v>
      </c>
      <c r="AO152" s="102">
        <f t="shared" si="160"/>
        <v>0</v>
      </c>
      <c r="AP152" s="103">
        <f t="shared" si="13"/>
        <v>0</v>
      </c>
    </row>
    <row r="153" spans="1:42" ht="12.75">
      <c r="A153" s="109">
        <v>42919</v>
      </c>
      <c r="B153" s="106">
        <v>8.07</v>
      </c>
      <c r="C153" s="97">
        <v>8.01</v>
      </c>
      <c r="D153" s="99">
        <v>7.96</v>
      </c>
      <c r="E153" s="99">
        <f t="shared" si="0"/>
        <v>7.9049999999999994</v>
      </c>
      <c r="F153" s="99">
        <v>7.85</v>
      </c>
      <c r="G153" s="99">
        <f t="shared" si="1"/>
        <v>7.8149999999999995</v>
      </c>
      <c r="H153" s="97">
        <v>7.78</v>
      </c>
      <c r="I153" s="100">
        <f t="shared" si="2"/>
        <v>7.7833333333333332</v>
      </c>
      <c r="J153" s="100">
        <f t="shared" si="3"/>
        <v>7.7866666666666671</v>
      </c>
      <c r="K153" s="99">
        <v>7.79</v>
      </c>
      <c r="L153" s="99">
        <f t="shared" si="4"/>
        <v>7.83</v>
      </c>
      <c r="M153" s="99">
        <f t="shared" si="5"/>
        <v>7.87</v>
      </c>
      <c r="N153" s="99">
        <f t="shared" si="6"/>
        <v>7.91</v>
      </c>
      <c r="O153" s="99">
        <f t="shared" si="7"/>
        <v>7.95</v>
      </c>
      <c r="P153" s="97">
        <v>7.99</v>
      </c>
      <c r="Q153" s="100">
        <f t="shared" si="8"/>
        <v>8.0440000000000005</v>
      </c>
      <c r="R153" s="100">
        <f t="shared" si="9"/>
        <v>8.0980000000000008</v>
      </c>
      <c r="S153" s="100">
        <f t="shared" si="10"/>
        <v>8.1519999999999992</v>
      </c>
      <c r="T153" s="100">
        <f t="shared" si="11"/>
        <v>8.2059999999999995</v>
      </c>
      <c r="U153" s="107">
        <v>8.26</v>
      </c>
      <c r="V153" s="102">
        <f t="shared" ref="V153:AO153" si="161">B153-B154</f>
        <v>9.9999999999997868E-3</v>
      </c>
      <c r="W153" s="102">
        <f t="shared" si="161"/>
        <v>0</v>
      </c>
      <c r="X153" s="102">
        <f t="shared" si="161"/>
        <v>0</v>
      </c>
      <c r="Y153" s="102">
        <f t="shared" si="161"/>
        <v>0</v>
      </c>
      <c r="Z153" s="102">
        <f t="shared" si="161"/>
        <v>0</v>
      </c>
      <c r="AA153" s="102">
        <f t="shared" si="161"/>
        <v>0</v>
      </c>
      <c r="AB153" s="102">
        <f t="shared" si="161"/>
        <v>0</v>
      </c>
      <c r="AC153" s="102">
        <f t="shared" si="161"/>
        <v>3.3333333333329662E-3</v>
      </c>
      <c r="AD153" s="102">
        <f t="shared" si="161"/>
        <v>6.6666666666668206E-3</v>
      </c>
      <c r="AE153" s="102">
        <f t="shared" si="161"/>
        <v>9.9999999999997868E-3</v>
      </c>
      <c r="AF153" s="102">
        <f t="shared" si="161"/>
        <v>9.9999999999997868E-3</v>
      </c>
      <c r="AG153" s="102">
        <f t="shared" si="161"/>
        <v>9.9999999999997868E-3</v>
      </c>
      <c r="AH153" s="102">
        <f t="shared" si="161"/>
        <v>9.9999999999997868E-3</v>
      </c>
      <c r="AI153" s="102">
        <f t="shared" si="161"/>
        <v>9.9999999999997868E-3</v>
      </c>
      <c r="AJ153" s="102">
        <f t="shared" si="161"/>
        <v>9.9999999999997868E-3</v>
      </c>
      <c r="AK153" s="102">
        <f t="shared" si="161"/>
        <v>9.9999999999997868E-3</v>
      </c>
      <c r="AL153" s="102">
        <f t="shared" si="161"/>
        <v>9.9999999999997868E-3</v>
      </c>
      <c r="AM153" s="102">
        <f t="shared" si="161"/>
        <v>9.9999999999997868E-3</v>
      </c>
      <c r="AN153" s="102">
        <f t="shared" si="161"/>
        <v>9.9999999999997868E-3</v>
      </c>
      <c r="AO153" s="102">
        <f t="shared" si="161"/>
        <v>9.9999999999997868E-3</v>
      </c>
      <c r="AP153" s="103">
        <f t="shared" si="13"/>
        <v>9.9999999999997868E-3</v>
      </c>
    </row>
    <row r="154" spans="1:42" ht="12.75">
      <c r="A154" s="109">
        <v>42916</v>
      </c>
      <c r="B154" s="106">
        <v>8.06</v>
      </c>
      <c r="C154" s="97">
        <v>8.01</v>
      </c>
      <c r="D154" s="99">
        <v>7.96</v>
      </c>
      <c r="E154" s="99">
        <f t="shared" si="0"/>
        <v>7.9049999999999994</v>
      </c>
      <c r="F154" s="99">
        <v>7.85</v>
      </c>
      <c r="G154" s="99">
        <f t="shared" si="1"/>
        <v>7.8149999999999995</v>
      </c>
      <c r="H154" s="97">
        <v>7.78</v>
      </c>
      <c r="I154" s="100">
        <f t="shared" si="2"/>
        <v>7.78</v>
      </c>
      <c r="J154" s="100">
        <f t="shared" si="3"/>
        <v>7.78</v>
      </c>
      <c r="K154" s="99">
        <v>7.78</v>
      </c>
      <c r="L154" s="99">
        <f t="shared" si="4"/>
        <v>7.82</v>
      </c>
      <c r="M154" s="99">
        <f t="shared" si="5"/>
        <v>7.86</v>
      </c>
      <c r="N154" s="99">
        <f t="shared" si="6"/>
        <v>7.9</v>
      </c>
      <c r="O154" s="99">
        <f t="shared" si="7"/>
        <v>7.94</v>
      </c>
      <c r="P154" s="97">
        <v>7.98</v>
      </c>
      <c r="Q154" s="100">
        <f t="shared" si="8"/>
        <v>8.0340000000000007</v>
      </c>
      <c r="R154" s="100">
        <f t="shared" si="9"/>
        <v>8.088000000000001</v>
      </c>
      <c r="S154" s="100">
        <f t="shared" si="10"/>
        <v>8.1419999999999995</v>
      </c>
      <c r="T154" s="100">
        <f t="shared" si="11"/>
        <v>8.1959999999999997</v>
      </c>
      <c r="U154" s="107">
        <v>8.25</v>
      </c>
      <c r="V154" s="102">
        <f t="shared" ref="V154:AO154" si="162">B154-B155</f>
        <v>0.11000000000000032</v>
      </c>
      <c r="W154" s="102">
        <f t="shared" si="162"/>
        <v>2.9999999999999361E-2</v>
      </c>
      <c r="X154" s="102">
        <f t="shared" si="162"/>
        <v>-2.0000000000000462E-2</v>
      </c>
      <c r="Y154" s="102">
        <f t="shared" si="162"/>
        <v>-3.0000000000001137E-2</v>
      </c>
      <c r="Z154" s="102">
        <f t="shared" si="162"/>
        <v>-4.0000000000000036E-2</v>
      </c>
      <c r="AA154" s="102">
        <f t="shared" si="162"/>
        <v>-3.0000000000000249E-2</v>
      </c>
      <c r="AB154" s="102">
        <f t="shared" si="162"/>
        <v>-1.9999999999999574E-2</v>
      </c>
      <c r="AC154" s="102">
        <f t="shared" si="162"/>
        <v>-1.6666666666666607E-2</v>
      </c>
      <c r="AD154" s="102">
        <f t="shared" si="162"/>
        <v>-1.3333333333332753E-2</v>
      </c>
      <c r="AE154" s="102">
        <f t="shared" si="162"/>
        <v>-9.9999999999997868E-3</v>
      </c>
      <c r="AF154" s="102">
        <f t="shared" si="162"/>
        <v>-1.1999999999999567E-2</v>
      </c>
      <c r="AG154" s="102">
        <f t="shared" si="162"/>
        <v>-1.3999999999999346E-2</v>
      </c>
      <c r="AH154" s="102">
        <f t="shared" si="162"/>
        <v>-1.6000000000000014E-2</v>
      </c>
      <c r="AI154" s="102">
        <f t="shared" si="162"/>
        <v>-1.7999999999999794E-2</v>
      </c>
      <c r="AJ154" s="102">
        <f t="shared" si="162"/>
        <v>-1.9999999999999574E-2</v>
      </c>
      <c r="AK154" s="102">
        <f t="shared" si="162"/>
        <v>-2.3999999999999133E-2</v>
      </c>
      <c r="AL154" s="102">
        <f t="shared" si="162"/>
        <v>-2.7999999999998693E-2</v>
      </c>
      <c r="AM154" s="102">
        <f t="shared" si="162"/>
        <v>-3.2000000000000028E-2</v>
      </c>
      <c r="AN154" s="102">
        <f t="shared" si="162"/>
        <v>-3.5999999999999588E-2</v>
      </c>
      <c r="AO154" s="102">
        <f t="shared" si="162"/>
        <v>-3.9999999999999147E-2</v>
      </c>
      <c r="AP154" s="103">
        <f t="shared" si="13"/>
        <v>0.11000000000000032</v>
      </c>
    </row>
    <row r="155" spans="1:42" ht="12.75">
      <c r="A155" s="109">
        <v>42915</v>
      </c>
      <c r="B155" s="106">
        <v>7.95</v>
      </c>
      <c r="C155" s="97">
        <v>7.98</v>
      </c>
      <c r="D155" s="99">
        <v>7.98</v>
      </c>
      <c r="E155" s="99">
        <f t="shared" si="0"/>
        <v>7.9350000000000005</v>
      </c>
      <c r="F155" s="99">
        <v>7.89</v>
      </c>
      <c r="G155" s="99">
        <f t="shared" si="1"/>
        <v>7.8449999999999998</v>
      </c>
      <c r="H155" s="97">
        <v>7.8</v>
      </c>
      <c r="I155" s="100">
        <f t="shared" si="2"/>
        <v>7.7966666666666669</v>
      </c>
      <c r="J155" s="100">
        <f t="shared" si="3"/>
        <v>7.793333333333333</v>
      </c>
      <c r="K155" s="99">
        <v>7.79</v>
      </c>
      <c r="L155" s="99">
        <f t="shared" si="4"/>
        <v>7.8319999999999999</v>
      </c>
      <c r="M155" s="99">
        <f t="shared" si="5"/>
        <v>7.8739999999999997</v>
      </c>
      <c r="N155" s="99">
        <f t="shared" si="6"/>
        <v>7.9160000000000004</v>
      </c>
      <c r="O155" s="99">
        <f t="shared" si="7"/>
        <v>7.9580000000000002</v>
      </c>
      <c r="P155" s="97">
        <v>8</v>
      </c>
      <c r="Q155" s="100">
        <f t="shared" si="8"/>
        <v>8.0579999999999998</v>
      </c>
      <c r="R155" s="100">
        <f t="shared" si="9"/>
        <v>8.1159999999999997</v>
      </c>
      <c r="S155" s="100">
        <f t="shared" si="10"/>
        <v>8.1739999999999995</v>
      </c>
      <c r="T155" s="100">
        <f t="shared" si="11"/>
        <v>8.2319999999999993</v>
      </c>
      <c r="U155" s="107">
        <v>8.2899999999999991</v>
      </c>
      <c r="V155" s="102">
        <f t="shared" ref="V155:AO155" si="163">B155-B156</f>
        <v>6.0000000000000497E-2</v>
      </c>
      <c r="W155" s="102">
        <f t="shared" si="163"/>
        <v>5.0000000000000711E-2</v>
      </c>
      <c r="X155" s="102">
        <f t="shared" si="163"/>
        <v>5.0000000000000711E-2</v>
      </c>
      <c r="Y155" s="102">
        <f t="shared" si="163"/>
        <v>4.5000000000000817E-2</v>
      </c>
      <c r="Z155" s="102">
        <f t="shared" si="163"/>
        <v>4.0000000000000036E-2</v>
      </c>
      <c r="AA155" s="102">
        <f t="shared" si="163"/>
        <v>3.0000000000000249E-2</v>
      </c>
      <c r="AB155" s="102">
        <f t="shared" si="163"/>
        <v>1.9999999999999574E-2</v>
      </c>
      <c r="AC155" s="102">
        <f t="shared" si="163"/>
        <v>1.3333333333333641E-2</v>
      </c>
      <c r="AD155" s="102">
        <f t="shared" si="163"/>
        <v>6.6666666666659324E-3</v>
      </c>
      <c r="AE155" s="102">
        <f t="shared" si="163"/>
        <v>0</v>
      </c>
      <c r="AF155" s="102">
        <f t="shared" si="163"/>
        <v>-4.0000000000004476E-3</v>
      </c>
      <c r="AG155" s="102">
        <f t="shared" si="163"/>
        <v>-8.0000000000000071E-3</v>
      </c>
      <c r="AH155" s="102">
        <f t="shared" si="163"/>
        <v>-1.1999999999999567E-2</v>
      </c>
      <c r="AI155" s="102">
        <f t="shared" si="163"/>
        <v>-1.5999999999999126E-2</v>
      </c>
      <c r="AJ155" s="102">
        <f t="shared" si="163"/>
        <v>-1.9999999999999574E-2</v>
      </c>
      <c r="AK155" s="102">
        <f t="shared" si="163"/>
        <v>-2.2000000000000242E-2</v>
      </c>
      <c r="AL155" s="102">
        <f t="shared" si="163"/>
        <v>-2.4000000000000909E-2</v>
      </c>
      <c r="AM155" s="102">
        <f t="shared" si="163"/>
        <v>-2.5999999999999801E-2</v>
      </c>
      <c r="AN155" s="102">
        <f t="shared" si="163"/>
        <v>-2.8000000000000469E-2</v>
      </c>
      <c r="AO155" s="102">
        <f t="shared" si="163"/>
        <v>-3.0000000000001137E-2</v>
      </c>
      <c r="AP155" s="103">
        <f t="shared" si="13"/>
        <v>6.0000000000000497E-2</v>
      </c>
    </row>
    <row r="156" spans="1:42" ht="12.75">
      <c r="A156" s="109">
        <v>42914</v>
      </c>
      <c r="B156" s="106">
        <v>7.89</v>
      </c>
      <c r="C156" s="97">
        <v>7.93</v>
      </c>
      <c r="D156" s="99">
        <v>7.93</v>
      </c>
      <c r="E156" s="99">
        <f t="shared" si="0"/>
        <v>7.89</v>
      </c>
      <c r="F156" s="99">
        <v>7.85</v>
      </c>
      <c r="G156" s="99">
        <f t="shared" si="1"/>
        <v>7.8149999999999995</v>
      </c>
      <c r="H156" s="97">
        <v>7.78</v>
      </c>
      <c r="I156" s="100">
        <f t="shared" si="2"/>
        <v>7.7833333333333332</v>
      </c>
      <c r="J156" s="100">
        <f t="shared" si="3"/>
        <v>7.7866666666666671</v>
      </c>
      <c r="K156" s="99">
        <v>7.79</v>
      </c>
      <c r="L156" s="99">
        <f t="shared" si="4"/>
        <v>7.8360000000000003</v>
      </c>
      <c r="M156" s="99">
        <f t="shared" si="5"/>
        <v>7.8819999999999997</v>
      </c>
      <c r="N156" s="99">
        <f t="shared" si="6"/>
        <v>7.9279999999999999</v>
      </c>
      <c r="O156" s="99">
        <f t="shared" si="7"/>
        <v>7.9739999999999993</v>
      </c>
      <c r="P156" s="97">
        <v>8.02</v>
      </c>
      <c r="Q156" s="100">
        <f t="shared" si="8"/>
        <v>8.08</v>
      </c>
      <c r="R156" s="100">
        <f t="shared" si="9"/>
        <v>8.14</v>
      </c>
      <c r="S156" s="100">
        <f t="shared" si="10"/>
        <v>8.1999999999999993</v>
      </c>
      <c r="T156" s="100">
        <f t="shared" si="11"/>
        <v>8.26</v>
      </c>
      <c r="U156" s="107">
        <v>8.32</v>
      </c>
      <c r="V156" s="102">
        <f t="shared" ref="V156:AO156" si="164">B156-B157</f>
        <v>-2.0000000000000462E-2</v>
      </c>
      <c r="W156" s="102">
        <f t="shared" si="164"/>
        <v>0</v>
      </c>
      <c r="X156" s="102">
        <f t="shared" si="164"/>
        <v>0</v>
      </c>
      <c r="Y156" s="102">
        <f t="shared" si="164"/>
        <v>4.9999999999998934E-3</v>
      </c>
      <c r="Z156" s="102">
        <f t="shared" si="164"/>
        <v>9.9999999999997868E-3</v>
      </c>
      <c r="AA156" s="102">
        <f t="shared" si="164"/>
        <v>1.499999999999968E-2</v>
      </c>
      <c r="AB156" s="102">
        <f t="shared" si="164"/>
        <v>2.0000000000000462E-2</v>
      </c>
      <c r="AC156" s="102">
        <f t="shared" si="164"/>
        <v>2.3333333333333428E-2</v>
      </c>
      <c r="AD156" s="102">
        <f t="shared" si="164"/>
        <v>2.6666666666667282E-2</v>
      </c>
      <c r="AE156" s="102">
        <f t="shared" si="164"/>
        <v>3.0000000000000249E-2</v>
      </c>
      <c r="AF156" s="102">
        <f t="shared" si="164"/>
        <v>3.6000000000000476E-2</v>
      </c>
      <c r="AG156" s="102">
        <f t="shared" si="164"/>
        <v>4.1999999999999815E-2</v>
      </c>
      <c r="AH156" s="102">
        <f t="shared" si="164"/>
        <v>4.8000000000000043E-2</v>
      </c>
      <c r="AI156" s="102">
        <f t="shared" si="164"/>
        <v>5.3999999999999382E-2</v>
      </c>
      <c r="AJ156" s="102">
        <f t="shared" si="164"/>
        <v>5.9999999999999609E-2</v>
      </c>
      <c r="AK156" s="102">
        <f t="shared" si="164"/>
        <v>6.1999999999999389E-2</v>
      </c>
      <c r="AL156" s="102">
        <f t="shared" si="164"/>
        <v>6.4000000000000057E-2</v>
      </c>
      <c r="AM156" s="102">
        <f t="shared" si="164"/>
        <v>6.5999999999998948E-2</v>
      </c>
      <c r="AN156" s="102">
        <f t="shared" si="164"/>
        <v>6.7999999999999616E-2</v>
      </c>
      <c r="AO156" s="102">
        <f t="shared" si="164"/>
        <v>7.0000000000000284E-2</v>
      </c>
      <c r="AP156" s="103">
        <f t="shared" si="13"/>
        <v>7.0000000000000284E-2</v>
      </c>
    </row>
    <row r="157" spans="1:42" ht="12.75">
      <c r="A157" s="109">
        <v>42913</v>
      </c>
      <c r="B157" s="106">
        <v>7.91</v>
      </c>
      <c r="C157" s="97">
        <v>7.93</v>
      </c>
      <c r="D157" s="99">
        <v>7.93</v>
      </c>
      <c r="E157" s="99">
        <f t="shared" si="0"/>
        <v>7.8849999999999998</v>
      </c>
      <c r="F157" s="99">
        <v>7.84</v>
      </c>
      <c r="G157" s="99">
        <f t="shared" si="1"/>
        <v>7.8</v>
      </c>
      <c r="H157" s="97">
        <v>7.76</v>
      </c>
      <c r="I157" s="100">
        <f t="shared" si="2"/>
        <v>7.76</v>
      </c>
      <c r="J157" s="100">
        <f t="shared" si="3"/>
        <v>7.76</v>
      </c>
      <c r="K157" s="99">
        <v>7.76</v>
      </c>
      <c r="L157" s="99">
        <f t="shared" si="4"/>
        <v>7.8</v>
      </c>
      <c r="M157" s="99">
        <f t="shared" si="5"/>
        <v>7.84</v>
      </c>
      <c r="N157" s="99">
        <f t="shared" si="6"/>
        <v>7.88</v>
      </c>
      <c r="O157" s="99">
        <f t="shared" si="7"/>
        <v>7.92</v>
      </c>
      <c r="P157" s="97">
        <v>7.96</v>
      </c>
      <c r="Q157" s="100">
        <f t="shared" si="8"/>
        <v>8.0180000000000007</v>
      </c>
      <c r="R157" s="100">
        <f t="shared" si="9"/>
        <v>8.0760000000000005</v>
      </c>
      <c r="S157" s="100">
        <f t="shared" si="10"/>
        <v>8.1340000000000003</v>
      </c>
      <c r="T157" s="100">
        <f t="shared" si="11"/>
        <v>8.1920000000000002</v>
      </c>
      <c r="U157" s="107">
        <v>8.25</v>
      </c>
      <c r="V157" s="102">
        <f t="shared" ref="V157:AO157" si="165">B157-B158</f>
        <v>3.0000000000000249E-2</v>
      </c>
      <c r="W157" s="102">
        <f t="shared" si="165"/>
        <v>9.9999999999997868E-3</v>
      </c>
      <c r="X157" s="102">
        <f t="shared" si="165"/>
        <v>0</v>
      </c>
      <c r="Y157" s="102">
        <f t="shared" si="165"/>
        <v>-4.9999999999998934E-3</v>
      </c>
      <c r="Z157" s="102">
        <f t="shared" si="165"/>
        <v>-9.9999999999997868E-3</v>
      </c>
      <c r="AA157" s="102">
        <f t="shared" si="165"/>
        <v>-4.9999999999998934E-3</v>
      </c>
      <c r="AB157" s="102">
        <f t="shared" si="165"/>
        <v>0</v>
      </c>
      <c r="AC157" s="102">
        <f t="shared" si="165"/>
        <v>3.3333333333329662E-3</v>
      </c>
      <c r="AD157" s="102">
        <f t="shared" si="165"/>
        <v>6.6666666666668206E-3</v>
      </c>
      <c r="AE157" s="102">
        <f t="shared" si="165"/>
        <v>9.9999999999997868E-3</v>
      </c>
      <c r="AF157" s="102">
        <f t="shared" si="165"/>
        <v>8.0000000000000071E-3</v>
      </c>
      <c r="AG157" s="102">
        <f t="shared" si="165"/>
        <v>6.0000000000002274E-3</v>
      </c>
      <c r="AH157" s="102">
        <f t="shared" si="165"/>
        <v>3.9999999999995595E-3</v>
      </c>
      <c r="AI157" s="102">
        <f t="shared" si="165"/>
        <v>1.9999999999997797E-3</v>
      </c>
      <c r="AJ157" s="102">
        <f t="shared" si="165"/>
        <v>0</v>
      </c>
      <c r="AK157" s="102">
        <f t="shared" si="165"/>
        <v>2.0000000000006679E-3</v>
      </c>
      <c r="AL157" s="102">
        <f t="shared" si="165"/>
        <v>4.0000000000013358E-3</v>
      </c>
      <c r="AM157" s="102">
        <f t="shared" si="165"/>
        <v>6.0000000000002274E-3</v>
      </c>
      <c r="AN157" s="102">
        <f t="shared" si="165"/>
        <v>7.9999999999991189E-3</v>
      </c>
      <c r="AO157" s="102">
        <f t="shared" si="165"/>
        <v>9.9999999999997868E-3</v>
      </c>
      <c r="AP157" s="103">
        <f t="shared" si="13"/>
        <v>3.0000000000000249E-2</v>
      </c>
    </row>
    <row r="158" spans="1:42" ht="12.75">
      <c r="A158" s="109">
        <v>42912</v>
      </c>
      <c r="B158" s="106">
        <v>7.88</v>
      </c>
      <c r="C158" s="97">
        <v>7.92</v>
      </c>
      <c r="D158" s="99">
        <v>7.93</v>
      </c>
      <c r="E158" s="99">
        <f t="shared" si="0"/>
        <v>7.89</v>
      </c>
      <c r="F158" s="99">
        <v>7.85</v>
      </c>
      <c r="G158" s="99">
        <f t="shared" si="1"/>
        <v>7.8049999999999997</v>
      </c>
      <c r="H158" s="97">
        <v>7.76</v>
      </c>
      <c r="I158" s="100">
        <f t="shared" si="2"/>
        <v>7.7566666666666668</v>
      </c>
      <c r="J158" s="100">
        <f t="shared" si="3"/>
        <v>7.753333333333333</v>
      </c>
      <c r="K158" s="99">
        <v>7.75</v>
      </c>
      <c r="L158" s="99">
        <f t="shared" si="4"/>
        <v>7.7919999999999998</v>
      </c>
      <c r="M158" s="99">
        <f t="shared" si="5"/>
        <v>7.8339999999999996</v>
      </c>
      <c r="N158" s="99">
        <f t="shared" si="6"/>
        <v>7.8760000000000003</v>
      </c>
      <c r="O158" s="99">
        <f t="shared" si="7"/>
        <v>7.9180000000000001</v>
      </c>
      <c r="P158" s="97">
        <v>7.96</v>
      </c>
      <c r="Q158" s="100">
        <f t="shared" si="8"/>
        <v>8.016</v>
      </c>
      <c r="R158" s="100">
        <f t="shared" si="9"/>
        <v>8.0719999999999992</v>
      </c>
      <c r="S158" s="100">
        <f t="shared" si="10"/>
        <v>8.1280000000000001</v>
      </c>
      <c r="T158" s="100">
        <f t="shared" si="11"/>
        <v>8.1840000000000011</v>
      </c>
      <c r="U158" s="107">
        <v>8.24</v>
      </c>
      <c r="V158" s="102">
        <f t="shared" ref="V158:AO158" si="166">B158-B159</f>
        <v>-8.9999999999999858E-2</v>
      </c>
      <c r="W158" s="102">
        <f t="shared" si="166"/>
        <v>-4.9999999999999822E-2</v>
      </c>
      <c r="X158" s="102">
        <f t="shared" si="166"/>
        <v>-3.0000000000000249E-2</v>
      </c>
      <c r="Y158" s="102">
        <f t="shared" si="166"/>
        <v>-2.5000000000000355E-2</v>
      </c>
      <c r="Z158" s="102">
        <f t="shared" si="166"/>
        <v>-2.0000000000000462E-2</v>
      </c>
      <c r="AA158" s="102">
        <f t="shared" si="166"/>
        <v>-2.5000000000000355E-2</v>
      </c>
      <c r="AB158" s="102">
        <f t="shared" si="166"/>
        <v>-3.0000000000000249E-2</v>
      </c>
      <c r="AC158" s="102">
        <f t="shared" si="166"/>
        <v>-2.6666666666666394E-2</v>
      </c>
      <c r="AD158" s="102">
        <f t="shared" si="166"/>
        <v>-2.3333333333333428E-2</v>
      </c>
      <c r="AE158" s="102">
        <f t="shared" si="166"/>
        <v>-1.9999999999999574E-2</v>
      </c>
      <c r="AF158" s="102">
        <f t="shared" si="166"/>
        <v>-8.0000000000000071E-3</v>
      </c>
      <c r="AG158" s="102">
        <f t="shared" si="166"/>
        <v>3.9999999999995595E-3</v>
      </c>
      <c r="AH158" s="102">
        <f t="shared" si="166"/>
        <v>1.6000000000000902E-2</v>
      </c>
      <c r="AI158" s="102">
        <f t="shared" si="166"/>
        <v>2.8000000000000469E-2</v>
      </c>
      <c r="AJ158" s="102">
        <f t="shared" si="166"/>
        <v>4.0000000000000036E-2</v>
      </c>
      <c r="AK158" s="102">
        <f t="shared" si="166"/>
        <v>4.6000000000000263E-2</v>
      </c>
      <c r="AL158" s="102">
        <f t="shared" si="166"/>
        <v>5.1999999999999602E-2</v>
      </c>
      <c r="AM158" s="102">
        <f t="shared" si="166"/>
        <v>5.7999999999999829E-2</v>
      </c>
      <c r="AN158" s="102">
        <f t="shared" si="166"/>
        <v>6.4000000000001833E-2</v>
      </c>
      <c r="AO158" s="102">
        <f t="shared" si="166"/>
        <v>7.0000000000000284E-2</v>
      </c>
      <c r="AP158" s="103">
        <f t="shared" si="13"/>
        <v>7.0000000000000284E-2</v>
      </c>
    </row>
    <row r="159" spans="1:42" ht="12.75">
      <c r="A159" s="109">
        <v>42909</v>
      </c>
      <c r="B159" s="106">
        <v>7.97</v>
      </c>
      <c r="C159" s="97">
        <v>7.97</v>
      </c>
      <c r="D159" s="99">
        <v>7.96</v>
      </c>
      <c r="E159" s="99">
        <f t="shared" si="0"/>
        <v>7.915</v>
      </c>
      <c r="F159" s="99">
        <v>7.87</v>
      </c>
      <c r="G159" s="99">
        <f t="shared" si="1"/>
        <v>7.83</v>
      </c>
      <c r="H159" s="97">
        <v>7.79</v>
      </c>
      <c r="I159" s="100">
        <f t="shared" si="2"/>
        <v>7.7833333333333332</v>
      </c>
      <c r="J159" s="100">
        <f t="shared" si="3"/>
        <v>7.7766666666666664</v>
      </c>
      <c r="K159" s="99">
        <v>7.77</v>
      </c>
      <c r="L159" s="99">
        <f t="shared" si="4"/>
        <v>7.8</v>
      </c>
      <c r="M159" s="99">
        <f t="shared" si="5"/>
        <v>7.83</v>
      </c>
      <c r="N159" s="99">
        <f t="shared" si="6"/>
        <v>7.8599999999999994</v>
      </c>
      <c r="O159" s="99">
        <f t="shared" si="7"/>
        <v>7.89</v>
      </c>
      <c r="P159" s="97">
        <v>7.92</v>
      </c>
      <c r="Q159" s="100">
        <f t="shared" si="8"/>
        <v>7.97</v>
      </c>
      <c r="R159" s="100">
        <f t="shared" si="9"/>
        <v>8.02</v>
      </c>
      <c r="S159" s="100">
        <f t="shared" si="10"/>
        <v>8.07</v>
      </c>
      <c r="T159" s="100">
        <f t="shared" si="11"/>
        <v>8.1199999999999992</v>
      </c>
      <c r="U159" s="107">
        <v>8.17</v>
      </c>
      <c r="V159" s="102">
        <f t="shared" ref="V159:AO159" si="167">B159-B160</f>
        <v>9.9999999999997868E-3</v>
      </c>
      <c r="W159" s="102">
        <f t="shared" si="167"/>
        <v>-1.0000000000000675E-2</v>
      </c>
      <c r="X159" s="102">
        <f t="shared" si="167"/>
        <v>-9.9999999999997868E-3</v>
      </c>
      <c r="Y159" s="102">
        <f t="shared" si="167"/>
        <v>-3.0000000000000249E-2</v>
      </c>
      <c r="Z159" s="102">
        <f t="shared" si="167"/>
        <v>-4.9999999999999822E-2</v>
      </c>
      <c r="AA159" s="102">
        <f t="shared" si="167"/>
        <v>-7.4999999999999289E-2</v>
      </c>
      <c r="AB159" s="102">
        <f t="shared" si="167"/>
        <v>-9.9999999999999645E-2</v>
      </c>
      <c r="AC159" s="102">
        <f t="shared" si="167"/>
        <v>-0.11333333333333329</v>
      </c>
      <c r="AD159" s="102">
        <f t="shared" si="167"/>
        <v>-0.12666666666666693</v>
      </c>
      <c r="AE159" s="102">
        <f t="shared" si="167"/>
        <v>-0.14000000000000057</v>
      </c>
      <c r="AF159" s="102">
        <f t="shared" si="167"/>
        <v>-0.14400000000000013</v>
      </c>
      <c r="AG159" s="102">
        <f t="shared" si="167"/>
        <v>-0.14799999999999969</v>
      </c>
      <c r="AH159" s="102">
        <f t="shared" si="167"/>
        <v>-0.15200000000000102</v>
      </c>
      <c r="AI159" s="102">
        <f t="shared" si="167"/>
        <v>-0.15599999999999969</v>
      </c>
      <c r="AJ159" s="102">
        <f t="shared" si="167"/>
        <v>-0.16000000000000014</v>
      </c>
      <c r="AK159" s="102">
        <f t="shared" si="167"/>
        <v>-0.16199999999999992</v>
      </c>
      <c r="AL159" s="102">
        <f t="shared" si="167"/>
        <v>-0.1639999999999997</v>
      </c>
      <c r="AM159" s="102">
        <f t="shared" si="167"/>
        <v>-0.16600000000000037</v>
      </c>
      <c r="AN159" s="102">
        <f t="shared" si="167"/>
        <v>-0.16800000000000104</v>
      </c>
      <c r="AO159" s="102">
        <f t="shared" si="167"/>
        <v>-0.16999999999999993</v>
      </c>
      <c r="AP159" s="103">
        <f t="shared" si="13"/>
        <v>9.9999999999997868E-3</v>
      </c>
    </row>
    <row r="160" spans="1:42" ht="12.75">
      <c r="A160" s="109">
        <v>42908</v>
      </c>
      <c r="B160" s="106">
        <v>7.96</v>
      </c>
      <c r="C160" s="97">
        <v>7.98</v>
      </c>
      <c r="D160" s="99">
        <v>7.97</v>
      </c>
      <c r="E160" s="99">
        <f t="shared" si="0"/>
        <v>7.9450000000000003</v>
      </c>
      <c r="F160" s="99">
        <v>7.92</v>
      </c>
      <c r="G160" s="99">
        <f t="shared" si="1"/>
        <v>7.9049999999999994</v>
      </c>
      <c r="H160" s="97">
        <v>7.89</v>
      </c>
      <c r="I160" s="100">
        <f t="shared" si="2"/>
        <v>7.8966666666666665</v>
      </c>
      <c r="J160" s="100">
        <f t="shared" si="3"/>
        <v>7.9033333333333333</v>
      </c>
      <c r="K160" s="99">
        <v>7.91</v>
      </c>
      <c r="L160" s="99">
        <f t="shared" si="4"/>
        <v>7.944</v>
      </c>
      <c r="M160" s="99">
        <f t="shared" si="5"/>
        <v>7.9779999999999998</v>
      </c>
      <c r="N160" s="99">
        <f t="shared" si="6"/>
        <v>8.0120000000000005</v>
      </c>
      <c r="O160" s="99">
        <f t="shared" si="7"/>
        <v>8.0459999999999994</v>
      </c>
      <c r="P160" s="97">
        <v>8.08</v>
      </c>
      <c r="Q160" s="100">
        <f t="shared" si="8"/>
        <v>8.1319999999999997</v>
      </c>
      <c r="R160" s="100">
        <f t="shared" si="9"/>
        <v>8.1839999999999993</v>
      </c>
      <c r="S160" s="100">
        <f t="shared" si="10"/>
        <v>8.2360000000000007</v>
      </c>
      <c r="T160" s="100">
        <f t="shared" si="11"/>
        <v>8.2880000000000003</v>
      </c>
      <c r="U160" s="107">
        <v>8.34</v>
      </c>
      <c r="V160" s="102">
        <f t="shared" ref="V160:AO160" si="168">B160-B161</f>
        <v>-4.0000000000000036E-2</v>
      </c>
      <c r="W160" s="102">
        <f t="shared" si="168"/>
        <v>-9.9999999999997868E-3</v>
      </c>
      <c r="X160" s="102">
        <f t="shared" si="168"/>
        <v>0</v>
      </c>
      <c r="Y160" s="102">
        <f t="shared" si="168"/>
        <v>0</v>
      </c>
      <c r="Z160" s="102">
        <f t="shared" si="168"/>
        <v>0</v>
      </c>
      <c r="AA160" s="102">
        <f t="shared" si="168"/>
        <v>0</v>
      </c>
      <c r="AB160" s="102">
        <f t="shared" si="168"/>
        <v>0</v>
      </c>
      <c r="AC160" s="102">
        <f t="shared" si="168"/>
        <v>0</v>
      </c>
      <c r="AD160" s="102">
        <f t="shared" si="168"/>
        <v>0</v>
      </c>
      <c r="AE160" s="102">
        <f t="shared" si="168"/>
        <v>0</v>
      </c>
      <c r="AF160" s="102">
        <f t="shared" si="168"/>
        <v>-6.0000000000002274E-3</v>
      </c>
      <c r="AG160" s="102">
        <f t="shared" si="168"/>
        <v>-1.2000000000000455E-2</v>
      </c>
      <c r="AH160" s="102">
        <f t="shared" si="168"/>
        <v>-1.7999999999998906E-2</v>
      </c>
      <c r="AI160" s="102">
        <f t="shared" si="168"/>
        <v>-2.4000000000000909E-2</v>
      </c>
      <c r="AJ160" s="102">
        <f t="shared" si="168"/>
        <v>-2.9999999999999361E-2</v>
      </c>
      <c r="AK160" s="102">
        <f t="shared" si="168"/>
        <v>-3.4000000000000696E-2</v>
      </c>
      <c r="AL160" s="102">
        <f t="shared" si="168"/>
        <v>-3.8000000000000256E-2</v>
      </c>
      <c r="AM160" s="102">
        <f t="shared" si="168"/>
        <v>-4.1999999999999815E-2</v>
      </c>
      <c r="AN160" s="102">
        <f t="shared" si="168"/>
        <v>-4.5999999999999375E-2</v>
      </c>
      <c r="AO160" s="102">
        <f t="shared" si="168"/>
        <v>-5.0000000000000711E-2</v>
      </c>
      <c r="AP160" s="103">
        <f t="shared" si="13"/>
        <v>0</v>
      </c>
    </row>
    <row r="161" spans="1:42" ht="12.75">
      <c r="A161" s="109">
        <v>42907</v>
      </c>
      <c r="B161" s="106">
        <v>8</v>
      </c>
      <c r="C161" s="97">
        <v>7.99</v>
      </c>
      <c r="D161" s="99">
        <v>7.97</v>
      </c>
      <c r="E161" s="99">
        <f t="shared" si="0"/>
        <v>7.9450000000000003</v>
      </c>
      <c r="F161" s="99">
        <v>7.92</v>
      </c>
      <c r="G161" s="99">
        <f t="shared" si="1"/>
        <v>7.9049999999999994</v>
      </c>
      <c r="H161" s="97">
        <v>7.89</v>
      </c>
      <c r="I161" s="100">
        <f t="shared" si="2"/>
        <v>7.8966666666666665</v>
      </c>
      <c r="J161" s="100">
        <f t="shared" si="3"/>
        <v>7.9033333333333333</v>
      </c>
      <c r="K161" s="99">
        <v>7.91</v>
      </c>
      <c r="L161" s="99">
        <f t="shared" si="4"/>
        <v>7.95</v>
      </c>
      <c r="M161" s="99">
        <f t="shared" si="5"/>
        <v>7.99</v>
      </c>
      <c r="N161" s="99">
        <f t="shared" si="6"/>
        <v>8.0299999999999994</v>
      </c>
      <c r="O161" s="99">
        <f t="shared" si="7"/>
        <v>8.07</v>
      </c>
      <c r="P161" s="97">
        <v>8.11</v>
      </c>
      <c r="Q161" s="100">
        <f t="shared" si="8"/>
        <v>8.1660000000000004</v>
      </c>
      <c r="R161" s="100">
        <f t="shared" si="9"/>
        <v>8.2219999999999995</v>
      </c>
      <c r="S161" s="100">
        <f t="shared" si="10"/>
        <v>8.2780000000000005</v>
      </c>
      <c r="T161" s="100">
        <f t="shared" si="11"/>
        <v>8.3339999999999996</v>
      </c>
      <c r="U161" s="107">
        <v>8.39</v>
      </c>
      <c r="V161" s="102">
        <f t="shared" ref="V161:AO161" si="169">B161-B162</f>
        <v>-2.9999999999999361E-2</v>
      </c>
      <c r="W161" s="102">
        <f t="shared" si="169"/>
        <v>-3.9999999999999147E-2</v>
      </c>
      <c r="X161" s="102">
        <f t="shared" si="169"/>
        <v>-4.0000000000000036E-2</v>
      </c>
      <c r="Y161" s="102">
        <f t="shared" si="169"/>
        <v>-3.9999999999999147E-2</v>
      </c>
      <c r="Z161" s="102">
        <f t="shared" si="169"/>
        <v>-4.0000000000000036E-2</v>
      </c>
      <c r="AA161" s="102">
        <f t="shared" si="169"/>
        <v>-4.0000000000000924E-2</v>
      </c>
      <c r="AB161" s="102">
        <f t="shared" si="169"/>
        <v>-4.0000000000000036E-2</v>
      </c>
      <c r="AC161" s="102">
        <f t="shared" si="169"/>
        <v>-4.3333333333333002E-2</v>
      </c>
      <c r="AD161" s="102">
        <f t="shared" si="169"/>
        <v>-4.6666666666666856E-2</v>
      </c>
      <c r="AE161" s="102">
        <f t="shared" si="169"/>
        <v>-4.9999999999999822E-2</v>
      </c>
      <c r="AF161" s="102">
        <f t="shared" si="169"/>
        <v>-5.200000000000049E-2</v>
      </c>
      <c r="AG161" s="102">
        <f t="shared" si="169"/>
        <v>-5.400000000000027E-2</v>
      </c>
      <c r="AH161" s="102">
        <f t="shared" si="169"/>
        <v>-5.6000000000000938E-2</v>
      </c>
      <c r="AI161" s="102">
        <f t="shared" si="169"/>
        <v>-5.7999999999999829E-2</v>
      </c>
      <c r="AJ161" s="102">
        <f t="shared" si="169"/>
        <v>-6.0000000000000497E-2</v>
      </c>
      <c r="AK161" s="102">
        <f t="shared" si="169"/>
        <v>-6.5999999999998948E-2</v>
      </c>
      <c r="AL161" s="102">
        <f t="shared" si="169"/>
        <v>-7.2000000000000952E-2</v>
      </c>
      <c r="AM161" s="102">
        <f t="shared" si="169"/>
        <v>-7.7999999999999403E-2</v>
      </c>
      <c r="AN161" s="102">
        <f t="shared" si="169"/>
        <v>-8.4000000000001407E-2</v>
      </c>
      <c r="AO161" s="102">
        <f t="shared" si="169"/>
        <v>-8.9999999999999858E-2</v>
      </c>
      <c r="AP161" s="103">
        <f t="shared" si="13"/>
        <v>-2.9999999999999361E-2</v>
      </c>
    </row>
    <row r="162" spans="1:42" ht="12.75">
      <c r="A162" s="109">
        <v>42906</v>
      </c>
      <c r="B162" s="106">
        <v>8.0299999999999994</v>
      </c>
      <c r="C162" s="97">
        <v>8.0299999999999994</v>
      </c>
      <c r="D162" s="99">
        <v>8.01</v>
      </c>
      <c r="E162" s="99">
        <f t="shared" si="0"/>
        <v>7.9849999999999994</v>
      </c>
      <c r="F162" s="99">
        <v>7.96</v>
      </c>
      <c r="G162" s="99">
        <f t="shared" si="1"/>
        <v>7.9450000000000003</v>
      </c>
      <c r="H162" s="97">
        <v>7.93</v>
      </c>
      <c r="I162" s="100">
        <f t="shared" si="2"/>
        <v>7.9399999999999995</v>
      </c>
      <c r="J162" s="100">
        <f t="shared" si="3"/>
        <v>7.95</v>
      </c>
      <c r="K162" s="99">
        <v>7.96</v>
      </c>
      <c r="L162" s="99">
        <f t="shared" si="4"/>
        <v>8.0020000000000007</v>
      </c>
      <c r="M162" s="99">
        <f t="shared" si="5"/>
        <v>8.0440000000000005</v>
      </c>
      <c r="N162" s="99">
        <f t="shared" si="6"/>
        <v>8.0860000000000003</v>
      </c>
      <c r="O162" s="99">
        <f t="shared" si="7"/>
        <v>8.1280000000000001</v>
      </c>
      <c r="P162" s="97">
        <v>8.17</v>
      </c>
      <c r="Q162" s="100">
        <f t="shared" si="8"/>
        <v>8.2319999999999993</v>
      </c>
      <c r="R162" s="100">
        <f t="shared" si="9"/>
        <v>8.2940000000000005</v>
      </c>
      <c r="S162" s="100">
        <f t="shared" si="10"/>
        <v>8.3559999999999999</v>
      </c>
      <c r="T162" s="100">
        <f t="shared" si="11"/>
        <v>8.418000000000001</v>
      </c>
      <c r="U162" s="107">
        <v>8.48</v>
      </c>
      <c r="V162" s="102">
        <f t="shared" ref="V162:AO162" si="170">B162-B163</f>
        <v>-2.000000000000135E-2</v>
      </c>
      <c r="W162" s="102">
        <f t="shared" si="170"/>
        <v>0</v>
      </c>
      <c r="X162" s="102">
        <f t="shared" si="170"/>
        <v>9.9999999999997868E-3</v>
      </c>
      <c r="Y162" s="102">
        <f t="shared" si="170"/>
        <v>9.9999999999997868E-3</v>
      </c>
      <c r="Z162" s="102">
        <f t="shared" si="170"/>
        <v>9.9999999999997868E-3</v>
      </c>
      <c r="AA162" s="102">
        <f t="shared" si="170"/>
        <v>5.0000000000007816E-3</v>
      </c>
      <c r="AB162" s="102">
        <f t="shared" si="170"/>
        <v>0</v>
      </c>
      <c r="AC162" s="102">
        <f t="shared" si="170"/>
        <v>0</v>
      </c>
      <c r="AD162" s="102">
        <f t="shared" si="170"/>
        <v>0</v>
      </c>
      <c r="AE162" s="102">
        <f t="shared" si="170"/>
        <v>0</v>
      </c>
      <c r="AF162" s="102">
        <f t="shared" si="170"/>
        <v>0</v>
      </c>
      <c r="AG162" s="102">
        <f t="shared" si="170"/>
        <v>0</v>
      </c>
      <c r="AH162" s="102">
        <f t="shared" si="170"/>
        <v>0</v>
      </c>
      <c r="AI162" s="102">
        <f t="shared" si="170"/>
        <v>0</v>
      </c>
      <c r="AJ162" s="102">
        <f t="shared" si="170"/>
        <v>0</v>
      </c>
      <c r="AK162" s="102">
        <f t="shared" si="170"/>
        <v>0</v>
      </c>
      <c r="AL162" s="102">
        <f t="shared" si="170"/>
        <v>0</v>
      </c>
      <c r="AM162" s="102">
        <f t="shared" si="170"/>
        <v>0</v>
      </c>
      <c r="AN162" s="102">
        <f t="shared" si="170"/>
        <v>0</v>
      </c>
      <c r="AO162" s="102">
        <f t="shared" si="170"/>
        <v>0</v>
      </c>
      <c r="AP162" s="103">
        <f t="shared" si="13"/>
        <v>9.9999999999997868E-3</v>
      </c>
    </row>
    <row r="163" spans="1:42" ht="12.75">
      <c r="A163" s="109">
        <v>42905</v>
      </c>
      <c r="B163" s="106">
        <v>8.0500000000000007</v>
      </c>
      <c r="C163" s="97">
        <v>8.0299999999999994</v>
      </c>
      <c r="D163" s="99">
        <v>8</v>
      </c>
      <c r="E163" s="99">
        <f t="shared" si="0"/>
        <v>7.9749999999999996</v>
      </c>
      <c r="F163" s="99">
        <v>7.95</v>
      </c>
      <c r="G163" s="99">
        <f t="shared" si="1"/>
        <v>7.9399999999999995</v>
      </c>
      <c r="H163" s="97">
        <v>7.93</v>
      </c>
      <c r="I163" s="100">
        <f t="shared" si="2"/>
        <v>7.9399999999999995</v>
      </c>
      <c r="J163" s="100">
        <f t="shared" si="3"/>
        <v>7.95</v>
      </c>
      <c r="K163" s="99">
        <v>7.96</v>
      </c>
      <c r="L163" s="99">
        <f t="shared" si="4"/>
        <v>8.0020000000000007</v>
      </c>
      <c r="M163" s="99">
        <f t="shared" si="5"/>
        <v>8.0440000000000005</v>
      </c>
      <c r="N163" s="99">
        <f t="shared" si="6"/>
        <v>8.0860000000000003</v>
      </c>
      <c r="O163" s="99">
        <f t="shared" si="7"/>
        <v>8.1280000000000001</v>
      </c>
      <c r="P163" s="97">
        <v>8.17</v>
      </c>
      <c r="Q163" s="100">
        <f t="shared" si="8"/>
        <v>8.2319999999999993</v>
      </c>
      <c r="R163" s="100">
        <f t="shared" si="9"/>
        <v>8.2940000000000005</v>
      </c>
      <c r="S163" s="100">
        <f t="shared" si="10"/>
        <v>8.3559999999999999</v>
      </c>
      <c r="T163" s="100">
        <f t="shared" si="11"/>
        <v>8.418000000000001</v>
      </c>
      <c r="U163" s="107">
        <v>8.48</v>
      </c>
      <c r="V163" s="102">
        <f t="shared" ref="V163:AO163" si="171">B163-B164</f>
        <v>-9.9999999999997868E-3</v>
      </c>
      <c r="W163" s="102">
        <f t="shared" si="171"/>
        <v>1.9999999999999574E-2</v>
      </c>
      <c r="X163" s="102">
        <f t="shared" si="171"/>
        <v>3.0000000000000249E-2</v>
      </c>
      <c r="Y163" s="102">
        <f t="shared" si="171"/>
        <v>3.5000000000000142E-2</v>
      </c>
      <c r="Z163" s="102">
        <f t="shared" si="171"/>
        <v>4.0000000000000036E-2</v>
      </c>
      <c r="AA163" s="102">
        <f t="shared" si="171"/>
        <v>4.4999999999999929E-2</v>
      </c>
      <c r="AB163" s="102">
        <f t="shared" si="171"/>
        <v>4.9999999999999822E-2</v>
      </c>
      <c r="AC163" s="102">
        <f t="shared" si="171"/>
        <v>4.9999999999999822E-2</v>
      </c>
      <c r="AD163" s="102">
        <f t="shared" si="171"/>
        <v>4.9999999999999822E-2</v>
      </c>
      <c r="AE163" s="102">
        <f t="shared" si="171"/>
        <v>4.9999999999999822E-2</v>
      </c>
      <c r="AF163" s="102">
        <f t="shared" si="171"/>
        <v>5.200000000000049E-2</v>
      </c>
      <c r="AG163" s="102">
        <f t="shared" si="171"/>
        <v>5.400000000000027E-2</v>
      </c>
      <c r="AH163" s="102">
        <f t="shared" si="171"/>
        <v>5.6000000000000938E-2</v>
      </c>
      <c r="AI163" s="102">
        <f t="shared" si="171"/>
        <v>5.7999999999999829E-2</v>
      </c>
      <c r="AJ163" s="102">
        <f t="shared" si="171"/>
        <v>6.0000000000000497E-2</v>
      </c>
      <c r="AK163" s="102">
        <f t="shared" si="171"/>
        <v>6.0000000000000497E-2</v>
      </c>
      <c r="AL163" s="102">
        <f t="shared" si="171"/>
        <v>6.0000000000000497E-2</v>
      </c>
      <c r="AM163" s="102">
        <f t="shared" si="171"/>
        <v>6.0000000000000497E-2</v>
      </c>
      <c r="AN163" s="102">
        <f t="shared" si="171"/>
        <v>6.0000000000000497E-2</v>
      </c>
      <c r="AO163" s="102">
        <f t="shared" si="171"/>
        <v>6.0000000000000497E-2</v>
      </c>
      <c r="AP163" s="103">
        <f t="shared" si="13"/>
        <v>6.0000000000000497E-2</v>
      </c>
    </row>
    <row r="164" spans="1:42" ht="12.75">
      <c r="A164" s="109">
        <v>42902</v>
      </c>
      <c r="B164" s="106">
        <v>8.06</v>
      </c>
      <c r="C164" s="97">
        <v>8.01</v>
      </c>
      <c r="D164" s="99">
        <v>7.97</v>
      </c>
      <c r="E164" s="99">
        <f t="shared" si="0"/>
        <v>7.9399999999999995</v>
      </c>
      <c r="F164" s="99">
        <v>7.91</v>
      </c>
      <c r="G164" s="99">
        <f t="shared" si="1"/>
        <v>7.8949999999999996</v>
      </c>
      <c r="H164" s="97">
        <v>7.88</v>
      </c>
      <c r="I164" s="100">
        <f t="shared" si="2"/>
        <v>7.89</v>
      </c>
      <c r="J164" s="100">
        <f t="shared" si="3"/>
        <v>7.9</v>
      </c>
      <c r="K164" s="99">
        <v>7.91</v>
      </c>
      <c r="L164" s="99">
        <f t="shared" si="4"/>
        <v>7.95</v>
      </c>
      <c r="M164" s="99">
        <f t="shared" si="5"/>
        <v>7.99</v>
      </c>
      <c r="N164" s="99">
        <f t="shared" si="6"/>
        <v>8.0299999999999994</v>
      </c>
      <c r="O164" s="99">
        <f t="shared" si="7"/>
        <v>8.07</v>
      </c>
      <c r="P164" s="97">
        <v>8.11</v>
      </c>
      <c r="Q164" s="100">
        <f t="shared" si="8"/>
        <v>8.1719999999999988</v>
      </c>
      <c r="R164" s="100">
        <f t="shared" si="9"/>
        <v>8.234</v>
      </c>
      <c r="S164" s="100">
        <f t="shared" si="10"/>
        <v>8.2959999999999994</v>
      </c>
      <c r="T164" s="100">
        <f t="shared" si="11"/>
        <v>8.3580000000000005</v>
      </c>
      <c r="U164" s="107">
        <v>8.42</v>
      </c>
      <c r="V164" s="102">
        <f t="shared" ref="V164:AO164" si="172">B164-B165</f>
        <v>2.000000000000135E-2</v>
      </c>
      <c r="W164" s="102">
        <f t="shared" si="172"/>
        <v>4.9999999999999822E-2</v>
      </c>
      <c r="X164" s="102">
        <f t="shared" si="172"/>
        <v>8.0000000000000071E-2</v>
      </c>
      <c r="Y164" s="102">
        <f t="shared" si="172"/>
        <v>8.9999999999999858E-2</v>
      </c>
      <c r="Z164" s="102">
        <f t="shared" si="172"/>
        <v>0.10000000000000053</v>
      </c>
      <c r="AA164" s="102">
        <f t="shared" si="172"/>
        <v>9.9999999999999645E-2</v>
      </c>
      <c r="AB164" s="102">
        <f t="shared" si="172"/>
        <v>9.9999999999999645E-2</v>
      </c>
      <c r="AC164" s="102">
        <f t="shared" si="172"/>
        <v>9.666666666666579E-2</v>
      </c>
      <c r="AD164" s="102">
        <f t="shared" si="172"/>
        <v>9.3333333333333712E-2</v>
      </c>
      <c r="AE164" s="102">
        <f t="shared" si="172"/>
        <v>8.9999999999999858E-2</v>
      </c>
      <c r="AF164" s="102">
        <f t="shared" si="172"/>
        <v>8.3999999999999631E-2</v>
      </c>
      <c r="AG164" s="102">
        <f t="shared" si="172"/>
        <v>7.7999999999999403E-2</v>
      </c>
      <c r="AH164" s="102">
        <f t="shared" si="172"/>
        <v>7.1999999999999176E-2</v>
      </c>
      <c r="AI164" s="102">
        <f t="shared" si="172"/>
        <v>6.5999999999998948E-2</v>
      </c>
      <c r="AJ164" s="102">
        <f t="shared" si="172"/>
        <v>5.9999999999998721E-2</v>
      </c>
      <c r="AK164" s="102">
        <f t="shared" si="172"/>
        <v>5.9999999999998721E-2</v>
      </c>
      <c r="AL164" s="102">
        <f t="shared" si="172"/>
        <v>6.0000000000000497E-2</v>
      </c>
      <c r="AM164" s="102">
        <f t="shared" si="172"/>
        <v>5.9999999999998721E-2</v>
      </c>
      <c r="AN164" s="102">
        <f t="shared" si="172"/>
        <v>6.0000000000000497E-2</v>
      </c>
      <c r="AO164" s="102">
        <f t="shared" si="172"/>
        <v>6.0000000000000497E-2</v>
      </c>
      <c r="AP164" s="103">
        <f t="shared" si="13"/>
        <v>0.10000000000000053</v>
      </c>
    </row>
    <row r="165" spans="1:42" ht="12.75">
      <c r="A165" s="109">
        <v>42901</v>
      </c>
      <c r="B165" s="106">
        <v>8.0399999999999991</v>
      </c>
      <c r="C165" s="97">
        <v>7.96</v>
      </c>
      <c r="D165" s="99">
        <v>7.89</v>
      </c>
      <c r="E165" s="99">
        <f t="shared" si="0"/>
        <v>7.85</v>
      </c>
      <c r="F165" s="99">
        <v>7.81</v>
      </c>
      <c r="G165" s="99">
        <f t="shared" si="1"/>
        <v>7.7949999999999999</v>
      </c>
      <c r="H165" s="97">
        <v>7.78</v>
      </c>
      <c r="I165" s="100">
        <f t="shared" si="2"/>
        <v>7.7933333333333339</v>
      </c>
      <c r="J165" s="100">
        <f t="shared" si="3"/>
        <v>7.8066666666666666</v>
      </c>
      <c r="K165" s="99">
        <v>7.82</v>
      </c>
      <c r="L165" s="99">
        <f t="shared" si="4"/>
        <v>7.8660000000000005</v>
      </c>
      <c r="M165" s="99">
        <f t="shared" si="5"/>
        <v>7.9120000000000008</v>
      </c>
      <c r="N165" s="99">
        <f t="shared" si="6"/>
        <v>7.9580000000000002</v>
      </c>
      <c r="O165" s="99">
        <f t="shared" si="7"/>
        <v>8.0040000000000013</v>
      </c>
      <c r="P165" s="97">
        <v>8.0500000000000007</v>
      </c>
      <c r="Q165" s="100">
        <f t="shared" si="8"/>
        <v>8.1120000000000001</v>
      </c>
      <c r="R165" s="100">
        <f t="shared" si="9"/>
        <v>8.1739999999999995</v>
      </c>
      <c r="S165" s="100">
        <f t="shared" si="10"/>
        <v>8.2360000000000007</v>
      </c>
      <c r="T165" s="100">
        <f t="shared" si="11"/>
        <v>8.298</v>
      </c>
      <c r="U165" s="107">
        <v>8.36</v>
      </c>
      <c r="V165" s="102">
        <f t="shared" ref="V165:AO165" si="173">B165-B166</f>
        <v>7.9999999999999183E-2</v>
      </c>
      <c r="W165" s="102">
        <f t="shared" si="173"/>
        <v>8.9999999999999858E-2</v>
      </c>
      <c r="X165" s="102">
        <f t="shared" si="173"/>
        <v>8.9999999999999858E-2</v>
      </c>
      <c r="Y165" s="102">
        <f t="shared" si="173"/>
        <v>9.9999999999999645E-2</v>
      </c>
      <c r="Z165" s="102">
        <f t="shared" si="173"/>
        <v>0.10999999999999943</v>
      </c>
      <c r="AA165" s="102">
        <f t="shared" si="173"/>
        <v>0.10999999999999943</v>
      </c>
      <c r="AB165" s="102">
        <f t="shared" si="173"/>
        <v>0.11000000000000032</v>
      </c>
      <c r="AC165" s="102">
        <f t="shared" si="173"/>
        <v>0.11000000000000032</v>
      </c>
      <c r="AD165" s="102">
        <f t="shared" si="173"/>
        <v>0.11000000000000032</v>
      </c>
      <c r="AE165" s="102">
        <f t="shared" si="173"/>
        <v>0.11000000000000032</v>
      </c>
      <c r="AF165" s="102">
        <f t="shared" si="173"/>
        <v>0.11200000000000099</v>
      </c>
      <c r="AG165" s="102">
        <f t="shared" si="173"/>
        <v>0.11400000000000077</v>
      </c>
      <c r="AH165" s="102">
        <f t="shared" si="173"/>
        <v>0.11600000000000055</v>
      </c>
      <c r="AI165" s="102">
        <f t="shared" si="173"/>
        <v>0.11800000000000122</v>
      </c>
      <c r="AJ165" s="102">
        <f t="shared" si="173"/>
        <v>0.12000000000000099</v>
      </c>
      <c r="AK165" s="102">
        <f t="shared" si="173"/>
        <v>0.11800000000000033</v>
      </c>
      <c r="AL165" s="102">
        <f t="shared" si="173"/>
        <v>0.11599999999999966</v>
      </c>
      <c r="AM165" s="102">
        <f t="shared" si="173"/>
        <v>0.11400000000000077</v>
      </c>
      <c r="AN165" s="102">
        <f t="shared" si="173"/>
        <v>0.1120000000000001</v>
      </c>
      <c r="AO165" s="102">
        <f t="shared" si="173"/>
        <v>0.10999999999999943</v>
      </c>
      <c r="AP165" s="103">
        <f t="shared" si="13"/>
        <v>0.12000000000000099</v>
      </c>
    </row>
    <row r="166" spans="1:42" ht="12.75">
      <c r="A166" s="109">
        <v>42900</v>
      </c>
      <c r="B166" s="106">
        <v>7.96</v>
      </c>
      <c r="C166" s="97">
        <v>7.87</v>
      </c>
      <c r="D166" s="99">
        <v>7.8</v>
      </c>
      <c r="E166" s="99">
        <f t="shared" si="0"/>
        <v>7.75</v>
      </c>
      <c r="F166" s="99">
        <v>7.7</v>
      </c>
      <c r="G166" s="99">
        <f t="shared" si="1"/>
        <v>7.6850000000000005</v>
      </c>
      <c r="H166" s="97">
        <v>7.67</v>
      </c>
      <c r="I166" s="100">
        <f t="shared" si="2"/>
        <v>7.6833333333333336</v>
      </c>
      <c r="J166" s="100">
        <f t="shared" si="3"/>
        <v>7.6966666666666663</v>
      </c>
      <c r="K166" s="99">
        <v>7.71</v>
      </c>
      <c r="L166" s="99">
        <f t="shared" si="4"/>
        <v>7.7539999999999996</v>
      </c>
      <c r="M166" s="99">
        <f t="shared" si="5"/>
        <v>7.798</v>
      </c>
      <c r="N166" s="99">
        <f t="shared" si="6"/>
        <v>7.8419999999999996</v>
      </c>
      <c r="O166" s="99">
        <f t="shared" si="7"/>
        <v>7.8860000000000001</v>
      </c>
      <c r="P166" s="97">
        <v>7.93</v>
      </c>
      <c r="Q166" s="100">
        <f t="shared" si="8"/>
        <v>7.9939999999999998</v>
      </c>
      <c r="R166" s="100">
        <f t="shared" si="9"/>
        <v>8.0579999999999998</v>
      </c>
      <c r="S166" s="100">
        <f t="shared" si="10"/>
        <v>8.1219999999999999</v>
      </c>
      <c r="T166" s="100">
        <f t="shared" si="11"/>
        <v>8.1859999999999999</v>
      </c>
      <c r="U166" s="107">
        <v>8.25</v>
      </c>
      <c r="V166" s="102">
        <f t="shared" ref="V166:AO166" si="174">B166-B167</f>
        <v>-4.0000000000000036E-2</v>
      </c>
      <c r="W166" s="102">
        <f t="shared" si="174"/>
        <v>-4.0000000000000036E-2</v>
      </c>
      <c r="X166" s="102">
        <f t="shared" si="174"/>
        <v>-2.0000000000000462E-2</v>
      </c>
      <c r="Y166" s="102">
        <f t="shared" si="174"/>
        <v>-9.9999999999997868E-3</v>
      </c>
      <c r="Z166" s="102">
        <f t="shared" si="174"/>
        <v>0</v>
      </c>
      <c r="AA166" s="102">
        <f t="shared" si="174"/>
        <v>1.5000000000000568E-2</v>
      </c>
      <c r="AB166" s="102">
        <f t="shared" si="174"/>
        <v>3.0000000000000249E-2</v>
      </c>
      <c r="AC166" s="102">
        <f t="shared" si="174"/>
        <v>3.6666666666667069E-2</v>
      </c>
      <c r="AD166" s="102">
        <f t="shared" si="174"/>
        <v>4.3333333333333002E-2</v>
      </c>
      <c r="AE166" s="102">
        <f t="shared" si="174"/>
        <v>4.9999999999999822E-2</v>
      </c>
      <c r="AF166" s="102">
        <f t="shared" si="174"/>
        <v>4.9999999999999822E-2</v>
      </c>
      <c r="AG166" s="102">
        <f t="shared" si="174"/>
        <v>4.9999999999999822E-2</v>
      </c>
      <c r="AH166" s="102">
        <f t="shared" si="174"/>
        <v>4.9999999999999822E-2</v>
      </c>
      <c r="AI166" s="102">
        <f t="shared" si="174"/>
        <v>4.9999999999999822E-2</v>
      </c>
      <c r="AJ166" s="102">
        <f t="shared" si="174"/>
        <v>4.9999999999999822E-2</v>
      </c>
      <c r="AK166" s="102">
        <f t="shared" si="174"/>
        <v>4.8000000000000043E-2</v>
      </c>
      <c r="AL166" s="102">
        <f t="shared" si="174"/>
        <v>4.5999999999999375E-2</v>
      </c>
      <c r="AM166" s="102">
        <f t="shared" si="174"/>
        <v>4.3999999999998707E-2</v>
      </c>
      <c r="AN166" s="102">
        <f t="shared" si="174"/>
        <v>4.1999999999999815E-2</v>
      </c>
      <c r="AO166" s="102">
        <f t="shared" si="174"/>
        <v>3.9999999999999147E-2</v>
      </c>
      <c r="AP166" s="103">
        <f t="shared" si="13"/>
        <v>4.9999999999999822E-2</v>
      </c>
    </row>
    <row r="167" spans="1:42" ht="12.75">
      <c r="A167" s="109">
        <v>42899</v>
      </c>
      <c r="B167" s="106">
        <v>8</v>
      </c>
      <c r="C167" s="97">
        <v>7.91</v>
      </c>
      <c r="D167" s="99">
        <v>7.82</v>
      </c>
      <c r="E167" s="99">
        <f t="shared" si="0"/>
        <v>7.76</v>
      </c>
      <c r="F167" s="99">
        <v>7.7</v>
      </c>
      <c r="G167" s="99">
        <f t="shared" si="1"/>
        <v>7.67</v>
      </c>
      <c r="H167" s="97">
        <v>7.64</v>
      </c>
      <c r="I167" s="100">
        <f t="shared" si="2"/>
        <v>7.6466666666666665</v>
      </c>
      <c r="J167" s="100">
        <f t="shared" si="3"/>
        <v>7.6533333333333333</v>
      </c>
      <c r="K167" s="99">
        <v>7.66</v>
      </c>
      <c r="L167" s="99">
        <f t="shared" si="4"/>
        <v>7.7039999999999997</v>
      </c>
      <c r="M167" s="99">
        <f t="shared" si="5"/>
        <v>7.7480000000000002</v>
      </c>
      <c r="N167" s="99">
        <f t="shared" si="6"/>
        <v>7.7919999999999998</v>
      </c>
      <c r="O167" s="99">
        <f t="shared" si="7"/>
        <v>7.8360000000000003</v>
      </c>
      <c r="P167" s="97">
        <v>7.88</v>
      </c>
      <c r="Q167" s="100">
        <f t="shared" si="8"/>
        <v>7.9459999999999997</v>
      </c>
      <c r="R167" s="100">
        <f t="shared" si="9"/>
        <v>8.0120000000000005</v>
      </c>
      <c r="S167" s="100">
        <f t="shared" si="10"/>
        <v>8.0780000000000012</v>
      </c>
      <c r="T167" s="100">
        <f t="shared" si="11"/>
        <v>8.1440000000000001</v>
      </c>
      <c r="U167" s="107">
        <v>8.2100000000000009</v>
      </c>
      <c r="V167" s="102">
        <f t="shared" ref="V167:AO167" si="175">B167-B168</f>
        <v>-2.9999999999999361E-2</v>
      </c>
      <c r="W167" s="102">
        <f t="shared" si="175"/>
        <v>-9.9999999999997868E-3</v>
      </c>
      <c r="X167" s="102">
        <f t="shared" si="175"/>
        <v>-9.9999999999997868E-3</v>
      </c>
      <c r="Y167" s="102">
        <f t="shared" si="175"/>
        <v>-5.0000000000007816E-3</v>
      </c>
      <c r="Z167" s="102">
        <f t="shared" si="175"/>
        <v>0</v>
      </c>
      <c r="AA167" s="102">
        <f t="shared" si="175"/>
        <v>-5.0000000000007816E-3</v>
      </c>
      <c r="AB167" s="102">
        <f t="shared" si="175"/>
        <v>-1.0000000000000675E-2</v>
      </c>
      <c r="AC167" s="102">
        <f t="shared" si="175"/>
        <v>-1.0000000000000675E-2</v>
      </c>
      <c r="AD167" s="102">
        <f t="shared" si="175"/>
        <v>-9.9999999999997868E-3</v>
      </c>
      <c r="AE167" s="102">
        <f t="shared" si="175"/>
        <v>-9.9999999999997868E-3</v>
      </c>
      <c r="AF167" s="102">
        <f t="shared" si="175"/>
        <v>-1.2000000000000455E-2</v>
      </c>
      <c r="AG167" s="102">
        <f t="shared" si="175"/>
        <v>-1.4000000000000234E-2</v>
      </c>
      <c r="AH167" s="102">
        <f t="shared" si="175"/>
        <v>-1.6000000000000014E-2</v>
      </c>
      <c r="AI167" s="102">
        <f t="shared" si="175"/>
        <v>-1.7999999999999794E-2</v>
      </c>
      <c r="AJ167" s="102">
        <f t="shared" si="175"/>
        <v>-2.0000000000000462E-2</v>
      </c>
      <c r="AK167" s="102">
        <f t="shared" si="175"/>
        <v>-2.0000000000000462E-2</v>
      </c>
      <c r="AL167" s="102">
        <f t="shared" si="175"/>
        <v>-1.9999999999999574E-2</v>
      </c>
      <c r="AM167" s="102">
        <f t="shared" si="175"/>
        <v>-1.9999999999999574E-2</v>
      </c>
      <c r="AN167" s="102">
        <f t="shared" si="175"/>
        <v>-1.9999999999999574E-2</v>
      </c>
      <c r="AO167" s="102">
        <f t="shared" si="175"/>
        <v>-1.9999999999999574E-2</v>
      </c>
      <c r="AP167" s="103">
        <f t="shared" si="13"/>
        <v>0</v>
      </c>
    </row>
    <row r="168" spans="1:42" ht="12.75">
      <c r="A168" s="109">
        <v>42895</v>
      </c>
      <c r="B168" s="106">
        <v>8.0299999999999994</v>
      </c>
      <c r="C168" s="97">
        <v>7.92</v>
      </c>
      <c r="D168" s="99">
        <v>7.83</v>
      </c>
      <c r="E168" s="99">
        <f t="shared" si="0"/>
        <v>7.7650000000000006</v>
      </c>
      <c r="F168" s="99">
        <v>7.7</v>
      </c>
      <c r="G168" s="99">
        <f t="shared" si="1"/>
        <v>7.6750000000000007</v>
      </c>
      <c r="H168" s="97">
        <v>7.65</v>
      </c>
      <c r="I168" s="100">
        <f t="shared" si="2"/>
        <v>7.6566666666666672</v>
      </c>
      <c r="J168" s="100">
        <f t="shared" si="3"/>
        <v>7.6633333333333331</v>
      </c>
      <c r="K168" s="99">
        <v>7.67</v>
      </c>
      <c r="L168" s="99">
        <f t="shared" si="4"/>
        <v>7.7160000000000002</v>
      </c>
      <c r="M168" s="99">
        <f t="shared" si="5"/>
        <v>7.7620000000000005</v>
      </c>
      <c r="N168" s="99">
        <f t="shared" si="6"/>
        <v>7.8079999999999998</v>
      </c>
      <c r="O168" s="99">
        <f t="shared" si="7"/>
        <v>7.8540000000000001</v>
      </c>
      <c r="P168" s="97">
        <v>7.9</v>
      </c>
      <c r="Q168" s="100">
        <f t="shared" si="8"/>
        <v>7.9660000000000002</v>
      </c>
      <c r="R168" s="100">
        <f t="shared" si="9"/>
        <v>8.032</v>
      </c>
      <c r="S168" s="100">
        <f t="shared" si="10"/>
        <v>8.0980000000000008</v>
      </c>
      <c r="T168" s="100">
        <f t="shared" si="11"/>
        <v>8.1639999999999997</v>
      </c>
      <c r="U168" s="107">
        <v>8.23</v>
      </c>
      <c r="V168" s="102">
        <f t="shared" ref="V168:AO168" si="176">B168-B169</f>
        <v>9.9999999999997868E-3</v>
      </c>
      <c r="W168" s="102">
        <f t="shared" si="176"/>
        <v>-2.0000000000000462E-2</v>
      </c>
      <c r="X168" s="102">
        <f t="shared" si="176"/>
        <v>-3.0000000000000249E-2</v>
      </c>
      <c r="Y168" s="102">
        <f t="shared" si="176"/>
        <v>-2.4999999999999467E-2</v>
      </c>
      <c r="Z168" s="102">
        <f t="shared" si="176"/>
        <v>-1.9999999999999574E-2</v>
      </c>
      <c r="AA168" s="102">
        <f t="shared" si="176"/>
        <v>-1.4999999999998792E-2</v>
      </c>
      <c r="AB168" s="102">
        <f t="shared" si="176"/>
        <v>-9.9999999999997868E-3</v>
      </c>
      <c r="AC168" s="102">
        <f t="shared" si="176"/>
        <v>-9.9999999999997868E-3</v>
      </c>
      <c r="AD168" s="102">
        <f t="shared" si="176"/>
        <v>-9.9999999999997868E-3</v>
      </c>
      <c r="AE168" s="102">
        <f t="shared" si="176"/>
        <v>-9.9999999999997868E-3</v>
      </c>
      <c r="AF168" s="102">
        <f t="shared" si="176"/>
        <v>-1.3999999999999346E-2</v>
      </c>
      <c r="AG168" s="102">
        <f t="shared" si="176"/>
        <v>-1.7999999999998906E-2</v>
      </c>
      <c r="AH168" s="102">
        <f t="shared" si="176"/>
        <v>-2.2000000000000242E-2</v>
      </c>
      <c r="AI168" s="102">
        <f t="shared" si="176"/>
        <v>-2.5999999999999801E-2</v>
      </c>
      <c r="AJ168" s="102">
        <f t="shared" si="176"/>
        <v>-2.9999999999999361E-2</v>
      </c>
      <c r="AK168" s="102">
        <f t="shared" si="176"/>
        <v>-3.199999999999914E-2</v>
      </c>
      <c r="AL168" s="102">
        <f t="shared" si="176"/>
        <v>-3.399999999999892E-2</v>
      </c>
      <c r="AM168" s="102">
        <f t="shared" si="176"/>
        <v>-3.5999999999999588E-2</v>
      </c>
      <c r="AN168" s="102">
        <f t="shared" si="176"/>
        <v>-3.8000000000000256E-2</v>
      </c>
      <c r="AO168" s="102">
        <f t="shared" si="176"/>
        <v>-3.9999999999999147E-2</v>
      </c>
      <c r="AP168" s="103">
        <f t="shared" si="13"/>
        <v>9.9999999999997868E-3</v>
      </c>
    </row>
    <row r="169" spans="1:42" ht="12.75">
      <c r="A169" s="109">
        <v>42894</v>
      </c>
      <c r="B169" s="106">
        <v>8.02</v>
      </c>
      <c r="C169" s="97">
        <v>7.94</v>
      </c>
      <c r="D169" s="99">
        <v>7.86</v>
      </c>
      <c r="E169" s="99">
        <f t="shared" si="0"/>
        <v>7.79</v>
      </c>
      <c r="F169" s="99">
        <v>7.72</v>
      </c>
      <c r="G169" s="99">
        <f t="shared" si="1"/>
        <v>7.6899999999999995</v>
      </c>
      <c r="H169" s="97">
        <v>7.66</v>
      </c>
      <c r="I169" s="100">
        <f t="shared" si="2"/>
        <v>7.666666666666667</v>
      </c>
      <c r="J169" s="100">
        <f t="shared" si="3"/>
        <v>7.6733333333333329</v>
      </c>
      <c r="K169" s="99">
        <v>7.68</v>
      </c>
      <c r="L169" s="99">
        <f t="shared" si="4"/>
        <v>7.7299999999999995</v>
      </c>
      <c r="M169" s="99">
        <f t="shared" si="5"/>
        <v>7.7799999999999994</v>
      </c>
      <c r="N169" s="99">
        <f t="shared" si="6"/>
        <v>7.83</v>
      </c>
      <c r="O169" s="99">
        <f t="shared" si="7"/>
        <v>7.88</v>
      </c>
      <c r="P169" s="97">
        <v>7.93</v>
      </c>
      <c r="Q169" s="100">
        <f t="shared" si="8"/>
        <v>7.9979999999999993</v>
      </c>
      <c r="R169" s="100">
        <f t="shared" si="9"/>
        <v>8.0659999999999989</v>
      </c>
      <c r="S169" s="100">
        <f t="shared" si="10"/>
        <v>8.1340000000000003</v>
      </c>
      <c r="T169" s="100">
        <f t="shared" si="11"/>
        <v>8.202</v>
      </c>
      <c r="U169" s="107">
        <v>8.27</v>
      </c>
      <c r="V169" s="102">
        <f t="shared" ref="V169:AO169" si="177">B169-B170</f>
        <v>-5.0000000000000711E-2</v>
      </c>
      <c r="W169" s="102">
        <f t="shared" si="177"/>
        <v>-1.9999999999999574E-2</v>
      </c>
      <c r="X169" s="102">
        <f t="shared" si="177"/>
        <v>0</v>
      </c>
      <c r="Y169" s="102">
        <f t="shared" si="177"/>
        <v>0</v>
      </c>
      <c r="Z169" s="102">
        <f t="shared" si="177"/>
        <v>0</v>
      </c>
      <c r="AA169" s="102">
        <f t="shared" si="177"/>
        <v>0</v>
      </c>
      <c r="AB169" s="102">
        <f t="shared" si="177"/>
        <v>0</v>
      </c>
      <c r="AC169" s="102">
        <f t="shared" si="177"/>
        <v>-3.3333333333329662E-3</v>
      </c>
      <c r="AD169" s="102">
        <f t="shared" si="177"/>
        <v>-6.6666666666677088E-3</v>
      </c>
      <c r="AE169" s="102">
        <f t="shared" si="177"/>
        <v>-1.0000000000000675E-2</v>
      </c>
      <c r="AF169" s="102">
        <f t="shared" si="177"/>
        <v>-1.0000000000000675E-2</v>
      </c>
      <c r="AG169" s="102">
        <f t="shared" si="177"/>
        <v>-1.0000000000000675E-2</v>
      </c>
      <c r="AH169" s="102">
        <f t="shared" si="177"/>
        <v>-1.0000000000000675E-2</v>
      </c>
      <c r="AI169" s="102">
        <f t="shared" si="177"/>
        <v>-1.0000000000000675E-2</v>
      </c>
      <c r="AJ169" s="102">
        <f t="shared" si="177"/>
        <v>-1.0000000000000675E-2</v>
      </c>
      <c r="AK169" s="102">
        <f t="shared" si="177"/>
        <v>-1.2000000000000455E-2</v>
      </c>
      <c r="AL169" s="102">
        <f t="shared" si="177"/>
        <v>-1.4000000000001123E-2</v>
      </c>
      <c r="AM169" s="102">
        <f t="shared" si="177"/>
        <v>-1.6000000000000014E-2</v>
      </c>
      <c r="AN169" s="102">
        <f t="shared" si="177"/>
        <v>-1.7999999999998906E-2</v>
      </c>
      <c r="AO169" s="102">
        <f t="shared" si="177"/>
        <v>-1.9999999999999574E-2</v>
      </c>
      <c r="AP169" s="103">
        <f t="shared" si="13"/>
        <v>0</v>
      </c>
    </row>
    <row r="170" spans="1:42" ht="12.75">
      <c r="A170" s="109">
        <v>42893</v>
      </c>
      <c r="B170" s="106">
        <v>8.07</v>
      </c>
      <c r="C170" s="97">
        <v>7.96</v>
      </c>
      <c r="D170" s="99">
        <v>7.86</v>
      </c>
      <c r="E170" s="99">
        <f t="shared" si="0"/>
        <v>7.79</v>
      </c>
      <c r="F170" s="99">
        <v>7.72</v>
      </c>
      <c r="G170" s="99">
        <f t="shared" si="1"/>
        <v>7.6899999999999995</v>
      </c>
      <c r="H170" s="97">
        <v>7.66</v>
      </c>
      <c r="I170" s="100">
        <f t="shared" si="2"/>
        <v>7.67</v>
      </c>
      <c r="J170" s="100">
        <f t="shared" si="3"/>
        <v>7.6800000000000006</v>
      </c>
      <c r="K170" s="99">
        <v>7.69</v>
      </c>
      <c r="L170" s="99">
        <f t="shared" si="4"/>
        <v>7.74</v>
      </c>
      <c r="M170" s="99">
        <f t="shared" si="5"/>
        <v>7.79</v>
      </c>
      <c r="N170" s="99">
        <f t="shared" si="6"/>
        <v>7.8400000000000007</v>
      </c>
      <c r="O170" s="99">
        <f t="shared" si="7"/>
        <v>7.8900000000000006</v>
      </c>
      <c r="P170" s="97">
        <v>7.94</v>
      </c>
      <c r="Q170" s="100">
        <f t="shared" si="8"/>
        <v>8.01</v>
      </c>
      <c r="R170" s="100">
        <f t="shared" si="9"/>
        <v>8.08</v>
      </c>
      <c r="S170" s="100">
        <f t="shared" si="10"/>
        <v>8.15</v>
      </c>
      <c r="T170" s="100">
        <f t="shared" si="11"/>
        <v>8.2199999999999989</v>
      </c>
      <c r="U170" s="107">
        <v>8.2899999999999991</v>
      </c>
      <c r="V170" s="102">
        <f t="shared" ref="V170:AO170" si="178">B170-B171</f>
        <v>-8.0000000000000071E-2</v>
      </c>
      <c r="W170" s="102">
        <f t="shared" si="178"/>
        <v>-4.9999999999999822E-2</v>
      </c>
      <c r="X170" s="102">
        <f t="shared" si="178"/>
        <v>-4.0000000000000036E-2</v>
      </c>
      <c r="Y170" s="102">
        <f t="shared" si="178"/>
        <v>-3.0000000000000249E-2</v>
      </c>
      <c r="Z170" s="102">
        <f t="shared" si="178"/>
        <v>-2.0000000000000462E-2</v>
      </c>
      <c r="AA170" s="102">
        <f t="shared" si="178"/>
        <v>-1.0000000000000675E-2</v>
      </c>
      <c r="AB170" s="102">
        <f t="shared" si="178"/>
        <v>0</v>
      </c>
      <c r="AC170" s="102">
        <f t="shared" si="178"/>
        <v>0</v>
      </c>
      <c r="AD170" s="102">
        <f t="shared" si="178"/>
        <v>0</v>
      </c>
      <c r="AE170" s="102">
        <f t="shared" si="178"/>
        <v>0</v>
      </c>
      <c r="AF170" s="102">
        <f t="shared" si="178"/>
        <v>0</v>
      </c>
      <c r="AG170" s="102">
        <f t="shared" si="178"/>
        <v>0</v>
      </c>
      <c r="AH170" s="102">
        <f t="shared" si="178"/>
        <v>0</v>
      </c>
      <c r="AI170" s="102">
        <f t="shared" si="178"/>
        <v>0</v>
      </c>
      <c r="AJ170" s="102">
        <f t="shared" si="178"/>
        <v>0</v>
      </c>
      <c r="AK170" s="102">
        <f t="shared" si="178"/>
        <v>-2.0000000000006679E-3</v>
      </c>
      <c r="AL170" s="102">
        <f t="shared" si="178"/>
        <v>-3.9999999999995595E-3</v>
      </c>
      <c r="AM170" s="102">
        <f t="shared" si="178"/>
        <v>-6.0000000000002274E-3</v>
      </c>
      <c r="AN170" s="102">
        <f t="shared" si="178"/>
        <v>-8.0000000000026716E-3</v>
      </c>
      <c r="AO170" s="102">
        <f t="shared" si="178"/>
        <v>-1.0000000000001563E-2</v>
      </c>
      <c r="AP170" s="103">
        <f t="shared" si="13"/>
        <v>0</v>
      </c>
    </row>
    <row r="171" spans="1:42" ht="12.75">
      <c r="A171" s="109">
        <v>42892</v>
      </c>
      <c r="B171" s="106">
        <v>8.15</v>
      </c>
      <c r="C171" s="97">
        <v>8.01</v>
      </c>
      <c r="D171" s="99">
        <v>7.9</v>
      </c>
      <c r="E171" s="99">
        <f t="shared" si="0"/>
        <v>7.82</v>
      </c>
      <c r="F171" s="99">
        <v>7.74</v>
      </c>
      <c r="G171" s="99">
        <f t="shared" si="1"/>
        <v>7.7</v>
      </c>
      <c r="H171" s="97">
        <v>7.66</v>
      </c>
      <c r="I171" s="100">
        <f t="shared" si="2"/>
        <v>7.67</v>
      </c>
      <c r="J171" s="100">
        <f t="shared" si="3"/>
        <v>7.6800000000000006</v>
      </c>
      <c r="K171" s="99">
        <v>7.69</v>
      </c>
      <c r="L171" s="99">
        <f t="shared" si="4"/>
        <v>7.74</v>
      </c>
      <c r="M171" s="99">
        <f t="shared" si="5"/>
        <v>7.79</v>
      </c>
      <c r="N171" s="99">
        <f t="shared" si="6"/>
        <v>7.8400000000000007</v>
      </c>
      <c r="O171" s="99">
        <f t="shared" si="7"/>
        <v>7.8900000000000006</v>
      </c>
      <c r="P171" s="97">
        <v>7.94</v>
      </c>
      <c r="Q171" s="100">
        <f t="shared" si="8"/>
        <v>8.0120000000000005</v>
      </c>
      <c r="R171" s="100">
        <f t="shared" si="9"/>
        <v>8.0839999999999996</v>
      </c>
      <c r="S171" s="100">
        <f t="shared" si="10"/>
        <v>8.1560000000000006</v>
      </c>
      <c r="T171" s="100">
        <f t="shared" si="11"/>
        <v>8.2280000000000015</v>
      </c>
      <c r="U171" s="107">
        <v>8.3000000000000007</v>
      </c>
      <c r="V171" s="102">
        <f t="shared" ref="V171:AO171" si="179">B171-B172</f>
        <v>-8.0000000000000071E-2</v>
      </c>
      <c r="W171" s="102">
        <f t="shared" si="179"/>
        <v>-4.0000000000000924E-2</v>
      </c>
      <c r="X171" s="102">
        <f t="shared" si="179"/>
        <v>-2.9999999999999361E-2</v>
      </c>
      <c r="Y171" s="102">
        <f t="shared" si="179"/>
        <v>-2.4999999999999467E-2</v>
      </c>
      <c r="Z171" s="102">
        <f t="shared" si="179"/>
        <v>-1.9999999999999574E-2</v>
      </c>
      <c r="AA171" s="102">
        <f t="shared" si="179"/>
        <v>-1.9999999999999574E-2</v>
      </c>
      <c r="AB171" s="102">
        <f t="shared" si="179"/>
        <v>-1.9999999999999574E-2</v>
      </c>
      <c r="AC171" s="102">
        <f t="shared" si="179"/>
        <v>-1.3333333333333641E-2</v>
      </c>
      <c r="AD171" s="102">
        <f t="shared" si="179"/>
        <v>-6.6666666666659324E-3</v>
      </c>
      <c r="AE171" s="102">
        <f t="shared" si="179"/>
        <v>0</v>
      </c>
      <c r="AF171" s="102">
        <f t="shared" si="179"/>
        <v>0</v>
      </c>
      <c r="AG171" s="102">
        <f t="shared" si="179"/>
        <v>0</v>
      </c>
      <c r="AH171" s="102">
        <f t="shared" si="179"/>
        <v>0</v>
      </c>
      <c r="AI171" s="102">
        <f t="shared" si="179"/>
        <v>0</v>
      </c>
      <c r="AJ171" s="102">
        <f t="shared" si="179"/>
        <v>0</v>
      </c>
      <c r="AK171" s="102">
        <f t="shared" si="179"/>
        <v>3.9999999999995595E-3</v>
      </c>
      <c r="AL171" s="102">
        <f t="shared" si="179"/>
        <v>7.9999999999991189E-3</v>
      </c>
      <c r="AM171" s="102">
        <f t="shared" si="179"/>
        <v>1.2000000000000455E-2</v>
      </c>
      <c r="AN171" s="102">
        <f t="shared" si="179"/>
        <v>1.6000000000001791E-2</v>
      </c>
      <c r="AO171" s="102">
        <f t="shared" si="179"/>
        <v>2.000000000000135E-2</v>
      </c>
      <c r="AP171" s="103">
        <f t="shared" si="13"/>
        <v>2.000000000000135E-2</v>
      </c>
    </row>
    <row r="172" spans="1:42" ht="12.75">
      <c r="A172" s="109">
        <v>42891</v>
      </c>
      <c r="B172" s="106">
        <v>8.23</v>
      </c>
      <c r="C172" s="97">
        <v>8.0500000000000007</v>
      </c>
      <c r="D172" s="99">
        <v>7.93</v>
      </c>
      <c r="E172" s="99">
        <f t="shared" si="0"/>
        <v>7.8449999999999998</v>
      </c>
      <c r="F172" s="99">
        <v>7.76</v>
      </c>
      <c r="G172" s="99">
        <f t="shared" si="1"/>
        <v>7.72</v>
      </c>
      <c r="H172" s="97">
        <v>7.68</v>
      </c>
      <c r="I172" s="100">
        <f t="shared" si="2"/>
        <v>7.6833333333333336</v>
      </c>
      <c r="J172" s="100">
        <f t="shared" si="3"/>
        <v>7.6866666666666665</v>
      </c>
      <c r="K172" s="99">
        <v>7.69</v>
      </c>
      <c r="L172" s="99">
        <f t="shared" si="4"/>
        <v>7.74</v>
      </c>
      <c r="M172" s="99">
        <f t="shared" si="5"/>
        <v>7.79</v>
      </c>
      <c r="N172" s="99">
        <f t="shared" si="6"/>
        <v>7.8400000000000007</v>
      </c>
      <c r="O172" s="99">
        <f t="shared" si="7"/>
        <v>7.8900000000000006</v>
      </c>
      <c r="P172" s="97">
        <v>7.94</v>
      </c>
      <c r="Q172" s="100">
        <f t="shared" si="8"/>
        <v>8.0080000000000009</v>
      </c>
      <c r="R172" s="100">
        <f t="shared" si="9"/>
        <v>8.0760000000000005</v>
      </c>
      <c r="S172" s="100">
        <f t="shared" si="10"/>
        <v>8.1440000000000001</v>
      </c>
      <c r="T172" s="100">
        <f t="shared" si="11"/>
        <v>8.2119999999999997</v>
      </c>
      <c r="U172" s="107">
        <v>8.2799999999999994</v>
      </c>
      <c r="V172" s="102">
        <f t="shared" ref="V172:AO172" si="180">B172-B173</f>
        <v>-3.9999999999999147E-2</v>
      </c>
      <c r="W172" s="102">
        <f t="shared" si="180"/>
        <v>-2.9999999999999361E-2</v>
      </c>
      <c r="X172" s="102">
        <f t="shared" si="180"/>
        <v>0</v>
      </c>
      <c r="Y172" s="102">
        <f t="shared" si="180"/>
        <v>1.499999999999968E-2</v>
      </c>
      <c r="Z172" s="102">
        <f t="shared" si="180"/>
        <v>2.9999999999999361E-2</v>
      </c>
      <c r="AA172" s="102">
        <f t="shared" si="180"/>
        <v>4.0000000000000036E-2</v>
      </c>
      <c r="AB172" s="102">
        <f t="shared" si="180"/>
        <v>4.9999999999999822E-2</v>
      </c>
      <c r="AC172" s="102">
        <f t="shared" si="180"/>
        <v>5.3333333333333677E-2</v>
      </c>
      <c r="AD172" s="102">
        <f t="shared" si="180"/>
        <v>5.6666666666666643E-2</v>
      </c>
      <c r="AE172" s="102">
        <f t="shared" si="180"/>
        <v>6.0000000000000497E-2</v>
      </c>
      <c r="AF172" s="102">
        <f t="shared" si="180"/>
        <v>6.6000000000000725E-2</v>
      </c>
      <c r="AG172" s="102">
        <f t="shared" si="180"/>
        <v>7.2000000000000064E-2</v>
      </c>
      <c r="AH172" s="102">
        <f t="shared" si="180"/>
        <v>7.800000000000118E-2</v>
      </c>
      <c r="AI172" s="102">
        <f t="shared" si="180"/>
        <v>8.4000000000000519E-2</v>
      </c>
      <c r="AJ172" s="102">
        <f t="shared" si="180"/>
        <v>9.0000000000000746E-2</v>
      </c>
      <c r="AK172" s="102">
        <f t="shared" si="180"/>
        <v>9.0000000000001634E-2</v>
      </c>
      <c r="AL172" s="102">
        <f t="shared" si="180"/>
        <v>9.0000000000000746E-2</v>
      </c>
      <c r="AM172" s="102">
        <f t="shared" si="180"/>
        <v>8.9999999999999858E-2</v>
      </c>
      <c r="AN172" s="102">
        <f t="shared" si="180"/>
        <v>8.9999999999999858E-2</v>
      </c>
      <c r="AO172" s="102">
        <f t="shared" si="180"/>
        <v>8.9999999999999858E-2</v>
      </c>
      <c r="AP172" s="103">
        <f t="shared" si="13"/>
        <v>9.0000000000001634E-2</v>
      </c>
    </row>
    <row r="173" spans="1:42" ht="12.75">
      <c r="A173" s="109">
        <v>42888</v>
      </c>
      <c r="B173" s="106">
        <v>8.27</v>
      </c>
      <c r="C173" s="97">
        <v>8.08</v>
      </c>
      <c r="D173" s="99">
        <v>7.93</v>
      </c>
      <c r="E173" s="99">
        <f t="shared" si="0"/>
        <v>7.83</v>
      </c>
      <c r="F173" s="99">
        <v>7.73</v>
      </c>
      <c r="G173" s="99">
        <f t="shared" si="1"/>
        <v>7.68</v>
      </c>
      <c r="H173" s="97">
        <v>7.63</v>
      </c>
      <c r="I173" s="100">
        <f t="shared" si="2"/>
        <v>7.63</v>
      </c>
      <c r="J173" s="100">
        <f t="shared" si="3"/>
        <v>7.63</v>
      </c>
      <c r="K173" s="99">
        <v>7.63</v>
      </c>
      <c r="L173" s="99">
        <f t="shared" si="4"/>
        <v>7.6739999999999995</v>
      </c>
      <c r="M173" s="99">
        <f t="shared" si="5"/>
        <v>7.718</v>
      </c>
      <c r="N173" s="99">
        <f t="shared" si="6"/>
        <v>7.7619999999999996</v>
      </c>
      <c r="O173" s="99">
        <f t="shared" si="7"/>
        <v>7.806</v>
      </c>
      <c r="P173" s="97">
        <v>7.85</v>
      </c>
      <c r="Q173" s="100">
        <f t="shared" si="8"/>
        <v>7.9179999999999993</v>
      </c>
      <c r="R173" s="100">
        <f t="shared" si="9"/>
        <v>7.9859999999999998</v>
      </c>
      <c r="S173" s="100">
        <f t="shared" si="10"/>
        <v>8.0540000000000003</v>
      </c>
      <c r="T173" s="100">
        <f t="shared" si="11"/>
        <v>8.1219999999999999</v>
      </c>
      <c r="U173" s="107">
        <v>8.19</v>
      </c>
      <c r="V173" s="102">
        <f t="shared" ref="V173:AO173" si="181">B173-B174</f>
        <v>-1.9999999999999574E-2</v>
      </c>
      <c r="W173" s="102">
        <f t="shared" si="181"/>
        <v>-9.9999999999997868E-3</v>
      </c>
      <c r="X173" s="102">
        <f t="shared" si="181"/>
        <v>0</v>
      </c>
      <c r="Y173" s="102">
        <f t="shared" si="181"/>
        <v>9.9999999999997868E-3</v>
      </c>
      <c r="Z173" s="102">
        <f t="shared" si="181"/>
        <v>2.0000000000000462E-2</v>
      </c>
      <c r="AA173" s="102">
        <f t="shared" si="181"/>
        <v>1.9999999999999574E-2</v>
      </c>
      <c r="AB173" s="102">
        <f t="shared" si="181"/>
        <v>1.9999999999999574E-2</v>
      </c>
      <c r="AC173" s="102">
        <f t="shared" si="181"/>
        <v>1.9999999999999574E-2</v>
      </c>
      <c r="AD173" s="102">
        <f t="shared" si="181"/>
        <v>1.9999999999999574E-2</v>
      </c>
      <c r="AE173" s="102">
        <f t="shared" si="181"/>
        <v>1.9999999999999574E-2</v>
      </c>
      <c r="AF173" s="102">
        <f t="shared" si="181"/>
        <v>1.7999999999998906E-2</v>
      </c>
      <c r="AG173" s="102">
        <f t="shared" si="181"/>
        <v>1.6000000000000014E-2</v>
      </c>
      <c r="AH173" s="102">
        <f t="shared" si="181"/>
        <v>1.3999999999999346E-2</v>
      </c>
      <c r="AI173" s="102">
        <f t="shared" si="181"/>
        <v>1.2000000000000455E-2</v>
      </c>
      <c r="AJ173" s="102">
        <f t="shared" si="181"/>
        <v>9.9999999999997868E-3</v>
      </c>
      <c r="AK173" s="102">
        <f t="shared" si="181"/>
        <v>7.9999999999991189E-3</v>
      </c>
      <c r="AL173" s="102">
        <f t="shared" si="181"/>
        <v>6.0000000000002274E-3</v>
      </c>
      <c r="AM173" s="102">
        <f t="shared" si="181"/>
        <v>4.0000000000013358E-3</v>
      </c>
      <c r="AN173" s="102">
        <f t="shared" si="181"/>
        <v>2.0000000000006679E-3</v>
      </c>
      <c r="AO173" s="102">
        <f t="shared" si="181"/>
        <v>0</v>
      </c>
      <c r="AP173" s="103">
        <f t="shared" si="13"/>
        <v>2.0000000000000462E-2</v>
      </c>
    </row>
    <row r="174" spans="1:42" ht="12.75">
      <c r="A174" s="109">
        <v>42887</v>
      </c>
      <c r="B174" s="106">
        <v>8.2899999999999991</v>
      </c>
      <c r="C174" s="97">
        <v>8.09</v>
      </c>
      <c r="D174" s="99">
        <v>7.93</v>
      </c>
      <c r="E174" s="99">
        <f t="shared" si="0"/>
        <v>7.82</v>
      </c>
      <c r="F174" s="99">
        <v>7.71</v>
      </c>
      <c r="G174" s="99">
        <f t="shared" si="1"/>
        <v>7.66</v>
      </c>
      <c r="H174" s="97">
        <v>7.61</v>
      </c>
      <c r="I174" s="100">
        <f t="shared" si="2"/>
        <v>7.61</v>
      </c>
      <c r="J174" s="100">
        <f t="shared" si="3"/>
        <v>7.61</v>
      </c>
      <c r="K174" s="99">
        <v>7.61</v>
      </c>
      <c r="L174" s="99">
        <f t="shared" si="4"/>
        <v>7.6560000000000006</v>
      </c>
      <c r="M174" s="99">
        <f t="shared" si="5"/>
        <v>7.702</v>
      </c>
      <c r="N174" s="99">
        <f t="shared" si="6"/>
        <v>7.7480000000000002</v>
      </c>
      <c r="O174" s="99">
        <f t="shared" si="7"/>
        <v>7.7939999999999996</v>
      </c>
      <c r="P174" s="97">
        <v>7.84</v>
      </c>
      <c r="Q174" s="100">
        <f t="shared" si="8"/>
        <v>7.91</v>
      </c>
      <c r="R174" s="100">
        <f t="shared" si="9"/>
        <v>7.9799999999999995</v>
      </c>
      <c r="S174" s="100">
        <f t="shared" si="10"/>
        <v>8.0499999999999989</v>
      </c>
      <c r="T174" s="100">
        <f t="shared" si="11"/>
        <v>8.1199999999999992</v>
      </c>
      <c r="U174" s="107">
        <v>8.19</v>
      </c>
      <c r="V174" s="102">
        <f t="shared" ref="V174:AO174" si="182">B174-B175</f>
        <v>-5.0000000000000711E-2</v>
      </c>
      <c r="W174" s="102">
        <f t="shared" si="182"/>
        <v>-7.0000000000000284E-2</v>
      </c>
      <c r="X174" s="102">
        <f t="shared" si="182"/>
        <v>-8.9999999999999858E-2</v>
      </c>
      <c r="Y174" s="102">
        <f t="shared" si="182"/>
        <v>-0.10499999999999954</v>
      </c>
      <c r="Z174" s="102">
        <f t="shared" si="182"/>
        <v>-0.12000000000000011</v>
      </c>
      <c r="AA174" s="102">
        <f t="shared" si="182"/>
        <v>-0.11500000000000021</v>
      </c>
      <c r="AB174" s="102">
        <f t="shared" si="182"/>
        <v>-0.10999999999999943</v>
      </c>
      <c r="AC174" s="102">
        <f t="shared" si="182"/>
        <v>-0.10666666666666647</v>
      </c>
      <c r="AD174" s="102">
        <f t="shared" si="182"/>
        <v>-0.10333333333333261</v>
      </c>
      <c r="AE174" s="102">
        <f t="shared" si="182"/>
        <v>-9.9999999999999645E-2</v>
      </c>
      <c r="AF174" s="102">
        <f t="shared" si="182"/>
        <v>-9.3999999999999417E-2</v>
      </c>
      <c r="AG174" s="102">
        <f t="shared" si="182"/>
        <v>-8.8000000000000078E-2</v>
      </c>
      <c r="AH174" s="102">
        <f t="shared" si="182"/>
        <v>-8.1999999999999851E-2</v>
      </c>
      <c r="AI174" s="102">
        <f t="shared" si="182"/>
        <v>-7.6000000000000512E-2</v>
      </c>
      <c r="AJ174" s="102">
        <f t="shared" si="182"/>
        <v>-7.0000000000000284E-2</v>
      </c>
      <c r="AK174" s="102">
        <f t="shared" si="182"/>
        <v>-6.2000000000000277E-2</v>
      </c>
      <c r="AL174" s="102">
        <f t="shared" si="182"/>
        <v>-5.4000000000001158E-2</v>
      </c>
      <c r="AM174" s="102">
        <f t="shared" si="182"/>
        <v>-4.6000000000001151E-2</v>
      </c>
      <c r="AN174" s="102">
        <f t="shared" si="182"/>
        <v>-3.8000000000002032E-2</v>
      </c>
      <c r="AO174" s="102">
        <f t="shared" si="182"/>
        <v>-3.0000000000001137E-2</v>
      </c>
      <c r="AP174" s="103">
        <f t="shared" si="13"/>
        <v>-3.0000000000001137E-2</v>
      </c>
    </row>
    <row r="175" spans="1:42" ht="12.75">
      <c r="A175" s="109">
        <v>42886</v>
      </c>
      <c r="B175" s="106">
        <v>8.34</v>
      </c>
      <c r="C175" s="97">
        <v>8.16</v>
      </c>
      <c r="D175" s="99">
        <v>8.02</v>
      </c>
      <c r="E175" s="99">
        <f t="shared" si="0"/>
        <v>7.9249999999999998</v>
      </c>
      <c r="F175" s="99">
        <v>7.83</v>
      </c>
      <c r="G175" s="99">
        <f t="shared" si="1"/>
        <v>7.7750000000000004</v>
      </c>
      <c r="H175" s="97">
        <v>7.72</v>
      </c>
      <c r="I175" s="100">
        <f t="shared" si="2"/>
        <v>7.7166666666666668</v>
      </c>
      <c r="J175" s="100">
        <f t="shared" si="3"/>
        <v>7.7133333333333329</v>
      </c>
      <c r="K175" s="99">
        <v>7.71</v>
      </c>
      <c r="L175" s="99">
        <f t="shared" si="4"/>
        <v>7.75</v>
      </c>
      <c r="M175" s="99">
        <f t="shared" si="5"/>
        <v>7.79</v>
      </c>
      <c r="N175" s="99">
        <f t="shared" si="6"/>
        <v>7.83</v>
      </c>
      <c r="O175" s="99">
        <f t="shared" si="7"/>
        <v>7.87</v>
      </c>
      <c r="P175" s="97">
        <v>7.91</v>
      </c>
      <c r="Q175" s="100">
        <f t="shared" si="8"/>
        <v>7.9720000000000004</v>
      </c>
      <c r="R175" s="100">
        <f t="shared" si="9"/>
        <v>8.0340000000000007</v>
      </c>
      <c r="S175" s="100">
        <f t="shared" si="10"/>
        <v>8.0960000000000001</v>
      </c>
      <c r="T175" s="100">
        <f t="shared" si="11"/>
        <v>8.1580000000000013</v>
      </c>
      <c r="U175" s="107">
        <v>8.2200000000000006</v>
      </c>
      <c r="V175" s="102">
        <f t="shared" ref="V175:AO175" si="183">B175-B176</f>
        <v>0</v>
      </c>
      <c r="W175" s="102">
        <f t="shared" si="183"/>
        <v>-2.9999999999999361E-2</v>
      </c>
      <c r="X175" s="102">
        <f t="shared" si="183"/>
        <v>-1.9999999999999574E-2</v>
      </c>
      <c r="Y175" s="102">
        <f t="shared" si="183"/>
        <v>-4.9999999999998934E-3</v>
      </c>
      <c r="Z175" s="102">
        <f t="shared" si="183"/>
        <v>9.9999999999997868E-3</v>
      </c>
      <c r="AA175" s="102">
        <f t="shared" si="183"/>
        <v>9.9999999999997868E-3</v>
      </c>
      <c r="AB175" s="102">
        <f t="shared" si="183"/>
        <v>9.9999999999997868E-3</v>
      </c>
      <c r="AC175" s="102">
        <f t="shared" si="183"/>
        <v>1.3333333333333641E-2</v>
      </c>
      <c r="AD175" s="102">
        <f t="shared" si="183"/>
        <v>1.6666666666665719E-2</v>
      </c>
      <c r="AE175" s="102">
        <f t="shared" si="183"/>
        <v>1.9999999999999574E-2</v>
      </c>
      <c r="AF175" s="102">
        <f t="shared" si="183"/>
        <v>1.7999999999999794E-2</v>
      </c>
      <c r="AG175" s="102">
        <f t="shared" si="183"/>
        <v>1.6000000000000014E-2</v>
      </c>
      <c r="AH175" s="102">
        <f t="shared" si="183"/>
        <v>1.3999999999999346E-2</v>
      </c>
      <c r="AI175" s="102">
        <f t="shared" si="183"/>
        <v>1.1999999999999567E-2</v>
      </c>
      <c r="AJ175" s="102">
        <f t="shared" si="183"/>
        <v>9.9999999999997868E-3</v>
      </c>
      <c r="AK175" s="102">
        <f t="shared" si="183"/>
        <v>8.0000000000000071E-3</v>
      </c>
      <c r="AL175" s="102">
        <f t="shared" si="183"/>
        <v>6.0000000000002274E-3</v>
      </c>
      <c r="AM175" s="102">
        <f t="shared" si="183"/>
        <v>3.9999999999995595E-3</v>
      </c>
      <c r="AN175" s="102">
        <f t="shared" si="183"/>
        <v>2.0000000000006679E-3</v>
      </c>
      <c r="AO175" s="102">
        <f t="shared" si="183"/>
        <v>0</v>
      </c>
      <c r="AP175" s="103">
        <f t="shared" si="13"/>
        <v>1.9999999999999574E-2</v>
      </c>
    </row>
    <row r="176" spans="1:42" ht="12.75">
      <c r="A176" s="109">
        <v>42885</v>
      </c>
      <c r="B176" s="106">
        <v>8.34</v>
      </c>
      <c r="C176" s="97">
        <v>8.19</v>
      </c>
      <c r="D176" s="99">
        <v>8.0399999999999991</v>
      </c>
      <c r="E176" s="99">
        <f t="shared" si="0"/>
        <v>7.93</v>
      </c>
      <c r="F176" s="99">
        <v>7.82</v>
      </c>
      <c r="G176" s="99">
        <f t="shared" si="1"/>
        <v>7.7650000000000006</v>
      </c>
      <c r="H176" s="97">
        <v>7.71</v>
      </c>
      <c r="I176" s="100">
        <f t="shared" si="2"/>
        <v>7.7033333333333331</v>
      </c>
      <c r="J176" s="100">
        <f t="shared" si="3"/>
        <v>7.6966666666666672</v>
      </c>
      <c r="K176" s="99">
        <v>7.69</v>
      </c>
      <c r="L176" s="99">
        <f t="shared" si="4"/>
        <v>7.7320000000000002</v>
      </c>
      <c r="M176" s="99">
        <f t="shared" si="5"/>
        <v>7.774</v>
      </c>
      <c r="N176" s="99">
        <f t="shared" si="6"/>
        <v>7.8160000000000007</v>
      </c>
      <c r="O176" s="99">
        <f t="shared" si="7"/>
        <v>7.8580000000000005</v>
      </c>
      <c r="P176" s="97">
        <v>7.9</v>
      </c>
      <c r="Q176" s="100">
        <f t="shared" si="8"/>
        <v>7.9640000000000004</v>
      </c>
      <c r="R176" s="100">
        <f t="shared" si="9"/>
        <v>8.0280000000000005</v>
      </c>
      <c r="S176" s="100">
        <f t="shared" si="10"/>
        <v>8.0920000000000005</v>
      </c>
      <c r="T176" s="100">
        <f t="shared" si="11"/>
        <v>8.1560000000000006</v>
      </c>
      <c r="U176" s="107">
        <v>8.2200000000000006</v>
      </c>
      <c r="V176" s="102">
        <f t="shared" ref="V176:AO176" si="184">B176-B177</f>
        <v>2.9999999999999361E-2</v>
      </c>
      <c r="W176" s="102">
        <f t="shared" si="184"/>
        <v>4.9999999999998934E-2</v>
      </c>
      <c r="X176" s="102">
        <f t="shared" si="184"/>
        <v>4.9999999999998934E-2</v>
      </c>
      <c r="Y176" s="102">
        <f t="shared" si="184"/>
        <v>4.9999999999999822E-2</v>
      </c>
      <c r="Z176" s="102">
        <f t="shared" si="184"/>
        <v>5.0000000000000711E-2</v>
      </c>
      <c r="AA176" s="102">
        <f t="shared" si="184"/>
        <v>5.0000000000000711E-2</v>
      </c>
      <c r="AB176" s="102">
        <f t="shared" si="184"/>
        <v>4.9999999999999822E-2</v>
      </c>
      <c r="AC176" s="102">
        <f t="shared" si="184"/>
        <v>4.6666666666665968E-2</v>
      </c>
      <c r="AD176" s="102">
        <f t="shared" si="184"/>
        <v>4.333333333333389E-2</v>
      </c>
      <c r="AE176" s="102">
        <f t="shared" si="184"/>
        <v>4.0000000000000036E-2</v>
      </c>
      <c r="AF176" s="102">
        <f t="shared" si="184"/>
        <v>3.5999999999999588E-2</v>
      </c>
      <c r="AG176" s="102">
        <f t="shared" si="184"/>
        <v>3.2000000000000028E-2</v>
      </c>
      <c r="AH176" s="102">
        <f t="shared" si="184"/>
        <v>2.8000000000000469E-2</v>
      </c>
      <c r="AI176" s="102">
        <f t="shared" si="184"/>
        <v>2.4000000000000909E-2</v>
      </c>
      <c r="AJ176" s="102">
        <f t="shared" si="184"/>
        <v>2.0000000000000462E-2</v>
      </c>
      <c r="AK176" s="102">
        <f t="shared" si="184"/>
        <v>1.8000000000000682E-2</v>
      </c>
      <c r="AL176" s="102">
        <f t="shared" si="184"/>
        <v>1.6000000000000014E-2</v>
      </c>
      <c r="AM176" s="102">
        <f t="shared" si="184"/>
        <v>1.3999999999999346E-2</v>
      </c>
      <c r="AN176" s="102">
        <f t="shared" si="184"/>
        <v>1.2000000000000455E-2</v>
      </c>
      <c r="AO176" s="102">
        <f t="shared" si="184"/>
        <v>9.9999999999997868E-3</v>
      </c>
      <c r="AP176" s="103">
        <f t="shared" si="13"/>
        <v>5.0000000000000711E-2</v>
      </c>
    </row>
    <row r="177" spans="1:42" ht="12.75">
      <c r="A177" s="109">
        <v>42884</v>
      </c>
      <c r="B177" s="106">
        <v>8.31</v>
      </c>
      <c r="C177" s="97">
        <v>8.14</v>
      </c>
      <c r="D177" s="99">
        <v>7.99</v>
      </c>
      <c r="E177" s="99">
        <f t="shared" si="0"/>
        <v>7.88</v>
      </c>
      <c r="F177" s="99">
        <v>7.77</v>
      </c>
      <c r="G177" s="99">
        <f t="shared" si="1"/>
        <v>7.7149999999999999</v>
      </c>
      <c r="H177" s="97">
        <v>7.66</v>
      </c>
      <c r="I177" s="100">
        <f t="shared" si="2"/>
        <v>7.6566666666666672</v>
      </c>
      <c r="J177" s="100">
        <f t="shared" si="3"/>
        <v>7.6533333333333333</v>
      </c>
      <c r="K177" s="99">
        <v>7.65</v>
      </c>
      <c r="L177" s="99">
        <f t="shared" si="4"/>
        <v>7.6960000000000006</v>
      </c>
      <c r="M177" s="99">
        <f t="shared" si="5"/>
        <v>7.742</v>
      </c>
      <c r="N177" s="99">
        <f t="shared" si="6"/>
        <v>7.7880000000000003</v>
      </c>
      <c r="O177" s="99">
        <f t="shared" si="7"/>
        <v>7.8339999999999996</v>
      </c>
      <c r="P177" s="97">
        <v>7.88</v>
      </c>
      <c r="Q177" s="100">
        <f t="shared" si="8"/>
        <v>7.9459999999999997</v>
      </c>
      <c r="R177" s="100">
        <f t="shared" si="9"/>
        <v>8.0120000000000005</v>
      </c>
      <c r="S177" s="100">
        <f t="shared" si="10"/>
        <v>8.0780000000000012</v>
      </c>
      <c r="T177" s="100">
        <f t="shared" si="11"/>
        <v>8.1440000000000001</v>
      </c>
      <c r="U177" s="107">
        <v>8.2100000000000009</v>
      </c>
      <c r="V177" s="102">
        <f t="shared" ref="V177:AO177" si="185">B177-B178</f>
        <v>-4.9999999999998934E-2</v>
      </c>
      <c r="W177" s="102">
        <f t="shared" si="185"/>
        <v>-3.9999999999999147E-2</v>
      </c>
      <c r="X177" s="102">
        <f t="shared" si="185"/>
        <v>-4.9999999999998934E-2</v>
      </c>
      <c r="Y177" s="102">
        <f t="shared" si="185"/>
        <v>-4.4999999999999041E-2</v>
      </c>
      <c r="Z177" s="102">
        <f t="shared" si="185"/>
        <v>-4.0000000000000036E-2</v>
      </c>
      <c r="AA177" s="102">
        <f t="shared" si="185"/>
        <v>-3.5000000000000142E-2</v>
      </c>
      <c r="AB177" s="102">
        <f t="shared" si="185"/>
        <v>-3.0000000000000249E-2</v>
      </c>
      <c r="AC177" s="102">
        <f t="shared" si="185"/>
        <v>-2.6666666666666394E-2</v>
      </c>
      <c r="AD177" s="102">
        <f t="shared" si="185"/>
        <v>-2.3333333333333428E-2</v>
      </c>
      <c r="AE177" s="102">
        <f t="shared" si="185"/>
        <v>-1.9999999999999574E-2</v>
      </c>
      <c r="AF177" s="102">
        <f t="shared" si="185"/>
        <v>-1.7999999999998906E-2</v>
      </c>
      <c r="AG177" s="102">
        <f t="shared" si="185"/>
        <v>-1.6000000000000014E-2</v>
      </c>
      <c r="AH177" s="102">
        <f t="shared" si="185"/>
        <v>-1.3999999999999346E-2</v>
      </c>
      <c r="AI177" s="102">
        <f t="shared" si="185"/>
        <v>-1.2000000000000455E-2</v>
      </c>
      <c r="AJ177" s="102">
        <f t="shared" si="185"/>
        <v>-9.9999999999997868E-3</v>
      </c>
      <c r="AK177" s="102">
        <f t="shared" si="185"/>
        <v>-8.0000000000000071E-3</v>
      </c>
      <c r="AL177" s="102">
        <f t="shared" si="185"/>
        <v>-6.0000000000002274E-3</v>
      </c>
      <c r="AM177" s="102">
        <f t="shared" si="185"/>
        <v>-3.9999999999995595E-3</v>
      </c>
      <c r="AN177" s="102">
        <f t="shared" si="185"/>
        <v>-2.0000000000006679E-3</v>
      </c>
      <c r="AO177" s="102">
        <f t="shared" si="185"/>
        <v>0</v>
      </c>
      <c r="AP177" s="103">
        <f t="shared" si="13"/>
        <v>0</v>
      </c>
    </row>
    <row r="178" spans="1:42" ht="12.75">
      <c r="A178" s="109">
        <v>42881</v>
      </c>
      <c r="B178" s="106">
        <v>8.36</v>
      </c>
      <c r="C178" s="97">
        <v>8.18</v>
      </c>
      <c r="D178" s="99">
        <v>8.0399999999999991</v>
      </c>
      <c r="E178" s="99">
        <f t="shared" si="0"/>
        <v>7.9249999999999989</v>
      </c>
      <c r="F178" s="99">
        <v>7.81</v>
      </c>
      <c r="G178" s="99">
        <f t="shared" si="1"/>
        <v>7.75</v>
      </c>
      <c r="H178" s="97">
        <v>7.69</v>
      </c>
      <c r="I178" s="100">
        <f t="shared" si="2"/>
        <v>7.6833333333333336</v>
      </c>
      <c r="J178" s="100">
        <f t="shared" si="3"/>
        <v>7.6766666666666667</v>
      </c>
      <c r="K178" s="99">
        <v>7.67</v>
      </c>
      <c r="L178" s="99">
        <f t="shared" si="4"/>
        <v>7.7139999999999995</v>
      </c>
      <c r="M178" s="99">
        <f t="shared" si="5"/>
        <v>7.758</v>
      </c>
      <c r="N178" s="99">
        <f t="shared" si="6"/>
        <v>7.8019999999999996</v>
      </c>
      <c r="O178" s="99">
        <f t="shared" si="7"/>
        <v>7.8460000000000001</v>
      </c>
      <c r="P178" s="97">
        <v>7.89</v>
      </c>
      <c r="Q178" s="100">
        <f t="shared" si="8"/>
        <v>7.9539999999999997</v>
      </c>
      <c r="R178" s="100">
        <f t="shared" si="9"/>
        <v>8.0180000000000007</v>
      </c>
      <c r="S178" s="100">
        <f t="shared" si="10"/>
        <v>8.0820000000000007</v>
      </c>
      <c r="T178" s="100">
        <f t="shared" si="11"/>
        <v>8.1460000000000008</v>
      </c>
      <c r="U178" s="107">
        <v>8.2100000000000009</v>
      </c>
      <c r="V178" s="102">
        <f t="shared" ref="V178:AO178" si="186">B178-B179</f>
        <v>1.9999999999999574E-2</v>
      </c>
      <c r="W178" s="102">
        <f t="shared" si="186"/>
        <v>-9.9999999999997868E-3</v>
      </c>
      <c r="X178" s="102">
        <f t="shared" si="186"/>
        <v>9.9999999999997868E-3</v>
      </c>
      <c r="Y178" s="102">
        <f t="shared" si="186"/>
        <v>2.4999999999999467E-2</v>
      </c>
      <c r="Z178" s="102">
        <f t="shared" si="186"/>
        <v>4.0000000000000036E-2</v>
      </c>
      <c r="AA178" s="102">
        <f t="shared" si="186"/>
        <v>5.0000000000000711E-2</v>
      </c>
      <c r="AB178" s="102">
        <f t="shared" si="186"/>
        <v>6.0000000000000497E-2</v>
      </c>
      <c r="AC178" s="102">
        <f t="shared" si="186"/>
        <v>6.3333333333333464E-2</v>
      </c>
      <c r="AD178" s="102">
        <f t="shared" si="186"/>
        <v>6.6666666666667318E-2</v>
      </c>
      <c r="AE178" s="102">
        <f t="shared" si="186"/>
        <v>7.0000000000000284E-2</v>
      </c>
      <c r="AF178" s="102">
        <f t="shared" si="186"/>
        <v>6.7999999999999616E-2</v>
      </c>
      <c r="AG178" s="102">
        <f t="shared" si="186"/>
        <v>6.5999999999999837E-2</v>
      </c>
      <c r="AH178" s="102">
        <f t="shared" si="186"/>
        <v>6.4000000000000057E-2</v>
      </c>
      <c r="AI178" s="102">
        <f t="shared" si="186"/>
        <v>6.2000000000000277E-2</v>
      </c>
      <c r="AJ178" s="102">
        <f t="shared" si="186"/>
        <v>5.9999999999999609E-2</v>
      </c>
      <c r="AK178" s="102">
        <f t="shared" si="186"/>
        <v>5.3999999999999382E-2</v>
      </c>
      <c r="AL178" s="102">
        <f t="shared" si="186"/>
        <v>4.8000000000000931E-2</v>
      </c>
      <c r="AM178" s="102">
        <f t="shared" si="186"/>
        <v>4.2000000000001592E-2</v>
      </c>
      <c r="AN178" s="102">
        <f t="shared" si="186"/>
        <v>3.6000000000001364E-2</v>
      </c>
      <c r="AO178" s="102">
        <f t="shared" si="186"/>
        <v>3.0000000000001137E-2</v>
      </c>
      <c r="AP178" s="103">
        <f t="shared" si="13"/>
        <v>7.0000000000000284E-2</v>
      </c>
    </row>
    <row r="179" spans="1:42" ht="12.75">
      <c r="A179" s="109">
        <v>42880</v>
      </c>
      <c r="B179" s="106">
        <v>8.34</v>
      </c>
      <c r="C179" s="97">
        <v>8.19</v>
      </c>
      <c r="D179" s="99">
        <v>8.0299999999999994</v>
      </c>
      <c r="E179" s="99">
        <f t="shared" si="0"/>
        <v>7.8999999999999995</v>
      </c>
      <c r="F179" s="99">
        <v>7.77</v>
      </c>
      <c r="G179" s="99">
        <f t="shared" si="1"/>
        <v>7.6999999999999993</v>
      </c>
      <c r="H179" s="97">
        <v>7.63</v>
      </c>
      <c r="I179" s="100">
        <f t="shared" si="2"/>
        <v>7.62</v>
      </c>
      <c r="J179" s="100">
        <f t="shared" si="3"/>
        <v>7.6099999999999994</v>
      </c>
      <c r="K179" s="99">
        <v>7.6</v>
      </c>
      <c r="L179" s="99">
        <f t="shared" si="4"/>
        <v>7.6459999999999999</v>
      </c>
      <c r="M179" s="99">
        <f t="shared" si="5"/>
        <v>7.6920000000000002</v>
      </c>
      <c r="N179" s="99">
        <f t="shared" si="6"/>
        <v>7.7379999999999995</v>
      </c>
      <c r="O179" s="99">
        <f t="shared" si="7"/>
        <v>7.7839999999999998</v>
      </c>
      <c r="P179" s="97">
        <v>7.83</v>
      </c>
      <c r="Q179" s="100">
        <f t="shared" si="8"/>
        <v>7.9</v>
      </c>
      <c r="R179" s="100">
        <f t="shared" si="9"/>
        <v>7.97</v>
      </c>
      <c r="S179" s="100">
        <f t="shared" si="10"/>
        <v>8.0399999999999991</v>
      </c>
      <c r="T179" s="100">
        <f t="shared" si="11"/>
        <v>8.11</v>
      </c>
      <c r="U179" s="107">
        <v>8.18</v>
      </c>
      <c r="V179" s="102">
        <f t="shared" ref="V179:AO179" si="187">B179-B180</f>
        <v>2.9999999999999361E-2</v>
      </c>
      <c r="W179" s="102">
        <f t="shared" si="187"/>
        <v>2.9999999999999361E-2</v>
      </c>
      <c r="X179" s="102">
        <f t="shared" si="187"/>
        <v>2.9999999999999361E-2</v>
      </c>
      <c r="Y179" s="102">
        <f t="shared" si="187"/>
        <v>1.9999999999999574E-2</v>
      </c>
      <c r="Z179" s="102">
        <f t="shared" si="187"/>
        <v>9.9999999999997868E-3</v>
      </c>
      <c r="AA179" s="102">
        <f t="shared" si="187"/>
        <v>4.9999999999990052E-3</v>
      </c>
      <c r="AB179" s="102">
        <f t="shared" si="187"/>
        <v>0</v>
      </c>
      <c r="AC179" s="102">
        <f t="shared" si="187"/>
        <v>0</v>
      </c>
      <c r="AD179" s="102">
        <f t="shared" si="187"/>
        <v>0</v>
      </c>
      <c r="AE179" s="102">
        <f t="shared" si="187"/>
        <v>0</v>
      </c>
      <c r="AF179" s="102">
        <f t="shared" si="187"/>
        <v>1.9999999999997797E-3</v>
      </c>
      <c r="AG179" s="102">
        <f t="shared" si="187"/>
        <v>4.0000000000004476E-3</v>
      </c>
      <c r="AH179" s="102">
        <f t="shared" si="187"/>
        <v>5.9999999999993392E-3</v>
      </c>
      <c r="AI179" s="102">
        <f t="shared" si="187"/>
        <v>8.0000000000000071E-3</v>
      </c>
      <c r="AJ179" s="102">
        <f t="shared" si="187"/>
        <v>9.9999999999997868E-3</v>
      </c>
      <c r="AK179" s="102">
        <f t="shared" si="187"/>
        <v>1.4000000000000234E-2</v>
      </c>
      <c r="AL179" s="102">
        <f t="shared" si="187"/>
        <v>1.7999999999999794E-2</v>
      </c>
      <c r="AM179" s="102">
        <f t="shared" si="187"/>
        <v>2.1999999999998465E-2</v>
      </c>
      <c r="AN179" s="102">
        <f t="shared" si="187"/>
        <v>2.5999999999999801E-2</v>
      </c>
      <c r="AO179" s="102">
        <f t="shared" si="187"/>
        <v>2.9999999999999361E-2</v>
      </c>
      <c r="AP179" s="103">
        <f t="shared" si="13"/>
        <v>2.9999999999999361E-2</v>
      </c>
    </row>
    <row r="180" spans="1:42" ht="12.75">
      <c r="A180" s="109">
        <v>42879</v>
      </c>
      <c r="B180" s="106">
        <v>8.31</v>
      </c>
      <c r="C180" s="97">
        <v>8.16</v>
      </c>
      <c r="D180" s="99">
        <v>8</v>
      </c>
      <c r="E180" s="99">
        <f t="shared" si="0"/>
        <v>7.88</v>
      </c>
      <c r="F180" s="99">
        <v>7.76</v>
      </c>
      <c r="G180" s="99">
        <f t="shared" si="1"/>
        <v>7.6950000000000003</v>
      </c>
      <c r="H180" s="97">
        <v>7.63</v>
      </c>
      <c r="I180" s="100">
        <f t="shared" si="2"/>
        <v>7.62</v>
      </c>
      <c r="J180" s="100">
        <f t="shared" si="3"/>
        <v>7.6099999999999994</v>
      </c>
      <c r="K180" s="99">
        <v>7.6</v>
      </c>
      <c r="L180" s="99">
        <f t="shared" si="4"/>
        <v>7.6440000000000001</v>
      </c>
      <c r="M180" s="99">
        <f t="shared" si="5"/>
        <v>7.6879999999999997</v>
      </c>
      <c r="N180" s="99">
        <f t="shared" si="6"/>
        <v>7.7320000000000002</v>
      </c>
      <c r="O180" s="99">
        <f t="shared" si="7"/>
        <v>7.7759999999999998</v>
      </c>
      <c r="P180" s="97">
        <v>7.82</v>
      </c>
      <c r="Q180" s="100">
        <f t="shared" si="8"/>
        <v>7.8860000000000001</v>
      </c>
      <c r="R180" s="100">
        <f t="shared" si="9"/>
        <v>7.952</v>
      </c>
      <c r="S180" s="100">
        <f t="shared" si="10"/>
        <v>8.0180000000000007</v>
      </c>
      <c r="T180" s="100">
        <f t="shared" si="11"/>
        <v>8.0839999999999996</v>
      </c>
      <c r="U180" s="107">
        <v>8.15</v>
      </c>
      <c r="V180" s="102">
        <f t="shared" ref="V180:AO180" si="188">B180-B181</f>
        <v>-9.9999999999997868E-3</v>
      </c>
      <c r="W180" s="102">
        <f t="shared" si="188"/>
        <v>2.9999999999999361E-2</v>
      </c>
      <c r="X180" s="102">
        <f t="shared" si="188"/>
        <v>4.9999999999999822E-2</v>
      </c>
      <c r="Y180" s="102">
        <f t="shared" si="188"/>
        <v>6.5000000000000391E-2</v>
      </c>
      <c r="Z180" s="102">
        <f t="shared" si="188"/>
        <v>8.0000000000000071E-2</v>
      </c>
      <c r="AA180" s="102">
        <f t="shared" si="188"/>
        <v>8.5000000000000853E-2</v>
      </c>
      <c r="AB180" s="102">
        <f t="shared" si="188"/>
        <v>8.9999999999999858E-2</v>
      </c>
      <c r="AC180" s="102">
        <f t="shared" si="188"/>
        <v>8.0000000000000071E-2</v>
      </c>
      <c r="AD180" s="102">
        <f t="shared" si="188"/>
        <v>6.9999999999999396E-2</v>
      </c>
      <c r="AE180" s="102">
        <f t="shared" si="188"/>
        <v>5.9999999999999609E-2</v>
      </c>
      <c r="AF180" s="102">
        <f t="shared" si="188"/>
        <v>4.9999999999999822E-2</v>
      </c>
      <c r="AG180" s="102">
        <f t="shared" si="188"/>
        <v>4.0000000000000036E-2</v>
      </c>
      <c r="AH180" s="102">
        <f t="shared" si="188"/>
        <v>3.0000000000000249E-2</v>
      </c>
      <c r="AI180" s="102">
        <f t="shared" si="188"/>
        <v>2.0000000000000462E-2</v>
      </c>
      <c r="AJ180" s="102">
        <f t="shared" si="188"/>
        <v>1.0000000000000675E-2</v>
      </c>
      <c r="AK180" s="102">
        <f t="shared" si="188"/>
        <v>0</v>
      </c>
      <c r="AL180" s="102">
        <f t="shared" si="188"/>
        <v>-9.9999999999997868E-3</v>
      </c>
      <c r="AM180" s="102">
        <f t="shared" si="188"/>
        <v>-1.9999999999999574E-2</v>
      </c>
      <c r="AN180" s="102">
        <f t="shared" si="188"/>
        <v>-2.9999999999999361E-2</v>
      </c>
      <c r="AO180" s="102">
        <f t="shared" si="188"/>
        <v>-3.9999999999999147E-2</v>
      </c>
      <c r="AP180" s="103">
        <f t="shared" si="13"/>
        <v>8.9999999999999858E-2</v>
      </c>
    </row>
    <row r="181" spans="1:42" ht="12.75">
      <c r="A181" s="109">
        <v>42878</v>
      </c>
      <c r="B181" s="106">
        <v>8.32</v>
      </c>
      <c r="C181" s="97">
        <v>8.1300000000000008</v>
      </c>
      <c r="D181" s="99">
        <v>7.95</v>
      </c>
      <c r="E181" s="99">
        <f t="shared" si="0"/>
        <v>7.8149999999999995</v>
      </c>
      <c r="F181" s="99">
        <v>7.68</v>
      </c>
      <c r="G181" s="99">
        <f t="shared" si="1"/>
        <v>7.6099999999999994</v>
      </c>
      <c r="H181" s="97">
        <v>7.54</v>
      </c>
      <c r="I181" s="100">
        <f t="shared" si="2"/>
        <v>7.54</v>
      </c>
      <c r="J181" s="100">
        <f t="shared" si="3"/>
        <v>7.54</v>
      </c>
      <c r="K181" s="99">
        <v>7.54</v>
      </c>
      <c r="L181" s="99">
        <f t="shared" si="4"/>
        <v>7.5940000000000003</v>
      </c>
      <c r="M181" s="99">
        <f t="shared" si="5"/>
        <v>7.6479999999999997</v>
      </c>
      <c r="N181" s="99">
        <f t="shared" si="6"/>
        <v>7.702</v>
      </c>
      <c r="O181" s="99">
        <f t="shared" si="7"/>
        <v>7.7559999999999993</v>
      </c>
      <c r="P181" s="97">
        <v>7.81</v>
      </c>
      <c r="Q181" s="100">
        <f t="shared" si="8"/>
        <v>7.8859999999999992</v>
      </c>
      <c r="R181" s="100">
        <f t="shared" si="9"/>
        <v>7.9619999999999997</v>
      </c>
      <c r="S181" s="100">
        <f t="shared" si="10"/>
        <v>8.0380000000000003</v>
      </c>
      <c r="T181" s="100">
        <f t="shared" si="11"/>
        <v>8.113999999999999</v>
      </c>
      <c r="U181" s="107">
        <v>8.19</v>
      </c>
      <c r="V181" s="102">
        <f t="shared" ref="V181:AO181" si="189">B181-B182</f>
        <v>6.0000000000000497E-2</v>
      </c>
      <c r="W181" s="102">
        <f t="shared" si="189"/>
        <v>3.0000000000001137E-2</v>
      </c>
      <c r="X181" s="102">
        <f t="shared" si="189"/>
        <v>9.9999999999997868E-3</v>
      </c>
      <c r="Y181" s="102">
        <f t="shared" si="189"/>
        <v>4.9999999999990052E-3</v>
      </c>
      <c r="Z181" s="102">
        <f t="shared" si="189"/>
        <v>0</v>
      </c>
      <c r="AA181" s="102">
        <f t="shared" si="189"/>
        <v>-9.9999999999997868E-3</v>
      </c>
      <c r="AB181" s="102">
        <f t="shared" si="189"/>
        <v>-1.9999999999999574E-2</v>
      </c>
      <c r="AC181" s="102">
        <f t="shared" si="189"/>
        <v>-1.6666666666666607E-2</v>
      </c>
      <c r="AD181" s="102">
        <f t="shared" si="189"/>
        <v>-1.3333333333332753E-2</v>
      </c>
      <c r="AE181" s="102">
        <f t="shared" si="189"/>
        <v>-9.9999999999997868E-3</v>
      </c>
      <c r="AF181" s="102">
        <f t="shared" si="189"/>
        <v>-5.9999999999993392E-3</v>
      </c>
      <c r="AG181" s="102">
        <f t="shared" si="189"/>
        <v>-1.9999999999997797E-3</v>
      </c>
      <c r="AH181" s="102">
        <f t="shared" si="189"/>
        <v>1.9999999999997797E-3</v>
      </c>
      <c r="AI181" s="102">
        <f t="shared" si="189"/>
        <v>5.9999999999993392E-3</v>
      </c>
      <c r="AJ181" s="102">
        <f t="shared" si="189"/>
        <v>9.9999999999997868E-3</v>
      </c>
      <c r="AK181" s="102">
        <f t="shared" si="189"/>
        <v>1.3999999999999346E-2</v>
      </c>
      <c r="AL181" s="102">
        <f t="shared" si="189"/>
        <v>1.7999999999999794E-2</v>
      </c>
      <c r="AM181" s="102">
        <f t="shared" si="189"/>
        <v>2.2000000000000242E-2</v>
      </c>
      <c r="AN181" s="102">
        <f t="shared" si="189"/>
        <v>2.5999999999998025E-2</v>
      </c>
      <c r="AO181" s="102">
        <f t="shared" si="189"/>
        <v>2.9999999999999361E-2</v>
      </c>
      <c r="AP181" s="103">
        <f t="shared" si="13"/>
        <v>6.0000000000000497E-2</v>
      </c>
    </row>
    <row r="182" spans="1:42" ht="12.75">
      <c r="A182" s="109">
        <v>42877</v>
      </c>
      <c r="B182" s="106">
        <v>8.26</v>
      </c>
      <c r="C182" s="97">
        <v>8.1</v>
      </c>
      <c r="D182" s="99">
        <v>7.94</v>
      </c>
      <c r="E182" s="99">
        <f t="shared" si="0"/>
        <v>7.8100000000000005</v>
      </c>
      <c r="F182" s="99">
        <v>7.68</v>
      </c>
      <c r="G182" s="99">
        <f t="shared" si="1"/>
        <v>7.6199999999999992</v>
      </c>
      <c r="H182" s="97">
        <v>7.56</v>
      </c>
      <c r="I182" s="100">
        <f t="shared" si="2"/>
        <v>7.5566666666666666</v>
      </c>
      <c r="J182" s="100">
        <f t="shared" si="3"/>
        <v>7.5533333333333328</v>
      </c>
      <c r="K182" s="99">
        <v>7.55</v>
      </c>
      <c r="L182" s="99">
        <f t="shared" si="4"/>
        <v>7.6</v>
      </c>
      <c r="M182" s="99">
        <f t="shared" si="5"/>
        <v>7.6499999999999995</v>
      </c>
      <c r="N182" s="99">
        <f t="shared" si="6"/>
        <v>7.7</v>
      </c>
      <c r="O182" s="99">
        <f t="shared" si="7"/>
        <v>7.75</v>
      </c>
      <c r="P182" s="97">
        <v>7.8</v>
      </c>
      <c r="Q182" s="100">
        <f t="shared" si="8"/>
        <v>7.8719999999999999</v>
      </c>
      <c r="R182" s="100">
        <f t="shared" si="9"/>
        <v>7.944</v>
      </c>
      <c r="S182" s="100">
        <f t="shared" si="10"/>
        <v>8.016</v>
      </c>
      <c r="T182" s="100">
        <f t="shared" si="11"/>
        <v>8.088000000000001</v>
      </c>
      <c r="U182" s="107">
        <v>8.16</v>
      </c>
      <c r="V182" s="102">
        <f t="shared" ref="V182:AO182" si="190">B182-B183</f>
        <v>-5.0000000000000711E-2</v>
      </c>
      <c r="W182" s="102">
        <f t="shared" si="190"/>
        <v>-5.0000000000000711E-2</v>
      </c>
      <c r="X182" s="102">
        <f t="shared" si="190"/>
        <v>-2.9999999999999361E-2</v>
      </c>
      <c r="Y182" s="102">
        <f t="shared" si="190"/>
        <v>-1.9999999999999574E-2</v>
      </c>
      <c r="Z182" s="102">
        <f t="shared" si="190"/>
        <v>-1.0000000000000675E-2</v>
      </c>
      <c r="AA182" s="102">
        <f t="shared" si="190"/>
        <v>0</v>
      </c>
      <c r="AB182" s="102">
        <f t="shared" si="190"/>
        <v>9.9999999999997868E-3</v>
      </c>
      <c r="AC182" s="102">
        <f t="shared" si="190"/>
        <v>3.3333333333338544E-3</v>
      </c>
      <c r="AD182" s="102">
        <f t="shared" si="190"/>
        <v>-3.3333333333338544E-3</v>
      </c>
      <c r="AE182" s="102">
        <f t="shared" si="190"/>
        <v>-9.9999999999997868E-3</v>
      </c>
      <c r="AF182" s="102">
        <f t="shared" si="190"/>
        <v>-1.4000000000000234E-2</v>
      </c>
      <c r="AG182" s="102">
        <f t="shared" si="190"/>
        <v>-1.8000000000000682E-2</v>
      </c>
      <c r="AH182" s="102">
        <f t="shared" si="190"/>
        <v>-2.1999999999999353E-2</v>
      </c>
      <c r="AI182" s="102">
        <f t="shared" si="190"/>
        <v>-2.5999999999999801E-2</v>
      </c>
      <c r="AJ182" s="102">
        <f t="shared" si="190"/>
        <v>-3.0000000000000249E-2</v>
      </c>
      <c r="AK182" s="102">
        <f t="shared" si="190"/>
        <v>-3.0000000000000249E-2</v>
      </c>
      <c r="AL182" s="102">
        <f t="shared" si="190"/>
        <v>-3.0000000000000249E-2</v>
      </c>
      <c r="AM182" s="102">
        <f t="shared" si="190"/>
        <v>-2.9999999999999361E-2</v>
      </c>
      <c r="AN182" s="102">
        <f t="shared" si="190"/>
        <v>-2.9999999999999361E-2</v>
      </c>
      <c r="AO182" s="102">
        <f t="shared" si="190"/>
        <v>-2.9999999999999361E-2</v>
      </c>
      <c r="AP182" s="103">
        <f t="shared" si="13"/>
        <v>9.9999999999997868E-3</v>
      </c>
    </row>
    <row r="183" spans="1:42" ht="12.75">
      <c r="A183" s="109">
        <v>42874</v>
      </c>
      <c r="B183" s="106">
        <v>8.31</v>
      </c>
      <c r="C183" s="97">
        <v>8.15</v>
      </c>
      <c r="D183" s="99">
        <v>7.97</v>
      </c>
      <c r="E183" s="99">
        <f t="shared" si="0"/>
        <v>7.83</v>
      </c>
      <c r="F183" s="99">
        <v>7.69</v>
      </c>
      <c r="G183" s="99">
        <f t="shared" si="1"/>
        <v>7.62</v>
      </c>
      <c r="H183" s="97">
        <v>7.55</v>
      </c>
      <c r="I183" s="100">
        <f t="shared" si="2"/>
        <v>7.5533333333333328</v>
      </c>
      <c r="J183" s="100">
        <f t="shared" si="3"/>
        <v>7.5566666666666666</v>
      </c>
      <c r="K183" s="99">
        <v>7.56</v>
      </c>
      <c r="L183" s="99">
        <f t="shared" si="4"/>
        <v>7.6139999999999999</v>
      </c>
      <c r="M183" s="99">
        <f t="shared" si="5"/>
        <v>7.6680000000000001</v>
      </c>
      <c r="N183" s="99">
        <f t="shared" si="6"/>
        <v>7.7219999999999995</v>
      </c>
      <c r="O183" s="99">
        <f t="shared" si="7"/>
        <v>7.7759999999999998</v>
      </c>
      <c r="P183" s="97">
        <v>7.83</v>
      </c>
      <c r="Q183" s="100">
        <f t="shared" si="8"/>
        <v>7.9020000000000001</v>
      </c>
      <c r="R183" s="100">
        <f t="shared" si="9"/>
        <v>7.9740000000000002</v>
      </c>
      <c r="S183" s="100">
        <f t="shared" si="10"/>
        <v>8.0459999999999994</v>
      </c>
      <c r="T183" s="100">
        <f t="shared" si="11"/>
        <v>8.1180000000000003</v>
      </c>
      <c r="U183" s="107">
        <v>8.19</v>
      </c>
      <c r="V183" s="102">
        <f t="shared" ref="V183:AO183" si="191">B183-B184</f>
        <v>2.000000000000135E-2</v>
      </c>
      <c r="W183" s="102">
        <f t="shared" si="191"/>
        <v>0</v>
      </c>
      <c r="X183" s="102">
        <f t="shared" si="191"/>
        <v>-4.0000000000000036E-2</v>
      </c>
      <c r="Y183" s="102">
        <f t="shared" si="191"/>
        <v>-5.9999999999999609E-2</v>
      </c>
      <c r="Z183" s="102">
        <f t="shared" si="191"/>
        <v>-7.9999999999999183E-2</v>
      </c>
      <c r="AA183" s="102">
        <f t="shared" si="191"/>
        <v>-8.9999999999999858E-2</v>
      </c>
      <c r="AB183" s="102">
        <f t="shared" si="191"/>
        <v>-0.10000000000000053</v>
      </c>
      <c r="AC183" s="102">
        <f t="shared" si="191"/>
        <v>-9.6666666666667567E-2</v>
      </c>
      <c r="AD183" s="102">
        <f t="shared" si="191"/>
        <v>-9.3333333333333712E-2</v>
      </c>
      <c r="AE183" s="102">
        <f t="shared" si="191"/>
        <v>-9.0000000000000746E-2</v>
      </c>
      <c r="AF183" s="102">
        <f t="shared" si="191"/>
        <v>-8.2000000000000739E-2</v>
      </c>
      <c r="AG183" s="102">
        <f t="shared" si="191"/>
        <v>-7.3999999999999844E-2</v>
      </c>
      <c r="AH183" s="102">
        <f t="shared" si="191"/>
        <v>-6.6000000000000725E-2</v>
      </c>
      <c r="AI183" s="102">
        <f t="shared" si="191"/>
        <v>-5.7999999999999829E-2</v>
      </c>
      <c r="AJ183" s="102">
        <f t="shared" si="191"/>
        <v>-4.9999999999999822E-2</v>
      </c>
      <c r="AK183" s="102">
        <f t="shared" si="191"/>
        <v>-4.3999999999999595E-2</v>
      </c>
      <c r="AL183" s="102">
        <f t="shared" si="191"/>
        <v>-3.8000000000000256E-2</v>
      </c>
      <c r="AM183" s="102">
        <f t="shared" si="191"/>
        <v>-3.2000000000001805E-2</v>
      </c>
      <c r="AN183" s="102">
        <f t="shared" si="191"/>
        <v>-2.5999999999999801E-2</v>
      </c>
      <c r="AO183" s="102">
        <f t="shared" si="191"/>
        <v>-2.000000000000135E-2</v>
      </c>
      <c r="AP183" s="103">
        <f t="shared" si="13"/>
        <v>2.000000000000135E-2</v>
      </c>
    </row>
    <row r="184" spans="1:42" ht="12.75">
      <c r="A184" s="109">
        <v>42873</v>
      </c>
      <c r="B184" s="106">
        <v>8.2899999999999991</v>
      </c>
      <c r="C184" s="97">
        <v>8.15</v>
      </c>
      <c r="D184" s="99">
        <v>8.01</v>
      </c>
      <c r="E184" s="99">
        <f t="shared" si="0"/>
        <v>7.89</v>
      </c>
      <c r="F184" s="99">
        <v>7.77</v>
      </c>
      <c r="G184" s="99">
        <f t="shared" si="1"/>
        <v>7.71</v>
      </c>
      <c r="H184" s="97">
        <v>7.65</v>
      </c>
      <c r="I184" s="100">
        <f t="shared" si="2"/>
        <v>7.65</v>
      </c>
      <c r="J184" s="100">
        <f t="shared" si="3"/>
        <v>7.65</v>
      </c>
      <c r="K184" s="99">
        <v>7.65</v>
      </c>
      <c r="L184" s="99">
        <f t="shared" si="4"/>
        <v>7.6960000000000006</v>
      </c>
      <c r="M184" s="99">
        <f t="shared" si="5"/>
        <v>7.742</v>
      </c>
      <c r="N184" s="99">
        <f t="shared" si="6"/>
        <v>7.7880000000000003</v>
      </c>
      <c r="O184" s="99">
        <f t="shared" si="7"/>
        <v>7.8339999999999996</v>
      </c>
      <c r="P184" s="97">
        <v>7.88</v>
      </c>
      <c r="Q184" s="100">
        <f t="shared" si="8"/>
        <v>7.9459999999999997</v>
      </c>
      <c r="R184" s="100">
        <f t="shared" si="9"/>
        <v>8.0120000000000005</v>
      </c>
      <c r="S184" s="100">
        <f t="shared" si="10"/>
        <v>8.0780000000000012</v>
      </c>
      <c r="T184" s="100">
        <f t="shared" si="11"/>
        <v>8.1440000000000001</v>
      </c>
      <c r="U184" s="107">
        <v>8.2100000000000009</v>
      </c>
      <c r="V184" s="102">
        <f t="shared" ref="V184:AO184" si="192">B184-B185</f>
        <v>-1.0000000000001563E-2</v>
      </c>
      <c r="W184" s="102">
        <f t="shared" si="192"/>
        <v>-9.9999999999997868E-3</v>
      </c>
      <c r="X184" s="102">
        <f t="shared" si="192"/>
        <v>9.9999999999997868E-3</v>
      </c>
      <c r="Y184" s="102">
        <f t="shared" si="192"/>
        <v>9.9999999999997868E-3</v>
      </c>
      <c r="Z184" s="102">
        <f t="shared" si="192"/>
        <v>9.9999999999997868E-3</v>
      </c>
      <c r="AA184" s="102">
        <f t="shared" si="192"/>
        <v>4.9999999999998934E-3</v>
      </c>
      <c r="AB184" s="102">
        <f t="shared" si="192"/>
        <v>0</v>
      </c>
      <c r="AC184" s="102">
        <f t="shared" si="192"/>
        <v>-3.3333333333329662E-3</v>
      </c>
      <c r="AD184" s="102">
        <f t="shared" si="192"/>
        <v>-6.6666666666668206E-3</v>
      </c>
      <c r="AE184" s="102">
        <f t="shared" si="192"/>
        <v>-9.9999999999997868E-3</v>
      </c>
      <c r="AF184" s="102">
        <f t="shared" si="192"/>
        <v>-1.5999999999999126E-2</v>
      </c>
      <c r="AG184" s="102">
        <f t="shared" si="192"/>
        <v>-2.2000000000000242E-2</v>
      </c>
      <c r="AH184" s="102">
        <f t="shared" si="192"/>
        <v>-2.7999999999999581E-2</v>
      </c>
      <c r="AI184" s="102">
        <f t="shared" si="192"/>
        <v>-3.4000000000000696E-2</v>
      </c>
      <c r="AJ184" s="102">
        <f t="shared" si="192"/>
        <v>-4.0000000000000036E-2</v>
      </c>
      <c r="AK184" s="102">
        <f t="shared" si="192"/>
        <v>-4.6000000000000263E-2</v>
      </c>
      <c r="AL184" s="102">
        <f t="shared" si="192"/>
        <v>-5.1999999999999602E-2</v>
      </c>
      <c r="AM184" s="102">
        <f t="shared" si="192"/>
        <v>-5.7999999999998053E-2</v>
      </c>
      <c r="AN184" s="102">
        <f t="shared" si="192"/>
        <v>-6.4000000000000057E-2</v>
      </c>
      <c r="AO184" s="102">
        <f t="shared" si="192"/>
        <v>-6.9999999999998508E-2</v>
      </c>
      <c r="AP184" s="103">
        <f t="shared" si="13"/>
        <v>9.9999999999997868E-3</v>
      </c>
    </row>
    <row r="185" spans="1:42" ht="12.75">
      <c r="A185" s="109">
        <v>42872</v>
      </c>
      <c r="B185" s="106">
        <v>8.3000000000000007</v>
      </c>
      <c r="C185" s="97">
        <v>8.16</v>
      </c>
      <c r="D185" s="99">
        <v>8</v>
      </c>
      <c r="E185" s="99">
        <f t="shared" si="0"/>
        <v>7.88</v>
      </c>
      <c r="F185" s="99">
        <v>7.76</v>
      </c>
      <c r="G185" s="99">
        <f t="shared" si="1"/>
        <v>7.7050000000000001</v>
      </c>
      <c r="H185" s="97">
        <v>7.65</v>
      </c>
      <c r="I185" s="100">
        <f t="shared" si="2"/>
        <v>7.6533333333333333</v>
      </c>
      <c r="J185" s="100">
        <f t="shared" si="3"/>
        <v>7.6566666666666672</v>
      </c>
      <c r="K185" s="99">
        <v>7.66</v>
      </c>
      <c r="L185" s="99">
        <f t="shared" si="4"/>
        <v>7.7119999999999997</v>
      </c>
      <c r="M185" s="99">
        <f t="shared" si="5"/>
        <v>7.7640000000000002</v>
      </c>
      <c r="N185" s="99">
        <f t="shared" si="6"/>
        <v>7.8159999999999998</v>
      </c>
      <c r="O185" s="99">
        <f t="shared" si="7"/>
        <v>7.8680000000000003</v>
      </c>
      <c r="P185" s="97">
        <v>7.92</v>
      </c>
      <c r="Q185" s="100">
        <f t="shared" si="8"/>
        <v>7.992</v>
      </c>
      <c r="R185" s="100">
        <f t="shared" si="9"/>
        <v>8.0640000000000001</v>
      </c>
      <c r="S185" s="100">
        <f t="shared" si="10"/>
        <v>8.1359999999999992</v>
      </c>
      <c r="T185" s="100">
        <f t="shared" si="11"/>
        <v>8.2080000000000002</v>
      </c>
      <c r="U185" s="107">
        <v>8.2799999999999994</v>
      </c>
      <c r="V185" s="102">
        <f t="shared" ref="V185:AO185" si="193">B185-B186</f>
        <v>1.0000000000001563E-2</v>
      </c>
      <c r="W185" s="102">
        <f t="shared" si="193"/>
        <v>1.9999999999999574E-2</v>
      </c>
      <c r="X185" s="102">
        <f t="shared" si="193"/>
        <v>3.0000000000000249E-2</v>
      </c>
      <c r="Y185" s="102">
        <f t="shared" si="193"/>
        <v>4.4999999999999929E-2</v>
      </c>
      <c r="Z185" s="102">
        <f t="shared" si="193"/>
        <v>5.9999999999999609E-2</v>
      </c>
      <c r="AA185" s="102">
        <f t="shared" si="193"/>
        <v>6.4999999999999503E-2</v>
      </c>
      <c r="AB185" s="102">
        <f t="shared" si="193"/>
        <v>7.0000000000000284E-2</v>
      </c>
      <c r="AC185" s="102">
        <f t="shared" si="193"/>
        <v>6.666666666666643E-2</v>
      </c>
      <c r="AD185" s="102">
        <f t="shared" si="193"/>
        <v>6.3333333333334352E-2</v>
      </c>
      <c r="AE185" s="102">
        <f t="shared" si="193"/>
        <v>6.0000000000000497E-2</v>
      </c>
      <c r="AF185" s="102">
        <f t="shared" si="193"/>
        <v>5.600000000000005E-2</v>
      </c>
      <c r="AG185" s="102">
        <f t="shared" si="193"/>
        <v>5.200000000000049E-2</v>
      </c>
      <c r="AH185" s="102">
        <f t="shared" si="193"/>
        <v>4.8000000000000043E-2</v>
      </c>
      <c r="AI185" s="102">
        <f t="shared" si="193"/>
        <v>4.4000000000000483E-2</v>
      </c>
      <c r="AJ185" s="102">
        <f t="shared" si="193"/>
        <v>4.0000000000000036E-2</v>
      </c>
      <c r="AK185" s="102">
        <f t="shared" si="193"/>
        <v>3.8000000000000256E-2</v>
      </c>
      <c r="AL185" s="102">
        <f t="shared" si="193"/>
        <v>3.5999999999999588E-2</v>
      </c>
      <c r="AM185" s="102">
        <f t="shared" si="193"/>
        <v>3.399999999999892E-2</v>
      </c>
      <c r="AN185" s="102">
        <f t="shared" si="193"/>
        <v>3.2000000000000028E-2</v>
      </c>
      <c r="AO185" s="102">
        <f t="shared" si="193"/>
        <v>2.9999999999999361E-2</v>
      </c>
      <c r="AP185" s="103">
        <f t="shared" si="13"/>
        <v>7.0000000000000284E-2</v>
      </c>
    </row>
    <row r="186" spans="1:42" ht="12.75">
      <c r="A186" s="109">
        <v>42871</v>
      </c>
      <c r="B186" s="106">
        <v>8.2899999999999991</v>
      </c>
      <c r="C186" s="97">
        <v>8.14</v>
      </c>
      <c r="D186" s="99">
        <v>7.97</v>
      </c>
      <c r="E186" s="99">
        <f t="shared" si="0"/>
        <v>7.835</v>
      </c>
      <c r="F186" s="99">
        <v>7.7</v>
      </c>
      <c r="G186" s="99">
        <f t="shared" si="1"/>
        <v>7.6400000000000006</v>
      </c>
      <c r="H186" s="97">
        <v>7.58</v>
      </c>
      <c r="I186" s="100">
        <f t="shared" si="2"/>
        <v>7.5866666666666669</v>
      </c>
      <c r="J186" s="100">
        <f t="shared" si="3"/>
        <v>7.5933333333333328</v>
      </c>
      <c r="K186" s="99">
        <v>7.6</v>
      </c>
      <c r="L186" s="99">
        <f t="shared" si="4"/>
        <v>7.6559999999999997</v>
      </c>
      <c r="M186" s="99">
        <f t="shared" si="5"/>
        <v>7.7119999999999997</v>
      </c>
      <c r="N186" s="99">
        <f t="shared" si="6"/>
        <v>7.7679999999999998</v>
      </c>
      <c r="O186" s="99">
        <f t="shared" si="7"/>
        <v>7.8239999999999998</v>
      </c>
      <c r="P186" s="97">
        <v>7.88</v>
      </c>
      <c r="Q186" s="100">
        <f t="shared" si="8"/>
        <v>7.9539999999999997</v>
      </c>
      <c r="R186" s="100">
        <f t="shared" si="9"/>
        <v>8.0280000000000005</v>
      </c>
      <c r="S186" s="100">
        <f t="shared" si="10"/>
        <v>8.1020000000000003</v>
      </c>
      <c r="T186" s="100">
        <f t="shared" si="11"/>
        <v>8.1760000000000002</v>
      </c>
      <c r="U186" s="107">
        <v>8.25</v>
      </c>
      <c r="V186" s="102">
        <f t="shared" ref="V186:AO186" si="194">B186-B187</f>
        <v>0</v>
      </c>
      <c r="W186" s="102">
        <f t="shared" si="194"/>
        <v>2.000000000000135E-2</v>
      </c>
      <c r="X186" s="102">
        <f t="shared" si="194"/>
        <v>2.9999999999999361E-2</v>
      </c>
      <c r="Y186" s="102">
        <f t="shared" si="194"/>
        <v>3.4999999999999254E-2</v>
      </c>
      <c r="Z186" s="102">
        <f t="shared" si="194"/>
        <v>4.0000000000000036E-2</v>
      </c>
      <c r="AA186" s="102">
        <f t="shared" si="194"/>
        <v>4.4999999999999929E-2</v>
      </c>
      <c r="AB186" s="102">
        <f t="shared" si="194"/>
        <v>4.9999999999999822E-2</v>
      </c>
      <c r="AC186" s="102">
        <f t="shared" si="194"/>
        <v>4.6666666666666856E-2</v>
      </c>
      <c r="AD186" s="102">
        <f t="shared" si="194"/>
        <v>4.3333333333333002E-2</v>
      </c>
      <c r="AE186" s="102">
        <f t="shared" si="194"/>
        <v>4.0000000000000036E-2</v>
      </c>
      <c r="AF186" s="102">
        <f t="shared" si="194"/>
        <v>3.3999999999999808E-2</v>
      </c>
      <c r="AG186" s="102">
        <f t="shared" si="194"/>
        <v>2.7999999999999581E-2</v>
      </c>
      <c r="AH186" s="102">
        <f t="shared" si="194"/>
        <v>2.2000000000000242E-2</v>
      </c>
      <c r="AI186" s="102">
        <f t="shared" si="194"/>
        <v>1.6000000000000014E-2</v>
      </c>
      <c r="AJ186" s="102">
        <f t="shared" si="194"/>
        <v>9.9999999999997868E-3</v>
      </c>
      <c r="AK186" s="102">
        <f t="shared" si="194"/>
        <v>5.9999999999993392E-3</v>
      </c>
      <c r="AL186" s="102">
        <f t="shared" si="194"/>
        <v>2.0000000000006679E-3</v>
      </c>
      <c r="AM186" s="102">
        <f t="shared" si="194"/>
        <v>-1.9999999999988916E-3</v>
      </c>
      <c r="AN186" s="102">
        <f t="shared" si="194"/>
        <v>-6.0000000000002274E-3</v>
      </c>
      <c r="AO186" s="102">
        <f t="shared" si="194"/>
        <v>-9.9999999999997868E-3</v>
      </c>
      <c r="AP186" s="103">
        <f t="shared" si="13"/>
        <v>4.9999999999999822E-2</v>
      </c>
    </row>
    <row r="187" spans="1:42" ht="12.75">
      <c r="A187" s="109">
        <v>42870</v>
      </c>
      <c r="B187" s="106">
        <v>8.2899999999999991</v>
      </c>
      <c r="C187" s="97">
        <v>8.1199999999999992</v>
      </c>
      <c r="D187" s="99">
        <v>7.94</v>
      </c>
      <c r="E187" s="99">
        <f t="shared" si="0"/>
        <v>7.8000000000000007</v>
      </c>
      <c r="F187" s="99">
        <v>7.66</v>
      </c>
      <c r="G187" s="99">
        <f t="shared" si="1"/>
        <v>7.5950000000000006</v>
      </c>
      <c r="H187" s="97">
        <v>7.53</v>
      </c>
      <c r="I187" s="100">
        <f t="shared" si="2"/>
        <v>7.54</v>
      </c>
      <c r="J187" s="100">
        <f t="shared" si="3"/>
        <v>7.55</v>
      </c>
      <c r="K187" s="99">
        <v>7.56</v>
      </c>
      <c r="L187" s="99">
        <f t="shared" si="4"/>
        <v>7.6219999999999999</v>
      </c>
      <c r="M187" s="99">
        <f t="shared" si="5"/>
        <v>7.6840000000000002</v>
      </c>
      <c r="N187" s="99">
        <f t="shared" si="6"/>
        <v>7.7459999999999996</v>
      </c>
      <c r="O187" s="99">
        <f t="shared" si="7"/>
        <v>7.8079999999999998</v>
      </c>
      <c r="P187" s="97">
        <v>7.87</v>
      </c>
      <c r="Q187" s="100">
        <f t="shared" si="8"/>
        <v>7.9480000000000004</v>
      </c>
      <c r="R187" s="100">
        <f t="shared" si="9"/>
        <v>8.0259999999999998</v>
      </c>
      <c r="S187" s="100">
        <f t="shared" si="10"/>
        <v>8.1039999999999992</v>
      </c>
      <c r="T187" s="100">
        <f t="shared" si="11"/>
        <v>8.1820000000000004</v>
      </c>
      <c r="U187" s="107">
        <v>8.26</v>
      </c>
      <c r="V187" s="102">
        <f t="shared" ref="V187:AO187" si="195">B187-B188</f>
        <v>4.9999999999998934E-2</v>
      </c>
      <c r="W187" s="102">
        <f t="shared" si="195"/>
        <v>3.9999999999999147E-2</v>
      </c>
      <c r="X187" s="102">
        <f t="shared" si="195"/>
        <v>1.0000000000000675E-2</v>
      </c>
      <c r="Y187" s="102">
        <f t="shared" si="195"/>
        <v>-2.4999999999998579E-2</v>
      </c>
      <c r="Z187" s="102">
        <f t="shared" si="195"/>
        <v>-5.9999999999999609E-2</v>
      </c>
      <c r="AA187" s="102">
        <f t="shared" si="195"/>
        <v>-7.4999999999999289E-2</v>
      </c>
      <c r="AB187" s="102">
        <f t="shared" si="195"/>
        <v>-8.9999999999999858E-2</v>
      </c>
      <c r="AC187" s="102">
        <f t="shared" si="195"/>
        <v>-8.6666666666666892E-2</v>
      </c>
      <c r="AD187" s="102">
        <f t="shared" si="195"/>
        <v>-8.3333333333333037E-2</v>
      </c>
      <c r="AE187" s="102">
        <f t="shared" si="195"/>
        <v>-8.0000000000000071E-2</v>
      </c>
      <c r="AF187" s="102">
        <f t="shared" si="195"/>
        <v>-6.4000000000000057E-2</v>
      </c>
      <c r="AG187" s="102">
        <f t="shared" si="195"/>
        <v>-4.8000000000000043E-2</v>
      </c>
      <c r="AH187" s="102">
        <f t="shared" si="195"/>
        <v>-3.2000000000000028E-2</v>
      </c>
      <c r="AI187" s="102">
        <f t="shared" si="195"/>
        <v>-1.6000000000000014E-2</v>
      </c>
      <c r="AJ187" s="102">
        <f t="shared" si="195"/>
        <v>0</v>
      </c>
      <c r="AK187" s="102">
        <f t="shared" si="195"/>
        <v>9.9999999999997868E-3</v>
      </c>
      <c r="AL187" s="102">
        <f t="shared" si="195"/>
        <v>1.9999999999999574E-2</v>
      </c>
      <c r="AM187" s="102">
        <f t="shared" si="195"/>
        <v>2.9999999999999361E-2</v>
      </c>
      <c r="AN187" s="102">
        <f t="shared" si="195"/>
        <v>3.9999999999999147E-2</v>
      </c>
      <c r="AO187" s="102">
        <f t="shared" si="195"/>
        <v>4.9999999999998934E-2</v>
      </c>
      <c r="AP187" s="103">
        <f t="shared" si="13"/>
        <v>4.9999999999998934E-2</v>
      </c>
    </row>
    <row r="188" spans="1:42" ht="12.75">
      <c r="A188" s="109">
        <v>42867</v>
      </c>
      <c r="B188" s="106">
        <v>8.24</v>
      </c>
      <c r="C188" s="97">
        <v>8.08</v>
      </c>
      <c r="D188" s="99">
        <v>7.93</v>
      </c>
      <c r="E188" s="99">
        <f t="shared" si="0"/>
        <v>7.8249999999999993</v>
      </c>
      <c r="F188" s="99">
        <v>7.72</v>
      </c>
      <c r="G188" s="99">
        <f t="shared" si="1"/>
        <v>7.67</v>
      </c>
      <c r="H188" s="97">
        <v>7.62</v>
      </c>
      <c r="I188" s="100">
        <f t="shared" si="2"/>
        <v>7.6266666666666669</v>
      </c>
      <c r="J188" s="100">
        <f t="shared" si="3"/>
        <v>7.6333333333333329</v>
      </c>
      <c r="K188" s="99">
        <v>7.64</v>
      </c>
      <c r="L188" s="99">
        <f t="shared" si="4"/>
        <v>7.6859999999999999</v>
      </c>
      <c r="M188" s="99">
        <f t="shared" si="5"/>
        <v>7.7320000000000002</v>
      </c>
      <c r="N188" s="99">
        <f t="shared" si="6"/>
        <v>7.7779999999999996</v>
      </c>
      <c r="O188" s="99">
        <f t="shared" si="7"/>
        <v>7.8239999999999998</v>
      </c>
      <c r="P188" s="97">
        <v>7.87</v>
      </c>
      <c r="Q188" s="100">
        <f t="shared" si="8"/>
        <v>7.9380000000000006</v>
      </c>
      <c r="R188" s="100">
        <f t="shared" si="9"/>
        <v>8.0060000000000002</v>
      </c>
      <c r="S188" s="100">
        <f t="shared" si="10"/>
        <v>8.0739999999999998</v>
      </c>
      <c r="T188" s="100">
        <f t="shared" si="11"/>
        <v>8.1420000000000012</v>
      </c>
      <c r="U188" s="107">
        <v>8.2100000000000009</v>
      </c>
      <c r="V188" s="102">
        <f t="shared" ref="V188:AO188" si="196">B188-B189</f>
        <v>-9.9999999999997868E-3</v>
      </c>
      <c r="W188" s="102">
        <f t="shared" si="196"/>
        <v>-6.0000000000000497E-2</v>
      </c>
      <c r="X188" s="102">
        <f t="shared" si="196"/>
        <v>-4.0000000000000036E-2</v>
      </c>
      <c r="Y188" s="102">
        <f t="shared" si="196"/>
        <v>-1.5000000000000568E-2</v>
      </c>
      <c r="Z188" s="102">
        <f t="shared" si="196"/>
        <v>9.9999999999997868E-3</v>
      </c>
      <c r="AA188" s="102">
        <f t="shared" si="196"/>
        <v>1.9999999999999574E-2</v>
      </c>
      <c r="AB188" s="102">
        <f t="shared" si="196"/>
        <v>3.0000000000000249E-2</v>
      </c>
      <c r="AC188" s="102">
        <f t="shared" si="196"/>
        <v>2.0000000000000462E-2</v>
      </c>
      <c r="AD188" s="102">
        <f t="shared" si="196"/>
        <v>9.9999999999997868E-3</v>
      </c>
      <c r="AE188" s="102">
        <f t="shared" si="196"/>
        <v>0</v>
      </c>
      <c r="AF188" s="102">
        <f t="shared" si="196"/>
        <v>-1.4000000000000234E-2</v>
      </c>
      <c r="AG188" s="102">
        <f t="shared" si="196"/>
        <v>-2.7999999999999581E-2</v>
      </c>
      <c r="AH188" s="102">
        <f t="shared" si="196"/>
        <v>-4.2000000000000703E-2</v>
      </c>
      <c r="AI188" s="102">
        <f t="shared" si="196"/>
        <v>-5.600000000000005E-2</v>
      </c>
      <c r="AJ188" s="102">
        <f t="shared" si="196"/>
        <v>-7.0000000000000284E-2</v>
      </c>
      <c r="AK188" s="102">
        <f t="shared" si="196"/>
        <v>-7.6000000000000512E-2</v>
      </c>
      <c r="AL188" s="102">
        <f t="shared" si="196"/>
        <v>-8.2000000000000739E-2</v>
      </c>
      <c r="AM188" s="102">
        <f t="shared" si="196"/>
        <v>-8.8000000000000966E-2</v>
      </c>
      <c r="AN188" s="102">
        <f t="shared" si="196"/>
        <v>-9.3999999999999417E-2</v>
      </c>
      <c r="AO188" s="102">
        <f t="shared" si="196"/>
        <v>-9.9999999999999645E-2</v>
      </c>
      <c r="AP188" s="103">
        <f t="shared" si="13"/>
        <v>3.0000000000000249E-2</v>
      </c>
    </row>
    <row r="189" spans="1:42" ht="12.75">
      <c r="A189" s="109">
        <v>42866</v>
      </c>
      <c r="B189" s="106">
        <v>8.25</v>
      </c>
      <c r="C189" s="97">
        <v>8.14</v>
      </c>
      <c r="D189" s="99">
        <v>7.97</v>
      </c>
      <c r="E189" s="99">
        <f t="shared" si="0"/>
        <v>7.84</v>
      </c>
      <c r="F189" s="99">
        <v>7.71</v>
      </c>
      <c r="G189" s="99">
        <f t="shared" si="1"/>
        <v>7.65</v>
      </c>
      <c r="H189" s="97">
        <v>7.59</v>
      </c>
      <c r="I189" s="100">
        <f t="shared" si="2"/>
        <v>7.6066666666666665</v>
      </c>
      <c r="J189" s="100">
        <f t="shared" si="3"/>
        <v>7.6233333333333331</v>
      </c>
      <c r="K189" s="99">
        <v>7.64</v>
      </c>
      <c r="L189" s="99">
        <f t="shared" si="4"/>
        <v>7.7</v>
      </c>
      <c r="M189" s="99">
        <f t="shared" si="5"/>
        <v>7.76</v>
      </c>
      <c r="N189" s="99">
        <f t="shared" si="6"/>
        <v>7.82</v>
      </c>
      <c r="O189" s="99">
        <f t="shared" si="7"/>
        <v>7.88</v>
      </c>
      <c r="P189" s="97">
        <v>7.94</v>
      </c>
      <c r="Q189" s="100">
        <f t="shared" si="8"/>
        <v>8.0140000000000011</v>
      </c>
      <c r="R189" s="100">
        <f t="shared" si="9"/>
        <v>8.088000000000001</v>
      </c>
      <c r="S189" s="100">
        <f t="shared" si="10"/>
        <v>8.1620000000000008</v>
      </c>
      <c r="T189" s="100">
        <f t="shared" si="11"/>
        <v>8.2360000000000007</v>
      </c>
      <c r="U189" s="107">
        <v>8.31</v>
      </c>
      <c r="V189" s="102">
        <f t="shared" ref="V189:AO189" si="197">B189-B190</f>
        <v>-0.11999999999999922</v>
      </c>
      <c r="W189" s="102">
        <f t="shared" si="197"/>
        <v>-3.9999999999999147E-2</v>
      </c>
      <c r="X189" s="102">
        <f t="shared" si="197"/>
        <v>-1.0000000000000675E-2</v>
      </c>
      <c r="Y189" s="102">
        <f t="shared" si="197"/>
        <v>-5.0000000000007816E-3</v>
      </c>
      <c r="Z189" s="102">
        <f t="shared" si="197"/>
        <v>0</v>
      </c>
      <c r="AA189" s="102">
        <f t="shared" si="197"/>
        <v>0</v>
      </c>
      <c r="AB189" s="102">
        <f t="shared" si="197"/>
        <v>0</v>
      </c>
      <c r="AC189" s="102">
        <f t="shared" si="197"/>
        <v>0</v>
      </c>
      <c r="AD189" s="102">
        <f t="shared" si="197"/>
        <v>0</v>
      </c>
      <c r="AE189" s="102">
        <f t="shared" si="197"/>
        <v>0</v>
      </c>
      <c r="AF189" s="102">
        <f t="shared" si="197"/>
        <v>0</v>
      </c>
      <c r="AG189" s="102">
        <f t="shared" si="197"/>
        <v>0</v>
      </c>
      <c r="AH189" s="102">
        <f t="shared" si="197"/>
        <v>0</v>
      </c>
      <c r="AI189" s="102">
        <f t="shared" si="197"/>
        <v>0</v>
      </c>
      <c r="AJ189" s="102">
        <f t="shared" si="197"/>
        <v>0</v>
      </c>
      <c r="AK189" s="102">
        <f t="shared" si="197"/>
        <v>0</v>
      </c>
      <c r="AL189" s="102">
        <f t="shared" si="197"/>
        <v>0</v>
      </c>
      <c r="AM189" s="102">
        <f t="shared" si="197"/>
        <v>0</v>
      </c>
      <c r="AN189" s="102">
        <f t="shared" si="197"/>
        <v>0</v>
      </c>
      <c r="AO189" s="102">
        <f t="shared" si="197"/>
        <v>0</v>
      </c>
      <c r="AP189" s="103">
        <f t="shared" si="13"/>
        <v>0</v>
      </c>
    </row>
    <row r="190" spans="1:42" ht="12.75">
      <c r="A190" s="109">
        <v>42865</v>
      </c>
      <c r="B190" s="106">
        <v>8.3699999999999992</v>
      </c>
      <c r="C190" s="97">
        <v>8.18</v>
      </c>
      <c r="D190" s="99">
        <v>7.98</v>
      </c>
      <c r="E190" s="99">
        <f t="shared" si="0"/>
        <v>7.8450000000000006</v>
      </c>
      <c r="F190" s="99">
        <v>7.71</v>
      </c>
      <c r="G190" s="99">
        <f t="shared" si="1"/>
        <v>7.65</v>
      </c>
      <c r="H190" s="97">
        <v>7.59</v>
      </c>
      <c r="I190" s="100">
        <f t="shared" si="2"/>
        <v>7.6066666666666665</v>
      </c>
      <c r="J190" s="100">
        <f t="shared" si="3"/>
        <v>7.6233333333333331</v>
      </c>
      <c r="K190" s="99">
        <v>7.64</v>
      </c>
      <c r="L190" s="99">
        <f t="shared" si="4"/>
        <v>7.7</v>
      </c>
      <c r="M190" s="99">
        <f t="shared" si="5"/>
        <v>7.76</v>
      </c>
      <c r="N190" s="99">
        <f t="shared" si="6"/>
        <v>7.82</v>
      </c>
      <c r="O190" s="99">
        <f t="shared" si="7"/>
        <v>7.88</v>
      </c>
      <c r="P190" s="97">
        <v>7.94</v>
      </c>
      <c r="Q190" s="100">
        <f t="shared" si="8"/>
        <v>8.0140000000000011</v>
      </c>
      <c r="R190" s="100">
        <f t="shared" si="9"/>
        <v>8.088000000000001</v>
      </c>
      <c r="S190" s="100">
        <f t="shared" si="10"/>
        <v>8.1620000000000008</v>
      </c>
      <c r="T190" s="100">
        <f t="shared" si="11"/>
        <v>8.2360000000000007</v>
      </c>
      <c r="U190" s="107">
        <v>8.31</v>
      </c>
      <c r="V190" s="102">
        <f t="shared" ref="V190:AO190" si="198">B190-B191</f>
        <v>-0.10000000000000142</v>
      </c>
      <c r="W190" s="102">
        <f t="shared" si="198"/>
        <v>-8.0000000000000071E-2</v>
      </c>
      <c r="X190" s="102">
        <f t="shared" si="198"/>
        <v>-0.10999999999999943</v>
      </c>
      <c r="Y190" s="102">
        <f t="shared" si="198"/>
        <v>-0.12499999999999911</v>
      </c>
      <c r="Z190" s="102">
        <f t="shared" si="198"/>
        <v>-0.13999999999999968</v>
      </c>
      <c r="AA190" s="102">
        <f t="shared" si="198"/>
        <v>-0.13999999999999968</v>
      </c>
      <c r="AB190" s="102">
        <f t="shared" si="198"/>
        <v>-0.14000000000000057</v>
      </c>
      <c r="AC190" s="102">
        <f t="shared" si="198"/>
        <v>-0.12666666666666693</v>
      </c>
      <c r="AD190" s="102">
        <f t="shared" si="198"/>
        <v>-0.11333333333333417</v>
      </c>
      <c r="AE190" s="102">
        <f t="shared" si="198"/>
        <v>-0.10000000000000053</v>
      </c>
      <c r="AF190" s="102">
        <f t="shared" si="198"/>
        <v>-9.6000000000000085E-2</v>
      </c>
      <c r="AG190" s="102">
        <f t="shared" si="198"/>
        <v>-9.2000000000000526E-2</v>
      </c>
      <c r="AH190" s="102">
        <f t="shared" si="198"/>
        <v>-8.799999999999919E-2</v>
      </c>
      <c r="AI190" s="102">
        <f t="shared" si="198"/>
        <v>-8.3999999999999631E-2</v>
      </c>
      <c r="AJ190" s="102">
        <f t="shared" si="198"/>
        <v>-7.9999999999999183E-2</v>
      </c>
      <c r="AK190" s="102">
        <f t="shared" si="198"/>
        <v>-7.5999999999998735E-2</v>
      </c>
      <c r="AL190" s="102">
        <f t="shared" si="198"/>
        <v>-7.1999999999999176E-2</v>
      </c>
      <c r="AM190" s="102">
        <f t="shared" si="198"/>
        <v>-6.799999999999784E-2</v>
      </c>
      <c r="AN190" s="102">
        <f t="shared" si="198"/>
        <v>-6.399999999999828E-2</v>
      </c>
      <c r="AO190" s="102">
        <f t="shared" si="198"/>
        <v>-5.9999999999998721E-2</v>
      </c>
      <c r="AP190" s="103">
        <f t="shared" si="13"/>
        <v>-5.9999999999998721E-2</v>
      </c>
    </row>
    <row r="191" spans="1:42" ht="12.75">
      <c r="A191" s="109">
        <v>42860</v>
      </c>
      <c r="B191" s="106">
        <v>8.4700000000000006</v>
      </c>
      <c r="C191" s="97">
        <v>8.26</v>
      </c>
      <c r="D191" s="99">
        <v>8.09</v>
      </c>
      <c r="E191" s="99">
        <f t="shared" si="0"/>
        <v>7.97</v>
      </c>
      <c r="F191" s="99">
        <v>7.85</v>
      </c>
      <c r="G191" s="99">
        <f t="shared" si="1"/>
        <v>7.79</v>
      </c>
      <c r="H191" s="97">
        <v>7.73</v>
      </c>
      <c r="I191" s="100">
        <f t="shared" si="2"/>
        <v>7.7333333333333334</v>
      </c>
      <c r="J191" s="100">
        <f t="shared" si="3"/>
        <v>7.7366666666666672</v>
      </c>
      <c r="K191" s="99">
        <v>7.74</v>
      </c>
      <c r="L191" s="99">
        <f t="shared" si="4"/>
        <v>7.7960000000000003</v>
      </c>
      <c r="M191" s="99">
        <f t="shared" si="5"/>
        <v>7.8520000000000003</v>
      </c>
      <c r="N191" s="99">
        <f t="shared" si="6"/>
        <v>7.9079999999999995</v>
      </c>
      <c r="O191" s="99">
        <f t="shared" si="7"/>
        <v>7.9639999999999995</v>
      </c>
      <c r="P191" s="97">
        <v>8.02</v>
      </c>
      <c r="Q191" s="100">
        <f t="shared" si="8"/>
        <v>8.09</v>
      </c>
      <c r="R191" s="100">
        <f t="shared" si="9"/>
        <v>8.16</v>
      </c>
      <c r="S191" s="100">
        <f t="shared" si="10"/>
        <v>8.2299999999999986</v>
      </c>
      <c r="T191" s="100">
        <f t="shared" si="11"/>
        <v>8.2999999999999989</v>
      </c>
      <c r="U191" s="107">
        <v>8.3699999999999992</v>
      </c>
      <c r="V191" s="102">
        <f t="shared" ref="V191:AO191" si="199">B191-B192</f>
        <v>0.12000000000000099</v>
      </c>
      <c r="W191" s="102">
        <f t="shared" si="199"/>
        <v>8.0000000000000071E-2</v>
      </c>
      <c r="X191" s="102">
        <f t="shared" si="199"/>
        <v>7.0000000000000284E-2</v>
      </c>
      <c r="Y191" s="102">
        <f t="shared" si="199"/>
        <v>6.5000000000000391E-2</v>
      </c>
      <c r="Z191" s="102">
        <f t="shared" si="199"/>
        <v>5.9999999999999609E-2</v>
      </c>
      <c r="AA191" s="102">
        <f t="shared" si="199"/>
        <v>5.5000000000000604E-2</v>
      </c>
      <c r="AB191" s="102">
        <f t="shared" si="199"/>
        <v>5.0000000000000711E-2</v>
      </c>
      <c r="AC191" s="102">
        <f t="shared" si="199"/>
        <v>4.333333333333389E-2</v>
      </c>
      <c r="AD191" s="102">
        <f t="shared" si="199"/>
        <v>3.6666666666667069E-2</v>
      </c>
      <c r="AE191" s="102">
        <f t="shared" si="199"/>
        <v>3.0000000000000249E-2</v>
      </c>
      <c r="AF191" s="102">
        <f t="shared" si="199"/>
        <v>2.4000000000000021E-2</v>
      </c>
      <c r="AG191" s="102">
        <f t="shared" si="199"/>
        <v>1.8000000000000682E-2</v>
      </c>
      <c r="AH191" s="102">
        <f t="shared" si="199"/>
        <v>1.1999999999999567E-2</v>
      </c>
      <c r="AI191" s="102">
        <f t="shared" si="199"/>
        <v>6.0000000000002274E-3</v>
      </c>
      <c r="AJ191" s="102">
        <f t="shared" si="199"/>
        <v>0</v>
      </c>
      <c r="AK191" s="102">
        <f t="shared" si="199"/>
        <v>-2.0000000000006679E-3</v>
      </c>
      <c r="AL191" s="102">
        <f t="shared" si="199"/>
        <v>-3.9999999999995595E-3</v>
      </c>
      <c r="AM191" s="102">
        <f t="shared" si="199"/>
        <v>-6.0000000000020037E-3</v>
      </c>
      <c r="AN191" s="102">
        <f t="shared" si="199"/>
        <v>-8.0000000000008953E-3</v>
      </c>
      <c r="AO191" s="102">
        <f t="shared" si="199"/>
        <v>-1.0000000000001563E-2</v>
      </c>
      <c r="AP191" s="103">
        <f t="shared" si="13"/>
        <v>0.12000000000000099</v>
      </c>
    </row>
    <row r="192" spans="1:42" ht="12.75">
      <c r="A192" s="109">
        <v>42859</v>
      </c>
      <c r="B192" s="106">
        <v>8.35</v>
      </c>
      <c r="C192" s="97">
        <v>8.18</v>
      </c>
      <c r="D192" s="99">
        <v>8.02</v>
      </c>
      <c r="E192" s="99">
        <f t="shared" si="0"/>
        <v>7.9049999999999994</v>
      </c>
      <c r="F192" s="99">
        <v>7.79</v>
      </c>
      <c r="G192" s="99">
        <f t="shared" si="1"/>
        <v>7.7349999999999994</v>
      </c>
      <c r="H192" s="97">
        <v>7.68</v>
      </c>
      <c r="I192" s="100">
        <f t="shared" si="2"/>
        <v>7.6899999999999995</v>
      </c>
      <c r="J192" s="100">
        <f t="shared" si="3"/>
        <v>7.7</v>
      </c>
      <c r="K192" s="99">
        <v>7.71</v>
      </c>
      <c r="L192" s="99">
        <f t="shared" si="4"/>
        <v>7.7720000000000002</v>
      </c>
      <c r="M192" s="99">
        <f t="shared" si="5"/>
        <v>7.8339999999999996</v>
      </c>
      <c r="N192" s="99">
        <f t="shared" si="6"/>
        <v>7.8959999999999999</v>
      </c>
      <c r="O192" s="99">
        <f t="shared" si="7"/>
        <v>7.9579999999999993</v>
      </c>
      <c r="P192" s="97">
        <v>8.02</v>
      </c>
      <c r="Q192" s="100">
        <f t="shared" si="8"/>
        <v>8.0920000000000005</v>
      </c>
      <c r="R192" s="100">
        <f t="shared" si="9"/>
        <v>8.1639999999999997</v>
      </c>
      <c r="S192" s="100">
        <f t="shared" si="10"/>
        <v>8.2360000000000007</v>
      </c>
      <c r="T192" s="100">
        <f t="shared" si="11"/>
        <v>8.3079999999999998</v>
      </c>
      <c r="U192" s="107">
        <v>8.3800000000000008</v>
      </c>
      <c r="V192" s="102">
        <f t="shared" ref="V192:AO192" si="200">B192-B193</f>
        <v>2.9999999999999361E-2</v>
      </c>
      <c r="W192" s="102">
        <f t="shared" si="200"/>
        <v>8.9999999999999858E-2</v>
      </c>
      <c r="X192" s="102">
        <f t="shared" si="200"/>
        <v>8.9999999999999858E-2</v>
      </c>
      <c r="Y192" s="102">
        <f t="shared" si="200"/>
        <v>8.9999999999999858E-2</v>
      </c>
      <c r="Z192" s="102">
        <f t="shared" si="200"/>
        <v>8.9999999999999858E-2</v>
      </c>
      <c r="AA192" s="102">
        <f t="shared" si="200"/>
        <v>7.9999999999999183E-2</v>
      </c>
      <c r="AB192" s="102">
        <f t="shared" si="200"/>
        <v>6.9999999999999396E-2</v>
      </c>
      <c r="AC192" s="102">
        <f t="shared" si="200"/>
        <v>6.9999999999999396E-2</v>
      </c>
      <c r="AD192" s="102">
        <f t="shared" si="200"/>
        <v>7.0000000000000284E-2</v>
      </c>
      <c r="AE192" s="102">
        <f t="shared" si="200"/>
        <v>7.0000000000000284E-2</v>
      </c>
      <c r="AF192" s="102">
        <f t="shared" si="200"/>
        <v>7.4000000000000732E-2</v>
      </c>
      <c r="AG192" s="102">
        <f t="shared" si="200"/>
        <v>7.8000000000000291E-2</v>
      </c>
      <c r="AH192" s="102">
        <f t="shared" si="200"/>
        <v>8.1999999999999851E-2</v>
      </c>
      <c r="AI192" s="102">
        <f t="shared" si="200"/>
        <v>8.599999999999941E-2</v>
      </c>
      <c r="AJ192" s="102">
        <f t="shared" si="200"/>
        <v>8.9999999999999858E-2</v>
      </c>
      <c r="AK192" s="102">
        <f t="shared" si="200"/>
        <v>9.4000000000001194E-2</v>
      </c>
      <c r="AL192" s="102">
        <f t="shared" si="200"/>
        <v>9.8000000000000753E-2</v>
      </c>
      <c r="AM192" s="102">
        <f t="shared" si="200"/>
        <v>0.10200000000000031</v>
      </c>
      <c r="AN192" s="102">
        <f t="shared" si="200"/>
        <v>0.10599999999999987</v>
      </c>
      <c r="AO192" s="102">
        <f t="shared" si="200"/>
        <v>0.11000000000000121</v>
      </c>
      <c r="AP192" s="103">
        <f t="shared" si="13"/>
        <v>0.11000000000000121</v>
      </c>
    </row>
    <row r="193" spans="1:42" ht="12.75">
      <c r="A193" s="109">
        <v>42858</v>
      </c>
      <c r="B193" s="106">
        <v>8.32</v>
      </c>
      <c r="C193" s="97">
        <v>8.09</v>
      </c>
      <c r="D193" s="99">
        <v>7.93</v>
      </c>
      <c r="E193" s="99">
        <f t="shared" si="0"/>
        <v>7.8149999999999995</v>
      </c>
      <c r="F193" s="99">
        <v>7.7</v>
      </c>
      <c r="G193" s="99">
        <f t="shared" si="1"/>
        <v>7.6550000000000002</v>
      </c>
      <c r="H193" s="97">
        <v>7.61</v>
      </c>
      <c r="I193" s="100">
        <f t="shared" si="2"/>
        <v>7.62</v>
      </c>
      <c r="J193" s="100">
        <f t="shared" si="3"/>
        <v>7.63</v>
      </c>
      <c r="K193" s="99">
        <v>7.64</v>
      </c>
      <c r="L193" s="99">
        <f t="shared" si="4"/>
        <v>7.6979999999999995</v>
      </c>
      <c r="M193" s="99">
        <f t="shared" si="5"/>
        <v>7.7559999999999993</v>
      </c>
      <c r="N193" s="99">
        <f t="shared" si="6"/>
        <v>7.8140000000000001</v>
      </c>
      <c r="O193" s="99">
        <f t="shared" si="7"/>
        <v>7.8719999999999999</v>
      </c>
      <c r="P193" s="97">
        <v>7.93</v>
      </c>
      <c r="Q193" s="100">
        <f t="shared" si="8"/>
        <v>7.9979999999999993</v>
      </c>
      <c r="R193" s="100">
        <f t="shared" si="9"/>
        <v>8.0659999999999989</v>
      </c>
      <c r="S193" s="100">
        <f t="shared" si="10"/>
        <v>8.1340000000000003</v>
      </c>
      <c r="T193" s="100">
        <f t="shared" si="11"/>
        <v>8.202</v>
      </c>
      <c r="U193" s="107">
        <v>8.27</v>
      </c>
      <c r="V193" s="102">
        <f t="shared" ref="V193:AO193" si="201">B193-B194</f>
        <v>-9.9999999999997868E-3</v>
      </c>
      <c r="W193" s="102">
        <f t="shared" si="201"/>
        <v>9.9999999999997868E-3</v>
      </c>
      <c r="X193" s="102">
        <f t="shared" si="201"/>
        <v>4.0000000000000036E-2</v>
      </c>
      <c r="Y193" s="102">
        <f t="shared" si="201"/>
        <v>3.9999999999999147E-2</v>
      </c>
      <c r="Z193" s="102">
        <f t="shared" si="201"/>
        <v>4.0000000000000036E-2</v>
      </c>
      <c r="AA193" s="102">
        <f t="shared" si="201"/>
        <v>4.0000000000000036E-2</v>
      </c>
      <c r="AB193" s="102">
        <f t="shared" si="201"/>
        <v>4.0000000000000036E-2</v>
      </c>
      <c r="AC193" s="102">
        <f t="shared" si="201"/>
        <v>3.3333333333333215E-2</v>
      </c>
      <c r="AD193" s="102">
        <f t="shared" si="201"/>
        <v>2.6666666666666394E-2</v>
      </c>
      <c r="AE193" s="102">
        <f t="shared" si="201"/>
        <v>1.9999999999999574E-2</v>
      </c>
      <c r="AF193" s="102">
        <f t="shared" si="201"/>
        <v>1.7999999999999794E-2</v>
      </c>
      <c r="AG193" s="102">
        <f t="shared" si="201"/>
        <v>1.5999999999999126E-2</v>
      </c>
      <c r="AH193" s="102">
        <f t="shared" si="201"/>
        <v>1.4000000000000234E-2</v>
      </c>
      <c r="AI193" s="102">
        <f t="shared" si="201"/>
        <v>1.1999999999999567E-2</v>
      </c>
      <c r="AJ193" s="102">
        <f t="shared" si="201"/>
        <v>9.9999999999997868E-3</v>
      </c>
      <c r="AK193" s="102">
        <f t="shared" si="201"/>
        <v>1.1999999999999567E-2</v>
      </c>
      <c r="AL193" s="102">
        <f t="shared" si="201"/>
        <v>1.3999999999999346E-2</v>
      </c>
      <c r="AM193" s="102">
        <f t="shared" si="201"/>
        <v>1.6000000000000014E-2</v>
      </c>
      <c r="AN193" s="102">
        <f t="shared" si="201"/>
        <v>1.8000000000000682E-2</v>
      </c>
      <c r="AO193" s="102">
        <f t="shared" si="201"/>
        <v>1.9999999999999574E-2</v>
      </c>
      <c r="AP193" s="103">
        <f t="shared" si="13"/>
        <v>4.0000000000000036E-2</v>
      </c>
    </row>
    <row r="194" spans="1:42" ht="12.75">
      <c r="A194" s="109">
        <v>42857</v>
      </c>
      <c r="B194" s="106">
        <v>8.33</v>
      </c>
      <c r="C194" s="97">
        <v>8.08</v>
      </c>
      <c r="D194" s="99">
        <v>7.89</v>
      </c>
      <c r="E194" s="99">
        <f t="shared" si="0"/>
        <v>7.7750000000000004</v>
      </c>
      <c r="F194" s="99">
        <v>7.66</v>
      </c>
      <c r="G194" s="99">
        <f t="shared" si="1"/>
        <v>7.6150000000000002</v>
      </c>
      <c r="H194" s="97">
        <v>7.57</v>
      </c>
      <c r="I194" s="100">
        <f t="shared" si="2"/>
        <v>7.5866666666666669</v>
      </c>
      <c r="J194" s="100">
        <f t="shared" si="3"/>
        <v>7.6033333333333335</v>
      </c>
      <c r="K194" s="99">
        <v>7.62</v>
      </c>
      <c r="L194" s="99">
        <f t="shared" si="4"/>
        <v>7.68</v>
      </c>
      <c r="M194" s="99">
        <f t="shared" si="5"/>
        <v>7.74</v>
      </c>
      <c r="N194" s="99">
        <f t="shared" si="6"/>
        <v>7.8</v>
      </c>
      <c r="O194" s="99">
        <f t="shared" si="7"/>
        <v>7.86</v>
      </c>
      <c r="P194" s="97">
        <v>7.92</v>
      </c>
      <c r="Q194" s="100">
        <f t="shared" si="8"/>
        <v>7.9859999999999998</v>
      </c>
      <c r="R194" s="100">
        <f t="shared" si="9"/>
        <v>8.0519999999999996</v>
      </c>
      <c r="S194" s="100">
        <f t="shared" si="10"/>
        <v>8.1180000000000003</v>
      </c>
      <c r="T194" s="100">
        <f t="shared" si="11"/>
        <v>8.1839999999999993</v>
      </c>
      <c r="U194" s="107">
        <v>8.25</v>
      </c>
      <c r="V194" s="102">
        <f t="shared" ref="V194:AO194" si="202">B194-B195</f>
        <v>2.9999999999999361E-2</v>
      </c>
      <c r="W194" s="102">
        <f t="shared" si="202"/>
        <v>-9.9999999999997868E-3</v>
      </c>
      <c r="X194" s="102">
        <f t="shared" si="202"/>
        <v>-3.0000000000000249E-2</v>
      </c>
      <c r="Y194" s="102">
        <f t="shared" si="202"/>
        <v>-2.9999999999999361E-2</v>
      </c>
      <c r="Z194" s="102">
        <f t="shared" si="202"/>
        <v>-3.0000000000000249E-2</v>
      </c>
      <c r="AA194" s="102">
        <f t="shared" si="202"/>
        <v>-3.5000000000000142E-2</v>
      </c>
      <c r="AB194" s="102">
        <f t="shared" si="202"/>
        <v>-4.0000000000000036E-2</v>
      </c>
      <c r="AC194" s="102">
        <f t="shared" si="202"/>
        <v>-4.3333333333333002E-2</v>
      </c>
      <c r="AD194" s="102">
        <f t="shared" si="202"/>
        <v>-4.6666666666666856E-2</v>
      </c>
      <c r="AE194" s="102">
        <f t="shared" si="202"/>
        <v>-4.9999999999999822E-2</v>
      </c>
      <c r="AF194" s="102">
        <f t="shared" si="202"/>
        <v>-4.6000000000000263E-2</v>
      </c>
      <c r="AG194" s="102">
        <f t="shared" si="202"/>
        <v>-4.1999999999999815E-2</v>
      </c>
      <c r="AH194" s="102">
        <f t="shared" si="202"/>
        <v>-3.8000000000000256E-2</v>
      </c>
      <c r="AI194" s="102">
        <f t="shared" si="202"/>
        <v>-3.3999999999999808E-2</v>
      </c>
      <c r="AJ194" s="102">
        <f t="shared" si="202"/>
        <v>-3.0000000000000249E-2</v>
      </c>
      <c r="AK194" s="102">
        <f t="shared" si="202"/>
        <v>-2.6000000000000689E-2</v>
      </c>
      <c r="AL194" s="102">
        <f t="shared" si="202"/>
        <v>-2.2000000000000242E-2</v>
      </c>
      <c r="AM194" s="102">
        <f t="shared" si="202"/>
        <v>-1.7999999999998906E-2</v>
      </c>
      <c r="AN194" s="102">
        <f t="shared" si="202"/>
        <v>-1.4000000000001123E-2</v>
      </c>
      <c r="AO194" s="102">
        <f t="shared" si="202"/>
        <v>-9.9999999999997868E-3</v>
      </c>
      <c r="AP194" s="103">
        <f t="shared" si="13"/>
        <v>2.9999999999999361E-2</v>
      </c>
    </row>
    <row r="195" spans="1:42" ht="12.75">
      <c r="A195" s="109">
        <v>42853</v>
      </c>
      <c r="B195" s="106">
        <v>8.3000000000000007</v>
      </c>
      <c r="C195" s="97">
        <v>8.09</v>
      </c>
      <c r="D195" s="99">
        <v>7.92</v>
      </c>
      <c r="E195" s="99">
        <f t="shared" si="0"/>
        <v>7.8049999999999997</v>
      </c>
      <c r="F195" s="99">
        <v>7.69</v>
      </c>
      <c r="G195" s="99">
        <f t="shared" si="1"/>
        <v>7.65</v>
      </c>
      <c r="H195" s="97">
        <v>7.61</v>
      </c>
      <c r="I195" s="100">
        <f t="shared" si="2"/>
        <v>7.63</v>
      </c>
      <c r="J195" s="100">
        <f t="shared" si="3"/>
        <v>7.65</v>
      </c>
      <c r="K195" s="99">
        <v>7.67</v>
      </c>
      <c r="L195" s="99">
        <f t="shared" si="4"/>
        <v>7.726</v>
      </c>
      <c r="M195" s="99">
        <f t="shared" si="5"/>
        <v>7.782</v>
      </c>
      <c r="N195" s="99">
        <f t="shared" si="6"/>
        <v>7.8380000000000001</v>
      </c>
      <c r="O195" s="99">
        <f t="shared" si="7"/>
        <v>7.8940000000000001</v>
      </c>
      <c r="P195" s="97">
        <v>7.95</v>
      </c>
      <c r="Q195" s="100">
        <f t="shared" si="8"/>
        <v>8.0120000000000005</v>
      </c>
      <c r="R195" s="100">
        <f t="shared" si="9"/>
        <v>8.0739999999999998</v>
      </c>
      <c r="S195" s="100">
        <f t="shared" si="10"/>
        <v>8.1359999999999992</v>
      </c>
      <c r="T195" s="100">
        <f t="shared" si="11"/>
        <v>8.1980000000000004</v>
      </c>
      <c r="U195" s="107">
        <v>8.26</v>
      </c>
      <c r="V195" s="102">
        <f t="shared" ref="V195:AO195" si="203">B195-B196</f>
        <v>2.000000000000135E-2</v>
      </c>
      <c r="W195" s="102">
        <f t="shared" si="203"/>
        <v>-8.9999999999999858E-2</v>
      </c>
      <c r="X195" s="102">
        <f t="shared" si="203"/>
        <v>-0.13000000000000078</v>
      </c>
      <c r="Y195" s="102">
        <f t="shared" si="203"/>
        <v>-0.13500000000000068</v>
      </c>
      <c r="Z195" s="102">
        <f t="shared" si="203"/>
        <v>-0.13999999999999968</v>
      </c>
      <c r="AA195" s="102">
        <f t="shared" si="203"/>
        <v>-0.12999999999999989</v>
      </c>
      <c r="AB195" s="102">
        <f t="shared" si="203"/>
        <v>-0.12000000000000011</v>
      </c>
      <c r="AC195" s="102">
        <f t="shared" si="203"/>
        <v>-0.11333333333333329</v>
      </c>
      <c r="AD195" s="102">
        <f t="shared" si="203"/>
        <v>-0.10666666666666647</v>
      </c>
      <c r="AE195" s="102">
        <f t="shared" si="203"/>
        <v>-9.9999999999999645E-2</v>
      </c>
      <c r="AF195" s="102">
        <f t="shared" si="203"/>
        <v>-9.3999999999999417E-2</v>
      </c>
      <c r="AG195" s="102">
        <f t="shared" si="203"/>
        <v>-8.799999999999919E-2</v>
      </c>
      <c r="AH195" s="102">
        <f t="shared" si="203"/>
        <v>-8.1999999999999851E-2</v>
      </c>
      <c r="AI195" s="102">
        <f t="shared" si="203"/>
        <v>-7.5999999999999623E-2</v>
      </c>
      <c r="AJ195" s="102">
        <f t="shared" si="203"/>
        <v>-6.9999999999999396E-2</v>
      </c>
      <c r="AK195" s="102">
        <f t="shared" si="203"/>
        <v>-6.4000000000000057E-2</v>
      </c>
      <c r="AL195" s="102">
        <f t="shared" si="203"/>
        <v>-5.7999999999999829E-2</v>
      </c>
      <c r="AM195" s="102">
        <f t="shared" si="203"/>
        <v>-5.2000000000001378E-2</v>
      </c>
      <c r="AN195" s="102">
        <f t="shared" si="203"/>
        <v>-4.5999999999999375E-2</v>
      </c>
      <c r="AO195" s="102">
        <f t="shared" si="203"/>
        <v>-4.0000000000000924E-2</v>
      </c>
      <c r="AP195" s="103">
        <f t="shared" si="13"/>
        <v>2.000000000000135E-2</v>
      </c>
    </row>
    <row r="196" spans="1:42" ht="12.75">
      <c r="A196" s="109">
        <v>42852</v>
      </c>
      <c r="B196" s="106">
        <v>8.2799999999999994</v>
      </c>
      <c r="C196" s="97">
        <v>8.18</v>
      </c>
      <c r="D196" s="99">
        <v>8.0500000000000007</v>
      </c>
      <c r="E196" s="99">
        <f t="shared" si="0"/>
        <v>7.94</v>
      </c>
      <c r="F196" s="99">
        <v>7.83</v>
      </c>
      <c r="G196" s="99">
        <f t="shared" si="1"/>
        <v>7.78</v>
      </c>
      <c r="H196" s="97">
        <v>7.73</v>
      </c>
      <c r="I196" s="100">
        <f t="shared" si="2"/>
        <v>7.7433333333333332</v>
      </c>
      <c r="J196" s="100">
        <f t="shared" si="3"/>
        <v>7.7566666666666668</v>
      </c>
      <c r="K196" s="99">
        <v>7.77</v>
      </c>
      <c r="L196" s="99">
        <f t="shared" si="4"/>
        <v>7.8199999999999994</v>
      </c>
      <c r="M196" s="99">
        <f t="shared" si="5"/>
        <v>7.8699999999999992</v>
      </c>
      <c r="N196" s="99">
        <f t="shared" si="6"/>
        <v>7.92</v>
      </c>
      <c r="O196" s="99">
        <f t="shared" si="7"/>
        <v>7.97</v>
      </c>
      <c r="P196" s="97">
        <v>8.02</v>
      </c>
      <c r="Q196" s="100">
        <f t="shared" si="8"/>
        <v>8.0760000000000005</v>
      </c>
      <c r="R196" s="100">
        <f t="shared" si="9"/>
        <v>8.1319999999999997</v>
      </c>
      <c r="S196" s="100">
        <f t="shared" si="10"/>
        <v>8.1880000000000006</v>
      </c>
      <c r="T196" s="100">
        <f t="shared" si="11"/>
        <v>8.2439999999999998</v>
      </c>
      <c r="U196" s="107">
        <v>8.3000000000000007</v>
      </c>
      <c r="V196" s="102">
        <f t="shared" ref="V196:AO196" si="204">B196-B197</f>
        <v>9.9999999999997868E-3</v>
      </c>
      <c r="W196" s="102">
        <f t="shared" si="204"/>
        <v>7.0000000000000284E-2</v>
      </c>
      <c r="X196" s="102">
        <f t="shared" si="204"/>
        <v>7.0000000000000284E-2</v>
      </c>
      <c r="Y196" s="102">
        <f t="shared" si="204"/>
        <v>4.9999999999999822E-2</v>
      </c>
      <c r="Z196" s="102">
        <f t="shared" si="204"/>
        <v>3.0000000000000249E-2</v>
      </c>
      <c r="AA196" s="102">
        <f t="shared" si="204"/>
        <v>1.499999999999968E-2</v>
      </c>
      <c r="AB196" s="102">
        <f t="shared" si="204"/>
        <v>0</v>
      </c>
      <c r="AC196" s="102">
        <f t="shared" si="204"/>
        <v>-6.6666666666668206E-3</v>
      </c>
      <c r="AD196" s="102">
        <f t="shared" si="204"/>
        <v>-1.3333333333333641E-2</v>
      </c>
      <c r="AE196" s="102">
        <f t="shared" si="204"/>
        <v>-2.0000000000000462E-2</v>
      </c>
      <c r="AF196" s="102">
        <f t="shared" si="204"/>
        <v>-2.4000000000000909E-2</v>
      </c>
      <c r="AG196" s="102">
        <f t="shared" si="204"/>
        <v>-2.8000000000001357E-2</v>
      </c>
      <c r="AH196" s="102">
        <f t="shared" si="204"/>
        <v>-3.2000000000000028E-2</v>
      </c>
      <c r="AI196" s="102">
        <f t="shared" si="204"/>
        <v>-3.6000000000000476E-2</v>
      </c>
      <c r="AJ196" s="102">
        <f t="shared" si="204"/>
        <v>-4.0000000000000924E-2</v>
      </c>
      <c r="AK196" s="102">
        <f t="shared" si="204"/>
        <v>-3.9999999999999147E-2</v>
      </c>
      <c r="AL196" s="102">
        <f t="shared" si="204"/>
        <v>-4.0000000000000924E-2</v>
      </c>
      <c r="AM196" s="102">
        <f t="shared" si="204"/>
        <v>-3.9999999999999147E-2</v>
      </c>
      <c r="AN196" s="102">
        <f t="shared" si="204"/>
        <v>-4.0000000000000924E-2</v>
      </c>
      <c r="AO196" s="102">
        <f t="shared" si="204"/>
        <v>-3.9999999999999147E-2</v>
      </c>
      <c r="AP196" s="103">
        <f t="shared" si="13"/>
        <v>7.0000000000000284E-2</v>
      </c>
    </row>
    <row r="197" spans="1:42" ht="12.75">
      <c r="A197" s="109">
        <v>42851</v>
      </c>
      <c r="B197" s="106">
        <v>8.27</v>
      </c>
      <c r="C197" s="97">
        <v>8.11</v>
      </c>
      <c r="D197" s="99">
        <v>7.98</v>
      </c>
      <c r="E197" s="99">
        <f t="shared" si="0"/>
        <v>7.8900000000000006</v>
      </c>
      <c r="F197" s="99">
        <v>7.8</v>
      </c>
      <c r="G197" s="99">
        <f t="shared" si="1"/>
        <v>7.7650000000000006</v>
      </c>
      <c r="H197" s="97">
        <v>7.73</v>
      </c>
      <c r="I197" s="100">
        <f t="shared" si="2"/>
        <v>7.75</v>
      </c>
      <c r="J197" s="100">
        <f t="shared" si="3"/>
        <v>7.7700000000000005</v>
      </c>
      <c r="K197" s="99">
        <v>7.79</v>
      </c>
      <c r="L197" s="99">
        <f t="shared" si="4"/>
        <v>7.8440000000000003</v>
      </c>
      <c r="M197" s="99">
        <f t="shared" si="5"/>
        <v>7.8980000000000006</v>
      </c>
      <c r="N197" s="99">
        <f t="shared" si="6"/>
        <v>7.952</v>
      </c>
      <c r="O197" s="99">
        <f t="shared" si="7"/>
        <v>8.0060000000000002</v>
      </c>
      <c r="P197" s="97">
        <v>8.06</v>
      </c>
      <c r="Q197" s="100">
        <f t="shared" si="8"/>
        <v>8.1159999999999997</v>
      </c>
      <c r="R197" s="100">
        <f t="shared" si="9"/>
        <v>8.1720000000000006</v>
      </c>
      <c r="S197" s="100">
        <f t="shared" si="10"/>
        <v>8.2279999999999998</v>
      </c>
      <c r="T197" s="100">
        <f t="shared" si="11"/>
        <v>8.2840000000000007</v>
      </c>
      <c r="U197" s="107">
        <v>8.34</v>
      </c>
      <c r="V197" s="102">
        <f t="shared" ref="V197:AO197" si="205">B197-B198</f>
        <v>-9.9999999999997868E-3</v>
      </c>
      <c r="W197" s="102">
        <f t="shared" si="205"/>
        <v>0</v>
      </c>
      <c r="X197" s="102">
        <f t="shared" si="205"/>
        <v>2.0000000000000462E-2</v>
      </c>
      <c r="Y197" s="102">
        <f t="shared" si="205"/>
        <v>2.5000000000000355E-2</v>
      </c>
      <c r="Z197" s="102">
        <f t="shared" si="205"/>
        <v>3.0000000000000249E-2</v>
      </c>
      <c r="AA197" s="102">
        <f t="shared" si="205"/>
        <v>2.5000000000000355E-2</v>
      </c>
      <c r="AB197" s="102">
        <f t="shared" si="205"/>
        <v>2.0000000000000462E-2</v>
      </c>
      <c r="AC197" s="102">
        <f t="shared" si="205"/>
        <v>1.3333333333333641E-2</v>
      </c>
      <c r="AD197" s="102">
        <f t="shared" si="205"/>
        <v>6.6666666666668206E-3</v>
      </c>
      <c r="AE197" s="102">
        <f t="shared" si="205"/>
        <v>0</v>
      </c>
      <c r="AF197" s="102">
        <f t="shared" si="205"/>
        <v>-1.9999999999997797E-3</v>
      </c>
      <c r="AG197" s="102">
        <f t="shared" si="205"/>
        <v>-3.9999999999995595E-3</v>
      </c>
      <c r="AH197" s="102">
        <f t="shared" si="205"/>
        <v>-6.0000000000002274E-3</v>
      </c>
      <c r="AI197" s="102">
        <f t="shared" si="205"/>
        <v>-7.9999999999991189E-3</v>
      </c>
      <c r="AJ197" s="102">
        <f t="shared" si="205"/>
        <v>-9.9999999999997868E-3</v>
      </c>
      <c r="AK197" s="102">
        <f t="shared" si="205"/>
        <v>-8.0000000000008953E-3</v>
      </c>
      <c r="AL197" s="102">
        <f t="shared" si="205"/>
        <v>-6.0000000000002274E-3</v>
      </c>
      <c r="AM197" s="102">
        <f t="shared" si="205"/>
        <v>-3.9999999999995595E-3</v>
      </c>
      <c r="AN197" s="102">
        <f t="shared" si="205"/>
        <v>-1.9999999999988916E-3</v>
      </c>
      <c r="AO197" s="102">
        <f t="shared" si="205"/>
        <v>0</v>
      </c>
      <c r="AP197" s="103">
        <f t="shared" si="13"/>
        <v>3.0000000000000249E-2</v>
      </c>
    </row>
    <row r="198" spans="1:42" ht="12.75">
      <c r="A198" s="109">
        <v>42850</v>
      </c>
      <c r="B198" s="106">
        <v>8.2799999999999994</v>
      </c>
      <c r="C198" s="97">
        <v>8.11</v>
      </c>
      <c r="D198" s="99">
        <v>7.96</v>
      </c>
      <c r="E198" s="99">
        <f t="shared" si="0"/>
        <v>7.8650000000000002</v>
      </c>
      <c r="F198" s="99">
        <v>7.77</v>
      </c>
      <c r="G198" s="99">
        <f t="shared" si="1"/>
        <v>7.74</v>
      </c>
      <c r="H198" s="97">
        <v>7.71</v>
      </c>
      <c r="I198" s="100">
        <f t="shared" si="2"/>
        <v>7.7366666666666664</v>
      </c>
      <c r="J198" s="100">
        <f t="shared" si="3"/>
        <v>7.7633333333333336</v>
      </c>
      <c r="K198" s="99">
        <v>7.79</v>
      </c>
      <c r="L198" s="99">
        <f t="shared" si="4"/>
        <v>7.8460000000000001</v>
      </c>
      <c r="M198" s="99">
        <f t="shared" si="5"/>
        <v>7.9020000000000001</v>
      </c>
      <c r="N198" s="99">
        <f t="shared" si="6"/>
        <v>7.9580000000000002</v>
      </c>
      <c r="O198" s="99">
        <f t="shared" si="7"/>
        <v>8.0139999999999993</v>
      </c>
      <c r="P198" s="97">
        <v>8.07</v>
      </c>
      <c r="Q198" s="100">
        <f t="shared" si="8"/>
        <v>8.1240000000000006</v>
      </c>
      <c r="R198" s="100">
        <f t="shared" si="9"/>
        <v>8.1780000000000008</v>
      </c>
      <c r="S198" s="100">
        <f t="shared" si="10"/>
        <v>8.2319999999999993</v>
      </c>
      <c r="T198" s="100">
        <f t="shared" si="11"/>
        <v>8.2859999999999996</v>
      </c>
      <c r="U198" s="107">
        <v>8.34</v>
      </c>
      <c r="V198" s="102">
        <f t="shared" ref="V198:AO198" si="206">B198-B199</f>
        <v>9.9999999999999645E-2</v>
      </c>
      <c r="W198" s="102">
        <f t="shared" si="206"/>
        <v>8.0000000000000071E-2</v>
      </c>
      <c r="X198" s="102">
        <f t="shared" si="206"/>
        <v>3.0000000000000249E-2</v>
      </c>
      <c r="Y198" s="102">
        <f t="shared" si="206"/>
        <v>9.9999999999997868E-3</v>
      </c>
      <c r="Z198" s="102">
        <f t="shared" si="206"/>
        <v>-1.0000000000000675E-2</v>
      </c>
      <c r="AA198" s="102">
        <f t="shared" si="206"/>
        <v>-4.9999999999998934E-3</v>
      </c>
      <c r="AB198" s="102">
        <f t="shared" si="206"/>
        <v>0</v>
      </c>
      <c r="AC198" s="102">
        <f t="shared" si="206"/>
        <v>6.6666666666668206E-3</v>
      </c>
      <c r="AD198" s="102">
        <f t="shared" si="206"/>
        <v>1.3333333333333641E-2</v>
      </c>
      <c r="AE198" s="102">
        <f t="shared" si="206"/>
        <v>2.0000000000000462E-2</v>
      </c>
      <c r="AF198" s="102">
        <f t="shared" si="206"/>
        <v>3.0000000000000249E-2</v>
      </c>
      <c r="AG198" s="102">
        <f t="shared" si="206"/>
        <v>4.0000000000000036E-2</v>
      </c>
      <c r="AH198" s="102">
        <f t="shared" si="206"/>
        <v>5.0000000000000711E-2</v>
      </c>
      <c r="AI198" s="102">
        <f t="shared" si="206"/>
        <v>5.9999999999999609E-2</v>
      </c>
      <c r="AJ198" s="102">
        <f t="shared" si="206"/>
        <v>7.0000000000000284E-2</v>
      </c>
      <c r="AK198" s="102">
        <f t="shared" si="206"/>
        <v>7.6000000000000512E-2</v>
      </c>
      <c r="AL198" s="102">
        <f t="shared" si="206"/>
        <v>8.2000000000000739E-2</v>
      </c>
      <c r="AM198" s="102">
        <f t="shared" si="206"/>
        <v>8.799999999999919E-2</v>
      </c>
      <c r="AN198" s="102">
        <f t="shared" si="206"/>
        <v>9.3999999999999417E-2</v>
      </c>
      <c r="AO198" s="102">
        <f t="shared" si="206"/>
        <v>9.9999999999999645E-2</v>
      </c>
      <c r="AP198" s="103">
        <f t="shared" si="13"/>
        <v>9.9999999999999645E-2</v>
      </c>
    </row>
    <row r="199" spans="1:42" ht="12.75">
      <c r="A199" s="109">
        <v>42849</v>
      </c>
      <c r="B199" s="106">
        <v>8.18</v>
      </c>
      <c r="C199" s="97">
        <v>8.0299999999999994</v>
      </c>
      <c r="D199" s="99">
        <v>7.93</v>
      </c>
      <c r="E199" s="99">
        <f t="shared" si="0"/>
        <v>7.8550000000000004</v>
      </c>
      <c r="F199" s="99">
        <v>7.78</v>
      </c>
      <c r="G199" s="99">
        <f t="shared" si="1"/>
        <v>7.7450000000000001</v>
      </c>
      <c r="H199" s="97">
        <v>7.71</v>
      </c>
      <c r="I199" s="100">
        <f t="shared" si="2"/>
        <v>7.7299999999999995</v>
      </c>
      <c r="J199" s="100">
        <f t="shared" si="3"/>
        <v>7.75</v>
      </c>
      <c r="K199" s="99">
        <v>7.77</v>
      </c>
      <c r="L199" s="99">
        <f t="shared" si="4"/>
        <v>7.8159999999999998</v>
      </c>
      <c r="M199" s="99">
        <f t="shared" si="5"/>
        <v>7.8620000000000001</v>
      </c>
      <c r="N199" s="99">
        <f t="shared" si="6"/>
        <v>7.9079999999999995</v>
      </c>
      <c r="O199" s="99">
        <f t="shared" si="7"/>
        <v>7.9539999999999997</v>
      </c>
      <c r="P199" s="97">
        <v>8</v>
      </c>
      <c r="Q199" s="100">
        <f t="shared" si="8"/>
        <v>8.048</v>
      </c>
      <c r="R199" s="100">
        <f t="shared" si="9"/>
        <v>8.0960000000000001</v>
      </c>
      <c r="S199" s="100">
        <f t="shared" si="10"/>
        <v>8.1440000000000001</v>
      </c>
      <c r="T199" s="100">
        <f t="shared" si="11"/>
        <v>8.1920000000000002</v>
      </c>
      <c r="U199" s="107">
        <v>8.24</v>
      </c>
      <c r="V199" s="102">
        <f t="shared" ref="V199:AO199" si="207">B199-B200</f>
        <v>-0.30000000000000071</v>
      </c>
      <c r="W199" s="102">
        <f t="shared" si="207"/>
        <v>-0.19000000000000128</v>
      </c>
      <c r="X199" s="102">
        <f t="shared" si="207"/>
        <v>-0.12000000000000099</v>
      </c>
      <c r="Y199" s="102">
        <f t="shared" si="207"/>
        <v>-0.10999999999999943</v>
      </c>
      <c r="Z199" s="102">
        <f t="shared" si="207"/>
        <v>-9.9999999999999645E-2</v>
      </c>
      <c r="AA199" s="102">
        <f t="shared" si="207"/>
        <v>-0.11499999999999932</v>
      </c>
      <c r="AB199" s="102">
        <f t="shared" si="207"/>
        <v>-0.12999999999999989</v>
      </c>
      <c r="AC199" s="102">
        <f t="shared" si="207"/>
        <v>-0.12333333333333396</v>
      </c>
      <c r="AD199" s="102">
        <f t="shared" si="207"/>
        <v>-0.11666666666666625</v>
      </c>
      <c r="AE199" s="102">
        <f t="shared" si="207"/>
        <v>-0.11000000000000032</v>
      </c>
      <c r="AF199" s="102">
        <f t="shared" si="207"/>
        <v>-9.1999999999999638E-2</v>
      </c>
      <c r="AG199" s="102">
        <f t="shared" si="207"/>
        <v>-7.3999999999999844E-2</v>
      </c>
      <c r="AH199" s="102">
        <f t="shared" si="207"/>
        <v>-5.600000000000005E-2</v>
      </c>
      <c r="AI199" s="102">
        <f t="shared" si="207"/>
        <v>-3.8000000000000256E-2</v>
      </c>
      <c r="AJ199" s="102">
        <f t="shared" si="207"/>
        <v>-1.9999999999999574E-2</v>
      </c>
      <c r="AK199" s="102">
        <f t="shared" si="207"/>
        <v>3.9999999999995595E-3</v>
      </c>
      <c r="AL199" s="102">
        <f t="shared" si="207"/>
        <v>2.8000000000000469E-2</v>
      </c>
      <c r="AM199" s="102">
        <f t="shared" si="207"/>
        <v>5.1999999999999602E-2</v>
      </c>
      <c r="AN199" s="102">
        <f t="shared" si="207"/>
        <v>7.6000000000000512E-2</v>
      </c>
      <c r="AO199" s="102">
        <f t="shared" si="207"/>
        <v>9.9999999999999645E-2</v>
      </c>
      <c r="AP199" s="103">
        <f t="shared" si="13"/>
        <v>9.9999999999999645E-2</v>
      </c>
    </row>
    <row r="200" spans="1:42" ht="12.75">
      <c r="A200" s="109">
        <v>42845</v>
      </c>
      <c r="B200" s="106">
        <v>8.48</v>
      </c>
      <c r="C200" s="97">
        <v>8.2200000000000006</v>
      </c>
      <c r="D200" s="99">
        <v>8.0500000000000007</v>
      </c>
      <c r="E200" s="99">
        <f t="shared" si="0"/>
        <v>7.9649999999999999</v>
      </c>
      <c r="F200" s="99">
        <v>7.88</v>
      </c>
      <c r="G200" s="99">
        <f t="shared" si="1"/>
        <v>7.8599999999999994</v>
      </c>
      <c r="H200" s="97">
        <v>7.84</v>
      </c>
      <c r="I200" s="100">
        <f t="shared" si="2"/>
        <v>7.8533333333333335</v>
      </c>
      <c r="J200" s="100">
        <f t="shared" si="3"/>
        <v>7.8666666666666663</v>
      </c>
      <c r="K200" s="99">
        <v>7.88</v>
      </c>
      <c r="L200" s="99">
        <f t="shared" si="4"/>
        <v>7.9079999999999995</v>
      </c>
      <c r="M200" s="99">
        <f t="shared" si="5"/>
        <v>7.9359999999999999</v>
      </c>
      <c r="N200" s="99">
        <f t="shared" si="6"/>
        <v>7.9639999999999995</v>
      </c>
      <c r="O200" s="99">
        <f t="shared" si="7"/>
        <v>7.992</v>
      </c>
      <c r="P200" s="97">
        <v>8.02</v>
      </c>
      <c r="Q200" s="100">
        <f t="shared" si="8"/>
        <v>8.0440000000000005</v>
      </c>
      <c r="R200" s="100">
        <f t="shared" si="9"/>
        <v>8.0679999999999996</v>
      </c>
      <c r="S200" s="100">
        <f t="shared" si="10"/>
        <v>8.0920000000000005</v>
      </c>
      <c r="T200" s="100">
        <f t="shared" si="11"/>
        <v>8.1159999999999997</v>
      </c>
      <c r="U200" s="107">
        <v>8.14</v>
      </c>
      <c r="V200" s="102">
        <f t="shared" ref="V200:AO200" si="208">B200-B201</f>
        <v>-0.16000000000000014</v>
      </c>
      <c r="W200" s="102">
        <f t="shared" si="208"/>
        <v>-0.16000000000000014</v>
      </c>
      <c r="X200" s="102">
        <f t="shared" si="208"/>
        <v>-0.12999999999999901</v>
      </c>
      <c r="Y200" s="102">
        <f t="shared" si="208"/>
        <v>-0.12000000000000099</v>
      </c>
      <c r="Z200" s="102">
        <f t="shared" si="208"/>
        <v>-0.11000000000000032</v>
      </c>
      <c r="AA200" s="102">
        <f t="shared" si="208"/>
        <v>-0.10500000000000043</v>
      </c>
      <c r="AB200" s="102">
        <f t="shared" si="208"/>
        <v>-0.10000000000000053</v>
      </c>
      <c r="AC200" s="102">
        <f t="shared" si="208"/>
        <v>-0.10000000000000053</v>
      </c>
      <c r="AD200" s="102">
        <f t="shared" si="208"/>
        <v>-0.10000000000000053</v>
      </c>
      <c r="AE200" s="102">
        <f t="shared" si="208"/>
        <v>-0.10000000000000053</v>
      </c>
      <c r="AF200" s="102">
        <f t="shared" si="208"/>
        <v>-9.8000000000000753E-2</v>
      </c>
      <c r="AG200" s="102">
        <f t="shared" si="208"/>
        <v>-9.6000000000000085E-2</v>
      </c>
      <c r="AH200" s="102">
        <f t="shared" si="208"/>
        <v>-9.4000000000000306E-2</v>
      </c>
      <c r="AI200" s="102">
        <f t="shared" si="208"/>
        <v>-9.1999999999999638E-2</v>
      </c>
      <c r="AJ200" s="102">
        <f t="shared" si="208"/>
        <v>-8.9999999999999858E-2</v>
      </c>
      <c r="AK200" s="102">
        <f t="shared" si="208"/>
        <v>-8.799999999999919E-2</v>
      </c>
      <c r="AL200" s="102">
        <f t="shared" si="208"/>
        <v>-8.6000000000000298E-2</v>
      </c>
      <c r="AM200" s="102">
        <f t="shared" si="208"/>
        <v>-8.3999999999999631E-2</v>
      </c>
      <c r="AN200" s="102">
        <f t="shared" si="208"/>
        <v>-8.2000000000000739E-2</v>
      </c>
      <c r="AO200" s="102">
        <f t="shared" si="208"/>
        <v>-8.0000000000000071E-2</v>
      </c>
      <c r="AP200" s="103">
        <f t="shared" si="13"/>
        <v>-8.0000000000000071E-2</v>
      </c>
    </row>
    <row r="201" spans="1:42" ht="12.75">
      <c r="A201" s="109">
        <v>42844</v>
      </c>
      <c r="B201" s="106">
        <v>8.64</v>
      </c>
      <c r="C201" s="97">
        <v>8.3800000000000008</v>
      </c>
      <c r="D201" s="99">
        <v>8.18</v>
      </c>
      <c r="E201" s="99">
        <f t="shared" si="0"/>
        <v>8.0850000000000009</v>
      </c>
      <c r="F201" s="99">
        <v>7.99</v>
      </c>
      <c r="G201" s="99">
        <f t="shared" si="1"/>
        <v>7.9649999999999999</v>
      </c>
      <c r="H201" s="97">
        <v>7.94</v>
      </c>
      <c r="I201" s="100">
        <f t="shared" si="2"/>
        <v>7.953333333333334</v>
      </c>
      <c r="J201" s="100">
        <f t="shared" si="3"/>
        <v>7.9666666666666668</v>
      </c>
      <c r="K201" s="99">
        <v>7.98</v>
      </c>
      <c r="L201" s="99">
        <f t="shared" si="4"/>
        <v>8.0060000000000002</v>
      </c>
      <c r="M201" s="99">
        <f t="shared" si="5"/>
        <v>8.032</v>
      </c>
      <c r="N201" s="99">
        <f t="shared" si="6"/>
        <v>8.0579999999999998</v>
      </c>
      <c r="O201" s="99">
        <f t="shared" si="7"/>
        <v>8.0839999999999996</v>
      </c>
      <c r="P201" s="97">
        <v>8.11</v>
      </c>
      <c r="Q201" s="100">
        <f t="shared" si="8"/>
        <v>8.1319999999999997</v>
      </c>
      <c r="R201" s="100">
        <f t="shared" si="9"/>
        <v>8.1539999999999999</v>
      </c>
      <c r="S201" s="100">
        <f t="shared" si="10"/>
        <v>8.1760000000000002</v>
      </c>
      <c r="T201" s="100">
        <f t="shared" si="11"/>
        <v>8.1980000000000004</v>
      </c>
      <c r="U201" s="107">
        <v>8.2200000000000006</v>
      </c>
      <c r="V201" s="102">
        <f t="shared" ref="V201:AO201" si="209">B201-B202</f>
        <v>-8.0000000000000071E-2</v>
      </c>
      <c r="W201" s="102">
        <f t="shared" si="209"/>
        <v>-5.9999999999998721E-2</v>
      </c>
      <c r="X201" s="102">
        <f t="shared" si="209"/>
        <v>-6.0000000000000497E-2</v>
      </c>
      <c r="Y201" s="102">
        <f t="shared" si="209"/>
        <v>-5.4999999999999716E-2</v>
      </c>
      <c r="Z201" s="102">
        <f t="shared" si="209"/>
        <v>-4.9999999999998934E-2</v>
      </c>
      <c r="AA201" s="102">
        <f t="shared" si="209"/>
        <v>-4.4999999999999929E-2</v>
      </c>
      <c r="AB201" s="102">
        <f t="shared" si="209"/>
        <v>-4.0000000000000036E-2</v>
      </c>
      <c r="AC201" s="102">
        <f t="shared" si="209"/>
        <v>-3.3333333333333215E-2</v>
      </c>
      <c r="AD201" s="102">
        <f t="shared" si="209"/>
        <v>-2.6666666666666394E-2</v>
      </c>
      <c r="AE201" s="102">
        <f t="shared" si="209"/>
        <v>-1.9999999999999574E-2</v>
      </c>
      <c r="AF201" s="102">
        <f t="shared" si="209"/>
        <v>-1.2000000000000455E-2</v>
      </c>
      <c r="AG201" s="102">
        <f t="shared" si="209"/>
        <v>-3.9999999999995595E-3</v>
      </c>
      <c r="AH201" s="102">
        <f t="shared" si="209"/>
        <v>3.9999999999995595E-3</v>
      </c>
      <c r="AI201" s="102">
        <f t="shared" si="209"/>
        <v>1.2000000000000455E-2</v>
      </c>
      <c r="AJ201" s="102">
        <f t="shared" si="209"/>
        <v>1.9999999999999574E-2</v>
      </c>
      <c r="AK201" s="102">
        <f t="shared" si="209"/>
        <v>2.3999999999999133E-2</v>
      </c>
      <c r="AL201" s="102">
        <f t="shared" si="209"/>
        <v>2.8000000000000469E-2</v>
      </c>
      <c r="AM201" s="102">
        <f t="shared" si="209"/>
        <v>3.2000000000000028E-2</v>
      </c>
      <c r="AN201" s="102">
        <f t="shared" si="209"/>
        <v>3.6000000000001364E-2</v>
      </c>
      <c r="AO201" s="102">
        <f t="shared" si="209"/>
        <v>4.0000000000000924E-2</v>
      </c>
      <c r="AP201" s="103">
        <f t="shared" si="13"/>
        <v>4.0000000000000924E-2</v>
      </c>
    </row>
    <row r="202" spans="1:42" ht="12.75">
      <c r="A202" s="109">
        <v>42843</v>
      </c>
      <c r="B202" s="106">
        <v>8.7200000000000006</v>
      </c>
      <c r="C202" s="97">
        <v>8.44</v>
      </c>
      <c r="D202" s="99">
        <v>8.24</v>
      </c>
      <c r="E202" s="99">
        <f t="shared" si="0"/>
        <v>8.14</v>
      </c>
      <c r="F202" s="99">
        <v>8.0399999999999991</v>
      </c>
      <c r="G202" s="99">
        <f t="shared" si="1"/>
        <v>8.01</v>
      </c>
      <c r="H202" s="97">
        <v>7.98</v>
      </c>
      <c r="I202" s="100">
        <f t="shared" si="2"/>
        <v>7.9866666666666672</v>
      </c>
      <c r="J202" s="100">
        <f t="shared" si="3"/>
        <v>7.9933333333333332</v>
      </c>
      <c r="K202" s="99">
        <v>8</v>
      </c>
      <c r="L202" s="99">
        <f t="shared" si="4"/>
        <v>8.0180000000000007</v>
      </c>
      <c r="M202" s="99">
        <f t="shared" si="5"/>
        <v>8.0359999999999996</v>
      </c>
      <c r="N202" s="99">
        <f t="shared" si="6"/>
        <v>8.0540000000000003</v>
      </c>
      <c r="O202" s="99">
        <f t="shared" si="7"/>
        <v>8.0719999999999992</v>
      </c>
      <c r="P202" s="97">
        <v>8.09</v>
      </c>
      <c r="Q202" s="100">
        <f t="shared" si="8"/>
        <v>8.1080000000000005</v>
      </c>
      <c r="R202" s="100">
        <f t="shared" si="9"/>
        <v>8.1259999999999994</v>
      </c>
      <c r="S202" s="100">
        <f t="shared" si="10"/>
        <v>8.1440000000000001</v>
      </c>
      <c r="T202" s="100">
        <f t="shared" si="11"/>
        <v>8.161999999999999</v>
      </c>
      <c r="U202" s="107">
        <v>8.18</v>
      </c>
      <c r="V202" s="102">
        <f t="shared" ref="V202:AO202" si="210">B202-B203</f>
        <v>9.9999999999997868E-3</v>
      </c>
      <c r="W202" s="102">
        <f t="shared" si="210"/>
        <v>1.9999999999999574E-2</v>
      </c>
      <c r="X202" s="102">
        <f t="shared" si="210"/>
        <v>1.9999999999999574E-2</v>
      </c>
      <c r="Y202" s="102">
        <f t="shared" si="210"/>
        <v>1.9999999999999574E-2</v>
      </c>
      <c r="Z202" s="102">
        <f t="shared" si="210"/>
        <v>1.9999999999999574E-2</v>
      </c>
      <c r="AA202" s="102">
        <f t="shared" si="210"/>
        <v>1.9999999999999574E-2</v>
      </c>
      <c r="AB202" s="102">
        <f t="shared" si="210"/>
        <v>2.0000000000000462E-2</v>
      </c>
      <c r="AC202" s="102">
        <f t="shared" si="210"/>
        <v>2.0000000000000462E-2</v>
      </c>
      <c r="AD202" s="102">
        <f t="shared" si="210"/>
        <v>1.9999999999999574E-2</v>
      </c>
      <c r="AE202" s="102">
        <f t="shared" si="210"/>
        <v>1.9999999999999574E-2</v>
      </c>
      <c r="AF202" s="102">
        <f t="shared" si="210"/>
        <v>1.6000000000000014E-2</v>
      </c>
      <c r="AG202" s="102">
        <f t="shared" si="210"/>
        <v>1.1999999999998678E-2</v>
      </c>
      <c r="AH202" s="102">
        <f t="shared" si="210"/>
        <v>8.0000000000008953E-3</v>
      </c>
      <c r="AI202" s="102">
        <f t="shared" si="210"/>
        <v>3.9999999999995595E-3</v>
      </c>
      <c r="AJ202" s="102">
        <f t="shared" si="210"/>
        <v>0</v>
      </c>
      <c r="AK202" s="102">
        <f t="shared" si="210"/>
        <v>-1.9999999999988916E-3</v>
      </c>
      <c r="AL202" s="102">
        <f t="shared" si="210"/>
        <v>-3.9999999999995595E-3</v>
      </c>
      <c r="AM202" s="102">
        <f t="shared" si="210"/>
        <v>-6.0000000000002274E-3</v>
      </c>
      <c r="AN202" s="102">
        <f t="shared" si="210"/>
        <v>-8.0000000000008953E-3</v>
      </c>
      <c r="AO202" s="102">
        <f t="shared" si="210"/>
        <v>-9.9999999999997868E-3</v>
      </c>
      <c r="AP202" s="103">
        <f t="shared" si="13"/>
        <v>2.0000000000000462E-2</v>
      </c>
    </row>
    <row r="203" spans="1:42" ht="12.75">
      <c r="A203" s="109">
        <v>42842</v>
      </c>
      <c r="B203" s="106">
        <v>8.7100000000000009</v>
      </c>
      <c r="C203" s="97">
        <v>8.42</v>
      </c>
      <c r="D203" s="99">
        <v>8.2200000000000006</v>
      </c>
      <c r="E203" s="99">
        <f t="shared" si="0"/>
        <v>8.120000000000001</v>
      </c>
      <c r="F203" s="99">
        <v>8.02</v>
      </c>
      <c r="G203" s="99">
        <f t="shared" si="1"/>
        <v>7.99</v>
      </c>
      <c r="H203" s="97">
        <v>7.96</v>
      </c>
      <c r="I203" s="100">
        <f t="shared" si="2"/>
        <v>7.9666666666666668</v>
      </c>
      <c r="J203" s="100">
        <f t="shared" si="3"/>
        <v>7.9733333333333336</v>
      </c>
      <c r="K203" s="99">
        <v>7.98</v>
      </c>
      <c r="L203" s="99">
        <f t="shared" si="4"/>
        <v>8.0020000000000007</v>
      </c>
      <c r="M203" s="99">
        <f t="shared" si="5"/>
        <v>8.0240000000000009</v>
      </c>
      <c r="N203" s="99">
        <f t="shared" si="6"/>
        <v>8.0459999999999994</v>
      </c>
      <c r="O203" s="99">
        <f t="shared" si="7"/>
        <v>8.0679999999999996</v>
      </c>
      <c r="P203" s="97">
        <v>8.09</v>
      </c>
      <c r="Q203" s="100">
        <f t="shared" si="8"/>
        <v>8.11</v>
      </c>
      <c r="R203" s="100">
        <f t="shared" si="9"/>
        <v>8.129999999999999</v>
      </c>
      <c r="S203" s="100">
        <f t="shared" si="10"/>
        <v>8.15</v>
      </c>
      <c r="T203" s="100">
        <f t="shared" si="11"/>
        <v>8.17</v>
      </c>
      <c r="U203" s="107">
        <v>8.19</v>
      </c>
      <c r="V203" s="102">
        <f t="shared" ref="V203:AO203" si="211">B203-B204</f>
        <v>-6.9999999999998508E-2</v>
      </c>
      <c r="W203" s="102">
        <f t="shared" si="211"/>
        <v>-4.0000000000000924E-2</v>
      </c>
      <c r="X203" s="102">
        <f t="shared" si="211"/>
        <v>-2.9999999999999361E-2</v>
      </c>
      <c r="Y203" s="102">
        <f t="shared" si="211"/>
        <v>-1.9999999999999574E-2</v>
      </c>
      <c r="Z203" s="102">
        <f t="shared" si="211"/>
        <v>-9.9999999999997868E-3</v>
      </c>
      <c r="AA203" s="102">
        <f t="shared" si="211"/>
        <v>-4.9999999999990052E-3</v>
      </c>
      <c r="AB203" s="102">
        <f t="shared" si="211"/>
        <v>0</v>
      </c>
      <c r="AC203" s="102">
        <f t="shared" si="211"/>
        <v>-3.3333333333329662E-3</v>
      </c>
      <c r="AD203" s="102">
        <f t="shared" si="211"/>
        <v>-6.6666666666668206E-3</v>
      </c>
      <c r="AE203" s="102">
        <f t="shared" si="211"/>
        <v>-9.9999999999997868E-3</v>
      </c>
      <c r="AF203" s="102">
        <f t="shared" si="211"/>
        <v>-1.1999999999998678E-2</v>
      </c>
      <c r="AG203" s="102">
        <f t="shared" si="211"/>
        <v>-1.3999999999999346E-2</v>
      </c>
      <c r="AH203" s="102">
        <f t="shared" si="211"/>
        <v>-1.6000000000000014E-2</v>
      </c>
      <c r="AI203" s="102">
        <f t="shared" si="211"/>
        <v>-1.8000000000000682E-2</v>
      </c>
      <c r="AJ203" s="102">
        <f t="shared" si="211"/>
        <v>-1.9999999999999574E-2</v>
      </c>
      <c r="AK203" s="102">
        <f t="shared" si="211"/>
        <v>-1.8000000000000682E-2</v>
      </c>
      <c r="AL203" s="102">
        <f t="shared" si="211"/>
        <v>-1.6000000000000014E-2</v>
      </c>
      <c r="AM203" s="102">
        <f t="shared" si="211"/>
        <v>-1.3999999999999346E-2</v>
      </c>
      <c r="AN203" s="102">
        <f t="shared" si="211"/>
        <v>-1.1999999999998678E-2</v>
      </c>
      <c r="AO203" s="102">
        <f t="shared" si="211"/>
        <v>-9.9999999999997868E-3</v>
      </c>
      <c r="AP203" s="103">
        <f t="shared" si="13"/>
        <v>0</v>
      </c>
    </row>
    <row r="204" spans="1:42" ht="12.75">
      <c r="A204" s="109">
        <v>42839</v>
      </c>
      <c r="B204" s="106">
        <v>8.7799999999999994</v>
      </c>
      <c r="C204" s="97">
        <v>8.4600000000000009</v>
      </c>
      <c r="D204" s="99">
        <v>8.25</v>
      </c>
      <c r="E204" s="99">
        <f t="shared" si="0"/>
        <v>8.14</v>
      </c>
      <c r="F204" s="99">
        <v>8.0299999999999994</v>
      </c>
      <c r="G204" s="99">
        <f t="shared" si="1"/>
        <v>7.9949999999999992</v>
      </c>
      <c r="H204" s="97">
        <v>7.96</v>
      </c>
      <c r="I204" s="100">
        <f t="shared" si="2"/>
        <v>7.97</v>
      </c>
      <c r="J204" s="100">
        <f t="shared" si="3"/>
        <v>7.98</v>
      </c>
      <c r="K204" s="99">
        <v>7.99</v>
      </c>
      <c r="L204" s="99">
        <f t="shared" si="4"/>
        <v>8.0139999999999993</v>
      </c>
      <c r="M204" s="99">
        <f t="shared" si="5"/>
        <v>8.0380000000000003</v>
      </c>
      <c r="N204" s="99">
        <f t="shared" si="6"/>
        <v>8.0619999999999994</v>
      </c>
      <c r="O204" s="99">
        <f t="shared" si="7"/>
        <v>8.0860000000000003</v>
      </c>
      <c r="P204" s="97">
        <v>8.11</v>
      </c>
      <c r="Q204" s="100">
        <f t="shared" si="8"/>
        <v>8.1280000000000001</v>
      </c>
      <c r="R204" s="100">
        <f t="shared" si="9"/>
        <v>8.145999999999999</v>
      </c>
      <c r="S204" s="100">
        <f t="shared" si="10"/>
        <v>8.1639999999999997</v>
      </c>
      <c r="T204" s="100">
        <f t="shared" si="11"/>
        <v>8.1819999999999986</v>
      </c>
      <c r="U204" s="107">
        <v>8.1999999999999993</v>
      </c>
      <c r="V204" s="102">
        <f t="shared" ref="V204:AO204" si="212">B204-B205</f>
        <v>-9.9999999999997868E-3</v>
      </c>
      <c r="W204" s="102">
        <f t="shared" si="212"/>
        <v>-9.9999999999997868E-3</v>
      </c>
      <c r="X204" s="102">
        <f t="shared" si="212"/>
        <v>-9.9999999999997868E-3</v>
      </c>
      <c r="Y204" s="102">
        <f t="shared" si="212"/>
        <v>-9.9999999999980105E-3</v>
      </c>
      <c r="Z204" s="102">
        <f t="shared" si="212"/>
        <v>-9.9999999999997868E-3</v>
      </c>
      <c r="AA204" s="102">
        <f t="shared" si="212"/>
        <v>-1.5000000000000568E-2</v>
      </c>
      <c r="AB204" s="102">
        <f t="shared" si="212"/>
        <v>-2.0000000000000462E-2</v>
      </c>
      <c r="AC204" s="102">
        <f t="shared" si="212"/>
        <v>-1.6666666666667496E-2</v>
      </c>
      <c r="AD204" s="102">
        <f t="shared" si="212"/>
        <v>-1.3333333333332753E-2</v>
      </c>
      <c r="AE204" s="102">
        <f t="shared" si="212"/>
        <v>-9.9999999999997868E-3</v>
      </c>
      <c r="AF204" s="102">
        <f t="shared" si="212"/>
        <v>-8.0000000000008953E-3</v>
      </c>
      <c r="AG204" s="102">
        <f t="shared" si="212"/>
        <v>-6.0000000000002274E-3</v>
      </c>
      <c r="AH204" s="102">
        <f t="shared" si="212"/>
        <v>-3.9999999999995595E-3</v>
      </c>
      <c r="AI204" s="102">
        <f t="shared" si="212"/>
        <v>-1.9999999999988916E-3</v>
      </c>
      <c r="AJ204" s="102">
        <f t="shared" si="212"/>
        <v>0</v>
      </c>
      <c r="AK204" s="102">
        <f t="shared" si="212"/>
        <v>-1.9999999999988916E-3</v>
      </c>
      <c r="AL204" s="102">
        <f t="shared" si="212"/>
        <v>-4.0000000000013358E-3</v>
      </c>
      <c r="AM204" s="102">
        <f t="shared" si="212"/>
        <v>-6.0000000000002274E-3</v>
      </c>
      <c r="AN204" s="102">
        <f t="shared" si="212"/>
        <v>-8.0000000000026716E-3</v>
      </c>
      <c r="AO204" s="102">
        <f t="shared" si="212"/>
        <v>-1.0000000000001563E-2</v>
      </c>
      <c r="AP204" s="103">
        <f t="shared" si="13"/>
        <v>0</v>
      </c>
    </row>
    <row r="205" spans="1:42" ht="12.75">
      <c r="A205" s="109">
        <v>42838</v>
      </c>
      <c r="B205" s="106">
        <v>8.7899999999999991</v>
      </c>
      <c r="C205" s="97">
        <v>8.4700000000000006</v>
      </c>
      <c r="D205" s="99">
        <v>8.26</v>
      </c>
      <c r="E205" s="99">
        <f t="shared" si="0"/>
        <v>8.1499999999999986</v>
      </c>
      <c r="F205" s="99">
        <v>8.0399999999999991</v>
      </c>
      <c r="G205" s="99">
        <f t="shared" si="1"/>
        <v>8.01</v>
      </c>
      <c r="H205" s="97">
        <v>7.98</v>
      </c>
      <c r="I205" s="100">
        <f t="shared" si="2"/>
        <v>7.9866666666666672</v>
      </c>
      <c r="J205" s="100">
        <f t="shared" si="3"/>
        <v>7.9933333333333332</v>
      </c>
      <c r="K205" s="99">
        <v>8</v>
      </c>
      <c r="L205" s="99">
        <f t="shared" si="4"/>
        <v>8.0220000000000002</v>
      </c>
      <c r="M205" s="99">
        <f t="shared" si="5"/>
        <v>8.0440000000000005</v>
      </c>
      <c r="N205" s="99">
        <f t="shared" si="6"/>
        <v>8.0659999999999989</v>
      </c>
      <c r="O205" s="99">
        <f t="shared" si="7"/>
        <v>8.0879999999999992</v>
      </c>
      <c r="P205" s="97">
        <v>8.11</v>
      </c>
      <c r="Q205" s="100">
        <f t="shared" si="8"/>
        <v>8.129999999999999</v>
      </c>
      <c r="R205" s="100">
        <f t="shared" si="9"/>
        <v>8.15</v>
      </c>
      <c r="S205" s="100">
        <f t="shared" si="10"/>
        <v>8.17</v>
      </c>
      <c r="T205" s="100">
        <f t="shared" si="11"/>
        <v>8.1900000000000013</v>
      </c>
      <c r="U205" s="107">
        <v>8.2100000000000009</v>
      </c>
      <c r="V205" s="102">
        <f t="shared" ref="V205:AO205" si="213">B205-B206</f>
        <v>-6.0000000000000497E-2</v>
      </c>
      <c r="W205" s="102">
        <f t="shared" si="213"/>
        <v>-3.9999999999999147E-2</v>
      </c>
      <c r="X205" s="102">
        <f t="shared" si="213"/>
        <v>-4.0000000000000924E-2</v>
      </c>
      <c r="Y205" s="102">
        <f t="shared" si="213"/>
        <v>-5.0000000000000711E-2</v>
      </c>
      <c r="Z205" s="102">
        <f t="shared" si="213"/>
        <v>-6.0000000000000497E-2</v>
      </c>
      <c r="AA205" s="102">
        <f t="shared" si="213"/>
        <v>-6.0000000000000497E-2</v>
      </c>
      <c r="AB205" s="102">
        <f t="shared" si="213"/>
        <v>-5.9999999999998721E-2</v>
      </c>
      <c r="AC205" s="102">
        <f t="shared" si="213"/>
        <v>-6.6666666666665542E-2</v>
      </c>
      <c r="AD205" s="102">
        <f t="shared" si="213"/>
        <v>-7.333333333333325E-2</v>
      </c>
      <c r="AE205" s="102">
        <f t="shared" si="213"/>
        <v>-8.0000000000000071E-2</v>
      </c>
      <c r="AF205" s="102">
        <f t="shared" si="213"/>
        <v>-8.0000000000000071E-2</v>
      </c>
      <c r="AG205" s="102">
        <f t="shared" si="213"/>
        <v>-8.0000000000000071E-2</v>
      </c>
      <c r="AH205" s="102">
        <f t="shared" si="213"/>
        <v>-8.0000000000000071E-2</v>
      </c>
      <c r="AI205" s="102">
        <f t="shared" si="213"/>
        <v>-8.0000000000000071E-2</v>
      </c>
      <c r="AJ205" s="102">
        <f t="shared" si="213"/>
        <v>-8.0000000000000071E-2</v>
      </c>
      <c r="AK205" s="102">
        <f t="shared" si="213"/>
        <v>-7.800000000000118E-2</v>
      </c>
      <c r="AL205" s="102">
        <f t="shared" si="213"/>
        <v>-7.5999999999998735E-2</v>
      </c>
      <c r="AM205" s="102">
        <f t="shared" si="213"/>
        <v>-7.3999999999999844E-2</v>
      </c>
      <c r="AN205" s="102">
        <f t="shared" si="213"/>
        <v>-7.1999999999997399E-2</v>
      </c>
      <c r="AO205" s="102">
        <f t="shared" si="213"/>
        <v>-6.9999999999998508E-2</v>
      </c>
      <c r="AP205" s="103">
        <f t="shared" si="13"/>
        <v>-3.9999999999999147E-2</v>
      </c>
    </row>
    <row r="206" spans="1:42" ht="12.75">
      <c r="A206" s="109">
        <v>42837</v>
      </c>
      <c r="B206" s="106">
        <v>8.85</v>
      </c>
      <c r="C206" s="97">
        <v>8.51</v>
      </c>
      <c r="D206" s="99">
        <v>8.3000000000000007</v>
      </c>
      <c r="E206" s="99">
        <f t="shared" si="0"/>
        <v>8.1999999999999993</v>
      </c>
      <c r="F206" s="99">
        <v>8.1</v>
      </c>
      <c r="G206" s="99">
        <f t="shared" si="1"/>
        <v>8.07</v>
      </c>
      <c r="H206" s="97">
        <v>8.0399999999999991</v>
      </c>
      <c r="I206" s="100">
        <f t="shared" si="2"/>
        <v>8.0533333333333328</v>
      </c>
      <c r="J206" s="100">
        <f t="shared" si="3"/>
        <v>8.0666666666666664</v>
      </c>
      <c r="K206" s="99">
        <v>8.08</v>
      </c>
      <c r="L206" s="99">
        <f t="shared" si="4"/>
        <v>8.1020000000000003</v>
      </c>
      <c r="M206" s="99">
        <f t="shared" si="5"/>
        <v>8.1240000000000006</v>
      </c>
      <c r="N206" s="99">
        <f t="shared" si="6"/>
        <v>8.145999999999999</v>
      </c>
      <c r="O206" s="99">
        <f t="shared" si="7"/>
        <v>8.1679999999999993</v>
      </c>
      <c r="P206" s="97">
        <v>8.19</v>
      </c>
      <c r="Q206" s="100">
        <f t="shared" si="8"/>
        <v>8.2080000000000002</v>
      </c>
      <c r="R206" s="100">
        <f t="shared" si="9"/>
        <v>8.2259999999999991</v>
      </c>
      <c r="S206" s="100">
        <f t="shared" si="10"/>
        <v>8.2439999999999998</v>
      </c>
      <c r="T206" s="100">
        <f t="shared" si="11"/>
        <v>8.2619999999999987</v>
      </c>
      <c r="U206" s="107">
        <v>8.2799999999999994</v>
      </c>
      <c r="V206" s="102">
        <f t="shared" ref="V206:AO206" si="214">B206-B207</f>
        <v>-9.9999999999997868E-3</v>
      </c>
      <c r="W206" s="102">
        <f t="shared" si="214"/>
        <v>2.9999999999999361E-2</v>
      </c>
      <c r="X206" s="102">
        <f t="shared" si="214"/>
        <v>5.0000000000000711E-2</v>
      </c>
      <c r="Y206" s="102">
        <f t="shared" si="214"/>
        <v>4.9999999999998934E-2</v>
      </c>
      <c r="Z206" s="102">
        <f t="shared" si="214"/>
        <v>4.9999999999998934E-2</v>
      </c>
      <c r="AA206" s="102">
        <f t="shared" si="214"/>
        <v>3.9999999999999147E-2</v>
      </c>
      <c r="AB206" s="102">
        <f t="shared" si="214"/>
        <v>2.9999999999999361E-2</v>
      </c>
      <c r="AC206" s="102">
        <f t="shared" si="214"/>
        <v>2.3333333333333428E-2</v>
      </c>
      <c r="AD206" s="102">
        <f t="shared" si="214"/>
        <v>1.6666666666665719E-2</v>
      </c>
      <c r="AE206" s="102">
        <f t="shared" si="214"/>
        <v>9.9999999999997868E-3</v>
      </c>
      <c r="AF206" s="102">
        <f t="shared" si="214"/>
        <v>6.0000000000002274E-3</v>
      </c>
      <c r="AG206" s="102">
        <f t="shared" si="214"/>
        <v>2.0000000000006679E-3</v>
      </c>
      <c r="AH206" s="102">
        <f t="shared" si="214"/>
        <v>-2.0000000000006679E-3</v>
      </c>
      <c r="AI206" s="102">
        <f t="shared" si="214"/>
        <v>-6.0000000000002274E-3</v>
      </c>
      <c r="AJ206" s="102">
        <f t="shared" si="214"/>
        <v>-9.9999999999997868E-3</v>
      </c>
      <c r="AK206" s="102">
        <f t="shared" si="214"/>
        <v>-1.1999999999998678E-2</v>
      </c>
      <c r="AL206" s="102">
        <f t="shared" si="214"/>
        <v>-1.4000000000001123E-2</v>
      </c>
      <c r="AM206" s="102">
        <f t="shared" si="214"/>
        <v>-1.6000000000000014E-2</v>
      </c>
      <c r="AN206" s="102">
        <f t="shared" si="214"/>
        <v>-1.8000000000002458E-2</v>
      </c>
      <c r="AO206" s="102">
        <f t="shared" si="214"/>
        <v>-2.000000000000135E-2</v>
      </c>
      <c r="AP206" s="103">
        <f t="shared" si="13"/>
        <v>5.0000000000000711E-2</v>
      </c>
    </row>
    <row r="207" spans="1:42" ht="12.75">
      <c r="A207" s="109">
        <v>42836</v>
      </c>
      <c r="B207" s="106">
        <v>8.86</v>
      </c>
      <c r="C207" s="97">
        <v>8.48</v>
      </c>
      <c r="D207" s="99">
        <v>8.25</v>
      </c>
      <c r="E207" s="99">
        <f t="shared" si="0"/>
        <v>8.15</v>
      </c>
      <c r="F207" s="99">
        <v>8.0500000000000007</v>
      </c>
      <c r="G207" s="99">
        <f t="shared" si="1"/>
        <v>8.0300000000000011</v>
      </c>
      <c r="H207" s="97">
        <v>8.01</v>
      </c>
      <c r="I207" s="100">
        <f t="shared" si="2"/>
        <v>8.0299999999999994</v>
      </c>
      <c r="J207" s="100">
        <f t="shared" si="3"/>
        <v>8.0500000000000007</v>
      </c>
      <c r="K207" s="99">
        <v>8.07</v>
      </c>
      <c r="L207" s="99">
        <f t="shared" si="4"/>
        <v>8.0960000000000001</v>
      </c>
      <c r="M207" s="99">
        <f t="shared" si="5"/>
        <v>8.1219999999999999</v>
      </c>
      <c r="N207" s="99">
        <f t="shared" si="6"/>
        <v>8.1479999999999997</v>
      </c>
      <c r="O207" s="99">
        <f t="shared" si="7"/>
        <v>8.1739999999999995</v>
      </c>
      <c r="P207" s="97">
        <v>8.1999999999999993</v>
      </c>
      <c r="Q207" s="100">
        <f t="shared" si="8"/>
        <v>8.2199999999999989</v>
      </c>
      <c r="R207" s="100">
        <f t="shared" si="9"/>
        <v>8.24</v>
      </c>
      <c r="S207" s="100">
        <f t="shared" si="10"/>
        <v>8.26</v>
      </c>
      <c r="T207" s="100">
        <f t="shared" si="11"/>
        <v>8.2800000000000011</v>
      </c>
      <c r="U207" s="107">
        <v>8.3000000000000007</v>
      </c>
      <c r="V207" s="102">
        <f t="shared" ref="V207:AO207" si="215">B207-B208</f>
        <v>-8.0000000000000071E-2</v>
      </c>
      <c r="W207" s="102">
        <f t="shared" si="215"/>
        <v>-9.9999999999997868E-3</v>
      </c>
      <c r="X207" s="102">
        <f t="shared" si="215"/>
        <v>1.9999999999999574E-2</v>
      </c>
      <c r="Y207" s="102">
        <f t="shared" si="215"/>
        <v>3.5000000000000142E-2</v>
      </c>
      <c r="Z207" s="102">
        <f t="shared" si="215"/>
        <v>5.0000000000000711E-2</v>
      </c>
      <c r="AA207" s="102">
        <f t="shared" si="215"/>
        <v>5.0000000000000711E-2</v>
      </c>
      <c r="AB207" s="102">
        <f t="shared" si="215"/>
        <v>4.9999999999999822E-2</v>
      </c>
      <c r="AC207" s="102">
        <f t="shared" si="215"/>
        <v>4.9999999999999822E-2</v>
      </c>
      <c r="AD207" s="102">
        <f t="shared" si="215"/>
        <v>5.0000000000000711E-2</v>
      </c>
      <c r="AE207" s="102">
        <f t="shared" si="215"/>
        <v>5.0000000000000711E-2</v>
      </c>
      <c r="AF207" s="102">
        <f t="shared" si="215"/>
        <v>4.6000000000001151E-2</v>
      </c>
      <c r="AG207" s="102">
        <f t="shared" si="215"/>
        <v>4.1999999999999815E-2</v>
      </c>
      <c r="AH207" s="102">
        <f t="shared" si="215"/>
        <v>3.8000000000000256E-2</v>
      </c>
      <c r="AI207" s="102">
        <f t="shared" si="215"/>
        <v>3.399999999999892E-2</v>
      </c>
      <c r="AJ207" s="102">
        <f t="shared" si="215"/>
        <v>2.9999999999999361E-2</v>
      </c>
      <c r="AK207" s="102">
        <f t="shared" si="215"/>
        <v>2.9999999999999361E-2</v>
      </c>
      <c r="AL207" s="102">
        <f t="shared" si="215"/>
        <v>3.0000000000001137E-2</v>
      </c>
      <c r="AM207" s="102">
        <f t="shared" si="215"/>
        <v>2.9999999999999361E-2</v>
      </c>
      <c r="AN207" s="102">
        <f t="shared" si="215"/>
        <v>3.0000000000001137E-2</v>
      </c>
      <c r="AO207" s="102">
        <f t="shared" si="215"/>
        <v>3.0000000000001137E-2</v>
      </c>
      <c r="AP207" s="103">
        <f t="shared" si="13"/>
        <v>5.0000000000000711E-2</v>
      </c>
    </row>
    <row r="208" spans="1:42" ht="12.75">
      <c r="A208" s="109">
        <v>42835</v>
      </c>
      <c r="B208" s="106">
        <v>8.94</v>
      </c>
      <c r="C208" s="97">
        <v>8.49</v>
      </c>
      <c r="D208" s="99">
        <v>8.23</v>
      </c>
      <c r="E208" s="99">
        <f t="shared" si="0"/>
        <v>8.1150000000000002</v>
      </c>
      <c r="F208" s="99">
        <v>8</v>
      </c>
      <c r="G208" s="99">
        <f t="shared" si="1"/>
        <v>7.98</v>
      </c>
      <c r="H208" s="97">
        <v>7.96</v>
      </c>
      <c r="I208" s="100">
        <f t="shared" si="2"/>
        <v>7.9799999999999995</v>
      </c>
      <c r="J208" s="100">
        <f t="shared" si="3"/>
        <v>8</v>
      </c>
      <c r="K208" s="99">
        <v>8.02</v>
      </c>
      <c r="L208" s="99">
        <f t="shared" si="4"/>
        <v>8.0499999999999989</v>
      </c>
      <c r="M208" s="99">
        <f t="shared" si="5"/>
        <v>8.08</v>
      </c>
      <c r="N208" s="99">
        <f t="shared" si="6"/>
        <v>8.11</v>
      </c>
      <c r="O208" s="99">
        <f t="shared" si="7"/>
        <v>8.14</v>
      </c>
      <c r="P208" s="97">
        <v>8.17</v>
      </c>
      <c r="Q208" s="100">
        <f t="shared" si="8"/>
        <v>8.19</v>
      </c>
      <c r="R208" s="100">
        <f t="shared" si="9"/>
        <v>8.2099999999999991</v>
      </c>
      <c r="S208" s="100">
        <f t="shared" si="10"/>
        <v>8.23</v>
      </c>
      <c r="T208" s="100">
        <f t="shared" si="11"/>
        <v>8.25</v>
      </c>
      <c r="U208" s="107">
        <v>8.27</v>
      </c>
      <c r="V208" s="102">
        <f t="shared" ref="V208:AO208" si="216">B208-B209</f>
        <v>8.0000000000000071E-2</v>
      </c>
      <c r="W208" s="102">
        <f t="shared" si="216"/>
        <v>7.0000000000000284E-2</v>
      </c>
      <c r="X208" s="102">
        <f t="shared" si="216"/>
        <v>6.0000000000000497E-2</v>
      </c>
      <c r="Y208" s="102">
        <f t="shared" si="216"/>
        <v>5.4999999999999716E-2</v>
      </c>
      <c r="Z208" s="102">
        <f t="shared" si="216"/>
        <v>4.9999999999999822E-2</v>
      </c>
      <c r="AA208" s="102">
        <f t="shared" si="216"/>
        <v>5.0000000000000711E-2</v>
      </c>
      <c r="AB208" s="102">
        <f t="shared" si="216"/>
        <v>4.9999999999999822E-2</v>
      </c>
      <c r="AC208" s="102">
        <f t="shared" si="216"/>
        <v>4.6666666666665968E-2</v>
      </c>
      <c r="AD208" s="102">
        <f t="shared" si="216"/>
        <v>4.3333333333333002E-2</v>
      </c>
      <c r="AE208" s="102">
        <f t="shared" si="216"/>
        <v>3.9999999999999147E-2</v>
      </c>
      <c r="AF208" s="102">
        <f t="shared" si="216"/>
        <v>3.9999999999999147E-2</v>
      </c>
      <c r="AG208" s="102">
        <f t="shared" si="216"/>
        <v>3.9999999999999147E-2</v>
      </c>
      <c r="AH208" s="102">
        <f t="shared" si="216"/>
        <v>3.9999999999999147E-2</v>
      </c>
      <c r="AI208" s="102">
        <f t="shared" si="216"/>
        <v>3.9999999999999147E-2</v>
      </c>
      <c r="AJ208" s="102">
        <f t="shared" si="216"/>
        <v>3.9999999999999147E-2</v>
      </c>
      <c r="AK208" s="102">
        <f t="shared" si="216"/>
        <v>3.9999999999999147E-2</v>
      </c>
      <c r="AL208" s="102">
        <f t="shared" si="216"/>
        <v>3.9999999999999147E-2</v>
      </c>
      <c r="AM208" s="102">
        <f t="shared" si="216"/>
        <v>3.9999999999999147E-2</v>
      </c>
      <c r="AN208" s="102">
        <f t="shared" si="216"/>
        <v>3.9999999999999147E-2</v>
      </c>
      <c r="AO208" s="102">
        <f t="shared" si="216"/>
        <v>3.9999999999999147E-2</v>
      </c>
      <c r="AP208" s="103">
        <f t="shared" si="13"/>
        <v>8.0000000000000071E-2</v>
      </c>
    </row>
    <row r="209" spans="1:42" ht="12.75">
      <c r="A209" s="109">
        <v>42832</v>
      </c>
      <c r="B209" s="106">
        <v>8.86</v>
      </c>
      <c r="C209" s="97">
        <v>8.42</v>
      </c>
      <c r="D209" s="99">
        <v>8.17</v>
      </c>
      <c r="E209" s="99">
        <f t="shared" si="0"/>
        <v>8.06</v>
      </c>
      <c r="F209" s="99">
        <v>7.95</v>
      </c>
      <c r="G209" s="99">
        <f t="shared" si="1"/>
        <v>7.93</v>
      </c>
      <c r="H209" s="97">
        <v>7.91</v>
      </c>
      <c r="I209" s="100">
        <f t="shared" si="2"/>
        <v>7.9333333333333336</v>
      </c>
      <c r="J209" s="100">
        <f t="shared" si="3"/>
        <v>7.956666666666667</v>
      </c>
      <c r="K209" s="99">
        <v>7.98</v>
      </c>
      <c r="L209" s="99">
        <f t="shared" si="4"/>
        <v>8.01</v>
      </c>
      <c r="M209" s="99">
        <f t="shared" si="5"/>
        <v>8.0400000000000009</v>
      </c>
      <c r="N209" s="99">
        <f t="shared" si="6"/>
        <v>8.07</v>
      </c>
      <c r="O209" s="99">
        <f t="shared" si="7"/>
        <v>8.1000000000000014</v>
      </c>
      <c r="P209" s="97">
        <v>8.1300000000000008</v>
      </c>
      <c r="Q209" s="100">
        <f t="shared" si="8"/>
        <v>8.15</v>
      </c>
      <c r="R209" s="100">
        <f t="shared" si="9"/>
        <v>8.17</v>
      </c>
      <c r="S209" s="100">
        <f t="shared" si="10"/>
        <v>8.1900000000000013</v>
      </c>
      <c r="T209" s="100">
        <f t="shared" si="11"/>
        <v>8.2100000000000009</v>
      </c>
      <c r="U209" s="107">
        <v>8.23</v>
      </c>
      <c r="V209" s="102">
        <f t="shared" ref="V209:AO209" si="217">B209-B210</f>
        <v>-9.9999999999997868E-3</v>
      </c>
      <c r="W209" s="102">
        <f t="shared" si="217"/>
        <v>6.0000000000000497E-2</v>
      </c>
      <c r="X209" s="102">
        <f t="shared" si="217"/>
        <v>8.0000000000000071E-2</v>
      </c>
      <c r="Y209" s="102">
        <f t="shared" si="217"/>
        <v>8.5000000000000853E-2</v>
      </c>
      <c r="Z209" s="102">
        <f t="shared" si="217"/>
        <v>8.9999999999999858E-2</v>
      </c>
      <c r="AA209" s="102">
        <f t="shared" si="217"/>
        <v>8.0000000000000071E-2</v>
      </c>
      <c r="AB209" s="102">
        <f t="shared" si="217"/>
        <v>7.0000000000000284E-2</v>
      </c>
      <c r="AC209" s="102">
        <f t="shared" si="217"/>
        <v>6.6666666666667318E-2</v>
      </c>
      <c r="AD209" s="102">
        <f t="shared" si="217"/>
        <v>6.3333333333333464E-2</v>
      </c>
      <c r="AE209" s="102">
        <f t="shared" si="217"/>
        <v>6.0000000000000497E-2</v>
      </c>
      <c r="AF209" s="102">
        <f t="shared" si="217"/>
        <v>6.1999999999999389E-2</v>
      </c>
      <c r="AG209" s="102">
        <f t="shared" si="217"/>
        <v>6.4000000000000945E-2</v>
      </c>
      <c r="AH209" s="102">
        <f t="shared" si="217"/>
        <v>6.6000000000000725E-2</v>
      </c>
      <c r="AI209" s="102">
        <f t="shared" si="217"/>
        <v>6.8000000000001393E-2</v>
      </c>
      <c r="AJ209" s="102">
        <f t="shared" si="217"/>
        <v>7.0000000000000284E-2</v>
      </c>
      <c r="AK209" s="102">
        <f t="shared" si="217"/>
        <v>7.0000000000000284E-2</v>
      </c>
      <c r="AL209" s="102">
        <f t="shared" si="217"/>
        <v>7.0000000000000284E-2</v>
      </c>
      <c r="AM209" s="102">
        <f t="shared" si="217"/>
        <v>7.0000000000000284E-2</v>
      </c>
      <c r="AN209" s="102">
        <f t="shared" si="217"/>
        <v>7.0000000000000284E-2</v>
      </c>
      <c r="AO209" s="102">
        <f t="shared" si="217"/>
        <v>7.0000000000000284E-2</v>
      </c>
      <c r="AP209" s="103">
        <f t="shared" si="13"/>
        <v>8.9999999999999858E-2</v>
      </c>
    </row>
    <row r="210" spans="1:42" ht="12.75">
      <c r="A210" s="109">
        <v>42831</v>
      </c>
      <c r="B210" s="106">
        <v>8.8699999999999992</v>
      </c>
      <c r="C210" s="97">
        <v>8.36</v>
      </c>
      <c r="D210" s="99">
        <v>8.09</v>
      </c>
      <c r="E210" s="99">
        <f t="shared" si="0"/>
        <v>7.9749999999999996</v>
      </c>
      <c r="F210" s="99">
        <v>7.86</v>
      </c>
      <c r="G210" s="99">
        <f t="shared" si="1"/>
        <v>7.85</v>
      </c>
      <c r="H210" s="97">
        <v>7.84</v>
      </c>
      <c r="I210" s="100">
        <f t="shared" si="2"/>
        <v>7.8666666666666663</v>
      </c>
      <c r="J210" s="100">
        <f t="shared" si="3"/>
        <v>7.8933333333333335</v>
      </c>
      <c r="K210" s="99">
        <v>7.92</v>
      </c>
      <c r="L210" s="99">
        <f t="shared" si="4"/>
        <v>7.9480000000000004</v>
      </c>
      <c r="M210" s="99">
        <f t="shared" si="5"/>
        <v>7.976</v>
      </c>
      <c r="N210" s="99">
        <f t="shared" si="6"/>
        <v>8.0039999999999996</v>
      </c>
      <c r="O210" s="99">
        <f t="shared" si="7"/>
        <v>8.032</v>
      </c>
      <c r="P210" s="97">
        <v>8.06</v>
      </c>
      <c r="Q210" s="100">
        <f t="shared" si="8"/>
        <v>8.08</v>
      </c>
      <c r="R210" s="100">
        <f t="shared" si="9"/>
        <v>8.1</v>
      </c>
      <c r="S210" s="100">
        <f t="shared" si="10"/>
        <v>8.120000000000001</v>
      </c>
      <c r="T210" s="100">
        <f t="shared" si="11"/>
        <v>8.14</v>
      </c>
      <c r="U210" s="107">
        <v>8.16</v>
      </c>
      <c r="V210" s="102">
        <f t="shared" ref="V210:AO210" si="218">B210-B211</f>
        <v>-1.0000000000001563E-2</v>
      </c>
      <c r="W210" s="102">
        <f t="shared" si="218"/>
        <v>-2.000000000000135E-2</v>
      </c>
      <c r="X210" s="102">
        <f t="shared" si="218"/>
        <v>0</v>
      </c>
      <c r="Y210" s="102">
        <f t="shared" si="218"/>
        <v>-9.9999999999997868E-3</v>
      </c>
      <c r="Z210" s="102">
        <f t="shared" si="218"/>
        <v>-1.9999999999999574E-2</v>
      </c>
      <c r="AA210" s="102">
        <f t="shared" si="218"/>
        <v>-3.0000000000000249E-2</v>
      </c>
      <c r="AB210" s="102">
        <f t="shared" si="218"/>
        <v>-4.0000000000000036E-2</v>
      </c>
      <c r="AC210" s="102">
        <f t="shared" si="218"/>
        <v>-4.333333333333389E-2</v>
      </c>
      <c r="AD210" s="102">
        <f t="shared" si="218"/>
        <v>-4.6666666666665968E-2</v>
      </c>
      <c r="AE210" s="102">
        <f t="shared" si="218"/>
        <v>-4.9999999999999822E-2</v>
      </c>
      <c r="AF210" s="102">
        <f t="shared" si="218"/>
        <v>-5.1999999999999602E-2</v>
      </c>
      <c r="AG210" s="102">
        <f t="shared" si="218"/>
        <v>-5.3999999999999382E-2</v>
      </c>
      <c r="AH210" s="102">
        <f t="shared" si="218"/>
        <v>-5.5999999999999162E-2</v>
      </c>
      <c r="AI210" s="102">
        <f t="shared" si="218"/>
        <v>-5.7999999999999829E-2</v>
      </c>
      <c r="AJ210" s="102">
        <f t="shared" si="218"/>
        <v>-5.9999999999998721E-2</v>
      </c>
      <c r="AK210" s="102">
        <f t="shared" si="218"/>
        <v>-5.9999999999998721E-2</v>
      </c>
      <c r="AL210" s="102">
        <f t="shared" si="218"/>
        <v>-6.0000000000000497E-2</v>
      </c>
      <c r="AM210" s="102">
        <f t="shared" si="218"/>
        <v>-5.9999999999998721E-2</v>
      </c>
      <c r="AN210" s="102">
        <f t="shared" si="218"/>
        <v>-6.0000000000000497E-2</v>
      </c>
      <c r="AO210" s="102">
        <f t="shared" si="218"/>
        <v>-6.0000000000000497E-2</v>
      </c>
      <c r="AP210" s="103">
        <f t="shared" si="13"/>
        <v>0</v>
      </c>
    </row>
    <row r="211" spans="1:42" ht="12.75">
      <c r="A211" s="109">
        <v>42830</v>
      </c>
      <c r="B211" s="106">
        <v>8.8800000000000008</v>
      </c>
      <c r="C211" s="97">
        <v>8.3800000000000008</v>
      </c>
      <c r="D211" s="99">
        <v>8.09</v>
      </c>
      <c r="E211" s="99">
        <f t="shared" si="0"/>
        <v>7.9849999999999994</v>
      </c>
      <c r="F211" s="99">
        <v>7.88</v>
      </c>
      <c r="G211" s="99">
        <f t="shared" si="1"/>
        <v>7.88</v>
      </c>
      <c r="H211" s="97">
        <v>7.88</v>
      </c>
      <c r="I211" s="100">
        <f t="shared" si="2"/>
        <v>7.91</v>
      </c>
      <c r="J211" s="100">
        <f t="shared" si="3"/>
        <v>7.9399999999999995</v>
      </c>
      <c r="K211" s="99">
        <v>7.97</v>
      </c>
      <c r="L211" s="99">
        <f t="shared" si="4"/>
        <v>8</v>
      </c>
      <c r="M211" s="99">
        <f t="shared" si="5"/>
        <v>8.0299999999999994</v>
      </c>
      <c r="N211" s="99">
        <f t="shared" si="6"/>
        <v>8.0599999999999987</v>
      </c>
      <c r="O211" s="99">
        <f t="shared" si="7"/>
        <v>8.09</v>
      </c>
      <c r="P211" s="97">
        <v>8.1199999999999992</v>
      </c>
      <c r="Q211" s="100">
        <f t="shared" si="8"/>
        <v>8.1399999999999988</v>
      </c>
      <c r="R211" s="100">
        <f t="shared" si="9"/>
        <v>8.16</v>
      </c>
      <c r="S211" s="100">
        <f t="shared" si="10"/>
        <v>8.18</v>
      </c>
      <c r="T211" s="100">
        <f t="shared" si="11"/>
        <v>8.2000000000000011</v>
      </c>
      <c r="U211" s="107">
        <v>8.2200000000000006</v>
      </c>
      <c r="V211" s="102">
        <f t="shared" ref="V211:AO211" si="219">B211-B212</f>
        <v>-1.9999999999999574E-2</v>
      </c>
      <c r="W211" s="102">
        <f t="shared" si="219"/>
        <v>-3.9999999999999147E-2</v>
      </c>
      <c r="X211" s="102">
        <f t="shared" si="219"/>
        <v>-8.0000000000000071E-2</v>
      </c>
      <c r="Y211" s="102">
        <f t="shared" si="219"/>
        <v>-7.5000000000001066E-2</v>
      </c>
      <c r="Z211" s="102">
        <f t="shared" si="219"/>
        <v>-7.0000000000000284E-2</v>
      </c>
      <c r="AA211" s="102">
        <f t="shared" si="219"/>
        <v>-5.5000000000000604E-2</v>
      </c>
      <c r="AB211" s="102">
        <f t="shared" si="219"/>
        <v>-4.0000000000000036E-2</v>
      </c>
      <c r="AC211" s="102">
        <f t="shared" si="219"/>
        <v>-3.0000000000000249E-2</v>
      </c>
      <c r="AD211" s="102">
        <f t="shared" si="219"/>
        <v>-2.0000000000000462E-2</v>
      </c>
      <c r="AE211" s="102">
        <f t="shared" si="219"/>
        <v>-1.0000000000000675E-2</v>
      </c>
      <c r="AF211" s="102">
        <f t="shared" si="219"/>
        <v>-8.0000000000008953E-3</v>
      </c>
      <c r="AG211" s="102">
        <f t="shared" si="219"/>
        <v>-6.0000000000002274E-3</v>
      </c>
      <c r="AH211" s="102">
        <f t="shared" si="219"/>
        <v>-4.0000000000013358E-3</v>
      </c>
      <c r="AI211" s="102">
        <f t="shared" si="219"/>
        <v>-1.9999999999988916E-3</v>
      </c>
      <c r="AJ211" s="102">
        <f t="shared" si="219"/>
        <v>0</v>
      </c>
      <c r="AK211" s="102">
        <f t="shared" si="219"/>
        <v>0</v>
      </c>
      <c r="AL211" s="102">
        <f t="shared" si="219"/>
        <v>0</v>
      </c>
      <c r="AM211" s="102">
        <f t="shared" si="219"/>
        <v>0</v>
      </c>
      <c r="AN211" s="102">
        <f t="shared" si="219"/>
        <v>0</v>
      </c>
      <c r="AO211" s="102">
        <f t="shared" si="219"/>
        <v>0</v>
      </c>
      <c r="AP211" s="103">
        <f t="shared" si="13"/>
        <v>0</v>
      </c>
    </row>
    <row r="212" spans="1:42" ht="12.75">
      <c r="A212" s="109">
        <v>42829</v>
      </c>
      <c r="B212" s="106">
        <v>8.9</v>
      </c>
      <c r="C212" s="97">
        <v>8.42</v>
      </c>
      <c r="D212" s="99">
        <v>8.17</v>
      </c>
      <c r="E212" s="99">
        <f t="shared" si="0"/>
        <v>8.06</v>
      </c>
      <c r="F212" s="99">
        <v>7.95</v>
      </c>
      <c r="G212" s="99">
        <f t="shared" si="1"/>
        <v>7.9350000000000005</v>
      </c>
      <c r="H212" s="97">
        <v>7.92</v>
      </c>
      <c r="I212" s="100">
        <f t="shared" si="2"/>
        <v>7.94</v>
      </c>
      <c r="J212" s="100">
        <f t="shared" si="3"/>
        <v>7.96</v>
      </c>
      <c r="K212" s="99">
        <v>7.98</v>
      </c>
      <c r="L212" s="99">
        <f t="shared" si="4"/>
        <v>8.0080000000000009</v>
      </c>
      <c r="M212" s="99">
        <f t="shared" si="5"/>
        <v>8.0359999999999996</v>
      </c>
      <c r="N212" s="99">
        <f t="shared" si="6"/>
        <v>8.0640000000000001</v>
      </c>
      <c r="O212" s="99">
        <f t="shared" si="7"/>
        <v>8.0919999999999987</v>
      </c>
      <c r="P212" s="97">
        <v>8.1199999999999992</v>
      </c>
      <c r="Q212" s="100">
        <f t="shared" si="8"/>
        <v>8.1399999999999988</v>
      </c>
      <c r="R212" s="100">
        <f t="shared" si="9"/>
        <v>8.16</v>
      </c>
      <c r="S212" s="100">
        <f t="shared" si="10"/>
        <v>8.18</v>
      </c>
      <c r="T212" s="100">
        <f t="shared" si="11"/>
        <v>8.2000000000000011</v>
      </c>
      <c r="U212" s="107">
        <v>8.2200000000000006</v>
      </c>
      <c r="V212" s="102">
        <f t="shared" ref="V212:AO212" si="220">B212-B213</f>
        <v>4.0000000000000924E-2</v>
      </c>
      <c r="W212" s="102">
        <f t="shared" si="220"/>
        <v>2.9999999999999361E-2</v>
      </c>
      <c r="X212" s="102">
        <f t="shared" si="220"/>
        <v>3.9999999999999147E-2</v>
      </c>
      <c r="Y212" s="102">
        <f t="shared" si="220"/>
        <v>2.5000000000000355E-2</v>
      </c>
      <c r="Z212" s="102">
        <f t="shared" si="220"/>
        <v>9.9999999999997868E-3</v>
      </c>
      <c r="AA212" s="102">
        <f t="shared" si="220"/>
        <v>0</v>
      </c>
      <c r="AB212" s="102">
        <f t="shared" si="220"/>
        <v>-9.9999999999997868E-3</v>
      </c>
      <c r="AC212" s="102">
        <f t="shared" si="220"/>
        <v>-1.6666666666665719E-2</v>
      </c>
      <c r="AD212" s="102">
        <f t="shared" si="220"/>
        <v>-2.3333333333333428E-2</v>
      </c>
      <c r="AE212" s="102">
        <f t="shared" si="220"/>
        <v>-2.9999999999999361E-2</v>
      </c>
      <c r="AF212" s="102">
        <f t="shared" si="220"/>
        <v>-3.399999999999892E-2</v>
      </c>
      <c r="AG212" s="102">
        <f t="shared" si="220"/>
        <v>-3.8000000000000256E-2</v>
      </c>
      <c r="AH212" s="102">
        <f t="shared" si="220"/>
        <v>-4.1999999999999815E-2</v>
      </c>
      <c r="AI212" s="102">
        <f t="shared" si="220"/>
        <v>-4.6000000000001151E-2</v>
      </c>
      <c r="AJ212" s="102">
        <f t="shared" si="220"/>
        <v>-5.0000000000000711E-2</v>
      </c>
      <c r="AK212" s="102">
        <f t="shared" si="220"/>
        <v>-5.0000000000000711E-2</v>
      </c>
      <c r="AL212" s="102">
        <f t="shared" si="220"/>
        <v>-4.9999999999998934E-2</v>
      </c>
      <c r="AM212" s="102">
        <f t="shared" si="220"/>
        <v>-5.0000000000000711E-2</v>
      </c>
      <c r="AN212" s="102">
        <f t="shared" si="220"/>
        <v>-4.9999999999998934E-2</v>
      </c>
      <c r="AO212" s="102">
        <f t="shared" si="220"/>
        <v>-4.9999999999998934E-2</v>
      </c>
      <c r="AP212" s="103">
        <f t="shared" si="13"/>
        <v>4.0000000000000924E-2</v>
      </c>
    </row>
    <row r="213" spans="1:42" ht="12.75">
      <c r="A213" s="109">
        <v>42828</v>
      </c>
      <c r="B213" s="106">
        <v>8.86</v>
      </c>
      <c r="C213" s="97">
        <v>8.39</v>
      </c>
      <c r="D213" s="99">
        <v>8.1300000000000008</v>
      </c>
      <c r="E213" s="99">
        <f t="shared" si="0"/>
        <v>8.0350000000000001</v>
      </c>
      <c r="F213" s="99">
        <v>7.94</v>
      </c>
      <c r="G213" s="99">
        <f t="shared" si="1"/>
        <v>7.9350000000000005</v>
      </c>
      <c r="H213" s="97">
        <v>7.93</v>
      </c>
      <c r="I213" s="100">
        <f t="shared" si="2"/>
        <v>7.9566666666666661</v>
      </c>
      <c r="J213" s="100">
        <f t="shared" si="3"/>
        <v>7.9833333333333334</v>
      </c>
      <c r="K213" s="99">
        <v>8.01</v>
      </c>
      <c r="L213" s="99">
        <f t="shared" si="4"/>
        <v>8.0419999999999998</v>
      </c>
      <c r="M213" s="99">
        <f t="shared" si="5"/>
        <v>8.0739999999999998</v>
      </c>
      <c r="N213" s="99">
        <f t="shared" si="6"/>
        <v>8.1059999999999999</v>
      </c>
      <c r="O213" s="99">
        <f t="shared" si="7"/>
        <v>8.1379999999999999</v>
      </c>
      <c r="P213" s="97">
        <v>8.17</v>
      </c>
      <c r="Q213" s="100">
        <f t="shared" si="8"/>
        <v>8.19</v>
      </c>
      <c r="R213" s="100">
        <f t="shared" si="9"/>
        <v>8.2099999999999991</v>
      </c>
      <c r="S213" s="100">
        <f t="shared" si="10"/>
        <v>8.23</v>
      </c>
      <c r="T213" s="100">
        <f t="shared" si="11"/>
        <v>8.25</v>
      </c>
      <c r="U213" s="107">
        <v>8.27</v>
      </c>
      <c r="V213" s="102">
        <f t="shared" ref="V213:AO213" si="221">B213-B214</f>
        <v>-6.0000000000000497E-2</v>
      </c>
      <c r="W213" s="102">
        <f t="shared" si="221"/>
        <v>-9.9999999999997868E-3</v>
      </c>
      <c r="X213" s="102">
        <f t="shared" si="221"/>
        <v>-1.9999999999999574E-2</v>
      </c>
      <c r="Y213" s="102">
        <f t="shared" si="221"/>
        <v>-9.9999999999997868E-3</v>
      </c>
      <c r="Z213" s="102">
        <f t="shared" si="221"/>
        <v>0</v>
      </c>
      <c r="AA213" s="102">
        <f t="shared" si="221"/>
        <v>9.9999999999997868E-3</v>
      </c>
      <c r="AB213" s="102">
        <f t="shared" si="221"/>
        <v>1.9999999999999574E-2</v>
      </c>
      <c r="AC213" s="102">
        <f t="shared" si="221"/>
        <v>2.333333333333254E-2</v>
      </c>
      <c r="AD213" s="102">
        <f t="shared" si="221"/>
        <v>2.6666666666666394E-2</v>
      </c>
      <c r="AE213" s="102">
        <f t="shared" si="221"/>
        <v>2.9999999999999361E-2</v>
      </c>
      <c r="AF213" s="102">
        <f t="shared" si="221"/>
        <v>3.399999999999892E-2</v>
      </c>
      <c r="AG213" s="102">
        <f t="shared" si="221"/>
        <v>3.8000000000000256E-2</v>
      </c>
      <c r="AH213" s="102">
        <f t="shared" si="221"/>
        <v>4.1999999999999815E-2</v>
      </c>
      <c r="AI213" s="102">
        <f t="shared" si="221"/>
        <v>4.6000000000001151E-2</v>
      </c>
      <c r="AJ213" s="102">
        <f t="shared" si="221"/>
        <v>5.0000000000000711E-2</v>
      </c>
      <c r="AK213" s="102">
        <f t="shared" si="221"/>
        <v>5.0000000000000711E-2</v>
      </c>
      <c r="AL213" s="102">
        <f t="shared" si="221"/>
        <v>4.9999999999998934E-2</v>
      </c>
      <c r="AM213" s="102">
        <f t="shared" si="221"/>
        <v>5.0000000000000711E-2</v>
      </c>
      <c r="AN213" s="102">
        <f t="shared" si="221"/>
        <v>4.9999999999998934E-2</v>
      </c>
      <c r="AO213" s="102">
        <f t="shared" si="221"/>
        <v>4.9999999999998934E-2</v>
      </c>
      <c r="AP213" s="103">
        <f t="shared" si="13"/>
        <v>5.0000000000000711E-2</v>
      </c>
    </row>
    <row r="214" spans="1:42" ht="12.75">
      <c r="A214" s="109">
        <v>42825</v>
      </c>
      <c r="B214" s="106">
        <v>8.92</v>
      </c>
      <c r="C214" s="97">
        <v>8.4</v>
      </c>
      <c r="D214" s="99">
        <v>8.15</v>
      </c>
      <c r="E214" s="99">
        <f t="shared" si="0"/>
        <v>8.0449999999999999</v>
      </c>
      <c r="F214" s="99">
        <v>7.94</v>
      </c>
      <c r="G214" s="99">
        <f t="shared" si="1"/>
        <v>7.9250000000000007</v>
      </c>
      <c r="H214" s="97">
        <v>7.91</v>
      </c>
      <c r="I214" s="100">
        <f t="shared" si="2"/>
        <v>7.9333333333333336</v>
      </c>
      <c r="J214" s="100">
        <f t="shared" si="3"/>
        <v>7.956666666666667</v>
      </c>
      <c r="K214" s="99">
        <v>7.98</v>
      </c>
      <c r="L214" s="99">
        <f t="shared" si="4"/>
        <v>8.0080000000000009</v>
      </c>
      <c r="M214" s="99">
        <f t="shared" si="5"/>
        <v>8.0359999999999996</v>
      </c>
      <c r="N214" s="99">
        <f t="shared" si="6"/>
        <v>8.0640000000000001</v>
      </c>
      <c r="O214" s="99">
        <f t="shared" si="7"/>
        <v>8.0919999999999987</v>
      </c>
      <c r="P214" s="97">
        <v>8.1199999999999992</v>
      </c>
      <c r="Q214" s="100">
        <f t="shared" si="8"/>
        <v>8.1399999999999988</v>
      </c>
      <c r="R214" s="100">
        <f t="shared" si="9"/>
        <v>8.16</v>
      </c>
      <c r="S214" s="100">
        <f t="shared" si="10"/>
        <v>8.18</v>
      </c>
      <c r="T214" s="100">
        <f t="shared" si="11"/>
        <v>8.2000000000000011</v>
      </c>
      <c r="U214" s="107">
        <v>8.2200000000000006</v>
      </c>
      <c r="V214" s="102">
        <f t="shared" ref="V214:AO214" si="222">B214-B215</f>
        <v>0</v>
      </c>
      <c r="W214" s="102">
        <f t="shared" si="222"/>
        <v>3.0000000000001137E-2</v>
      </c>
      <c r="X214" s="102">
        <f t="shared" si="222"/>
        <v>6.0000000000000497E-2</v>
      </c>
      <c r="Y214" s="102">
        <f t="shared" si="222"/>
        <v>6.0000000000000497E-2</v>
      </c>
      <c r="Z214" s="102">
        <f t="shared" si="222"/>
        <v>6.0000000000000497E-2</v>
      </c>
      <c r="AA214" s="102">
        <f t="shared" si="222"/>
        <v>5.0000000000000711E-2</v>
      </c>
      <c r="AB214" s="102">
        <f t="shared" si="222"/>
        <v>4.0000000000000036E-2</v>
      </c>
      <c r="AC214" s="102">
        <f t="shared" si="222"/>
        <v>4.0000000000000036E-2</v>
      </c>
      <c r="AD214" s="102">
        <f t="shared" si="222"/>
        <v>4.0000000000000036E-2</v>
      </c>
      <c r="AE214" s="102">
        <f t="shared" si="222"/>
        <v>4.0000000000000036E-2</v>
      </c>
      <c r="AF214" s="102">
        <f t="shared" si="222"/>
        <v>4.0000000000000924E-2</v>
      </c>
      <c r="AG214" s="102">
        <f t="shared" si="222"/>
        <v>3.9999999999999147E-2</v>
      </c>
      <c r="AH214" s="102">
        <f t="shared" si="222"/>
        <v>3.9999999999999147E-2</v>
      </c>
      <c r="AI214" s="102">
        <f t="shared" si="222"/>
        <v>3.9999999999999147E-2</v>
      </c>
      <c r="AJ214" s="102">
        <f t="shared" si="222"/>
        <v>3.9999999999999147E-2</v>
      </c>
      <c r="AK214" s="102">
        <f t="shared" si="222"/>
        <v>4.1999999999998039E-2</v>
      </c>
      <c r="AL214" s="102">
        <f t="shared" si="222"/>
        <v>4.4000000000000483E-2</v>
      </c>
      <c r="AM214" s="102">
        <f t="shared" si="222"/>
        <v>4.5999999999999375E-2</v>
      </c>
      <c r="AN214" s="102">
        <f t="shared" si="222"/>
        <v>4.8000000000001819E-2</v>
      </c>
      <c r="AO214" s="102">
        <f t="shared" si="222"/>
        <v>5.0000000000000711E-2</v>
      </c>
      <c r="AP214" s="103">
        <f t="shared" si="13"/>
        <v>6.0000000000000497E-2</v>
      </c>
    </row>
    <row r="215" spans="1:42" ht="12.75">
      <c r="A215" s="109">
        <v>42824</v>
      </c>
      <c r="B215" s="106">
        <v>8.92</v>
      </c>
      <c r="C215" s="97">
        <v>8.3699999999999992</v>
      </c>
      <c r="D215" s="99">
        <v>8.09</v>
      </c>
      <c r="E215" s="99">
        <f t="shared" si="0"/>
        <v>7.9849999999999994</v>
      </c>
      <c r="F215" s="99">
        <v>7.88</v>
      </c>
      <c r="G215" s="99">
        <f t="shared" si="1"/>
        <v>7.875</v>
      </c>
      <c r="H215" s="97">
        <v>7.87</v>
      </c>
      <c r="I215" s="100">
        <f t="shared" si="2"/>
        <v>7.8933333333333335</v>
      </c>
      <c r="J215" s="100">
        <f t="shared" si="3"/>
        <v>7.916666666666667</v>
      </c>
      <c r="K215" s="99">
        <v>7.94</v>
      </c>
      <c r="L215" s="99">
        <f t="shared" si="4"/>
        <v>7.968</v>
      </c>
      <c r="M215" s="99">
        <f t="shared" si="5"/>
        <v>7.9960000000000004</v>
      </c>
      <c r="N215" s="99">
        <f t="shared" si="6"/>
        <v>8.0240000000000009</v>
      </c>
      <c r="O215" s="99">
        <f t="shared" si="7"/>
        <v>8.0519999999999996</v>
      </c>
      <c r="P215" s="97">
        <v>8.08</v>
      </c>
      <c r="Q215" s="100">
        <f t="shared" si="8"/>
        <v>8.0980000000000008</v>
      </c>
      <c r="R215" s="100">
        <f t="shared" si="9"/>
        <v>8.1159999999999997</v>
      </c>
      <c r="S215" s="100">
        <f t="shared" si="10"/>
        <v>8.1340000000000003</v>
      </c>
      <c r="T215" s="100">
        <f t="shared" si="11"/>
        <v>8.1519999999999992</v>
      </c>
      <c r="U215" s="107">
        <v>8.17</v>
      </c>
      <c r="V215" s="102">
        <f t="shared" ref="V215:AO215" si="223">B215-B216</f>
        <v>-7.0000000000000284E-2</v>
      </c>
      <c r="W215" s="102">
        <f t="shared" si="223"/>
        <v>-4.0000000000000924E-2</v>
      </c>
      <c r="X215" s="102">
        <f t="shared" si="223"/>
        <v>-2.9999999999999361E-2</v>
      </c>
      <c r="Y215" s="102">
        <f t="shared" si="223"/>
        <v>-4.4999999999999929E-2</v>
      </c>
      <c r="Z215" s="102">
        <f t="shared" si="223"/>
        <v>-6.0000000000000497E-2</v>
      </c>
      <c r="AA215" s="102">
        <f t="shared" si="223"/>
        <v>-6.5000000000000391E-2</v>
      </c>
      <c r="AB215" s="102">
        <f t="shared" si="223"/>
        <v>-7.0000000000000284E-2</v>
      </c>
      <c r="AC215" s="102">
        <f t="shared" si="223"/>
        <v>-7.0000000000000284E-2</v>
      </c>
      <c r="AD215" s="102">
        <f t="shared" si="223"/>
        <v>-6.9999999999999396E-2</v>
      </c>
      <c r="AE215" s="102">
        <f t="shared" si="223"/>
        <v>-6.9999999999999396E-2</v>
      </c>
      <c r="AF215" s="102">
        <f t="shared" si="223"/>
        <v>-6.1999999999999389E-2</v>
      </c>
      <c r="AG215" s="102">
        <f t="shared" si="223"/>
        <v>-5.3999999999998494E-2</v>
      </c>
      <c r="AH215" s="102">
        <f t="shared" si="223"/>
        <v>-4.5999999999999375E-2</v>
      </c>
      <c r="AI215" s="102">
        <f t="shared" si="223"/>
        <v>-3.8000000000000256E-2</v>
      </c>
      <c r="AJ215" s="102">
        <f t="shared" si="223"/>
        <v>-2.9999999999999361E-2</v>
      </c>
      <c r="AK215" s="102">
        <f t="shared" si="223"/>
        <v>-2.3999999999999133E-2</v>
      </c>
      <c r="AL215" s="102">
        <f t="shared" si="223"/>
        <v>-1.8000000000000682E-2</v>
      </c>
      <c r="AM215" s="102">
        <f t="shared" si="223"/>
        <v>-1.1999999999998678E-2</v>
      </c>
      <c r="AN215" s="102">
        <f t="shared" si="223"/>
        <v>-6.0000000000002274E-3</v>
      </c>
      <c r="AO215" s="102">
        <f t="shared" si="223"/>
        <v>0</v>
      </c>
      <c r="AP215" s="103">
        <f t="shared" si="13"/>
        <v>0</v>
      </c>
    </row>
    <row r="216" spans="1:42" ht="12.75">
      <c r="A216" s="109">
        <v>42823</v>
      </c>
      <c r="B216" s="106">
        <v>8.99</v>
      </c>
      <c r="C216" s="97">
        <v>8.41</v>
      </c>
      <c r="D216" s="99">
        <v>8.1199999999999992</v>
      </c>
      <c r="E216" s="99">
        <f t="shared" si="0"/>
        <v>8.0299999999999994</v>
      </c>
      <c r="F216" s="99">
        <v>7.94</v>
      </c>
      <c r="G216" s="99">
        <f t="shared" si="1"/>
        <v>7.94</v>
      </c>
      <c r="H216" s="97">
        <v>7.94</v>
      </c>
      <c r="I216" s="100">
        <f t="shared" si="2"/>
        <v>7.9633333333333338</v>
      </c>
      <c r="J216" s="100">
        <f t="shared" si="3"/>
        <v>7.9866666666666664</v>
      </c>
      <c r="K216" s="99">
        <v>8.01</v>
      </c>
      <c r="L216" s="99">
        <f t="shared" si="4"/>
        <v>8.0299999999999994</v>
      </c>
      <c r="M216" s="99">
        <f t="shared" si="5"/>
        <v>8.0499999999999989</v>
      </c>
      <c r="N216" s="99">
        <f t="shared" si="6"/>
        <v>8.07</v>
      </c>
      <c r="O216" s="99">
        <f t="shared" si="7"/>
        <v>8.09</v>
      </c>
      <c r="P216" s="97">
        <v>8.11</v>
      </c>
      <c r="Q216" s="100">
        <f t="shared" si="8"/>
        <v>8.1219999999999999</v>
      </c>
      <c r="R216" s="100">
        <f t="shared" si="9"/>
        <v>8.1340000000000003</v>
      </c>
      <c r="S216" s="100">
        <f t="shared" si="10"/>
        <v>8.145999999999999</v>
      </c>
      <c r="T216" s="100">
        <f t="shared" si="11"/>
        <v>8.1579999999999995</v>
      </c>
      <c r="U216" s="107">
        <v>8.17</v>
      </c>
      <c r="V216" s="102">
        <f t="shared" ref="V216:AO216" si="224">B216-B217</f>
        <v>1.9999999999999574E-2</v>
      </c>
      <c r="W216" s="102">
        <f t="shared" si="224"/>
        <v>2.9999999999999361E-2</v>
      </c>
      <c r="X216" s="102">
        <f t="shared" si="224"/>
        <v>0</v>
      </c>
      <c r="Y216" s="102">
        <f t="shared" si="224"/>
        <v>-9.9999999999997868E-3</v>
      </c>
      <c r="Z216" s="102">
        <f t="shared" si="224"/>
        <v>-1.9999999999999574E-2</v>
      </c>
      <c r="AA216" s="102">
        <f t="shared" si="224"/>
        <v>-1.9999999999999574E-2</v>
      </c>
      <c r="AB216" s="102">
        <f t="shared" si="224"/>
        <v>-1.9999999999999574E-2</v>
      </c>
      <c r="AC216" s="102">
        <f t="shared" si="224"/>
        <v>-1.6666666666665719E-2</v>
      </c>
      <c r="AD216" s="102">
        <f t="shared" si="224"/>
        <v>-1.3333333333333641E-2</v>
      </c>
      <c r="AE216" s="102">
        <f t="shared" si="224"/>
        <v>-9.9999999999997868E-3</v>
      </c>
      <c r="AF216" s="102">
        <f t="shared" si="224"/>
        <v>-8.0000000000008953E-3</v>
      </c>
      <c r="AG216" s="102">
        <f t="shared" si="224"/>
        <v>-6.0000000000002274E-3</v>
      </c>
      <c r="AH216" s="102">
        <f t="shared" si="224"/>
        <v>-3.9999999999995595E-3</v>
      </c>
      <c r="AI216" s="102">
        <f t="shared" si="224"/>
        <v>-1.9999999999988916E-3</v>
      </c>
      <c r="AJ216" s="102">
        <f t="shared" si="224"/>
        <v>0</v>
      </c>
      <c r="AK216" s="102">
        <f t="shared" si="224"/>
        <v>2.0000000000006679E-3</v>
      </c>
      <c r="AL216" s="102">
        <f t="shared" si="224"/>
        <v>4.0000000000013358E-3</v>
      </c>
      <c r="AM216" s="102">
        <f t="shared" si="224"/>
        <v>5.999999999998451E-3</v>
      </c>
      <c r="AN216" s="102">
        <f t="shared" si="224"/>
        <v>7.9999999999991189E-3</v>
      </c>
      <c r="AO216" s="102">
        <f t="shared" si="224"/>
        <v>9.9999999999997868E-3</v>
      </c>
      <c r="AP216" s="103">
        <f t="shared" si="13"/>
        <v>2.9999999999999361E-2</v>
      </c>
    </row>
    <row r="217" spans="1:42" ht="12.75">
      <c r="A217" s="109">
        <v>42822</v>
      </c>
      <c r="B217" s="106">
        <v>8.9700000000000006</v>
      </c>
      <c r="C217" s="97">
        <v>8.3800000000000008</v>
      </c>
      <c r="D217" s="99">
        <v>8.1199999999999992</v>
      </c>
      <c r="E217" s="99">
        <f t="shared" si="0"/>
        <v>8.0399999999999991</v>
      </c>
      <c r="F217" s="99">
        <v>7.96</v>
      </c>
      <c r="G217" s="99">
        <f t="shared" si="1"/>
        <v>7.96</v>
      </c>
      <c r="H217" s="97">
        <v>7.96</v>
      </c>
      <c r="I217" s="100">
        <f t="shared" si="2"/>
        <v>7.9799999999999995</v>
      </c>
      <c r="J217" s="100">
        <f t="shared" si="3"/>
        <v>8</v>
      </c>
      <c r="K217" s="99">
        <v>8.02</v>
      </c>
      <c r="L217" s="99">
        <f t="shared" si="4"/>
        <v>8.0380000000000003</v>
      </c>
      <c r="M217" s="99">
        <f t="shared" si="5"/>
        <v>8.0559999999999992</v>
      </c>
      <c r="N217" s="99">
        <f t="shared" si="6"/>
        <v>8.0739999999999998</v>
      </c>
      <c r="O217" s="99">
        <f t="shared" si="7"/>
        <v>8.0919999999999987</v>
      </c>
      <c r="P217" s="97">
        <v>8.11</v>
      </c>
      <c r="Q217" s="100">
        <f t="shared" si="8"/>
        <v>8.1199999999999992</v>
      </c>
      <c r="R217" s="100">
        <f t="shared" si="9"/>
        <v>8.129999999999999</v>
      </c>
      <c r="S217" s="100">
        <f t="shared" si="10"/>
        <v>8.14</v>
      </c>
      <c r="T217" s="100">
        <f t="shared" si="11"/>
        <v>8.15</v>
      </c>
      <c r="U217" s="107">
        <v>8.16</v>
      </c>
      <c r="V217" s="102">
        <f t="shared" ref="V217:AO217" si="225">B217-B218</f>
        <v>3.0000000000001137E-2</v>
      </c>
      <c r="W217" s="102">
        <f t="shared" si="225"/>
        <v>3.0000000000001137E-2</v>
      </c>
      <c r="X217" s="102">
        <f t="shared" si="225"/>
        <v>9.9999999999997868E-3</v>
      </c>
      <c r="Y217" s="102">
        <f t="shared" si="225"/>
        <v>0</v>
      </c>
      <c r="Z217" s="102">
        <f t="shared" si="225"/>
        <v>-9.9999999999997868E-3</v>
      </c>
      <c r="AA217" s="102">
        <f t="shared" si="225"/>
        <v>-9.9999999999997868E-3</v>
      </c>
      <c r="AB217" s="102">
        <f t="shared" si="225"/>
        <v>-9.9999999999997868E-3</v>
      </c>
      <c r="AC217" s="102">
        <f t="shared" si="225"/>
        <v>-3.3333333333338544E-3</v>
      </c>
      <c r="AD217" s="102">
        <f t="shared" si="225"/>
        <v>3.3333333333338544E-3</v>
      </c>
      <c r="AE217" s="102">
        <f t="shared" si="225"/>
        <v>9.9999999999997868E-3</v>
      </c>
      <c r="AF217" s="102">
        <f t="shared" si="225"/>
        <v>1.6000000000000014E-2</v>
      </c>
      <c r="AG217" s="102">
        <f t="shared" si="225"/>
        <v>2.1999999999998465E-2</v>
      </c>
      <c r="AH217" s="102">
        <f t="shared" si="225"/>
        <v>2.8000000000000469E-2</v>
      </c>
      <c r="AI217" s="102">
        <f t="shared" si="225"/>
        <v>3.399999999999892E-2</v>
      </c>
      <c r="AJ217" s="102">
        <f t="shared" si="225"/>
        <v>3.9999999999999147E-2</v>
      </c>
      <c r="AK217" s="102">
        <f t="shared" si="225"/>
        <v>4.1999999999999815E-2</v>
      </c>
      <c r="AL217" s="102">
        <f t="shared" si="225"/>
        <v>4.3999999999998707E-2</v>
      </c>
      <c r="AM217" s="102">
        <f t="shared" si="225"/>
        <v>4.6000000000001151E-2</v>
      </c>
      <c r="AN217" s="102">
        <f t="shared" si="225"/>
        <v>4.8000000000000043E-2</v>
      </c>
      <c r="AO217" s="102">
        <f t="shared" si="225"/>
        <v>5.0000000000000711E-2</v>
      </c>
      <c r="AP217" s="103">
        <f t="shared" si="13"/>
        <v>5.0000000000000711E-2</v>
      </c>
    </row>
    <row r="218" spans="1:42" ht="12.75">
      <c r="A218" s="109">
        <v>42821</v>
      </c>
      <c r="B218" s="106">
        <v>8.94</v>
      </c>
      <c r="C218" s="97">
        <v>8.35</v>
      </c>
      <c r="D218" s="99">
        <v>8.11</v>
      </c>
      <c r="E218" s="99">
        <f t="shared" si="0"/>
        <v>8.0399999999999991</v>
      </c>
      <c r="F218" s="99">
        <v>7.97</v>
      </c>
      <c r="G218" s="99">
        <f t="shared" si="1"/>
        <v>7.97</v>
      </c>
      <c r="H218" s="97">
        <v>7.97</v>
      </c>
      <c r="I218" s="100">
        <f t="shared" si="2"/>
        <v>7.9833333333333334</v>
      </c>
      <c r="J218" s="100">
        <f t="shared" si="3"/>
        <v>7.9966666666666661</v>
      </c>
      <c r="K218" s="99">
        <v>8.01</v>
      </c>
      <c r="L218" s="99">
        <f t="shared" si="4"/>
        <v>8.0220000000000002</v>
      </c>
      <c r="M218" s="99">
        <f t="shared" si="5"/>
        <v>8.0340000000000007</v>
      </c>
      <c r="N218" s="99">
        <f t="shared" si="6"/>
        <v>8.0459999999999994</v>
      </c>
      <c r="O218" s="99">
        <f t="shared" si="7"/>
        <v>8.0579999999999998</v>
      </c>
      <c r="P218" s="97">
        <v>8.07</v>
      </c>
      <c r="Q218" s="100">
        <f t="shared" si="8"/>
        <v>8.0779999999999994</v>
      </c>
      <c r="R218" s="100">
        <f t="shared" si="9"/>
        <v>8.0860000000000003</v>
      </c>
      <c r="S218" s="100">
        <f t="shared" si="10"/>
        <v>8.0939999999999994</v>
      </c>
      <c r="T218" s="100">
        <f t="shared" si="11"/>
        <v>8.1020000000000003</v>
      </c>
      <c r="U218" s="107">
        <v>8.11</v>
      </c>
      <c r="V218" s="102">
        <f t="shared" ref="V218:AO218" si="226">B218-B219</f>
        <v>1.9999999999999574E-2</v>
      </c>
      <c r="W218" s="102">
        <f t="shared" si="226"/>
        <v>-5.0000000000000711E-2</v>
      </c>
      <c r="X218" s="102">
        <f t="shared" si="226"/>
        <v>-5.0000000000000711E-2</v>
      </c>
      <c r="Y218" s="102">
        <f t="shared" si="226"/>
        <v>-4.0000000000000924E-2</v>
      </c>
      <c r="Z218" s="102">
        <f t="shared" si="226"/>
        <v>-3.0000000000000249E-2</v>
      </c>
      <c r="AA218" s="102">
        <f t="shared" si="226"/>
        <v>-3.0000000000000249E-2</v>
      </c>
      <c r="AB218" s="102">
        <f t="shared" si="226"/>
        <v>-3.0000000000000249E-2</v>
      </c>
      <c r="AC218" s="102">
        <f t="shared" si="226"/>
        <v>-3.3333333333334103E-2</v>
      </c>
      <c r="AD218" s="102">
        <f t="shared" si="226"/>
        <v>-3.6666666666667069E-2</v>
      </c>
      <c r="AE218" s="102">
        <f t="shared" si="226"/>
        <v>-4.0000000000000924E-2</v>
      </c>
      <c r="AF218" s="102">
        <f t="shared" si="226"/>
        <v>-4.4000000000000483E-2</v>
      </c>
      <c r="AG218" s="102">
        <f t="shared" si="226"/>
        <v>-4.8000000000000043E-2</v>
      </c>
      <c r="AH218" s="102">
        <f t="shared" si="226"/>
        <v>-5.2000000000001378E-2</v>
      </c>
      <c r="AI218" s="102">
        <f t="shared" si="226"/>
        <v>-5.6000000000000938E-2</v>
      </c>
      <c r="AJ218" s="102">
        <f t="shared" si="226"/>
        <v>-6.0000000000000497E-2</v>
      </c>
      <c r="AK218" s="102">
        <f t="shared" si="226"/>
        <v>-5.8000000000001606E-2</v>
      </c>
      <c r="AL218" s="102">
        <f t="shared" si="226"/>
        <v>-5.6000000000000938E-2</v>
      </c>
      <c r="AM218" s="102">
        <f t="shared" si="226"/>
        <v>-5.400000000000027E-2</v>
      </c>
      <c r="AN218" s="102">
        <f t="shared" si="226"/>
        <v>-5.1999999999999602E-2</v>
      </c>
      <c r="AO218" s="102">
        <f t="shared" si="226"/>
        <v>-5.0000000000000711E-2</v>
      </c>
      <c r="AP218" s="103">
        <f t="shared" si="13"/>
        <v>1.9999999999999574E-2</v>
      </c>
    </row>
    <row r="219" spans="1:42" ht="12.75">
      <c r="A219" s="109">
        <v>42818</v>
      </c>
      <c r="B219" s="106">
        <v>8.92</v>
      </c>
      <c r="C219" s="97">
        <v>8.4</v>
      </c>
      <c r="D219" s="99">
        <v>8.16</v>
      </c>
      <c r="E219" s="99">
        <f t="shared" si="0"/>
        <v>8.08</v>
      </c>
      <c r="F219" s="99">
        <v>8</v>
      </c>
      <c r="G219" s="99">
        <f t="shared" si="1"/>
        <v>8</v>
      </c>
      <c r="H219" s="97">
        <v>8</v>
      </c>
      <c r="I219" s="100">
        <f t="shared" si="2"/>
        <v>8.0166666666666675</v>
      </c>
      <c r="J219" s="100">
        <f t="shared" si="3"/>
        <v>8.0333333333333332</v>
      </c>
      <c r="K219" s="99">
        <v>8.0500000000000007</v>
      </c>
      <c r="L219" s="99">
        <f t="shared" si="4"/>
        <v>8.0660000000000007</v>
      </c>
      <c r="M219" s="99">
        <f t="shared" si="5"/>
        <v>8.0820000000000007</v>
      </c>
      <c r="N219" s="99">
        <f t="shared" si="6"/>
        <v>8.0980000000000008</v>
      </c>
      <c r="O219" s="99">
        <f t="shared" si="7"/>
        <v>8.1140000000000008</v>
      </c>
      <c r="P219" s="97">
        <v>8.1300000000000008</v>
      </c>
      <c r="Q219" s="100">
        <f t="shared" si="8"/>
        <v>8.136000000000001</v>
      </c>
      <c r="R219" s="100">
        <f t="shared" si="9"/>
        <v>8.1420000000000012</v>
      </c>
      <c r="S219" s="100">
        <f t="shared" si="10"/>
        <v>8.1479999999999997</v>
      </c>
      <c r="T219" s="100">
        <f t="shared" si="11"/>
        <v>8.1539999999999999</v>
      </c>
      <c r="U219" s="107">
        <v>8.16</v>
      </c>
      <c r="V219" s="102">
        <f t="shared" ref="V219:AO219" si="227">B219-B220</f>
        <v>-8.0000000000000071E-2</v>
      </c>
      <c r="W219" s="102">
        <f t="shared" si="227"/>
        <v>-2.9999999999999361E-2</v>
      </c>
      <c r="X219" s="102">
        <f t="shared" si="227"/>
        <v>-9.9999999999997868E-3</v>
      </c>
      <c r="Y219" s="102">
        <f t="shared" si="227"/>
        <v>-5.0000000000007816E-3</v>
      </c>
      <c r="Z219" s="102">
        <f t="shared" si="227"/>
        <v>0</v>
      </c>
      <c r="AA219" s="102">
        <f t="shared" si="227"/>
        <v>-4.9999999999990052E-3</v>
      </c>
      <c r="AB219" s="102">
        <f t="shared" si="227"/>
        <v>-9.9999999999997868E-3</v>
      </c>
      <c r="AC219" s="102">
        <f t="shared" si="227"/>
        <v>-1.6666666666665719E-2</v>
      </c>
      <c r="AD219" s="102">
        <f t="shared" si="227"/>
        <v>-2.3333333333333428E-2</v>
      </c>
      <c r="AE219" s="102">
        <f t="shared" si="227"/>
        <v>-2.9999999999999361E-2</v>
      </c>
      <c r="AF219" s="102">
        <f t="shared" si="227"/>
        <v>-3.2000000000000028E-2</v>
      </c>
      <c r="AG219" s="102">
        <f t="shared" si="227"/>
        <v>-3.399999999999892E-2</v>
      </c>
      <c r="AH219" s="102">
        <f t="shared" si="227"/>
        <v>-3.5999999999999588E-2</v>
      </c>
      <c r="AI219" s="102">
        <f t="shared" si="227"/>
        <v>-3.7999999999998479E-2</v>
      </c>
      <c r="AJ219" s="102">
        <f t="shared" si="227"/>
        <v>-3.9999999999999147E-2</v>
      </c>
      <c r="AK219" s="102">
        <f t="shared" si="227"/>
        <v>-4.3999999999998707E-2</v>
      </c>
      <c r="AL219" s="102">
        <f t="shared" si="227"/>
        <v>-4.7999999999998266E-2</v>
      </c>
      <c r="AM219" s="102">
        <f t="shared" si="227"/>
        <v>-5.2000000000001378E-2</v>
      </c>
      <c r="AN219" s="102">
        <f t="shared" si="227"/>
        <v>-5.6000000000000938E-2</v>
      </c>
      <c r="AO219" s="102">
        <f t="shared" si="227"/>
        <v>-6.0000000000000497E-2</v>
      </c>
      <c r="AP219" s="103">
        <f t="shared" si="13"/>
        <v>0</v>
      </c>
    </row>
    <row r="220" spans="1:42" ht="12.75">
      <c r="A220" s="109">
        <v>42817</v>
      </c>
      <c r="B220" s="106">
        <v>9</v>
      </c>
      <c r="C220" s="97">
        <v>8.43</v>
      </c>
      <c r="D220" s="99">
        <v>8.17</v>
      </c>
      <c r="E220" s="99">
        <f t="shared" si="0"/>
        <v>8.0850000000000009</v>
      </c>
      <c r="F220" s="99">
        <v>8</v>
      </c>
      <c r="G220" s="99">
        <f t="shared" si="1"/>
        <v>8.004999999999999</v>
      </c>
      <c r="H220" s="97">
        <v>8.01</v>
      </c>
      <c r="I220" s="100">
        <f t="shared" si="2"/>
        <v>8.0333333333333332</v>
      </c>
      <c r="J220" s="100">
        <f t="shared" si="3"/>
        <v>8.0566666666666666</v>
      </c>
      <c r="K220" s="99">
        <v>8.08</v>
      </c>
      <c r="L220" s="99">
        <f t="shared" si="4"/>
        <v>8.0980000000000008</v>
      </c>
      <c r="M220" s="99">
        <f t="shared" si="5"/>
        <v>8.1159999999999997</v>
      </c>
      <c r="N220" s="99">
        <f t="shared" si="6"/>
        <v>8.1340000000000003</v>
      </c>
      <c r="O220" s="99">
        <f t="shared" si="7"/>
        <v>8.1519999999999992</v>
      </c>
      <c r="P220" s="97">
        <v>8.17</v>
      </c>
      <c r="Q220" s="100">
        <f t="shared" si="8"/>
        <v>8.18</v>
      </c>
      <c r="R220" s="100">
        <f t="shared" si="9"/>
        <v>8.19</v>
      </c>
      <c r="S220" s="100">
        <f t="shared" si="10"/>
        <v>8.2000000000000011</v>
      </c>
      <c r="T220" s="100">
        <f t="shared" si="11"/>
        <v>8.2100000000000009</v>
      </c>
      <c r="U220" s="107">
        <v>8.2200000000000006</v>
      </c>
      <c r="V220" s="102">
        <f t="shared" ref="V220:AO220" si="228">B220-B221</f>
        <v>9.9999999999997868E-3</v>
      </c>
      <c r="W220" s="102">
        <f t="shared" si="228"/>
        <v>-9.9999999999997868E-3</v>
      </c>
      <c r="X220" s="102">
        <f t="shared" si="228"/>
        <v>-9.9999999999997868E-3</v>
      </c>
      <c r="Y220" s="102">
        <f t="shared" si="228"/>
        <v>-1.4999999999998792E-2</v>
      </c>
      <c r="Z220" s="102">
        <f t="shared" si="228"/>
        <v>-1.9999999999999574E-2</v>
      </c>
      <c r="AA220" s="102">
        <f t="shared" si="228"/>
        <v>-1.9999999999999574E-2</v>
      </c>
      <c r="AB220" s="102">
        <f t="shared" si="228"/>
        <v>-1.9999999999999574E-2</v>
      </c>
      <c r="AC220" s="102">
        <f t="shared" si="228"/>
        <v>-1.6666666666665719E-2</v>
      </c>
      <c r="AD220" s="102">
        <f t="shared" si="228"/>
        <v>-1.3333333333333641E-2</v>
      </c>
      <c r="AE220" s="102">
        <f t="shared" si="228"/>
        <v>-9.9999999999997868E-3</v>
      </c>
      <c r="AF220" s="102">
        <f t="shared" si="228"/>
        <v>-5.999999999998451E-3</v>
      </c>
      <c r="AG220" s="102">
        <f t="shared" si="228"/>
        <v>-2.0000000000006679E-3</v>
      </c>
      <c r="AH220" s="102">
        <f t="shared" si="228"/>
        <v>2.0000000000006679E-3</v>
      </c>
      <c r="AI220" s="102">
        <f t="shared" si="228"/>
        <v>5.999999999998451E-3</v>
      </c>
      <c r="AJ220" s="102">
        <f t="shared" si="228"/>
        <v>9.9999999999997868E-3</v>
      </c>
      <c r="AK220" s="102">
        <f t="shared" si="228"/>
        <v>1.2000000000000455E-2</v>
      </c>
      <c r="AL220" s="102">
        <f t="shared" si="228"/>
        <v>1.3999999999999346E-2</v>
      </c>
      <c r="AM220" s="102">
        <f t="shared" si="228"/>
        <v>1.6000000000001791E-2</v>
      </c>
      <c r="AN220" s="102">
        <f t="shared" si="228"/>
        <v>1.8000000000000682E-2</v>
      </c>
      <c r="AO220" s="102">
        <f t="shared" si="228"/>
        <v>2.000000000000135E-2</v>
      </c>
      <c r="AP220" s="103">
        <f t="shared" si="13"/>
        <v>2.000000000000135E-2</v>
      </c>
    </row>
    <row r="221" spans="1:42" ht="12.75">
      <c r="A221" s="109">
        <v>42816</v>
      </c>
      <c r="B221" s="106">
        <v>8.99</v>
      </c>
      <c r="C221" s="97">
        <v>8.44</v>
      </c>
      <c r="D221" s="99">
        <v>8.18</v>
      </c>
      <c r="E221" s="99">
        <f t="shared" si="0"/>
        <v>8.1</v>
      </c>
      <c r="F221" s="99">
        <v>8.02</v>
      </c>
      <c r="G221" s="99">
        <f t="shared" si="1"/>
        <v>8.0249999999999986</v>
      </c>
      <c r="H221" s="97">
        <v>8.0299999999999994</v>
      </c>
      <c r="I221" s="100">
        <f t="shared" si="2"/>
        <v>8.0499999999999989</v>
      </c>
      <c r="J221" s="100">
        <f t="shared" si="3"/>
        <v>8.07</v>
      </c>
      <c r="K221" s="99">
        <v>8.09</v>
      </c>
      <c r="L221" s="99">
        <f t="shared" si="4"/>
        <v>8.1039999999999992</v>
      </c>
      <c r="M221" s="99">
        <f t="shared" si="5"/>
        <v>8.1180000000000003</v>
      </c>
      <c r="N221" s="99">
        <f t="shared" si="6"/>
        <v>8.1319999999999997</v>
      </c>
      <c r="O221" s="99">
        <f t="shared" si="7"/>
        <v>8.1460000000000008</v>
      </c>
      <c r="P221" s="97">
        <v>8.16</v>
      </c>
      <c r="Q221" s="100">
        <f t="shared" si="8"/>
        <v>8.1679999999999993</v>
      </c>
      <c r="R221" s="100">
        <f t="shared" si="9"/>
        <v>8.1760000000000002</v>
      </c>
      <c r="S221" s="100">
        <f t="shared" si="10"/>
        <v>8.1839999999999993</v>
      </c>
      <c r="T221" s="100">
        <f t="shared" si="11"/>
        <v>8.1920000000000002</v>
      </c>
      <c r="U221" s="107">
        <v>8.1999999999999993</v>
      </c>
      <c r="V221" s="102">
        <f t="shared" ref="V221:AO221" si="229">B221-B222</f>
        <v>9.9999999999997868E-3</v>
      </c>
      <c r="W221" s="102">
        <f t="shared" si="229"/>
        <v>-2.000000000000135E-2</v>
      </c>
      <c r="X221" s="102">
        <f t="shared" si="229"/>
        <v>0</v>
      </c>
      <c r="Y221" s="102">
        <f t="shared" si="229"/>
        <v>2.5000000000000355E-2</v>
      </c>
      <c r="Z221" s="102">
        <f t="shared" si="229"/>
        <v>4.9999999999999822E-2</v>
      </c>
      <c r="AA221" s="102">
        <f t="shared" si="229"/>
        <v>5.9999999999998721E-2</v>
      </c>
      <c r="AB221" s="102">
        <f t="shared" si="229"/>
        <v>6.9999999999999396E-2</v>
      </c>
      <c r="AC221" s="102">
        <f t="shared" si="229"/>
        <v>6.9999999999999396E-2</v>
      </c>
      <c r="AD221" s="102">
        <f t="shared" si="229"/>
        <v>7.0000000000000284E-2</v>
      </c>
      <c r="AE221" s="102">
        <f t="shared" si="229"/>
        <v>7.0000000000000284E-2</v>
      </c>
      <c r="AF221" s="102">
        <f t="shared" si="229"/>
        <v>6.4000000000000057E-2</v>
      </c>
      <c r="AG221" s="102">
        <f t="shared" si="229"/>
        <v>5.8000000000001606E-2</v>
      </c>
      <c r="AH221" s="102">
        <f t="shared" si="229"/>
        <v>5.1999999999999602E-2</v>
      </c>
      <c r="AI221" s="102">
        <f t="shared" si="229"/>
        <v>4.6000000000001151E-2</v>
      </c>
      <c r="AJ221" s="102">
        <f t="shared" si="229"/>
        <v>4.0000000000000924E-2</v>
      </c>
      <c r="AK221" s="102">
        <f t="shared" si="229"/>
        <v>3.4000000000000696E-2</v>
      </c>
      <c r="AL221" s="102">
        <f t="shared" si="229"/>
        <v>2.8000000000000469E-2</v>
      </c>
      <c r="AM221" s="102">
        <f t="shared" si="229"/>
        <v>2.2000000000000242E-2</v>
      </c>
      <c r="AN221" s="102">
        <f t="shared" si="229"/>
        <v>1.6000000000000014E-2</v>
      </c>
      <c r="AO221" s="102">
        <f t="shared" si="229"/>
        <v>9.9999999999997868E-3</v>
      </c>
      <c r="AP221" s="103">
        <f t="shared" si="13"/>
        <v>7.0000000000000284E-2</v>
      </c>
    </row>
    <row r="222" spans="1:42" ht="12.75">
      <c r="A222" s="109">
        <v>42815</v>
      </c>
      <c r="B222" s="106">
        <v>8.98</v>
      </c>
      <c r="C222" s="97">
        <v>8.4600000000000009</v>
      </c>
      <c r="D222" s="99">
        <v>8.18</v>
      </c>
      <c r="E222" s="99">
        <f t="shared" si="0"/>
        <v>8.0749999999999993</v>
      </c>
      <c r="F222" s="99">
        <v>7.97</v>
      </c>
      <c r="G222" s="99">
        <f t="shared" si="1"/>
        <v>7.9649999999999999</v>
      </c>
      <c r="H222" s="97">
        <v>7.96</v>
      </c>
      <c r="I222" s="100">
        <f t="shared" si="2"/>
        <v>7.9799999999999995</v>
      </c>
      <c r="J222" s="100">
        <f t="shared" si="3"/>
        <v>8</v>
      </c>
      <c r="K222" s="99">
        <v>8.02</v>
      </c>
      <c r="L222" s="99">
        <f t="shared" si="4"/>
        <v>8.0399999999999991</v>
      </c>
      <c r="M222" s="99">
        <f t="shared" si="5"/>
        <v>8.0599999999999987</v>
      </c>
      <c r="N222" s="99">
        <f t="shared" si="6"/>
        <v>8.08</v>
      </c>
      <c r="O222" s="99">
        <f t="shared" si="7"/>
        <v>8.1</v>
      </c>
      <c r="P222" s="97">
        <v>8.1199999999999992</v>
      </c>
      <c r="Q222" s="100">
        <f t="shared" si="8"/>
        <v>8.1339999999999986</v>
      </c>
      <c r="R222" s="100">
        <f t="shared" si="9"/>
        <v>8.1479999999999997</v>
      </c>
      <c r="S222" s="100">
        <f t="shared" si="10"/>
        <v>8.161999999999999</v>
      </c>
      <c r="T222" s="100">
        <f t="shared" si="11"/>
        <v>8.1760000000000002</v>
      </c>
      <c r="U222" s="107">
        <v>8.19</v>
      </c>
      <c r="V222" s="102">
        <f t="shared" ref="V222:AO222" si="230">B222-B223</f>
        <v>1.9999999999999574E-2</v>
      </c>
      <c r="W222" s="102">
        <f t="shared" si="230"/>
        <v>6.0000000000000497E-2</v>
      </c>
      <c r="X222" s="102">
        <f t="shared" si="230"/>
        <v>4.9999999999998934E-2</v>
      </c>
      <c r="Y222" s="102">
        <f t="shared" si="230"/>
        <v>3.9999999999999147E-2</v>
      </c>
      <c r="Z222" s="102">
        <f t="shared" si="230"/>
        <v>2.9999999999999361E-2</v>
      </c>
      <c r="AA222" s="102">
        <f t="shared" si="230"/>
        <v>2.4999999999999467E-2</v>
      </c>
      <c r="AB222" s="102">
        <f t="shared" si="230"/>
        <v>1.9999999999999574E-2</v>
      </c>
      <c r="AC222" s="102">
        <f t="shared" si="230"/>
        <v>1.6666666666665719E-2</v>
      </c>
      <c r="AD222" s="102">
        <f t="shared" si="230"/>
        <v>1.3333333333333641E-2</v>
      </c>
      <c r="AE222" s="102">
        <f t="shared" si="230"/>
        <v>9.9999999999997868E-3</v>
      </c>
      <c r="AF222" s="102">
        <f t="shared" si="230"/>
        <v>7.9999999999991189E-3</v>
      </c>
      <c r="AG222" s="102">
        <f t="shared" si="230"/>
        <v>5.999999999998451E-3</v>
      </c>
      <c r="AH222" s="102">
        <f t="shared" si="230"/>
        <v>4.0000000000013358E-3</v>
      </c>
      <c r="AI222" s="102">
        <f t="shared" si="230"/>
        <v>2.0000000000006679E-3</v>
      </c>
      <c r="AJ222" s="102">
        <f t="shared" si="230"/>
        <v>0</v>
      </c>
      <c r="AK222" s="102">
        <f t="shared" si="230"/>
        <v>0</v>
      </c>
      <c r="AL222" s="102">
        <f t="shared" si="230"/>
        <v>0</v>
      </c>
      <c r="AM222" s="102">
        <f t="shared" si="230"/>
        <v>0</v>
      </c>
      <c r="AN222" s="102">
        <f t="shared" si="230"/>
        <v>0</v>
      </c>
      <c r="AO222" s="102">
        <f t="shared" si="230"/>
        <v>0</v>
      </c>
      <c r="AP222" s="103">
        <f t="shared" si="13"/>
        <v>6.0000000000000497E-2</v>
      </c>
    </row>
    <row r="223" spans="1:42" ht="12.75">
      <c r="A223" s="109">
        <v>42814</v>
      </c>
      <c r="B223" s="106">
        <v>8.9600000000000009</v>
      </c>
      <c r="C223" s="97">
        <v>8.4</v>
      </c>
      <c r="D223" s="99">
        <v>8.1300000000000008</v>
      </c>
      <c r="E223" s="99">
        <f t="shared" si="0"/>
        <v>8.0350000000000001</v>
      </c>
      <c r="F223" s="99">
        <v>7.94</v>
      </c>
      <c r="G223" s="99">
        <f t="shared" si="1"/>
        <v>7.94</v>
      </c>
      <c r="H223" s="97">
        <v>7.94</v>
      </c>
      <c r="I223" s="100">
        <f t="shared" si="2"/>
        <v>7.9633333333333338</v>
      </c>
      <c r="J223" s="100">
        <f t="shared" si="3"/>
        <v>7.9866666666666664</v>
      </c>
      <c r="K223" s="99">
        <v>8.01</v>
      </c>
      <c r="L223" s="99">
        <f t="shared" si="4"/>
        <v>8.032</v>
      </c>
      <c r="M223" s="99">
        <f t="shared" si="5"/>
        <v>8.0540000000000003</v>
      </c>
      <c r="N223" s="99">
        <f t="shared" si="6"/>
        <v>8.0759999999999987</v>
      </c>
      <c r="O223" s="99">
        <f t="shared" si="7"/>
        <v>8.097999999999999</v>
      </c>
      <c r="P223" s="97">
        <v>8.1199999999999992</v>
      </c>
      <c r="Q223" s="100">
        <f t="shared" si="8"/>
        <v>8.1339999999999986</v>
      </c>
      <c r="R223" s="100">
        <f t="shared" si="9"/>
        <v>8.1479999999999997</v>
      </c>
      <c r="S223" s="100">
        <f t="shared" si="10"/>
        <v>8.161999999999999</v>
      </c>
      <c r="T223" s="100">
        <f t="shared" si="11"/>
        <v>8.1760000000000002</v>
      </c>
      <c r="U223" s="107">
        <v>8.19</v>
      </c>
      <c r="V223" s="102">
        <f t="shared" ref="V223:AO223" si="231">B223-B224</f>
        <v>-1.9999999999999574E-2</v>
      </c>
      <c r="W223" s="102">
        <f t="shared" si="231"/>
        <v>-3.9999999999999147E-2</v>
      </c>
      <c r="X223" s="102">
        <f t="shared" si="231"/>
        <v>-1.9999999999999574E-2</v>
      </c>
      <c r="Y223" s="102">
        <f t="shared" si="231"/>
        <v>-1.5000000000000568E-2</v>
      </c>
      <c r="Z223" s="102">
        <f t="shared" si="231"/>
        <v>-9.9999999999997868E-3</v>
      </c>
      <c r="AA223" s="102">
        <f t="shared" si="231"/>
        <v>-4.9999999999998934E-3</v>
      </c>
      <c r="AB223" s="102">
        <f t="shared" si="231"/>
        <v>0</v>
      </c>
      <c r="AC223" s="102">
        <f t="shared" si="231"/>
        <v>-3.3333333333329662E-3</v>
      </c>
      <c r="AD223" s="102">
        <f t="shared" si="231"/>
        <v>-6.6666666666668206E-3</v>
      </c>
      <c r="AE223" s="102">
        <f t="shared" si="231"/>
        <v>-9.9999999999997868E-3</v>
      </c>
      <c r="AF223" s="102">
        <f t="shared" si="231"/>
        <v>-1.6000000000000014E-2</v>
      </c>
      <c r="AG223" s="102">
        <f t="shared" si="231"/>
        <v>-2.2000000000000242E-2</v>
      </c>
      <c r="AH223" s="102">
        <f t="shared" si="231"/>
        <v>-2.8000000000000469E-2</v>
      </c>
      <c r="AI223" s="102">
        <f t="shared" si="231"/>
        <v>-3.4000000000000696E-2</v>
      </c>
      <c r="AJ223" s="102">
        <f t="shared" si="231"/>
        <v>-4.0000000000000924E-2</v>
      </c>
      <c r="AK223" s="102">
        <f t="shared" si="231"/>
        <v>-4.2000000000001592E-2</v>
      </c>
      <c r="AL223" s="102">
        <f t="shared" si="231"/>
        <v>-4.4000000000000483E-2</v>
      </c>
      <c r="AM223" s="102">
        <f t="shared" si="231"/>
        <v>-4.6000000000001151E-2</v>
      </c>
      <c r="AN223" s="102">
        <f t="shared" si="231"/>
        <v>-4.8000000000000043E-2</v>
      </c>
      <c r="AO223" s="102">
        <f t="shared" si="231"/>
        <v>-5.0000000000000711E-2</v>
      </c>
      <c r="AP223" s="103">
        <f t="shared" si="13"/>
        <v>0</v>
      </c>
    </row>
    <row r="224" spans="1:42" ht="12.75">
      <c r="A224" s="109">
        <v>42811</v>
      </c>
      <c r="B224" s="106">
        <v>8.98</v>
      </c>
      <c r="C224" s="97">
        <v>8.44</v>
      </c>
      <c r="D224" s="99">
        <v>8.15</v>
      </c>
      <c r="E224" s="99">
        <f t="shared" si="0"/>
        <v>8.0500000000000007</v>
      </c>
      <c r="F224" s="99">
        <v>7.95</v>
      </c>
      <c r="G224" s="99">
        <f t="shared" si="1"/>
        <v>7.9450000000000003</v>
      </c>
      <c r="H224" s="97">
        <v>7.94</v>
      </c>
      <c r="I224" s="100">
        <f t="shared" si="2"/>
        <v>7.9666666666666668</v>
      </c>
      <c r="J224" s="100">
        <f t="shared" si="3"/>
        <v>7.9933333333333332</v>
      </c>
      <c r="K224" s="99">
        <v>8.02</v>
      </c>
      <c r="L224" s="99">
        <f t="shared" si="4"/>
        <v>8.048</v>
      </c>
      <c r="M224" s="99">
        <f t="shared" si="5"/>
        <v>8.0760000000000005</v>
      </c>
      <c r="N224" s="99">
        <f t="shared" si="6"/>
        <v>8.1039999999999992</v>
      </c>
      <c r="O224" s="99">
        <f t="shared" si="7"/>
        <v>8.1319999999999997</v>
      </c>
      <c r="P224" s="97">
        <v>8.16</v>
      </c>
      <c r="Q224" s="100">
        <f t="shared" si="8"/>
        <v>8.1760000000000002</v>
      </c>
      <c r="R224" s="100">
        <f t="shared" si="9"/>
        <v>8.1920000000000002</v>
      </c>
      <c r="S224" s="100">
        <f t="shared" si="10"/>
        <v>8.2080000000000002</v>
      </c>
      <c r="T224" s="100">
        <f t="shared" si="11"/>
        <v>8.2240000000000002</v>
      </c>
      <c r="U224" s="107">
        <v>8.24</v>
      </c>
      <c r="V224" s="102">
        <f t="shared" ref="V224:AO224" si="232">B224-B225</f>
        <v>9.9999999999997868E-3</v>
      </c>
      <c r="W224" s="102">
        <f t="shared" si="232"/>
        <v>0</v>
      </c>
      <c r="X224" s="102">
        <f t="shared" si="232"/>
        <v>-1.9999999999999574E-2</v>
      </c>
      <c r="Y224" s="102">
        <f t="shared" si="232"/>
        <v>-2.4999999999998579E-2</v>
      </c>
      <c r="Z224" s="102">
        <f t="shared" si="232"/>
        <v>-3.0000000000000249E-2</v>
      </c>
      <c r="AA224" s="102">
        <f t="shared" si="232"/>
        <v>-2.9999999999999361E-2</v>
      </c>
      <c r="AB224" s="102">
        <f t="shared" si="232"/>
        <v>-2.9999999999999361E-2</v>
      </c>
      <c r="AC224" s="102">
        <f t="shared" si="232"/>
        <v>-3.0000000000000249E-2</v>
      </c>
      <c r="AD224" s="102">
        <f t="shared" si="232"/>
        <v>-3.0000000000000249E-2</v>
      </c>
      <c r="AE224" s="102">
        <f t="shared" si="232"/>
        <v>-3.0000000000001137E-2</v>
      </c>
      <c r="AF224" s="102">
        <f t="shared" si="232"/>
        <v>-2.5999999999999801E-2</v>
      </c>
      <c r="AG224" s="102">
        <f t="shared" si="232"/>
        <v>-2.2000000000000242E-2</v>
      </c>
      <c r="AH224" s="102">
        <f t="shared" si="232"/>
        <v>-1.8000000000000682E-2</v>
      </c>
      <c r="AI224" s="102">
        <f t="shared" si="232"/>
        <v>-1.4000000000001123E-2</v>
      </c>
      <c r="AJ224" s="102">
        <f t="shared" si="232"/>
        <v>-9.9999999999997868E-3</v>
      </c>
      <c r="AK224" s="102">
        <f t="shared" si="232"/>
        <v>-7.9999999999991189E-3</v>
      </c>
      <c r="AL224" s="102">
        <f t="shared" si="232"/>
        <v>-6.0000000000002274E-3</v>
      </c>
      <c r="AM224" s="102">
        <f t="shared" si="232"/>
        <v>-3.9999999999995595E-3</v>
      </c>
      <c r="AN224" s="102">
        <f t="shared" si="232"/>
        <v>-2.0000000000006679E-3</v>
      </c>
      <c r="AO224" s="102">
        <f t="shared" si="232"/>
        <v>0</v>
      </c>
      <c r="AP224" s="103">
        <f t="shared" si="13"/>
        <v>9.9999999999997868E-3</v>
      </c>
    </row>
    <row r="225" spans="1:42" ht="12.75">
      <c r="A225" s="109">
        <v>42810</v>
      </c>
      <c r="B225" s="106">
        <v>8.9700000000000006</v>
      </c>
      <c r="C225" s="97">
        <v>8.44</v>
      </c>
      <c r="D225" s="99">
        <v>8.17</v>
      </c>
      <c r="E225" s="99">
        <f t="shared" si="0"/>
        <v>8.0749999999999993</v>
      </c>
      <c r="F225" s="99">
        <v>7.98</v>
      </c>
      <c r="G225" s="99">
        <f t="shared" si="1"/>
        <v>7.9749999999999996</v>
      </c>
      <c r="H225" s="97">
        <v>7.97</v>
      </c>
      <c r="I225" s="100">
        <f t="shared" si="2"/>
        <v>7.996666666666667</v>
      </c>
      <c r="J225" s="100">
        <f t="shared" si="3"/>
        <v>8.0233333333333334</v>
      </c>
      <c r="K225" s="99">
        <v>8.0500000000000007</v>
      </c>
      <c r="L225" s="99">
        <f t="shared" si="4"/>
        <v>8.0739999999999998</v>
      </c>
      <c r="M225" s="99">
        <f t="shared" si="5"/>
        <v>8.0980000000000008</v>
      </c>
      <c r="N225" s="99">
        <f t="shared" si="6"/>
        <v>8.1219999999999999</v>
      </c>
      <c r="O225" s="99">
        <f t="shared" si="7"/>
        <v>8.1460000000000008</v>
      </c>
      <c r="P225" s="97">
        <v>8.17</v>
      </c>
      <c r="Q225" s="100">
        <f t="shared" si="8"/>
        <v>8.1839999999999993</v>
      </c>
      <c r="R225" s="100">
        <f t="shared" si="9"/>
        <v>8.1980000000000004</v>
      </c>
      <c r="S225" s="100">
        <f t="shared" si="10"/>
        <v>8.2119999999999997</v>
      </c>
      <c r="T225" s="100">
        <f t="shared" si="11"/>
        <v>8.2260000000000009</v>
      </c>
      <c r="U225" s="107">
        <v>8.24</v>
      </c>
      <c r="V225" s="102">
        <f t="shared" ref="V225:AO225" si="233">B225-B226</f>
        <v>-5.9999999999998721E-2</v>
      </c>
      <c r="W225" s="102">
        <f t="shared" si="233"/>
        <v>-6.0000000000000497E-2</v>
      </c>
      <c r="X225" s="102">
        <f t="shared" si="233"/>
        <v>-7.0000000000000284E-2</v>
      </c>
      <c r="Y225" s="102">
        <f t="shared" si="233"/>
        <v>-8.0000000000001847E-2</v>
      </c>
      <c r="Z225" s="102">
        <f t="shared" si="233"/>
        <v>-8.9999999999999858E-2</v>
      </c>
      <c r="AA225" s="102">
        <f t="shared" si="233"/>
        <v>-9.0000000000001634E-2</v>
      </c>
      <c r="AB225" s="102">
        <f t="shared" si="233"/>
        <v>-9.0000000000000746E-2</v>
      </c>
      <c r="AC225" s="102">
        <f t="shared" si="233"/>
        <v>-8.6666666666666892E-2</v>
      </c>
      <c r="AD225" s="102">
        <f t="shared" si="233"/>
        <v>-8.3333333333333925E-2</v>
      </c>
      <c r="AE225" s="102">
        <f t="shared" si="233"/>
        <v>-8.0000000000000071E-2</v>
      </c>
      <c r="AF225" s="102">
        <f t="shared" si="233"/>
        <v>-8.0000000000000071E-2</v>
      </c>
      <c r="AG225" s="102">
        <f t="shared" si="233"/>
        <v>-8.0000000000000071E-2</v>
      </c>
      <c r="AH225" s="102">
        <f t="shared" si="233"/>
        <v>-8.0000000000000071E-2</v>
      </c>
      <c r="AI225" s="102">
        <f t="shared" si="233"/>
        <v>-8.0000000000000071E-2</v>
      </c>
      <c r="AJ225" s="102">
        <f t="shared" si="233"/>
        <v>-8.0000000000000071E-2</v>
      </c>
      <c r="AK225" s="102">
        <f t="shared" si="233"/>
        <v>-7.800000000000118E-2</v>
      </c>
      <c r="AL225" s="102">
        <f t="shared" si="233"/>
        <v>-7.6000000000000512E-2</v>
      </c>
      <c r="AM225" s="102">
        <f t="shared" si="233"/>
        <v>-7.3999999999999844E-2</v>
      </c>
      <c r="AN225" s="102">
        <f t="shared" si="233"/>
        <v>-7.1999999999999176E-2</v>
      </c>
      <c r="AO225" s="102">
        <f t="shared" si="233"/>
        <v>-7.0000000000000284E-2</v>
      </c>
      <c r="AP225" s="103">
        <f t="shared" si="13"/>
        <v>-5.9999999999998721E-2</v>
      </c>
    </row>
    <row r="226" spans="1:42" ht="12.75">
      <c r="A226" s="109">
        <v>42809</v>
      </c>
      <c r="B226" s="106">
        <v>9.0299999999999994</v>
      </c>
      <c r="C226" s="97">
        <v>8.5</v>
      </c>
      <c r="D226" s="99">
        <v>8.24</v>
      </c>
      <c r="E226" s="99">
        <f t="shared" si="0"/>
        <v>8.1550000000000011</v>
      </c>
      <c r="F226" s="99">
        <v>8.07</v>
      </c>
      <c r="G226" s="99">
        <f t="shared" si="1"/>
        <v>8.0650000000000013</v>
      </c>
      <c r="H226" s="97">
        <v>8.06</v>
      </c>
      <c r="I226" s="100">
        <f t="shared" si="2"/>
        <v>8.0833333333333339</v>
      </c>
      <c r="J226" s="100">
        <f t="shared" si="3"/>
        <v>8.1066666666666674</v>
      </c>
      <c r="K226" s="99">
        <v>8.1300000000000008</v>
      </c>
      <c r="L226" s="99">
        <f t="shared" si="4"/>
        <v>8.1539999999999999</v>
      </c>
      <c r="M226" s="99">
        <f t="shared" si="5"/>
        <v>8.1780000000000008</v>
      </c>
      <c r="N226" s="99">
        <f t="shared" si="6"/>
        <v>8.202</v>
      </c>
      <c r="O226" s="99">
        <f t="shared" si="7"/>
        <v>8.2260000000000009</v>
      </c>
      <c r="P226" s="97">
        <v>8.25</v>
      </c>
      <c r="Q226" s="100">
        <f t="shared" si="8"/>
        <v>8.2620000000000005</v>
      </c>
      <c r="R226" s="100">
        <f t="shared" si="9"/>
        <v>8.2740000000000009</v>
      </c>
      <c r="S226" s="100">
        <f t="shared" si="10"/>
        <v>8.2859999999999996</v>
      </c>
      <c r="T226" s="100">
        <f t="shared" si="11"/>
        <v>8.298</v>
      </c>
      <c r="U226" s="107">
        <v>8.31</v>
      </c>
      <c r="V226" s="102">
        <f t="shared" ref="V226:AO226" si="234">B226-B227</f>
        <v>4.9999999999998934E-2</v>
      </c>
      <c r="W226" s="102">
        <f t="shared" si="234"/>
        <v>1.9999999999999574E-2</v>
      </c>
      <c r="X226" s="102">
        <f t="shared" si="234"/>
        <v>-4.9999999999998934E-2</v>
      </c>
      <c r="Y226" s="102">
        <f t="shared" si="234"/>
        <v>-6.9999999999998508E-2</v>
      </c>
      <c r="Z226" s="102">
        <f t="shared" si="234"/>
        <v>-8.9999999999999858E-2</v>
      </c>
      <c r="AA226" s="102">
        <f t="shared" si="234"/>
        <v>-8.9999999999999858E-2</v>
      </c>
      <c r="AB226" s="102">
        <f t="shared" si="234"/>
        <v>-8.9999999999999858E-2</v>
      </c>
      <c r="AC226" s="102">
        <f t="shared" si="234"/>
        <v>-7.6666666666666217E-2</v>
      </c>
      <c r="AD226" s="102">
        <f t="shared" si="234"/>
        <v>-6.3333333333332575E-2</v>
      </c>
      <c r="AE226" s="102">
        <f t="shared" si="234"/>
        <v>-4.9999999999998934E-2</v>
      </c>
      <c r="AF226" s="102">
        <f t="shared" si="234"/>
        <v>-3.9999999999999147E-2</v>
      </c>
      <c r="AG226" s="102">
        <f t="shared" si="234"/>
        <v>-2.9999999999999361E-2</v>
      </c>
      <c r="AH226" s="102">
        <f t="shared" si="234"/>
        <v>-1.9999999999999574E-2</v>
      </c>
      <c r="AI226" s="102">
        <f t="shared" si="234"/>
        <v>-9.9999999999997868E-3</v>
      </c>
      <c r="AJ226" s="102">
        <f t="shared" si="234"/>
        <v>0</v>
      </c>
      <c r="AK226" s="102">
        <f t="shared" si="234"/>
        <v>6.0000000000002274E-3</v>
      </c>
      <c r="AL226" s="102">
        <f t="shared" si="234"/>
        <v>1.2000000000000455E-2</v>
      </c>
      <c r="AM226" s="102">
        <f t="shared" si="234"/>
        <v>1.8000000000000682E-2</v>
      </c>
      <c r="AN226" s="102">
        <f t="shared" si="234"/>
        <v>2.4000000000000909E-2</v>
      </c>
      <c r="AO226" s="102">
        <f t="shared" si="234"/>
        <v>3.0000000000001137E-2</v>
      </c>
      <c r="AP226" s="103">
        <f t="shared" si="13"/>
        <v>4.9999999999998934E-2</v>
      </c>
    </row>
    <row r="227" spans="1:42" ht="12.75">
      <c r="A227" s="109">
        <v>42808</v>
      </c>
      <c r="B227" s="106">
        <v>8.98</v>
      </c>
      <c r="C227" s="97">
        <v>8.48</v>
      </c>
      <c r="D227" s="99">
        <v>8.2899999999999991</v>
      </c>
      <c r="E227" s="99">
        <f t="shared" si="0"/>
        <v>8.2249999999999996</v>
      </c>
      <c r="F227" s="99">
        <v>8.16</v>
      </c>
      <c r="G227" s="99">
        <f t="shared" si="1"/>
        <v>8.1550000000000011</v>
      </c>
      <c r="H227" s="97">
        <v>8.15</v>
      </c>
      <c r="I227" s="100">
        <f t="shared" si="2"/>
        <v>8.16</v>
      </c>
      <c r="J227" s="100">
        <f t="shared" si="3"/>
        <v>8.17</v>
      </c>
      <c r="K227" s="99">
        <v>8.18</v>
      </c>
      <c r="L227" s="99">
        <f t="shared" si="4"/>
        <v>8.1939999999999991</v>
      </c>
      <c r="M227" s="99">
        <f t="shared" si="5"/>
        <v>8.2080000000000002</v>
      </c>
      <c r="N227" s="99">
        <f t="shared" si="6"/>
        <v>8.2219999999999995</v>
      </c>
      <c r="O227" s="99">
        <f t="shared" si="7"/>
        <v>8.2360000000000007</v>
      </c>
      <c r="P227" s="97">
        <v>8.25</v>
      </c>
      <c r="Q227" s="100">
        <f t="shared" si="8"/>
        <v>8.2560000000000002</v>
      </c>
      <c r="R227" s="100">
        <f t="shared" si="9"/>
        <v>8.2620000000000005</v>
      </c>
      <c r="S227" s="100">
        <f t="shared" si="10"/>
        <v>8.2679999999999989</v>
      </c>
      <c r="T227" s="100">
        <f t="shared" si="11"/>
        <v>8.2739999999999991</v>
      </c>
      <c r="U227" s="107">
        <v>8.2799999999999994</v>
      </c>
      <c r="V227" s="102">
        <f t="shared" ref="V227:AO227" si="235">B227-B228</f>
        <v>9.9999999999997868E-3</v>
      </c>
      <c r="W227" s="102">
        <f t="shared" si="235"/>
        <v>0</v>
      </c>
      <c r="X227" s="102">
        <f t="shared" si="235"/>
        <v>9.9999999999997868E-3</v>
      </c>
      <c r="Y227" s="102">
        <f t="shared" si="235"/>
        <v>1.9999999999999574E-2</v>
      </c>
      <c r="Z227" s="102">
        <f t="shared" si="235"/>
        <v>2.9999999999999361E-2</v>
      </c>
      <c r="AA227" s="102">
        <f t="shared" si="235"/>
        <v>3.5000000000000142E-2</v>
      </c>
      <c r="AB227" s="102">
        <f t="shared" si="235"/>
        <v>4.0000000000000924E-2</v>
      </c>
      <c r="AC227" s="102">
        <f t="shared" si="235"/>
        <v>3.3333333333333215E-2</v>
      </c>
      <c r="AD227" s="102">
        <f t="shared" si="235"/>
        <v>2.6666666666667282E-2</v>
      </c>
      <c r="AE227" s="102">
        <f t="shared" si="235"/>
        <v>1.9999999999999574E-2</v>
      </c>
      <c r="AF227" s="102">
        <f t="shared" si="235"/>
        <v>1.5999999999998238E-2</v>
      </c>
      <c r="AG227" s="102">
        <f t="shared" si="235"/>
        <v>1.2000000000000455E-2</v>
      </c>
      <c r="AH227" s="102">
        <f t="shared" si="235"/>
        <v>7.9999999999991189E-3</v>
      </c>
      <c r="AI227" s="102">
        <f t="shared" si="235"/>
        <v>4.0000000000013358E-3</v>
      </c>
      <c r="AJ227" s="102">
        <f t="shared" si="235"/>
        <v>0</v>
      </c>
      <c r="AK227" s="102">
        <f t="shared" si="235"/>
        <v>-3.9999999999995595E-3</v>
      </c>
      <c r="AL227" s="102">
        <f t="shared" si="235"/>
        <v>-7.9999999999991189E-3</v>
      </c>
      <c r="AM227" s="102">
        <f t="shared" si="235"/>
        <v>-1.2000000000002231E-2</v>
      </c>
      <c r="AN227" s="102">
        <f t="shared" si="235"/>
        <v>-1.6000000000001791E-2</v>
      </c>
      <c r="AO227" s="102">
        <f t="shared" si="235"/>
        <v>-2.000000000000135E-2</v>
      </c>
      <c r="AP227" s="103">
        <f t="shared" si="13"/>
        <v>4.0000000000000924E-2</v>
      </c>
    </row>
    <row r="228" spans="1:42" ht="12.75">
      <c r="A228" s="109">
        <v>42807</v>
      </c>
      <c r="B228" s="106">
        <v>8.9700000000000006</v>
      </c>
      <c r="C228" s="97">
        <v>8.48</v>
      </c>
      <c r="D228" s="99">
        <v>8.2799999999999994</v>
      </c>
      <c r="E228" s="99">
        <f t="shared" si="0"/>
        <v>8.2050000000000001</v>
      </c>
      <c r="F228" s="99">
        <v>8.1300000000000008</v>
      </c>
      <c r="G228" s="99">
        <f t="shared" si="1"/>
        <v>8.120000000000001</v>
      </c>
      <c r="H228" s="97">
        <v>8.11</v>
      </c>
      <c r="I228" s="100">
        <f t="shared" si="2"/>
        <v>8.1266666666666669</v>
      </c>
      <c r="J228" s="100">
        <f t="shared" si="3"/>
        <v>8.1433333333333326</v>
      </c>
      <c r="K228" s="99">
        <v>8.16</v>
      </c>
      <c r="L228" s="99">
        <f t="shared" si="4"/>
        <v>8.1780000000000008</v>
      </c>
      <c r="M228" s="99">
        <f t="shared" si="5"/>
        <v>8.1959999999999997</v>
      </c>
      <c r="N228" s="99">
        <f t="shared" si="6"/>
        <v>8.2140000000000004</v>
      </c>
      <c r="O228" s="99">
        <f t="shared" si="7"/>
        <v>8.2319999999999993</v>
      </c>
      <c r="P228" s="97">
        <v>8.25</v>
      </c>
      <c r="Q228" s="100">
        <f t="shared" si="8"/>
        <v>8.26</v>
      </c>
      <c r="R228" s="100">
        <f t="shared" si="9"/>
        <v>8.27</v>
      </c>
      <c r="S228" s="100">
        <f t="shared" si="10"/>
        <v>8.2800000000000011</v>
      </c>
      <c r="T228" s="100">
        <f t="shared" si="11"/>
        <v>8.2900000000000009</v>
      </c>
      <c r="U228" s="107">
        <v>8.3000000000000007</v>
      </c>
      <c r="V228" s="102">
        <f t="shared" ref="V228:AO228" si="236">B228-B229</f>
        <v>-5.9999999999998721E-2</v>
      </c>
      <c r="W228" s="102">
        <f t="shared" si="236"/>
        <v>-7.0000000000000284E-2</v>
      </c>
      <c r="X228" s="102">
        <f t="shared" si="236"/>
        <v>-3.0000000000001137E-2</v>
      </c>
      <c r="Y228" s="102">
        <f t="shared" si="236"/>
        <v>-1.5000000000000568E-2</v>
      </c>
      <c r="Z228" s="102">
        <f t="shared" si="236"/>
        <v>0</v>
      </c>
      <c r="AA228" s="102">
        <f t="shared" si="236"/>
        <v>-4.9999999999990052E-3</v>
      </c>
      <c r="AB228" s="102">
        <f t="shared" si="236"/>
        <v>-9.9999999999997868E-3</v>
      </c>
      <c r="AC228" s="102">
        <f t="shared" si="236"/>
        <v>-1.3333333333331865E-2</v>
      </c>
      <c r="AD228" s="102">
        <f t="shared" si="236"/>
        <v>-1.6666666666667496E-2</v>
      </c>
      <c r="AE228" s="102">
        <f t="shared" si="236"/>
        <v>-1.9999999999999574E-2</v>
      </c>
      <c r="AF228" s="102">
        <f t="shared" si="236"/>
        <v>-2.5999999999999801E-2</v>
      </c>
      <c r="AG228" s="102">
        <f t="shared" si="236"/>
        <v>-3.2000000000000028E-2</v>
      </c>
      <c r="AH228" s="102">
        <f t="shared" si="236"/>
        <v>-3.8000000000000256E-2</v>
      </c>
      <c r="AI228" s="102">
        <f t="shared" si="236"/>
        <v>-4.4000000000000483E-2</v>
      </c>
      <c r="AJ228" s="102">
        <f t="shared" si="236"/>
        <v>-5.0000000000000711E-2</v>
      </c>
      <c r="AK228" s="102">
        <f t="shared" si="236"/>
        <v>-5.2000000000001378E-2</v>
      </c>
      <c r="AL228" s="102">
        <f t="shared" si="236"/>
        <v>-5.400000000000027E-2</v>
      </c>
      <c r="AM228" s="102">
        <f t="shared" si="236"/>
        <v>-5.5999999999999162E-2</v>
      </c>
      <c r="AN228" s="102">
        <f t="shared" si="236"/>
        <v>-5.7999999999998053E-2</v>
      </c>
      <c r="AO228" s="102">
        <f t="shared" si="236"/>
        <v>-5.9999999999998721E-2</v>
      </c>
      <c r="AP228" s="103">
        <f t="shared" si="13"/>
        <v>0</v>
      </c>
    </row>
    <row r="229" spans="1:42" ht="12.75">
      <c r="A229" s="109">
        <v>42804</v>
      </c>
      <c r="B229" s="106">
        <v>9.0299999999999994</v>
      </c>
      <c r="C229" s="97">
        <v>8.5500000000000007</v>
      </c>
      <c r="D229" s="99">
        <v>8.31</v>
      </c>
      <c r="E229" s="99">
        <f t="shared" si="0"/>
        <v>8.2200000000000006</v>
      </c>
      <c r="F229" s="99">
        <v>8.1300000000000008</v>
      </c>
      <c r="G229" s="99">
        <f t="shared" si="1"/>
        <v>8.125</v>
      </c>
      <c r="H229" s="97">
        <v>8.1199999999999992</v>
      </c>
      <c r="I229" s="100">
        <f t="shared" si="2"/>
        <v>8.1399999999999988</v>
      </c>
      <c r="J229" s="100">
        <f t="shared" si="3"/>
        <v>8.16</v>
      </c>
      <c r="K229" s="99">
        <v>8.18</v>
      </c>
      <c r="L229" s="99">
        <f t="shared" si="4"/>
        <v>8.2040000000000006</v>
      </c>
      <c r="M229" s="99">
        <f t="shared" si="5"/>
        <v>8.2279999999999998</v>
      </c>
      <c r="N229" s="99">
        <f t="shared" si="6"/>
        <v>8.2520000000000007</v>
      </c>
      <c r="O229" s="99">
        <f t="shared" si="7"/>
        <v>8.2759999999999998</v>
      </c>
      <c r="P229" s="97">
        <v>8.3000000000000007</v>
      </c>
      <c r="Q229" s="100">
        <f t="shared" si="8"/>
        <v>8.3120000000000012</v>
      </c>
      <c r="R229" s="100">
        <f t="shared" si="9"/>
        <v>8.3239999999999998</v>
      </c>
      <c r="S229" s="100">
        <f t="shared" si="10"/>
        <v>8.3360000000000003</v>
      </c>
      <c r="T229" s="100">
        <f t="shared" si="11"/>
        <v>8.347999999999999</v>
      </c>
      <c r="U229" s="107">
        <v>8.36</v>
      </c>
      <c r="V229" s="102">
        <f t="shared" ref="V229:AO229" si="237">B229-B230</f>
        <v>-3.0000000000001137E-2</v>
      </c>
      <c r="W229" s="102">
        <f t="shared" si="237"/>
        <v>-2.9999999999999361E-2</v>
      </c>
      <c r="X229" s="102">
        <f t="shared" si="237"/>
        <v>-3.9999999999999147E-2</v>
      </c>
      <c r="Y229" s="102">
        <f t="shared" si="237"/>
        <v>-5.4999999999997939E-2</v>
      </c>
      <c r="Z229" s="102">
        <f t="shared" si="237"/>
        <v>-6.9999999999998508E-2</v>
      </c>
      <c r="AA229" s="102">
        <f t="shared" si="237"/>
        <v>-7.0000000000000284E-2</v>
      </c>
      <c r="AB229" s="102">
        <f t="shared" si="237"/>
        <v>-7.0000000000000284E-2</v>
      </c>
      <c r="AC229" s="102">
        <f t="shared" si="237"/>
        <v>-6.6666666666668206E-2</v>
      </c>
      <c r="AD229" s="102">
        <f t="shared" si="237"/>
        <v>-6.3333333333332575E-2</v>
      </c>
      <c r="AE229" s="102">
        <f t="shared" si="237"/>
        <v>-6.0000000000000497E-2</v>
      </c>
      <c r="AF229" s="102">
        <f t="shared" si="237"/>
        <v>-5.400000000000027E-2</v>
      </c>
      <c r="AG229" s="102">
        <f t="shared" si="237"/>
        <v>-4.8000000000000043E-2</v>
      </c>
      <c r="AH229" s="102">
        <f t="shared" si="237"/>
        <v>-4.1999999999999815E-2</v>
      </c>
      <c r="AI229" s="102">
        <f t="shared" si="237"/>
        <v>-3.5999999999999588E-2</v>
      </c>
      <c r="AJ229" s="102">
        <f t="shared" si="237"/>
        <v>-2.9999999999999361E-2</v>
      </c>
      <c r="AK229" s="102">
        <f t="shared" si="237"/>
        <v>-2.7999999999998693E-2</v>
      </c>
      <c r="AL229" s="102">
        <f t="shared" si="237"/>
        <v>-2.5999999999999801E-2</v>
      </c>
      <c r="AM229" s="102">
        <f t="shared" si="237"/>
        <v>-2.4000000000000909E-2</v>
      </c>
      <c r="AN229" s="102">
        <f t="shared" si="237"/>
        <v>-2.2000000000002018E-2</v>
      </c>
      <c r="AO229" s="102">
        <f t="shared" si="237"/>
        <v>-2.000000000000135E-2</v>
      </c>
      <c r="AP229" s="103">
        <f t="shared" si="13"/>
        <v>-2.000000000000135E-2</v>
      </c>
    </row>
    <row r="230" spans="1:42" ht="12.75">
      <c r="A230" s="109">
        <v>42803</v>
      </c>
      <c r="B230" s="106">
        <v>9.06</v>
      </c>
      <c r="C230" s="97">
        <v>8.58</v>
      </c>
      <c r="D230" s="99">
        <v>8.35</v>
      </c>
      <c r="E230" s="99">
        <f t="shared" si="0"/>
        <v>8.2749999999999986</v>
      </c>
      <c r="F230" s="99">
        <v>8.1999999999999993</v>
      </c>
      <c r="G230" s="99">
        <f t="shared" si="1"/>
        <v>8.1950000000000003</v>
      </c>
      <c r="H230" s="97">
        <v>8.19</v>
      </c>
      <c r="I230" s="100">
        <f t="shared" si="2"/>
        <v>8.206666666666667</v>
      </c>
      <c r="J230" s="100">
        <f t="shared" si="3"/>
        <v>8.2233333333333327</v>
      </c>
      <c r="K230" s="99">
        <v>8.24</v>
      </c>
      <c r="L230" s="99">
        <f t="shared" si="4"/>
        <v>8.2580000000000009</v>
      </c>
      <c r="M230" s="99">
        <f t="shared" si="5"/>
        <v>8.2759999999999998</v>
      </c>
      <c r="N230" s="99">
        <f t="shared" si="6"/>
        <v>8.2940000000000005</v>
      </c>
      <c r="O230" s="99">
        <f t="shared" si="7"/>
        <v>8.3119999999999994</v>
      </c>
      <c r="P230" s="97">
        <v>8.33</v>
      </c>
      <c r="Q230" s="100">
        <f t="shared" si="8"/>
        <v>8.34</v>
      </c>
      <c r="R230" s="100">
        <f t="shared" si="9"/>
        <v>8.35</v>
      </c>
      <c r="S230" s="100">
        <f t="shared" si="10"/>
        <v>8.3600000000000012</v>
      </c>
      <c r="T230" s="100">
        <f t="shared" si="11"/>
        <v>8.370000000000001</v>
      </c>
      <c r="U230" s="107">
        <v>8.3800000000000008</v>
      </c>
      <c r="V230" s="102">
        <f t="shared" ref="V230:AO230" si="238">B230-B231</f>
        <v>0.13000000000000078</v>
      </c>
      <c r="W230" s="102">
        <f t="shared" si="238"/>
        <v>2.9999999999999361E-2</v>
      </c>
      <c r="X230" s="102">
        <f t="shared" si="238"/>
        <v>-4.0000000000000924E-2</v>
      </c>
      <c r="Y230" s="102">
        <f t="shared" si="238"/>
        <v>-5.0000000000000711E-2</v>
      </c>
      <c r="Z230" s="102">
        <f t="shared" si="238"/>
        <v>-6.0000000000000497E-2</v>
      </c>
      <c r="AA230" s="102">
        <f t="shared" si="238"/>
        <v>-4.4999999999999929E-2</v>
      </c>
      <c r="AB230" s="102">
        <f t="shared" si="238"/>
        <v>-3.0000000000001137E-2</v>
      </c>
      <c r="AC230" s="102">
        <f t="shared" si="238"/>
        <v>-1.6666666666667496E-2</v>
      </c>
      <c r="AD230" s="102">
        <f t="shared" si="238"/>
        <v>-3.3333333333338544E-3</v>
      </c>
      <c r="AE230" s="102">
        <f t="shared" si="238"/>
        <v>9.9999999999997868E-3</v>
      </c>
      <c r="AF230" s="102">
        <f t="shared" si="238"/>
        <v>2.2000000000000242E-2</v>
      </c>
      <c r="AG230" s="102">
        <f t="shared" si="238"/>
        <v>3.399999999999892E-2</v>
      </c>
      <c r="AH230" s="102">
        <f t="shared" si="238"/>
        <v>4.6000000000001151E-2</v>
      </c>
      <c r="AI230" s="102">
        <f t="shared" si="238"/>
        <v>5.7999999999999829E-2</v>
      </c>
      <c r="AJ230" s="102">
        <f t="shared" si="238"/>
        <v>7.0000000000000284E-2</v>
      </c>
      <c r="AK230" s="102">
        <f t="shared" si="238"/>
        <v>8.0000000000000071E-2</v>
      </c>
      <c r="AL230" s="102">
        <f t="shared" si="238"/>
        <v>8.9999999999999858E-2</v>
      </c>
      <c r="AM230" s="102">
        <f t="shared" si="238"/>
        <v>0.10000000000000142</v>
      </c>
      <c r="AN230" s="102">
        <f t="shared" si="238"/>
        <v>0.11000000000000121</v>
      </c>
      <c r="AO230" s="102">
        <f t="shared" si="238"/>
        <v>0.12000000000000099</v>
      </c>
      <c r="AP230" s="103">
        <f t="shared" si="13"/>
        <v>0.13000000000000078</v>
      </c>
    </row>
    <row r="231" spans="1:42" ht="12.75">
      <c r="A231" s="109">
        <v>42801</v>
      </c>
      <c r="B231" s="106">
        <v>8.93</v>
      </c>
      <c r="C231" s="97">
        <v>8.5500000000000007</v>
      </c>
      <c r="D231" s="99">
        <v>8.39</v>
      </c>
      <c r="E231" s="99">
        <f t="shared" si="0"/>
        <v>8.3249999999999993</v>
      </c>
      <c r="F231" s="99">
        <v>8.26</v>
      </c>
      <c r="G231" s="99">
        <f t="shared" si="1"/>
        <v>8.24</v>
      </c>
      <c r="H231" s="97">
        <v>8.2200000000000006</v>
      </c>
      <c r="I231" s="100">
        <f t="shared" si="2"/>
        <v>8.2233333333333345</v>
      </c>
      <c r="J231" s="100">
        <f t="shared" si="3"/>
        <v>8.2266666666666666</v>
      </c>
      <c r="K231" s="99">
        <v>8.23</v>
      </c>
      <c r="L231" s="99">
        <f t="shared" si="4"/>
        <v>8.2360000000000007</v>
      </c>
      <c r="M231" s="99">
        <f t="shared" si="5"/>
        <v>8.2420000000000009</v>
      </c>
      <c r="N231" s="99">
        <f t="shared" si="6"/>
        <v>8.2479999999999993</v>
      </c>
      <c r="O231" s="99">
        <f t="shared" si="7"/>
        <v>8.2539999999999996</v>
      </c>
      <c r="P231" s="97">
        <v>8.26</v>
      </c>
      <c r="Q231" s="100">
        <f t="shared" si="8"/>
        <v>8.26</v>
      </c>
      <c r="R231" s="100">
        <f t="shared" si="9"/>
        <v>8.26</v>
      </c>
      <c r="S231" s="100">
        <f t="shared" si="10"/>
        <v>8.26</v>
      </c>
      <c r="T231" s="100">
        <f t="shared" si="11"/>
        <v>8.26</v>
      </c>
      <c r="U231" s="107">
        <v>8.26</v>
      </c>
      <c r="V231" s="102">
        <f t="shared" ref="V231:AO231" si="239">B231-B232</f>
        <v>-3.0000000000001137E-2</v>
      </c>
      <c r="W231" s="102">
        <f t="shared" si="239"/>
        <v>-4.9999999999998934E-2</v>
      </c>
      <c r="X231" s="102">
        <f t="shared" si="239"/>
        <v>-4.9999999999998934E-2</v>
      </c>
      <c r="Y231" s="102">
        <f t="shared" si="239"/>
        <v>-5.0000000000000711E-2</v>
      </c>
      <c r="Z231" s="102">
        <f t="shared" si="239"/>
        <v>-5.0000000000000711E-2</v>
      </c>
      <c r="AA231" s="102">
        <f t="shared" si="239"/>
        <v>-5.4999999999999716E-2</v>
      </c>
      <c r="AB231" s="102">
        <f t="shared" si="239"/>
        <v>-5.9999999999998721E-2</v>
      </c>
      <c r="AC231" s="102">
        <f t="shared" si="239"/>
        <v>-5.3333333333331012E-2</v>
      </c>
      <c r="AD231" s="102">
        <f t="shared" si="239"/>
        <v>-4.6666666666666856E-2</v>
      </c>
      <c r="AE231" s="102">
        <f t="shared" si="239"/>
        <v>-3.9999999999999147E-2</v>
      </c>
      <c r="AF231" s="102">
        <f t="shared" si="239"/>
        <v>-3.7999999999998479E-2</v>
      </c>
      <c r="AG231" s="102">
        <f t="shared" si="239"/>
        <v>-3.5999999999997812E-2</v>
      </c>
      <c r="AH231" s="102">
        <f t="shared" si="239"/>
        <v>-3.4000000000000696E-2</v>
      </c>
      <c r="AI231" s="102">
        <f t="shared" si="239"/>
        <v>-3.2000000000000028E-2</v>
      </c>
      <c r="AJ231" s="102">
        <f t="shared" si="239"/>
        <v>-2.9999999999999361E-2</v>
      </c>
      <c r="AK231" s="102">
        <f t="shared" si="239"/>
        <v>-3.2000000000000028E-2</v>
      </c>
      <c r="AL231" s="102">
        <f t="shared" si="239"/>
        <v>-3.4000000000000696E-2</v>
      </c>
      <c r="AM231" s="102">
        <f t="shared" si="239"/>
        <v>-3.5999999999999588E-2</v>
      </c>
      <c r="AN231" s="102">
        <f t="shared" si="239"/>
        <v>-3.8000000000000256E-2</v>
      </c>
      <c r="AO231" s="102">
        <f t="shared" si="239"/>
        <v>-4.0000000000000924E-2</v>
      </c>
      <c r="AP231" s="103">
        <f t="shared" si="13"/>
        <v>-2.9999999999999361E-2</v>
      </c>
    </row>
    <row r="232" spans="1:42" ht="12.75">
      <c r="A232" s="109">
        <v>42800</v>
      </c>
      <c r="B232" s="106">
        <v>8.9600000000000009</v>
      </c>
      <c r="C232" s="97">
        <v>8.6</v>
      </c>
      <c r="D232" s="99">
        <v>8.44</v>
      </c>
      <c r="E232" s="99">
        <f t="shared" si="0"/>
        <v>8.375</v>
      </c>
      <c r="F232" s="99">
        <v>8.31</v>
      </c>
      <c r="G232" s="99">
        <f t="shared" si="1"/>
        <v>8.2949999999999999</v>
      </c>
      <c r="H232" s="97">
        <v>8.2799999999999994</v>
      </c>
      <c r="I232" s="100">
        <f t="shared" si="2"/>
        <v>8.2766666666666655</v>
      </c>
      <c r="J232" s="100">
        <f t="shared" si="3"/>
        <v>8.2733333333333334</v>
      </c>
      <c r="K232" s="99">
        <v>8.27</v>
      </c>
      <c r="L232" s="99">
        <f t="shared" si="4"/>
        <v>8.2739999999999991</v>
      </c>
      <c r="M232" s="99">
        <f t="shared" si="5"/>
        <v>8.2779999999999987</v>
      </c>
      <c r="N232" s="99">
        <f t="shared" si="6"/>
        <v>8.282</v>
      </c>
      <c r="O232" s="99">
        <f t="shared" si="7"/>
        <v>8.2859999999999996</v>
      </c>
      <c r="P232" s="97">
        <v>8.2899999999999991</v>
      </c>
      <c r="Q232" s="100">
        <f t="shared" si="8"/>
        <v>8.2919999999999998</v>
      </c>
      <c r="R232" s="100">
        <f t="shared" si="9"/>
        <v>8.2940000000000005</v>
      </c>
      <c r="S232" s="100">
        <f t="shared" si="10"/>
        <v>8.2959999999999994</v>
      </c>
      <c r="T232" s="100">
        <f t="shared" si="11"/>
        <v>8.298</v>
      </c>
      <c r="U232" s="107">
        <v>8.3000000000000007</v>
      </c>
      <c r="V232" s="102">
        <f t="shared" ref="V232:AO232" si="240">B232-B233</f>
        <v>-0.11999999999999922</v>
      </c>
      <c r="W232" s="102">
        <f t="shared" si="240"/>
        <v>-5.0000000000000711E-2</v>
      </c>
      <c r="X232" s="102">
        <f t="shared" si="240"/>
        <v>9.9999999999997868E-3</v>
      </c>
      <c r="Y232" s="102">
        <f t="shared" si="240"/>
        <v>3.0000000000001137E-2</v>
      </c>
      <c r="Z232" s="102">
        <f t="shared" si="240"/>
        <v>5.0000000000000711E-2</v>
      </c>
      <c r="AA232" s="102">
        <f t="shared" si="240"/>
        <v>4.9999999999998934E-2</v>
      </c>
      <c r="AB232" s="102">
        <f t="shared" si="240"/>
        <v>4.9999999999998934E-2</v>
      </c>
      <c r="AC232" s="102">
        <f t="shared" si="240"/>
        <v>2.9999999999999361E-2</v>
      </c>
      <c r="AD232" s="102">
        <f t="shared" si="240"/>
        <v>9.9999999999997868E-3</v>
      </c>
      <c r="AE232" s="102">
        <f t="shared" si="240"/>
        <v>-9.9999999999997868E-3</v>
      </c>
      <c r="AF232" s="102">
        <f t="shared" si="240"/>
        <v>-2.8000000000000469E-2</v>
      </c>
      <c r="AG232" s="102">
        <f t="shared" si="240"/>
        <v>-4.6000000000001151E-2</v>
      </c>
      <c r="AH232" s="102">
        <f t="shared" si="240"/>
        <v>-6.4000000000000057E-2</v>
      </c>
      <c r="AI232" s="102">
        <f t="shared" si="240"/>
        <v>-8.2000000000000739E-2</v>
      </c>
      <c r="AJ232" s="102">
        <f t="shared" si="240"/>
        <v>-0.10000000000000142</v>
      </c>
      <c r="AK232" s="102">
        <f t="shared" si="240"/>
        <v>-0.1120000000000001</v>
      </c>
      <c r="AL232" s="102">
        <f t="shared" si="240"/>
        <v>-0.12400000000000055</v>
      </c>
      <c r="AM232" s="102">
        <f t="shared" si="240"/>
        <v>-0.13600000000000101</v>
      </c>
      <c r="AN232" s="102">
        <f t="shared" si="240"/>
        <v>-0.14800000000000146</v>
      </c>
      <c r="AO232" s="102">
        <f t="shared" si="240"/>
        <v>-0.16000000000000014</v>
      </c>
      <c r="AP232" s="103">
        <f t="shared" si="13"/>
        <v>5.0000000000000711E-2</v>
      </c>
    </row>
    <row r="233" spans="1:42" ht="12.75">
      <c r="A233" s="109">
        <v>42797</v>
      </c>
      <c r="B233" s="106">
        <v>9.08</v>
      </c>
      <c r="C233" s="97">
        <v>8.65</v>
      </c>
      <c r="D233" s="99">
        <v>8.43</v>
      </c>
      <c r="E233" s="99">
        <f t="shared" si="0"/>
        <v>8.3449999999999989</v>
      </c>
      <c r="F233" s="99">
        <v>8.26</v>
      </c>
      <c r="G233" s="99">
        <f t="shared" si="1"/>
        <v>8.245000000000001</v>
      </c>
      <c r="H233" s="97">
        <v>8.23</v>
      </c>
      <c r="I233" s="100">
        <f t="shared" si="2"/>
        <v>8.2466666666666661</v>
      </c>
      <c r="J233" s="100">
        <f t="shared" si="3"/>
        <v>8.2633333333333336</v>
      </c>
      <c r="K233" s="99">
        <v>8.2799999999999994</v>
      </c>
      <c r="L233" s="99">
        <f t="shared" si="4"/>
        <v>8.3019999999999996</v>
      </c>
      <c r="M233" s="99">
        <f t="shared" si="5"/>
        <v>8.3239999999999998</v>
      </c>
      <c r="N233" s="99">
        <f t="shared" si="6"/>
        <v>8.3460000000000001</v>
      </c>
      <c r="O233" s="99">
        <f t="shared" si="7"/>
        <v>8.3680000000000003</v>
      </c>
      <c r="P233" s="97">
        <v>8.39</v>
      </c>
      <c r="Q233" s="100">
        <f t="shared" si="8"/>
        <v>8.4039999999999999</v>
      </c>
      <c r="R233" s="100">
        <f t="shared" si="9"/>
        <v>8.418000000000001</v>
      </c>
      <c r="S233" s="100">
        <f t="shared" si="10"/>
        <v>8.4320000000000004</v>
      </c>
      <c r="T233" s="100">
        <f t="shared" si="11"/>
        <v>8.4460000000000015</v>
      </c>
      <c r="U233" s="107">
        <v>8.4600000000000009</v>
      </c>
      <c r="V233" s="102">
        <f t="shared" ref="V233:AO233" si="241">B233-B234</f>
        <v>-1.9999999999999574E-2</v>
      </c>
      <c r="W233" s="102">
        <f t="shared" si="241"/>
        <v>-2.9999999999999361E-2</v>
      </c>
      <c r="X233" s="102">
        <f t="shared" si="241"/>
        <v>-5.0000000000000711E-2</v>
      </c>
      <c r="Y233" s="102">
        <f t="shared" si="241"/>
        <v>-6.0000000000002274E-2</v>
      </c>
      <c r="Z233" s="102">
        <f t="shared" si="241"/>
        <v>-7.0000000000000284E-2</v>
      </c>
      <c r="AA233" s="102">
        <f t="shared" si="241"/>
        <v>-6.4999999999997726E-2</v>
      </c>
      <c r="AB233" s="102">
        <f t="shared" si="241"/>
        <v>-5.9999999999998721E-2</v>
      </c>
      <c r="AC233" s="102">
        <f t="shared" si="241"/>
        <v>-5.0000000000000711E-2</v>
      </c>
      <c r="AD233" s="102">
        <f t="shared" si="241"/>
        <v>-3.9999999999999147E-2</v>
      </c>
      <c r="AE233" s="102">
        <f t="shared" si="241"/>
        <v>-3.0000000000001137E-2</v>
      </c>
      <c r="AF233" s="102">
        <f t="shared" si="241"/>
        <v>-2.000000000000135E-2</v>
      </c>
      <c r="AG233" s="102">
        <f t="shared" si="241"/>
        <v>-9.9999999999997868E-3</v>
      </c>
      <c r="AH233" s="102">
        <f t="shared" si="241"/>
        <v>0</v>
      </c>
      <c r="AI233" s="102">
        <f t="shared" si="241"/>
        <v>1.0000000000001563E-2</v>
      </c>
      <c r="AJ233" s="102">
        <f t="shared" si="241"/>
        <v>2.000000000000135E-2</v>
      </c>
      <c r="AK233" s="102">
        <f t="shared" si="241"/>
        <v>2.8000000000000469E-2</v>
      </c>
      <c r="AL233" s="102">
        <f t="shared" si="241"/>
        <v>3.6000000000001364E-2</v>
      </c>
      <c r="AM233" s="102">
        <f t="shared" si="241"/>
        <v>4.4000000000000483E-2</v>
      </c>
      <c r="AN233" s="102">
        <f t="shared" si="241"/>
        <v>5.2000000000001378E-2</v>
      </c>
      <c r="AO233" s="102">
        <f t="shared" si="241"/>
        <v>6.0000000000000497E-2</v>
      </c>
      <c r="AP233" s="103">
        <f t="shared" si="13"/>
        <v>6.0000000000000497E-2</v>
      </c>
    </row>
    <row r="234" spans="1:42" ht="12.75">
      <c r="A234" s="109">
        <v>42796</v>
      </c>
      <c r="B234" s="106">
        <v>9.1</v>
      </c>
      <c r="C234" s="97">
        <v>8.68</v>
      </c>
      <c r="D234" s="99">
        <v>8.48</v>
      </c>
      <c r="E234" s="99">
        <f t="shared" si="0"/>
        <v>8.4050000000000011</v>
      </c>
      <c r="F234" s="99">
        <v>8.33</v>
      </c>
      <c r="G234" s="99">
        <f t="shared" si="1"/>
        <v>8.3099999999999987</v>
      </c>
      <c r="H234" s="97">
        <v>8.2899999999999991</v>
      </c>
      <c r="I234" s="100">
        <f t="shared" si="2"/>
        <v>8.2966666666666669</v>
      </c>
      <c r="J234" s="100">
        <f t="shared" si="3"/>
        <v>8.3033333333333328</v>
      </c>
      <c r="K234" s="99">
        <v>8.31</v>
      </c>
      <c r="L234" s="99">
        <f t="shared" si="4"/>
        <v>8.322000000000001</v>
      </c>
      <c r="M234" s="99">
        <f t="shared" si="5"/>
        <v>8.3339999999999996</v>
      </c>
      <c r="N234" s="99">
        <f t="shared" si="6"/>
        <v>8.3460000000000001</v>
      </c>
      <c r="O234" s="99">
        <f t="shared" si="7"/>
        <v>8.3579999999999988</v>
      </c>
      <c r="P234" s="97">
        <v>8.3699999999999992</v>
      </c>
      <c r="Q234" s="100">
        <f t="shared" si="8"/>
        <v>8.3759999999999994</v>
      </c>
      <c r="R234" s="100">
        <f t="shared" si="9"/>
        <v>8.3819999999999997</v>
      </c>
      <c r="S234" s="100">
        <f t="shared" si="10"/>
        <v>8.3879999999999999</v>
      </c>
      <c r="T234" s="100">
        <f t="shared" si="11"/>
        <v>8.3940000000000001</v>
      </c>
      <c r="U234" s="107">
        <v>8.4</v>
      </c>
      <c r="V234" s="102">
        <f t="shared" ref="V234:AO234" si="242">B234-B235</f>
        <v>4.9999999999998934E-2</v>
      </c>
      <c r="W234" s="102">
        <f t="shared" si="242"/>
        <v>8.9999999999999858E-2</v>
      </c>
      <c r="X234" s="102">
        <f t="shared" si="242"/>
        <v>6.0000000000000497E-2</v>
      </c>
      <c r="Y234" s="102">
        <f t="shared" si="242"/>
        <v>3.5000000000000142E-2</v>
      </c>
      <c r="Z234" s="102">
        <f t="shared" si="242"/>
        <v>9.9999999999997868E-3</v>
      </c>
      <c r="AA234" s="102">
        <f t="shared" si="242"/>
        <v>0</v>
      </c>
      <c r="AB234" s="102">
        <f t="shared" si="242"/>
        <v>-1.0000000000001563E-2</v>
      </c>
      <c r="AC234" s="102">
        <f t="shared" si="242"/>
        <v>-6.6666666666677088E-3</v>
      </c>
      <c r="AD234" s="102">
        <f t="shared" si="242"/>
        <v>-3.3333333333338544E-3</v>
      </c>
      <c r="AE234" s="102">
        <f t="shared" si="242"/>
        <v>0</v>
      </c>
      <c r="AF234" s="102">
        <f t="shared" si="242"/>
        <v>2.0000000000006679E-3</v>
      </c>
      <c r="AG234" s="102">
        <f t="shared" si="242"/>
        <v>3.9999999999995595E-3</v>
      </c>
      <c r="AH234" s="102">
        <f t="shared" si="242"/>
        <v>6.0000000000002274E-3</v>
      </c>
      <c r="AI234" s="102">
        <f t="shared" si="242"/>
        <v>7.9999999999991189E-3</v>
      </c>
      <c r="AJ234" s="102">
        <f t="shared" si="242"/>
        <v>9.9999999999997868E-3</v>
      </c>
      <c r="AK234" s="102">
        <f t="shared" si="242"/>
        <v>7.9999999999991189E-3</v>
      </c>
      <c r="AL234" s="102">
        <f t="shared" si="242"/>
        <v>6.0000000000002274E-3</v>
      </c>
      <c r="AM234" s="102">
        <f t="shared" si="242"/>
        <v>3.9999999999995595E-3</v>
      </c>
      <c r="AN234" s="102">
        <f t="shared" si="242"/>
        <v>2.0000000000006679E-3</v>
      </c>
      <c r="AO234" s="102">
        <f t="shared" si="242"/>
        <v>0</v>
      </c>
      <c r="AP234" s="103">
        <f t="shared" si="13"/>
        <v>8.9999999999999858E-2</v>
      </c>
    </row>
    <row r="235" spans="1:42" ht="12.75">
      <c r="A235" s="109">
        <v>42795</v>
      </c>
      <c r="B235" s="106">
        <v>9.0500000000000007</v>
      </c>
      <c r="C235" s="97">
        <v>8.59</v>
      </c>
      <c r="D235" s="99">
        <v>8.42</v>
      </c>
      <c r="E235" s="99">
        <f t="shared" si="0"/>
        <v>8.370000000000001</v>
      </c>
      <c r="F235" s="99">
        <v>8.32</v>
      </c>
      <c r="G235" s="99">
        <f t="shared" si="1"/>
        <v>8.31</v>
      </c>
      <c r="H235" s="97">
        <v>8.3000000000000007</v>
      </c>
      <c r="I235" s="100">
        <f t="shared" si="2"/>
        <v>8.3033333333333346</v>
      </c>
      <c r="J235" s="100">
        <f t="shared" si="3"/>
        <v>8.3066666666666666</v>
      </c>
      <c r="K235" s="99">
        <v>8.31</v>
      </c>
      <c r="L235" s="99">
        <f t="shared" si="4"/>
        <v>8.32</v>
      </c>
      <c r="M235" s="99">
        <f t="shared" si="5"/>
        <v>8.33</v>
      </c>
      <c r="N235" s="99">
        <f t="shared" si="6"/>
        <v>8.34</v>
      </c>
      <c r="O235" s="99">
        <f t="shared" si="7"/>
        <v>8.35</v>
      </c>
      <c r="P235" s="97">
        <v>8.36</v>
      </c>
      <c r="Q235" s="100">
        <f t="shared" si="8"/>
        <v>8.3680000000000003</v>
      </c>
      <c r="R235" s="100">
        <f t="shared" si="9"/>
        <v>8.3759999999999994</v>
      </c>
      <c r="S235" s="100">
        <f t="shared" si="10"/>
        <v>8.3840000000000003</v>
      </c>
      <c r="T235" s="100">
        <f t="shared" si="11"/>
        <v>8.3919999999999995</v>
      </c>
      <c r="U235" s="107">
        <v>8.4</v>
      </c>
      <c r="V235" s="102">
        <f t="shared" ref="V235:AO235" si="243">B235-B236</f>
        <v>-2.9999999999999361E-2</v>
      </c>
      <c r="W235" s="102">
        <f t="shared" si="243"/>
        <v>-2.9999999999999361E-2</v>
      </c>
      <c r="X235" s="102">
        <f t="shared" si="243"/>
        <v>-9.9999999999997868E-3</v>
      </c>
      <c r="Y235" s="102">
        <f t="shared" si="243"/>
        <v>-4.9999999999990052E-3</v>
      </c>
      <c r="Z235" s="102">
        <f t="shared" si="243"/>
        <v>0</v>
      </c>
      <c r="AA235" s="102">
        <f t="shared" si="243"/>
        <v>-5.0000000000007816E-3</v>
      </c>
      <c r="AB235" s="102">
        <f t="shared" si="243"/>
        <v>-9.9999999999997868E-3</v>
      </c>
      <c r="AC235" s="102">
        <f t="shared" si="243"/>
        <v>-1.6666666666665719E-2</v>
      </c>
      <c r="AD235" s="102">
        <f t="shared" si="243"/>
        <v>-2.3333333333333428E-2</v>
      </c>
      <c r="AE235" s="102">
        <f t="shared" si="243"/>
        <v>-2.9999999999999361E-2</v>
      </c>
      <c r="AF235" s="102">
        <f t="shared" si="243"/>
        <v>-3.399999999999892E-2</v>
      </c>
      <c r="AG235" s="102">
        <f t="shared" si="243"/>
        <v>-3.8000000000000256E-2</v>
      </c>
      <c r="AH235" s="102">
        <f t="shared" si="243"/>
        <v>-4.1999999999999815E-2</v>
      </c>
      <c r="AI235" s="102">
        <f t="shared" si="243"/>
        <v>-4.6000000000001151E-2</v>
      </c>
      <c r="AJ235" s="102">
        <f t="shared" si="243"/>
        <v>-5.0000000000000711E-2</v>
      </c>
      <c r="AK235" s="102">
        <f t="shared" si="243"/>
        <v>-4.9999999999998934E-2</v>
      </c>
      <c r="AL235" s="102">
        <f t="shared" si="243"/>
        <v>-5.0000000000000711E-2</v>
      </c>
      <c r="AM235" s="102">
        <f t="shared" si="243"/>
        <v>-4.9999999999998934E-2</v>
      </c>
      <c r="AN235" s="102">
        <f t="shared" si="243"/>
        <v>-5.0000000000000711E-2</v>
      </c>
      <c r="AO235" s="102">
        <f t="shared" si="243"/>
        <v>-4.9999999999998934E-2</v>
      </c>
      <c r="AP235" s="103">
        <f t="shared" si="13"/>
        <v>0</v>
      </c>
    </row>
    <row r="236" spans="1:42" ht="12.75">
      <c r="A236" s="109">
        <v>42794</v>
      </c>
      <c r="B236" s="106">
        <v>9.08</v>
      </c>
      <c r="C236" s="97">
        <v>8.6199999999999992</v>
      </c>
      <c r="D236" s="99">
        <v>8.43</v>
      </c>
      <c r="E236" s="99">
        <f t="shared" si="0"/>
        <v>8.375</v>
      </c>
      <c r="F236" s="99">
        <v>8.32</v>
      </c>
      <c r="G236" s="99">
        <f t="shared" si="1"/>
        <v>8.3150000000000013</v>
      </c>
      <c r="H236" s="97">
        <v>8.31</v>
      </c>
      <c r="I236" s="100">
        <f t="shared" si="2"/>
        <v>8.32</v>
      </c>
      <c r="J236" s="100">
        <f t="shared" si="3"/>
        <v>8.33</v>
      </c>
      <c r="K236" s="99">
        <v>8.34</v>
      </c>
      <c r="L236" s="99">
        <f t="shared" si="4"/>
        <v>8.3539999999999992</v>
      </c>
      <c r="M236" s="99">
        <f t="shared" si="5"/>
        <v>8.3680000000000003</v>
      </c>
      <c r="N236" s="99">
        <f t="shared" si="6"/>
        <v>8.3819999999999997</v>
      </c>
      <c r="O236" s="99">
        <f t="shared" si="7"/>
        <v>8.3960000000000008</v>
      </c>
      <c r="P236" s="97">
        <v>8.41</v>
      </c>
      <c r="Q236" s="100">
        <f t="shared" si="8"/>
        <v>8.4179999999999993</v>
      </c>
      <c r="R236" s="100">
        <f t="shared" si="9"/>
        <v>8.4260000000000002</v>
      </c>
      <c r="S236" s="100">
        <f t="shared" si="10"/>
        <v>8.4339999999999993</v>
      </c>
      <c r="T236" s="100">
        <f t="shared" si="11"/>
        <v>8.4420000000000002</v>
      </c>
      <c r="U236" s="107">
        <v>8.4499999999999993</v>
      </c>
      <c r="V236" s="102">
        <f t="shared" ref="V236:AO236" si="244">B236-B237</f>
        <v>9.9999999999999645E-2</v>
      </c>
      <c r="W236" s="102">
        <f t="shared" si="244"/>
        <v>0.10999999999999943</v>
      </c>
      <c r="X236" s="102">
        <f t="shared" si="244"/>
        <v>0.10999999999999943</v>
      </c>
      <c r="Y236" s="102">
        <f t="shared" si="244"/>
        <v>0.10500000000000043</v>
      </c>
      <c r="Z236" s="102">
        <f t="shared" si="244"/>
        <v>9.9999999999999645E-2</v>
      </c>
      <c r="AA236" s="102">
        <f t="shared" si="244"/>
        <v>8.9999999999999858E-2</v>
      </c>
      <c r="AB236" s="102">
        <f t="shared" si="244"/>
        <v>8.0000000000000071E-2</v>
      </c>
      <c r="AC236" s="102">
        <f t="shared" si="244"/>
        <v>7.0000000000000284E-2</v>
      </c>
      <c r="AD236" s="102">
        <f t="shared" si="244"/>
        <v>6.0000000000000497E-2</v>
      </c>
      <c r="AE236" s="102">
        <f t="shared" si="244"/>
        <v>5.0000000000000711E-2</v>
      </c>
      <c r="AF236" s="102">
        <f t="shared" si="244"/>
        <v>4.5999999999999375E-2</v>
      </c>
      <c r="AG236" s="102">
        <f t="shared" si="244"/>
        <v>4.1999999999999815E-2</v>
      </c>
      <c r="AH236" s="102">
        <f t="shared" si="244"/>
        <v>3.8000000000000256E-2</v>
      </c>
      <c r="AI236" s="102">
        <f t="shared" si="244"/>
        <v>3.4000000000000696E-2</v>
      </c>
      <c r="AJ236" s="102">
        <f t="shared" si="244"/>
        <v>2.9999999999999361E-2</v>
      </c>
      <c r="AK236" s="102">
        <f t="shared" si="244"/>
        <v>2.9999999999999361E-2</v>
      </c>
      <c r="AL236" s="102">
        <f t="shared" si="244"/>
        <v>2.9999999999999361E-2</v>
      </c>
      <c r="AM236" s="102">
        <f t="shared" si="244"/>
        <v>2.9999999999999361E-2</v>
      </c>
      <c r="AN236" s="102">
        <f t="shared" si="244"/>
        <v>2.9999999999999361E-2</v>
      </c>
      <c r="AO236" s="102">
        <f t="shared" si="244"/>
        <v>2.9999999999999361E-2</v>
      </c>
      <c r="AP236" s="103">
        <f t="shared" si="13"/>
        <v>0.10999999999999943</v>
      </c>
    </row>
    <row r="237" spans="1:42" ht="12.75">
      <c r="A237" s="109">
        <v>42793</v>
      </c>
      <c r="B237" s="106">
        <v>8.98</v>
      </c>
      <c r="C237" s="97">
        <v>8.51</v>
      </c>
      <c r="D237" s="99">
        <v>8.32</v>
      </c>
      <c r="E237" s="99">
        <f t="shared" si="0"/>
        <v>8.27</v>
      </c>
      <c r="F237" s="99">
        <v>8.2200000000000006</v>
      </c>
      <c r="G237" s="99">
        <f t="shared" si="1"/>
        <v>8.2250000000000014</v>
      </c>
      <c r="H237" s="97">
        <v>8.23</v>
      </c>
      <c r="I237" s="100">
        <f t="shared" si="2"/>
        <v>8.25</v>
      </c>
      <c r="J237" s="100">
        <f t="shared" si="3"/>
        <v>8.27</v>
      </c>
      <c r="K237" s="99">
        <v>8.2899999999999991</v>
      </c>
      <c r="L237" s="99">
        <f t="shared" si="4"/>
        <v>8.3079999999999998</v>
      </c>
      <c r="M237" s="99">
        <f t="shared" si="5"/>
        <v>8.3260000000000005</v>
      </c>
      <c r="N237" s="99">
        <f t="shared" si="6"/>
        <v>8.3439999999999994</v>
      </c>
      <c r="O237" s="99">
        <f t="shared" si="7"/>
        <v>8.3620000000000001</v>
      </c>
      <c r="P237" s="97">
        <v>8.3800000000000008</v>
      </c>
      <c r="Q237" s="100">
        <f t="shared" si="8"/>
        <v>8.3879999999999999</v>
      </c>
      <c r="R237" s="100">
        <f t="shared" si="9"/>
        <v>8.3960000000000008</v>
      </c>
      <c r="S237" s="100">
        <f t="shared" si="10"/>
        <v>8.4039999999999999</v>
      </c>
      <c r="T237" s="100">
        <f t="shared" si="11"/>
        <v>8.4120000000000008</v>
      </c>
      <c r="U237" s="107">
        <v>8.42</v>
      </c>
      <c r="V237" s="102">
        <f t="shared" ref="V237:AO237" si="245">B237-B238</f>
        <v>9.9999999999999645E-2</v>
      </c>
      <c r="W237" s="102">
        <f t="shared" si="245"/>
        <v>-1.9999999999999574E-2</v>
      </c>
      <c r="X237" s="102">
        <f t="shared" si="245"/>
        <v>-8.9999999999999858E-2</v>
      </c>
      <c r="Y237" s="102">
        <f t="shared" si="245"/>
        <v>-8.9999999999999858E-2</v>
      </c>
      <c r="Z237" s="102">
        <f t="shared" si="245"/>
        <v>-8.9999999999999858E-2</v>
      </c>
      <c r="AA237" s="102">
        <f t="shared" si="245"/>
        <v>-6.4999999999997726E-2</v>
      </c>
      <c r="AB237" s="102">
        <f t="shared" si="245"/>
        <v>-3.9999999999999147E-2</v>
      </c>
      <c r="AC237" s="102">
        <f t="shared" si="245"/>
        <v>-3.3333333333333215E-2</v>
      </c>
      <c r="AD237" s="102">
        <f t="shared" si="245"/>
        <v>-2.6666666666667282E-2</v>
      </c>
      <c r="AE237" s="102">
        <f t="shared" si="245"/>
        <v>-2.000000000000135E-2</v>
      </c>
      <c r="AF237" s="102">
        <f t="shared" si="245"/>
        <v>-2.4000000000000909E-2</v>
      </c>
      <c r="AG237" s="102">
        <f t="shared" si="245"/>
        <v>-2.8000000000000469E-2</v>
      </c>
      <c r="AH237" s="102">
        <f t="shared" si="245"/>
        <v>-3.2000000000000028E-2</v>
      </c>
      <c r="AI237" s="102">
        <f t="shared" si="245"/>
        <v>-3.5999999999999588E-2</v>
      </c>
      <c r="AJ237" s="102">
        <f t="shared" si="245"/>
        <v>-3.9999999999999147E-2</v>
      </c>
      <c r="AK237" s="102">
        <f t="shared" si="245"/>
        <v>-4.1999999999999815E-2</v>
      </c>
      <c r="AL237" s="102">
        <f t="shared" si="245"/>
        <v>-4.3999999999998707E-2</v>
      </c>
      <c r="AM237" s="102">
        <f t="shared" si="245"/>
        <v>-4.6000000000001151E-2</v>
      </c>
      <c r="AN237" s="102">
        <f t="shared" si="245"/>
        <v>-4.8000000000000043E-2</v>
      </c>
      <c r="AO237" s="102">
        <f t="shared" si="245"/>
        <v>-5.0000000000000711E-2</v>
      </c>
      <c r="AP237" s="103">
        <f t="shared" si="13"/>
        <v>9.9999999999999645E-2</v>
      </c>
    </row>
    <row r="238" spans="1:42" ht="12.75">
      <c r="A238" s="109">
        <v>42790</v>
      </c>
      <c r="B238" s="106">
        <v>8.8800000000000008</v>
      </c>
      <c r="C238" s="97">
        <v>8.5299999999999994</v>
      </c>
      <c r="D238" s="99">
        <v>8.41</v>
      </c>
      <c r="E238" s="99">
        <f t="shared" si="0"/>
        <v>8.36</v>
      </c>
      <c r="F238" s="99">
        <v>8.31</v>
      </c>
      <c r="G238" s="99">
        <f t="shared" si="1"/>
        <v>8.2899999999999991</v>
      </c>
      <c r="H238" s="97">
        <v>8.27</v>
      </c>
      <c r="I238" s="100">
        <f t="shared" si="2"/>
        <v>8.2833333333333332</v>
      </c>
      <c r="J238" s="100">
        <f t="shared" si="3"/>
        <v>8.2966666666666669</v>
      </c>
      <c r="K238" s="99">
        <v>8.31</v>
      </c>
      <c r="L238" s="99">
        <f t="shared" si="4"/>
        <v>8.3320000000000007</v>
      </c>
      <c r="M238" s="99">
        <f t="shared" si="5"/>
        <v>8.354000000000001</v>
      </c>
      <c r="N238" s="99">
        <f t="shared" si="6"/>
        <v>8.3759999999999994</v>
      </c>
      <c r="O238" s="99">
        <f t="shared" si="7"/>
        <v>8.3979999999999997</v>
      </c>
      <c r="P238" s="97">
        <v>8.42</v>
      </c>
      <c r="Q238" s="100">
        <f t="shared" si="8"/>
        <v>8.43</v>
      </c>
      <c r="R238" s="100">
        <f t="shared" si="9"/>
        <v>8.44</v>
      </c>
      <c r="S238" s="100">
        <f t="shared" si="10"/>
        <v>8.4500000000000011</v>
      </c>
      <c r="T238" s="100">
        <f t="shared" si="11"/>
        <v>8.4600000000000009</v>
      </c>
      <c r="U238" s="107">
        <v>8.4700000000000006</v>
      </c>
      <c r="V238" s="102">
        <f t="shared" ref="V238:AO238" si="246">B238-B239</f>
        <v>-9.9999999999999645E-2</v>
      </c>
      <c r="W238" s="102">
        <f t="shared" si="246"/>
        <v>-2.000000000000135E-2</v>
      </c>
      <c r="X238" s="102">
        <f t="shared" si="246"/>
        <v>2.9999999999999361E-2</v>
      </c>
      <c r="Y238" s="102">
        <f t="shared" si="246"/>
        <v>3.5000000000000142E-2</v>
      </c>
      <c r="Z238" s="102">
        <f t="shared" si="246"/>
        <v>4.0000000000000924E-2</v>
      </c>
      <c r="AA238" s="102">
        <f t="shared" si="246"/>
        <v>2.4999999999998579E-2</v>
      </c>
      <c r="AB238" s="102">
        <f t="shared" si="246"/>
        <v>9.9999999999997868E-3</v>
      </c>
      <c r="AC238" s="102">
        <f t="shared" si="246"/>
        <v>1.3333333333333641E-2</v>
      </c>
      <c r="AD238" s="102">
        <f t="shared" si="246"/>
        <v>1.6666666666667496E-2</v>
      </c>
      <c r="AE238" s="102">
        <f t="shared" si="246"/>
        <v>2.000000000000135E-2</v>
      </c>
      <c r="AF238" s="102">
        <f t="shared" si="246"/>
        <v>2.4000000000000909E-2</v>
      </c>
      <c r="AG238" s="102">
        <f t="shared" si="246"/>
        <v>2.8000000000000469E-2</v>
      </c>
      <c r="AH238" s="102">
        <f t="shared" si="246"/>
        <v>3.2000000000000028E-2</v>
      </c>
      <c r="AI238" s="102">
        <f t="shared" si="246"/>
        <v>3.5999999999999588E-2</v>
      </c>
      <c r="AJ238" s="102">
        <f t="shared" si="246"/>
        <v>3.9999999999999147E-2</v>
      </c>
      <c r="AK238" s="102">
        <f t="shared" si="246"/>
        <v>3.9999999999999147E-2</v>
      </c>
      <c r="AL238" s="102">
        <f t="shared" si="246"/>
        <v>3.9999999999999147E-2</v>
      </c>
      <c r="AM238" s="102">
        <f t="shared" si="246"/>
        <v>4.0000000000000924E-2</v>
      </c>
      <c r="AN238" s="102">
        <f t="shared" si="246"/>
        <v>4.0000000000000924E-2</v>
      </c>
      <c r="AO238" s="102">
        <f t="shared" si="246"/>
        <v>4.0000000000000924E-2</v>
      </c>
      <c r="AP238" s="103">
        <f t="shared" si="13"/>
        <v>4.0000000000000924E-2</v>
      </c>
    </row>
    <row r="239" spans="1:42" ht="12.75">
      <c r="A239" s="109">
        <v>42788</v>
      </c>
      <c r="B239" s="106">
        <v>8.98</v>
      </c>
      <c r="C239" s="97">
        <v>8.5500000000000007</v>
      </c>
      <c r="D239" s="99">
        <v>8.3800000000000008</v>
      </c>
      <c r="E239" s="99">
        <f t="shared" si="0"/>
        <v>8.3249999999999993</v>
      </c>
      <c r="F239" s="99">
        <v>8.27</v>
      </c>
      <c r="G239" s="99">
        <f t="shared" si="1"/>
        <v>8.2650000000000006</v>
      </c>
      <c r="H239" s="97">
        <v>8.26</v>
      </c>
      <c r="I239" s="100">
        <f t="shared" si="2"/>
        <v>8.27</v>
      </c>
      <c r="J239" s="100">
        <f t="shared" si="3"/>
        <v>8.2799999999999994</v>
      </c>
      <c r="K239" s="99">
        <v>8.2899999999999991</v>
      </c>
      <c r="L239" s="99">
        <f t="shared" si="4"/>
        <v>8.3079999999999998</v>
      </c>
      <c r="M239" s="99">
        <f t="shared" si="5"/>
        <v>8.3260000000000005</v>
      </c>
      <c r="N239" s="99">
        <f t="shared" si="6"/>
        <v>8.3439999999999994</v>
      </c>
      <c r="O239" s="99">
        <f t="shared" si="7"/>
        <v>8.3620000000000001</v>
      </c>
      <c r="P239" s="97">
        <v>8.3800000000000008</v>
      </c>
      <c r="Q239" s="100">
        <f t="shared" si="8"/>
        <v>8.39</v>
      </c>
      <c r="R239" s="100">
        <f t="shared" si="9"/>
        <v>8.4</v>
      </c>
      <c r="S239" s="100">
        <f t="shared" si="10"/>
        <v>8.41</v>
      </c>
      <c r="T239" s="100">
        <f t="shared" si="11"/>
        <v>8.42</v>
      </c>
      <c r="U239" s="107">
        <v>8.43</v>
      </c>
      <c r="V239" s="102">
        <f t="shared" ref="V239:AO239" si="247">B239-B240</f>
        <v>9.9999999999999645E-2</v>
      </c>
      <c r="W239" s="102">
        <f t="shared" si="247"/>
        <v>6.0000000000000497E-2</v>
      </c>
      <c r="X239" s="102">
        <f t="shared" si="247"/>
        <v>4.0000000000000924E-2</v>
      </c>
      <c r="Y239" s="102">
        <f t="shared" si="247"/>
        <v>1.9999999999999574E-2</v>
      </c>
      <c r="Z239" s="102">
        <f t="shared" si="247"/>
        <v>0</v>
      </c>
      <c r="AA239" s="102">
        <f t="shared" si="247"/>
        <v>-4.9999999999990052E-3</v>
      </c>
      <c r="AB239" s="102">
        <f t="shared" si="247"/>
        <v>-9.9999999999997868E-3</v>
      </c>
      <c r="AC239" s="102">
        <f t="shared" si="247"/>
        <v>-9.9999999999997868E-3</v>
      </c>
      <c r="AD239" s="102">
        <f t="shared" si="247"/>
        <v>-1.0000000000001563E-2</v>
      </c>
      <c r="AE239" s="102">
        <f t="shared" si="247"/>
        <v>-1.0000000000001563E-2</v>
      </c>
      <c r="AF239" s="102">
        <f t="shared" si="247"/>
        <v>-4.0000000000013358E-3</v>
      </c>
      <c r="AG239" s="102">
        <f t="shared" si="247"/>
        <v>2.0000000000006679E-3</v>
      </c>
      <c r="AH239" s="102">
        <f t="shared" si="247"/>
        <v>7.9999999999991189E-3</v>
      </c>
      <c r="AI239" s="102">
        <f t="shared" si="247"/>
        <v>1.4000000000001123E-2</v>
      </c>
      <c r="AJ239" s="102">
        <f t="shared" si="247"/>
        <v>2.000000000000135E-2</v>
      </c>
      <c r="AK239" s="102">
        <f t="shared" si="247"/>
        <v>2.4000000000000909E-2</v>
      </c>
      <c r="AL239" s="102">
        <f t="shared" si="247"/>
        <v>2.8000000000000469E-2</v>
      </c>
      <c r="AM239" s="102">
        <f t="shared" si="247"/>
        <v>3.2000000000000028E-2</v>
      </c>
      <c r="AN239" s="102">
        <f t="shared" si="247"/>
        <v>3.5999999999999588E-2</v>
      </c>
      <c r="AO239" s="102">
        <f t="shared" si="247"/>
        <v>3.9999999999999147E-2</v>
      </c>
      <c r="AP239" s="103">
        <f t="shared" si="13"/>
        <v>9.9999999999999645E-2</v>
      </c>
    </row>
    <row r="240" spans="1:42" ht="12.75">
      <c r="A240" s="109">
        <v>42787</v>
      </c>
      <c r="B240" s="106">
        <v>8.8800000000000008</v>
      </c>
      <c r="C240" s="97">
        <v>8.49</v>
      </c>
      <c r="D240" s="99">
        <v>8.34</v>
      </c>
      <c r="E240" s="99">
        <f t="shared" si="0"/>
        <v>8.3049999999999997</v>
      </c>
      <c r="F240" s="99">
        <v>8.27</v>
      </c>
      <c r="G240" s="99">
        <f t="shared" si="1"/>
        <v>8.27</v>
      </c>
      <c r="H240" s="97">
        <v>8.27</v>
      </c>
      <c r="I240" s="100">
        <f t="shared" si="2"/>
        <v>8.2799999999999994</v>
      </c>
      <c r="J240" s="100">
        <f t="shared" si="3"/>
        <v>8.2900000000000009</v>
      </c>
      <c r="K240" s="99">
        <v>8.3000000000000007</v>
      </c>
      <c r="L240" s="99">
        <f t="shared" si="4"/>
        <v>8.3120000000000012</v>
      </c>
      <c r="M240" s="99">
        <f t="shared" si="5"/>
        <v>8.3239999999999998</v>
      </c>
      <c r="N240" s="99">
        <f t="shared" si="6"/>
        <v>8.3360000000000003</v>
      </c>
      <c r="O240" s="99">
        <f t="shared" si="7"/>
        <v>8.347999999999999</v>
      </c>
      <c r="P240" s="97">
        <v>8.36</v>
      </c>
      <c r="Q240" s="100">
        <f t="shared" si="8"/>
        <v>8.3659999999999997</v>
      </c>
      <c r="R240" s="100">
        <f t="shared" si="9"/>
        <v>8.3719999999999999</v>
      </c>
      <c r="S240" s="100">
        <f t="shared" si="10"/>
        <v>8.3780000000000001</v>
      </c>
      <c r="T240" s="100">
        <f t="shared" si="11"/>
        <v>8.3840000000000003</v>
      </c>
      <c r="U240" s="107">
        <v>8.39</v>
      </c>
      <c r="V240" s="102">
        <f t="shared" ref="V240:AO240" si="248">B240-B241</f>
        <v>3.0000000000001137E-2</v>
      </c>
      <c r="W240" s="102">
        <f t="shared" si="248"/>
        <v>4.0000000000000924E-2</v>
      </c>
      <c r="X240" s="102">
        <f t="shared" si="248"/>
        <v>3.9999999999999147E-2</v>
      </c>
      <c r="Y240" s="102">
        <f t="shared" si="248"/>
        <v>3.9999999999999147E-2</v>
      </c>
      <c r="Z240" s="102">
        <f t="shared" si="248"/>
        <v>3.9999999999999147E-2</v>
      </c>
      <c r="AA240" s="102">
        <f t="shared" si="248"/>
        <v>3.5000000000000142E-2</v>
      </c>
      <c r="AB240" s="102">
        <f t="shared" si="248"/>
        <v>2.9999999999999361E-2</v>
      </c>
      <c r="AC240" s="102">
        <f t="shared" si="248"/>
        <v>2.3333333333333428E-2</v>
      </c>
      <c r="AD240" s="102">
        <f t="shared" si="248"/>
        <v>1.6666666666667496E-2</v>
      </c>
      <c r="AE240" s="102">
        <f t="shared" si="248"/>
        <v>1.0000000000001563E-2</v>
      </c>
      <c r="AF240" s="102">
        <f t="shared" si="248"/>
        <v>6.0000000000020037E-3</v>
      </c>
      <c r="AG240" s="102">
        <f t="shared" si="248"/>
        <v>2.0000000000006679E-3</v>
      </c>
      <c r="AH240" s="102">
        <f t="shared" si="248"/>
        <v>-1.9999999999988916E-3</v>
      </c>
      <c r="AI240" s="102">
        <f t="shared" si="248"/>
        <v>-6.0000000000002274E-3</v>
      </c>
      <c r="AJ240" s="102">
        <f t="shared" si="248"/>
        <v>-9.9999999999997868E-3</v>
      </c>
      <c r="AK240" s="102">
        <f t="shared" si="248"/>
        <v>-1.2000000000000455E-2</v>
      </c>
      <c r="AL240" s="102">
        <f t="shared" si="248"/>
        <v>-1.3999999999999346E-2</v>
      </c>
      <c r="AM240" s="102">
        <f t="shared" si="248"/>
        <v>-1.6000000000000014E-2</v>
      </c>
      <c r="AN240" s="102">
        <f t="shared" si="248"/>
        <v>-1.7999999999998906E-2</v>
      </c>
      <c r="AO240" s="102">
        <f t="shared" si="248"/>
        <v>-1.9999999999999574E-2</v>
      </c>
      <c r="AP240" s="103">
        <f t="shared" si="13"/>
        <v>4.0000000000000924E-2</v>
      </c>
    </row>
    <row r="241" spans="1:42" ht="12.75">
      <c r="A241" s="109">
        <v>42786</v>
      </c>
      <c r="B241" s="106">
        <v>8.85</v>
      </c>
      <c r="C241" s="97">
        <v>8.4499999999999993</v>
      </c>
      <c r="D241" s="99">
        <v>8.3000000000000007</v>
      </c>
      <c r="E241" s="99">
        <f t="shared" si="0"/>
        <v>8.2650000000000006</v>
      </c>
      <c r="F241" s="99">
        <v>8.23</v>
      </c>
      <c r="G241" s="99">
        <f t="shared" si="1"/>
        <v>8.2349999999999994</v>
      </c>
      <c r="H241" s="97">
        <v>8.24</v>
      </c>
      <c r="I241" s="100">
        <f t="shared" si="2"/>
        <v>8.2566666666666659</v>
      </c>
      <c r="J241" s="100">
        <f t="shared" si="3"/>
        <v>8.2733333333333334</v>
      </c>
      <c r="K241" s="99">
        <v>8.2899999999999991</v>
      </c>
      <c r="L241" s="99">
        <f t="shared" si="4"/>
        <v>8.3059999999999992</v>
      </c>
      <c r="M241" s="99">
        <f t="shared" si="5"/>
        <v>8.3219999999999992</v>
      </c>
      <c r="N241" s="99">
        <f t="shared" si="6"/>
        <v>8.3379999999999992</v>
      </c>
      <c r="O241" s="99">
        <f t="shared" si="7"/>
        <v>8.3539999999999992</v>
      </c>
      <c r="P241" s="97">
        <v>8.3699999999999992</v>
      </c>
      <c r="Q241" s="100">
        <f t="shared" si="8"/>
        <v>8.3780000000000001</v>
      </c>
      <c r="R241" s="100">
        <f t="shared" si="9"/>
        <v>8.3859999999999992</v>
      </c>
      <c r="S241" s="100">
        <f t="shared" si="10"/>
        <v>8.3940000000000001</v>
      </c>
      <c r="T241" s="100">
        <f t="shared" si="11"/>
        <v>8.4019999999999992</v>
      </c>
      <c r="U241" s="107">
        <v>8.41</v>
      </c>
      <c r="V241" s="102">
        <f t="shared" ref="V241:AO241" si="249">B241-B242</f>
        <v>-0.15000000000000036</v>
      </c>
      <c r="W241" s="102">
        <f t="shared" si="249"/>
        <v>-0.11000000000000121</v>
      </c>
      <c r="X241" s="102">
        <f t="shared" si="249"/>
        <v>-6.9999999999998508E-2</v>
      </c>
      <c r="Y241" s="102">
        <f t="shared" si="249"/>
        <v>-3.9999999999999147E-2</v>
      </c>
      <c r="Z241" s="102">
        <f t="shared" si="249"/>
        <v>-9.9999999999997868E-3</v>
      </c>
      <c r="AA241" s="102">
        <f t="shared" si="249"/>
        <v>4.9999999999990052E-3</v>
      </c>
      <c r="AB241" s="102">
        <f t="shared" si="249"/>
        <v>1.9999999999999574E-2</v>
      </c>
      <c r="AC241" s="102">
        <f t="shared" si="249"/>
        <v>1.6666666666665719E-2</v>
      </c>
      <c r="AD241" s="102">
        <f t="shared" si="249"/>
        <v>1.3333333333333641E-2</v>
      </c>
      <c r="AE241" s="102">
        <f t="shared" si="249"/>
        <v>9.9999999999997868E-3</v>
      </c>
      <c r="AF241" s="102">
        <f t="shared" si="249"/>
        <v>3.9999999999995595E-3</v>
      </c>
      <c r="AG241" s="102">
        <f t="shared" si="249"/>
        <v>-2.0000000000006679E-3</v>
      </c>
      <c r="AH241" s="102">
        <f t="shared" si="249"/>
        <v>-8.0000000000008953E-3</v>
      </c>
      <c r="AI241" s="102">
        <f t="shared" si="249"/>
        <v>-1.4000000000001123E-2</v>
      </c>
      <c r="AJ241" s="102">
        <f t="shared" si="249"/>
        <v>-2.000000000000135E-2</v>
      </c>
      <c r="AK241" s="102">
        <f t="shared" si="249"/>
        <v>-2.8000000000000469E-2</v>
      </c>
      <c r="AL241" s="102">
        <f t="shared" si="249"/>
        <v>-3.6000000000001364E-2</v>
      </c>
      <c r="AM241" s="102">
        <f t="shared" si="249"/>
        <v>-4.4000000000000483E-2</v>
      </c>
      <c r="AN241" s="102">
        <f t="shared" si="249"/>
        <v>-5.2000000000001378E-2</v>
      </c>
      <c r="AO241" s="102">
        <f t="shared" si="249"/>
        <v>-6.0000000000000497E-2</v>
      </c>
      <c r="AP241" s="103">
        <f t="shared" si="13"/>
        <v>1.9999999999999574E-2</v>
      </c>
    </row>
    <row r="242" spans="1:42" ht="12.75">
      <c r="A242" s="109">
        <v>42783</v>
      </c>
      <c r="B242" s="106">
        <v>9</v>
      </c>
      <c r="C242" s="97">
        <v>8.56</v>
      </c>
      <c r="D242" s="99">
        <v>8.3699999999999992</v>
      </c>
      <c r="E242" s="99">
        <f t="shared" si="0"/>
        <v>8.3049999999999997</v>
      </c>
      <c r="F242" s="99">
        <v>8.24</v>
      </c>
      <c r="G242" s="99">
        <f t="shared" si="1"/>
        <v>8.23</v>
      </c>
      <c r="H242" s="97">
        <v>8.2200000000000006</v>
      </c>
      <c r="I242" s="100">
        <f t="shared" si="2"/>
        <v>8.24</v>
      </c>
      <c r="J242" s="100">
        <f t="shared" si="3"/>
        <v>8.26</v>
      </c>
      <c r="K242" s="99">
        <v>8.2799999999999994</v>
      </c>
      <c r="L242" s="99">
        <f t="shared" si="4"/>
        <v>8.3019999999999996</v>
      </c>
      <c r="M242" s="99">
        <f t="shared" si="5"/>
        <v>8.3239999999999998</v>
      </c>
      <c r="N242" s="99">
        <f t="shared" si="6"/>
        <v>8.3460000000000001</v>
      </c>
      <c r="O242" s="99">
        <f t="shared" si="7"/>
        <v>8.3680000000000003</v>
      </c>
      <c r="P242" s="97">
        <v>8.39</v>
      </c>
      <c r="Q242" s="100">
        <f t="shared" si="8"/>
        <v>8.4060000000000006</v>
      </c>
      <c r="R242" s="100">
        <f t="shared" si="9"/>
        <v>8.4220000000000006</v>
      </c>
      <c r="S242" s="100">
        <f t="shared" si="10"/>
        <v>8.4380000000000006</v>
      </c>
      <c r="T242" s="100">
        <f t="shared" si="11"/>
        <v>8.4540000000000006</v>
      </c>
      <c r="U242" s="107">
        <v>8.4700000000000006</v>
      </c>
      <c r="V242" s="102">
        <f t="shared" ref="V242:AO242" si="250">B242-B243</f>
        <v>3.9999999999999147E-2</v>
      </c>
      <c r="W242" s="102">
        <f t="shared" si="250"/>
        <v>9.9999999999997868E-3</v>
      </c>
      <c r="X242" s="102">
        <f t="shared" si="250"/>
        <v>9.9999999999997868E-3</v>
      </c>
      <c r="Y242" s="102">
        <f t="shared" si="250"/>
        <v>1.9999999999999574E-2</v>
      </c>
      <c r="Z242" s="102">
        <f t="shared" si="250"/>
        <v>2.9999999999999361E-2</v>
      </c>
      <c r="AA242" s="102">
        <f t="shared" si="250"/>
        <v>3.5000000000000142E-2</v>
      </c>
      <c r="AB242" s="102">
        <f t="shared" si="250"/>
        <v>4.0000000000000924E-2</v>
      </c>
      <c r="AC242" s="102">
        <f t="shared" si="250"/>
        <v>4.3333333333333002E-2</v>
      </c>
      <c r="AD242" s="102">
        <f t="shared" si="250"/>
        <v>4.6666666666666856E-2</v>
      </c>
      <c r="AE242" s="102">
        <f t="shared" si="250"/>
        <v>4.9999999999998934E-2</v>
      </c>
      <c r="AF242" s="102">
        <f t="shared" si="250"/>
        <v>4.1999999999999815E-2</v>
      </c>
      <c r="AG242" s="102">
        <f t="shared" si="250"/>
        <v>3.399999999999892E-2</v>
      </c>
      <c r="AH242" s="102">
        <f t="shared" si="250"/>
        <v>2.5999999999999801E-2</v>
      </c>
      <c r="AI242" s="102">
        <f t="shared" si="250"/>
        <v>1.7999999999998906E-2</v>
      </c>
      <c r="AJ242" s="102">
        <f t="shared" si="250"/>
        <v>9.9999999999997868E-3</v>
      </c>
      <c r="AK242" s="102">
        <f t="shared" si="250"/>
        <v>3.9999999999995595E-3</v>
      </c>
      <c r="AL242" s="102">
        <f t="shared" si="250"/>
        <v>-2.0000000000006679E-3</v>
      </c>
      <c r="AM242" s="102">
        <f t="shared" si="250"/>
        <v>-7.9999999999991189E-3</v>
      </c>
      <c r="AN242" s="102">
        <f t="shared" si="250"/>
        <v>-1.3999999999999346E-2</v>
      </c>
      <c r="AO242" s="102">
        <f t="shared" si="250"/>
        <v>-1.9999999999999574E-2</v>
      </c>
      <c r="AP242" s="103">
        <f t="shared" si="13"/>
        <v>4.9999999999998934E-2</v>
      </c>
    </row>
    <row r="243" spans="1:42" ht="12.75">
      <c r="A243" s="109">
        <v>42782</v>
      </c>
      <c r="B243" s="106">
        <v>8.9600000000000009</v>
      </c>
      <c r="C243" s="97">
        <v>8.5500000000000007</v>
      </c>
      <c r="D243" s="99">
        <v>8.36</v>
      </c>
      <c r="E243" s="99">
        <f t="shared" si="0"/>
        <v>8.2850000000000001</v>
      </c>
      <c r="F243" s="99">
        <v>8.2100000000000009</v>
      </c>
      <c r="G243" s="99">
        <f t="shared" si="1"/>
        <v>8.1950000000000003</v>
      </c>
      <c r="H243" s="97">
        <v>8.18</v>
      </c>
      <c r="I243" s="100">
        <f t="shared" si="2"/>
        <v>8.1966666666666672</v>
      </c>
      <c r="J243" s="100">
        <f t="shared" si="3"/>
        <v>8.2133333333333329</v>
      </c>
      <c r="K243" s="99">
        <v>8.23</v>
      </c>
      <c r="L243" s="99">
        <f t="shared" si="4"/>
        <v>8.26</v>
      </c>
      <c r="M243" s="99">
        <f t="shared" si="5"/>
        <v>8.2900000000000009</v>
      </c>
      <c r="N243" s="99">
        <f t="shared" si="6"/>
        <v>8.32</v>
      </c>
      <c r="O243" s="99">
        <f t="shared" si="7"/>
        <v>8.3500000000000014</v>
      </c>
      <c r="P243" s="97">
        <v>8.3800000000000008</v>
      </c>
      <c r="Q243" s="100">
        <f t="shared" si="8"/>
        <v>8.402000000000001</v>
      </c>
      <c r="R243" s="100">
        <f t="shared" si="9"/>
        <v>8.4240000000000013</v>
      </c>
      <c r="S243" s="100">
        <f t="shared" si="10"/>
        <v>8.4459999999999997</v>
      </c>
      <c r="T243" s="100">
        <f t="shared" si="11"/>
        <v>8.468</v>
      </c>
      <c r="U243" s="107">
        <v>8.49</v>
      </c>
      <c r="V243" s="102">
        <f t="shared" ref="V243:AO243" si="251">B243-B244</f>
        <v>9.0000000000001634E-2</v>
      </c>
      <c r="W243" s="102">
        <f t="shared" si="251"/>
        <v>0.15000000000000036</v>
      </c>
      <c r="X243" s="102">
        <f t="shared" si="251"/>
        <v>0.12999999999999901</v>
      </c>
      <c r="Y243" s="102">
        <f t="shared" si="251"/>
        <v>0.10999999999999943</v>
      </c>
      <c r="Z243" s="102">
        <f t="shared" si="251"/>
        <v>9.0000000000001634E-2</v>
      </c>
      <c r="AA243" s="102">
        <f t="shared" si="251"/>
        <v>7.5000000000001066E-2</v>
      </c>
      <c r="AB243" s="102">
        <f t="shared" si="251"/>
        <v>6.0000000000000497E-2</v>
      </c>
      <c r="AC243" s="102">
        <f t="shared" si="251"/>
        <v>5.3333333333334565E-2</v>
      </c>
      <c r="AD243" s="102">
        <f t="shared" si="251"/>
        <v>4.6666666666666856E-2</v>
      </c>
      <c r="AE243" s="102">
        <f t="shared" si="251"/>
        <v>4.0000000000000924E-2</v>
      </c>
      <c r="AF243" s="102">
        <f t="shared" si="251"/>
        <v>4.0000000000000924E-2</v>
      </c>
      <c r="AG243" s="102">
        <f t="shared" si="251"/>
        <v>4.0000000000000924E-2</v>
      </c>
      <c r="AH243" s="102">
        <f t="shared" si="251"/>
        <v>4.0000000000000924E-2</v>
      </c>
      <c r="AI243" s="102">
        <f t="shared" si="251"/>
        <v>4.0000000000000924E-2</v>
      </c>
      <c r="AJ243" s="102">
        <f t="shared" si="251"/>
        <v>4.0000000000000924E-2</v>
      </c>
      <c r="AK243" s="102">
        <f t="shared" si="251"/>
        <v>4.0000000000000924E-2</v>
      </c>
      <c r="AL243" s="102">
        <f t="shared" si="251"/>
        <v>4.0000000000000924E-2</v>
      </c>
      <c r="AM243" s="102">
        <f t="shared" si="251"/>
        <v>4.0000000000000924E-2</v>
      </c>
      <c r="AN243" s="102">
        <f t="shared" si="251"/>
        <v>4.0000000000000924E-2</v>
      </c>
      <c r="AO243" s="102">
        <f t="shared" si="251"/>
        <v>4.0000000000000924E-2</v>
      </c>
      <c r="AP243" s="103">
        <f t="shared" si="13"/>
        <v>0.15000000000000036</v>
      </c>
    </row>
    <row r="244" spans="1:42" ht="12.75">
      <c r="A244" s="109">
        <v>42781</v>
      </c>
      <c r="B244" s="106">
        <v>8.8699999999999992</v>
      </c>
      <c r="C244" s="97">
        <v>8.4</v>
      </c>
      <c r="D244" s="99">
        <v>8.23</v>
      </c>
      <c r="E244" s="99">
        <f t="shared" si="0"/>
        <v>8.1750000000000007</v>
      </c>
      <c r="F244" s="99">
        <v>8.1199999999999992</v>
      </c>
      <c r="G244" s="99">
        <f t="shared" si="1"/>
        <v>8.1199999999999992</v>
      </c>
      <c r="H244" s="97">
        <v>8.1199999999999992</v>
      </c>
      <c r="I244" s="100">
        <f t="shared" si="2"/>
        <v>8.1433333333333326</v>
      </c>
      <c r="J244" s="100">
        <f t="shared" si="3"/>
        <v>8.1666666666666661</v>
      </c>
      <c r="K244" s="99">
        <v>8.19</v>
      </c>
      <c r="L244" s="99">
        <f t="shared" si="4"/>
        <v>8.2199999999999989</v>
      </c>
      <c r="M244" s="99">
        <f t="shared" si="5"/>
        <v>8.25</v>
      </c>
      <c r="N244" s="99">
        <f t="shared" si="6"/>
        <v>8.2799999999999994</v>
      </c>
      <c r="O244" s="99">
        <f t="shared" si="7"/>
        <v>8.31</v>
      </c>
      <c r="P244" s="97">
        <v>8.34</v>
      </c>
      <c r="Q244" s="100">
        <f t="shared" si="8"/>
        <v>8.3620000000000001</v>
      </c>
      <c r="R244" s="100">
        <f t="shared" si="9"/>
        <v>8.3840000000000003</v>
      </c>
      <c r="S244" s="100">
        <f t="shared" si="10"/>
        <v>8.4059999999999988</v>
      </c>
      <c r="T244" s="100">
        <f t="shared" si="11"/>
        <v>8.427999999999999</v>
      </c>
      <c r="U244" s="107">
        <v>8.4499999999999993</v>
      </c>
      <c r="V244" s="102">
        <f t="shared" ref="V244:AO244" si="252">B244-B245</f>
        <v>6.9999999999998508E-2</v>
      </c>
      <c r="W244" s="102">
        <f t="shared" si="252"/>
        <v>6.0000000000000497E-2</v>
      </c>
      <c r="X244" s="102">
        <f t="shared" si="252"/>
        <v>9.9999999999999645E-2</v>
      </c>
      <c r="Y244" s="102">
        <f t="shared" si="252"/>
        <v>0.10500000000000043</v>
      </c>
      <c r="Z244" s="102">
        <f t="shared" si="252"/>
        <v>0.10999999999999943</v>
      </c>
      <c r="AA244" s="102">
        <f t="shared" si="252"/>
        <v>9.9999999999999645E-2</v>
      </c>
      <c r="AB244" s="102">
        <f t="shared" si="252"/>
        <v>8.9999999999999858E-2</v>
      </c>
      <c r="AC244" s="102">
        <f t="shared" si="252"/>
        <v>7.3333333333332362E-2</v>
      </c>
      <c r="AD244" s="102">
        <f t="shared" si="252"/>
        <v>5.6666666666666643E-2</v>
      </c>
      <c r="AE244" s="102">
        <f t="shared" si="252"/>
        <v>3.9999999999999147E-2</v>
      </c>
      <c r="AF244" s="102">
        <f t="shared" si="252"/>
        <v>2.7999999999998693E-2</v>
      </c>
      <c r="AG244" s="102">
        <f t="shared" si="252"/>
        <v>1.6000000000000014E-2</v>
      </c>
      <c r="AH244" s="102">
        <f t="shared" si="252"/>
        <v>3.9999999999995595E-3</v>
      </c>
      <c r="AI244" s="102">
        <f t="shared" si="252"/>
        <v>-7.9999999999991189E-3</v>
      </c>
      <c r="AJ244" s="102">
        <f t="shared" si="252"/>
        <v>-1.9999999999999574E-2</v>
      </c>
      <c r="AK244" s="102">
        <f t="shared" si="252"/>
        <v>-2.3999999999999133E-2</v>
      </c>
      <c r="AL244" s="102">
        <f t="shared" si="252"/>
        <v>-2.7999999999998693E-2</v>
      </c>
      <c r="AM244" s="102">
        <f t="shared" si="252"/>
        <v>-3.2000000000001805E-2</v>
      </c>
      <c r="AN244" s="102">
        <f t="shared" si="252"/>
        <v>-3.6000000000001364E-2</v>
      </c>
      <c r="AO244" s="102">
        <f t="shared" si="252"/>
        <v>-4.0000000000000924E-2</v>
      </c>
      <c r="AP244" s="103">
        <f t="shared" si="13"/>
        <v>0.10999999999999943</v>
      </c>
    </row>
    <row r="245" spans="1:42" ht="12.75">
      <c r="A245" s="109">
        <v>42780</v>
      </c>
      <c r="B245" s="106">
        <v>8.8000000000000007</v>
      </c>
      <c r="C245" s="97">
        <v>8.34</v>
      </c>
      <c r="D245" s="99">
        <v>8.1300000000000008</v>
      </c>
      <c r="E245" s="99">
        <f t="shared" si="0"/>
        <v>8.07</v>
      </c>
      <c r="F245" s="99">
        <v>8.01</v>
      </c>
      <c r="G245" s="99">
        <f t="shared" si="1"/>
        <v>8.02</v>
      </c>
      <c r="H245" s="97">
        <v>8.0299999999999994</v>
      </c>
      <c r="I245" s="100">
        <f t="shared" si="2"/>
        <v>8.07</v>
      </c>
      <c r="J245" s="100">
        <f t="shared" si="3"/>
        <v>8.11</v>
      </c>
      <c r="K245" s="99">
        <v>8.15</v>
      </c>
      <c r="L245" s="99">
        <f t="shared" si="4"/>
        <v>8.1920000000000002</v>
      </c>
      <c r="M245" s="99">
        <f t="shared" si="5"/>
        <v>8.234</v>
      </c>
      <c r="N245" s="99">
        <f t="shared" si="6"/>
        <v>8.2759999999999998</v>
      </c>
      <c r="O245" s="99">
        <f t="shared" si="7"/>
        <v>8.3179999999999996</v>
      </c>
      <c r="P245" s="97">
        <v>8.36</v>
      </c>
      <c r="Q245" s="100">
        <f t="shared" si="8"/>
        <v>8.3859999999999992</v>
      </c>
      <c r="R245" s="100">
        <f t="shared" si="9"/>
        <v>8.411999999999999</v>
      </c>
      <c r="S245" s="100">
        <f t="shared" si="10"/>
        <v>8.4380000000000006</v>
      </c>
      <c r="T245" s="100">
        <f t="shared" si="11"/>
        <v>8.4640000000000004</v>
      </c>
      <c r="U245" s="107">
        <v>8.49</v>
      </c>
      <c r="V245" s="102">
        <f t="shared" ref="V245:AO245" si="253">B245-B246</f>
        <v>0</v>
      </c>
      <c r="W245" s="102">
        <f t="shared" si="253"/>
        <v>9.9999999999997868E-3</v>
      </c>
      <c r="X245" s="102">
        <f t="shared" si="253"/>
        <v>2.000000000000135E-2</v>
      </c>
      <c r="Y245" s="102">
        <f t="shared" si="253"/>
        <v>2.5000000000000355E-2</v>
      </c>
      <c r="Z245" s="102">
        <f t="shared" si="253"/>
        <v>2.9999999999999361E-2</v>
      </c>
      <c r="AA245" s="102">
        <f t="shared" si="253"/>
        <v>2.9999999999999361E-2</v>
      </c>
      <c r="AB245" s="102">
        <f t="shared" si="253"/>
        <v>2.9999999999999361E-2</v>
      </c>
      <c r="AC245" s="102">
        <f t="shared" si="253"/>
        <v>3.0000000000001137E-2</v>
      </c>
      <c r="AD245" s="102">
        <f t="shared" si="253"/>
        <v>2.9999999999999361E-2</v>
      </c>
      <c r="AE245" s="102">
        <f t="shared" si="253"/>
        <v>3.0000000000001137E-2</v>
      </c>
      <c r="AF245" s="102">
        <f t="shared" si="253"/>
        <v>3.2000000000000028E-2</v>
      </c>
      <c r="AG245" s="102">
        <f t="shared" si="253"/>
        <v>3.4000000000000696E-2</v>
      </c>
      <c r="AH245" s="102">
        <f t="shared" si="253"/>
        <v>3.5999999999999588E-2</v>
      </c>
      <c r="AI245" s="102">
        <f t="shared" si="253"/>
        <v>3.8000000000000256E-2</v>
      </c>
      <c r="AJ245" s="102">
        <f t="shared" si="253"/>
        <v>3.9999999999999147E-2</v>
      </c>
      <c r="AK245" s="102">
        <f t="shared" si="253"/>
        <v>4.1999999999999815E-2</v>
      </c>
      <c r="AL245" s="102">
        <f t="shared" si="253"/>
        <v>4.3999999999998707E-2</v>
      </c>
      <c r="AM245" s="102">
        <f t="shared" si="253"/>
        <v>4.6000000000001151E-2</v>
      </c>
      <c r="AN245" s="102">
        <f t="shared" si="253"/>
        <v>4.8000000000000043E-2</v>
      </c>
      <c r="AO245" s="102">
        <f t="shared" si="253"/>
        <v>5.0000000000000711E-2</v>
      </c>
      <c r="AP245" s="103">
        <f t="shared" si="13"/>
        <v>5.0000000000000711E-2</v>
      </c>
    </row>
    <row r="246" spans="1:42" ht="12.75">
      <c r="A246" s="109">
        <v>42779</v>
      </c>
      <c r="B246" s="106">
        <v>8.8000000000000007</v>
      </c>
      <c r="C246" s="97">
        <v>8.33</v>
      </c>
      <c r="D246" s="99">
        <v>8.11</v>
      </c>
      <c r="E246" s="99">
        <f t="shared" si="0"/>
        <v>8.0449999999999999</v>
      </c>
      <c r="F246" s="99">
        <v>7.98</v>
      </c>
      <c r="G246" s="99">
        <f t="shared" si="1"/>
        <v>7.99</v>
      </c>
      <c r="H246" s="97">
        <v>8</v>
      </c>
      <c r="I246" s="100">
        <f t="shared" si="2"/>
        <v>8.0399999999999991</v>
      </c>
      <c r="J246" s="100">
        <f t="shared" si="3"/>
        <v>8.08</v>
      </c>
      <c r="K246" s="99">
        <v>8.1199999999999992</v>
      </c>
      <c r="L246" s="99">
        <f t="shared" si="4"/>
        <v>8.16</v>
      </c>
      <c r="M246" s="99">
        <f t="shared" si="5"/>
        <v>8.1999999999999993</v>
      </c>
      <c r="N246" s="99">
        <f t="shared" si="6"/>
        <v>8.24</v>
      </c>
      <c r="O246" s="99">
        <f t="shared" si="7"/>
        <v>8.2799999999999994</v>
      </c>
      <c r="P246" s="97">
        <v>8.32</v>
      </c>
      <c r="Q246" s="100">
        <f t="shared" si="8"/>
        <v>8.3439999999999994</v>
      </c>
      <c r="R246" s="100">
        <f t="shared" si="9"/>
        <v>8.3680000000000003</v>
      </c>
      <c r="S246" s="100">
        <f t="shared" si="10"/>
        <v>8.3919999999999995</v>
      </c>
      <c r="T246" s="100">
        <f t="shared" si="11"/>
        <v>8.4160000000000004</v>
      </c>
      <c r="U246" s="107">
        <v>8.44</v>
      </c>
      <c r="V246" s="102">
        <f t="shared" ref="V246:AO246" si="254">B246-B247</f>
        <v>3.0000000000001137E-2</v>
      </c>
      <c r="W246" s="102">
        <f t="shared" si="254"/>
        <v>0</v>
      </c>
      <c r="X246" s="102">
        <f t="shared" si="254"/>
        <v>-3.0000000000001137E-2</v>
      </c>
      <c r="Y246" s="102">
        <f t="shared" si="254"/>
        <v>-3.5000000000000142E-2</v>
      </c>
      <c r="Z246" s="102">
        <f t="shared" si="254"/>
        <v>-3.9999999999999147E-2</v>
      </c>
      <c r="AA246" s="102">
        <f t="shared" si="254"/>
        <v>-3.9999999999999147E-2</v>
      </c>
      <c r="AB246" s="102">
        <f t="shared" si="254"/>
        <v>-3.9999999999999147E-2</v>
      </c>
      <c r="AC246" s="102">
        <f t="shared" si="254"/>
        <v>-4.0000000000000924E-2</v>
      </c>
      <c r="AD246" s="102">
        <f t="shared" si="254"/>
        <v>-3.9999999999999147E-2</v>
      </c>
      <c r="AE246" s="102">
        <f t="shared" si="254"/>
        <v>-4.0000000000000924E-2</v>
      </c>
      <c r="AF246" s="102">
        <f t="shared" si="254"/>
        <v>-3.9999999999999147E-2</v>
      </c>
      <c r="AG246" s="102">
        <f t="shared" si="254"/>
        <v>-4.0000000000000924E-2</v>
      </c>
      <c r="AH246" s="102">
        <f t="shared" si="254"/>
        <v>-3.9999999999999147E-2</v>
      </c>
      <c r="AI246" s="102">
        <f t="shared" si="254"/>
        <v>-4.0000000000000924E-2</v>
      </c>
      <c r="AJ246" s="102">
        <f t="shared" si="254"/>
        <v>-3.9999999999999147E-2</v>
      </c>
      <c r="AK246" s="102">
        <f t="shared" si="254"/>
        <v>-4.1999999999999815E-2</v>
      </c>
      <c r="AL246" s="102">
        <f t="shared" si="254"/>
        <v>-4.3999999999998707E-2</v>
      </c>
      <c r="AM246" s="102">
        <f t="shared" si="254"/>
        <v>-4.6000000000001151E-2</v>
      </c>
      <c r="AN246" s="102">
        <f t="shared" si="254"/>
        <v>-4.8000000000000043E-2</v>
      </c>
      <c r="AO246" s="102">
        <f t="shared" si="254"/>
        <v>-5.0000000000000711E-2</v>
      </c>
      <c r="AP246" s="103">
        <f t="shared" si="13"/>
        <v>3.0000000000001137E-2</v>
      </c>
    </row>
    <row r="247" spans="1:42" ht="12.75">
      <c r="A247" s="109">
        <v>42776</v>
      </c>
      <c r="B247" s="106">
        <v>8.77</v>
      </c>
      <c r="C247" s="97">
        <v>8.33</v>
      </c>
      <c r="D247" s="99">
        <v>8.14</v>
      </c>
      <c r="E247" s="99">
        <f t="shared" si="0"/>
        <v>8.08</v>
      </c>
      <c r="F247" s="99">
        <v>8.02</v>
      </c>
      <c r="G247" s="99">
        <f t="shared" si="1"/>
        <v>8.0299999999999994</v>
      </c>
      <c r="H247" s="97">
        <v>8.0399999999999991</v>
      </c>
      <c r="I247" s="100">
        <f t="shared" si="2"/>
        <v>8.08</v>
      </c>
      <c r="J247" s="100">
        <f t="shared" si="3"/>
        <v>8.1199999999999992</v>
      </c>
      <c r="K247" s="99">
        <v>8.16</v>
      </c>
      <c r="L247" s="99">
        <f t="shared" si="4"/>
        <v>8.1999999999999993</v>
      </c>
      <c r="M247" s="99">
        <f t="shared" si="5"/>
        <v>8.24</v>
      </c>
      <c r="N247" s="99">
        <f t="shared" si="6"/>
        <v>8.2799999999999994</v>
      </c>
      <c r="O247" s="99">
        <f t="shared" si="7"/>
        <v>8.32</v>
      </c>
      <c r="P247" s="97">
        <v>8.36</v>
      </c>
      <c r="Q247" s="100">
        <f t="shared" si="8"/>
        <v>8.3859999999999992</v>
      </c>
      <c r="R247" s="100">
        <f t="shared" si="9"/>
        <v>8.411999999999999</v>
      </c>
      <c r="S247" s="100">
        <f t="shared" si="10"/>
        <v>8.4380000000000006</v>
      </c>
      <c r="T247" s="100">
        <f t="shared" si="11"/>
        <v>8.4640000000000004</v>
      </c>
      <c r="U247" s="107">
        <v>8.49</v>
      </c>
      <c r="V247" s="102">
        <f t="shared" ref="V247:AO247" si="255">B247-B248</f>
        <v>2.9999999999999361E-2</v>
      </c>
      <c r="W247" s="102">
        <f t="shared" si="255"/>
        <v>4.0000000000000924E-2</v>
      </c>
      <c r="X247" s="102">
        <f t="shared" si="255"/>
        <v>4.0000000000000924E-2</v>
      </c>
      <c r="Y247" s="102">
        <f t="shared" si="255"/>
        <v>2.5000000000000355E-2</v>
      </c>
      <c r="Z247" s="102">
        <f t="shared" si="255"/>
        <v>9.9999999999997868E-3</v>
      </c>
      <c r="AA247" s="102">
        <f t="shared" si="255"/>
        <v>-5.0000000000007816E-3</v>
      </c>
      <c r="AB247" s="102">
        <f t="shared" si="255"/>
        <v>-2.000000000000135E-2</v>
      </c>
      <c r="AC247" s="102">
        <f t="shared" si="255"/>
        <v>-2.6666666666667282E-2</v>
      </c>
      <c r="AD247" s="102">
        <f t="shared" si="255"/>
        <v>-3.3333333333333215E-2</v>
      </c>
      <c r="AE247" s="102">
        <f t="shared" si="255"/>
        <v>-3.9999999999999147E-2</v>
      </c>
      <c r="AF247" s="102">
        <f t="shared" si="255"/>
        <v>-4.0000000000000924E-2</v>
      </c>
      <c r="AG247" s="102">
        <f t="shared" si="255"/>
        <v>-3.9999999999999147E-2</v>
      </c>
      <c r="AH247" s="102">
        <f t="shared" si="255"/>
        <v>-4.0000000000000924E-2</v>
      </c>
      <c r="AI247" s="102">
        <f t="shared" si="255"/>
        <v>-3.9999999999999147E-2</v>
      </c>
      <c r="AJ247" s="102">
        <f t="shared" si="255"/>
        <v>-4.0000000000000924E-2</v>
      </c>
      <c r="AK247" s="102">
        <f t="shared" si="255"/>
        <v>-3.8000000000000256E-2</v>
      </c>
      <c r="AL247" s="102">
        <f t="shared" si="255"/>
        <v>-3.6000000000001364E-2</v>
      </c>
      <c r="AM247" s="102">
        <f t="shared" si="255"/>
        <v>-3.399999999999892E-2</v>
      </c>
      <c r="AN247" s="102">
        <f t="shared" si="255"/>
        <v>-3.2000000000000028E-2</v>
      </c>
      <c r="AO247" s="102">
        <f t="shared" si="255"/>
        <v>-2.9999999999999361E-2</v>
      </c>
      <c r="AP247" s="103">
        <f t="shared" si="13"/>
        <v>4.0000000000000924E-2</v>
      </c>
    </row>
    <row r="248" spans="1:42" ht="12.75">
      <c r="A248" s="109">
        <v>42775</v>
      </c>
      <c r="B248" s="106">
        <v>8.74</v>
      </c>
      <c r="C248" s="97">
        <v>8.2899999999999991</v>
      </c>
      <c r="D248" s="99">
        <v>8.1</v>
      </c>
      <c r="E248" s="99">
        <f t="shared" si="0"/>
        <v>8.0549999999999997</v>
      </c>
      <c r="F248" s="99">
        <v>8.01</v>
      </c>
      <c r="G248" s="99">
        <f t="shared" si="1"/>
        <v>8.0350000000000001</v>
      </c>
      <c r="H248" s="97">
        <v>8.06</v>
      </c>
      <c r="I248" s="100">
        <f t="shared" si="2"/>
        <v>8.1066666666666674</v>
      </c>
      <c r="J248" s="100">
        <f t="shared" si="3"/>
        <v>8.1533333333333324</v>
      </c>
      <c r="K248" s="99">
        <v>8.1999999999999993</v>
      </c>
      <c r="L248" s="99">
        <f t="shared" si="4"/>
        <v>8.24</v>
      </c>
      <c r="M248" s="99">
        <f t="shared" si="5"/>
        <v>8.2799999999999994</v>
      </c>
      <c r="N248" s="99">
        <f t="shared" si="6"/>
        <v>8.32</v>
      </c>
      <c r="O248" s="99">
        <f t="shared" si="7"/>
        <v>8.36</v>
      </c>
      <c r="P248" s="97">
        <v>8.4</v>
      </c>
      <c r="Q248" s="100">
        <f t="shared" si="8"/>
        <v>8.4239999999999995</v>
      </c>
      <c r="R248" s="100">
        <f t="shared" si="9"/>
        <v>8.4480000000000004</v>
      </c>
      <c r="S248" s="100">
        <f t="shared" si="10"/>
        <v>8.4719999999999995</v>
      </c>
      <c r="T248" s="100">
        <f t="shared" si="11"/>
        <v>8.4960000000000004</v>
      </c>
      <c r="U248" s="107">
        <v>8.52</v>
      </c>
      <c r="V248" s="102">
        <f t="shared" ref="V248:AO248" si="256">B248-B249</f>
        <v>-9.9999999999997868E-3</v>
      </c>
      <c r="W248" s="102">
        <f t="shared" si="256"/>
        <v>-3.0000000000001137E-2</v>
      </c>
      <c r="X248" s="102">
        <f t="shared" si="256"/>
        <v>-4.0000000000000924E-2</v>
      </c>
      <c r="Y248" s="102">
        <f t="shared" si="256"/>
        <v>-5.0000000000000711E-2</v>
      </c>
      <c r="Z248" s="102">
        <f t="shared" si="256"/>
        <v>-6.0000000000000497E-2</v>
      </c>
      <c r="AA248" s="102">
        <f t="shared" si="256"/>
        <v>-6.5000000000001279E-2</v>
      </c>
      <c r="AB248" s="102">
        <f t="shared" si="256"/>
        <v>-7.0000000000000284E-2</v>
      </c>
      <c r="AC248" s="102">
        <f t="shared" si="256"/>
        <v>-6.666666666666643E-2</v>
      </c>
      <c r="AD248" s="102">
        <f t="shared" si="256"/>
        <v>-6.3333333333334352E-2</v>
      </c>
      <c r="AE248" s="102">
        <f t="shared" si="256"/>
        <v>-6.0000000000000497E-2</v>
      </c>
      <c r="AF248" s="102">
        <f t="shared" si="256"/>
        <v>-4.9999999999998934E-2</v>
      </c>
      <c r="AG248" s="102">
        <f t="shared" si="256"/>
        <v>-4.0000000000000924E-2</v>
      </c>
      <c r="AH248" s="102">
        <f t="shared" si="256"/>
        <v>-2.9999999999999361E-2</v>
      </c>
      <c r="AI248" s="102">
        <f t="shared" si="256"/>
        <v>-2.000000000000135E-2</v>
      </c>
      <c r="AJ248" s="102">
        <f t="shared" si="256"/>
        <v>-9.9999999999997868E-3</v>
      </c>
      <c r="AK248" s="102">
        <f t="shared" si="256"/>
        <v>-4.0000000000013358E-3</v>
      </c>
      <c r="AL248" s="102">
        <f t="shared" si="256"/>
        <v>2.0000000000006679E-3</v>
      </c>
      <c r="AM248" s="102">
        <f t="shared" si="256"/>
        <v>7.9999999999991189E-3</v>
      </c>
      <c r="AN248" s="102">
        <f t="shared" si="256"/>
        <v>1.4000000000001123E-2</v>
      </c>
      <c r="AO248" s="102">
        <f t="shared" si="256"/>
        <v>1.9999999999999574E-2</v>
      </c>
      <c r="AP248" s="103">
        <f t="shared" si="13"/>
        <v>1.9999999999999574E-2</v>
      </c>
    </row>
    <row r="249" spans="1:42" ht="12.75">
      <c r="A249" s="109">
        <v>42774</v>
      </c>
      <c r="B249" s="106">
        <v>8.75</v>
      </c>
      <c r="C249" s="97">
        <v>8.32</v>
      </c>
      <c r="D249" s="99">
        <v>8.14</v>
      </c>
      <c r="E249" s="99">
        <f t="shared" si="0"/>
        <v>8.1050000000000004</v>
      </c>
      <c r="F249" s="99">
        <v>8.07</v>
      </c>
      <c r="G249" s="99">
        <f t="shared" si="1"/>
        <v>8.1000000000000014</v>
      </c>
      <c r="H249" s="97">
        <v>8.1300000000000008</v>
      </c>
      <c r="I249" s="100">
        <f t="shared" si="2"/>
        <v>8.1733333333333338</v>
      </c>
      <c r="J249" s="100">
        <f t="shared" si="3"/>
        <v>8.2166666666666668</v>
      </c>
      <c r="K249" s="99">
        <v>8.26</v>
      </c>
      <c r="L249" s="99">
        <f t="shared" si="4"/>
        <v>8.2899999999999991</v>
      </c>
      <c r="M249" s="99">
        <f t="shared" si="5"/>
        <v>8.32</v>
      </c>
      <c r="N249" s="99">
        <f t="shared" si="6"/>
        <v>8.35</v>
      </c>
      <c r="O249" s="99">
        <f t="shared" si="7"/>
        <v>8.3800000000000008</v>
      </c>
      <c r="P249" s="97">
        <v>8.41</v>
      </c>
      <c r="Q249" s="100">
        <f t="shared" si="8"/>
        <v>8.4280000000000008</v>
      </c>
      <c r="R249" s="100">
        <f t="shared" si="9"/>
        <v>8.4459999999999997</v>
      </c>
      <c r="S249" s="100">
        <f t="shared" si="10"/>
        <v>8.4640000000000004</v>
      </c>
      <c r="T249" s="100">
        <f t="shared" si="11"/>
        <v>8.4819999999999993</v>
      </c>
      <c r="U249" s="107">
        <v>8.5</v>
      </c>
      <c r="V249" s="102">
        <f t="shared" ref="V249:AO249" si="257">B249-B250</f>
        <v>1.9999999999999574E-2</v>
      </c>
      <c r="W249" s="102">
        <f t="shared" si="257"/>
        <v>1.9999999999999574E-2</v>
      </c>
      <c r="X249" s="102">
        <f t="shared" si="257"/>
        <v>0</v>
      </c>
      <c r="Y249" s="102">
        <f t="shared" si="257"/>
        <v>0</v>
      </c>
      <c r="Z249" s="102">
        <f t="shared" si="257"/>
        <v>0</v>
      </c>
      <c r="AA249" s="102">
        <f t="shared" si="257"/>
        <v>0</v>
      </c>
      <c r="AB249" s="102">
        <f t="shared" si="257"/>
        <v>0</v>
      </c>
      <c r="AC249" s="102">
        <f t="shared" si="257"/>
        <v>-6.6666666666659324E-3</v>
      </c>
      <c r="AD249" s="102">
        <f t="shared" si="257"/>
        <v>-1.3333333333333641E-2</v>
      </c>
      <c r="AE249" s="102">
        <f t="shared" si="257"/>
        <v>-1.9999999999999574E-2</v>
      </c>
      <c r="AF249" s="102">
        <f t="shared" si="257"/>
        <v>-2.5999999999999801E-2</v>
      </c>
      <c r="AG249" s="102">
        <f t="shared" si="257"/>
        <v>-3.2000000000000028E-2</v>
      </c>
      <c r="AH249" s="102">
        <f t="shared" si="257"/>
        <v>-3.8000000000000256E-2</v>
      </c>
      <c r="AI249" s="102">
        <f t="shared" si="257"/>
        <v>-4.4000000000000483E-2</v>
      </c>
      <c r="AJ249" s="102">
        <f t="shared" si="257"/>
        <v>-5.0000000000000711E-2</v>
      </c>
      <c r="AK249" s="102">
        <f t="shared" si="257"/>
        <v>-5.1999999999999602E-2</v>
      </c>
      <c r="AL249" s="102">
        <f t="shared" si="257"/>
        <v>-5.400000000000027E-2</v>
      </c>
      <c r="AM249" s="102">
        <f t="shared" si="257"/>
        <v>-5.6000000000000938E-2</v>
      </c>
      <c r="AN249" s="102">
        <f t="shared" si="257"/>
        <v>-5.8000000000001606E-2</v>
      </c>
      <c r="AO249" s="102">
        <f t="shared" si="257"/>
        <v>-6.0000000000000497E-2</v>
      </c>
      <c r="AP249" s="103">
        <f t="shared" si="13"/>
        <v>1.9999999999999574E-2</v>
      </c>
    </row>
    <row r="250" spans="1:42" ht="12.75">
      <c r="A250" s="109">
        <v>42773</v>
      </c>
      <c r="B250" s="106">
        <v>8.73</v>
      </c>
      <c r="C250" s="97">
        <v>8.3000000000000007</v>
      </c>
      <c r="D250" s="99">
        <v>8.14</v>
      </c>
      <c r="E250" s="99">
        <f t="shared" si="0"/>
        <v>8.1050000000000004</v>
      </c>
      <c r="F250" s="99">
        <v>8.07</v>
      </c>
      <c r="G250" s="99">
        <f t="shared" si="1"/>
        <v>8.1000000000000014</v>
      </c>
      <c r="H250" s="97">
        <v>8.1300000000000008</v>
      </c>
      <c r="I250" s="100">
        <f t="shared" si="2"/>
        <v>8.18</v>
      </c>
      <c r="J250" s="100">
        <f t="shared" si="3"/>
        <v>8.23</v>
      </c>
      <c r="K250" s="99">
        <v>8.2799999999999994</v>
      </c>
      <c r="L250" s="99">
        <f t="shared" si="4"/>
        <v>8.3159999999999989</v>
      </c>
      <c r="M250" s="99">
        <f t="shared" si="5"/>
        <v>8.3520000000000003</v>
      </c>
      <c r="N250" s="99">
        <f t="shared" si="6"/>
        <v>8.3879999999999999</v>
      </c>
      <c r="O250" s="99">
        <f t="shared" si="7"/>
        <v>8.4240000000000013</v>
      </c>
      <c r="P250" s="97">
        <v>8.4600000000000009</v>
      </c>
      <c r="Q250" s="100">
        <f t="shared" si="8"/>
        <v>8.48</v>
      </c>
      <c r="R250" s="100">
        <f t="shared" si="9"/>
        <v>8.5</v>
      </c>
      <c r="S250" s="100">
        <f t="shared" si="10"/>
        <v>8.5200000000000014</v>
      </c>
      <c r="T250" s="100">
        <f t="shared" si="11"/>
        <v>8.5400000000000009</v>
      </c>
      <c r="U250" s="107">
        <v>8.56</v>
      </c>
      <c r="V250" s="102">
        <f t="shared" ref="V250:AO250" si="258">B250-B251</f>
        <v>9.9999999999997868E-3</v>
      </c>
      <c r="W250" s="102">
        <f t="shared" si="258"/>
        <v>3.0000000000001137E-2</v>
      </c>
      <c r="X250" s="102">
        <f t="shared" si="258"/>
        <v>8.0000000000000071E-2</v>
      </c>
      <c r="Y250" s="102">
        <f t="shared" si="258"/>
        <v>9.5000000000000639E-2</v>
      </c>
      <c r="Z250" s="102">
        <f t="shared" si="258"/>
        <v>0.11000000000000032</v>
      </c>
      <c r="AA250" s="102">
        <f t="shared" si="258"/>
        <v>0.11500000000000199</v>
      </c>
      <c r="AB250" s="102">
        <f t="shared" si="258"/>
        <v>0.12000000000000099</v>
      </c>
      <c r="AC250" s="102">
        <f t="shared" si="258"/>
        <v>0.11333333333333329</v>
      </c>
      <c r="AD250" s="102">
        <f t="shared" si="258"/>
        <v>0.10666666666666735</v>
      </c>
      <c r="AE250" s="102">
        <f t="shared" si="258"/>
        <v>9.9999999999999645E-2</v>
      </c>
      <c r="AF250" s="102">
        <f t="shared" si="258"/>
        <v>8.799999999999919E-2</v>
      </c>
      <c r="AG250" s="102">
        <f t="shared" si="258"/>
        <v>7.6000000000000512E-2</v>
      </c>
      <c r="AH250" s="102">
        <f t="shared" si="258"/>
        <v>6.4000000000000057E-2</v>
      </c>
      <c r="AI250" s="102">
        <f t="shared" si="258"/>
        <v>5.2000000000001378E-2</v>
      </c>
      <c r="AJ250" s="102">
        <f t="shared" si="258"/>
        <v>4.0000000000000924E-2</v>
      </c>
      <c r="AK250" s="102">
        <f t="shared" si="258"/>
        <v>3.0000000000001137E-2</v>
      </c>
      <c r="AL250" s="102">
        <f t="shared" si="258"/>
        <v>1.9999999999999574E-2</v>
      </c>
      <c r="AM250" s="102">
        <f t="shared" si="258"/>
        <v>1.0000000000001563E-2</v>
      </c>
      <c r="AN250" s="102">
        <f t="shared" si="258"/>
        <v>0</v>
      </c>
      <c r="AO250" s="102">
        <f t="shared" si="258"/>
        <v>-9.9999999999997868E-3</v>
      </c>
      <c r="AP250" s="103">
        <f t="shared" si="13"/>
        <v>0.12000000000000099</v>
      </c>
    </row>
    <row r="251" spans="1:42" ht="12.75">
      <c r="A251" s="109">
        <v>42772</v>
      </c>
      <c r="B251" s="106">
        <v>8.7200000000000006</v>
      </c>
      <c r="C251" s="97">
        <v>8.27</v>
      </c>
      <c r="D251" s="99">
        <v>8.06</v>
      </c>
      <c r="E251" s="99">
        <f t="shared" si="0"/>
        <v>8.01</v>
      </c>
      <c r="F251" s="99">
        <v>7.96</v>
      </c>
      <c r="G251" s="99">
        <f t="shared" si="1"/>
        <v>7.9849999999999994</v>
      </c>
      <c r="H251" s="97">
        <v>8.01</v>
      </c>
      <c r="I251" s="100">
        <f t="shared" si="2"/>
        <v>8.0666666666666664</v>
      </c>
      <c r="J251" s="100">
        <f t="shared" si="3"/>
        <v>8.1233333333333331</v>
      </c>
      <c r="K251" s="99">
        <v>8.18</v>
      </c>
      <c r="L251" s="99">
        <f t="shared" si="4"/>
        <v>8.2279999999999998</v>
      </c>
      <c r="M251" s="99">
        <f t="shared" si="5"/>
        <v>8.2759999999999998</v>
      </c>
      <c r="N251" s="99">
        <f t="shared" si="6"/>
        <v>8.3239999999999998</v>
      </c>
      <c r="O251" s="99">
        <f t="shared" si="7"/>
        <v>8.3719999999999999</v>
      </c>
      <c r="P251" s="97">
        <v>8.42</v>
      </c>
      <c r="Q251" s="100">
        <f t="shared" si="8"/>
        <v>8.4499999999999993</v>
      </c>
      <c r="R251" s="100">
        <f t="shared" si="9"/>
        <v>8.48</v>
      </c>
      <c r="S251" s="100">
        <f t="shared" si="10"/>
        <v>8.51</v>
      </c>
      <c r="T251" s="100">
        <f t="shared" si="11"/>
        <v>8.5400000000000009</v>
      </c>
      <c r="U251" s="107">
        <v>8.57</v>
      </c>
      <c r="V251" s="102">
        <f t="shared" ref="V251:AO251" si="259">B251-B252</f>
        <v>4.0000000000000924E-2</v>
      </c>
      <c r="W251" s="102">
        <f t="shared" si="259"/>
        <v>3.9999999999999147E-2</v>
      </c>
      <c r="X251" s="102">
        <f t="shared" si="259"/>
        <v>-2.9999999999999361E-2</v>
      </c>
      <c r="Y251" s="102">
        <f t="shared" si="259"/>
        <v>-4.0000000000000924E-2</v>
      </c>
      <c r="Z251" s="102">
        <f t="shared" si="259"/>
        <v>-4.9999999999999822E-2</v>
      </c>
      <c r="AA251" s="102">
        <f t="shared" si="259"/>
        <v>-3.9999999999999147E-2</v>
      </c>
      <c r="AB251" s="102">
        <f t="shared" si="259"/>
        <v>-2.9999999999999361E-2</v>
      </c>
      <c r="AC251" s="102">
        <f t="shared" si="259"/>
        <v>-2.3333333333333428E-2</v>
      </c>
      <c r="AD251" s="102">
        <f t="shared" si="259"/>
        <v>-1.6666666666665719E-2</v>
      </c>
      <c r="AE251" s="102">
        <f t="shared" si="259"/>
        <v>-9.9999999999997868E-3</v>
      </c>
      <c r="AF251" s="102">
        <f t="shared" si="259"/>
        <v>-1.3999999999999346E-2</v>
      </c>
      <c r="AG251" s="102">
        <f t="shared" si="259"/>
        <v>-1.7999999999998906E-2</v>
      </c>
      <c r="AH251" s="102">
        <f t="shared" si="259"/>
        <v>-2.2000000000000242E-2</v>
      </c>
      <c r="AI251" s="102">
        <f t="shared" si="259"/>
        <v>-2.5999999999999801E-2</v>
      </c>
      <c r="AJ251" s="102">
        <f t="shared" si="259"/>
        <v>-2.9999999999999361E-2</v>
      </c>
      <c r="AK251" s="102">
        <f t="shared" si="259"/>
        <v>-3.5999999999999588E-2</v>
      </c>
      <c r="AL251" s="102">
        <f t="shared" si="259"/>
        <v>-4.1999999999999815E-2</v>
      </c>
      <c r="AM251" s="102">
        <f t="shared" si="259"/>
        <v>-4.8000000000000043E-2</v>
      </c>
      <c r="AN251" s="102">
        <f t="shared" si="259"/>
        <v>-5.400000000000027E-2</v>
      </c>
      <c r="AO251" s="102">
        <f t="shared" si="259"/>
        <v>-6.0000000000000497E-2</v>
      </c>
      <c r="AP251" s="103">
        <f t="shared" si="13"/>
        <v>4.0000000000000924E-2</v>
      </c>
    </row>
    <row r="252" spans="1:42" ht="12.75">
      <c r="A252" s="109">
        <v>42769</v>
      </c>
      <c r="B252" s="106">
        <v>8.68</v>
      </c>
      <c r="C252" s="97">
        <v>8.23</v>
      </c>
      <c r="D252" s="99">
        <v>8.09</v>
      </c>
      <c r="E252" s="99">
        <f t="shared" si="0"/>
        <v>8.0500000000000007</v>
      </c>
      <c r="F252" s="99">
        <v>8.01</v>
      </c>
      <c r="G252" s="99">
        <f t="shared" si="1"/>
        <v>8.0249999999999986</v>
      </c>
      <c r="H252" s="97">
        <v>8.0399999999999991</v>
      </c>
      <c r="I252" s="100">
        <f t="shared" si="2"/>
        <v>8.09</v>
      </c>
      <c r="J252" s="100">
        <f t="shared" si="3"/>
        <v>8.1399999999999988</v>
      </c>
      <c r="K252" s="99">
        <v>8.19</v>
      </c>
      <c r="L252" s="99">
        <f t="shared" si="4"/>
        <v>8.2419999999999991</v>
      </c>
      <c r="M252" s="99">
        <f t="shared" si="5"/>
        <v>8.2939999999999987</v>
      </c>
      <c r="N252" s="99">
        <f t="shared" si="6"/>
        <v>8.3460000000000001</v>
      </c>
      <c r="O252" s="99">
        <f t="shared" si="7"/>
        <v>8.3979999999999997</v>
      </c>
      <c r="P252" s="97">
        <v>8.4499999999999993</v>
      </c>
      <c r="Q252" s="100">
        <f t="shared" si="8"/>
        <v>8.4859999999999989</v>
      </c>
      <c r="R252" s="100">
        <f t="shared" si="9"/>
        <v>8.5220000000000002</v>
      </c>
      <c r="S252" s="100">
        <f t="shared" si="10"/>
        <v>8.5579999999999998</v>
      </c>
      <c r="T252" s="100">
        <f t="shared" si="11"/>
        <v>8.5940000000000012</v>
      </c>
      <c r="U252" s="107">
        <v>8.6300000000000008</v>
      </c>
      <c r="V252" s="102">
        <f t="shared" ref="V252:AO252" si="260">B252-B253</f>
        <v>8.0000000000000071E-2</v>
      </c>
      <c r="W252" s="102">
        <f t="shared" si="260"/>
        <v>7.0000000000000284E-2</v>
      </c>
      <c r="X252" s="102">
        <f t="shared" si="260"/>
        <v>6.0000000000000497E-2</v>
      </c>
      <c r="Y252" s="102">
        <f t="shared" si="260"/>
        <v>4.5000000000001705E-2</v>
      </c>
      <c r="Z252" s="102">
        <f t="shared" si="260"/>
        <v>2.9999999999999361E-2</v>
      </c>
      <c r="AA252" s="102">
        <f t="shared" si="260"/>
        <v>2.4999999999998579E-2</v>
      </c>
      <c r="AB252" s="102">
        <f t="shared" si="260"/>
        <v>1.9999999999999574E-2</v>
      </c>
      <c r="AC252" s="102">
        <f t="shared" si="260"/>
        <v>1.9999999999999574E-2</v>
      </c>
      <c r="AD252" s="102">
        <f t="shared" si="260"/>
        <v>1.9999999999999574E-2</v>
      </c>
      <c r="AE252" s="102">
        <f t="shared" si="260"/>
        <v>1.9999999999999574E-2</v>
      </c>
      <c r="AF252" s="102">
        <f t="shared" si="260"/>
        <v>2.1999999999998465E-2</v>
      </c>
      <c r="AG252" s="102">
        <f t="shared" si="260"/>
        <v>2.3999999999999133E-2</v>
      </c>
      <c r="AH252" s="102">
        <f t="shared" si="260"/>
        <v>2.5999999999999801E-2</v>
      </c>
      <c r="AI252" s="102">
        <f t="shared" si="260"/>
        <v>2.8000000000000469E-2</v>
      </c>
      <c r="AJ252" s="102">
        <f t="shared" si="260"/>
        <v>2.9999999999999361E-2</v>
      </c>
      <c r="AK252" s="102">
        <f t="shared" si="260"/>
        <v>3.1999999999998252E-2</v>
      </c>
      <c r="AL252" s="102">
        <f t="shared" si="260"/>
        <v>3.4000000000000696E-2</v>
      </c>
      <c r="AM252" s="102">
        <f t="shared" si="260"/>
        <v>3.5999999999999588E-2</v>
      </c>
      <c r="AN252" s="102">
        <f t="shared" si="260"/>
        <v>3.8000000000002032E-2</v>
      </c>
      <c r="AO252" s="102">
        <f t="shared" si="260"/>
        <v>4.0000000000000924E-2</v>
      </c>
      <c r="AP252" s="103">
        <f t="shared" si="13"/>
        <v>8.0000000000000071E-2</v>
      </c>
    </row>
    <row r="253" spans="1:42" ht="12.75">
      <c r="A253" s="109">
        <v>42768</v>
      </c>
      <c r="B253" s="106">
        <v>8.6</v>
      </c>
      <c r="C253" s="97">
        <v>8.16</v>
      </c>
      <c r="D253" s="99">
        <v>8.0299999999999994</v>
      </c>
      <c r="E253" s="99">
        <f t="shared" si="0"/>
        <v>8.004999999999999</v>
      </c>
      <c r="F253" s="99">
        <v>7.98</v>
      </c>
      <c r="G253" s="99">
        <f t="shared" si="1"/>
        <v>8</v>
      </c>
      <c r="H253" s="97">
        <v>8.02</v>
      </c>
      <c r="I253" s="100">
        <f t="shared" si="2"/>
        <v>8.07</v>
      </c>
      <c r="J253" s="100">
        <f t="shared" si="3"/>
        <v>8.1199999999999992</v>
      </c>
      <c r="K253" s="99">
        <v>8.17</v>
      </c>
      <c r="L253" s="99">
        <f t="shared" si="4"/>
        <v>8.2200000000000006</v>
      </c>
      <c r="M253" s="99">
        <f t="shared" si="5"/>
        <v>8.27</v>
      </c>
      <c r="N253" s="99">
        <f t="shared" si="6"/>
        <v>8.32</v>
      </c>
      <c r="O253" s="99">
        <f t="shared" si="7"/>
        <v>8.3699999999999992</v>
      </c>
      <c r="P253" s="97">
        <v>8.42</v>
      </c>
      <c r="Q253" s="100">
        <f t="shared" si="8"/>
        <v>8.4540000000000006</v>
      </c>
      <c r="R253" s="100">
        <f t="shared" si="9"/>
        <v>8.4879999999999995</v>
      </c>
      <c r="S253" s="100">
        <f t="shared" si="10"/>
        <v>8.5220000000000002</v>
      </c>
      <c r="T253" s="100">
        <f t="shared" si="11"/>
        <v>8.5559999999999992</v>
      </c>
      <c r="U253" s="107">
        <v>8.59</v>
      </c>
      <c r="V253" s="102">
        <f t="shared" ref="V253:AO253" si="261">B253-B254</f>
        <v>-0.11000000000000121</v>
      </c>
      <c r="W253" s="102">
        <f t="shared" si="261"/>
        <v>-5.0000000000000711E-2</v>
      </c>
      <c r="X253" s="102">
        <f t="shared" si="261"/>
        <v>0</v>
      </c>
      <c r="Y253" s="102">
        <f t="shared" si="261"/>
        <v>0</v>
      </c>
      <c r="Z253" s="102">
        <f t="shared" si="261"/>
        <v>0</v>
      </c>
      <c r="AA253" s="102">
        <f t="shared" si="261"/>
        <v>-2.5000000000000355E-2</v>
      </c>
      <c r="AB253" s="102">
        <f t="shared" si="261"/>
        <v>-5.0000000000000711E-2</v>
      </c>
      <c r="AC253" s="102">
        <f t="shared" si="261"/>
        <v>-6.666666666666643E-2</v>
      </c>
      <c r="AD253" s="102">
        <f t="shared" si="261"/>
        <v>-8.3333333333333925E-2</v>
      </c>
      <c r="AE253" s="102">
        <f t="shared" si="261"/>
        <v>-9.9999999999999645E-2</v>
      </c>
      <c r="AF253" s="102">
        <f t="shared" si="261"/>
        <v>-0.10999999999999943</v>
      </c>
      <c r="AG253" s="102">
        <f t="shared" si="261"/>
        <v>-0.12000000000000099</v>
      </c>
      <c r="AH253" s="102">
        <f t="shared" si="261"/>
        <v>-0.12999999999999901</v>
      </c>
      <c r="AI253" s="102">
        <f t="shared" si="261"/>
        <v>-0.14000000000000057</v>
      </c>
      <c r="AJ253" s="102">
        <f t="shared" si="261"/>
        <v>-0.15000000000000036</v>
      </c>
      <c r="AK253" s="102">
        <f t="shared" si="261"/>
        <v>-0.15599999999999881</v>
      </c>
      <c r="AL253" s="102">
        <f t="shared" si="261"/>
        <v>-0.16200000000000081</v>
      </c>
      <c r="AM253" s="102">
        <f t="shared" si="261"/>
        <v>-0.16799999999999926</v>
      </c>
      <c r="AN253" s="102">
        <f t="shared" si="261"/>
        <v>-0.17400000000000126</v>
      </c>
      <c r="AO253" s="102">
        <f t="shared" si="261"/>
        <v>-0.17999999999999972</v>
      </c>
      <c r="AP253" s="103">
        <f t="shared" si="13"/>
        <v>0</v>
      </c>
    </row>
    <row r="254" spans="1:42" ht="12.75">
      <c r="A254" s="109">
        <v>42767</v>
      </c>
      <c r="B254" s="106">
        <v>8.7100000000000009</v>
      </c>
      <c r="C254" s="97">
        <v>8.2100000000000009</v>
      </c>
      <c r="D254" s="99">
        <v>8.0299999999999994</v>
      </c>
      <c r="E254" s="99">
        <f t="shared" si="0"/>
        <v>8.004999999999999</v>
      </c>
      <c r="F254" s="99">
        <v>7.98</v>
      </c>
      <c r="G254" s="99">
        <f t="shared" si="1"/>
        <v>8.0250000000000004</v>
      </c>
      <c r="H254" s="97">
        <v>8.07</v>
      </c>
      <c r="I254" s="100">
        <f t="shared" si="2"/>
        <v>8.1366666666666667</v>
      </c>
      <c r="J254" s="100">
        <f t="shared" si="3"/>
        <v>8.2033333333333331</v>
      </c>
      <c r="K254" s="99">
        <v>8.27</v>
      </c>
      <c r="L254" s="99">
        <f t="shared" si="4"/>
        <v>8.33</v>
      </c>
      <c r="M254" s="99">
        <f t="shared" si="5"/>
        <v>8.39</v>
      </c>
      <c r="N254" s="99">
        <f t="shared" si="6"/>
        <v>8.4499999999999993</v>
      </c>
      <c r="O254" s="99">
        <f t="shared" si="7"/>
        <v>8.51</v>
      </c>
      <c r="P254" s="97">
        <v>8.57</v>
      </c>
      <c r="Q254" s="100">
        <f t="shared" si="8"/>
        <v>8.61</v>
      </c>
      <c r="R254" s="100">
        <f t="shared" si="9"/>
        <v>8.65</v>
      </c>
      <c r="S254" s="100">
        <f t="shared" si="10"/>
        <v>8.69</v>
      </c>
      <c r="T254" s="100">
        <f t="shared" si="11"/>
        <v>8.73</v>
      </c>
      <c r="U254" s="107">
        <v>8.77</v>
      </c>
      <c r="V254" s="102">
        <f t="shared" ref="V254:AO254" si="262">B254-B255</f>
        <v>0</v>
      </c>
      <c r="W254" s="102">
        <f t="shared" si="262"/>
        <v>-6.9999999999998508E-2</v>
      </c>
      <c r="X254" s="102">
        <f t="shared" si="262"/>
        <v>-7.0000000000000284E-2</v>
      </c>
      <c r="Y254" s="102">
        <f t="shared" si="262"/>
        <v>-5.0000000000000711E-2</v>
      </c>
      <c r="Z254" s="102">
        <f t="shared" si="262"/>
        <v>-2.9999999999999361E-2</v>
      </c>
      <c r="AA254" s="102">
        <f t="shared" si="262"/>
        <v>-1.4999999999998792E-2</v>
      </c>
      <c r="AB254" s="102">
        <f t="shared" si="262"/>
        <v>0</v>
      </c>
      <c r="AC254" s="102">
        <f t="shared" si="262"/>
        <v>3.3333333333338544E-3</v>
      </c>
      <c r="AD254" s="102">
        <f t="shared" si="262"/>
        <v>6.6666666666659324E-3</v>
      </c>
      <c r="AE254" s="102">
        <f t="shared" si="262"/>
        <v>9.9999999999997868E-3</v>
      </c>
      <c r="AF254" s="102">
        <f t="shared" si="262"/>
        <v>1.4000000000001123E-2</v>
      </c>
      <c r="AG254" s="102">
        <f t="shared" si="262"/>
        <v>1.8000000000000682E-2</v>
      </c>
      <c r="AH254" s="102">
        <f t="shared" si="262"/>
        <v>2.2000000000000242E-2</v>
      </c>
      <c r="AI254" s="102">
        <f t="shared" si="262"/>
        <v>2.5999999999999801E-2</v>
      </c>
      <c r="AJ254" s="102">
        <f t="shared" si="262"/>
        <v>3.0000000000001137E-2</v>
      </c>
      <c r="AK254" s="102">
        <f t="shared" si="262"/>
        <v>2.9999999999999361E-2</v>
      </c>
      <c r="AL254" s="102">
        <f t="shared" si="262"/>
        <v>3.0000000000001137E-2</v>
      </c>
      <c r="AM254" s="102">
        <f t="shared" si="262"/>
        <v>2.9999999999999361E-2</v>
      </c>
      <c r="AN254" s="102">
        <f t="shared" si="262"/>
        <v>3.0000000000001137E-2</v>
      </c>
      <c r="AO254" s="102">
        <f t="shared" si="262"/>
        <v>2.9999999999999361E-2</v>
      </c>
      <c r="AP254" s="103">
        <f t="shared" si="13"/>
        <v>3.0000000000001137E-2</v>
      </c>
    </row>
    <row r="255" spans="1:42" ht="12.75">
      <c r="A255" s="95">
        <v>42766</v>
      </c>
      <c r="B255" s="106">
        <v>8.7100000000000009</v>
      </c>
      <c r="C255" s="97">
        <v>8.2799999999999994</v>
      </c>
      <c r="D255" s="99">
        <v>8.1</v>
      </c>
      <c r="E255" s="99">
        <f t="shared" si="0"/>
        <v>8.0549999999999997</v>
      </c>
      <c r="F255" s="99">
        <v>8.01</v>
      </c>
      <c r="G255" s="99">
        <f t="shared" si="1"/>
        <v>8.0399999999999991</v>
      </c>
      <c r="H255" s="97">
        <v>8.07</v>
      </c>
      <c r="I255" s="100">
        <f t="shared" si="2"/>
        <v>8.1333333333333329</v>
      </c>
      <c r="J255" s="100">
        <f t="shared" si="3"/>
        <v>8.1966666666666672</v>
      </c>
      <c r="K255" s="99">
        <v>8.26</v>
      </c>
      <c r="L255" s="99">
        <f t="shared" si="4"/>
        <v>8.3159999999999989</v>
      </c>
      <c r="M255" s="99">
        <f t="shared" si="5"/>
        <v>8.3719999999999999</v>
      </c>
      <c r="N255" s="99">
        <f t="shared" si="6"/>
        <v>8.427999999999999</v>
      </c>
      <c r="O255" s="99">
        <f t="shared" si="7"/>
        <v>8.484</v>
      </c>
      <c r="P255" s="97">
        <v>8.5399999999999991</v>
      </c>
      <c r="Q255" s="100">
        <f t="shared" si="8"/>
        <v>8.58</v>
      </c>
      <c r="R255" s="100">
        <f t="shared" si="9"/>
        <v>8.6199999999999992</v>
      </c>
      <c r="S255" s="100">
        <f t="shared" si="10"/>
        <v>8.66</v>
      </c>
      <c r="T255" s="100">
        <f t="shared" si="11"/>
        <v>8.6999999999999993</v>
      </c>
      <c r="U255" s="107">
        <v>8.74</v>
      </c>
      <c r="V255" s="102">
        <f t="shared" ref="V255:AO255" si="263">B255-B256</f>
        <v>0.11000000000000121</v>
      </c>
      <c r="W255" s="102">
        <f t="shared" si="263"/>
        <v>8.0000000000000071E-2</v>
      </c>
      <c r="X255" s="102">
        <f t="shared" si="263"/>
        <v>4.9999999999998934E-2</v>
      </c>
      <c r="Y255" s="102">
        <f t="shared" si="263"/>
        <v>2.4999999999998579E-2</v>
      </c>
      <c r="Z255" s="102">
        <f t="shared" si="263"/>
        <v>0</v>
      </c>
      <c r="AA255" s="102">
        <f t="shared" si="263"/>
        <v>-2.5000000000000355E-2</v>
      </c>
      <c r="AB255" s="102">
        <f t="shared" si="263"/>
        <v>-4.9999999999998934E-2</v>
      </c>
      <c r="AC255" s="102">
        <f t="shared" si="263"/>
        <v>-6.0000000000000497E-2</v>
      </c>
      <c r="AD255" s="102">
        <f t="shared" si="263"/>
        <v>-6.9999999999998508E-2</v>
      </c>
      <c r="AE255" s="102">
        <f t="shared" si="263"/>
        <v>-8.0000000000000071E-2</v>
      </c>
      <c r="AF255" s="102">
        <f t="shared" si="263"/>
        <v>-8.6000000000000298E-2</v>
      </c>
      <c r="AG255" s="102">
        <f t="shared" si="263"/>
        <v>-9.2000000000000526E-2</v>
      </c>
      <c r="AH255" s="102">
        <f t="shared" si="263"/>
        <v>-9.8000000000000753E-2</v>
      </c>
      <c r="AI255" s="102">
        <f t="shared" si="263"/>
        <v>-0.10400000000000098</v>
      </c>
      <c r="AJ255" s="102">
        <f t="shared" si="263"/>
        <v>-0.11000000000000121</v>
      </c>
      <c r="AK255" s="102">
        <f t="shared" si="263"/>
        <v>-0.10800000000000054</v>
      </c>
      <c r="AL255" s="102">
        <f t="shared" si="263"/>
        <v>-0.10600000000000165</v>
      </c>
      <c r="AM255" s="102">
        <f t="shared" si="263"/>
        <v>-0.1039999999999992</v>
      </c>
      <c r="AN255" s="102">
        <f t="shared" si="263"/>
        <v>-0.10200000000000031</v>
      </c>
      <c r="AO255" s="102">
        <f t="shared" si="263"/>
        <v>-9.9999999999999645E-2</v>
      </c>
      <c r="AP255" s="103">
        <f t="shared" si="13"/>
        <v>0.11000000000000121</v>
      </c>
    </row>
    <row r="256" spans="1:42" ht="12.75">
      <c r="A256" s="95">
        <v>42765</v>
      </c>
      <c r="B256" s="106">
        <v>8.6</v>
      </c>
      <c r="C256" s="97">
        <v>8.1999999999999993</v>
      </c>
      <c r="D256" s="99">
        <v>8.0500000000000007</v>
      </c>
      <c r="E256" s="99">
        <f t="shared" si="0"/>
        <v>8.0300000000000011</v>
      </c>
      <c r="F256" s="99">
        <v>8.01</v>
      </c>
      <c r="G256" s="99">
        <f t="shared" si="1"/>
        <v>8.0649999999999995</v>
      </c>
      <c r="H256" s="97">
        <v>8.1199999999999992</v>
      </c>
      <c r="I256" s="100">
        <f t="shared" si="2"/>
        <v>8.1933333333333334</v>
      </c>
      <c r="J256" s="100">
        <f t="shared" si="3"/>
        <v>8.2666666666666657</v>
      </c>
      <c r="K256" s="99">
        <v>8.34</v>
      </c>
      <c r="L256" s="99">
        <f t="shared" si="4"/>
        <v>8.4019999999999992</v>
      </c>
      <c r="M256" s="99">
        <f t="shared" si="5"/>
        <v>8.4640000000000004</v>
      </c>
      <c r="N256" s="99">
        <f t="shared" si="6"/>
        <v>8.5259999999999998</v>
      </c>
      <c r="O256" s="99">
        <f t="shared" si="7"/>
        <v>8.588000000000001</v>
      </c>
      <c r="P256" s="97">
        <v>8.65</v>
      </c>
      <c r="Q256" s="100">
        <f t="shared" si="8"/>
        <v>8.6880000000000006</v>
      </c>
      <c r="R256" s="100">
        <f t="shared" si="9"/>
        <v>8.7260000000000009</v>
      </c>
      <c r="S256" s="100">
        <f t="shared" si="10"/>
        <v>8.7639999999999993</v>
      </c>
      <c r="T256" s="100">
        <f t="shared" si="11"/>
        <v>8.8019999999999996</v>
      </c>
      <c r="U256" s="107">
        <v>8.84</v>
      </c>
      <c r="V256" s="102">
        <f t="shared" ref="V256:AO256" si="264">B256-B257</f>
        <v>1.9999999999999574E-2</v>
      </c>
      <c r="W256" s="102">
        <f t="shared" si="264"/>
        <v>3.9999999999999147E-2</v>
      </c>
      <c r="X256" s="102">
        <f t="shared" si="264"/>
        <v>3.0000000000001137E-2</v>
      </c>
      <c r="Y256" s="102">
        <f t="shared" si="264"/>
        <v>4.0000000000000924E-2</v>
      </c>
      <c r="Z256" s="102">
        <f t="shared" si="264"/>
        <v>4.9999999999999822E-2</v>
      </c>
      <c r="AA256" s="102">
        <f t="shared" si="264"/>
        <v>6.4999999999999503E-2</v>
      </c>
      <c r="AB256" s="102">
        <f t="shared" si="264"/>
        <v>8.0000000000000071E-2</v>
      </c>
      <c r="AC256" s="102">
        <f t="shared" si="264"/>
        <v>8.3333333333333925E-2</v>
      </c>
      <c r="AD256" s="102">
        <f t="shared" si="264"/>
        <v>8.6666666666666003E-2</v>
      </c>
      <c r="AE256" s="102">
        <f t="shared" si="264"/>
        <v>8.9999999999999858E-2</v>
      </c>
      <c r="AF256" s="102">
        <f t="shared" si="264"/>
        <v>8.9999999999999858E-2</v>
      </c>
      <c r="AG256" s="102">
        <f t="shared" si="264"/>
        <v>8.9999999999999858E-2</v>
      </c>
      <c r="AH256" s="102">
        <f t="shared" si="264"/>
        <v>8.9999999999999858E-2</v>
      </c>
      <c r="AI256" s="102">
        <f t="shared" si="264"/>
        <v>8.9999999999999858E-2</v>
      </c>
      <c r="AJ256" s="102">
        <f t="shared" si="264"/>
        <v>8.9999999999999858E-2</v>
      </c>
      <c r="AK256" s="102">
        <f t="shared" si="264"/>
        <v>8.8000000000000966E-2</v>
      </c>
      <c r="AL256" s="102">
        <f t="shared" si="264"/>
        <v>8.6000000000000298E-2</v>
      </c>
      <c r="AM256" s="102">
        <f t="shared" si="264"/>
        <v>8.3999999999999631E-2</v>
      </c>
      <c r="AN256" s="102">
        <f t="shared" si="264"/>
        <v>8.1999999999998963E-2</v>
      </c>
      <c r="AO256" s="102">
        <f t="shared" si="264"/>
        <v>8.0000000000000071E-2</v>
      </c>
      <c r="AP256" s="103">
        <f t="shared" si="13"/>
        <v>8.9999999999999858E-2</v>
      </c>
    </row>
    <row r="257" spans="1:42" ht="12.75">
      <c r="A257" s="95">
        <v>42762</v>
      </c>
      <c r="B257" s="106">
        <v>8.58</v>
      </c>
      <c r="C257" s="97">
        <v>8.16</v>
      </c>
      <c r="D257" s="99">
        <v>8.02</v>
      </c>
      <c r="E257" s="99">
        <f t="shared" si="0"/>
        <v>7.99</v>
      </c>
      <c r="F257" s="99">
        <v>7.96</v>
      </c>
      <c r="G257" s="99">
        <f t="shared" si="1"/>
        <v>8</v>
      </c>
      <c r="H257" s="97">
        <v>8.0399999999999991</v>
      </c>
      <c r="I257" s="100">
        <f t="shared" si="2"/>
        <v>8.11</v>
      </c>
      <c r="J257" s="100">
        <f t="shared" si="3"/>
        <v>8.18</v>
      </c>
      <c r="K257" s="99">
        <v>8.25</v>
      </c>
      <c r="L257" s="99">
        <f t="shared" si="4"/>
        <v>8.3119999999999994</v>
      </c>
      <c r="M257" s="99">
        <f t="shared" si="5"/>
        <v>8.3740000000000006</v>
      </c>
      <c r="N257" s="99">
        <f t="shared" si="6"/>
        <v>8.4359999999999999</v>
      </c>
      <c r="O257" s="99">
        <f t="shared" si="7"/>
        <v>8.4980000000000011</v>
      </c>
      <c r="P257" s="97">
        <v>8.56</v>
      </c>
      <c r="Q257" s="100">
        <f t="shared" si="8"/>
        <v>8.6</v>
      </c>
      <c r="R257" s="100">
        <f t="shared" si="9"/>
        <v>8.64</v>
      </c>
      <c r="S257" s="100">
        <f t="shared" si="10"/>
        <v>8.68</v>
      </c>
      <c r="T257" s="100">
        <f t="shared" si="11"/>
        <v>8.7200000000000006</v>
      </c>
      <c r="U257" s="107">
        <v>8.76</v>
      </c>
      <c r="V257" s="102">
        <f t="shared" ref="V257:AO257" si="265">B257-B258</f>
        <v>-8.0000000000000071E-2</v>
      </c>
      <c r="W257" s="102">
        <f t="shared" si="265"/>
        <v>-9.9999999999999645E-2</v>
      </c>
      <c r="X257" s="102">
        <f t="shared" si="265"/>
        <v>-0.11000000000000121</v>
      </c>
      <c r="Y257" s="102">
        <f t="shared" si="265"/>
        <v>-0.125</v>
      </c>
      <c r="Z257" s="102">
        <f t="shared" si="265"/>
        <v>-0.13999999999999968</v>
      </c>
      <c r="AA257" s="102">
        <f t="shared" si="265"/>
        <v>-0.14000000000000057</v>
      </c>
      <c r="AB257" s="102">
        <f t="shared" si="265"/>
        <v>-0.14000000000000057</v>
      </c>
      <c r="AC257" s="102">
        <f t="shared" si="265"/>
        <v>-0.13333333333333286</v>
      </c>
      <c r="AD257" s="102">
        <f t="shared" si="265"/>
        <v>-0.12666666666666693</v>
      </c>
      <c r="AE257" s="102">
        <f t="shared" si="265"/>
        <v>-0.11999999999999922</v>
      </c>
      <c r="AF257" s="102">
        <f t="shared" si="265"/>
        <v>-0.11999999999999922</v>
      </c>
      <c r="AG257" s="102">
        <f t="shared" si="265"/>
        <v>-0.11999999999999922</v>
      </c>
      <c r="AH257" s="102">
        <f t="shared" si="265"/>
        <v>-0.11999999999999922</v>
      </c>
      <c r="AI257" s="102">
        <f t="shared" si="265"/>
        <v>-0.11999999999999922</v>
      </c>
      <c r="AJ257" s="102">
        <f t="shared" si="265"/>
        <v>-0.11999999999999922</v>
      </c>
      <c r="AK257" s="102">
        <f t="shared" si="265"/>
        <v>-0.12000000000000099</v>
      </c>
      <c r="AL257" s="102">
        <f t="shared" si="265"/>
        <v>-0.11999999999999922</v>
      </c>
      <c r="AM257" s="102">
        <f t="shared" si="265"/>
        <v>-0.12000000000000099</v>
      </c>
      <c r="AN257" s="102">
        <f t="shared" si="265"/>
        <v>-0.11999999999999922</v>
      </c>
      <c r="AO257" s="102">
        <f t="shared" si="265"/>
        <v>-0.12000000000000099</v>
      </c>
      <c r="AP257" s="103">
        <f t="shared" si="13"/>
        <v>-8.0000000000000071E-2</v>
      </c>
    </row>
    <row r="258" spans="1:42" ht="12.75">
      <c r="A258" s="95">
        <v>42761</v>
      </c>
      <c r="B258" s="106">
        <v>8.66</v>
      </c>
      <c r="C258" s="97">
        <v>8.26</v>
      </c>
      <c r="D258" s="99">
        <v>8.1300000000000008</v>
      </c>
      <c r="E258" s="99">
        <f t="shared" si="0"/>
        <v>8.1150000000000002</v>
      </c>
      <c r="F258" s="99">
        <v>8.1</v>
      </c>
      <c r="G258" s="99">
        <f t="shared" si="1"/>
        <v>8.14</v>
      </c>
      <c r="H258" s="97">
        <v>8.18</v>
      </c>
      <c r="I258" s="100">
        <f t="shared" si="2"/>
        <v>8.2433333333333323</v>
      </c>
      <c r="J258" s="100">
        <f t="shared" si="3"/>
        <v>8.3066666666666666</v>
      </c>
      <c r="K258" s="99">
        <v>8.3699999999999992</v>
      </c>
      <c r="L258" s="99">
        <f t="shared" si="4"/>
        <v>8.4319999999999986</v>
      </c>
      <c r="M258" s="99">
        <f t="shared" si="5"/>
        <v>8.4939999999999998</v>
      </c>
      <c r="N258" s="99">
        <f t="shared" si="6"/>
        <v>8.5559999999999992</v>
      </c>
      <c r="O258" s="99">
        <f t="shared" si="7"/>
        <v>8.6180000000000003</v>
      </c>
      <c r="P258" s="97">
        <v>8.68</v>
      </c>
      <c r="Q258" s="100">
        <f t="shared" si="8"/>
        <v>8.7200000000000006</v>
      </c>
      <c r="R258" s="100">
        <f t="shared" si="9"/>
        <v>8.76</v>
      </c>
      <c r="S258" s="100">
        <f t="shared" si="10"/>
        <v>8.8000000000000007</v>
      </c>
      <c r="T258" s="100">
        <f t="shared" si="11"/>
        <v>8.84</v>
      </c>
      <c r="U258" s="107">
        <v>8.8800000000000008</v>
      </c>
      <c r="V258" s="102">
        <f t="shared" ref="V258:AO258" si="266">B258-B259</f>
        <v>0.26999999999999957</v>
      </c>
      <c r="W258" s="102">
        <f t="shared" si="266"/>
        <v>0.16000000000000014</v>
      </c>
      <c r="X258" s="102">
        <f t="shared" si="266"/>
        <v>0.11000000000000121</v>
      </c>
      <c r="Y258" s="102">
        <f t="shared" si="266"/>
        <v>8.0000000000000071E-2</v>
      </c>
      <c r="Z258" s="102">
        <f t="shared" si="266"/>
        <v>4.9999999999998934E-2</v>
      </c>
      <c r="AA258" s="102">
        <f t="shared" si="266"/>
        <v>3.5000000000000142E-2</v>
      </c>
      <c r="AB258" s="102">
        <f t="shared" si="266"/>
        <v>1.9999999999999574E-2</v>
      </c>
      <c r="AC258" s="102">
        <f t="shared" si="266"/>
        <v>9.9999999999980105E-3</v>
      </c>
      <c r="AD258" s="102">
        <f t="shared" si="266"/>
        <v>0</v>
      </c>
      <c r="AE258" s="102">
        <f t="shared" si="266"/>
        <v>-1.0000000000001563E-2</v>
      </c>
      <c r="AF258" s="102">
        <f t="shared" si="266"/>
        <v>-1.8000000000002458E-2</v>
      </c>
      <c r="AG258" s="102">
        <f t="shared" si="266"/>
        <v>-2.6000000000001577E-2</v>
      </c>
      <c r="AH258" s="102">
        <f t="shared" si="266"/>
        <v>-3.4000000000000696E-2</v>
      </c>
      <c r="AI258" s="102">
        <f t="shared" si="266"/>
        <v>-4.1999999999999815E-2</v>
      </c>
      <c r="AJ258" s="102">
        <f t="shared" si="266"/>
        <v>-5.0000000000000711E-2</v>
      </c>
      <c r="AK258" s="102">
        <f t="shared" si="266"/>
        <v>-5.7999999999999829E-2</v>
      </c>
      <c r="AL258" s="102">
        <f t="shared" si="266"/>
        <v>-6.6000000000000725E-2</v>
      </c>
      <c r="AM258" s="102">
        <f t="shared" si="266"/>
        <v>-7.3999999999999844E-2</v>
      </c>
      <c r="AN258" s="102">
        <f t="shared" si="266"/>
        <v>-8.2000000000000739E-2</v>
      </c>
      <c r="AO258" s="102">
        <f t="shared" si="266"/>
        <v>-8.9999999999999858E-2</v>
      </c>
      <c r="AP258" s="103">
        <f t="shared" si="13"/>
        <v>0.26999999999999957</v>
      </c>
    </row>
    <row r="259" spans="1:42" ht="12.75">
      <c r="A259" s="95">
        <v>42760</v>
      </c>
      <c r="B259" s="106">
        <v>8.39</v>
      </c>
      <c r="C259" s="97">
        <v>8.1</v>
      </c>
      <c r="D259" s="99">
        <v>8.02</v>
      </c>
      <c r="E259" s="99">
        <f t="shared" si="0"/>
        <v>8.0350000000000001</v>
      </c>
      <c r="F259" s="99">
        <v>8.0500000000000007</v>
      </c>
      <c r="G259" s="99">
        <f t="shared" si="1"/>
        <v>8.1050000000000004</v>
      </c>
      <c r="H259" s="97">
        <v>8.16</v>
      </c>
      <c r="I259" s="100">
        <f t="shared" si="2"/>
        <v>8.2333333333333343</v>
      </c>
      <c r="J259" s="100">
        <f t="shared" si="3"/>
        <v>8.3066666666666666</v>
      </c>
      <c r="K259" s="99">
        <v>8.3800000000000008</v>
      </c>
      <c r="L259" s="99">
        <f t="shared" si="4"/>
        <v>8.4500000000000011</v>
      </c>
      <c r="M259" s="99">
        <f t="shared" si="5"/>
        <v>8.5200000000000014</v>
      </c>
      <c r="N259" s="99">
        <f t="shared" si="6"/>
        <v>8.59</v>
      </c>
      <c r="O259" s="99">
        <f t="shared" si="7"/>
        <v>8.66</v>
      </c>
      <c r="P259" s="97">
        <v>8.73</v>
      </c>
      <c r="Q259" s="100">
        <f t="shared" si="8"/>
        <v>8.7780000000000005</v>
      </c>
      <c r="R259" s="100">
        <f t="shared" si="9"/>
        <v>8.8260000000000005</v>
      </c>
      <c r="S259" s="100">
        <f t="shared" si="10"/>
        <v>8.8740000000000006</v>
      </c>
      <c r="T259" s="100">
        <f t="shared" si="11"/>
        <v>8.9220000000000006</v>
      </c>
      <c r="U259" s="107">
        <v>8.9700000000000006</v>
      </c>
      <c r="V259" s="102">
        <f t="shared" ref="V259:AO259" si="267">B259-B260</f>
        <v>6.0000000000000497E-2</v>
      </c>
      <c r="W259" s="102">
        <f t="shared" si="267"/>
        <v>2.9999999999999361E-2</v>
      </c>
      <c r="X259" s="102">
        <f t="shared" si="267"/>
        <v>2.9999999999999361E-2</v>
      </c>
      <c r="Y259" s="102">
        <f t="shared" si="267"/>
        <v>6.0000000000000497E-2</v>
      </c>
      <c r="Z259" s="102">
        <f t="shared" si="267"/>
        <v>9.0000000000000746E-2</v>
      </c>
      <c r="AA259" s="102">
        <f t="shared" si="267"/>
        <v>0.11000000000000121</v>
      </c>
      <c r="AB259" s="102">
        <f t="shared" si="267"/>
        <v>0.13000000000000078</v>
      </c>
      <c r="AC259" s="102">
        <f t="shared" si="267"/>
        <v>0.13000000000000078</v>
      </c>
      <c r="AD259" s="102">
        <f t="shared" si="267"/>
        <v>0.13000000000000078</v>
      </c>
      <c r="AE259" s="102">
        <f t="shared" si="267"/>
        <v>0.13000000000000078</v>
      </c>
      <c r="AF259" s="102">
        <f t="shared" si="267"/>
        <v>0.12600000000000122</v>
      </c>
      <c r="AG259" s="102">
        <f t="shared" si="267"/>
        <v>0.12200000000000166</v>
      </c>
      <c r="AH259" s="102">
        <f t="shared" si="267"/>
        <v>0.11800000000000033</v>
      </c>
      <c r="AI259" s="102">
        <f t="shared" si="267"/>
        <v>0.11400000000000077</v>
      </c>
      <c r="AJ259" s="102">
        <f t="shared" si="267"/>
        <v>0.11000000000000121</v>
      </c>
      <c r="AK259" s="102">
        <f t="shared" si="267"/>
        <v>0.10600000000000165</v>
      </c>
      <c r="AL259" s="102">
        <f t="shared" si="267"/>
        <v>0.10200000000000031</v>
      </c>
      <c r="AM259" s="102">
        <f t="shared" si="267"/>
        <v>9.8000000000000753E-2</v>
      </c>
      <c r="AN259" s="102">
        <f t="shared" si="267"/>
        <v>9.3999999999999417E-2</v>
      </c>
      <c r="AO259" s="102">
        <f t="shared" si="267"/>
        <v>8.9999999999999858E-2</v>
      </c>
      <c r="AP259" s="103">
        <f t="shared" si="13"/>
        <v>0.13000000000000078</v>
      </c>
    </row>
    <row r="260" spans="1:42" ht="12.75">
      <c r="A260" s="95">
        <v>42759</v>
      </c>
      <c r="B260" s="106">
        <v>8.33</v>
      </c>
      <c r="C260" s="97">
        <v>8.07</v>
      </c>
      <c r="D260" s="99">
        <v>7.99</v>
      </c>
      <c r="E260" s="99">
        <f t="shared" si="0"/>
        <v>7.9749999999999996</v>
      </c>
      <c r="F260" s="99">
        <v>7.96</v>
      </c>
      <c r="G260" s="99">
        <f t="shared" si="1"/>
        <v>7.9949999999999992</v>
      </c>
      <c r="H260" s="97">
        <v>8.0299999999999994</v>
      </c>
      <c r="I260" s="100">
        <f t="shared" si="2"/>
        <v>8.1033333333333335</v>
      </c>
      <c r="J260" s="100">
        <f t="shared" si="3"/>
        <v>8.1766666666666659</v>
      </c>
      <c r="K260" s="99">
        <v>8.25</v>
      </c>
      <c r="L260" s="99">
        <f t="shared" si="4"/>
        <v>8.3239999999999998</v>
      </c>
      <c r="M260" s="99">
        <f t="shared" si="5"/>
        <v>8.3979999999999997</v>
      </c>
      <c r="N260" s="99">
        <f t="shared" si="6"/>
        <v>8.4719999999999995</v>
      </c>
      <c r="O260" s="99">
        <f t="shared" si="7"/>
        <v>8.5459999999999994</v>
      </c>
      <c r="P260" s="97">
        <v>8.6199999999999992</v>
      </c>
      <c r="Q260" s="100">
        <f t="shared" si="8"/>
        <v>8.6719999999999988</v>
      </c>
      <c r="R260" s="100">
        <f t="shared" si="9"/>
        <v>8.7240000000000002</v>
      </c>
      <c r="S260" s="100">
        <f t="shared" si="10"/>
        <v>8.7759999999999998</v>
      </c>
      <c r="T260" s="100">
        <f t="shared" si="11"/>
        <v>8.8280000000000012</v>
      </c>
      <c r="U260" s="107">
        <v>8.8800000000000008</v>
      </c>
      <c r="V260" s="102">
        <f t="shared" ref="V260:AO260" si="268">B260-B261</f>
        <v>9.9999999999997868E-3</v>
      </c>
      <c r="W260" s="102">
        <f t="shared" si="268"/>
        <v>1.9999999999999574E-2</v>
      </c>
      <c r="X260" s="102">
        <f t="shared" si="268"/>
        <v>4.0000000000000036E-2</v>
      </c>
      <c r="Y260" s="102">
        <f t="shared" si="268"/>
        <v>4.4999999999999929E-2</v>
      </c>
      <c r="Z260" s="102">
        <f t="shared" si="268"/>
        <v>4.9999999999999822E-2</v>
      </c>
      <c r="AA260" s="102">
        <f t="shared" si="268"/>
        <v>4.9999999999998934E-2</v>
      </c>
      <c r="AB260" s="102">
        <f t="shared" si="268"/>
        <v>4.9999999999998934E-2</v>
      </c>
      <c r="AC260" s="102">
        <f t="shared" si="268"/>
        <v>5.0000000000000711E-2</v>
      </c>
      <c r="AD260" s="102">
        <f t="shared" si="268"/>
        <v>4.9999999999998934E-2</v>
      </c>
      <c r="AE260" s="102">
        <f t="shared" si="268"/>
        <v>5.0000000000000711E-2</v>
      </c>
      <c r="AF260" s="102">
        <f t="shared" si="268"/>
        <v>4.8000000000000043E-2</v>
      </c>
      <c r="AG260" s="102">
        <f t="shared" si="268"/>
        <v>4.5999999999999375E-2</v>
      </c>
      <c r="AH260" s="102">
        <f t="shared" si="268"/>
        <v>4.4000000000000483E-2</v>
      </c>
      <c r="AI260" s="102">
        <f t="shared" si="268"/>
        <v>4.1999999999999815E-2</v>
      </c>
      <c r="AJ260" s="102">
        <f t="shared" si="268"/>
        <v>3.9999999999999147E-2</v>
      </c>
      <c r="AK260" s="102">
        <f t="shared" si="268"/>
        <v>3.9999999999999147E-2</v>
      </c>
      <c r="AL260" s="102">
        <f t="shared" si="268"/>
        <v>4.0000000000000924E-2</v>
      </c>
      <c r="AM260" s="102">
        <f t="shared" si="268"/>
        <v>3.9999999999999147E-2</v>
      </c>
      <c r="AN260" s="102">
        <f t="shared" si="268"/>
        <v>4.0000000000000924E-2</v>
      </c>
      <c r="AO260" s="102">
        <f t="shared" si="268"/>
        <v>4.0000000000000924E-2</v>
      </c>
      <c r="AP260" s="103">
        <f t="shared" si="13"/>
        <v>5.0000000000000711E-2</v>
      </c>
    </row>
    <row r="261" spans="1:42" ht="12.75">
      <c r="A261" s="95">
        <v>42758</v>
      </c>
      <c r="B261" s="106">
        <v>8.32</v>
      </c>
      <c r="C261" s="97">
        <v>8.0500000000000007</v>
      </c>
      <c r="D261" s="99">
        <v>7.95</v>
      </c>
      <c r="E261" s="99">
        <f t="shared" si="0"/>
        <v>7.93</v>
      </c>
      <c r="F261" s="99">
        <v>7.91</v>
      </c>
      <c r="G261" s="99">
        <f t="shared" si="1"/>
        <v>7.9450000000000003</v>
      </c>
      <c r="H261" s="97">
        <v>7.98</v>
      </c>
      <c r="I261" s="100">
        <f t="shared" si="2"/>
        <v>8.0533333333333328</v>
      </c>
      <c r="J261" s="100">
        <f t="shared" si="3"/>
        <v>8.1266666666666669</v>
      </c>
      <c r="K261" s="99">
        <v>8.1999999999999993</v>
      </c>
      <c r="L261" s="99">
        <f t="shared" si="4"/>
        <v>8.2759999999999998</v>
      </c>
      <c r="M261" s="99">
        <f t="shared" si="5"/>
        <v>8.3520000000000003</v>
      </c>
      <c r="N261" s="99">
        <f t="shared" si="6"/>
        <v>8.427999999999999</v>
      </c>
      <c r="O261" s="99">
        <f t="shared" si="7"/>
        <v>8.5039999999999996</v>
      </c>
      <c r="P261" s="97">
        <v>8.58</v>
      </c>
      <c r="Q261" s="100">
        <f t="shared" si="8"/>
        <v>8.6319999999999997</v>
      </c>
      <c r="R261" s="100">
        <f t="shared" si="9"/>
        <v>8.6839999999999993</v>
      </c>
      <c r="S261" s="100">
        <f t="shared" si="10"/>
        <v>8.7360000000000007</v>
      </c>
      <c r="T261" s="100">
        <f t="shared" si="11"/>
        <v>8.7880000000000003</v>
      </c>
      <c r="U261" s="107">
        <v>8.84</v>
      </c>
      <c r="V261" s="102">
        <f t="shared" ref="V261:AO261" si="269">B261-B262</f>
        <v>-3.9999999999999147E-2</v>
      </c>
      <c r="W261" s="102">
        <f t="shared" si="269"/>
        <v>1.0000000000001563E-2</v>
      </c>
      <c r="X261" s="102">
        <f t="shared" si="269"/>
        <v>2.0000000000000462E-2</v>
      </c>
      <c r="Y261" s="102">
        <f t="shared" si="269"/>
        <v>1.499999999999968E-2</v>
      </c>
      <c r="Z261" s="102">
        <f t="shared" si="269"/>
        <v>9.9999999999997868E-3</v>
      </c>
      <c r="AA261" s="102">
        <f t="shared" si="269"/>
        <v>4.9999999999998934E-3</v>
      </c>
      <c r="AB261" s="102">
        <f t="shared" si="269"/>
        <v>0</v>
      </c>
      <c r="AC261" s="102">
        <f t="shared" si="269"/>
        <v>3.333333333332078E-3</v>
      </c>
      <c r="AD261" s="102">
        <f t="shared" si="269"/>
        <v>6.6666666666677088E-3</v>
      </c>
      <c r="AE261" s="102">
        <f t="shared" si="269"/>
        <v>9.9999999999997868E-3</v>
      </c>
      <c r="AF261" s="102">
        <f t="shared" si="269"/>
        <v>1.9999999999999574E-2</v>
      </c>
      <c r="AG261" s="102">
        <f t="shared" si="269"/>
        <v>3.0000000000001137E-2</v>
      </c>
      <c r="AH261" s="102">
        <f t="shared" si="269"/>
        <v>3.9999999999999147E-2</v>
      </c>
      <c r="AI261" s="102">
        <f t="shared" si="269"/>
        <v>5.0000000000000711E-2</v>
      </c>
      <c r="AJ261" s="102">
        <f t="shared" si="269"/>
        <v>6.0000000000000497E-2</v>
      </c>
      <c r="AK261" s="102">
        <f t="shared" si="269"/>
        <v>6.6000000000000725E-2</v>
      </c>
      <c r="AL261" s="102">
        <f t="shared" si="269"/>
        <v>7.1999999999999176E-2</v>
      </c>
      <c r="AM261" s="102">
        <f t="shared" si="269"/>
        <v>7.800000000000118E-2</v>
      </c>
      <c r="AN261" s="102">
        <f t="shared" si="269"/>
        <v>8.3999999999999631E-2</v>
      </c>
      <c r="AO261" s="102">
        <f t="shared" si="269"/>
        <v>8.9999999999999858E-2</v>
      </c>
      <c r="AP261" s="103">
        <f t="shared" si="13"/>
        <v>8.9999999999999858E-2</v>
      </c>
    </row>
    <row r="262" spans="1:42" ht="12.75">
      <c r="A262" s="95">
        <v>42755</v>
      </c>
      <c r="B262" s="106">
        <v>8.36</v>
      </c>
      <c r="C262" s="97">
        <v>8.0399999999999991</v>
      </c>
      <c r="D262" s="99">
        <v>7.93</v>
      </c>
      <c r="E262" s="99">
        <f t="shared" si="0"/>
        <v>7.915</v>
      </c>
      <c r="F262" s="99">
        <v>7.9</v>
      </c>
      <c r="G262" s="99">
        <f t="shared" si="1"/>
        <v>7.94</v>
      </c>
      <c r="H262" s="97">
        <v>7.98</v>
      </c>
      <c r="I262" s="100">
        <f t="shared" si="2"/>
        <v>8.0500000000000007</v>
      </c>
      <c r="J262" s="100">
        <f t="shared" si="3"/>
        <v>8.1199999999999992</v>
      </c>
      <c r="K262" s="99">
        <v>8.19</v>
      </c>
      <c r="L262" s="99">
        <f t="shared" si="4"/>
        <v>8.2560000000000002</v>
      </c>
      <c r="M262" s="99">
        <f t="shared" si="5"/>
        <v>8.3219999999999992</v>
      </c>
      <c r="N262" s="99">
        <f t="shared" si="6"/>
        <v>8.3879999999999999</v>
      </c>
      <c r="O262" s="99">
        <f t="shared" si="7"/>
        <v>8.4539999999999988</v>
      </c>
      <c r="P262" s="97">
        <v>8.52</v>
      </c>
      <c r="Q262" s="100">
        <f t="shared" si="8"/>
        <v>8.5659999999999989</v>
      </c>
      <c r="R262" s="100">
        <f t="shared" si="9"/>
        <v>8.6120000000000001</v>
      </c>
      <c r="S262" s="100">
        <f t="shared" si="10"/>
        <v>8.6579999999999995</v>
      </c>
      <c r="T262" s="100">
        <f t="shared" si="11"/>
        <v>8.7040000000000006</v>
      </c>
      <c r="U262" s="107">
        <v>8.75</v>
      </c>
      <c r="V262" s="102">
        <f t="shared" ref="V262:AO262" si="270">B262-B263</f>
        <v>4.9999999999998934E-2</v>
      </c>
      <c r="W262" s="102">
        <f t="shared" si="270"/>
        <v>-1.0000000000001563E-2</v>
      </c>
      <c r="X262" s="102">
        <f t="shared" si="270"/>
        <v>-4.0000000000000036E-2</v>
      </c>
      <c r="Y262" s="102">
        <f t="shared" si="270"/>
        <v>-4.0000000000000036E-2</v>
      </c>
      <c r="Z262" s="102">
        <f t="shared" si="270"/>
        <v>-4.0000000000000036E-2</v>
      </c>
      <c r="AA262" s="102">
        <f t="shared" si="270"/>
        <v>-2.4999999999999467E-2</v>
      </c>
      <c r="AB262" s="102">
        <f t="shared" si="270"/>
        <v>-9.9999999999997868E-3</v>
      </c>
      <c r="AC262" s="102">
        <f t="shared" si="270"/>
        <v>9.9999999999997868E-3</v>
      </c>
      <c r="AD262" s="102">
        <f t="shared" si="270"/>
        <v>2.9999999999999361E-2</v>
      </c>
      <c r="AE262" s="102">
        <f t="shared" si="270"/>
        <v>4.9999999999998934E-2</v>
      </c>
      <c r="AF262" s="102">
        <f t="shared" si="270"/>
        <v>7.0000000000000284E-2</v>
      </c>
      <c r="AG262" s="102">
        <f t="shared" si="270"/>
        <v>8.9999999999999858E-2</v>
      </c>
      <c r="AH262" s="102">
        <f t="shared" si="270"/>
        <v>0.10999999999999943</v>
      </c>
      <c r="AI262" s="102">
        <f t="shared" si="270"/>
        <v>0.12999999999999901</v>
      </c>
      <c r="AJ262" s="102">
        <f t="shared" si="270"/>
        <v>0.15000000000000036</v>
      </c>
      <c r="AK262" s="102">
        <f t="shared" si="270"/>
        <v>0.16799999999999926</v>
      </c>
      <c r="AL262" s="102">
        <f t="shared" si="270"/>
        <v>0.18599999999999994</v>
      </c>
      <c r="AM262" s="102">
        <f t="shared" si="270"/>
        <v>0.20400000000000063</v>
      </c>
      <c r="AN262" s="102">
        <f t="shared" si="270"/>
        <v>0.22200000000000131</v>
      </c>
      <c r="AO262" s="102">
        <f t="shared" si="270"/>
        <v>0.24000000000000021</v>
      </c>
      <c r="AP262" s="103">
        <f t="shared" si="13"/>
        <v>0.24000000000000021</v>
      </c>
    </row>
    <row r="263" spans="1:42" ht="12.75">
      <c r="A263" s="95">
        <v>42754</v>
      </c>
      <c r="B263" s="106">
        <v>8.31</v>
      </c>
      <c r="C263" s="97">
        <v>8.0500000000000007</v>
      </c>
      <c r="D263" s="99">
        <v>7.97</v>
      </c>
      <c r="E263" s="99">
        <f t="shared" si="0"/>
        <v>7.9550000000000001</v>
      </c>
      <c r="F263" s="99">
        <v>7.94</v>
      </c>
      <c r="G263" s="99">
        <f t="shared" si="1"/>
        <v>7.9649999999999999</v>
      </c>
      <c r="H263" s="97">
        <v>7.99</v>
      </c>
      <c r="I263" s="100">
        <f t="shared" si="2"/>
        <v>8.0400000000000009</v>
      </c>
      <c r="J263" s="100">
        <f t="shared" si="3"/>
        <v>8.09</v>
      </c>
      <c r="K263" s="99">
        <v>8.14</v>
      </c>
      <c r="L263" s="99">
        <f t="shared" si="4"/>
        <v>8.1859999999999999</v>
      </c>
      <c r="M263" s="99">
        <f t="shared" si="5"/>
        <v>8.2319999999999993</v>
      </c>
      <c r="N263" s="99">
        <f t="shared" si="6"/>
        <v>8.2780000000000005</v>
      </c>
      <c r="O263" s="99">
        <f t="shared" si="7"/>
        <v>8.3239999999999998</v>
      </c>
      <c r="P263" s="97">
        <v>8.3699999999999992</v>
      </c>
      <c r="Q263" s="100">
        <f t="shared" si="8"/>
        <v>8.3979999999999997</v>
      </c>
      <c r="R263" s="100">
        <f t="shared" si="9"/>
        <v>8.4260000000000002</v>
      </c>
      <c r="S263" s="100">
        <f t="shared" si="10"/>
        <v>8.4539999999999988</v>
      </c>
      <c r="T263" s="100">
        <f t="shared" si="11"/>
        <v>8.4819999999999993</v>
      </c>
      <c r="U263" s="107">
        <v>8.51</v>
      </c>
      <c r="V263" s="102">
        <f t="shared" ref="V263:AO263" si="271">B263-B264</f>
        <v>-1.9999999999999574E-2</v>
      </c>
      <c r="W263" s="102">
        <f t="shared" si="271"/>
        <v>-3.9999999999999147E-2</v>
      </c>
      <c r="X263" s="102">
        <f t="shared" si="271"/>
        <v>0</v>
      </c>
      <c r="Y263" s="102">
        <f t="shared" si="271"/>
        <v>9.9999999999997868E-3</v>
      </c>
      <c r="Z263" s="102">
        <f t="shared" si="271"/>
        <v>2.0000000000000462E-2</v>
      </c>
      <c r="AA263" s="102">
        <f t="shared" si="271"/>
        <v>1.499999999999968E-2</v>
      </c>
      <c r="AB263" s="102">
        <f t="shared" si="271"/>
        <v>9.9999999999997868E-3</v>
      </c>
      <c r="AC263" s="102">
        <f t="shared" si="271"/>
        <v>9.9999999999997868E-3</v>
      </c>
      <c r="AD263" s="102">
        <f t="shared" si="271"/>
        <v>9.9999999999997868E-3</v>
      </c>
      <c r="AE263" s="102">
        <f t="shared" si="271"/>
        <v>9.9999999999997868E-3</v>
      </c>
      <c r="AF263" s="102">
        <f t="shared" si="271"/>
        <v>1.9999999999988916E-3</v>
      </c>
      <c r="AG263" s="102">
        <f t="shared" si="271"/>
        <v>-6.0000000000020037E-3</v>
      </c>
      <c r="AH263" s="102">
        <f t="shared" si="271"/>
        <v>-1.3999999999999346E-2</v>
      </c>
      <c r="AI263" s="102">
        <f t="shared" si="271"/>
        <v>-2.2000000000000242E-2</v>
      </c>
      <c r="AJ263" s="102">
        <f t="shared" si="271"/>
        <v>-3.0000000000001137E-2</v>
      </c>
      <c r="AK263" s="102">
        <f t="shared" si="271"/>
        <v>-3.8000000000000256E-2</v>
      </c>
      <c r="AL263" s="102">
        <f t="shared" si="271"/>
        <v>-4.5999999999999375E-2</v>
      </c>
      <c r="AM263" s="102">
        <f t="shared" si="271"/>
        <v>-5.4000000000002046E-2</v>
      </c>
      <c r="AN263" s="102">
        <f t="shared" si="271"/>
        <v>-6.2000000000001165E-2</v>
      </c>
      <c r="AO263" s="102">
        <f t="shared" si="271"/>
        <v>-7.0000000000000284E-2</v>
      </c>
      <c r="AP263" s="103">
        <f t="shared" si="13"/>
        <v>2.0000000000000462E-2</v>
      </c>
    </row>
    <row r="264" spans="1:42" ht="12.75">
      <c r="A264" s="95">
        <v>42753</v>
      </c>
      <c r="B264" s="106">
        <v>8.33</v>
      </c>
      <c r="C264" s="97">
        <v>8.09</v>
      </c>
      <c r="D264" s="99">
        <v>7.97</v>
      </c>
      <c r="E264" s="99">
        <f t="shared" si="0"/>
        <v>7.9450000000000003</v>
      </c>
      <c r="F264" s="99">
        <v>7.92</v>
      </c>
      <c r="G264" s="99">
        <f t="shared" si="1"/>
        <v>7.95</v>
      </c>
      <c r="H264" s="97">
        <v>7.98</v>
      </c>
      <c r="I264" s="100">
        <f t="shared" si="2"/>
        <v>8.0300000000000011</v>
      </c>
      <c r="J264" s="100">
        <f t="shared" si="3"/>
        <v>8.08</v>
      </c>
      <c r="K264" s="99">
        <v>8.1300000000000008</v>
      </c>
      <c r="L264" s="99">
        <f t="shared" si="4"/>
        <v>8.1840000000000011</v>
      </c>
      <c r="M264" s="99">
        <f t="shared" si="5"/>
        <v>8.2380000000000013</v>
      </c>
      <c r="N264" s="99">
        <f t="shared" si="6"/>
        <v>8.2919999999999998</v>
      </c>
      <c r="O264" s="99">
        <f t="shared" si="7"/>
        <v>8.3460000000000001</v>
      </c>
      <c r="P264" s="97">
        <v>8.4</v>
      </c>
      <c r="Q264" s="100">
        <f t="shared" si="8"/>
        <v>8.4359999999999999</v>
      </c>
      <c r="R264" s="100">
        <f t="shared" si="9"/>
        <v>8.4719999999999995</v>
      </c>
      <c r="S264" s="100">
        <f t="shared" si="10"/>
        <v>8.5080000000000009</v>
      </c>
      <c r="T264" s="100">
        <f t="shared" si="11"/>
        <v>8.5440000000000005</v>
      </c>
      <c r="U264" s="107">
        <v>8.58</v>
      </c>
      <c r="V264" s="102">
        <f t="shared" ref="V264:AO264" si="272">B264-B265</f>
        <v>9.9999999999997868E-3</v>
      </c>
      <c r="W264" s="102">
        <f t="shared" si="272"/>
        <v>0</v>
      </c>
      <c r="X264" s="102">
        <f t="shared" si="272"/>
        <v>-1.0000000000000675E-2</v>
      </c>
      <c r="Y264" s="102">
        <f t="shared" si="272"/>
        <v>0</v>
      </c>
      <c r="Z264" s="102">
        <f t="shared" si="272"/>
        <v>9.9999999999997868E-3</v>
      </c>
      <c r="AA264" s="102">
        <f t="shared" si="272"/>
        <v>2.0000000000000462E-2</v>
      </c>
      <c r="AB264" s="102">
        <f t="shared" si="272"/>
        <v>3.0000000000000249E-2</v>
      </c>
      <c r="AC264" s="102">
        <f t="shared" si="272"/>
        <v>3.0000000000001137E-2</v>
      </c>
      <c r="AD264" s="102">
        <f t="shared" si="272"/>
        <v>2.9999999999999361E-2</v>
      </c>
      <c r="AE264" s="102">
        <f t="shared" si="272"/>
        <v>3.0000000000001137E-2</v>
      </c>
      <c r="AF264" s="102">
        <f t="shared" si="272"/>
        <v>3.0000000000001137E-2</v>
      </c>
      <c r="AG264" s="102">
        <f t="shared" si="272"/>
        <v>3.0000000000001137E-2</v>
      </c>
      <c r="AH264" s="102">
        <f t="shared" si="272"/>
        <v>3.0000000000001137E-2</v>
      </c>
      <c r="AI264" s="102">
        <f t="shared" si="272"/>
        <v>3.0000000000001137E-2</v>
      </c>
      <c r="AJ264" s="102">
        <f t="shared" si="272"/>
        <v>3.0000000000001137E-2</v>
      </c>
      <c r="AK264" s="102">
        <f t="shared" si="272"/>
        <v>2.5999999999999801E-2</v>
      </c>
      <c r="AL264" s="102">
        <f t="shared" si="272"/>
        <v>2.2000000000000242E-2</v>
      </c>
      <c r="AM264" s="102">
        <f t="shared" si="272"/>
        <v>1.8000000000000682E-2</v>
      </c>
      <c r="AN264" s="102">
        <f t="shared" si="272"/>
        <v>1.4000000000001123E-2</v>
      </c>
      <c r="AO264" s="102">
        <f t="shared" si="272"/>
        <v>9.9999999999997868E-3</v>
      </c>
      <c r="AP264" s="103">
        <f t="shared" si="13"/>
        <v>3.0000000000001137E-2</v>
      </c>
    </row>
    <row r="265" spans="1:42" ht="12.75">
      <c r="A265" s="95">
        <v>42752</v>
      </c>
      <c r="B265" s="106">
        <v>8.32</v>
      </c>
      <c r="C265" s="97">
        <v>8.09</v>
      </c>
      <c r="D265" s="99">
        <v>7.98</v>
      </c>
      <c r="E265" s="99">
        <f t="shared" si="0"/>
        <v>7.9450000000000003</v>
      </c>
      <c r="F265" s="99">
        <v>7.91</v>
      </c>
      <c r="G265" s="99">
        <f t="shared" si="1"/>
        <v>7.93</v>
      </c>
      <c r="H265" s="97">
        <v>7.95</v>
      </c>
      <c r="I265" s="100">
        <f t="shared" si="2"/>
        <v>8</v>
      </c>
      <c r="J265" s="100">
        <f t="shared" si="3"/>
        <v>8.0500000000000007</v>
      </c>
      <c r="K265" s="99">
        <v>8.1</v>
      </c>
      <c r="L265" s="99">
        <f t="shared" si="4"/>
        <v>8.1539999999999999</v>
      </c>
      <c r="M265" s="99">
        <f t="shared" si="5"/>
        <v>8.2080000000000002</v>
      </c>
      <c r="N265" s="99">
        <f t="shared" si="6"/>
        <v>8.2619999999999987</v>
      </c>
      <c r="O265" s="99">
        <f t="shared" si="7"/>
        <v>8.3159999999999989</v>
      </c>
      <c r="P265" s="97">
        <v>8.3699999999999992</v>
      </c>
      <c r="Q265" s="100">
        <f t="shared" si="8"/>
        <v>8.41</v>
      </c>
      <c r="R265" s="100">
        <f t="shared" si="9"/>
        <v>8.4499999999999993</v>
      </c>
      <c r="S265" s="100">
        <f t="shared" si="10"/>
        <v>8.49</v>
      </c>
      <c r="T265" s="100">
        <f t="shared" si="11"/>
        <v>8.5299999999999994</v>
      </c>
      <c r="U265" s="107">
        <v>8.57</v>
      </c>
      <c r="V265" s="102">
        <f t="shared" ref="V265:AO265" si="273">B265-B266</f>
        <v>-9.9999999999997868E-3</v>
      </c>
      <c r="W265" s="102">
        <f t="shared" si="273"/>
        <v>-4.0000000000000924E-2</v>
      </c>
      <c r="X265" s="102">
        <f t="shared" si="273"/>
        <v>-4.9999999999998934E-2</v>
      </c>
      <c r="Y265" s="102">
        <f t="shared" si="273"/>
        <v>-4.9999999999998934E-2</v>
      </c>
      <c r="Z265" s="102">
        <f t="shared" si="273"/>
        <v>-4.9999999999999822E-2</v>
      </c>
      <c r="AA265" s="102">
        <f t="shared" si="273"/>
        <v>-4.4999999999999929E-2</v>
      </c>
      <c r="AB265" s="102">
        <f t="shared" si="273"/>
        <v>-4.0000000000000036E-2</v>
      </c>
      <c r="AC265" s="102">
        <f t="shared" si="273"/>
        <v>-3.6666666666667069E-2</v>
      </c>
      <c r="AD265" s="102">
        <f t="shared" si="273"/>
        <v>-3.3333333333333215E-2</v>
      </c>
      <c r="AE265" s="102">
        <f t="shared" si="273"/>
        <v>-3.0000000000001137E-2</v>
      </c>
      <c r="AF265" s="102">
        <f t="shared" si="273"/>
        <v>-3.0000000000001137E-2</v>
      </c>
      <c r="AG265" s="102">
        <f t="shared" si="273"/>
        <v>-3.0000000000001137E-2</v>
      </c>
      <c r="AH265" s="102">
        <f t="shared" si="273"/>
        <v>-3.0000000000001137E-2</v>
      </c>
      <c r="AI265" s="102">
        <f t="shared" si="273"/>
        <v>-3.0000000000001137E-2</v>
      </c>
      <c r="AJ265" s="102">
        <f t="shared" si="273"/>
        <v>-3.0000000000001137E-2</v>
      </c>
      <c r="AK265" s="102">
        <f t="shared" si="273"/>
        <v>-3.2000000000000028E-2</v>
      </c>
      <c r="AL265" s="102">
        <f t="shared" si="273"/>
        <v>-3.4000000000000696E-2</v>
      </c>
      <c r="AM265" s="102">
        <f t="shared" si="273"/>
        <v>-3.5999999999999588E-2</v>
      </c>
      <c r="AN265" s="102">
        <f t="shared" si="273"/>
        <v>-3.8000000000000256E-2</v>
      </c>
      <c r="AO265" s="102">
        <f t="shared" si="273"/>
        <v>-3.9999999999999147E-2</v>
      </c>
      <c r="AP265" s="103">
        <f t="shared" si="13"/>
        <v>-9.9999999999997868E-3</v>
      </c>
    </row>
    <row r="266" spans="1:42" ht="12.75">
      <c r="A266" s="95">
        <v>42751</v>
      </c>
      <c r="B266" s="106">
        <v>8.33</v>
      </c>
      <c r="C266" s="97">
        <v>8.1300000000000008</v>
      </c>
      <c r="D266" s="99">
        <v>8.0299999999999994</v>
      </c>
      <c r="E266" s="99">
        <f t="shared" si="0"/>
        <v>7.9949999999999992</v>
      </c>
      <c r="F266" s="99">
        <v>7.96</v>
      </c>
      <c r="G266" s="99">
        <f t="shared" si="1"/>
        <v>7.9749999999999996</v>
      </c>
      <c r="H266" s="97">
        <v>7.99</v>
      </c>
      <c r="I266" s="100">
        <f t="shared" si="2"/>
        <v>8.0366666666666671</v>
      </c>
      <c r="J266" s="100">
        <f t="shared" si="3"/>
        <v>8.0833333333333339</v>
      </c>
      <c r="K266" s="99">
        <v>8.1300000000000008</v>
      </c>
      <c r="L266" s="99">
        <f t="shared" si="4"/>
        <v>8.1840000000000011</v>
      </c>
      <c r="M266" s="99">
        <f t="shared" si="5"/>
        <v>8.2380000000000013</v>
      </c>
      <c r="N266" s="99">
        <f t="shared" si="6"/>
        <v>8.2919999999999998</v>
      </c>
      <c r="O266" s="99">
        <f t="shared" si="7"/>
        <v>8.3460000000000001</v>
      </c>
      <c r="P266" s="97">
        <v>8.4</v>
      </c>
      <c r="Q266" s="100">
        <f t="shared" si="8"/>
        <v>8.4420000000000002</v>
      </c>
      <c r="R266" s="100">
        <f t="shared" si="9"/>
        <v>8.484</v>
      </c>
      <c r="S266" s="100">
        <f t="shared" si="10"/>
        <v>8.5259999999999998</v>
      </c>
      <c r="T266" s="100">
        <f t="shared" si="11"/>
        <v>8.5679999999999996</v>
      </c>
      <c r="U266" s="107">
        <v>8.61</v>
      </c>
      <c r="V266" s="102">
        <f t="shared" ref="V266:AO266" si="274">B266-B267</f>
        <v>-2.9999999999999361E-2</v>
      </c>
      <c r="W266" s="102">
        <f t="shared" si="274"/>
        <v>1.0000000000001563E-2</v>
      </c>
      <c r="X266" s="102">
        <f t="shared" si="274"/>
        <v>4.9999999999998934E-2</v>
      </c>
      <c r="Y266" s="102">
        <f t="shared" si="274"/>
        <v>5.9999999999998721E-2</v>
      </c>
      <c r="Z266" s="102">
        <f t="shared" si="274"/>
        <v>7.0000000000000284E-2</v>
      </c>
      <c r="AA266" s="102">
        <f t="shared" si="274"/>
        <v>6.4999999999999503E-2</v>
      </c>
      <c r="AB266" s="102">
        <f t="shared" si="274"/>
        <v>6.0000000000000497E-2</v>
      </c>
      <c r="AC266" s="102">
        <f t="shared" si="274"/>
        <v>5.3333333333333677E-2</v>
      </c>
      <c r="AD266" s="102">
        <f t="shared" si="274"/>
        <v>4.6666666666666856E-2</v>
      </c>
      <c r="AE266" s="102">
        <f t="shared" si="274"/>
        <v>4.0000000000000924E-2</v>
      </c>
      <c r="AF266" s="102">
        <f t="shared" si="274"/>
        <v>3.8000000000002032E-2</v>
      </c>
      <c r="AG266" s="102">
        <f t="shared" si="274"/>
        <v>3.6000000000001364E-2</v>
      </c>
      <c r="AH266" s="102">
        <f t="shared" si="274"/>
        <v>3.4000000000000696E-2</v>
      </c>
      <c r="AI266" s="102">
        <f t="shared" si="274"/>
        <v>3.2000000000000028E-2</v>
      </c>
      <c r="AJ266" s="102">
        <f t="shared" si="274"/>
        <v>3.0000000000001137E-2</v>
      </c>
      <c r="AK266" s="102">
        <f t="shared" si="274"/>
        <v>3.0000000000001137E-2</v>
      </c>
      <c r="AL266" s="102">
        <f t="shared" si="274"/>
        <v>3.0000000000001137E-2</v>
      </c>
      <c r="AM266" s="102">
        <f t="shared" si="274"/>
        <v>2.9999999999999361E-2</v>
      </c>
      <c r="AN266" s="102">
        <f t="shared" si="274"/>
        <v>2.9999999999999361E-2</v>
      </c>
      <c r="AO266" s="102">
        <f t="shared" si="274"/>
        <v>2.9999999999999361E-2</v>
      </c>
      <c r="AP266" s="103">
        <f t="shared" si="13"/>
        <v>7.0000000000000284E-2</v>
      </c>
    </row>
    <row r="267" spans="1:42" ht="12.75">
      <c r="A267" s="95">
        <v>42748</v>
      </c>
      <c r="B267" s="106">
        <v>8.36</v>
      </c>
      <c r="C267" s="97">
        <v>8.1199999999999992</v>
      </c>
      <c r="D267" s="99">
        <v>7.98</v>
      </c>
      <c r="E267" s="99">
        <f t="shared" si="0"/>
        <v>7.9350000000000005</v>
      </c>
      <c r="F267" s="99">
        <v>7.89</v>
      </c>
      <c r="G267" s="99">
        <f t="shared" si="1"/>
        <v>7.91</v>
      </c>
      <c r="H267" s="97">
        <v>7.93</v>
      </c>
      <c r="I267" s="100">
        <f t="shared" si="2"/>
        <v>7.9833333333333334</v>
      </c>
      <c r="J267" s="100">
        <f t="shared" si="3"/>
        <v>8.0366666666666671</v>
      </c>
      <c r="K267" s="99">
        <v>8.09</v>
      </c>
      <c r="L267" s="99">
        <f t="shared" si="4"/>
        <v>8.145999999999999</v>
      </c>
      <c r="M267" s="99">
        <f t="shared" si="5"/>
        <v>8.202</v>
      </c>
      <c r="N267" s="99">
        <f t="shared" si="6"/>
        <v>8.2579999999999991</v>
      </c>
      <c r="O267" s="99">
        <f t="shared" si="7"/>
        <v>8.3140000000000001</v>
      </c>
      <c r="P267" s="97">
        <v>8.3699999999999992</v>
      </c>
      <c r="Q267" s="100">
        <f t="shared" si="8"/>
        <v>8.411999999999999</v>
      </c>
      <c r="R267" s="100">
        <f t="shared" si="9"/>
        <v>8.4539999999999988</v>
      </c>
      <c r="S267" s="100">
        <f t="shared" si="10"/>
        <v>8.4960000000000004</v>
      </c>
      <c r="T267" s="100">
        <f t="shared" si="11"/>
        <v>8.5380000000000003</v>
      </c>
      <c r="U267" s="107">
        <v>8.58</v>
      </c>
      <c r="V267" s="102">
        <f t="shared" ref="V267:AO267" si="275">B267-B268</f>
        <v>-2.000000000000135E-2</v>
      </c>
      <c r="W267" s="102">
        <f t="shared" si="275"/>
        <v>-1.0000000000001563E-2</v>
      </c>
      <c r="X267" s="102">
        <f t="shared" si="275"/>
        <v>-1.9999999999999574E-2</v>
      </c>
      <c r="Y267" s="102">
        <f t="shared" si="275"/>
        <v>-1.499999999999968E-2</v>
      </c>
      <c r="Z267" s="102">
        <f t="shared" si="275"/>
        <v>-1.0000000000000675E-2</v>
      </c>
      <c r="AA267" s="102">
        <f t="shared" si="275"/>
        <v>-9.9999999999997868E-3</v>
      </c>
      <c r="AB267" s="102">
        <f t="shared" si="275"/>
        <v>-1.0000000000000675E-2</v>
      </c>
      <c r="AC267" s="102">
        <f t="shared" si="275"/>
        <v>-3.3333333333338544E-3</v>
      </c>
      <c r="AD267" s="102">
        <f t="shared" si="275"/>
        <v>3.3333333333338544E-3</v>
      </c>
      <c r="AE267" s="102">
        <f t="shared" si="275"/>
        <v>9.9999999999997868E-3</v>
      </c>
      <c r="AF267" s="102">
        <f t="shared" si="275"/>
        <v>1.3999999999999346E-2</v>
      </c>
      <c r="AG267" s="102">
        <f t="shared" si="275"/>
        <v>1.8000000000000682E-2</v>
      </c>
      <c r="AH267" s="102">
        <f t="shared" si="275"/>
        <v>2.1999999999998465E-2</v>
      </c>
      <c r="AI267" s="102">
        <f t="shared" si="275"/>
        <v>2.5999999999999801E-2</v>
      </c>
      <c r="AJ267" s="102">
        <f t="shared" si="275"/>
        <v>2.9999999999999361E-2</v>
      </c>
      <c r="AK267" s="102">
        <f t="shared" si="275"/>
        <v>3.2000000000000028E-2</v>
      </c>
      <c r="AL267" s="102">
        <f t="shared" si="275"/>
        <v>3.399999999999892E-2</v>
      </c>
      <c r="AM267" s="102">
        <f t="shared" si="275"/>
        <v>3.6000000000001364E-2</v>
      </c>
      <c r="AN267" s="102">
        <f t="shared" si="275"/>
        <v>3.8000000000000256E-2</v>
      </c>
      <c r="AO267" s="102">
        <f t="shared" si="275"/>
        <v>4.0000000000000924E-2</v>
      </c>
      <c r="AP267" s="103">
        <f t="shared" si="13"/>
        <v>4.0000000000000924E-2</v>
      </c>
    </row>
    <row r="268" spans="1:42" ht="12.75">
      <c r="A268" s="95">
        <v>42747</v>
      </c>
      <c r="B268" s="106">
        <v>8.3800000000000008</v>
      </c>
      <c r="C268" s="97">
        <v>8.1300000000000008</v>
      </c>
      <c r="D268" s="99">
        <v>8</v>
      </c>
      <c r="E268" s="99">
        <f t="shared" si="0"/>
        <v>7.95</v>
      </c>
      <c r="F268" s="99">
        <v>7.9</v>
      </c>
      <c r="G268" s="99">
        <f t="shared" si="1"/>
        <v>7.92</v>
      </c>
      <c r="H268" s="97">
        <v>7.94</v>
      </c>
      <c r="I268" s="100">
        <f t="shared" si="2"/>
        <v>7.9866666666666672</v>
      </c>
      <c r="J268" s="100">
        <f t="shared" si="3"/>
        <v>8.0333333333333332</v>
      </c>
      <c r="K268" s="99">
        <v>8.08</v>
      </c>
      <c r="L268" s="99">
        <f t="shared" si="4"/>
        <v>8.1319999999999997</v>
      </c>
      <c r="M268" s="99">
        <f t="shared" si="5"/>
        <v>8.1839999999999993</v>
      </c>
      <c r="N268" s="99">
        <f t="shared" si="6"/>
        <v>8.2360000000000007</v>
      </c>
      <c r="O268" s="99">
        <f t="shared" si="7"/>
        <v>8.2880000000000003</v>
      </c>
      <c r="P268" s="97">
        <v>8.34</v>
      </c>
      <c r="Q268" s="100">
        <f t="shared" si="8"/>
        <v>8.379999999999999</v>
      </c>
      <c r="R268" s="100">
        <f t="shared" si="9"/>
        <v>8.42</v>
      </c>
      <c r="S268" s="100">
        <f t="shared" si="10"/>
        <v>8.4599999999999991</v>
      </c>
      <c r="T268" s="100">
        <f t="shared" si="11"/>
        <v>8.5</v>
      </c>
      <c r="U268" s="107">
        <v>8.5399999999999991</v>
      </c>
      <c r="V268" s="102">
        <f t="shared" ref="V268:AO268" si="276">B268-B269</f>
        <v>-1.9999999999999574E-2</v>
      </c>
      <c r="W268" s="102">
        <f t="shared" si="276"/>
        <v>-6.9999999999998508E-2</v>
      </c>
      <c r="X268" s="102">
        <f t="shared" si="276"/>
        <v>-9.9999999999999645E-2</v>
      </c>
      <c r="Y268" s="102">
        <f t="shared" si="276"/>
        <v>-0.12499999999999911</v>
      </c>
      <c r="Z268" s="102">
        <f t="shared" si="276"/>
        <v>-0.15000000000000036</v>
      </c>
      <c r="AA268" s="102">
        <f t="shared" si="276"/>
        <v>-0.14500000000000135</v>
      </c>
      <c r="AB268" s="102">
        <f t="shared" si="276"/>
        <v>-0.13999999999999968</v>
      </c>
      <c r="AC268" s="102">
        <f t="shared" si="276"/>
        <v>-0.13333333333333197</v>
      </c>
      <c r="AD268" s="102">
        <f t="shared" si="276"/>
        <v>-0.12666666666666693</v>
      </c>
      <c r="AE268" s="102">
        <f t="shared" si="276"/>
        <v>-0.11999999999999922</v>
      </c>
      <c r="AF268" s="102">
        <f t="shared" si="276"/>
        <v>-0.11399999999999899</v>
      </c>
      <c r="AG268" s="102">
        <f t="shared" si="276"/>
        <v>-0.10800000000000054</v>
      </c>
      <c r="AH268" s="102">
        <f t="shared" si="276"/>
        <v>-0.10199999999999854</v>
      </c>
      <c r="AI268" s="102">
        <f t="shared" si="276"/>
        <v>-9.6000000000000085E-2</v>
      </c>
      <c r="AJ268" s="102">
        <f t="shared" si="276"/>
        <v>-8.9999999999999858E-2</v>
      </c>
      <c r="AK268" s="102">
        <f t="shared" si="276"/>
        <v>-8.8000000000000966E-2</v>
      </c>
      <c r="AL268" s="102">
        <f t="shared" si="276"/>
        <v>-8.6000000000000298E-2</v>
      </c>
      <c r="AM268" s="102">
        <f t="shared" si="276"/>
        <v>-8.3999999999999631E-2</v>
      </c>
      <c r="AN268" s="102">
        <f t="shared" si="276"/>
        <v>-8.1999999999998963E-2</v>
      </c>
      <c r="AO268" s="102">
        <f t="shared" si="276"/>
        <v>-8.0000000000000071E-2</v>
      </c>
      <c r="AP268" s="103">
        <f t="shared" si="13"/>
        <v>-1.9999999999999574E-2</v>
      </c>
    </row>
    <row r="269" spans="1:42" ht="12.75">
      <c r="A269" s="95">
        <v>42746</v>
      </c>
      <c r="B269" s="106">
        <v>8.4</v>
      </c>
      <c r="C269" s="97">
        <v>8.1999999999999993</v>
      </c>
      <c r="D269" s="99">
        <v>8.1</v>
      </c>
      <c r="E269" s="99">
        <f t="shared" si="0"/>
        <v>8.0749999999999993</v>
      </c>
      <c r="F269" s="99">
        <v>8.0500000000000007</v>
      </c>
      <c r="G269" s="99">
        <f t="shared" si="1"/>
        <v>8.0650000000000013</v>
      </c>
      <c r="H269" s="97">
        <v>8.08</v>
      </c>
      <c r="I269" s="100">
        <f t="shared" si="2"/>
        <v>8.1199999999999992</v>
      </c>
      <c r="J269" s="100">
        <f t="shared" si="3"/>
        <v>8.16</v>
      </c>
      <c r="K269" s="99">
        <v>8.1999999999999993</v>
      </c>
      <c r="L269" s="99">
        <f t="shared" si="4"/>
        <v>8.2459999999999987</v>
      </c>
      <c r="M269" s="99">
        <f t="shared" si="5"/>
        <v>8.2919999999999998</v>
      </c>
      <c r="N269" s="99">
        <f t="shared" si="6"/>
        <v>8.3379999999999992</v>
      </c>
      <c r="O269" s="99">
        <f t="shared" si="7"/>
        <v>8.3840000000000003</v>
      </c>
      <c r="P269" s="97">
        <v>8.43</v>
      </c>
      <c r="Q269" s="100">
        <f t="shared" si="8"/>
        <v>8.468</v>
      </c>
      <c r="R269" s="100">
        <f t="shared" si="9"/>
        <v>8.5060000000000002</v>
      </c>
      <c r="S269" s="100">
        <f t="shared" si="10"/>
        <v>8.5439999999999987</v>
      </c>
      <c r="T269" s="100">
        <f t="shared" si="11"/>
        <v>8.581999999999999</v>
      </c>
      <c r="U269" s="107">
        <v>8.6199999999999992</v>
      </c>
      <c r="V269" s="102">
        <f t="shared" ref="V269:AO269" si="277">B269-B270</f>
        <v>4.0000000000000924E-2</v>
      </c>
      <c r="W269" s="102">
        <f t="shared" si="277"/>
        <v>-1.0000000000001563E-2</v>
      </c>
      <c r="X269" s="102">
        <f t="shared" si="277"/>
        <v>9.9999999999997868E-3</v>
      </c>
      <c r="Y269" s="102">
        <f t="shared" si="277"/>
        <v>2.9999999999999361E-2</v>
      </c>
      <c r="Z269" s="102">
        <f t="shared" si="277"/>
        <v>5.0000000000000711E-2</v>
      </c>
      <c r="AA269" s="102">
        <f t="shared" si="277"/>
        <v>5.0000000000000711E-2</v>
      </c>
      <c r="AB269" s="102">
        <f t="shared" si="277"/>
        <v>5.0000000000000711E-2</v>
      </c>
      <c r="AC269" s="102">
        <f t="shared" si="277"/>
        <v>5.6666666666666643E-2</v>
      </c>
      <c r="AD269" s="102">
        <f t="shared" si="277"/>
        <v>6.3333333333332575E-2</v>
      </c>
      <c r="AE269" s="102">
        <f t="shared" si="277"/>
        <v>6.9999999999998508E-2</v>
      </c>
      <c r="AF269" s="102">
        <f t="shared" si="277"/>
        <v>6.799999999999784E-2</v>
      </c>
      <c r="AG269" s="102">
        <f t="shared" si="277"/>
        <v>6.5999999999998948E-2</v>
      </c>
      <c r="AH269" s="102">
        <f t="shared" si="277"/>
        <v>6.4000000000000057E-2</v>
      </c>
      <c r="AI269" s="102">
        <f t="shared" si="277"/>
        <v>6.2000000000001165E-2</v>
      </c>
      <c r="AJ269" s="102">
        <f t="shared" si="277"/>
        <v>6.0000000000000497E-2</v>
      </c>
      <c r="AK269" s="102">
        <f t="shared" si="277"/>
        <v>5.7999999999999829E-2</v>
      </c>
      <c r="AL269" s="102">
        <f t="shared" si="277"/>
        <v>5.6000000000000938E-2</v>
      </c>
      <c r="AM269" s="102">
        <f t="shared" si="277"/>
        <v>5.3999999999998494E-2</v>
      </c>
      <c r="AN269" s="102">
        <f t="shared" si="277"/>
        <v>5.1999999999999602E-2</v>
      </c>
      <c r="AO269" s="102">
        <f t="shared" si="277"/>
        <v>4.9999999999998934E-2</v>
      </c>
      <c r="AP269" s="103">
        <f t="shared" si="13"/>
        <v>6.9999999999998508E-2</v>
      </c>
    </row>
    <row r="270" spans="1:42" ht="12.75">
      <c r="A270" s="109">
        <v>42745</v>
      </c>
      <c r="B270" s="106">
        <v>8.36</v>
      </c>
      <c r="C270" s="97">
        <v>8.2100000000000009</v>
      </c>
      <c r="D270" s="99">
        <v>8.09</v>
      </c>
      <c r="E270" s="99">
        <f t="shared" si="0"/>
        <v>8.0449999999999999</v>
      </c>
      <c r="F270" s="99">
        <v>8</v>
      </c>
      <c r="G270" s="99">
        <f t="shared" si="1"/>
        <v>8.0150000000000006</v>
      </c>
      <c r="H270" s="97">
        <v>8.0299999999999994</v>
      </c>
      <c r="I270" s="100">
        <f t="shared" si="2"/>
        <v>8.0633333333333326</v>
      </c>
      <c r="J270" s="100">
        <f t="shared" si="3"/>
        <v>8.0966666666666676</v>
      </c>
      <c r="K270" s="99">
        <v>8.1300000000000008</v>
      </c>
      <c r="L270" s="99">
        <f t="shared" si="4"/>
        <v>8.1780000000000008</v>
      </c>
      <c r="M270" s="99">
        <f t="shared" si="5"/>
        <v>8.2260000000000009</v>
      </c>
      <c r="N270" s="99">
        <f t="shared" si="6"/>
        <v>8.2739999999999991</v>
      </c>
      <c r="O270" s="99">
        <f t="shared" si="7"/>
        <v>8.3219999999999992</v>
      </c>
      <c r="P270" s="97">
        <v>8.3699999999999992</v>
      </c>
      <c r="Q270" s="100">
        <f t="shared" si="8"/>
        <v>8.41</v>
      </c>
      <c r="R270" s="100">
        <f t="shared" si="9"/>
        <v>8.4499999999999993</v>
      </c>
      <c r="S270" s="100">
        <f t="shared" si="10"/>
        <v>8.49</v>
      </c>
      <c r="T270" s="100">
        <f t="shared" si="11"/>
        <v>8.5299999999999994</v>
      </c>
      <c r="U270" s="107">
        <v>8.57</v>
      </c>
      <c r="V270" s="102">
        <f t="shared" ref="V270:AO270" si="278">B270-B271</f>
        <v>-0.13000000000000078</v>
      </c>
      <c r="W270" s="102">
        <f t="shared" si="278"/>
        <v>-1.9999999999999574E-2</v>
      </c>
      <c r="X270" s="102">
        <f t="shared" si="278"/>
        <v>-7.0000000000000284E-2</v>
      </c>
      <c r="Y270" s="102">
        <f t="shared" si="278"/>
        <v>-8.9999999999999858E-2</v>
      </c>
      <c r="Z270" s="102">
        <f t="shared" si="278"/>
        <v>-0.10999999999999943</v>
      </c>
      <c r="AA270" s="102">
        <f t="shared" si="278"/>
        <v>-9.9999999999997868E-2</v>
      </c>
      <c r="AB270" s="102">
        <f t="shared" si="278"/>
        <v>-8.9999999999999858E-2</v>
      </c>
      <c r="AC270" s="102">
        <f t="shared" si="278"/>
        <v>-8.666666666666778E-2</v>
      </c>
      <c r="AD270" s="102">
        <f t="shared" si="278"/>
        <v>-8.3333333333332149E-2</v>
      </c>
      <c r="AE270" s="102">
        <f t="shared" si="278"/>
        <v>-8.0000000000000071E-2</v>
      </c>
      <c r="AF270" s="102">
        <f t="shared" si="278"/>
        <v>-7.6000000000000512E-2</v>
      </c>
      <c r="AG270" s="102">
        <f t="shared" si="278"/>
        <v>-7.1999999999999176E-2</v>
      </c>
      <c r="AH270" s="102">
        <f t="shared" si="278"/>
        <v>-6.8000000000001393E-2</v>
      </c>
      <c r="AI270" s="102">
        <f t="shared" si="278"/>
        <v>-6.4000000000000057E-2</v>
      </c>
      <c r="AJ270" s="102">
        <f t="shared" si="278"/>
        <v>-6.0000000000000497E-2</v>
      </c>
      <c r="AK270" s="102">
        <f t="shared" si="278"/>
        <v>-6.0000000000000497E-2</v>
      </c>
      <c r="AL270" s="102">
        <f t="shared" si="278"/>
        <v>-6.0000000000000497E-2</v>
      </c>
      <c r="AM270" s="102">
        <f t="shared" si="278"/>
        <v>-6.0000000000000497E-2</v>
      </c>
      <c r="AN270" s="102">
        <f t="shared" si="278"/>
        <v>-6.0000000000000497E-2</v>
      </c>
      <c r="AO270" s="102">
        <f t="shared" si="278"/>
        <v>-6.0000000000000497E-2</v>
      </c>
      <c r="AP270" s="103">
        <f t="shared" si="13"/>
        <v>-1.9999999999999574E-2</v>
      </c>
    </row>
    <row r="271" spans="1:42" ht="12.75">
      <c r="A271" s="109">
        <v>42744</v>
      </c>
      <c r="B271" s="106">
        <v>8.49</v>
      </c>
      <c r="C271" s="97">
        <v>8.23</v>
      </c>
      <c r="D271" s="99">
        <v>8.16</v>
      </c>
      <c r="E271" s="99">
        <f t="shared" si="0"/>
        <v>8.1349999999999998</v>
      </c>
      <c r="F271" s="99">
        <v>8.11</v>
      </c>
      <c r="G271" s="99">
        <f t="shared" si="1"/>
        <v>8.1149999999999984</v>
      </c>
      <c r="H271" s="97">
        <v>8.1199999999999992</v>
      </c>
      <c r="I271" s="100">
        <f t="shared" si="2"/>
        <v>8.15</v>
      </c>
      <c r="J271" s="100">
        <f t="shared" si="3"/>
        <v>8.18</v>
      </c>
      <c r="K271" s="99">
        <v>8.2100000000000009</v>
      </c>
      <c r="L271" s="99">
        <f t="shared" si="4"/>
        <v>8.2540000000000013</v>
      </c>
      <c r="M271" s="99">
        <f t="shared" si="5"/>
        <v>8.298</v>
      </c>
      <c r="N271" s="99">
        <f t="shared" si="6"/>
        <v>8.3420000000000005</v>
      </c>
      <c r="O271" s="99">
        <f t="shared" si="7"/>
        <v>8.3859999999999992</v>
      </c>
      <c r="P271" s="97">
        <v>8.43</v>
      </c>
      <c r="Q271" s="100">
        <f t="shared" si="8"/>
        <v>8.4700000000000006</v>
      </c>
      <c r="R271" s="100">
        <f t="shared" si="9"/>
        <v>8.51</v>
      </c>
      <c r="S271" s="100">
        <f t="shared" si="10"/>
        <v>8.5500000000000007</v>
      </c>
      <c r="T271" s="100">
        <f t="shared" si="11"/>
        <v>8.59</v>
      </c>
      <c r="U271" s="107">
        <v>8.6300000000000008</v>
      </c>
      <c r="V271" s="102">
        <f t="shared" ref="V271:AO271" si="279">B271-B272</f>
        <v>0.14000000000000057</v>
      </c>
      <c r="W271" s="102">
        <f t="shared" si="279"/>
        <v>-9.9999999999997868E-3</v>
      </c>
      <c r="X271" s="102">
        <f t="shared" si="279"/>
        <v>-9.9999999999997868E-3</v>
      </c>
      <c r="Y271" s="102">
        <f t="shared" si="279"/>
        <v>-2.5000000000000355E-2</v>
      </c>
      <c r="Z271" s="102">
        <f t="shared" si="279"/>
        <v>-4.0000000000000924E-2</v>
      </c>
      <c r="AA271" s="102">
        <f t="shared" si="279"/>
        <v>-6.5000000000001279E-2</v>
      </c>
      <c r="AB271" s="102">
        <f t="shared" si="279"/>
        <v>-9.0000000000001634E-2</v>
      </c>
      <c r="AC271" s="102">
        <f t="shared" si="279"/>
        <v>-0.10666666666666735</v>
      </c>
      <c r="AD271" s="102">
        <f t="shared" si="279"/>
        <v>-0.12333333333333307</v>
      </c>
      <c r="AE271" s="102">
        <f t="shared" si="279"/>
        <v>-0.13999999999999879</v>
      </c>
      <c r="AF271" s="102">
        <f t="shared" si="279"/>
        <v>-0.14599999999999902</v>
      </c>
      <c r="AG271" s="102">
        <f t="shared" si="279"/>
        <v>-0.15199999999999925</v>
      </c>
      <c r="AH271" s="102">
        <f t="shared" si="279"/>
        <v>-0.15799999999999947</v>
      </c>
      <c r="AI271" s="102">
        <f t="shared" si="279"/>
        <v>-0.1639999999999997</v>
      </c>
      <c r="AJ271" s="102">
        <f t="shared" si="279"/>
        <v>-0.16999999999999993</v>
      </c>
      <c r="AK271" s="102">
        <f t="shared" si="279"/>
        <v>-0.16999999999999993</v>
      </c>
      <c r="AL271" s="102">
        <f t="shared" si="279"/>
        <v>-0.16999999999999993</v>
      </c>
      <c r="AM271" s="102">
        <f t="shared" si="279"/>
        <v>-0.16999999999999993</v>
      </c>
      <c r="AN271" s="102">
        <f t="shared" si="279"/>
        <v>-0.16999999999999993</v>
      </c>
      <c r="AO271" s="102">
        <f t="shared" si="279"/>
        <v>-0.16999999999999993</v>
      </c>
      <c r="AP271" s="103">
        <f t="shared" si="13"/>
        <v>0.14000000000000057</v>
      </c>
    </row>
    <row r="272" spans="1:42" ht="12.75">
      <c r="A272" s="109">
        <v>42741</v>
      </c>
      <c r="B272" s="106">
        <v>8.35</v>
      </c>
      <c r="C272" s="97">
        <v>8.24</v>
      </c>
      <c r="D272" s="99">
        <v>8.17</v>
      </c>
      <c r="E272" s="99">
        <f t="shared" si="0"/>
        <v>8.16</v>
      </c>
      <c r="F272" s="99">
        <v>8.15</v>
      </c>
      <c r="G272" s="99">
        <f t="shared" si="1"/>
        <v>8.18</v>
      </c>
      <c r="H272" s="97">
        <v>8.2100000000000009</v>
      </c>
      <c r="I272" s="100">
        <f t="shared" si="2"/>
        <v>8.2566666666666677</v>
      </c>
      <c r="J272" s="100">
        <f t="shared" si="3"/>
        <v>8.3033333333333328</v>
      </c>
      <c r="K272" s="99">
        <v>8.35</v>
      </c>
      <c r="L272" s="99">
        <f t="shared" si="4"/>
        <v>8.4</v>
      </c>
      <c r="M272" s="99">
        <f t="shared" si="5"/>
        <v>8.4499999999999993</v>
      </c>
      <c r="N272" s="99">
        <f t="shared" si="6"/>
        <v>8.5</v>
      </c>
      <c r="O272" s="99">
        <f t="shared" si="7"/>
        <v>8.5499999999999989</v>
      </c>
      <c r="P272" s="97">
        <v>8.6</v>
      </c>
      <c r="Q272" s="100">
        <f t="shared" si="8"/>
        <v>8.64</v>
      </c>
      <c r="R272" s="100">
        <f t="shared" si="9"/>
        <v>8.68</v>
      </c>
      <c r="S272" s="100">
        <f t="shared" si="10"/>
        <v>8.7200000000000006</v>
      </c>
      <c r="T272" s="100">
        <f t="shared" si="11"/>
        <v>8.76</v>
      </c>
      <c r="U272" s="107">
        <v>8.8000000000000007</v>
      </c>
      <c r="V272" s="102">
        <f t="shared" ref="V272:AO272" si="280">B272-B273</f>
        <v>-1.9999999999999574E-2</v>
      </c>
      <c r="W272" s="102">
        <f t="shared" si="280"/>
        <v>7.0000000000000284E-2</v>
      </c>
      <c r="X272" s="102">
        <f t="shared" si="280"/>
        <v>3.9999999999999147E-2</v>
      </c>
      <c r="Y272" s="102">
        <f t="shared" si="280"/>
        <v>1.5000000000000568E-2</v>
      </c>
      <c r="Z272" s="102">
        <f t="shared" si="280"/>
        <v>-9.9999999999997868E-3</v>
      </c>
      <c r="AA272" s="102">
        <f t="shared" si="280"/>
        <v>-1.9999999999999574E-2</v>
      </c>
      <c r="AB272" s="102">
        <f t="shared" si="280"/>
        <v>-2.9999999999999361E-2</v>
      </c>
      <c r="AC272" s="102">
        <f t="shared" si="280"/>
        <v>-2.6666666666665506E-2</v>
      </c>
      <c r="AD272" s="102">
        <f t="shared" si="280"/>
        <v>-2.3333333333333428E-2</v>
      </c>
      <c r="AE272" s="102">
        <f t="shared" si="280"/>
        <v>-1.9999999999999574E-2</v>
      </c>
      <c r="AF272" s="102">
        <f t="shared" si="280"/>
        <v>-2.1999999999998465E-2</v>
      </c>
      <c r="AG272" s="102">
        <f t="shared" si="280"/>
        <v>-2.4000000000000909E-2</v>
      </c>
      <c r="AH272" s="102">
        <f t="shared" si="280"/>
        <v>-2.5999999999999801E-2</v>
      </c>
      <c r="AI272" s="102">
        <f t="shared" si="280"/>
        <v>-2.8000000000002245E-2</v>
      </c>
      <c r="AJ272" s="102">
        <f t="shared" si="280"/>
        <v>-3.0000000000001137E-2</v>
      </c>
      <c r="AK272" s="102">
        <f t="shared" si="280"/>
        <v>-3.2000000000000028E-2</v>
      </c>
      <c r="AL272" s="102">
        <f t="shared" si="280"/>
        <v>-3.4000000000000696E-2</v>
      </c>
      <c r="AM272" s="102">
        <f t="shared" si="280"/>
        <v>-3.5999999999999588E-2</v>
      </c>
      <c r="AN272" s="102">
        <f t="shared" si="280"/>
        <v>-3.8000000000000256E-2</v>
      </c>
      <c r="AO272" s="102">
        <f t="shared" si="280"/>
        <v>-3.9999999999999147E-2</v>
      </c>
      <c r="AP272" s="103">
        <f t="shared" si="13"/>
        <v>7.0000000000000284E-2</v>
      </c>
    </row>
    <row r="273" spans="1:42" ht="12.75">
      <c r="A273" s="109">
        <v>42740</v>
      </c>
      <c r="B273" s="106">
        <v>8.3699999999999992</v>
      </c>
      <c r="C273" s="97">
        <v>8.17</v>
      </c>
      <c r="D273" s="99">
        <v>8.1300000000000008</v>
      </c>
      <c r="E273" s="99">
        <f t="shared" si="0"/>
        <v>8.1449999999999996</v>
      </c>
      <c r="F273" s="99">
        <v>8.16</v>
      </c>
      <c r="G273" s="99">
        <f t="shared" si="1"/>
        <v>8.1999999999999993</v>
      </c>
      <c r="H273" s="97">
        <v>8.24</v>
      </c>
      <c r="I273" s="100">
        <f t="shared" si="2"/>
        <v>8.2833333333333332</v>
      </c>
      <c r="J273" s="100">
        <f t="shared" si="3"/>
        <v>8.3266666666666662</v>
      </c>
      <c r="K273" s="99">
        <v>8.3699999999999992</v>
      </c>
      <c r="L273" s="99">
        <f t="shared" si="4"/>
        <v>8.4219999999999988</v>
      </c>
      <c r="M273" s="99">
        <f t="shared" si="5"/>
        <v>8.4740000000000002</v>
      </c>
      <c r="N273" s="99">
        <f t="shared" si="6"/>
        <v>8.5259999999999998</v>
      </c>
      <c r="O273" s="99">
        <f t="shared" si="7"/>
        <v>8.5780000000000012</v>
      </c>
      <c r="P273" s="97">
        <v>8.6300000000000008</v>
      </c>
      <c r="Q273" s="100">
        <f t="shared" si="8"/>
        <v>8.6720000000000006</v>
      </c>
      <c r="R273" s="100">
        <f t="shared" si="9"/>
        <v>8.7140000000000004</v>
      </c>
      <c r="S273" s="100">
        <f t="shared" si="10"/>
        <v>8.7560000000000002</v>
      </c>
      <c r="T273" s="100">
        <f t="shared" si="11"/>
        <v>8.798</v>
      </c>
      <c r="U273" s="107">
        <v>8.84</v>
      </c>
      <c r="V273" s="102">
        <f t="shared" ref="V273:AO273" si="281">B273-B274</f>
        <v>-2.000000000000135E-2</v>
      </c>
      <c r="W273" s="102">
        <f t="shared" si="281"/>
        <v>-9.9999999999997868E-3</v>
      </c>
      <c r="X273" s="102">
        <f t="shared" si="281"/>
        <v>-9.9999999999997868E-3</v>
      </c>
      <c r="Y273" s="102">
        <f t="shared" si="281"/>
        <v>-1.9999999999999574E-2</v>
      </c>
      <c r="Z273" s="102">
        <f t="shared" si="281"/>
        <v>-2.9999999999999361E-2</v>
      </c>
      <c r="AA273" s="102">
        <f t="shared" si="281"/>
        <v>-3.9999999999999147E-2</v>
      </c>
      <c r="AB273" s="102">
        <f t="shared" si="281"/>
        <v>-4.9999999999998934E-2</v>
      </c>
      <c r="AC273" s="102">
        <f t="shared" si="281"/>
        <v>-5.6666666666666643E-2</v>
      </c>
      <c r="AD273" s="102">
        <f t="shared" si="281"/>
        <v>-6.3333333333332575E-2</v>
      </c>
      <c r="AE273" s="102">
        <f t="shared" si="281"/>
        <v>-7.0000000000000284E-2</v>
      </c>
      <c r="AF273" s="102">
        <f t="shared" si="281"/>
        <v>-6.8000000000001393E-2</v>
      </c>
      <c r="AG273" s="102">
        <f t="shared" si="281"/>
        <v>-6.5999999999998948E-2</v>
      </c>
      <c r="AH273" s="102">
        <f t="shared" si="281"/>
        <v>-6.4000000000000057E-2</v>
      </c>
      <c r="AI273" s="102">
        <f t="shared" si="281"/>
        <v>-6.1999999999997613E-2</v>
      </c>
      <c r="AJ273" s="102">
        <f t="shared" si="281"/>
        <v>-5.9999999999998721E-2</v>
      </c>
      <c r="AK273" s="102">
        <f t="shared" si="281"/>
        <v>-5.5999999999999162E-2</v>
      </c>
      <c r="AL273" s="102">
        <f t="shared" si="281"/>
        <v>-5.1999999999999602E-2</v>
      </c>
      <c r="AM273" s="102">
        <f t="shared" si="281"/>
        <v>-4.8000000000000043E-2</v>
      </c>
      <c r="AN273" s="102">
        <f t="shared" si="281"/>
        <v>-4.4000000000000483E-2</v>
      </c>
      <c r="AO273" s="102">
        <f t="shared" si="281"/>
        <v>-4.0000000000000924E-2</v>
      </c>
      <c r="AP273" s="103">
        <f t="shared" si="13"/>
        <v>-9.9999999999997868E-3</v>
      </c>
    </row>
    <row r="274" spans="1:42" ht="12.75">
      <c r="A274" s="109">
        <v>42739</v>
      </c>
      <c r="B274" s="106">
        <v>8.39</v>
      </c>
      <c r="C274" s="97">
        <v>8.18</v>
      </c>
      <c r="D274" s="99">
        <v>8.14</v>
      </c>
      <c r="E274" s="99">
        <f t="shared" si="0"/>
        <v>8.1649999999999991</v>
      </c>
      <c r="F274" s="99">
        <v>8.19</v>
      </c>
      <c r="G274" s="99">
        <f t="shared" si="1"/>
        <v>8.2399999999999984</v>
      </c>
      <c r="H274" s="97">
        <v>8.2899999999999991</v>
      </c>
      <c r="I274" s="100">
        <f t="shared" si="2"/>
        <v>8.34</v>
      </c>
      <c r="J274" s="100">
        <f t="shared" si="3"/>
        <v>8.3899999999999988</v>
      </c>
      <c r="K274" s="99">
        <v>8.44</v>
      </c>
      <c r="L274" s="99">
        <f t="shared" si="4"/>
        <v>8.49</v>
      </c>
      <c r="M274" s="99">
        <f t="shared" si="5"/>
        <v>8.5399999999999991</v>
      </c>
      <c r="N274" s="99">
        <f t="shared" si="6"/>
        <v>8.59</v>
      </c>
      <c r="O274" s="99">
        <f t="shared" si="7"/>
        <v>8.6399999999999988</v>
      </c>
      <c r="P274" s="97">
        <v>8.69</v>
      </c>
      <c r="Q274" s="100">
        <f t="shared" si="8"/>
        <v>8.7279999999999998</v>
      </c>
      <c r="R274" s="100">
        <f t="shared" si="9"/>
        <v>8.766</v>
      </c>
      <c r="S274" s="100">
        <f t="shared" si="10"/>
        <v>8.8040000000000003</v>
      </c>
      <c r="T274" s="100">
        <f t="shared" si="11"/>
        <v>8.8420000000000005</v>
      </c>
      <c r="U274" s="107">
        <v>8.8800000000000008</v>
      </c>
      <c r="V274" s="102">
        <f t="shared" ref="V274:AO274" si="282">B274-B275</f>
        <v>-9.9999999999997868E-3</v>
      </c>
      <c r="W274" s="102">
        <f t="shared" si="282"/>
        <v>-7.0000000000000284E-2</v>
      </c>
      <c r="X274" s="102">
        <f t="shared" si="282"/>
        <v>-7.0000000000000284E-2</v>
      </c>
      <c r="Y274" s="102">
        <f t="shared" si="282"/>
        <v>-5.0000000000000711E-2</v>
      </c>
      <c r="Z274" s="102">
        <f t="shared" si="282"/>
        <v>-3.0000000000001137E-2</v>
      </c>
      <c r="AA274" s="102">
        <f t="shared" si="282"/>
        <v>-1.0000000000001563E-2</v>
      </c>
      <c r="AB274" s="102">
        <f t="shared" si="282"/>
        <v>9.9999999999997868E-3</v>
      </c>
      <c r="AC274" s="102">
        <f t="shared" si="282"/>
        <v>1.3333333333333641E-2</v>
      </c>
      <c r="AD274" s="102">
        <f t="shared" si="282"/>
        <v>1.6666666666665719E-2</v>
      </c>
      <c r="AE274" s="102">
        <f t="shared" si="282"/>
        <v>1.9999999999999574E-2</v>
      </c>
      <c r="AF274" s="102">
        <f t="shared" si="282"/>
        <v>2.2000000000000242E-2</v>
      </c>
      <c r="AG274" s="102">
        <f t="shared" si="282"/>
        <v>2.3999999999999133E-2</v>
      </c>
      <c r="AH274" s="102">
        <f t="shared" si="282"/>
        <v>2.5999999999999801E-2</v>
      </c>
      <c r="AI274" s="102">
        <f t="shared" si="282"/>
        <v>2.7999999999998693E-2</v>
      </c>
      <c r="AJ274" s="102">
        <f t="shared" si="282"/>
        <v>2.9999999999999361E-2</v>
      </c>
      <c r="AK274" s="102">
        <f t="shared" si="282"/>
        <v>2.9999999999999361E-2</v>
      </c>
      <c r="AL274" s="102">
        <f t="shared" si="282"/>
        <v>2.9999999999999361E-2</v>
      </c>
      <c r="AM274" s="102">
        <f t="shared" si="282"/>
        <v>3.0000000000001137E-2</v>
      </c>
      <c r="AN274" s="102">
        <f t="shared" si="282"/>
        <v>3.0000000000001137E-2</v>
      </c>
      <c r="AO274" s="102">
        <f t="shared" si="282"/>
        <v>3.0000000000001137E-2</v>
      </c>
      <c r="AP274" s="103">
        <f t="shared" si="13"/>
        <v>3.0000000000001137E-2</v>
      </c>
    </row>
    <row r="275" spans="1:42" ht="12.75">
      <c r="A275" s="109">
        <v>42738</v>
      </c>
      <c r="B275" s="106">
        <v>8.4</v>
      </c>
      <c r="C275" s="97">
        <v>8.25</v>
      </c>
      <c r="D275" s="99">
        <v>8.2100000000000009</v>
      </c>
      <c r="E275" s="99">
        <f t="shared" si="0"/>
        <v>8.2149999999999999</v>
      </c>
      <c r="F275" s="99">
        <v>8.2200000000000006</v>
      </c>
      <c r="G275" s="99">
        <f t="shared" si="1"/>
        <v>8.25</v>
      </c>
      <c r="H275" s="97">
        <v>8.2799999999999994</v>
      </c>
      <c r="I275" s="100">
        <f t="shared" si="2"/>
        <v>8.3266666666666662</v>
      </c>
      <c r="J275" s="100">
        <f t="shared" si="3"/>
        <v>8.3733333333333331</v>
      </c>
      <c r="K275" s="99">
        <v>8.42</v>
      </c>
      <c r="L275" s="99">
        <f t="shared" si="4"/>
        <v>8.468</v>
      </c>
      <c r="M275" s="99">
        <f t="shared" si="5"/>
        <v>8.516</v>
      </c>
      <c r="N275" s="99">
        <f t="shared" si="6"/>
        <v>8.5640000000000001</v>
      </c>
      <c r="O275" s="99">
        <f t="shared" si="7"/>
        <v>8.6120000000000001</v>
      </c>
      <c r="P275" s="97">
        <v>8.66</v>
      </c>
      <c r="Q275" s="100">
        <f t="shared" si="8"/>
        <v>8.6980000000000004</v>
      </c>
      <c r="R275" s="100">
        <f t="shared" si="9"/>
        <v>8.7360000000000007</v>
      </c>
      <c r="S275" s="100">
        <f t="shared" si="10"/>
        <v>8.7739999999999991</v>
      </c>
      <c r="T275" s="100">
        <f t="shared" si="11"/>
        <v>8.8119999999999994</v>
      </c>
      <c r="U275" s="107">
        <v>8.85</v>
      </c>
      <c r="V275" s="102">
        <f t="shared" ref="V275:AO275" si="283">B275-B276</f>
        <v>-4.9999999999998934E-2</v>
      </c>
      <c r="W275" s="102">
        <f t="shared" si="283"/>
        <v>-0.10999999999999943</v>
      </c>
      <c r="X275" s="102">
        <f t="shared" si="283"/>
        <v>-8.9999999999999858E-2</v>
      </c>
      <c r="Y275" s="102">
        <f t="shared" si="283"/>
        <v>-8.5000000000000853E-2</v>
      </c>
      <c r="Z275" s="102">
        <f t="shared" si="283"/>
        <v>-8.0000000000000071E-2</v>
      </c>
      <c r="AA275" s="102">
        <f t="shared" si="283"/>
        <v>-7.4999999999999289E-2</v>
      </c>
      <c r="AB275" s="102">
        <f t="shared" si="283"/>
        <v>-7.0000000000000284E-2</v>
      </c>
      <c r="AC275" s="102">
        <f t="shared" si="283"/>
        <v>-5.6666666666666643E-2</v>
      </c>
      <c r="AD275" s="102">
        <f t="shared" si="283"/>
        <v>-4.3333333333333002E-2</v>
      </c>
      <c r="AE275" s="102">
        <f t="shared" si="283"/>
        <v>-2.9999999999999361E-2</v>
      </c>
      <c r="AF275" s="102">
        <f t="shared" si="283"/>
        <v>-1.3999999999999346E-2</v>
      </c>
      <c r="AG275" s="102">
        <f t="shared" si="283"/>
        <v>2.0000000000006679E-3</v>
      </c>
      <c r="AH275" s="102">
        <f t="shared" si="283"/>
        <v>1.8000000000000682E-2</v>
      </c>
      <c r="AI275" s="102">
        <f t="shared" si="283"/>
        <v>3.4000000000000696E-2</v>
      </c>
      <c r="AJ275" s="102">
        <f t="shared" si="283"/>
        <v>5.0000000000000711E-2</v>
      </c>
      <c r="AK275" s="102">
        <f t="shared" si="283"/>
        <v>6.0000000000000497E-2</v>
      </c>
      <c r="AL275" s="102">
        <f t="shared" si="283"/>
        <v>7.0000000000000284E-2</v>
      </c>
      <c r="AM275" s="102">
        <f t="shared" si="283"/>
        <v>8.0000000000000071E-2</v>
      </c>
      <c r="AN275" s="102">
        <f t="shared" si="283"/>
        <v>8.9999999999999858E-2</v>
      </c>
      <c r="AO275" s="102">
        <f t="shared" si="283"/>
        <v>9.9999999999999645E-2</v>
      </c>
      <c r="AP275" s="103">
        <f t="shared" si="13"/>
        <v>9.9999999999999645E-2</v>
      </c>
    </row>
    <row r="276" spans="1:42" ht="12.75">
      <c r="A276" s="109">
        <v>42734</v>
      </c>
      <c r="B276" s="106">
        <v>8.4499999999999993</v>
      </c>
      <c r="C276" s="97">
        <v>8.36</v>
      </c>
      <c r="D276" s="99">
        <v>8.3000000000000007</v>
      </c>
      <c r="E276" s="99">
        <f t="shared" si="0"/>
        <v>8.3000000000000007</v>
      </c>
      <c r="F276" s="99">
        <v>8.3000000000000007</v>
      </c>
      <c r="G276" s="99">
        <f t="shared" si="1"/>
        <v>8.3249999999999993</v>
      </c>
      <c r="H276" s="97">
        <v>8.35</v>
      </c>
      <c r="I276" s="100">
        <f t="shared" si="2"/>
        <v>8.3833333333333329</v>
      </c>
      <c r="J276" s="100">
        <f t="shared" si="3"/>
        <v>8.4166666666666661</v>
      </c>
      <c r="K276" s="99">
        <v>8.4499999999999993</v>
      </c>
      <c r="L276" s="99">
        <f t="shared" si="4"/>
        <v>8.4819999999999993</v>
      </c>
      <c r="M276" s="99">
        <f t="shared" si="5"/>
        <v>8.5139999999999993</v>
      </c>
      <c r="N276" s="99">
        <f t="shared" si="6"/>
        <v>8.5459999999999994</v>
      </c>
      <c r="O276" s="99">
        <f t="shared" si="7"/>
        <v>8.5779999999999994</v>
      </c>
      <c r="P276" s="97">
        <v>8.61</v>
      </c>
      <c r="Q276" s="100">
        <f t="shared" si="8"/>
        <v>8.6379999999999999</v>
      </c>
      <c r="R276" s="100">
        <f t="shared" si="9"/>
        <v>8.6660000000000004</v>
      </c>
      <c r="S276" s="100">
        <f t="shared" si="10"/>
        <v>8.6939999999999991</v>
      </c>
      <c r="T276" s="100">
        <f t="shared" si="11"/>
        <v>8.7219999999999995</v>
      </c>
      <c r="U276" s="107">
        <v>8.75</v>
      </c>
      <c r="V276" s="102">
        <f t="shared" ref="V276:AO276" si="284">B276-B277</f>
        <v>-8.0000000000000071E-2</v>
      </c>
      <c r="W276" s="102">
        <f t="shared" si="284"/>
        <v>-2.000000000000135E-2</v>
      </c>
      <c r="X276" s="102">
        <f t="shared" si="284"/>
        <v>2.000000000000135E-2</v>
      </c>
      <c r="Y276" s="102">
        <f t="shared" si="284"/>
        <v>4.5000000000001705E-2</v>
      </c>
      <c r="Z276" s="102">
        <f t="shared" si="284"/>
        <v>7.0000000000000284E-2</v>
      </c>
      <c r="AA276" s="102">
        <f t="shared" si="284"/>
        <v>7.4999999999999289E-2</v>
      </c>
      <c r="AB276" s="102">
        <f t="shared" si="284"/>
        <v>8.0000000000000071E-2</v>
      </c>
      <c r="AC276" s="102">
        <f t="shared" si="284"/>
        <v>8.0000000000000071E-2</v>
      </c>
      <c r="AD276" s="102">
        <f t="shared" si="284"/>
        <v>8.0000000000000071E-2</v>
      </c>
      <c r="AE276" s="102">
        <f t="shared" si="284"/>
        <v>8.0000000000000071E-2</v>
      </c>
      <c r="AF276" s="102">
        <f t="shared" si="284"/>
        <v>7.7999999999999403E-2</v>
      </c>
      <c r="AG276" s="102">
        <f t="shared" si="284"/>
        <v>7.6000000000000512E-2</v>
      </c>
      <c r="AH276" s="102">
        <f t="shared" si="284"/>
        <v>7.3999999999999844E-2</v>
      </c>
      <c r="AI276" s="102">
        <f t="shared" si="284"/>
        <v>7.2000000000000952E-2</v>
      </c>
      <c r="AJ276" s="102">
        <f t="shared" si="284"/>
        <v>7.0000000000000284E-2</v>
      </c>
      <c r="AK276" s="102">
        <f t="shared" si="284"/>
        <v>7.2000000000000952E-2</v>
      </c>
      <c r="AL276" s="102">
        <f t="shared" si="284"/>
        <v>7.400000000000162E-2</v>
      </c>
      <c r="AM276" s="102">
        <f t="shared" si="284"/>
        <v>7.5999999999998735E-2</v>
      </c>
      <c r="AN276" s="102">
        <f t="shared" si="284"/>
        <v>7.7999999999999403E-2</v>
      </c>
      <c r="AO276" s="102">
        <f t="shared" si="284"/>
        <v>8.0000000000000071E-2</v>
      </c>
      <c r="AP276" s="103">
        <f t="shared" si="13"/>
        <v>8.0000000000000071E-2</v>
      </c>
    </row>
    <row r="277" spans="1:42" ht="12.75">
      <c r="A277" s="95">
        <v>42733</v>
      </c>
      <c r="B277" s="106">
        <v>8.5299999999999994</v>
      </c>
      <c r="C277" s="97">
        <v>8.3800000000000008</v>
      </c>
      <c r="D277" s="99">
        <v>8.2799999999999994</v>
      </c>
      <c r="E277" s="99">
        <f t="shared" si="0"/>
        <v>8.254999999999999</v>
      </c>
      <c r="F277" s="99">
        <v>8.23</v>
      </c>
      <c r="G277" s="99">
        <f t="shared" si="1"/>
        <v>8.25</v>
      </c>
      <c r="H277" s="97">
        <v>8.27</v>
      </c>
      <c r="I277" s="100">
        <f t="shared" si="2"/>
        <v>8.3033333333333328</v>
      </c>
      <c r="J277" s="100">
        <f t="shared" si="3"/>
        <v>8.336666666666666</v>
      </c>
      <c r="K277" s="99">
        <v>8.3699999999999992</v>
      </c>
      <c r="L277" s="99">
        <f t="shared" si="4"/>
        <v>8.4039999999999999</v>
      </c>
      <c r="M277" s="99">
        <f t="shared" si="5"/>
        <v>8.4379999999999988</v>
      </c>
      <c r="N277" s="99">
        <f t="shared" si="6"/>
        <v>8.4719999999999995</v>
      </c>
      <c r="O277" s="99">
        <f t="shared" si="7"/>
        <v>8.5059999999999985</v>
      </c>
      <c r="P277" s="97">
        <v>8.5399999999999991</v>
      </c>
      <c r="Q277" s="100">
        <f t="shared" si="8"/>
        <v>8.5659999999999989</v>
      </c>
      <c r="R277" s="100">
        <f t="shared" si="9"/>
        <v>8.5919999999999987</v>
      </c>
      <c r="S277" s="100">
        <f t="shared" si="10"/>
        <v>8.6180000000000003</v>
      </c>
      <c r="T277" s="100">
        <f t="shared" si="11"/>
        <v>8.6440000000000001</v>
      </c>
      <c r="U277" s="107">
        <v>8.67</v>
      </c>
      <c r="V277" s="102">
        <f t="shared" ref="V277:AO277" si="285">B277-B278</f>
        <v>-9.9999999999997868E-3</v>
      </c>
      <c r="W277" s="102">
        <f t="shared" si="285"/>
        <v>-3.9999999999999147E-2</v>
      </c>
      <c r="X277" s="102">
        <f t="shared" si="285"/>
        <v>-7.0000000000000284E-2</v>
      </c>
      <c r="Y277" s="102">
        <f t="shared" si="285"/>
        <v>-7.5000000000001066E-2</v>
      </c>
      <c r="Z277" s="102">
        <f t="shared" si="285"/>
        <v>-8.0000000000000071E-2</v>
      </c>
      <c r="AA277" s="102">
        <f t="shared" si="285"/>
        <v>-8.0000000000000071E-2</v>
      </c>
      <c r="AB277" s="102">
        <f t="shared" si="285"/>
        <v>-8.0000000000000071E-2</v>
      </c>
      <c r="AC277" s="102">
        <f t="shared" si="285"/>
        <v>-8.0000000000000071E-2</v>
      </c>
      <c r="AD277" s="102">
        <f t="shared" si="285"/>
        <v>-8.0000000000000071E-2</v>
      </c>
      <c r="AE277" s="102">
        <f t="shared" si="285"/>
        <v>-8.0000000000000071E-2</v>
      </c>
      <c r="AF277" s="102">
        <f t="shared" si="285"/>
        <v>-8.0000000000000071E-2</v>
      </c>
      <c r="AG277" s="102">
        <f t="shared" si="285"/>
        <v>-8.0000000000000071E-2</v>
      </c>
      <c r="AH277" s="102">
        <f t="shared" si="285"/>
        <v>-8.0000000000000071E-2</v>
      </c>
      <c r="AI277" s="102">
        <f t="shared" si="285"/>
        <v>-8.0000000000000071E-2</v>
      </c>
      <c r="AJ277" s="102">
        <f t="shared" si="285"/>
        <v>-8.0000000000000071E-2</v>
      </c>
      <c r="AK277" s="102">
        <f t="shared" si="285"/>
        <v>-7.800000000000118E-2</v>
      </c>
      <c r="AL277" s="102">
        <f t="shared" si="285"/>
        <v>-7.6000000000000512E-2</v>
      </c>
      <c r="AM277" s="102">
        <f t="shared" si="285"/>
        <v>-7.3999999999999844E-2</v>
      </c>
      <c r="AN277" s="102">
        <f t="shared" si="285"/>
        <v>-7.1999999999999176E-2</v>
      </c>
      <c r="AO277" s="102">
        <f t="shared" si="285"/>
        <v>-7.0000000000000284E-2</v>
      </c>
      <c r="AP277" s="103">
        <f t="shared" si="13"/>
        <v>-9.9999999999997868E-3</v>
      </c>
    </row>
    <row r="278" spans="1:42" ht="12.75">
      <c r="A278" s="95">
        <v>42732</v>
      </c>
      <c r="B278" s="106">
        <v>8.5399999999999991</v>
      </c>
      <c r="C278" s="97">
        <v>8.42</v>
      </c>
      <c r="D278" s="99">
        <v>8.35</v>
      </c>
      <c r="E278" s="99">
        <f t="shared" si="0"/>
        <v>8.33</v>
      </c>
      <c r="F278" s="99">
        <v>8.31</v>
      </c>
      <c r="G278" s="99">
        <f t="shared" si="1"/>
        <v>8.33</v>
      </c>
      <c r="H278" s="97">
        <v>8.35</v>
      </c>
      <c r="I278" s="100">
        <f t="shared" si="2"/>
        <v>8.3833333333333329</v>
      </c>
      <c r="J278" s="100">
        <f t="shared" si="3"/>
        <v>8.4166666666666661</v>
      </c>
      <c r="K278" s="99">
        <v>8.4499999999999993</v>
      </c>
      <c r="L278" s="99">
        <f t="shared" si="4"/>
        <v>8.484</v>
      </c>
      <c r="M278" s="99">
        <f t="shared" si="5"/>
        <v>8.5179999999999989</v>
      </c>
      <c r="N278" s="99">
        <f t="shared" si="6"/>
        <v>8.5519999999999996</v>
      </c>
      <c r="O278" s="99">
        <f t="shared" si="7"/>
        <v>8.5859999999999985</v>
      </c>
      <c r="P278" s="97">
        <v>8.6199999999999992</v>
      </c>
      <c r="Q278" s="100">
        <f t="shared" si="8"/>
        <v>8.6440000000000001</v>
      </c>
      <c r="R278" s="100">
        <f t="shared" si="9"/>
        <v>8.6679999999999993</v>
      </c>
      <c r="S278" s="100">
        <f t="shared" si="10"/>
        <v>8.6920000000000002</v>
      </c>
      <c r="T278" s="100">
        <f t="shared" si="11"/>
        <v>8.7159999999999993</v>
      </c>
      <c r="U278" s="107">
        <v>8.74</v>
      </c>
      <c r="V278" s="102">
        <f t="shared" ref="V278:AO278" si="286">B278-B279</f>
        <v>-5.0000000000000711E-2</v>
      </c>
      <c r="W278" s="102">
        <f t="shared" si="286"/>
        <v>1.9999999999999574E-2</v>
      </c>
      <c r="X278" s="102">
        <f t="shared" si="286"/>
        <v>0</v>
      </c>
      <c r="Y278" s="102">
        <f t="shared" si="286"/>
        <v>-2.5000000000000355E-2</v>
      </c>
      <c r="Z278" s="102">
        <f t="shared" si="286"/>
        <v>-4.9999999999998934E-2</v>
      </c>
      <c r="AA278" s="102">
        <f t="shared" si="286"/>
        <v>-6.4999999999999503E-2</v>
      </c>
      <c r="AB278" s="102">
        <f t="shared" si="286"/>
        <v>-8.0000000000000071E-2</v>
      </c>
      <c r="AC278" s="102">
        <f t="shared" si="286"/>
        <v>-8.9999999999999858E-2</v>
      </c>
      <c r="AD278" s="102">
        <f t="shared" si="286"/>
        <v>-0.10000000000000142</v>
      </c>
      <c r="AE278" s="102">
        <f t="shared" si="286"/>
        <v>-0.11000000000000121</v>
      </c>
      <c r="AF278" s="102">
        <f t="shared" si="286"/>
        <v>-0.10800000000000054</v>
      </c>
      <c r="AG278" s="102">
        <f t="shared" si="286"/>
        <v>-0.10600000000000165</v>
      </c>
      <c r="AH278" s="102">
        <f t="shared" si="286"/>
        <v>-0.10400000000000098</v>
      </c>
      <c r="AI278" s="102">
        <f t="shared" si="286"/>
        <v>-0.10200000000000209</v>
      </c>
      <c r="AJ278" s="102">
        <f t="shared" si="286"/>
        <v>-0.10000000000000142</v>
      </c>
      <c r="AK278" s="102">
        <f t="shared" si="286"/>
        <v>-9.6000000000000085E-2</v>
      </c>
      <c r="AL278" s="102">
        <f t="shared" si="286"/>
        <v>-9.2000000000000526E-2</v>
      </c>
      <c r="AM278" s="102">
        <f t="shared" si="286"/>
        <v>-8.8000000000000966E-2</v>
      </c>
      <c r="AN278" s="102">
        <f t="shared" si="286"/>
        <v>-8.4000000000001407E-2</v>
      </c>
      <c r="AO278" s="102">
        <f t="shared" si="286"/>
        <v>-8.0000000000000071E-2</v>
      </c>
      <c r="AP278" s="103">
        <f t="shared" si="13"/>
        <v>1.9999999999999574E-2</v>
      </c>
    </row>
    <row r="279" spans="1:42" ht="12.75">
      <c r="A279" s="95">
        <v>42731</v>
      </c>
      <c r="B279" s="106">
        <v>8.59</v>
      </c>
      <c r="C279" s="97">
        <v>8.4</v>
      </c>
      <c r="D279" s="99">
        <v>8.35</v>
      </c>
      <c r="E279" s="99">
        <f t="shared" si="0"/>
        <v>8.3550000000000004</v>
      </c>
      <c r="F279" s="99">
        <v>8.36</v>
      </c>
      <c r="G279" s="99">
        <f t="shared" si="1"/>
        <v>8.3949999999999996</v>
      </c>
      <c r="H279" s="97">
        <v>8.43</v>
      </c>
      <c r="I279" s="100">
        <f t="shared" si="2"/>
        <v>8.4733333333333327</v>
      </c>
      <c r="J279" s="100">
        <f t="shared" si="3"/>
        <v>8.5166666666666675</v>
      </c>
      <c r="K279" s="99">
        <v>8.56</v>
      </c>
      <c r="L279" s="99">
        <f t="shared" si="4"/>
        <v>8.5920000000000005</v>
      </c>
      <c r="M279" s="99">
        <f t="shared" si="5"/>
        <v>8.6240000000000006</v>
      </c>
      <c r="N279" s="99">
        <f t="shared" si="6"/>
        <v>8.6560000000000006</v>
      </c>
      <c r="O279" s="99">
        <f t="shared" si="7"/>
        <v>8.6880000000000006</v>
      </c>
      <c r="P279" s="97">
        <v>8.7200000000000006</v>
      </c>
      <c r="Q279" s="100">
        <f t="shared" si="8"/>
        <v>8.74</v>
      </c>
      <c r="R279" s="100">
        <f t="shared" si="9"/>
        <v>8.76</v>
      </c>
      <c r="S279" s="100">
        <f t="shared" si="10"/>
        <v>8.7800000000000011</v>
      </c>
      <c r="T279" s="100">
        <f t="shared" si="11"/>
        <v>8.8000000000000007</v>
      </c>
      <c r="U279" s="107">
        <v>8.82</v>
      </c>
      <c r="V279" s="102">
        <f t="shared" ref="V279:AO279" si="287">B279-B280</f>
        <v>3.9999999999999147E-2</v>
      </c>
      <c r="W279" s="102">
        <f t="shared" si="287"/>
        <v>5.0000000000000711E-2</v>
      </c>
      <c r="X279" s="102">
        <f t="shared" si="287"/>
        <v>3.9999999999999147E-2</v>
      </c>
      <c r="Y279" s="102">
        <f t="shared" si="287"/>
        <v>1.5000000000000568E-2</v>
      </c>
      <c r="Z279" s="102">
        <f t="shared" si="287"/>
        <v>-9.9999999999997868E-3</v>
      </c>
      <c r="AA279" s="102">
        <f t="shared" si="287"/>
        <v>-1.9999999999999574E-2</v>
      </c>
      <c r="AB279" s="102">
        <f t="shared" si="287"/>
        <v>-3.0000000000001137E-2</v>
      </c>
      <c r="AC279" s="102">
        <f t="shared" si="287"/>
        <v>-2.3333333333335204E-2</v>
      </c>
      <c r="AD279" s="102">
        <f t="shared" si="287"/>
        <v>-1.6666666666665719E-2</v>
      </c>
      <c r="AE279" s="102">
        <f t="shared" si="287"/>
        <v>-9.9999999999997868E-3</v>
      </c>
      <c r="AF279" s="102">
        <f t="shared" si="287"/>
        <v>-3.9999999999995595E-3</v>
      </c>
      <c r="AG279" s="102">
        <f t="shared" si="287"/>
        <v>2.0000000000006679E-3</v>
      </c>
      <c r="AH279" s="102">
        <f t="shared" si="287"/>
        <v>8.0000000000008953E-3</v>
      </c>
      <c r="AI279" s="102">
        <f t="shared" si="287"/>
        <v>1.4000000000001123E-2</v>
      </c>
      <c r="AJ279" s="102">
        <f t="shared" si="287"/>
        <v>2.000000000000135E-2</v>
      </c>
      <c r="AK279" s="102">
        <f t="shared" si="287"/>
        <v>2.6000000000001577E-2</v>
      </c>
      <c r="AL279" s="102">
        <f t="shared" si="287"/>
        <v>3.2000000000000028E-2</v>
      </c>
      <c r="AM279" s="102">
        <f t="shared" si="287"/>
        <v>3.8000000000002032E-2</v>
      </c>
      <c r="AN279" s="102">
        <f t="shared" si="287"/>
        <v>4.4000000000000483E-2</v>
      </c>
      <c r="AO279" s="102">
        <f t="shared" si="287"/>
        <v>5.0000000000000711E-2</v>
      </c>
      <c r="AP279" s="103">
        <f t="shared" si="13"/>
        <v>5.0000000000000711E-2</v>
      </c>
    </row>
    <row r="280" spans="1:42" ht="12.75">
      <c r="A280" s="95">
        <v>42730</v>
      </c>
      <c r="B280" s="106">
        <v>8.5500000000000007</v>
      </c>
      <c r="C280" s="97">
        <v>8.35</v>
      </c>
      <c r="D280" s="99">
        <v>8.31</v>
      </c>
      <c r="E280" s="99">
        <f t="shared" si="0"/>
        <v>8.34</v>
      </c>
      <c r="F280" s="99">
        <v>8.3699999999999992</v>
      </c>
      <c r="G280" s="99">
        <f t="shared" si="1"/>
        <v>8.4149999999999991</v>
      </c>
      <c r="H280" s="97">
        <v>8.4600000000000009</v>
      </c>
      <c r="I280" s="100">
        <f t="shared" si="2"/>
        <v>8.4966666666666679</v>
      </c>
      <c r="J280" s="100">
        <f t="shared" si="3"/>
        <v>8.5333333333333332</v>
      </c>
      <c r="K280" s="99">
        <v>8.57</v>
      </c>
      <c r="L280" s="99">
        <f t="shared" si="4"/>
        <v>8.5960000000000001</v>
      </c>
      <c r="M280" s="99">
        <f t="shared" si="5"/>
        <v>8.6219999999999999</v>
      </c>
      <c r="N280" s="99">
        <f t="shared" si="6"/>
        <v>8.6479999999999997</v>
      </c>
      <c r="O280" s="99">
        <f t="shared" si="7"/>
        <v>8.6739999999999995</v>
      </c>
      <c r="P280" s="97">
        <v>8.6999999999999993</v>
      </c>
      <c r="Q280" s="100">
        <f t="shared" si="8"/>
        <v>8.7139999999999986</v>
      </c>
      <c r="R280" s="100">
        <f t="shared" si="9"/>
        <v>8.7279999999999998</v>
      </c>
      <c r="S280" s="100">
        <f t="shared" si="10"/>
        <v>8.7419999999999991</v>
      </c>
      <c r="T280" s="100">
        <f t="shared" si="11"/>
        <v>8.7560000000000002</v>
      </c>
      <c r="U280" s="107">
        <v>8.77</v>
      </c>
      <c r="V280" s="102">
        <f t="shared" ref="V280:AO280" si="288">B280-B281</f>
        <v>-1.9999999999999574E-2</v>
      </c>
      <c r="W280" s="102">
        <f t="shared" si="288"/>
        <v>-4.0000000000000924E-2</v>
      </c>
      <c r="X280" s="102">
        <f t="shared" si="288"/>
        <v>-3.9999999999999147E-2</v>
      </c>
      <c r="Y280" s="102">
        <f t="shared" si="288"/>
        <v>-2.5000000000000355E-2</v>
      </c>
      <c r="Z280" s="102">
        <f t="shared" si="288"/>
        <v>-1.0000000000001563E-2</v>
      </c>
      <c r="AA280" s="102">
        <f t="shared" si="288"/>
        <v>0</v>
      </c>
      <c r="AB280" s="102">
        <f t="shared" si="288"/>
        <v>1.0000000000001563E-2</v>
      </c>
      <c r="AC280" s="102">
        <f t="shared" si="288"/>
        <v>1.3333333333335418E-2</v>
      </c>
      <c r="AD280" s="102">
        <f t="shared" si="288"/>
        <v>1.6666666666665719E-2</v>
      </c>
      <c r="AE280" s="102">
        <f t="shared" si="288"/>
        <v>1.9999999999999574E-2</v>
      </c>
      <c r="AF280" s="102">
        <f t="shared" si="288"/>
        <v>2.2000000000000242E-2</v>
      </c>
      <c r="AG280" s="102">
        <f t="shared" si="288"/>
        <v>2.3999999999999133E-2</v>
      </c>
      <c r="AH280" s="102">
        <f t="shared" si="288"/>
        <v>2.5999999999999801E-2</v>
      </c>
      <c r="AI280" s="102">
        <f t="shared" si="288"/>
        <v>2.7999999999998693E-2</v>
      </c>
      <c r="AJ280" s="102">
        <f t="shared" si="288"/>
        <v>2.9999999999999361E-2</v>
      </c>
      <c r="AK280" s="102">
        <f t="shared" si="288"/>
        <v>3.1999999999998252E-2</v>
      </c>
      <c r="AL280" s="102">
        <f t="shared" si="288"/>
        <v>3.399999999999892E-2</v>
      </c>
      <c r="AM280" s="102">
        <f t="shared" si="288"/>
        <v>3.5999999999999588E-2</v>
      </c>
      <c r="AN280" s="102">
        <f t="shared" si="288"/>
        <v>3.8000000000000256E-2</v>
      </c>
      <c r="AO280" s="102">
        <f t="shared" si="288"/>
        <v>3.9999999999999147E-2</v>
      </c>
      <c r="AP280" s="103">
        <f t="shared" si="13"/>
        <v>3.9999999999999147E-2</v>
      </c>
    </row>
    <row r="281" spans="1:42" ht="12.75">
      <c r="A281" s="95">
        <v>42727</v>
      </c>
      <c r="B281" s="106">
        <v>8.57</v>
      </c>
      <c r="C281" s="97">
        <v>8.39</v>
      </c>
      <c r="D281" s="99">
        <v>8.35</v>
      </c>
      <c r="E281" s="99">
        <f t="shared" si="0"/>
        <v>8.3650000000000002</v>
      </c>
      <c r="F281" s="99">
        <v>8.3800000000000008</v>
      </c>
      <c r="G281" s="99">
        <f t="shared" si="1"/>
        <v>8.4149999999999991</v>
      </c>
      <c r="H281" s="97">
        <v>8.4499999999999993</v>
      </c>
      <c r="I281" s="100">
        <f t="shared" si="2"/>
        <v>8.4833333333333325</v>
      </c>
      <c r="J281" s="100">
        <f t="shared" si="3"/>
        <v>8.5166666666666675</v>
      </c>
      <c r="K281" s="99">
        <v>8.5500000000000007</v>
      </c>
      <c r="L281" s="99">
        <f t="shared" si="4"/>
        <v>8.5739999999999998</v>
      </c>
      <c r="M281" s="99">
        <f t="shared" si="5"/>
        <v>8.5980000000000008</v>
      </c>
      <c r="N281" s="99">
        <f t="shared" si="6"/>
        <v>8.6219999999999999</v>
      </c>
      <c r="O281" s="99">
        <f t="shared" si="7"/>
        <v>8.6460000000000008</v>
      </c>
      <c r="P281" s="97">
        <v>8.67</v>
      </c>
      <c r="Q281" s="100">
        <f t="shared" si="8"/>
        <v>8.6820000000000004</v>
      </c>
      <c r="R281" s="100">
        <f t="shared" si="9"/>
        <v>8.6940000000000008</v>
      </c>
      <c r="S281" s="100">
        <f t="shared" si="10"/>
        <v>8.7059999999999995</v>
      </c>
      <c r="T281" s="100">
        <f t="shared" si="11"/>
        <v>8.718</v>
      </c>
      <c r="U281" s="107">
        <v>8.73</v>
      </c>
      <c r="V281" s="102">
        <f t="shared" ref="V281:AO281" si="289">B281-B282</f>
        <v>1.9999999999999574E-2</v>
      </c>
      <c r="W281" s="102">
        <f t="shared" si="289"/>
        <v>2.000000000000135E-2</v>
      </c>
      <c r="X281" s="102">
        <f t="shared" si="289"/>
        <v>-9.9999999999997868E-3</v>
      </c>
      <c r="Y281" s="102">
        <f t="shared" si="289"/>
        <v>-1.9999999999999574E-2</v>
      </c>
      <c r="Z281" s="102">
        <f t="shared" si="289"/>
        <v>-2.9999999999999361E-2</v>
      </c>
      <c r="AA281" s="102">
        <f t="shared" si="289"/>
        <v>-2.5000000000002132E-2</v>
      </c>
      <c r="AB281" s="102">
        <f t="shared" si="289"/>
        <v>-2.000000000000135E-2</v>
      </c>
      <c r="AC281" s="102">
        <f t="shared" si="289"/>
        <v>-1.3333333333335418E-2</v>
      </c>
      <c r="AD281" s="102">
        <f t="shared" si="289"/>
        <v>-6.6666666666659324E-3</v>
      </c>
      <c r="AE281" s="102">
        <f t="shared" si="289"/>
        <v>0</v>
      </c>
      <c r="AF281" s="102">
        <f t="shared" si="289"/>
        <v>3.9999999999995595E-3</v>
      </c>
      <c r="AG281" s="102">
        <f t="shared" si="289"/>
        <v>8.0000000000008953E-3</v>
      </c>
      <c r="AH281" s="102">
        <f t="shared" si="289"/>
        <v>1.1999999999998678E-2</v>
      </c>
      <c r="AI281" s="102">
        <f t="shared" si="289"/>
        <v>1.6000000000000014E-2</v>
      </c>
      <c r="AJ281" s="102">
        <f t="shared" si="289"/>
        <v>1.9999999999999574E-2</v>
      </c>
      <c r="AK281" s="102">
        <f t="shared" si="289"/>
        <v>1.8000000000000682E-2</v>
      </c>
      <c r="AL281" s="102">
        <f t="shared" si="289"/>
        <v>1.6000000000000014E-2</v>
      </c>
      <c r="AM281" s="102">
        <f t="shared" si="289"/>
        <v>1.3999999999999346E-2</v>
      </c>
      <c r="AN281" s="102">
        <f t="shared" si="289"/>
        <v>1.1999999999998678E-2</v>
      </c>
      <c r="AO281" s="102">
        <f t="shared" si="289"/>
        <v>9.9999999999997868E-3</v>
      </c>
      <c r="AP281" s="103">
        <f t="shared" si="13"/>
        <v>2.000000000000135E-2</v>
      </c>
    </row>
    <row r="282" spans="1:42" ht="12.75">
      <c r="A282" s="95">
        <v>42726</v>
      </c>
      <c r="B282" s="106">
        <v>8.5500000000000007</v>
      </c>
      <c r="C282" s="97">
        <v>8.3699999999999992</v>
      </c>
      <c r="D282" s="99">
        <v>8.36</v>
      </c>
      <c r="E282" s="99">
        <f t="shared" si="0"/>
        <v>8.3849999999999998</v>
      </c>
      <c r="F282" s="99">
        <v>8.41</v>
      </c>
      <c r="G282" s="99">
        <f t="shared" si="1"/>
        <v>8.4400000000000013</v>
      </c>
      <c r="H282" s="97">
        <v>8.4700000000000006</v>
      </c>
      <c r="I282" s="100">
        <f t="shared" si="2"/>
        <v>8.4966666666666679</v>
      </c>
      <c r="J282" s="100">
        <f t="shared" si="3"/>
        <v>8.5233333333333334</v>
      </c>
      <c r="K282" s="99">
        <v>8.5500000000000007</v>
      </c>
      <c r="L282" s="99">
        <f t="shared" si="4"/>
        <v>8.57</v>
      </c>
      <c r="M282" s="99">
        <f t="shared" si="5"/>
        <v>8.59</v>
      </c>
      <c r="N282" s="99">
        <f t="shared" si="6"/>
        <v>8.6100000000000012</v>
      </c>
      <c r="O282" s="99">
        <f t="shared" si="7"/>
        <v>8.6300000000000008</v>
      </c>
      <c r="P282" s="97">
        <v>8.65</v>
      </c>
      <c r="Q282" s="100">
        <f t="shared" si="8"/>
        <v>8.6639999999999997</v>
      </c>
      <c r="R282" s="100">
        <f t="shared" si="9"/>
        <v>8.6780000000000008</v>
      </c>
      <c r="S282" s="100">
        <f t="shared" si="10"/>
        <v>8.6920000000000002</v>
      </c>
      <c r="T282" s="100">
        <f t="shared" si="11"/>
        <v>8.7060000000000013</v>
      </c>
      <c r="U282" s="107">
        <v>8.7200000000000006</v>
      </c>
      <c r="V282" s="102">
        <f t="shared" ref="V282:AO282" si="290">B282-B283</f>
        <v>-2.9999999999999361E-2</v>
      </c>
      <c r="W282" s="102">
        <f t="shared" si="290"/>
        <v>-4.0000000000000924E-2</v>
      </c>
      <c r="X282" s="102">
        <f t="shared" si="290"/>
        <v>-9.9999999999997868E-3</v>
      </c>
      <c r="Y282" s="102">
        <f t="shared" si="290"/>
        <v>-9.9999999999997868E-3</v>
      </c>
      <c r="Z282" s="102">
        <f t="shared" si="290"/>
        <v>-9.9999999999997868E-3</v>
      </c>
      <c r="AA282" s="102">
        <f t="shared" si="290"/>
        <v>-1.9999999999999574E-2</v>
      </c>
      <c r="AB282" s="102">
        <f t="shared" si="290"/>
        <v>-2.9999999999999361E-2</v>
      </c>
      <c r="AC282" s="102">
        <f t="shared" si="290"/>
        <v>-3.3333333333331439E-2</v>
      </c>
      <c r="AD282" s="102">
        <f t="shared" si="290"/>
        <v>-3.6666666666667069E-2</v>
      </c>
      <c r="AE282" s="102">
        <f t="shared" si="290"/>
        <v>-3.9999999999999147E-2</v>
      </c>
      <c r="AF282" s="102">
        <f t="shared" si="290"/>
        <v>-3.9999999999999147E-2</v>
      </c>
      <c r="AG282" s="102">
        <f t="shared" si="290"/>
        <v>-3.9999999999999147E-2</v>
      </c>
      <c r="AH282" s="102">
        <f t="shared" si="290"/>
        <v>-3.9999999999999147E-2</v>
      </c>
      <c r="AI282" s="102">
        <f t="shared" si="290"/>
        <v>-3.9999999999999147E-2</v>
      </c>
      <c r="AJ282" s="102">
        <f t="shared" si="290"/>
        <v>-3.9999999999999147E-2</v>
      </c>
      <c r="AK282" s="102">
        <f t="shared" si="290"/>
        <v>-3.5999999999999588E-2</v>
      </c>
      <c r="AL282" s="102">
        <f t="shared" si="290"/>
        <v>-3.1999999999998252E-2</v>
      </c>
      <c r="AM282" s="102">
        <f t="shared" si="290"/>
        <v>-2.8000000000000469E-2</v>
      </c>
      <c r="AN282" s="102">
        <f t="shared" si="290"/>
        <v>-2.3999999999999133E-2</v>
      </c>
      <c r="AO282" s="102">
        <f t="shared" si="290"/>
        <v>-1.9999999999999574E-2</v>
      </c>
      <c r="AP282" s="103">
        <f t="shared" si="13"/>
        <v>-9.9999999999997868E-3</v>
      </c>
    </row>
    <row r="283" spans="1:42" ht="12.75">
      <c r="A283" s="95">
        <v>42725</v>
      </c>
      <c r="B283" s="106">
        <v>8.58</v>
      </c>
      <c r="C283" s="97">
        <v>8.41</v>
      </c>
      <c r="D283" s="99">
        <v>8.3699999999999992</v>
      </c>
      <c r="E283" s="99">
        <f t="shared" si="0"/>
        <v>8.3949999999999996</v>
      </c>
      <c r="F283" s="99">
        <v>8.42</v>
      </c>
      <c r="G283" s="99">
        <f t="shared" si="1"/>
        <v>8.4600000000000009</v>
      </c>
      <c r="H283" s="97">
        <v>8.5</v>
      </c>
      <c r="I283" s="100">
        <f t="shared" si="2"/>
        <v>8.5299999999999994</v>
      </c>
      <c r="J283" s="100">
        <f t="shared" si="3"/>
        <v>8.56</v>
      </c>
      <c r="K283" s="99">
        <v>8.59</v>
      </c>
      <c r="L283" s="99">
        <f t="shared" si="4"/>
        <v>8.61</v>
      </c>
      <c r="M283" s="99">
        <f t="shared" si="5"/>
        <v>8.629999999999999</v>
      </c>
      <c r="N283" s="99">
        <f t="shared" si="6"/>
        <v>8.65</v>
      </c>
      <c r="O283" s="99">
        <f t="shared" si="7"/>
        <v>8.67</v>
      </c>
      <c r="P283" s="97">
        <v>8.69</v>
      </c>
      <c r="Q283" s="100">
        <f t="shared" si="8"/>
        <v>8.6999999999999993</v>
      </c>
      <c r="R283" s="100">
        <f t="shared" si="9"/>
        <v>8.7099999999999991</v>
      </c>
      <c r="S283" s="100">
        <f t="shared" si="10"/>
        <v>8.7200000000000006</v>
      </c>
      <c r="T283" s="100">
        <f t="shared" si="11"/>
        <v>8.73</v>
      </c>
      <c r="U283" s="107">
        <v>8.74</v>
      </c>
      <c r="V283" s="102">
        <f t="shared" ref="V283:AO283" si="291">B283-B284</f>
        <v>1.9999999999999574E-2</v>
      </c>
      <c r="W283" s="102">
        <f t="shared" si="291"/>
        <v>1.9999999999999574E-2</v>
      </c>
      <c r="X283" s="102">
        <f t="shared" si="291"/>
        <v>0</v>
      </c>
      <c r="Y283" s="102">
        <f t="shared" si="291"/>
        <v>-4.9999999999990052E-3</v>
      </c>
      <c r="Z283" s="102">
        <f t="shared" si="291"/>
        <v>-9.9999999999997868E-3</v>
      </c>
      <c r="AA283" s="102">
        <f t="shared" si="291"/>
        <v>-4.9999999999990052E-3</v>
      </c>
      <c r="AB283" s="102">
        <f t="shared" si="291"/>
        <v>0</v>
      </c>
      <c r="AC283" s="102">
        <f t="shared" si="291"/>
        <v>-3.3333333333338544E-3</v>
      </c>
      <c r="AD283" s="102">
        <f t="shared" si="291"/>
        <v>-6.6666666666659324E-3</v>
      </c>
      <c r="AE283" s="102">
        <f t="shared" si="291"/>
        <v>-9.9999999999997868E-3</v>
      </c>
      <c r="AF283" s="102">
        <f t="shared" si="291"/>
        <v>-1.2000000000000455E-2</v>
      </c>
      <c r="AG283" s="102">
        <f t="shared" si="291"/>
        <v>-1.4000000000001123E-2</v>
      </c>
      <c r="AH283" s="102">
        <f t="shared" si="291"/>
        <v>-1.6000000000000014E-2</v>
      </c>
      <c r="AI283" s="102">
        <f t="shared" si="291"/>
        <v>-1.8000000000000682E-2</v>
      </c>
      <c r="AJ283" s="102">
        <f t="shared" si="291"/>
        <v>-2.000000000000135E-2</v>
      </c>
      <c r="AK283" s="102">
        <f t="shared" si="291"/>
        <v>-2.2000000000002018E-2</v>
      </c>
      <c r="AL283" s="102">
        <f t="shared" si="291"/>
        <v>-2.4000000000000909E-2</v>
      </c>
      <c r="AM283" s="102">
        <f t="shared" si="291"/>
        <v>-2.5999999999999801E-2</v>
      </c>
      <c r="AN283" s="102">
        <f t="shared" si="291"/>
        <v>-2.7999999999998693E-2</v>
      </c>
      <c r="AO283" s="102">
        <f t="shared" si="291"/>
        <v>-2.9999999999999361E-2</v>
      </c>
      <c r="AP283" s="103">
        <f t="shared" si="13"/>
        <v>1.9999999999999574E-2</v>
      </c>
    </row>
    <row r="284" spans="1:42" ht="12.75">
      <c r="A284" s="95">
        <v>42724</v>
      </c>
      <c r="B284" s="106">
        <v>8.56</v>
      </c>
      <c r="C284" s="97">
        <v>8.39</v>
      </c>
      <c r="D284" s="99">
        <v>8.3699999999999992</v>
      </c>
      <c r="E284" s="99">
        <f t="shared" si="0"/>
        <v>8.3999999999999986</v>
      </c>
      <c r="F284" s="99">
        <v>8.43</v>
      </c>
      <c r="G284" s="99">
        <f t="shared" si="1"/>
        <v>8.4649999999999999</v>
      </c>
      <c r="H284" s="97">
        <v>8.5</v>
      </c>
      <c r="I284" s="100">
        <f t="shared" si="2"/>
        <v>8.5333333333333332</v>
      </c>
      <c r="J284" s="100">
        <f t="shared" si="3"/>
        <v>8.5666666666666664</v>
      </c>
      <c r="K284" s="99">
        <v>8.6</v>
      </c>
      <c r="L284" s="99">
        <f t="shared" si="4"/>
        <v>8.6219999999999999</v>
      </c>
      <c r="M284" s="99">
        <f t="shared" si="5"/>
        <v>8.6440000000000001</v>
      </c>
      <c r="N284" s="99">
        <f t="shared" si="6"/>
        <v>8.6660000000000004</v>
      </c>
      <c r="O284" s="99">
        <f t="shared" si="7"/>
        <v>8.6880000000000006</v>
      </c>
      <c r="P284" s="97">
        <v>8.7100000000000009</v>
      </c>
      <c r="Q284" s="100">
        <f t="shared" si="8"/>
        <v>8.7220000000000013</v>
      </c>
      <c r="R284" s="100">
        <f t="shared" si="9"/>
        <v>8.734</v>
      </c>
      <c r="S284" s="100">
        <f t="shared" si="10"/>
        <v>8.7460000000000004</v>
      </c>
      <c r="T284" s="100">
        <f t="shared" si="11"/>
        <v>8.7579999999999991</v>
      </c>
      <c r="U284" s="107">
        <v>8.77</v>
      </c>
      <c r="V284" s="102">
        <f t="shared" ref="V284:AO284" si="292">B284-B285</f>
        <v>9.9999999999997868E-3</v>
      </c>
      <c r="W284" s="102">
        <f t="shared" si="292"/>
        <v>0</v>
      </c>
      <c r="X284" s="102">
        <f t="shared" si="292"/>
        <v>-1.0000000000001563E-2</v>
      </c>
      <c r="Y284" s="102">
        <f t="shared" si="292"/>
        <v>0</v>
      </c>
      <c r="Z284" s="102">
        <f t="shared" si="292"/>
        <v>9.9999999999997868E-3</v>
      </c>
      <c r="AA284" s="102">
        <f t="shared" si="292"/>
        <v>1.5000000000000568E-2</v>
      </c>
      <c r="AB284" s="102">
        <f t="shared" si="292"/>
        <v>1.9999999999999574E-2</v>
      </c>
      <c r="AC284" s="102">
        <f t="shared" si="292"/>
        <v>2.3333333333333428E-2</v>
      </c>
      <c r="AD284" s="102">
        <f t="shared" si="292"/>
        <v>2.6666666666665506E-2</v>
      </c>
      <c r="AE284" s="102">
        <f t="shared" si="292"/>
        <v>2.9999999999999361E-2</v>
      </c>
      <c r="AF284" s="102">
        <f t="shared" si="292"/>
        <v>3.2000000000000028E-2</v>
      </c>
      <c r="AG284" s="102">
        <f t="shared" si="292"/>
        <v>3.4000000000000696E-2</v>
      </c>
      <c r="AH284" s="102">
        <f t="shared" si="292"/>
        <v>3.5999999999999588E-2</v>
      </c>
      <c r="AI284" s="102">
        <f t="shared" si="292"/>
        <v>3.8000000000000256E-2</v>
      </c>
      <c r="AJ284" s="102">
        <f t="shared" si="292"/>
        <v>4.0000000000000924E-2</v>
      </c>
      <c r="AK284" s="102">
        <f t="shared" si="292"/>
        <v>4.2000000000001592E-2</v>
      </c>
      <c r="AL284" s="102">
        <f t="shared" si="292"/>
        <v>4.4000000000000483E-2</v>
      </c>
      <c r="AM284" s="102">
        <f t="shared" si="292"/>
        <v>4.5999999999999375E-2</v>
      </c>
      <c r="AN284" s="102">
        <f t="shared" si="292"/>
        <v>4.7999999999998266E-2</v>
      </c>
      <c r="AO284" s="102">
        <f t="shared" si="292"/>
        <v>4.9999999999998934E-2</v>
      </c>
      <c r="AP284" s="103">
        <f t="shared" si="13"/>
        <v>4.9999999999998934E-2</v>
      </c>
    </row>
    <row r="285" spans="1:42" ht="12.75">
      <c r="A285" s="95">
        <v>42723</v>
      </c>
      <c r="B285" s="106">
        <v>8.5500000000000007</v>
      </c>
      <c r="C285" s="97">
        <v>8.39</v>
      </c>
      <c r="D285" s="99">
        <v>8.3800000000000008</v>
      </c>
      <c r="E285" s="99">
        <f t="shared" si="0"/>
        <v>8.4</v>
      </c>
      <c r="F285" s="99">
        <v>8.42</v>
      </c>
      <c r="G285" s="99">
        <f t="shared" si="1"/>
        <v>8.4499999999999993</v>
      </c>
      <c r="H285" s="97">
        <v>8.48</v>
      </c>
      <c r="I285" s="100">
        <f t="shared" si="2"/>
        <v>8.51</v>
      </c>
      <c r="J285" s="100">
        <f t="shared" si="3"/>
        <v>8.5400000000000009</v>
      </c>
      <c r="K285" s="99">
        <v>8.57</v>
      </c>
      <c r="L285" s="99">
        <f t="shared" si="4"/>
        <v>8.59</v>
      </c>
      <c r="M285" s="99">
        <f t="shared" si="5"/>
        <v>8.61</v>
      </c>
      <c r="N285" s="99">
        <f t="shared" si="6"/>
        <v>8.6300000000000008</v>
      </c>
      <c r="O285" s="99">
        <f t="shared" si="7"/>
        <v>8.65</v>
      </c>
      <c r="P285" s="97">
        <v>8.67</v>
      </c>
      <c r="Q285" s="100">
        <f t="shared" si="8"/>
        <v>8.68</v>
      </c>
      <c r="R285" s="100">
        <f t="shared" si="9"/>
        <v>8.69</v>
      </c>
      <c r="S285" s="100">
        <f t="shared" si="10"/>
        <v>8.7000000000000011</v>
      </c>
      <c r="T285" s="100">
        <f t="shared" si="11"/>
        <v>8.7100000000000009</v>
      </c>
      <c r="U285" s="107">
        <v>8.7200000000000006</v>
      </c>
      <c r="V285" s="102">
        <f t="shared" ref="V285:AO285" si="293">B285-B286</f>
        <v>2.000000000000135E-2</v>
      </c>
      <c r="W285" s="102">
        <f t="shared" si="293"/>
        <v>-9.9999999999997868E-3</v>
      </c>
      <c r="X285" s="102">
        <f t="shared" si="293"/>
        <v>1.0000000000001563E-2</v>
      </c>
      <c r="Y285" s="102">
        <f t="shared" si="293"/>
        <v>9.9999999999997868E-3</v>
      </c>
      <c r="Z285" s="102">
        <f t="shared" si="293"/>
        <v>9.9999999999997868E-3</v>
      </c>
      <c r="AA285" s="102">
        <f t="shared" si="293"/>
        <v>4.9999999999990052E-3</v>
      </c>
      <c r="AB285" s="102">
        <f t="shared" si="293"/>
        <v>0</v>
      </c>
      <c r="AC285" s="102">
        <f t="shared" si="293"/>
        <v>-3.3333333333338544E-3</v>
      </c>
      <c r="AD285" s="102">
        <f t="shared" si="293"/>
        <v>-6.6666666666659324E-3</v>
      </c>
      <c r="AE285" s="102">
        <f t="shared" si="293"/>
        <v>-9.9999999999997868E-3</v>
      </c>
      <c r="AF285" s="102">
        <f t="shared" si="293"/>
        <v>-1.3999999999999346E-2</v>
      </c>
      <c r="AG285" s="102">
        <f t="shared" si="293"/>
        <v>-1.8000000000000682E-2</v>
      </c>
      <c r="AH285" s="102">
        <f t="shared" si="293"/>
        <v>-2.1999999999998465E-2</v>
      </c>
      <c r="AI285" s="102">
        <f t="shared" si="293"/>
        <v>-2.5999999999999801E-2</v>
      </c>
      <c r="AJ285" s="102">
        <f t="shared" si="293"/>
        <v>-2.9999999999999361E-2</v>
      </c>
      <c r="AK285" s="102">
        <f t="shared" si="293"/>
        <v>-3.2000000000000028E-2</v>
      </c>
      <c r="AL285" s="102">
        <f t="shared" si="293"/>
        <v>-3.4000000000000696E-2</v>
      </c>
      <c r="AM285" s="102">
        <f t="shared" si="293"/>
        <v>-3.5999999999997812E-2</v>
      </c>
      <c r="AN285" s="102">
        <f t="shared" si="293"/>
        <v>-3.7999999999998479E-2</v>
      </c>
      <c r="AO285" s="102">
        <f t="shared" si="293"/>
        <v>-3.9999999999999147E-2</v>
      </c>
      <c r="AP285" s="103">
        <f t="shared" si="13"/>
        <v>2.000000000000135E-2</v>
      </c>
    </row>
    <row r="286" spans="1:42" ht="12.75">
      <c r="A286" s="95">
        <v>42720</v>
      </c>
      <c r="B286" s="106">
        <v>8.5299999999999994</v>
      </c>
      <c r="C286" s="97">
        <v>8.4</v>
      </c>
      <c r="D286" s="99">
        <v>8.3699999999999992</v>
      </c>
      <c r="E286" s="99">
        <f t="shared" si="0"/>
        <v>8.39</v>
      </c>
      <c r="F286" s="99">
        <v>8.41</v>
      </c>
      <c r="G286" s="99">
        <f t="shared" si="1"/>
        <v>8.4450000000000003</v>
      </c>
      <c r="H286" s="97">
        <v>8.48</v>
      </c>
      <c r="I286" s="100">
        <f t="shared" si="2"/>
        <v>8.5133333333333336</v>
      </c>
      <c r="J286" s="100">
        <f t="shared" si="3"/>
        <v>8.5466666666666669</v>
      </c>
      <c r="K286" s="99">
        <v>8.58</v>
      </c>
      <c r="L286" s="99">
        <f t="shared" si="4"/>
        <v>8.6039999999999992</v>
      </c>
      <c r="M286" s="99">
        <f t="shared" si="5"/>
        <v>8.6280000000000001</v>
      </c>
      <c r="N286" s="99">
        <f t="shared" si="6"/>
        <v>8.6519999999999992</v>
      </c>
      <c r="O286" s="99">
        <f t="shared" si="7"/>
        <v>8.6760000000000002</v>
      </c>
      <c r="P286" s="97">
        <v>8.6999999999999993</v>
      </c>
      <c r="Q286" s="100">
        <f t="shared" si="8"/>
        <v>8.7119999999999997</v>
      </c>
      <c r="R286" s="100">
        <f t="shared" si="9"/>
        <v>8.7240000000000002</v>
      </c>
      <c r="S286" s="100">
        <f t="shared" si="10"/>
        <v>8.7359999999999989</v>
      </c>
      <c r="T286" s="100">
        <f t="shared" si="11"/>
        <v>8.7479999999999993</v>
      </c>
      <c r="U286" s="107">
        <v>8.76</v>
      </c>
      <c r="V286" s="102">
        <f t="shared" ref="V286:AO286" si="294">B286-B287</f>
        <v>-7.0000000000000284E-2</v>
      </c>
      <c r="W286" s="102">
        <f t="shared" si="294"/>
        <v>-1.9999999999999574E-2</v>
      </c>
      <c r="X286" s="102">
        <f t="shared" si="294"/>
        <v>-1.0000000000001563E-2</v>
      </c>
      <c r="Y286" s="102">
        <f t="shared" si="294"/>
        <v>-9.9999999999997868E-3</v>
      </c>
      <c r="Z286" s="102">
        <f t="shared" si="294"/>
        <v>-9.9999999999997868E-3</v>
      </c>
      <c r="AA286" s="102">
        <f t="shared" si="294"/>
        <v>-1.5000000000000568E-2</v>
      </c>
      <c r="AB286" s="102">
        <f t="shared" si="294"/>
        <v>-1.9999999999999574E-2</v>
      </c>
      <c r="AC286" s="102">
        <f t="shared" si="294"/>
        <v>-2.6666666666665506E-2</v>
      </c>
      <c r="AD286" s="102">
        <f t="shared" si="294"/>
        <v>-3.3333333333333215E-2</v>
      </c>
      <c r="AE286" s="102">
        <f t="shared" si="294"/>
        <v>-3.9999999999999147E-2</v>
      </c>
      <c r="AF286" s="102">
        <f t="shared" si="294"/>
        <v>-4.0000000000000924E-2</v>
      </c>
      <c r="AG286" s="102">
        <f t="shared" si="294"/>
        <v>-3.9999999999999147E-2</v>
      </c>
      <c r="AH286" s="102">
        <f t="shared" si="294"/>
        <v>-4.0000000000000924E-2</v>
      </c>
      <c r="AI286" s="102">
        <f t="shared" si="294"/>
        <v>-3.9999999999999147E-2</v>
      </c>
      <c r="AJ286" s="102">
        <f t="shared" si="294"/>
        <v>-4.0000000000000924E-2</v>
      </c>
      <c r="AK286" s="102">
        <f t="shared" si="294"/>
        <v>-4.1999999999999815E-2</v>
      </c>
      <c r="AL286" s="102">
        <f t="shared" si="294"/>
        <v>-4.4000000000000483E-2</v>
      </c>
      <c r="AM286" s="102">
        <f t="shared" si="294"/>
        <v>-4.6000000000001151E-2</v>
      </c>
      <c r="AN286" s="102">
        <f t="shared" si="294"/>
        <v>-4.8000000000001819E-2</v>
      </c>
      <c r="AO286" s="102">
        <f t="shared" si="294"/>
        <v>-5.0000000000000711E-2</v>
      </c>
      <c r="AP286" s="103">
        <f t="shared" si="13"/>
        <v>-9.9999999999997868E-3</v>
      </c>
    </row>
    <row r="287" spans="1:42" ht="12.75">
      <c r="A287" s="95">
        <v>42719</v>
      </c>
      <c r="B287" s="106">
        <v>8.6</v>
      </c>
      <c r="C287" s="97">
        <v>8.42</v>
      </c>
      <c r="D287" s="99">
        <v>8.3800000000000008</v>
      </c>
      <c r="E287" s="99">
        <f t="shared" si="0"/>
        <v>8.4</v>
      </c>
      <c r="F287" s="99">
        <v>8.42</v>
      </c>
      <c r="G287" s="99">
        <f t="shared" si="1"/>
        <v>8.4600000000000009</v>
      </c>
      <c r="H287" s="97">
        <v>8.5</v>
      </c>
      <c r="I287" s="100">
        <f t="shared" si="2"/>
        <v>8.5399999999999991</v>
      </c>
      <c r="J287" s="100">
        <f t="shared" si="3"/>
        <v>8.58</v>
      </c>
      <c r="K287" s="99">
        <v>8.6199999999999992</v>
      </c>
      <c r="L287" s="99">
        <f t="shared" si="4"/>
        <v>8.6440000000000001</v>
      </c>
      <c r="M287" s="99">
        <f t="shared" si="5"/>
        <v>8.6679999999999993</v>
      </c>
      <c r="N287" s="99">
        <f t="shared" si="6"/>
        <v>8.6920000000000002</v>
      </c>
      <c r="O287" s="99">
        <f t="shared" si="7"/>
        <v>8.7159999999999993</v>
      </c>
      <c r="P287" s="97">
        <v>8.74</v>
      </c>
      <c r="Q287" s="100">
        <f t="shared" si="8"/>
        <v>8.7539999999999996</v>
      </c>
      <c r="R287" s="100">
        <f t="shared" si="9"/>
        <v>8.7680000000000007</v>
      </c>
      <c r="S287" s="100">
        <f t="shared" si="10"/>
        <v>8.782</v>
      </c>
      <c r="T287" s="100">
        <f t="shared" si="11"/>
        <v>8.7960000000000012</v>
      </c>
      <c r="U287" s="107">
        <v>8.81</v>
      </c>
      <c r="V287" s="102">
        <f t="shared" ref="V287:AO287" si="295">B287-B288</f>
        <v>0</v>
      </c>
      <c r="W287" s="102">
        <f t="shared" si="295"/>
        <v>3.9999999999999147E-2</v>
      </c>
      <c r="X287" s="102">
        <f t="shared" si="295"/>
        <v>5.0000000000000711E-2</v>
      </c>
      <c r="Y287" s="102">
        <f t="shared" si="295"/>
        <v>6.0000000000000497E-2</v>
      </c>
      <c r="Z287" s="102">
        <f t="shared" si="295"/>
        <v>7.0000000000000284E-2</v>
      </c>
      <c r="AA287" s="102">
        <f t="shared" si="295"/>
        <v>8.0000000000001847E-2</v>
      </c>
      <c r="AB287" s="102">
        <f t="shared" si="295"/>
        <v>8.9999999999999858E-2</v>
      </c>
      <c r="AC287" s="102">
        <f t="shared" si="295"/>
        <v>0.10333333333333172</v>
      </c>
      <c r="AD287" s="102">
        <f t="shared" si="295"/>
        <v>0.11666666666666714</v>
      </c>
      <c r="AE287" s="102">
        <f t="shared" si="295"/>
        <v>0.12999999999999901</v>
      </c>
      <c r="AF287" s="102">
        <f t="shared" si="295"/>
        <v>0.13599999999999923</v>
      </c>
      <c r="AG287" s="102">
        <f t="shared" si="295"/>
        <v>0.14199999999999946</v>
      </c>
      <c r="AH287" s="102">
        <f t="shared" si="295"/>
        <v>0.14799999999999969</v>
      </c>
      <c r="AI287" s="102">
        <f t="shared" si="295"/>
        <v>0.15399999999999991</v>
      </c>
      <c r="AJ287" s="102">
        <f t="shared" si="295"/>
        <v>0.16000000000000014</v>
      </c>
      <c r="AK287" s="102">
        <f t="shared" si="295"/>
        <v>0.1639999999999997</v>
      </c>
      <c r="AL287" s="102">
        <f t="shared" si="295"/>
        <v>0.16800000000000104</v>
      </c>
      <c r="AM287" s="102">
        <f t="shared" si="295"/>
        <v>0.17199999999999882</v>
      </c>
      <c r="AN287" s="102">
        <f t="shared" si="295"/>
        <v>0.17600000000000016</v>
      </c>
      <c r="AO287" s="102">
        <f t="shared" si="295"/>
        <v>0.17999999999999972</v>
      </c>
      <c r="AP287" s="103">
        <f t="shared" si="13"/>
        <v>0.17999999999999972</v>
      </c>
    </row>
    <row r="288" spans="1:42" ht="12.75">
      <c r="A288" s="95">
        <v>42718</v>
      </c>
      <c r="B288" s="106">
        <v>8.6</v>
      </c>
      <c r="C288" s="97">
        <v>8.3800000000000008</v>
      </c>
      <c r="D288" s="99">
        <v>8.33</v>
      </c>
      <c r="E288" s="99">
        <f t="shared" si="0"/>
        <v>8.34</v>
      </c>
      <c r="F288" s="99">
        <v>8.35</v>
      </c>
      <c r="G288" s="99">
        <f t="shared" si="1"/>
        <v>8.379999999999999</v>
      </c>
      <c r="H288" s="97">
        <v>8.41</v>
      </c>
      <c r="I288" s="100">
        <f t="shared" si="2"/>
        <v>8.4366666666666674</v>
      </c>
      <c r="J288" s="100">
        <f t="shared" si="3"/>
        <v>8.4633333333333329</v>
      </c>
      <c r="K288" s="99">
        <v>8.49</v>
      </c>
      <c r="L288" s="99">
        <f t="shared" si="4"/>
        <v>8.5080000000000009</v>
      </c>
      <c r="M288" s="99">
        <f t="shared" si="5"/>
        <v>8.5259999999999998</v>
      </c>
      <c r="N288" s="99">
        <f t="shared" si="6"/>
        <v>8.5440000000000005</v>
      </c>
      <c r="O288" s="99">
        <f t="shared" si="7"/>
        <v>8.5619999999999994</v>
      </c>
      <c r="P288" s="97">
        <v>8.58</v>
      </c>
      <c r="Q288" s="100">
        <f t="shared" si="8"/>
        <v>8.59</v>
      </c>
      <c r="R288" s="100">
        <f t="shared" si="9"/>
        <v>8.6</v>
      </c>
      <c r="S288" s="100">
        <f t="shared" si="10"/>
        <v>8.6100000000000012</v>
      </c>
      <c r="T288" s="100">
        <f t="shared" si="11"/>
        <v>8.620000000000001</v>
      </c>
      <c r="U288" s="107">
        <v>8.6300000000000008</v>
      </c>
      <c r="V288" s="102">
        <f t="shared" ref="V288:AO288" si="296">B288-B289</f>
        <v>-8.9999999999999858E-2</v>
      </c>
      <c r="W288" s="102">
        <f t="shared" si="296"/>
        <v>-9.9999999999999645E-2</v>
      </c>
      <c r="X288" s="102">
        <f t="shared" si="296"/>
        <v>-7.0000000000000284E-2</v>
      </c>
      <c r="Y288" s="102">
        <f t="shared" si="296"/>
        <v>-5.0000000000000711E-2</v>
      </c>
      <c r="Z288" s="102">
        <f t="shared" si="296"/>
        <v>-3.0000000000001137E-2</v>
      </c>
      <c r="AA288" s="102">
        <f t="shared" si="296"/>
        <v>-2.000000000000135E-2</v>
      </c>
      <c r="AB288" s="102">
        <f t="shared" si="296"/>
        <v>-9.9999999999997868E-3</v>
      </c>
      <c r="AC288" s="102">
        <f t="shared" si="296"/>
        <v>-1.3333333333331865E-2</v>
      </c>
      <c r="AD288" s="102">
        <f t="shared" si="296"/>
        <v>-1.6666666666667496E-2</v>
      </c>
      <c r="AE288" s="102">
        <f t="shared" si="296"/>
        <v>-1.9999999999999574E-2</v>
      </c>
      <c r="AF288" s="102">
        <f t="shared" si="296"/>
        <v>-1.9999999999999574E-2</v>
      </c>
      <c r="AG288" s="102">
        <f t="shared" si="296"/>
        <v>-1.9999999999999574E-2</v>
      </c>
      <c r="AH288" s="102">
        <f t="shared" si="296"/>
        <v>-1.9999999999999574E-2</v>
      </c>
      <c r="AI288" s="102">
        <f t="shared" si="296"/>
        <v>-1.9999999999999574E-2</v>
      </c>
      <c r="AJ288" s="102">
        <f t="shared" si="296"/>
        <v>-1.9999999999999574E-2</v>
      </c>
      <c r="AK288" s="102">
        <f t="shared" si="296"/>
        <v>-1.8000000000000682E-2</v>
      </c>
      <c r="AL288" s="102">
        <f t="shared" si="296"/>
        <v>-1.6000000000000014E-2</v>
      </c>
      <c r="AM288" s="102">
        <f t="shared" si="296"/>
        <v>-1.3999999999999346E-2</v>
      </c>
      <c r="AN288" s="102">
        <f t="shared" si="296"/>
        <v>-1.1999999999998678E-2</v>
      </c>
      <c r="AO288" s="102">
        <f t="shared" si="296"/>
        <v>-9.9999999999997868E-3</v>
      </c>
      <c r="AP288" s="103">
        <f t="shared" si="13"/>
        <v>-9.9999999999997868E-3</v>
      </c>
    </row>
    <row r="289" spans="1:42" ht="12.75">
      <c r="A289" s="95">
        <v>42717</v>
      </c>
      <c r="B289" s="106">
        <v>8.69</v>
      </c>
      <c r="C289" s="97">
        <v>8.48</v>
      </c>
      <c r="D289" s="99">
        <v>8.4</v>
      </c>
      <c r="E289" s="99">
        <f t="shared" si="0"/>
        <v>8.39</v>
      </c>
      <c r="F289" s="99">
        <v>8.3800000000000008</v>
      </c>
      <c r="G289" s="99">
        <f t="shared" si="1"/>
        <v>8.4</v>
      </c>
      <c r="H289" s="97">
        <v>8.42</v>
      </c>
      <c r="I289" s="100">
        <f t="shared" si="2"/>
        <v>8.4499999999999993</v>
      </c>
      <c r="J289" s="100">
        <f t="shared" si="3"/>
        <v>8.48</v>
      </c>
      <c r="K289" s="99">
        <v>8.51</v>
      </c>
      <c r="L289" s="99">
        <f t="shared" si="4"/>
        <v>8.5280000000000005</v>
      </c>
      <c r="M289" s="99">
        <f t="shared" si="5"/>
        <v>8.5459999999999994</v>
      </c>
      <c r="N289" s="99">
        <f t="shared" si="6"/>
        <v>8.5640000000000001</v>
      </c>
      <c r="O289" s="99">
        <f t="shared" si="7"/>
        <v>8.581999999999999</v>
      </c>
      <c r="P289" s="97">
        <v>8.6</v>
      </c>
      <c r="Q289" s="100">
        <f t="shared" si="8"/>
        <v>8.6080000000000005</v>
      </c>
      <c r="R289" s="100">
        <f t="shared" si="9"/>
        <v>8.6159999999999997</v>
      </c>
      <c r="S289" s="100">
        <f t="shared" si="10"/>
        <v>8.6240000000000006</v>
      </c>
      <c r="T289" s="100">
        <f t="shared" si="11"/>
        <v>8.6319999999999997</v>
      </c>
      <c r="U289" s="107">
        <v>8.64</v>
      </c>
      <c r="V289" s="102">
        <f t="shared" ref="V289:AO289" si="297">B289-B290</f>
        <v>9.9999999999997868E-3</v>
      </c>
      <c r="W289" s="102">
        <f t="shared" si="297"/>
        <v>1.9999999999999574E-2</v>
      </c>
      <c r="X289" s="102">
        <f t="shared" si="297"/>
        <v>-9.9999999999997868E-3</v>
      </c>
      <c r="Y289" s="102">
        <f t="shared" si="297"/>
        <v>-2.4999999999998579E-2</v>
      </c>
      <c r="Z289" s="102">
        <f t="shared" si="297"/>
        <v>-3.9999999999999147E-2</v>
      </c>
      <c r="AA289" s="102">
        <f t="shared" si="297"/>
        <v>-3.4999999999998366E-2</v>
      </c>
      <c r="AB289" s="102">
        <f t="shared" si="297"/>
        <v>-2.9999999999999361E-2</v>
      </c>
      <c r="AC289" s="102">
        <f t="shared" si="297"/>
        <v>-1.3333333333333641E-2</v>
      </c>
      <c r="AD289" s="102">
        <f t="shared" si="297"/>
        <v>3.3333333333338544E-3</v>
      </c>
      <c r="AE289" s="102">
        <f t="shared" si="297"/>
        <v>1.9999999999999574E-2</v>
      </c>
      <c r="AF289" s="102">
        <f t="shared" si="297"/>
        <v>3.0000000000001137E-2</v>
      </c>
      <c r="AG289" s="102">
        <f t="shared" si="297"/>
        <v>3.9999999999999147E-2</v>
      </c>
      <c r="AH289" s="102">
        <f t="shared" si="297"/>
        <v>5.0000000000000711E-2</v>
      </c>
      <c r="AI289" s="102">
        <f t="shared" si="297"/>
        <v>5.9999999999998721E-2</v>
      </c>
      <c r="AJ289" s="102">
        <f t="shared" si="297"/>
        <v>7.0000000000000284E-2</v>
      </c>
      <c r="AK289" s="102">
        <f t="shared" si="297"/>
        <v>7.6000000000000512E-2</v>
      </c>
      <c r="AL289" s="102">
        <f t="shared" si="297"/>
        <v>8.2000000000000739E-2</v>
      </c>
      <c r="AM289" s="102">
        <f t="shared" si="297"/>
        <v>8.8000000000000966E-2</v>
      </c>
      <c r="AN289" s="102">
        <f t="shared" si="297"/>
        <v>9.4000000000001194E-2</v>
      </c>
      <c r="AO289" s="102">
        <f t="shared" si="297"/>
        <v>0.10000000000000142</v>
      </c>
      <c r="AP289" s="103">
        <f t="shared" si="13"/>
        <v>0.10000000000000142</v>
      </c>
    </row>
    <row r="290" spans="1:42" ht="12.75">
      <c r="A290" s="95">
        <v>42716</v>
      </c>
      <c r="B290" s="106">
        <v>8.68</v>
      </c>
      <c r="C290" s="97">
        <v>8.4600000000000009</v>
      </c>
      <c r="D290" s="99">
        <v>8.41</v>
      </c>
      <c r="E290" s="99">
        <f t="shared" si="0"/>
        <v>8.4149999999999991</v>
      </c>
      <c r="F290" s="99">
        <v>8.42</v>
      </c>
      <c r="G290" s="99">
        <f t="shared" si="1"/>
        <v>8.4349999999999987</v>
      </c>
      <c r="H290" s="97">
        <v>8.4499999999999993</v>
      </c>
      <c r="I290" s="100">
        <f t="shared" si="2"/>
        <v>8.4633333333333329</v>
      </c>
      <c r="J290" s="100">
        <f t="shared" si="3"/>
        <v>8.4766666666666666</v>
      </c>
      <c r="K290" s="99">
        <v>8.49</v>
      </c>
      <c r="L290" s="99">
        <f t="shared" si="4"/>
        <v>8.4979999999999993</v>
      </c>
      <c r="M290" s="99">
        <f t="shared" si="5"/>
        <v>8.5060000000000002</v>
      </c>
      <c r="N290" s="99">
        <f t="shared" si="6"/>
        <v>8.5139999999999993</v>
      </c>
      <c r="O290" s="99">
        <f t="shared" si="7"/>
        <v>8.5220000000000002</v>
      </c>
      <c r="P290" s="97">
        <v>8.5299999999999994</v>
      </c>
      <c r="Q290" s="100">
        <f t="shared" si="8"/>
        <v>8.532</v>
      </c>
      <c r="R290" s="100">
        <f t="shared" si="9"/>
        <v>8.5339999999999989</v>
      </c>
      <c r="S290" s="100">
        <f t="shared" si="10"/>
        <v>8.5359999999999996</v>
      </c>
      <c r="T290" s="100">
        <f t="shared" si="11"/>
        <v>8.5379999999999985</v>
      </c>
      <c r="U290" s="107">
        <v>8.5399999999999991</v>
      </c>
      <c r="V290" s="102">
        <f t="shared" ref="V290:AO290" si="298">B290-B291</f>
        <v>-7.0000000000000284E-2</v>
      </c>
      <c r="W290" s="102">
        <f t="shared" si="298"/>
        <v>-0.12999999999999901</v>
      </c>
      <c r="X290" s="102">
        <f t="shared" si="298"/>
        <v>-0.14000000000000057</v>
      </c>
      <c r="Y290" s="102">
        <f t="shared" si="298"/>
        <v>-0.12000000000000099</v>
      </c>
      <c r="Z290" s="102">
        <f t="shared" si="298"/>
        <v>-9.9999999999999645E-2</v>
      </c>
      <c r="AA290" s="102">
        <f t="shared" si="298"/>
        <v>-8.0000000000001847E-2</v>
      </c>
      <c r="AB290" s="102">
        <f t="shared" si="298"/>
        <v>-6.0000000000000497E-2</v>
      </c>
      <c r="AC290" s="102">
        <f t="shared" si="298"/>
        <v>-5.3333333333332789E-2</v>
      </c>
      <c r="AD290" s="102">
        <f t="shared" si="298"/>
        <v>-4.6666666666666856E-2</v>
      </c>
      <c r="AE290" s="102">
        <f t="shared" si="298"/>
        <v>-3.9999999999999147E-2</v>
      </c>
      <c r="AF290" s="102">
        <f t="shared" si="298"/>
        <v>-4.0000000000000924E-2</v>
      </c>
      <c r="AG290" s="102">
        <f t="shared" si="298"/>
        <v>-3.9999999999999147E-2</v>
      </c>
      <c r="AH290" s="102">
        <f t="shared" si="298"/>
        <v>-4.0000000000000924E-2</v>
      </c>
      <c r="AI290" s="102">
        <f t="shared" si="298"/>
        <v>-3.9999999999999147E-2</v>
      </c>
      <c r="AJ290" s="102">
        <f t="shared" si="298"/>
        <v>-4.0000000000000924E-2</v>
      </c>
      <c r="AK290" s="102">
        <f t="shared" si="298"/>
        <v>-4.1999999999999815E-2</v>
      </c>
      <c r="AL290" s="102">
        <f t="shared" si="298"/>
        <v>-4.4000000000000483E-2</v>
      </c>
      <c r="AM290" s="102">
        <f t="shared" si="298"/>
        <v>-4.6000000000001151E-2</v>
      </c>
      <c r="AN290" s="102">
        <f t="shared" si="298"/>
        <v>-4.8000000000001819E-2</v>
      </c>
      <c r="AO290" s="102">
        <f t="shared" si="298"/>
        <v>-5.0000000000000711E-2</v>
      </c>
      <c r="AP290" s="103">
        <f t="shared" si="13"/>
        <v>-3.9999999999999147E-2</v>
      </c>
    </row>
    <row r="291" spans="1:42" ht="12.75">
      <c r="A291" s="95">
        <v>42713</v>
      </c>
      <c r="B291" s="106">
        <v>8.75</v>
      </c>
      <c r="C291" s="97">
        <v>8.59</v>
      </c>
      <c r="D291" s="99">
        <v>8.5500000000000007</v>
      </c>
      <c r="E291" s="99">
        <f t="shared" si="0"/>
        <v>8.5350000000000001</v>
      </c>
      <c r="F291" s="99">
        <v>8.52</v>
      </c>
      <c r="G291" s="99">
        <f t="shared" si="1"/>
        <v>8.5150000000000006</v>
      </c>
      <c r="H291" s="97">
        <v>8.51</v>
      </c>
      <c r="I291" s="100">
        <f t="shared" si="2"/>
        <v>8.5166666666666657</v>
      </c>
      <c r="J291" s="100">
        <f t="shared" si="3"/>
        <v>8.5233333333333334</v>
      </c>
      <c r="K291" s="99">
        <v>8.5299999999999994</v>
      </c>
      <c r="L291" s="99">
        <f t="shared" si="4"/>
        <v>8.5380000000000003</v>
      </c>
      <c r="M291" s="99">
        <f t="shared" si="5"/>
        <v>8.5459999999999994</v>
      </c>
      <c r="N291" s="99">
        <f t="shared" si="6"/>
        <v>8.5540000000000003</v>
      </c>
      <c r="O291" s="99">
        <f t="shared" si="7"/>
        <v>8.5619999999999994</v>
      </c>
      <c r="P291" s="97">
        <v>8.57</v>
      </c>
      <c r="Q291" s="100">
        <f t="shared" si="8"/>
        <v>8.5739999999999998</v>
      </c>
      <c r="R291" s="100">
        <f t="shared" si="9"/>
        <v>8.5779999999999994</v>
      </c>
      <c r="S291" s="100">
        <f t="shared" si="10"/>
        <v>8.5820000000000007</v>
      </c>
      <c r="T291" s="100">
        <f t="shared" si="11"/>
        <v>8.5860000000000003</v>
      </c>
      <c r="U291" s="107">
        <v>8.59</v>
      </c>
      <c r="V291" s="102">
        <f t="shared" ref="V291:AO291" si="299">B291-B292</f>
        <v>-5.0000000000000711E-2</v>
      </c>
      <c r="W291" s="102">
        <f t="shared" si="299"/>
        <v>-7.0000000000000284E-2</v>
      </c>
      <c r="X291" s="102">
        <f t="shared" si="299"/>
        <v>-5.9999999999998721E-2</v>
      </c>
      <c r="Y291" s="102">
        <f t="shared" si="299"/>
        <v>-4.4999999999999929E-2</v>
      </c>
      <c r="Z291" s="102">
        <f t="shared" si="299"/>
        <v>-3.0000000000001137E-2</v>
      </c>
      <c r="AA291" s="102">
        <f t="shared" si="299"/>
        <v>-2.9999999999999361E-2</v>
      </c>
      <c r="AB291" s="102">
        <f t="shared" si="299"/>
        <v>-2.9999999999999361E-2</v>
      </c>
      <c r="AC291" s="102">
        <f t="shared" si="299"/>
        <v>-4.3333333333333002E-2</v>
      </c>
      <c r="AD291" s="102">
        <f t="shared" si="299"/>
        <v>-5.6666666666666643E-2</v>
      </c>
      <c r="AE291" s="102">
        <f t="shared" si="299"/>
        <v>-7.0000000000000284E-2</v>
      </c>
      <c r="AF291" s="102">
        <f t="shared" si="299"/>
        <v>-7.3999999999999844E-2</v>
      </c>
      <c r="AG291" s="102">
        <f t="shared" si="299"/>
        <v>-7.800000000000118E-2</v>
      </c>
      <c r="AH291" s="102">
        <f t="shared" si="299"/>
        <v>-8.1999999999998963E-2</v>
      </c>
      <c r="AI291" s="102">
        <f t="shared" si="299"/>
        <v>-8.6000000000000298E-2</v>
      </c>
      <c r="AJ291" s="102">
        <f t="shared" si="299"/>
        <v>-8.9999999999999858E-2</v>
      </c>
      <c r="AK291" s="102">
        <f t="shared" si="299"/>
        <v>-8.9999999999999858E-2</v>
      </c>
      <c r="AL291" s="102">
        <f t="shared" si="299"/>
        <v>-8.9999999999999858E-2</v>
      </c>
      <c r="AM291" s="102">
        <f t="shared" si="299"/>
        <v>-8.9999999999999858E-2</v>
      </c>
      <c r="AN291" s="102">
        <f t="shared" si="299"/>
        <v>-8.9999999999999858E-2</v>
      </c>
      <c r="AO291" s="102">
        <f t="shared" si="299"/>
        <v>-8.9999999999999858E-2</v>
      </c>
      <c r="AP291" s="103">
        <f t="shared" si="13"/>
        <v>-2.9999999999999361E-2</v>
      </c>
    </row>
    <row r="292" spans="1:42" ht="12.75">
      <c r="A292" s="109">
        <v>42712</v>
      </c>
      <c r="B292" s="106">
        <v>8.8000000000000007</v>
      </c>
      <c r="C292" s="97">
        <v>8.66</v>
      </c>
      <c r="D292" s="99">
        <v>8.61</v>
      </c>
      <c r="E292" s="99">
        <f t="shared" si="0"/>
        <v>8.58</v>
      </c>
      <c r="F292" s="99">
        <v>8.5500000000000007</v>
      </c>
      <c r="G292" s="99">
        <f t="shared" si="1"/>
        <v>8.5449999999999999</v>
      </c>
      <c r="H292" s="97">
        <v>8.5399999999999991</v>
      </c>
      <c r="I292" s="100">
        <f t="shared" si="2"/>
        <v>8.5599999999999987</v>
      </c>
      <c r="J292" s="100">
        <f t="shared" si="3"/>
        <v>8.58</v>
      </c>
      <c r="K292" s="99">
        <v>8.6</v>
      </c>
      <c r="L292" s="99">
        <f t="shared" si="4"/>
        <v>8.6120000000000001</v>
      </c>
      <c r="M292" s="99">
        <f t="shared" si="5"/>
        <v>8.6240000000000006</v>
      </c>
      <c r="N292" s="99">
        <f t="shared" si="6"/>
        <v>8.6359999999999992</v>
      </c>
      <c r="O292" s="99">
        <f t="shared" si="7"/>
        <v>8.6479999999999997</v>
      </c>
      <c r="P292" s="97">
        <v>8.66</v>
      </c>
      <c r="Q292" s="100">
        <f t="shared" si="8"/>
        <v>8.6639999999999997</v>
      </c>
      <c r="R292" s="100">
        <f t="shared" si="9"/>
        <v>8.6679999999999993</v>
      </c>
      <c r="S292" s="100">
        <f t="shared" si="10"/>
        <v>8.6720000000000006</v>
      </c>
      <c r="T292" s="100">
        <f t="shared" si="11"/>
        <v>8.6760000000000002</v>
      </c>
      <c r="U292" s="107">
        <v>8.68</v>
      </c>
      <c r="V292" s="102">
        <f t="shared" ref="V292:AO292" si="300">B292-B293</f>
        <v>-9.9999999999997868E-3</v>
      </c>
      <c r="W292" s="102">
        <f t="shared" si="300"/>
        <v>-3.9999999999999147E-2</v>
      </c>
      <c r="X292" s="102">
        <f t="shared" si="300"/>
        <v>-7.0000000000000284E-2</v>
      </c>
      <c r="Y292" s="102">
        <f t="shared" si="300"/>
        <v>-8.0000000000000071E-2</v>
      </c>
      <c r="Z292" s="102">
        <f t="shared" si="300"/>
        <v>-8.9999999999999858E-2</v>
      </c>
      <c r="AA292" s="102">
        <f t="shared" si="300"/>
        <v>-9.0000000000001634E-2</v>
      </c>
      <c r="AB292" s="102">
        <f t="shared" si="300"/>
        <v>-9.0000000000001634E-2</v>
      </c>
      <c r="AC292" s="102">
        <f t="shared" si="300"/>
        <v>-8.0000000000001847E-2</v>
      </c>
      <c r="AD292" s="102">
        <f t="shared" si="300"/>
        <v>-7.0000000000000284E-2</v>
      </c>
      <c r="AE292" s="102">
        <f t="shared" si="300"/>
        <v>-6.0000000000000497E-2</v>
      </c>
      <c r="AF292" s="102">
        <f t="shared" si="300"/>
        <v>-5.7999999999999829E-2</v>
      </c>
      <c r="AG292" s="102">
        <f t="shared" si="300"/>
        <v>-5.5999999999999162E-2</v>
      </c>
      <c r="AH292" s="102">
        <f t="shared" si="300"/>
        <v>-5.4000000000002046E-2</v>
      </c>
      <c r="AI292" s="102">
        <f t="shared" si="300"/>
        <v>-5.2000000000001378E-2</v>
      </c>
      <c r="AJ292" s="102">
        <f t="shared" si="300"/>
        <v>-5.0000000000000711E-2</v>
      </c>
      <c r="AK292" s="102">
        <f t="shared" si="300"/>
        <v>-5.0000000000000711E-2</v>
      </c>
      <c r="AL292" s="102">
        <f t="shared" si="300"/>
        <v>-5.0000000000000711E-2</v>
      </c>
      <c r="AM292" s="102">
        <f t="shared" si="300"/>
        <v>-5.0000000000000711E-2</v>
      </c>
      <c r="AN292" s="102">
        <f t="shared" si="300"/>
        <v>-5.0000000000000711E-2</v>
      </c>
      <c r="AO292" s="102">
        <f t="shared" si="300"/>
        <v>-5.0000000000000711E-2</v>
      </c>
      <c r="AP292" s="103">
        <f t="shared" si="13"/>
        <v>-9.9999999999997868E-3</v>
      </c>
    </row>
    <row r="293" spans="1:42" ht="12.75">
      <c r="A293" s="109">
        <v>42711</v>
      </c>
      <c r="B293" s="106">
        <v>8.81</v>
      </c>
      <c r="C293" s="97">
        <v>8.6999999999999993</v>
      </c>
      <c r="D293" s="99">
        <v>8.68</v>
      </c>
      <c r="E293" s="99">
        <f t="shared" si="0"/>
        <v>8.66</v>
      </c>
      <c r="F293" s="99">
        <v>8.64</v>
      </c>
      <c r="G293" s="99">
        <f t="shared" si="1"/>
        <v>8.6350000000000016</v>
      </c>
      <c r="H293" s="97">
        <v>8.6300000000000008</v>
      </c>
      <c r="I293" s="100">
        <f t="shared" si="2"/>
        <v>8.64</v>
      </c>
      <c r="J293" s="100">
        <f t="shared" si="3"/>
        <v>8.65</v>
      </c>
      <c r="K293" s="99">
        <v>8.66</v>
      </c>
      <c r="L293" s="99">
        <f t="shared" si="4"/>
        <v>8.67</v>
      </c>
      <c r="M293" s="99">
        <f t="shared" si="5"/>
        <v>8.68</v>
      </c>
      <c r="N293" s="99">
        <f t="shared" si="6"/>
        <v>8.6900000000000013</v>
      </c>
      <c r="O293" s="99">
        <f t="shared" si="7"/>
        <v>8.7000000000000011</v>
      </c>
      <c r="P293" s="97">
        <v>8.7100000000000009</v>
      </c>
      <c r="Q293" s="100">
        <f t="shared" si="8"/>
        <v>8.7140000000000004</v>
      </c>
      <c r="R293" s="100">
        <f t="shared" si="9"/>
        <v>8.718</v>
      </c>
      <c r="S293" s="100">
        <f t="shared" si="10"/>
        <v>8.7220000000000013</v>
      </c>
      <c r="T293" s="100">
        <f t="shared" si="11"/>
        <v>8.7260000000000009</v>
      </c>
      <c r="U293" s="107">
        <v>8.73</v>
      </c>
      <c r="V293" s="102">
        <f t="shared" ref="V293:AO293" si="301">B293-B294</f>
        <v>-4.9999999999998934E-2</v>
      </c>
      <c r="W293" s="102">
        <f t="shared" si="301"/>
        <v>-3.0000000000001137E-2</v>
      </c>
      <c r="X293" s="102">
        <f t="shared" si="301"/>
        <v>-1.9999999999999574E-2</v>
      </c>
      <c r="Y293" s="102">
        <f t="shared" si="301"/>
        <v>-4.4999999999999929E-2</v>
      </c>
      <c r="Z293" s="102">
        <f t="shared" si="301"/>
        <v>-7.0000000000000284E-2</v>
      </c>
      <c r="AA293" s="102">
        <f t="shared" si="301"/>
        <v>-7.9999999999998295E-2</v>
      </c>
      <c r="AB293" s="102">
        <f t="shared" si="301"/>
        <v>-8.9999999999999858E-2</v>
      </c>
      <c r="AC293" s="102">
        <f t="shared" si="301"/>
        <v>-8.3333333333333925E-2</v>
      </c>
      <c r="AD293" s="102">
        <f t="shared" si="301"/>
        <v>-7.6666666666666217E-2</v>
      </c>
      <c r="AE293" s="102">
        <f t="shared" si="301"/>
        <v>-7.0000000000000284E-2</v>
      </c>
      <c r="AF293" s="102">
        <f t="shared" si="301"/>
        <v>-6.6000000000000725E-2</v>
      </c>
      <c r="AG293" s="102">
        <f t="shared" si="301"/>
        <v>-6.2000000000001165E-2</v>
      </c>
      <c r="AH293" s="102">
        <f t="shared" si="301"/>
        <v>-5.7999999999998053E-2</v>
      </c>
      <c r="AI293" s="102">
        <f t="shared" si="301"/>
        <v>-5.3999999999998494E-2</v>
      </c>
      <c r="AJ293" s="102">
        <f t="shared" si="301"/>
        <v>-4.9999999999998934E-2</v>
      </c>
      <c r="AK293" s="102">
        <f t="shared" si="301"/>
        <v>-4.9999999999998934E-2</v>
      </c>
      <c r="AL293" s="102">
        <f t="shared" si="301"/>
        <v>-4.9999999999998934E-2</v>
      </c>
      <c r="AM293" s="102">
        <f t="shared" si="301"/>
        <v>-4.9999999999998934E-2</v>
      </c>
      <c r="AN293" s="102">
        <f t="shared" si="301"/>
        <v>-4.9999999999998934E-2</v>
      </c>
      <c r="AO293" s="102">
        <f t="shared" si="301"/>
        <v>-4.9999999999998934E-2</v>
      </c>
      <c r="AP293" s="103">
        <f t="shared" si="13"/>
        <v>-1.9999999999999574E-2</v>
      </c>
    </row>
    <row r="294" spans="1:42" ht="12.75">
      <c r="A294" s="109">
        <v>42710</v>
      </c>
      <c r="B294" s="106">
        <v>8.86</v>
      </c>
      <c r="C294" s="97">
        <v>8.73</v>
      </c>
      <c r="D294" s="99">
        <v>8.6999999999999993</v>
      </c>
      <c r="E294" s="99">
        <f t="shared" si="0"/>
        <v>8.7050000000000001</v>
      </c>
      <c r="F294" s="99">
        <v>8.7100000000000009</v>
      </c>
      <c r="G294" s="99">
        <f t="shared" si="1"/>
        <v>8.7149999999999999</v>
      </c>
      <c r="H294" s="97">
        <v>8.7200000000000006</v>
      </c>
      <c r="I294" s="100">
        <f t="shared" si="2"/>
        <v>8.7233333333333345</v>
      </c>
      <c r="J294" s="100">
        <f t="shared" si="3"/>
        <v>8.7266666666666666</v>
      </c>
      <c r="K294" s="99">
        <v>8.73</v>
      </c>
      <c r="L294" s="99">
        <f t="shared" si="4"/>
        <v>8.7360000000000007</v>
      </c>
      <c r="M294" s="99">
        <f t="shared" si="5"/>
        <v>8.7420000000000009</v>
      </c>
      <c r="N294" s="99">
        <f t="shared" si="6"/>
        <v>8.7479999999999993</v>
      </c>
      <c r="O294" s="99">
        <f t="shared" si="7"/>
        <v>8.7539999999999996</v>
      </c>
      <c r="P294" s="97">
        <v>8.76</v>
      </c>
      <c r="Q294" s="100">
        <f t="shared" si="8"/>
        <v>8.7639999999999993</v>
      </c>
      <c r="R294" s="100">
        <f t="shared" si="9"/>
        <v>8.7679999999999989</v>
      </c>
      <c r="S294" s="100">
        <f t="shared" si="10"/>
        <v>8.7720000000000002</v>
      </c>
      <c r="T294" s="100">
        <f t="shared" si="11"/>
        <v>8.7759999999999998</v>
      </c>
      <c r="U294" s="107">
        <v>8.7799999999999994</v>
      </c>
      <c r="V294" s="102">
        <f t="shared" ref="V294:AO294" si="302">B294-B295</f>
        <v>-6.0000000000000497E-2</v>
      </c>
      <c r="W294" s="102">
        <f t="shared" si="302"/>
        <v>-7.0000000000000284E-2</v>
      </c>
      <c r="X294" s="102">
        <f t="shared" si="302"/>
        <v>-6.0000000000000497E-2</v>
      </c>
      <c r="Y294" s="102">
        <f t="shared" si="302"/>
        <v>-4.9999999999998934E-2</v>
      </c>
      <c r="Z294" s="102">
        <f t="shared" si="302"/>
        <v>-3.9999999999999147E-2</v>
      </c>
      <c r="AA294" s="102">
        <f t="shared" si="302"/>
        <v>-3.9999999999999147E-2</v>
      </c>
      <c r="AB294" s="102">
        <f t="shared" si="302"/>
        <v>-3.9999999999999147E-2</v>
      </c>
      <c r="AC294" s="102">
        <f t="shared" si="302"/>
        <v>-4.3333333333331225E-2</v>
      </c>
      <c r="AD294" s="102">
        <f t="shared" si="302"/>
        <v>-4.6666666666666856E-2</v>
      </c>
      <c r="AE294" s="102">
        <f t="shared" si="302"/>
        <v>-4.9999999999998934E-2</v>
      </c>
      <c r="AF294" s="102">
        <f t="shared" si="302"/>
        <v>-5.1999999999999602E-2</v>
      </c>
      <c r="AG294" s="102">
        <f t="shared" si="302"/>
        <v>-5.3999999999998494E-2</v>
      </c>
      <c r="AH294" s="102">
        <f t="shared" si="302"/>
        <v>-5.6000000000000938E-2</v>
      </c>
      <c r="AI294" s="102">
        <f t="shared" si="302"/>
        <v>-5.7999999999999829E-2</v>
      </c>
      <c r="AJ294" s="102">
        <f t="shared" si="302"/>
        <v>-6.0000000000000497E-2</v>
      </c>
      <c r="AK294" s="102">
        <f t="shared" si="302"/>
        <v>-6.2000000000001165E-2</v>
      </c>
      <c r="AL294" s="102">
        <f t="shared" si="302"/>
        <v>-6.4000000000001833E-2</v>
      </c>
      <c r="AM294" s="102">
        <f t="shared" si="302"/>
        <v>-6.5999999999998948E-2</v>
      </c>
      <c r="AN294" s="102">
        <f t="shared" si="302"/>
        <v>-6.7999999999999616E-2</v>
      </c>
      <c r="AO294" s="102">
        <f t="shared" si="302"/>
        <v>-7.0000000000000284E-2</v>
      </c>
      <c r="AP294" s="103">
        <f t="shared" si="13"/>
        <v>-3.9999999999999147E-2</v>
      </c>
    </row>
    <row r="295" spans="1:42" ht="12.75">
      <c r="A295" s="109">
        <v>42709</v>
      </c>
      <c r="B295" s="106">
        <v>8.92</v>
      </c>
      <c r="C295" s="97">
        <v>8.8000000000000007</v>
      </c>
      <c r="D295" s="99">
        <v>8.76</v>
      </c>
      <c r="E295" s="99">
        <f t="shared" si="0"/>
        <v>8.754999999999999</v>
      </c>
      <c r="F295" s="99">
        <v>8.75</v>
      </c>
      <c r="G295" s="99">
        <f t="shared" si="1"/>
        <v>8.754999999999999</v>
      </c>
      <c r="H295" s="97">
        <v>8.76</v>
      </c>
      <c r="I295" s="100">
        <f t="shared" si="2"/>
        <v>8.7666666666666657</v>
      </c>
      <c r="J295" s="100">
        <f t="shared" si="3"/>
        <v>8.7733333333333334</v>
      </c>
      <c r="K295" s="99">
        <v>8.7799999999999994</v>
      </c>
      <c r="L295" s="99">
        <f t="shared" si="4"/>
        <v>8.7880000000000003</v>
      </c>
      <c r="M295" s="99">
        <f t="shared" si="5"/>
        <v>8.7959999999999994</v>
      </c>
      <c r="N295" s="99">
        <f t="shared" si="6"/>
        <v>8.8040000000000003</v>
      </c>
      <c r="O295" s="99">
        <f t="shared" si="7"/>
        <v>8.8119999999999994</v>
      </c>
      <c r="P295" s="97">
        <v>8.82</v>
      </c>
      <c r="Q295" s="100">
        <f t="shared" si="8"/>
        <v>8.8260000000000005</v>
      </c>
      <c r="R295" s="100">
        <f t="shared" si="9"/>
        <v>8.8320000000000007</v>
      </c>
      <c r="S295" s="100">
        <f t="shared" si="10"/>
        <v>8.8379999999999992</v>
      </c>
      <c r="T295" s="100">
        <f t="shared" si="11"/>
        <v>8.8439999999999994</v>
      </c>
      <c r="U295" s="107">
        <v>8.85</v>
      </c>
      <c r="V295" s="102">
        <f t="shared" ref="V295:AO295" si="303">B295-B296</f>
        <v>0</v>
      </c>
      <c r="W295" s="102">
        <f t="shared" si="303"/>
        <v>-9.9999999999997868E-3</v>
      </c>
      <c r="X295" s="102">
        <f t="shared" si="303"/>
        <v>-2.9999999999999361E-2</v>
      </c>
      <c r="Y295" s="102">
        <f t="shared" si="303"/>
        <v>-4.0000000000000924E-2</v>
      </c>
      <c r="Z295" s="102">
        <f t="shared" si="303"/>
        <v>-5.0000000000000711E-2</v>
      </c>
      <c r="AA295" s="102">
        <f t="shared" si="303"/>
        <v>-5.0000000000000711E-2</v>
      </c>
      <c r="AB295" s="102">
        <f t="shared" si="303"/>
        <v>-5.0000000000000711E-2</v>
      </c>
      <c r="AC295" s="102">
        <f t="shared" si="303"/>
        <v>-4.6666666666668633E-2</v>
      </c>
      <c r="AD295" s="102">
        <f t="shared" si="303"/>
        <v>-4.3333333333333002E-2</v>
      </c>
      <c r="AE295" s="102">
        <f t="shared" si="303"/>
        <v>-4.0000000000000924E-2</v>
      </c>
      <c r="AF295" s="102">
        <f t="shared" si="303"/>
        <v>-3.9999999999999147E-2</v>
      </c>
      <c r="AG295" s="102">
        <f t="shared" si="303"/>
        <v>-4.0000000000000924E-2</v>
      </c>
      <c r="AH295" s="102">
        <f t="shared" si="303"/>
        <v>-3.9999999999999147E-2</v>
      </c>
      <c r="AI295" s="102">
        <f t="shared" si="303"/>
        <v>-4.0000000000000924E-2</v>
      </c>
      <c r="AJ295" s="102">
        <f t="shared" si="303"/>
        <v>-3.9999999999999147E-2</v>
      </c>
      <c r="AK295" s="102">
        <f t="shared" si="303"/>
        <v>-3.9999999999999147E-2</v>
      </c>
      <c r="AL295" s="102">
        <f t="shared" si="303"/>
        <v>-3.9999999999999147E-2</v>
      </c>
      <c r="AM295" s="102">
        <f t="shared" si="303"/>
        <v>-4.0000000000000924E-2</v>
      </c>
      <c r="AN295" s="102">
        <f t="shared" si="303"/>
        <v>-4.0000000000000924E-2</v>
      </c>
      <c r="AO295" s="102">
        <f t="shared" si="303"/>
        <v>-4.0000000000000924E-2</v>
      </c>
      <c r="AP295" s="103">
        <f t="shared" si="13"/>
        <v>0</v>
      </c>
    </row>
    <row r="296" spans="1:42" ht="12.75">
      <c r="A296" s="109">
        <v>42706</v>
      </c>
      <c r="B296" s="106">
        <v>8.92</v>
      </c>
      <c r="C296" s="97">
        <v>8.81</v>
      </c>
      <c r="D296" s="99">
        <v>8.7899999999999991</v>
      </c>
      <c r="E296" s="99">
        <f t="shared" si="0"/>
        <v>8.7949999999999999</v>
      </c>
      <c r="F296" s="99">
        <v>8.8000000000000007</v>
      </c>
      <c r="G296" s="99">
        <f t="shared" si="1"/>
        <v>8.8049999999999997</v>
      </c>
      <c r="H296" s="97">
        <v>8.81</v>
      </c>
      <c r="I296" s="100">
        <f t="shared" si="2"/>
        <v>8.8133333333333344</v>
      </c>
      <c r="J296" s="100">
        <f t="shared" si="3"/>
        <v>8.8166666666666664</v>
      </c>
      <c r="K296" s="99">
        <v>8.82</v>
      </c>
      <c r="L296" s="99">
        <f t="shared" si="4"/>
        <v>8.8279999999999994</v>
      </c>
      <c r="M296" s="99">
        <f t="shared" si="5"/>
        <v>8.8360000000000003</v>
      </c>
      <c r="N296" s="99">
        <f t="shared" si="6"/>
        <v>8.8439999999999994</v>
      </c>
      <c r="O296" s="99">
        <f t="shared" si="7"/>
        <v>8.8520000000000003</v>
      </c>
      <c r="P296" s="97">
        <v>8.86</v>
      </c>
      <c r="Q296" s="100">
        <f t="shared" si="8"/>
        <v>8.8659999999999997</v>
      </c>
      <c r="R296" s="100">
        <f t="shared" si="9"/>
        <v>8.8719999999999999</v>
      </c>
      <c r="S296" s="100">
        <f t="shared" si="10"/>
        <v>8.8780000000000001</v>
      </c>
      <c r="T296" s="100">
        <f t="shared" si="11"/>
        <v>8.8840000000000003</v>
      </c>
      <c r="U296" s="107">
        <v>8.89</v>
      </c>
      <c r="V296" s="102">
        <f t="shared" ref="V296:AO296" si="304">B296-B297</f>
        <v>3.9999999999999147E-2</v>
      </c>
      <c r="W296" s="102">
        <f t="shared" si="304"/>
        <v>4.0000000000000924E-2</v>
      </c>
      <c r="X296" s="102">
        <f t="shared" si="304"/>
        <v>2.9999999999999361E-2</v>
      </c>
      <c r="Y296" s="102">
        <f t="shared" si="304"/>
        <v>2.5000000000000355E-2</v>
      </c>
      <c r="Z296" s="102">
        <f t="shared" si="304"/>
        <v>2.000000000000135E-2</v>
      </c>
      <c r="AA296" s="102">
        <f t="shared" si="304"/>
        <v>1.5000000000000568E-2</v>
      </c>
      <c r="AB296" s="102">
        <f t="shared" si="304"/>
        <v>9.9999999999997868E-3</v>
      </c>
      <c r="AC296" s="102">
        <f t="shared" si="304"/>
        <v>6.6666666666677088E-3</v>
      </c>
      <c r="AD296" s="102">
        <f t="shared" si="304"/>
        <v>3.333333333332078E-3</v>
      </c>
      <c r="AE296" s="102">
        <f t="shared" si="304"/>
        <v>0</v>
      </c>
      <c r="AF296" s="102">
        <f t="shared" si="304"/>
        <v>0</v>
      </c>
      <c r="AG296" s="102">
        <f t="shared" si="304"/>
        <v>0</v>
      </c>
      <c r="AH296" s="102">
        <f t="shared" si="304"/>
        <v>0</v>
      </c>
      <c r="AI296" s="102">
        <f t="shared" si="304"/>
        <v>0</v>
      </c>
      <c r="AJ296" s="102">
        <f t="shared" si="304"/>
        <v>0</v>
      </c>
      <c r="AK296" s="102">
        <f t="shared" si="304"/>
        <v>2.0000000000006679E-3</v>
      </c>
      <c r="AL296" s="102">
        <f t="shared" si="304"/>
        <v>3.9999999999995595E-3</v>
      </c>
      <c r="AM296" s="102">
        <f t="shared" si="304"/>
        <v>6.0000000000002274E-3</v>
      </c>
      <c r="AN296" s="102">
        <f t="shared" si="304"/>
        <v>7.9999999999991189E-3</v>
      </c>
      <c r="AO296" s="102">
        <f t="shared" si="304"/>
        <v>9.9999999999997868E-3</v>
      </c>
      <c r="AP296" s="103">
        <f t="shared" si="13"/>
        <v>4.0000000000000924E-2</v>
      </c>
    </row>
    <row r="297" spans="1:42" ht="12.75">
      <c r="A297" s="109">
        <v>42705</v>
      </c>
      <c r="B297" s="106">
        <v>8.8800000000000008</v>
      </c>
      <c r="C297" s="97">
        <v>8.77</v>
      </c>
      <c r="D297" s="99">
        <v>8.76</v>
      </c>
      <c r="E297" s="99">
        <f t="shared" si="0"/>
        <v>8.77</v>
      </c>
      <c r="F297" s="99">
        <v>8.7799999999999994</v>
      </c>
      <c r="G297" s="99">
        <f t="shared" si="1"/>
        <v>8.7899999999999991</v>
      </c>
      <c r="H297" s="97">
        <v>8.8000000000000007</v>
      </c>
      <c r="I297" s="100">
        <f t="shared" si="2"/>
        <v>8.8066666666666666</v>
      </c>
      <c r="J297" s="100">
        <f t="shared" si="3"/>
        <v>8.8133333333333344</v>
      </c>
      <c r="K297" s="99">
        <v>8.82</v>
      </c>
      <c r="L297" s="99">
        <f t="shared" si="4"/>
        <v>8.8279999999999994</v>
      </c>
      <c r="M297" s="99">
        <f t="shared" si="5"/>
        <v>8.8360000000000003</v>
      </c>
      <c r="N297" s="99">
        <f t="shared" si="6"/>
        <v>8.8439999999999994</v>
      </c>
      <c r="O297" s="99">
        <f t="shared" si="7"/>
        <v>8.8520000000000003</v>
      </c>
      <c r="P297" s="97">
        <v>8.86</v>
      </c>
      <c r="Q297" s="100">
        <f t="shared" si="8"/>
        <v>8.863999999999999</v>
      </c>
      <c r="R297" s="100">
        <f t="shared" si="9"/>
        <v>8.8680000000000003</v>
      </c>
      <c r="S297" s="100">
        <f t="shared" si="10"/>
        <v>8.8719999999999999</v>
      </c>
      <c r="T297" s="100">
        <f t="shared" si="11"/>
        <v>8.8760000000000012</v>
      </c>
      <c r="U297" s="107">
        <v>8.8800000000000008</v>
      </c>
      <c r="V297" s="102">
        <f t="shared" ref="V297:AO297" si="305">B297-B298</f>
        <v>-6.9999999999998508E-2</v>
      </c>
      <c r="W297" s="102">
        <f t="shared" si="305"/>
        <v>-8.0000000000000071E-2</v>
      </c>
      <c r="X297" s="102">
        <f t="shared" si="305"/>
        <v>-8.0000000000000071E-2</v>
      </c>
      <c r="Y297" s="102">
        <f t="shared" si="305"/>
        <v>-7.4999999999999289E-2</v>
      </c>
      <c r="Z297" s="102">
        <f t="shared" si="305"/>
        <v>-7.0000000000000284E-2</v>
      </c>
      <c r="AA297" s="102">
        <f t="shared" si="305"/>
        <v>-6.5000000000001279E-2</v>
      </c>
      <c r="AB297" s="102">
        <f t="shared" si="305"/>
        <v>-5.9999999999998721E-2</v>
      </c>
      <c r="AC297" s="102">
        <f t="shared" si="305"/>
        <v>-5.6666666666666643E-2</v>
      </c>
      <c r="AD297" s="102">
        <f t="shared" si="305"/>
        <v>-5.3333333333331012E-2</v>
      </c>
      <c r="AE297" s="102">
        <f t="shared" si="305"/>
        <v>-4.9999999999998934E-2</v>
      </c>
      <c r="AF297" s="102">
        <f t="shared" si="305"/>
        <v>-5.400000000000027E-2</v>
      </c>
      <c r="AG297" s="102">
        <f t="shared" si="305"/>
        <v>-5.7999999999999829E-2</v>
      </c>
      <c r="AH297" s="102">
        <f t="shared" si="305"/>
        <v>-6.1999999999999389E-2</v>
      </c>
      <c r="AI297" s="102">
        <f t="shared" si="305"/>
        <v>-6.5999999999998948E-2</v>
      </c>
      <c r="AJ297" s="102">
        <f t="shared" si="305"/>
        <v>-7.0000000000000284E-2</v>
      </c>
      <c r="AK297" s="102">
        <f t="shared" si="305"/>
        <v>-7.6000000000000512E-2</v>
      </c>
      <c r="AL297" s="102">
        <f t="shared" si="305"/>
        <v>-8.1999999999998963E-2</v>
      </c>
      <c r="AM297" s="102">
        <f t="shared" si="305"/>
        <v>-8.8000000000000966E-2</v>
      </c>
      <c r="AN297" s="102">
        <f t="shared" si="305"/>
        <v>-9.3999999999999417E-2</v>
      </c>
      <c r="AO297" s="102">
        <f t="shared" si="305"/>
        <v>-9.9999999999999645E-2</v>
      </c>
      <c r="AP297" s="103">
        <f t="shared" si="13"/>
        <v>-4.9999999999998934E-2</v>
      </c>
    </row>
    <row r="298" spans="1:42" ht="12.75">
      <c r="A298" s="95">
        <v>42704</v>
      </c>
      <c r="B298" s="106">
        <v>8.9499999999999993</v>
      </c>
      <c r="C298" s="97">
        <v>8.85</v>
      </c>
      <c r="D298" s="99">
        <v>8.84</v>
      </c>
      <c r="E298" s="99">
        <f t="shared" si="0"/>
        <v>8.8449999999999989</v>
      </c>
      <c r="F298" s="99">
        <v>8.85</v>
      </c>
      <c r="G298" s="99">
        <f t="shared" si="1"/>
        <v>8.8550000000000004</v>
      </c>
      <c r="H298" s="97">
        <v>8.86</v>
      </c>
      <c r="I298" s="100">
        <f t="shared" si="2"/>
        <v>8.8633333333333333</v>
      </c>
      <c r="J298" s="100">
        <f t="shared" si="3"/>
        <v>8.8666666666666654</v>
      </c>
      <c r="K298" s="99">
        <v>8.8699999999999992</v>
      </c>
      <c r="L298" s="99">
        <f t="shared" si="4"/>
        <v>8.8819999999999997</v>
      </c>
      <c r="M298" s="99">
        <f t="shared" si="5"/>
        <v>8.8940000000000001</v>
      </c>
      <c r="N298" s="99">
        <f t="shared" si="6"/>
        <v>8.9059999999999988</v>
      </c>
      <c r="O298" s="99">
        <f t="shared" si="7"/>
        <v>8.9179999999999993</v>
      </c>
      <c r="P298" s="97">
        <v>8.93</v>
      </c>
      <c r="Q298" s="100">
        <f t="shared" si="8"/>
        <v>8.94</v>
      </c>
      <c r="R298" s="100">
        <f t="shared" si="9"/>
        <v>8.9499999999999993</v>
      </c>
      <c r="S298" s="100">
        <f t="shared" si="10"/>
        <v>8.9600000000000009</v>
      </c>
      <c r="T298" s="100">
        <f t="shared" si="11"/>
        <v>8.9700000000000006</v>
      </c>
      <c r="U298" s="107">
        <v>8.98</v>
      </c>
      <c r="V298" s="102">
        <f t="shared" ref="V298:AO298" si="306">B298-B299</f>
        <v>-1.0000000000001563E-2</v>
      </c>
      <c r="W298" s="102">
        <f t="shared" si="306"/>
        <v>-9.9999999999997868E-3</v>
      </c>
      <c r="X298" s="102">
        <f t="shared" si="306"/>
        <v>-9.9999999999997868E-3</v>
      </c>
      <c r="Y298" s="102">
        <f t="shared" si="306"/>
        <v>-1.5000000000000568E-2</v>
      </c>
      <c r="Z298" s="102">
        <f t="shared" si="306"/>
        <v>-1.9999999999999574E-2</v>
      </c>
      <c r="AA298" s="102">
        <f t="shared" si="306"/>
        <v>-2.9999999999999361E-2</v>
      </c>
      <c r="AB298" s="102">
        <f t="shared" si="306"/>
        <v>-4.0000000000000924E-2</v>
      </c>
      <c r="AC298" s="102">
        <f t="shared" si="306"/>
        <v>-5.3333333333332789E-2</v>
      </c>
      <c r="AD298" s="102">
        <f t="shared" si="306"/>
        <v>-6.6666666666668206E-2</v>
      </c>
      <c r="AE298" s="102">
        <f t="shared" si="306"/>
        <v>-8.0000000000000071E-2</v>
      </c>
      <c r="AF298" s="102">
        <f t="shared" si="306"/>
        <v>-7.7999999999999403E-2</v>
      </c>
      <c r="AG298" s="102">
        <f t="shared" si="306"/>
        <v>-7.5999999999998735E-2</v>
      </c>
      <c r="AH298" s="102">
        <f t="shared" si="306"/>
        <v>-7.400000000000162E-2</v>
      </c>
      <c r="AI298" s="102">
        <f t="shared" si="306"/>
        <v>-7.2000000000000952E-2</v>
      </c>
      <c r="AJ298" s="102">
        <f t="shared" si="306"/>
        <v>-7.0000000000000284E-2</v>
      </c>
      <c r="AK298" s="102">
        <f t="shared" si="306"/>
        <v>-6.4000000000000057E-2</v>
      </c>
      <c r="AL298" s="102">
        <f t="shared" si="306"/>
        <v>-5.7999999999999829E-2</v>
      </c>
      <c r="AM298" s="102">
        <f t="shared" si="306"/>
        <v>-5.1999999999999602E-2</v>
      </c>
      <c r="AN298" s="102">
        <f t="shared" si="306"/>
        <v>-4.5999999999999375E-2</v>
      </c>
      <c r="AO298" s="102">
        <f t="shared" si="306"/>
        <v>-3.9999999999999147E-2</v>
      </c>
      <c r="AP298" s="103">
        <f t="shared" si="13"/>
        <v>-9.9999999999997868E-3</v>
      </c>
    </row>
    <row r="299" spans="1:42" ht="12.75">
      <c r="A299" s="95">
        <v>42703</v>
      </c>
      <c r="B299" s="106">
        <v>8.9600000000000009</v>
      </c>
      <c r="C299" s="97">
        <v>8.86</v>
      </c>
      <c r="D299" s="99">
        <v>8.85</v>
      </c>
      <c r="E299" s="99">
        <f t="shared" si="0"/>
        <v>8.86</v>
      </c>
      <c r="F299" s="99">
        <v>8.8699999999999992</v>
      </c>
      <c r="G299" s="99">
        <f t="shared" si="1"/>
        <v>8.8849999999999998</v>
      </c>
      <c r="H299" s="97">
        <v>8.9</v>
      </c>
      <c r="I299" s="100">
        <f t="shared" si="2"/>
        <v>8.9166666666666661</v>
      </c>
      <c r="J299" s="100">
        <f t="shared" si="3"/>
        <v>8.9333333333333336</v>
      </c>
      <c r="K299" s="99">
        <v>8.9499999999999993</v>
      </c>
      <c r="L299" s="99">
        <f t="shared" si="4"/>
        <v>8.9599999999999991</v>
      </c>
      <c r="M299" s="99">
        <f t="shared" si="5"/>
        <v>8.9699999999999989</v>
      </c>
      <c r="N299" s="99">
        <f t="shared" si="6"/>
        <v>8.98</v>
      </c>
      <c r="O299" s="99">
        <f t="shared" si="7"/>
        <v>8.99</v>
      </c>
      <c r="P299" s="97">
        <v>9</v>
      </c>
      <c r="Q299" s="100">
        <f t="shared" si="8"/>
        <v>9.0039999999999996</v>
      </c>
      <c r="R299" s="100">
        <f t="shared" si="9"/>
        <v>9.0079999999999991</v>
      </c>
      <c r="S299" s="100">
        <f t="shared" si="10"/>
        <v>9.0120000000000005</v>
      </c>
      <c r="T299" s="100">
        <f t="shared" si="11"/>
        <v>9.016</v>
      </c>
      <c r="U299" s="107">
        <v>9.02</v>
      </c>
      <c r="V299" s="102">
        <f t="shared" ref="V299:AO299" si="307">B299-B300</f>
        <v>3.0000000000001137E-2</v>
      </c>
      <c r="W299" s="102">
        <f t="shared" si="307"/>
        <v>3.9999999999999147E-2</v>
      </c>
      <c r="X299" s="102">
        <f t="shared" si="307"/>
        <v>4.9999999999998934E-2</v>
      </c>
      <c r="Y299" s="102">
        <f t="shared" si="307"/>
        <v>4.4999999999998153E-2</v>
      </c>
      <c r="Z299" s="102">
        <f t="shared" si="307"/>
        <v>3.9999999999999147E-2</v>
      </c>
      <c r="AA299" s="102">
        <f t="shared" si="307"/>
        <v>4.4999999999999929E-2</v>
      </c>
      <c r="AB299" s="102">
        <f t="shared" si="307"/>
        <v>5.0000000000000711E-2</v>
      </c>
      <c r="AC299" s="102">
        <f t="shared" si="307"/>
        <v>5.3333333333332789E-2</v>
      </c>
      <c r="AD299" s="102">
        <f t="shared" si="307"/>
        <v>5.6666666666666643E-2</v>
      </c>
      <c r="AE299" s="102">
        <f t="shared" si="307"/>
        <v>5.9999999999998721E-2</v>
      </c>
      <c r="AF299" s="102">
        <f t="shared" si="307"/>
        <v>5.7999999999998053E-2</v>
      </c>
      <c r="AG299" s="102">
        <f t="shared" si="307"/>
        <v>5.5999999999999162E-2</v>
      </c>
      <c r="AH299" s="102">
        <f t="shared" si="307"/>
        <v>5.400000000000027E-2</v>
      </c>
      <c r="AI299" s="102">
        <f t="shared" si="307"/>
        <v>5.2000000000001378E-2</v>
      </c>
      <c r="AJ299" s="102">
        <f t="shared" si="307"/>
        <v>5.0000000000000711E-2</v>
      </c>
      <c r="AK299" s="102">
        <f t="shared" si="307"/>
        <v>4.5999999999999375E-2</v>
      </c>
      <c r="AL299" s="102">
        <f t="shared" si="307"/>
        <v>4.1999999999999815E-2</v>
      </c>
      <c r="AM299" s="102">
        <f t="shared" si="307"/>
        <v>3.8000000000000256E-2</v>
      </c>
      <c r="AN299" s="102">
        <f t="shared" si="307"/>
        <v>3.4000000000000696E-2</v>
      </c>
      <c r="AO299" s="102">
        <f t="shared" si="307"/>
        <v>2.9999999999999361E-2</v>
      </c>
      <c r="AP299" s="103">
        <f t="shared" si="13"/>
        <v>5.9999999999998721E-2</v>
      </c>
    </row>
    <row r="300" spans="1:42" ht="12.75">
      <c r="A300" s="95">
        <v>42702</v>
      </c>
      <c r="B300" s="106">
        <v>8.93</v>
      </c>
      <c r="C300" s="97">
        <v>8.82</v>
      </c>
      <c r="D300" s="99">
        <v>8.8000000000000007</v>
      </c>
      <c r="E300" s="99">
        <f t="shared" si="0"/>
        <v>8.8150000000000013</v>
      </c>
      <c r="F300" s="99">
        <v>8.83</v>
      </c>
      <c r="G300" s="99">
        <f t="shared" si="1"/>
        <v>8.84</v>
      </c>
      <c r="H300" s="97">
        <v>8.85</v>
      </c>
      <c r="I300" s="100">
        <f t="shared" si="2"/>
        <v>8.8633333333333333</v>
      </c>
      <c r="J300" s="100">
        <f t="shared" si="3"/>
        <v>8.8766666666666669</v>
      </c>
      <c r="K300" s="99">
        <v>8.89</v>
      </c>
      <c r="L300" s="99">
        <f t="shared" si="4"/>
        <v>8.902000000000001</v>
      </c>
      <c r="M300" s="99">
        <f t="shared" si="5"/>
        <v>8.9139999999999997</v>
      </c>
      <c r="N300" s="99">
        <f t="shared" si="6"/>
        <v>8.9260000000000002</v>
      </c>
      <c r="O300" s="99">
        <f t="shared" si="7"/>
        <v>8.9379999999999988</v>
      </c>
      <c r="P300" s="97">
        <v>8.9499999999999993</v>
      </c>
      <c r="Q300" s="100">
        <f t="shared" si="8"/>
        <v>8.9580000000000002</v>
      </c>
      <c r="R300" s="100">
        <f t="shared" si="9"/>
        <v>8.9659999999999993</v>
      </c>
      <c r="S300" s="100">
        <f t="shared" si="10"/>
        <v>8.9740000000000002</v>
      </c>
      <c r="T300" s="100">
        <f t="shared" si="11"/>
        <v>8.9819999999999993</v>
      </c>
      <c r="U300" s="107">
        <v>8.99</v>
      </c>
      <c r="V300" s="102">
        <f t="shared" ref="V300:AO300" si="308">B300-B301</f>
        <v>-3.0000000000001137E-2</v>
      </c>
      <c r="W300" s="102">
        <f t="shared" si="308"/>
        <v>0</v>
      </c>
      <c r="X300" s="102">
        <f t="shared" si="308"/>
        <v>0</v>
      </c>
      <c r="Y300" s="102">
        <f t="shared" si="308"/>
        <v>-4.9999999999990052E-3</v>
      </c>
      <c r="Z300" s="102">
        <f t="shared" si="308"/>
        <v>-9.9999999999997868E-3</v>
      </c>
      <c r="AA300" s="102">
        <f t="shared" si="308"/>
        <v>-1.9999999999999574E-2</v>
      </c>
      <c r="AB300" s="102">
        <f t="shared" si="308"/>
        <v>-3.0000000000001137E-2</v>
      </c>
      <c r="AC300" s="102">
        <f t="shared" si="308"/>
        <v>-3.0000000000001137E-2</v>
      </c>
      <c r="AD300" s="102">
        <f t="shared" si="308"/>
        <v>-2.9999999999999361E-2</v>
      </c>
      <c r="AE300" s="102">
        <f t="shared" si="308"/>
        <v>-2.9999999999999361E-2</v>
      </c>
      <c r="AF300" s="102">
        <f t="shared" si="308"/>
        <v>-2.7999999999998693E-2</v>
      </c>
      <c r="AG300" s="102">
        <f t="shared" si="308"/>
        <v>-2.5999999999999801E-2</v>
      </c>
      <c r="AH300" s="102">
        <f t="shared" si="308"/>
        <v>-2.4000000000000909E-2</v>
      </c>
      <c r="AI300" s="102">
        <f t="shared" si="308"/>
        <v>-2.2000000000002018E-2</v>
      </c>
      <c r="AJ300" s="102">
        <f t="shared" si="308"/>
        <v>-2.000000000000135E-2</v>
      </c>
      <c r="AK300" s="102">
        <f t="shared" si="308"/>
        <v>-1.9999999999999574E-2</v>
      </c>
      <c r="AL300" s="102">
        <f t="shared" si="308"/>
        <v>-2.000000000000135E-2</v>
      </c>
      <c r="AM300" s="102">
        <f t="shared" si="308"/>
        <v>-1.9999999999999574E-2</v>
      </c>
      <c r="AN300" s="102">
        <f t="shared" si="308"/>
        <v>-2.000000000000135E-2</v>
      </c>
      <c r="AO300" s="102">
        <f t="shared" si="308"/>
        <v>-1.9999999999999574E-2</v>
      </c>
      <c r="AP300" s="103">
        <f t="shared" si="13"/>
        <v>0</v>
      </c>
    </row>
    <row r="301" spans="1:42" ht="12.75">
      <c r="A301" s="95">
        <v>42699</v>
      </c>
      <c r="B301" s="106">
        <v>8.9600000000000009</v>
      </c>
      <c r="C301" s="97">
        <v>8.82</v>
      </c>
      <c r="D301" s="99">
        <v>8.8000000000000007</v>
      </c>
      <c r="E301" s="99">
        <f t="shared" si="0"/>
        <v>8.82</v>
      </c>
      <c r="F301" s="99">
        <v>8.84</v>
      </c>
      <c r="G301" s="99">
        <f t="shared" si="1"/>
        <v>8.86</v>
      </c>
      <c r="H301" s="97">
        <v>8.8800000000000008</v>
      </c>
      <c r="I301" s="100">
        <f t="shared" si="2"/>
        <v>8.8933333333333344</v>
      </c>
      <c r="J301" s="100">
        <f t="shared" si="3"/>
        <v>8.9066666666666663</v>
      </c>
      <c r="K301" s="99">
        <v>8.92</v>
      </c>
      <c r="L301" s="99">
        <f t="shared" si="4"/>
        <v>8.93</v>
      </c>
      <c r="M301" s="99">
        <f t="shared" si="5"/>
        <v>8.94</v>
      </c>
      <c r="N301" s="99">
        <f t="shared" si="6"/>
        <v>8.9500000000000011</v>
      </c>
      <c r="O301" s="99">
        <f t="shared" si="7"/>
        <v>8.9600000000000009</v>
      </c>
      <c r="P301" s="97">
        <v>8.9700000000000006</v>
      </c>
      <c r="Q301" s="100">
        <f t="shared" si="8"/>
        <v>8.9779999999999998</v>
      </c>
      <c r="R301" s="100">
        <f t="shared" si="9"/>
        <v>8.9860000000000007</v>
      </c>
      <c r="S301" s="100">
        <f t="shared" si="10"/>
        <v>8.9939999999999998</v>
      </c>
      <c r="T301" s="100">
        <f t="shared" si="11"/>
        <v>9.0020000000000007</v>
      </c>
      <c r="U301" s="107">
        <v>9.01</v>
      </c>
      <c r="V301" s="102">
        <f t="shared" ref="V301:AO301" si="309">B301-B302</f>
        <v>8.0000000000000071E-2</v>
      </c>
      <c r="W301" s="102">
        <f t="shared" si="309"/>
        <v>7.0000000000000284E-2</v>
      </c>
      <c r="X301" s="102">
        <f t="shared" si="309"/>
        <v>3.0000000000001137E-2</v>
      </c>
      <c r="Y301" s="102">
        <f t="shared" si="309"/>
        <v>2.5000000000000355E-2</v>
      </c>
      <c r="Z301" s="102">
        <f t="shared" si="309"/>
        <v>1.9999999999999574E-2</v>
      </c>
      <c r="AA301" s="102">
        <f t="shared" si="309"/>
        <v>2.9999999999999361E-2</v>
      </c>
      <c r="AB301" s="102">
        <f t="shared" si="309"/>
        <v>4.0000000000000924E-2</v>
      </c>
      <c r="AC301" s="102">
        <f t="shared" si="309"/>
        <v>5.0000000000000711E-2</v>
      </c>
      <c r="AD301" s="102">
        <f t="shared" si="309"/>
        <v>6.0000000000000497E-2</v>
      </c>
      <c r="AE301" s="102">
        <f t="shared" si="309"/>
        <v>7.0000000000000284E-2</v>
      </c>
      <c r="AF301" s="102">
        <f t="shared" si="309"/>
        <v>7.3999999999999844E-2</v>
      </c>
      <c r="AG301" s="102">
        <f t="shared" si="309"/>
        <v>7.7999999999999403E-2</v>
      </c>
      <c r="AH301" s="102">
        <f t="shared" si="309"/>
        <v>8.2000000000000739E-2</v>
      </c>
      <c r="AI301" s="102">
        <f t="shared" si="309"/>
        <v>8.6000000000000298E-2</v>
      </c>
      <c r="AJ301" s="102">
        <f t="shared" si="309"/>
        <v>8.9999999999999858E-2</v>
      </c>
      <c r="AK301" s="102">
        <f t="shared" si="309"/>
        <v>9.3999999999999417E-2</v>
      </c>
      <c r="AL301" s="102">
        <f t="shared" si="309"/>
        <v>9.8000000000000753E-2</v>
      </c>
      <c r="AM301" s="102">
        <f t="shared" si="309"/>
        <v>0.10199999999999854</v>
      </c>
      <c r="AN301" s="102">
        <f t="shared" si="309"/>
        <v>0.10599999999999987</v>
      </c>
      <c r="AO301" s="102">
        <f t="shared" si="309"/>
        <v>0.10999999999999943</v>
      </c>
      <c r="AP301" s="103">
        <f t="shared" si="13"/>
        <v>0.10999999999999943</v>
      </c>
    </row>
    <row r="302" spans="1:42" ht="12.75">
      <c r="A302" s="95">
        <v>42698</v>
      </c>
      <c r="B302" s="106">
        <v>8.8800000000000008</v>
      </c>
      <c r="C302" s="97">
        <v>8.75</v>
      </c>
      <c r="D302" s="99">
        <v>8.77</v>
      </c>
      <c r="E302" s="99">
        <f t="shared" si="0"/>
        <v>8.7949999999999999</v>
      </c>
      <c r="F302" s="99">
        <v>8.82</v>
      </c>
      <c r="G302" s="99">
        <f t="shared" si="1"/>
        <v>8.83</v>
      </c>
      <c r="H302" s="97">
        <v>8.84</v>
      </c>
      <c r="I302" s="100">
        <f t="shared" si="2"/>
        <v>8.8433333333333337</v>
      </c>
      <c r="J302" s="100">
        <f t="shared" si="3"/>
        <v>8.8466666666666658</v>
      </c>
      <c r="K302" s="99">
        <v>8.85</v>
      </c>
      <c r="L302" s="99">
        <f t="shared" si="4"/>
        <v>8.8559999999999999</v>
      </c>
      <c r="M302" s="99">
        <f t="shared" si="5"/>
        <v>8.8620000000000001</v>
      </c>
      <c r="N302" s="99">
        <f t="shared" si="6"/>
        <v>8.8680000000000003</v>
      </c>
      <c r="O302" s="99">
        <f t="shared" si="7"/>
        <v>8.8740000000000006</v>
      </c>
      <c r="P302" s="97">
        <v>8.8800000000000008</v>
      </c>
      <c r="Q302" s="100">
        <f t="shared" si="8"/>
        <v>8.8840000000000003</v>
      </c>
      <c r="R302" s="100">
        <f t="shared" si="9"/>
        <v>8.8879999999999999</v>
      </c>
      <c r="S302" s="100">
        <f t="shared" si="10"/>
        <v>8.8920000000000012</v>
      </c>
      <c r="T302" s="100">
        <f t="shared" si="11"/>
        <v>8.8960000000000008</v>
      </c>
      <c r="U302" s="107">
        <v>8.9</v>
      </c>
      <c r="V302" s="102">
        <f t="shared" ref="V302:AO302" si="310">B302-B303</f>
        <v>2.000000000000135E-2</v>
      </c>
      <c r="W302" s="102">
        <f t="shared" si="310"/>
        <v>-9.9999999999997868E-3</v>
      </c>
      <c r="X302" s="102">
        <f t="shared" si="310"/>
        <v>-1.9999999999999574E-2</v>
      </c>
      <c r="Y302" s="102">
        <f t="shared" si="310"/>
        <v>-9.9999999999997868E-3</v>
      </c>
      <c r="Z302" s="102">
        <f t="shared" si="310"/>
        <v>0</v>
      </c>
      <c r="AA302" s="102">
        <f t="shared" si="310"/>
        <v>5.0000000000007816E-3</v>
      </c>
      <c r="AB302" s="102">
        <f t="shared" si="310"/>
        <v>9.9999999999997868E-3</v>
      </c>
      <c r="AC302" s="102">
        <f t="shared" si="310"/>
        <v>9.9999999999997868E-3</v>
      </c>
      <c r="AD302" s="102">
        <f t="shared" si="310"/>
        <v>9.9999999999997868E-3</v>
      </c>
      <c r="AE302" s="102">
        <f t="shared" si="310"/>
        <v>9.9999999999997868E-3</v>
      </c>
      <c r="AF302" s="102">
        <f t="shared" si="310"/>
        <v>6.0000000000002274E-3</v>
      </c>
      <c r="AG302" s="102">
        <f t="shared" si="310"/>
        <v>2.0000000000006679E-3</v>
      </c>
      <c r="AH302" s="102">
        <f t="shared" si="310"/>
        <v>-2.0000000000006679E-3</v>
      </c>
      <c r="AI302" s="102">
        <f t="shared" si="310"/>
        <v>-6.0000000000002274E-3</v>
      </c>
      <c r="AJ302" s="102">
        <f t="shared" si="310"/>
        <v>-9.9999999999997868E-3</v>
      </c>
      <c r="AK302" s="102">
        <f t="shared" si="310"/>
        <v>-1.2000000000000455E-2</v>
      </c>
      <c r="AL302" s="102">
        <f t="shared" si="310"/>
        <v>-1.4000000000001123E-2</v>
      </c>
      <c r="AM302" s="102">
        <f t="shared" si="310"/>
        <v>-1.5999999999998238E-2</v>
      </c>
      <c r="AN302" s="102">
        <f t="shared" si="310"/>
        <v>-1.7999999999998906E-2</v>
      </c>
      <c r="AO302" s="102">
        <f t="shared" si="310"/>
        <v>-1.9999999999999574E-2</v>
      </c>
      <c r="AP302" s="103">
        <f t="shared" si="13"/>
        <v>2.000000000000135E-2</v>
      </c>
    </row>
    <row r="303" spans="1:42" ht="12.75">
      <c r="A303" s="95">
        <v>42697</v>
      </c>
      <c r="B303" s="106">
        <v>8.86</v>
      </c>
      <c r="C303" s="97">
        <v>8.76</v>
      </c>
      <c r="D303" s="99">
        <v>8.7899999999999991</v>
      </c>
      <c r="E303" s="99">
        <f t="shared" si="0"/>
        <v>8.8049999999999997</v>
      </c>
      <c r="F303" s="99">
        <v>8.82</v>
      </c>
      <c r="G303" s="99">
        <f t="shared" si="1"/>
        <v>8.8249999999999993</v>
      </c>
      <c r="H303" s="97">
        <v>8.83</v>
      </c>
      <c r="I303" s="100">
        <f t="shared" si="2"/>
        <v>8.8333333333333339</v>
      </c>
      <c r="J303" s="100">
        <f t="shared" si="3"/>
        <v>8.836666666666666</v>
      </c>
      <c r="K303" s="99">
        <v>8.84</v>
      </c>
      <c r="L303" s="99">
        <f t="shared" si="4"/>
        <v>8.85</v>
      </c>
      <c r="M303" s="99">
        <f t="shared" si="5"/>
        <v>8.86</v>
      </c>
      <c r="N303" s="99">
        <f t="shared" si="6"/>
        <v>8.870000000000001</v>
      </c>
      <c r="O303" s="99">
        <f t="shared" si="7"/>
        <v>8.8800000000000008</v>
      </c>
      <c r="P303" s="97">
        <v>8.89</v>
      </c>
      <c r="Q303" s="100">
        <f t="shared" si="8"/>
        <v>8.8960000000000008</v>
      </c>
      <c r="R303" s="100">
        <f t="shared" si="9"/>
        <v>8.902000000000001</v>
      </c>
      <c r="S303" s="100">
        <f t="shared" si="10"/>
        <v>8.9079999999999995</v>
      </c>
      <c r="T303" s="100">
        <f t="shared" si="11"/>
        <v>8.9139999999999997</v>
      </c>
      <c r="U303" s="107">
        <v>8.92</v>
      </c>
      <c r="V303" s="102">
        <f t="shared" ref="V303:AO303" si="311">B303-B304</f>
        <v>-9.9999999999997868E-3</v>
      </c>
      <c r="W303" s="102">
        <f t="shared" si="311"/>
        <v>3.9999999999999147E-2</v>
      </c>
      <c r="X303" s="102">
        <f t="shared" si="311"/>
        <v>8.9999999999999858E-2</v>
      </c>
      <c r="Y303" s="102">
        <f t="shared" si="311"/>
        <v>9.4999999999998863E-2</v>
      </c>
      <c r="Z303" s="102">
        <f t="shared" si="311"/>
        <v>9.9999999999999645E-2</v>
      </c>
      <c r="AA303" s="102">
        <f t="shared" si="311"/>
        <v>9.4999999999998863E-2</v>
      </c>
      <c r="AB303" s="102">
        <f t="shared" si="311"/>
        <v>8.9999999999999858E-2</v>
      </c>
      <c r="AC303" s="102">
        <f t="shared" si="311"/>
        <v>8.666666666666778E-2</v>
      </c>
      <c r="AD303" s="102">
        <f t="shared" si="311"/>
        <v>8.3333333333332149E-2</v>
      </c>
      <c r="AE303" s="102">
        <f t="shared" si="311"/>
        <v>8.0000000000000071E-2</v>
      </c>
      <c r="AF303" s="102">
        <f t="shared" si="311"/>
        <v>7.7999999999999403E-2</v>
      </c>
      <c r="AG303" s="102">
        <f t="shared" si="311"/>
        <v>7.5999999999998735E-2</v>
      </c>
      <c r="AH303" s="102">
        <f t="shared" si="311"/>
        <v>7.400000000000162E-2</v>
      </c>
      <c r="AI303" s="102">
        <f t="shared" si="311"/>
        <v>7.2000000000000952E-2</v>
      </c>
      <c r="AJ303" s="102">
        <f t="shared" si="311"/>
        <v>7.0000000000000284E-2</v>
      </c>
      <c r="AK303" s="102">
        <f t="shared" si="311"/>
        <v>6.8000000000001393E-2</v>
      </c>
      <c r="AL303" s="102">
        <f t="shared" si="311"/>
        <v>6.6000000000000725E-2</v>
      </c>
      <c r="AM303" s="102">
        <f t="shared" si="311"/>
        <v>6.4000000000000057E-2</v>
      </c>
      <c r="AN303" s="102">
        <f t="shared" si="311"/>
        <v>6.1999999999999389E-2</v>
      </c>
      <c r="AO303" s="102">
        <f t="shared" si="311"/>
        <v>6.0000000000000497E-2</v>
      </c>
      <c r="AP303" s="103">
        <f t="shared" si="13"/>
        <v>9.9999999999999645E-2</v>
      </c>
    </row>
    <row r="304" spans="1:42" ht="12.75">
      <c r="A304" s="95">
        <v>42696</v>
      </c>
      <c r="B304" s="106">
        <v>8.8699999999999992</v>
      </c>
      <c r="C304" s="97">
        <v>8.7200000000000006</v>
      </c>
      <c r="D304" s="99">
        <v>8.6999999999999993</v>
      </c>
      <c r="E304" s="99">
        <f t="shared" si="0"/>
        <v>8.7100000000000009</v>
      </c>
      <c r="F304" s="99">
        <v>8.7200000000000006</v>
      </c>
      <c r="G304" s="99">
        <f t="shared" si="1"/>
        <v>8.73</v>
      </c>
      <c r="H304" s="97">
        <v>8.74</v>
      </c>
      <c r="I304" s="100">
        <f t="shared" si="2"/>
        <v>8.7466666666666661</v>
      </c>
      <c r="J304" s="100">
        <f t="shared" si="3"/>
        <v>8.7533333333333339</v>
      </c>
      <c r="K304" s="99">
        <v>8.76</v>
      </c>
      <c r="L304" s="99">
        <f t="shared" si="4"/>
        <v>8.7720000000000002</v>
      </c>
      <c r="M304" s="99">
        <f t="shared" si="5"/>
        <v>8.7840000000000007</v>
      </c>
      <c r="N304" s="99">
        <f t="shared" si="6"/>
        <v>8.7959999999999994</v>
      </c>
      <c r="O304" s="99">
        <f t="shared" si="7"/>
        <v>8.8079999999999998</v>
      </c>
      <c r="P304" s="97">
        <v>8.82</v>
      </c>
      <c r="Q304" s="100">
        <f t="shared" si="8"/>
        <v>8.8279999999999994</v>
      </c>
      <c r="R304" s="100">
        <f t="shared" si="9"/>
        <v>8.8360000000000003</v>
      </c>
      <c r="S304" s="100">
        <f t="shared" si="10"/>
        <v>8.8439999999999994</v>
      </c>
      <c r="T304" s="100">
        <f t="shared" si="11"/>
        <v>8.8520000000000003</v>
      </c>
      <c r="U304" s="107">
        <v>8.86</v>
      </c>
      <c r="V304" s="102">
        <f t="shared" ref="V304:AO304" si="312">B304-B305</f>
        <v>4.9999999999998934E-2</v>
      </c>
      <c r="W304" s="102">
        <f t="shared" si="312"/>
        <v>9.9999999999997868E-3</v>
      </c>
      <c r="X304" s="102">
        <f t="shared" si="312"/>
        <v>-2.000000000000135E-2</v>
      </c>
      <c r="Y304" s="102">
        <f t="shared" si="312"/>
        <v>-1.9999999999999574E-2</v>
      </c>
      <c r="Z304" s="102">
        <f t="shared" si="312"/>
        <v>-1.9999999999999574E-2</v>
      </c>
      <c r="AA304" s="102">
        <f t="shared" si="312"/>
        <v>-9.9999999999997868E-3</v>
      </c>
      <c r="AB304" s="102">
        <f t="shared" si="312"/>
        <v>0</v>
      </c>
      <c r="AC304" s="102">
        <f t="shared" si="312"/>
        <v>3.333333333332078E-3</v>
      </c>
      <c r="AD304" s="102">
        <f t="shared" si="312"/>
        <v>6.6666666666677088E-3</v>
      </c>
      <c r="AE304" s="102">
        <f t="shared" si="312"/>
        <v>9.9999999999997868E-3</v>
      </c>
      <c r="AF304" s="102">
        <f t="shared" si="312"/>
        <v>1.4000000000001123E-2</v>
      </c>
      <c r="AG304" s="102">
        <f t="shared" si="312"/>
        <v>1.8000000000000682E-2</v>
      </c>
      <c r="AH304" s="102">
        <f t="shared" si="312"/>
        <v>2.2000000000000242E-2</v>
      </c>
      <c r="AI304" s="102">
        <f t="shared" si="312"/>
        <v>2.5999999999999801E-2</v>
      </c>
      <c r="AJ304" s="102">
        <f t="shared" si="312"/>
        <v>3.0000000000001137E-2</v>
      </c>
      <c r="AK304" s="102">
        <f t="shared" si="312"/>
        <v>3.2000000000000028E-2</v>
      </c>
      <c r="AL304" s="102">
        <f t="shared" si="312"/>
        <v>3.4000000000000696E-2</v>
      </c>
      <c r="AM304" s="102">
        <f t="shared" si="312"/>
        <v>3.5999999999999588E-2</v>
      </c>
      <c r="AN304" s="102">
        <f t="shared" si="312"/>
        <v>3.8000000000000256E-2</v>
      </c>
      <c r="AO304" s="102">
        <f t="shared" si="312"/>
        <v>3.9999999999999147E-2</v>
      </c>
      <c r="AP304" s="103">
        <f t="shared" si="13"/>
        <v>4.9999999999998934E-2</v>
      </c>
    </row>
    <row r="305" spans="1:42" ht="12.75">
      <c r="A305" s="95">
        <v>42695</v>
      </c>
      <c r="B305" s="106">
        <v>8.82</v>
      </c>
      <c r="C305" s="97">
        <v>8.7100000000000009</v>
      </c>
      <c r="D305" s="99">
        <v>8.7200000000000006</v>
      </c>
      <c r="E305" s="99">
        <f t="shared" si="0"/>
        <v>8.73</v>
      </c>
      <c r="F305" s="99">
        <v>8.74</v>
      </c>
      <c r="G305" s="99">
        <f t="shared" si="1"/>
        <v>8.74</v>
      </c>
      <c r="H305" s="97">
        <v>8.74</v>
      </c>
      <c r="I305" s="100">
        <f t="shared" si="2"/>
        <v>8.7433333333333341</v>
      </c>
      <c r="J305" s="100">
        <f t="shared" si="3"/>
        <v>8.7466666666666661</v>
      </c>
      <c r="K305" s="99">
        <v>8.75</v>
      </c>
      <c r="L305" s="99">
        <f t="shared" si="4"/>
        <v>8.7579999999999991</v>
      </c>
      <c r="M305" s="99">
        <f t="shared" si="5"/>
        <v>8.766</v>
      </c>
      <c r="N305" s="99">
        <f t="shared" si="6"/>
        <v>8.7739999999999991</v>
      </c>
      <c r="O305" s="99">
        <f t="shared" si="7"/>
        <v>8.782</v>
      </c>
      <c r="P305" s="97">
        <v>8.7899999999999991</v>
      </c>
      <c r="Q305" s="100">
        <f t="shared" si="8"/>
        <v>8.7959999999999994</v>
      </c>
      <c r="R305" s="100">
        <f t="shared" si="9"/>
        <v>8.8019999999999996</v>
      </c>
      <c r="S305" s="100">
        <f t="shared" si="10"/>
        <v>8.8079999999999998</v>
      </c>
      <c r="T305" s="100">
        <f t="shared" si="11"/>
        <v>8.8140000000000001</v>
      </c>
      <c r="U305" s="107">
        <v>8.82</v>
      </c>
      <c r="V305" s="102">
        <f t="shared" ref="V305:AO305" si="313">B305-B306</f>
        <v>-4.9999999999998934E-2</v>
      </c>
      <c r="W305" s="102">
        <f t="shared" si="313"/>
        <v>-4.9999999999998934E-2</v>
      </c>
      <c r="X305" s="102">
        <f t="shared" si="313"/>
        <v>-4.9999999999998934E-2</v>
      </c>
      <c r="Y305" s="102">
        <f t="shared" si="313"/>
        <v>-4.4999999999998153E-2</v>
      </c>
      <c r="Z305" s="102">
        <f t="shared" si="313"/>
        <v>-3.9999999999999147E-2</v>
      </c>
      <c r="AA305" s="102">
        <f t="shared" si="313"/>
        <v>-2.9999999999999361E-2</v>
      </c>
      <c r="AB305" s="102">
        <f t="shared" si="313"/>
        <v>-1.9999999999999574E-2</v>
      </c>
      <c r="AC305" s="102">
        <f t="shared" si="313"/>
        <v>-1.9999999999999574E-2</v>
      </c>
      <c r="AD305" s="102">
        <f t="shared" si="313"/>
        <v>-1.9999999999999574E-2</v>
      </c>
      <c r="AE305" s="102">
        <f t="shared" si="313"/>
        <v>-1.9999999999999574E-2</v>
      </c>
      <c r="AF305" s="102">
        <f t="shared" si="313"/>
        <v>-2.4000000000000909E-2</v>
      </c>
      <c r="AG305" s="102">
        <f t="shared" si="313"/>
        <v>-2.8000000000000469E-2</v>
      </c>
      <c r="AH305" s="102">
        <f t="shared" si="313"/>
        <v>-3.2000000000000028E-2</v>
      </c>
      <c r="AI305" s="102">
        <f t="shared" si="313"/>
        <v>-3.5999999999999588E-2</v>
      </c>
      <c r="AJ305" s="102">
        <f t="shared" si="313"/>
        <v>-4.0000000000000924E-2</v>
      </c>
      <c r="AK305" s="102">
        <f t="shared" si="313"/>
        <v>-4.1999999999999815E-2</v>
      </c>
      <c r="AL305" s="102">
        <f t="shared" si="313"/>
        <v>-4.4000000000000483E-2</v>
      </c>
      <c r="AM305" s="102">
        <f t="shared" si="313"/>
        <v>-4.5999999999999375E-2</v>
      </c>
      <c r="AN305" s="102">
        <f t="shared" si="313"/>
        <v>-4.8000000000000043E-2</v>
      </c>
      <c r="AO305" s="102">
        <f t="shared" si="313"/>
        <v>-4.9999999999998934E-2</v>
      </c>
      <c r="AP305" s="103">
        <f t="shared" si="13"/>
        <v>-1.9999999999999574E-2</v>
      </c>
    </row>
    <row r="306" spans="1:42" ht="12.75">
      <c r="A306" s="95">
        <v>42692</v>
      </c>
      <c r="B306" s="106">
        <v>8.8699999999999992</v>
      </c>
      <c r="C306" s="97">
        <v>8.76</v>
      </c>
      <c r="D306" s="99">
        <v>8.77</v>
      </c>
      <c r="E306" s="99">
        <f t="shared" si="0"/>
        <v>8.7749999999999986</v>
      </c>
      <c r="F306" s="99">
        <v>8.7799999999999994</v>
      </c>
      <c r="G306" s="99">
        <f t="shared" si="1"/>
        <v>8.77</v>
      </c>
      <c r="H306" s="97">
        <v>8.76</v>
      </c>
      <c r="I306" s="100">
        <f t="shared" si="2"/>
        <v>8.7633333333333336</v>
      </c>
      <c r="J306" s="100">
        <f t="shared" si="3"/>
        <v>8.7666666666666657</v>
      </c>
      <c r="K306" s="99">
        <v>8.77</v>
      </c>
      <c r="L306" s="99">
        <f t="shared" si="4"/>
        <v>8.782</v>
      </c>
      <c r="M306" s="99">
        <f t="shared" si="5"/>
        <v>8.7940000000000005</v>
      </c>
      <c r="N306" s="99">
        <f t="shared" si="6"/>
        <v>8.8059999999999992</v>
      </c>
      <c r="O306" s="99">
        <f t="shared" si="7"/>
        <v>8.8179999999999996</v>
      </c>
      <c r="P306" s="97">
        <v>8.83</v>
      </c>
      <c r="Q306" s="100">
        <f t="shared" si="8"/>
        <v>8.8379999999999992</v>
      </c>
      <c r="R306" s="100">
        <f t="shared" si="9"/>
        <v>8.8460000000000001</v>
      </c>
      <c r="S306" s="100">
        <f t="shared" si="10"/>
        <v>8.8539999999999992</v>
      </c>
      <c r="T306" s="100">
        <f t="shared" si="11"/>
        <v>8.8620000000000001</v>
      </c>
      <c r="U306" s="107">
        <v>8.8699999999999992</v>
      </c>
      <c r="V306" s="102">
        <f t="shared" ref="V306:AO306" si="314">B306-B307</f>
        <v>6.9999999999998508E-2</v>
      </c>
      <c r="W306" s="102">
        <f t="shared" si="314"/>
        <v>9.9999999999997868E-3</v>
      </c>
      <c r="X306" s="102">
        <f t="shared" si="314"/>
        <v>-9.9999999999997868E-3</v>
      </c>
      <c r="Y306" s="102">
        <f t="shared" si="314"/>
        <v>-1.0000000000001563E-2</v>
      </c>
      <c r="Z306" s="102">
        <f t="shared" si="314"/>
        <v>-9.9999999999997868E-3</v>
      </c>
      <c r="AA306" s="102">
        <f t="shared" si="314"/>
        <v>-1.9999999999999574E-2</v>
      </c>
      <c r="AB306" s="102">
        <f t="shared" si="314"/>
        <v>-2.9999999999999361E-2</v>
      </c>
      <c r="AC306" s="102">
        <f t="shared" si="314"/>
        <v>-2.3333333333331652E-2</v>
      </c>
      <c r="AD306" s="102">
        <f t="shared" si="314"/>
        <v>-1.6666666666667496E-2</v>
      </c>
      <c r="AE306" s="102">
        <f t="shared" si="314"/>
        <v>-9.9999999999997868E-3</v>
      </c>
      <c r="AF306" s="102">
        <f t="shared" si="314"/>
        <v>-7.9999999999991189E-3</v>
      </c>
      <c r="AG306" s="102">
        <f t="shared" si="314"/>
        <v>-5.999999999998451E-3</v>
      </c>
      <c r="AH306" s="102">
        <f t="shared" si="314"/>
        <v>-4.0000000000013358E-3</v>
      </c>
      <c r="AI306" s="102">
        <f t="shared" si="314"/>
        <v>-2.0000000000006679E-3</v>
      </c>
      <c r="AJ306" s="102">
        <f t="shared" si="314"/>
        <v>0</v>
      </c>
      <c r="AK306" s="102">
        <f t="shared" si="314"/>
        <v>1.9999999999988916E-3</v>
      </c>
      <c r="AL306" s="102">
        <f t="shared" si="314"/>
        <v>3.9999999999995595E-3</v>
      </c>
      <c r="AM306" s="102">
        <f t="shared" si="314"/>
        <v>6.0000000000002274E-3</v>
      </c>
      <c r="AN306" s="102">
        <f t="shared" si="314"/>
        <v>8.0000000000008953E-3</v>
      </c>
      <c r="AO306" s="102">
        <f t="shared" si="314"/>
        <v>9.9999999999997868E-3</v>
      </c>
      <c r="AP306" s="103">
        <f t="shared" si="13"/>
        <v>6.9999999999998508E-2</v>
      </c>
    </row>
    <row r="307" spans="1:42" ht="12.75">
      <c r="A307" s="95">
        <v>42691</v>
      </c>
      <c r="B307" s="106">
        <v>8.8000000000000007</v>
      </c>
      <c r="C307" s="97">
        <v>8.75</v>
      </c>
      <c r="D307" s="99">
        <v>8.7799999999999994</v>
      </c>
      <c r="E307" s="99">
        <f t="shared" si="0"/>
        <v>8.7850000000000001</v>
      </c>
      <c r="F307" s="99">
        <v>8.7899999999999991</v>
      </c>
      <c r="G307" s="99">
        <f t="shared" si="1"/>
        <v>8.7899999999999991</v>
      </c>
      <c r="H307" s="97">
        <v>8.7899999999999991</v>
      </c>
      <c r="I307" s="100">
        <f t="shared" si="2"/>
        <v>8.7866666666666653</v>
      </c>
      <c r="J307" s="100">
        <f t="shared" si="3"/>
        <v>8.7833333333333332</v>
      </c>
      <c r="K307" s="99">
        <v>8.7799999999999994</v>
      </c>
      <c r="L307" s="99">
        <f t="shared" si="4"/>
        <v>8.7899999999999991</v>
      </c>
      <c r="M307" s="99">
        <f t="shared" si="5"/>
        <v>8.7999999999999989</v>
      </c>
      <c r="N307" s="99">
        <f t="shared" si="6"/>
        <v>8.81</v>
      </c>
      <c r="O307" s="99">
        <f t="shared" si="7"/>
        <v>8.82</v>
      </c>
      <c r="P307" s="97">
        <v>8.83</v>
      </c>
      <c r="Q307" s="100">
        <f t="shared" si="8"/>
        <v>8.8360000000000003</v>
      </c>
      <c r="R307" s="100">
        <f t="shared" si="9"/>
        <v>8.8420000000000005</v>
      </c>
      <c r="S307" s="100">
        <f t="shared" si="10"/>
        <v>8.847999999999999</v>
      </c>
      <c r="T307" s="100">
        <f t="shared" si="11"/>
        <v>8.8539999999999992</v>
      </c>
      <c r="U307" s="107">
        <v>8.86</v>
      </c>
      <c r="V307" s="102">
        <f t="shared" ref="V307:AO307" si="315">B307-B308</f>
        <v>-8.9999999999999858E-2</v>
      </c>
      <c r="W307" s="102">
        <f t="shared" si="315"/>
        <v>-3.9999999999999147E-2</v>
      </c>
      <c r="X307" s="102">
        <f t="shared" si="315"/>
        <v>-5.0000000000000711E-2</v>
      </c>
      <c r="Y307" s="102">
        <f t="shared" si="315"/>
        <v>-6.4999999999999503E-2</v>
      </c>
      <c r="Z307" s="102">
        <f t="shared" si="315"/>
        <v>-8.0000000000000071E-2</v>
      </c>
      <c r="AA307" s="102">
        <f t="shared" si="315"/>
        <v>-7.4999999999999289E-2</v>
      </c>
      <c r="AB307" s="102">
        <f t="shared" si="315"/>
        <v>-7.0000000000000284E-2</v>
      </c>
      <c r="AC307" s="102">
        <f t="shared" si="315"/>
        <v>-7.3333333333334139E-2</v>
      </c>
      <c r="AD307" s="102">
        <f t="shared" si="315"/>
        <v>-7.6666666666666217E-2</v>
      </c>
      <c r="AE307" s="102">
        <f t="shared" si="315"/>
        <v>-8.0000000000000071E-2</v>
      </c>
      <c r="AF307" s="102">
        <f t="shared" si="315"/>
        <v>-8.0000000000000071E-2</v>
      </c>
      <c r="AG307" s="102">
        <f t="shared" si="315"/>
        <v>-8.0000000000000071E-2</v>
      </c>
      <c r="AH307" s="102">
        <f t="shared" si="315"/>
        <v>-8.0000000000000071E-2</v>
      </c>
      <c r="AI307" s="102">
        <f t="shared" si="315"/>
        <v>-8.0000000000000071E-2</v>
      </c>
      <c r="AJ307" s="102">
        <f t="shared" si="315"/>
        <v>-8.0000000000000071E-2</v>
      </c>
      <c r="AK307" s="102">
        <f t="shared" si="315"/>
        <v>-8.0000000000000071E-2</v>
      </c>
      <c r="AL307" s="102">
        <f t="shared" si="315"/>
        <v>-8.0000000000000071E-2</v>
      </c>
      <c r="AM307" s="102">
        <f t="shared" si="315"/>
        <v>-8.0000000000000071E-2</v>
      </c>
      <c r="AN307" s="102">
        <f t="shared" si="315"/>
        <v>-8.0000000000000071E-2</v>
      </c>
      <c r="AO307" s="102">
        <f t="shared" si="315"/>
        <v>-8.0000000000000071E-2</v>
      </c>
      <c r="AP307" s="103">
        <f t="shared" si="13"/>
        <v>-3.9999999999999147E-2</v>
      </c>
    </row>
    <row r="308" spans="1:42" ht="12.75">
      <c r="A308" s="95">
        <v>42690</v>
      </c>
      <c r="B308" s="106">
        <v>8.89</v>
      </c>
      <c r="C308" s="97">
        <v>8.7899999999999991</v>
      </c>
      <c r="D308" s="99">
        <v>8.83</v>
      </c>
      <c r="E308" s="99">
        <f t="shared" si="0"/>
        <v>8.85</v>
      </c>
      <c r="F308" s="99">
        <v>8.8699999999999992</v>
      </c>
      <c r="G308" s="99">
        <f t="shared" si="1"/>
        <v>8.8649999999999984</v>
      </c>
      <c r="H308" s="97">
        <v>8.86</v>
      </c>
      <c r="I308" s="100">
        <f t="shared" si="2"/>
        <v>8.86</v>
      </c>
      <c r="J308" s="100">
        <f t="shared" si="3"/>
        <v>8.86</v>
      </c>
      <c r="K308" s="99">
        <v>8.86</v>
      </c>
      <c r="L308" s="99">
        <f t="shared" si="4"/>
        <v>8.8699999999999992</v>
      </c>
      <c r="M308" s="99">
        <f t="shared" si="5"/>
        <v>8.879999999999999</v>
      </c>
      <c r="N308" s="99">
        <f t="shared" si="6"/>
        <v>8.89</v>
      </c>
      <c r="O308" s="99">
        <f t="shared" si="7"/>
        <v>8.9</v>
      </c>
      <c r="P308" s="97">
        <v>8.91</v>
      </c>
      <c r="Q308" s="100">
        <f t="shared" si="8"/>
        <v>8.9160000000000004</v>
      </c>
      <c r="R308" s="100">
        <f t="shared" si="9"/>
        <v>8.9220000000000006</v>
      </c>
      <c r="S308" s="100">
        <f t="shared" si="10"/>
        <v>8.927999999999999</v>
      </c>
      <c r="T308" s="100">
        <f t="shared" si="11"/>
        <v>8.9339999999999993</v>
      </c>
      <c r="U308" s="107">
        <v>8.94</v>
      </c>
      <c r="V308" s="102">
        <f t="shared" ref="V308:AO308" si="316">B308-B309</f>
        <v>2.000000000000135E-2</v>
      </c>
      <c r="W308" s="102">
        <f t="shared" si="316"/>
        <v>1.9999999999999574E-2</v>
      </c>
      <c r="X308" s="102">
        <f t="shared" si="316"/>
        <v>4.0000000000000924E-2</v>
      </c>
      <c r="Y308" s="102">
        <f t="shared" si="316"/>
        <v>4.4999999999999929E-2</v>
      </c>
      <c r="Z308" s="102">
        <f t="shared" si="316"/>
        <v>4.9999999999998934E-2</v>
      </c>
      <c r="AA308" s="102">
        <f t="shared" si="316"/>
        <v>4.9999999999997158E-2</v>
      </c>
      <c r="AB308" s="102">
        <f t="shared" si="316"/>
        <v>4.9999999999998934E-2</v>
      </c>
      <c r="AC308" s="102">
        <f t="shared" si="316"/>
        <v>5.3333333333332789E-2</v>
      </c>
      <c r="AD308" s="102">
        <f t="shared" si="316"/>
        <v>5.6666666666664867E-2</v>
      </c>
      <c r="AE308" s="102">
        <f t="shared" si="316"/>
        <v>5.9999999999998721E-2</v>
      </c>
      <c r="AF308" s="102">
        <f t="shared" si="316"/>
        <v>6.799999999999784E-2</v>
      </c>
      <c r="AG308" s="102">
        <f t="shared" si="316"/>
        <v>7.5999999999998735E-2</v>
      </c>
      <c r="AH308" s="102">
        <f t="shared" si="316"/>
        <v>8.3999999999999631E-2</v>
      </c>
      <c r="AI308" s="102">
        <f t="shared" si="316"/>
        <v>9.2000000000000526E-2</v>
      </c>
      <c r="AJ308" s="102">
        <f t="shared" si="316"/>
        <v>9.9999999999999645E-2</v>
      </c>
      <c r="AK308" s="102">
        <f t="shared" si="316"/>
        <v>0.10200000000000031</v>
      </c>
      <c r="AL308" s="102">
        <f t="shared" si="316"/>
        <v>0.10400000000000098</v>
      </c>
      <c r="AM308" s="102">
        <f t="shared" si="316"/>
        <v>0.1059999999999981</v>
      </c>
      <c r="AN308" s="102">
        <f t="shared" si="316"/>
        <v>0.10799999999999876</v>
      </c>
      <c r="AO308" s="102">
        <f t="shared" si="316"/>
        <v>0.10999999999999943</v>
      </c>
      <c r="AP308" s="103">
        <f t="shared" si="13"/>
        <v>0.10999999999999943</v>
      </c>
    </row>
    <row r="309" spans="1:42" ht="12.75">
      <c r="A309" s="95">
        <v>42689</v>
      </c>
      <c r="B309" s="106">
        <v>8.8699999999999992</v>
      </c>
      <c r="C309" s="97">
        <v>8.77</v>
      </c>
      <c r="D309" s="99">
        <v>8.7899999999999991</v>
      </c>
      <c r="E309" s="99">
        <f t="shared" si="0"/>
        <v>8.8049999999999997</v>
      </c>
      <c r="F309" s="99">
        <v>8.82</v>
      </c>
      <c r="G309" s="99">
        <f t="shared" si="1"/>
        <v>8.8150000000000013</v>
      </c>
      <c r="H309" s="97">
        <v>8.81</v>
      </c>
      <c r="I309" s="100">
        <f t="shared" si="2"/>
        <v>8.8066666666666666</v>
      </c>
      <c r="J309" s="100">
        <f t="shared" si="3"/>
        <v>8.8033333333333346</v>
      </c>
      <c r="K309" s="99">
        <v>8.8000000000000007</v>
      </c>
      <c r="L309" s="99">
        <f t="shared" si="4"/>
        <v>8.8020000000000014</v>
      </c>
      <c r="M309" s="99">
        <f t="shared" si="5"/>
        <v>8.8040000000000003</v>
      </c>
      <c r="N309" s="99">
        <f t="shared" si="6"/>
        <v>8.8060000000000009</v>
      </c>
      <c r="O309" s="99">
        <f t="shared" si="7"/>
        <v>8.8079999999999998</v>
      </c>
      <c r="P309" s="97">
        <v>8.81</v>
      </c>
      <c r="Q309" s="100">
        <f t="shared" si="8"/>
        <v>8.8140000000000001</v>
      </c>
      <c r="R309" s="100">
        <f t="shared" si="9"/>
        <v>8.8179999999999996</v>
      </c>
      <c r="S309" s="100">
        <f t="shared" si="10"/>
        <v>8.822000000000001</v>
      </c>
      <c r="T309" s="100">
        <f t="shared" si="11"/>
        <v>8.8260000000000005</v>
      </c>
      <c r="U309" s="107">
        <v>8.83</v>
      </c>
      <c r="V309" s="102">
        <f t="shared" ref="V309:AO309" si="317">B309-B310</f>
        <v>-0.11000000000000121</v>
      </c>
      <c r="W309" s="102">
        <f t="shared" si="317"/>
        <v>-5.0000000000000711E-2</v>
      </c>
      <c r="X309" s="102">
        <f t="shared" si="317"/>
        <v>-5.0000000000000711E-2</v>
      </c>
      <c r="Y309" s="102">
        <f t="shared" si="317"/>
        <v>-6.0000000000000497E-2</v>
      </c>
      <c r="Z309" s="102">
        <f t="shared" si="317"/>
        <v>-7.0000000000000284E-2</v>
      </c>
      <c r="AA309" s="102">
        <f t="shared" si="317"/>
        <v>-8.9999999999999858E-2</v>
      </c>
      <c r="AB309" s="102">
        <f t="shared" si="317"/>
        <v>-0.10999999999999943</v>
      </c>
      <c r="AC309" s="102">
        <f t="shared" si="317"/>
        <v>-0.11666666666666714</v>
      </c>
      <c r="AD309" s="102">
        <f t="shared" si="317"/>
        <v>-0.1233333333333313</v>
      </c>
      <c r="AE309" s="102">
        <f t="shared" si="317"/>
        <v>-0.12999999999999901</v>
      </c>
      <c r="AF309" s="102">
        <f t="shared" si="317"/>
        <v>-0.1319999999999979</v>
      </c>
      <c r="AG309" s="102">
        <f t="shared" si="317"/>
        <v>-0.13399999999999856</v>
      </c>
      <c r="AH309" s="102">
        <f t="shared" si="317"/>
        <v>-0.13599999999999923</v>
      </c>
      <c r="AI309" s="102">
        <f t="shared" si="317"/>
        <v>-0.1379999999999999</v>
      </c>
      <c r="AJ309" s="102">
        <f t="shared" si="317"/>
        <v>-0.13999999999999879</v>
      </c>
      <c r="AK309" s="102">
        <f t="shared" si="317"/>
        <v>-0.13999999999999879</v>
      </c>
      <c r="AL309" s="102">
        <f t="shared" si="317"/>
        <v>-0.14000000000000057</v>
      </c>
      <c r="AM309" s="102">
        <f t="shared" si="317"/>
        <v>-0.13999999999999879</v>
      </c>
      <c r="AN309" s="102">
        <f t="shared" si="317"/>
        <v>-0.14000000000000057</v>
      </c>
      <c r="AO309" s="102">
        <f t="shared" si="317"/>
        <v>-0.14000000000000057</v>
      </c>
      <c r="AP309" s="103">
        <f t="shared" si="13"/>
        <v>-5.0000000000000711E-2</v>
      </c>
    </row>
    <row r="310" spans="1:42" ht="12.75">
      <c r="A310" s="95">
        <v>42688</v>
      </c>
      <c r="B310" s="106">
        <v>8.98</v>
      </c>
      <c r="C310" s="97">
        <v>8.82</v>
      </c>
      <c r="D310" s="99">
        <v>8.84</v>
      </c>
      <c r="E310" s="99">
        <f t="shared" si="0"/>
        <v>8.8650000000000002</v>
      </c>
      <c r="F310" s="99">
        <v>8.89</v>
      </c>
      <c r="G310" s="99">
        <f t="shared" si="1"/>
        <v>8.9050000000000011</v>
      </c>
      <c r="H310" s="97">
        <v>8.92</v>
      </c>
      <c r="I310" s="100">
        <f t="shared" si="2"/>
        <v>8.9233333333333338</v>
      </c>
      <c r="J310" s="100">
        <f t="shared" si="3"/>
        <v>8.9266666666666659</v>
      </c>
      <c r="K310" s="99">
        <v>8.93</v>
      </c>
      <c r="L310" s="99">
        <f t="shared" si="4"/>
        <v>8.9339999999999993</v>
      </c>
      <c r="M310" s="99">
        <f t="shared" si="5"/>
        <v>8.9379999999999988</v>
      </c>
      <c r="N310" s="99">
        <f t="shared" si="6"/>
        <v>8.9420000000000002</v>
      </c>
      <c r="O310" s="99">
        <f t="shared" si="7"/>
        <v>8.9459999999999997</v>
      </c>
      <c r="P310" s="97">
        <v>8.9499999999999993</v>
      </c>
      <c r="Q310" s="100">
        <f t="shared" si="8"/>
        <v>8.9539999999999988</v>
      </c>
      <c r="R310" s="100">
        <f t="shared" si="9"/>
        <v>8.9580000000000002</v>
      </c>
      <c r="S310" s="100">
        <f t="shared" si="10"/>
        <v>8.9619999999999997</v>
      </c>
      <c r="T310" s="100">
        <f t="shared" si="11"/>
        <v>8.9660000000000011</v>
      </c>
      <c r="U310" s="107">
        <v>8.9700000000000006</v>
      </c>
      <c r="V310" s="102">
        <f t="shared" ref="V310:AO310" si="318">B310-B311</f>
        <v>-2.9999999999999361E-2</v>
      </c>
      <c r="W310" s="102">
        <f t="shared" si="318"/>
        <v>0</v>
      </c>
      <c r="X310" s="102">
        <f t="shared" si="318"/>
        <v>9.9999999999997868E-3</v>
      </c>
      <c r="Y310" s="102">
        <f t="shared" si="318"/>
        <v>5.0000000000007816E-3</v>
      </c>
      <c r="Z310" s="102">
        <f t="shared" si="318"/>
        <v>0</v>
      </c>
      <c r="AA310" s="102">
        <f t="shared" si="318"/>
        <v>-4.9999999999990052E-3</v>
      </c>
      <c r="AB310" s="102">
        <f t="shared" si="318"/>
        <v>-9.9999999999997868E-3</v>
      </c>
      <c r="AC310" s="102">
        <f t="shared" si="318"/>
        <v>-1.6666666666665719E-2</v>
      </c>
      <c r="AD310" s="102">
        <f t="shared" si="318"/>
        <v>-2.3333333333335204E-2</v>
      </c>
      <c r="AE310" s="102">
        <f t="shared" si="318"/>
        <v>-3.0000000000001137E-2</v>
      </c>
      <c r="AF310" s="102">
        <f t="shared" si="318"/>
        <v>-3.4000000000000696E-2</v>
      </c>
      <c r="AG310" s="102">
        <f t="shared" si="318"/>
        <v>-3.8000000000002032E-2</v>
      </c>
      <c r="AH310" s="102">
        <f t="shared" si="318"/>
        <v>-4.1999999999999815E-2</v>
      </c>
      <c r="AI310" s="102">
        <f t="shared" si="318"/>
        <v>-4.6000000000001151E-2</v>
      </c>
      <c r="AJ310" s="102">
        <f t="shared" si="318"/>
        <v>-5.0000000000000711E-2</v>
      </c>
      <c r="AK310" s="102">
        <f t="shared" si="318"/>
        <v>-5.2000000000001378E-2</v>
      </c>
      <c r="AL310" s="102">
        <f t="shared" si="318"/>
        <v>-5.400000000000027E-2</v>
      </c>
      <c r="AM310" s="102">
        <f t="shared" si="318"/>
        <v>-5.5999999999999162E-2</v>
      </c>
      <c r="AN310" s="102">
        <f t="shared" si="318"/>
        <v>-5.7999999999998053E-2</v>
      </c>
      <c r="AO310" s="102">
        <f t="shared" si="318"/>
        <v>-5.9999999999998721E-2</v>
      </c>
      <c r="AP310" s="103">
        <f t="shared" si="13"/>
        <v>9.9999999999997868E-3</v>
      </c>
    </row>
    <row r="311" spans="1:42" ht="12.75">
      <c r="A311" s="95">
        <v>42685</v>
      </c>
      <c r="B311" s="106">
        <v>9.01</v>
      </c>
      <c r="C311" s="97">
        <v>8.82</v>
      </c>
      <c r="D311" s="99">
        <v>8.83</v>
      </c>
      <c r="E311" s="99">
        <f t="shared" si="0"/>
        <v>8.86</v>
      </c>
      <c r="F311" s="99">
        <v>8.89</v>
      </c>
      <c r="G311" s="99">
        <f t="shared" si="1"/>
        <v>8.91</v>
      </c>
      <c r="H311" s="97">
        <v>8.93</v>
      </c>
      <c r="I311" s="100">
        <f t="shared" si="2"/>
        <v>8.94</v>
      </c>
      <c r="J311" s="100">
        <f t="shared" si="3"/>
        <v>8.9500000000000011</v>
      </c>
      <c r="K311" s="99">
        <v>8.9600000000000009</v>
      </c>
      <c r="L311" s="99">
        <f t="shared" si="4"/>
        <v>8.968</v>
      </c>
      <c r="M311" s="99">
        <f t="shared" si="5"/>
        <v>8.9760000000000009</v>
      </c>
      <c r="N311" s="99">
        <f t="shared" si="6"/>
        <v>8.984</v>
      </c>
      <c r="O311" s="99">
        <f t="shared" si="7"/>
        <v>8.9920000000000009</v>
      </c>
      <c r="P311" s="97">
        <v>9</v>
      </c>
      <c r="Q311" s="100">
        <f t="shared" si="8"/>
        <v>9.0060000000000002</v>
      </c>
      <c r="R311" s="100">
        <f t="shared" si="9"/>
        <v>9.0120000000000005</v>
      </c>
      <c r="S311" s="100">
        <f t="shared" si="10"/>
        <v>9.0179999999999989</v>
      </c>
      <c r="T311" s="100">
        <f t="shared" si="11"/>
        <v>9.0239999999999991</v>
      </c>
      <c r="U311" s="107">
        <v>9.0299999999999994</v>
      </c>
      <c r="V311" s="102">
        <f t="shared" ref="V311:AO311" si="319">B311-B312</f>
        <v>3.9999999999999147E-2</v>
      </c>
      <c r="W311" s="102">
        <f t="shared" si="319"/>
        <v>6.0000000000000497E-2</v>
      </c>
      <c r="X311" s="102">
        <f t="shared" si="319"/>
        <v>8.9999999999999858E-2</v>
      </c>
      <c r="Y311" s="102">
        <f t="shared" si="319"/>
        <v>0.11999999999999922</v>
      </c>
      <c r="Z311" s="102">
        <f t="shared" si="319"/>
        <v>0.15000000000000036</v>
      </c>
      <c r="AA311" s="102">
        <f t="shared" si="319"/>
        <v>0.17999999999999972</v>
      </c>
      <c r="AB311" s="102">
        <f t="shared" si="319"/>
        <v>0.20999999999999908</v>
      </c>
      <c r="AC311" s="102">
        <f t="shared" si="319"/>
        <v>0.21999999999999886</v>
      </c>
      <c r="AD311" s="102">
        <f t="shared" si="319"/>
        <v>0.23000000000000043</v>
      </c>
      <c r="AE311" s="102">
        <f t="shared" si="319"/>
        <v>0.24000000000000021</v>
      </c>
      <c r="AF311" s="102">
        <f t="shared" si="319"/>
        <v>0.24399999999999977</v>
      </c>
      <c r="AG311" s="102">
        <f t="shared" si="319"/>
        <v>0.24800000000000111</v>
      </c>
      <c r="AH311" s="102">
        <f t="shared" si="319"/>
        <v>0.25199999999999889</v>
      </c>
      <c r="AI311" s="102">
        <f t="shared" si="319"/>
        <v>0.25600000000000023</v>
      </c>
      <c r="AJ311" s="102">
        <f t="shared" si="319"/>
        <v>0.25999999999999979</v>
      </c>
      <c r="AK311" s="102">
        <f t="shared" si="319"/>
        <v>0.26399999999999935</v>
      </c>
      <c r="AL311" s="102">
        <f t="shared" si="319"/>
        <v>0.26800000000000068</v>
      </c>
      <c r="AM311" s="102">
        <f t="shared" si="319"/>
        <v>0.27199999999999847</v>
      </c>
      <c r="AN311" s="102">
        <f t="shared" si="319"/>
        <v>0.2759999999999998</v>
      </c>
      <c r="AO311" s="102">
        <f t="shared" si="319"/>
        <v>0.27999999999999936</v>
      </c>
      <c r="AP311" s="103">
        <f t="shared" si="13"/>
        <v>0.27999999999999936</v>
      </c>
    </row>
    <row r="312" spans="1:42" ht="12.75">
      <c r="A312" s="95">
        <v>42684</v>
      </c>
      <c r="B312" s="106">
        <v>8.9700000000000006</v>
      </c>
      <c r="C312" s="97">
        <v>8.76</v>
      </c>
      <c r="D312" s="99">
        <v>8.74</v>
      </c>
      <c r="E312" s="99">
        <f t="shared" si="0"/>
        <v>8.74</v>
      </c>
      <c r="F312" s="99">
        <v>8.74</v>
      </c>
      <c r="G312" s="99">
        <f t="shared" si="1"/>
        <v>8.73</v>
      </c>
      <c r="H312" s="97">
        <v>8.7200000000000006</v>
      </c>
      <c r="I312" s="100">
        <f t="shared" si="2"/>
        <v>8.7200000000000006</v>
      </c>
      <c r="J312" s="100">
        <f t="shared" si="3"/>
        <v>8.7200000000000006</v>
      </c>
      <c r="K312" s="99">
        <v>8.7200000000000006</v>
      </c>
      <c r="L312" s="99">
        <f t="shared" si="4"/>
        <v>8.7240000000000002</v>
      </c>
      <c r="M312" s="99">
        <f t="shared" si="5"/>
        <v>8.7279999999999998</v>
      </c>
      <c r="N312" s="99">
        <f t="shared" si="6"/>
        <v>8.7320000000000011</v>
      </c>
      <c r="O312" s="99">
        <f t="shared" si="7"/>
        <v>8.7360000000000007</v>
      </c>
      <c r="P312" s="97">
        <v>8.74</v>
      </c>
      <c r="Q312" s="100">
        <f t="shared" si="8"/>
        <v>8.7420000000000009</v>
      </c>
      <c r="R312" s="100">
        <f t="shared" si="9"/>
        <v>8.7439999999999998</v>
      </c>
      <c r="S312" s="100">
        <f t="shared" si="10"/>
        <v>8.7460000000000004</v>
      </c>
      <c r="T312" s="100">
        <f t="shared" si="11"/>
        <v>8.7479999999999993</v>
      </c>
      <c r="U312" s="107">
        <v>8.75</v>
      </c>
      <c r="V312" s="102">
        <f t="shared" ref="V312:AO312" si="320">B312-B313</f>
        <v>-5.9999999999998721E-2</v>
      </c>
      <c r="W312" s="102">
        <f t="shared" si="320"/>
        <v>2.9999999999999361E-2</v>
      </c>
      <c r="X312" s="102">
        <f t="shared" si="320"/>
        <v>8.0000000000000071E-2</v>
      </c>
      <c r="Y312" s="102">
        <f t="shared" si="320"/>
        <v>0.10500000000000043</v>
      </c>
      <c r="Z312" s="102">
        <f t="shared" si="320"/>
        <v>0.13000000000000078</v>
      </c>
      <c r="AA312" s="102">
        <f t="shared" si="320"/>
        <v>0.13500000000000156</v>
      </c>
      <c r="AB312" s="102">
        <f t="shared" si="320"/>
        <v>0.14000000000000057</v>
      </c>
      <c r="AC312" s="102">
        <f t="shared" si="320"/>
        <v>0.15000000000000036</v>
      </c>
      <c r="AD312" s="102">
        <f t="shared" si="320"/>
        <v>0.16000000000000014</v>
      </c>
      <c r="AE312" s="102">
        <f t="shared" si="320"/>
        <v>0.16999999999999993</v>
      </c>
      <c r="AF312" s="102">
        <f t="shared" si="320"/>
        <v>0.17399999999999949</v>
      </c>
      <c r="AG312" s="102">
        <f t="shared" si="320"/>
        <v>0.17799999999999905</v>
      </c>
      <c r="AH312" s="102">
        <f t="shared" si="320"/>
        <v>0.18200000000000038</v>
      </c>
      <c r="AI312" s="102">
        <f t="shared" si="320"/>
        <v>0.18599999999999994</v>
      </c>
      <c r="AJ312" s="102">
        <f t="shared" si="320"/>
        <v>0.1899999999999995</v>
      </c>
      <c r="AK312" s="102">
        <f t="shared" si="320"/>
        <v>0.1899999999999995</v>
      </c>
      <c r="AL312" s="102">
        <f t="shared" si="320"/>
        <v>0.1899999999999995</v>
      </c>
      <c r="AM312" s="102">
        <f t="shared" si="320"/>
        <v>0.1899999999999995</v>
      </c>
      <c r="AN312" s="102">
        <f t="shared" si="320"/>
        <v>0.1899999999999995</v>
      </c>
      <c r="AO312" s="102">
        <f t="shared" si="320"/>
        <v>0.1899999999999995</v>
      </c>
      <c r="AP312" s="103">
        <f t="shared" si="13"/>
        <v>0.1899999999999995</v>
      </c>
    </row>
    <row r="313" spans="1:42" ht="12.75">
      <c r="A313" s="95">
        <v>42683</v>
      </c>
      <c r="B313" s="106">
        <v>9.0299999999999994</v>
      </c>
      <c r="C313" s="97">
        <v>8.73</v>
      </c>
      <c r="D313" s="99">
        <v>8.66</v>
      </c>
      <c r="E313" s="99">
        <f t="shared" si="0"/>
        <v>8.6349999999999998</v>
      </c>
      <c r="F313" s="99">
        <v>8.61</v>
      </c>
      <c r="G313" s="99">
        <f t="shared" si="1"/>
        <v>8.5949999999999989</v>
      </c>
      <c r="H313" s="97">
        <v>8.58</v>
      </c>
      <c r="I313" s="100">
        <f t="shared" si="2"/>
        <v>8.57</v>
      </c>
      <c r="J313" s="100">
        <f t="shared" si="3"/>
        <v>8.56</v>
      </c>
      <c r="K313" s="99">
        <v>8.5500000000000007</v>
      </c>
      <c r="L313" s="99">
        <f t="shared" si="4"/>
        <v>8.5500000000000007</v>
      </c>
      <c r="M313" s="99">
        <f t="shared" si="5"/>
        <v>8.5500000000000007</v>
      </c>
      <c r="N313" s="99">
        <f t="shared" si="6"/>
        <v>8.5500000000000007</v>
      </c>
      <c r="O313" s="99">
        <f t="shared" si="7"/>
        <v>8.5500000000000007</v>
      </c>
      <c r="P313" s="97">
        <v>8.5500000000000007</v>
      </c>
      <c r="Q313" s="100">
        <f t="shared" si="8"/>
        <v>8.5520000000000014</v>
      </c>
      <c r="R313" s="100">
        <f t="shared" si="9"/>
        <v>8.5540000000000003</v>
      </c>
      <c r="S313" s="100">
        <f t="shared" si="10"/>
        <v>8.5560000000000009</v>
      </c>
      <c r="T313" s="100">
        <f t="shared" si="11"/>
        <v>8.5579999999999998</v>
      </c>
      <c r="U313" s="107">
        <v>8.56</v>
      </c>
      <c r="V313" s="102">
        <f t="shared" ref="V313:AO313" si="321">B313-B314</f>
        <v>-2.000000000000135E-2</v>
      </c>
      <c r="W313" s="102">
        <f t="shared" si="321"/>
        <v>6.0000000000000497E-2</v>
      </c>
      <c r="X313" s="102">
        <f t="shared" si="321"/>
        <v>7.0000000000000284E-2</v>
      </c>
      <c r="Y313" s="102">
        <f t="shared" si="321"/>
        <v>5.4999999999999716E-2</v>
      </c>
      <c r="Z313" s="102">
        <f t="shared" si="321"/>
        <v>3.9999999999999147E-2</v>
      </c>
      <c r="AA313" s="102">
        <f t="shared" si="321"/>
        <v>3.4999999999998366E-2</v>
      </c>
      <c r="AB313" s="102">
        <f t="shared" si="321"/>
        <v>2.9999999999999361E-2</v>
      </c>
      <c r="AC313" s="102">
        <f t="shared" si="321"/>
        <v>2.6666666666667282E-2</v>
      </c>
      <c r="AD313" s="102">
        <f t="shared" si="321"/>
        <v>2.3333333333333428E-2</v>
      </c>
      <c r="AE313" s="102">
        <f t="shared" si="321"/>
        <v>2.000000000000135E-2</v>
      </c>
      <c r="AF313" s="102">
        <f t="shared" si="321"/>
        <v>2.2000000000002018E-2</v>
      </c>
      <c r="AG313" s="102">
        <f t="shared" si="321"/>
        <v>2.4000000000000909E-2</v>
      </c>
      <c r="AH313" s="102">
        <f t="shared" si="321"/>
        <v>2.6000000000001577E-2</v>
      </c>
      <c r="AI313" s="102">
        <f t="shared" si="321"/>
        <v>2.8000000000000469E-2</v>
      </c>
      <c r="AJ313" s="102">
        <f t="shared" si="321"/>
        <v>3.0000000000001137E-2</v>
      </c>
      <c r="AK313" s="102">
        <f t="shared" si="321"/>
        <v>3.0000000000001137E-2</v>
      </c>
      <c r="AL313" s="102">
        <f t="shared" si="321"/>
        <v>3.0000000000001137E-2</v>
      </c>
      <c r="AM313" s="102">
        <f t="shared" si="321"/>
        <v>3.0000000000001137E-2</v>
      </c>
      <c r="AN313" s="102">
        <f t="shared" si="321"/>
        <v>3.0000000000001137E-2</v>
      </c>
      <c r="AO313" s="102">
        <f t="shared" si="321"/>
        <v>3.0000000000001137E-2</v>
      </c>
      <c r="AP313" s="103">
        <f t="shared" si="13"/>
        <v>7.0000000000000284E-2</v>
      </c>
    </row>
    <row r="314" spans="1:42" ht="12.75">
      <c r="A314" s="109">
        <v>42682</v>
      </c>
      <c r="B314" s="106">
        <v>9.0500000000000007</v>
      </c>
      <c r="C314" s="97">
        <v>8.67</v>
      </c>
      <c r="D314" s="99">
        <v>8.59</v>
      </c>
      <c r="E314" s="99">
        <f t="shared" si="0"/>
        <v>8.58</v>
      </c>
      <c r="F314" s="99">
        <v>8.57</v>
      </c>
      <c r="G314" s="99">
        <f t="shared" si="1"/>
        <v>8.56</v>
      </c>
      <c r="H314" s="97">
        <v>8.5500000000000007</v>
      </c>
      <c r="I314" s="100">
        <f t="shared" si="2"/>
        <v>8.543333333333333</v>
      </c>
      <c r="J314" s="100">
        <f t="shared" si="3"/>
        <v>8.5366666666666671</v>
      </c>
      <c r="K314" s="99">
        <v>8.5299999999999994</v>
      </c>
      <c r="L314" s="99">
        <f t="shared" si="4"/>
        <v>8.5279999999999987</v>
      </c>
      <c r="M314" s="99">
        <f t="shared" si="5"/>
        <v>8.5259999999999998</v>
      </c>
      <c r="N314" s="99">
        <f t="shared" si="6"/>
        <v>8.5239999999999991</v>
      </c>
      <c r="O314" s="99">
        <f t="shared" si="7"/>
        <v>8.5220000000000002</v>
      </c>
      <c r="P314" s="97">
        <v>8.52</v>
      </c>
      <c r="Q314" s="100">
        <f t="shared" si="8"/>
        <v>8.5220000000000002</v>
      </c>
      <c r="R314" s="100">
        <f t="shared" si="9"/>
        <v>8.5239999999999991</v>
      </c>
      <c r="S314" s="100">
        <f t="shared" si="10"/>
        <v>8.5259999999999998</v>
      </c>
      <c r="T314" s="100">
        <f t="shared" si="11"/>
        <v>8.5279999999999987</v>
      </c>
      <c r="U314" s="107">
        <v>8.5299999999999994</v>
      </c>
      <c r="V314" s="102">
        <f t="shared" ref="V314:AO314" si="322">B314-B315</f>
        <v>2.000000000000135E-2</v>
      </c>
      <c r="W314" s="102">
        <f t="shared" si="322"/>
        <v>9.9999999999997868E-3</v>
      </c>
      <c r="X314" s="102">
        <f t="shared" si="322"/>
        <v>-9.9999999999997868E-3</v>
      </c>
      <c r="Y314" s="102">
        <f t="shared" si="322"/>
        <v>-9.9999999999997868E-3</v>
      </c>
      <c r="Z314" s="102">
        <f t="shared" si="322"/>
        <v>-9.9999999999997868E-3</v>
      </c>
      <c r="AA314" s="102">
        <f t="shared" si="322"/>
        <v>-9.9999999999997868E-3</v>
      </c>
      <c r="AB314" s="102">
        <f t="shared" si="322"/>
        <v>-9.9999999999997868E-3</v>
      </c>
      <c r="AC314" s="102">
        <f t="shared" si="322"/>
        <v>-1.3333333333333641E-2</v>
      </c>
      <c r="AD314" s="102">
        <f t="shared" si="322"/>
        <v>-1.6666666666667496E-2</v>
      </c>
      <c r="AE314" s="102">
        <f t="shared" si="322"/>
        <v>-2.000000000000135E-2</v>
      </c>
      <c r="AF314" s="102">
        <f t="shared" si="322"/>
        <v>-2.2000000000002018E-2</v>
      </c>
      <c r="AG314" s="102">
        <f t="shared" si="322"/>
        <v>-2.4000000000000909E-2</v>
      </c>
      <c r="AH314" s="102">
        <f t="shared" si="322"/>
        <v>-2.6000000000001577E-2</v>
      </c>
      <c r="AI314" s="102">
        <f t="shared" si="322"/>
        <v>-2.8000000000000469E-2</v>
      </c>
      <c r="AJ314" s="102">
        <f t="shared" si="322"/>
        <v>-3.0000000000001137E-2</v>
      </c>
      <c r="AK314" s="102">
        <f t="shared" si="322"/>
        <v>-3.0000000000001137E-2</v>
      </c>
      <c r="AL314" s="102">
        <f t="shared" si="322"/>
        <v>-3.0000000000001137E-2</v>
      </c>
      <c r="AM314" s="102">
        <f t="shared" si="322"/>
        <v>-3.0000000000001137E-2</v>
      </c>
      <c r="AN314" s="102">
        <f t="shared" si="322"/>
        <v>-3.0000000000001137E-2</v>
      </c>
      <c r="AO314" s="102">
        <f t="shared" si="322"/>
        <v>-3.0000000000001137E-2</v>
      </c>
      <c r="AP314" s="103">
        <f t="shared" si="13"/>
        <v>2.000000000000135E-2</v>
      </c>
    </row>
    <row r="315" spans="1:42" ht="12.75">
      <c r="A315" s="109">
        <v>42681</v>
      </c>
      <c r="B315" s="106">
        <v>9.0299999999999994</v>
      </c>
      <c r="C315" s="97">
        <v>8.66</v>
      </c>
      <c r="D315" s="99">
        <v>8.6</v>
      </c>
      <c r="E315" s="99">
        <f t="shared" si="0"/>
        <v>8.59</v>
      </c>
      <c r="F315" s="99">
        <v>8.58</v>
      </c>
      <c r="G315" s="99">
        <f t="shared" si="1"/>
        <v>8.57</v>
      </c>
      <c r="H315" s="97">
        <v>8.56</v>
      </c>
      <c r="I315" s="100">
        <f t="shared" si="2"/>
        <v>8.5566666666666666</v>
      </c>
      <c r="J315" s="100">
        <f t="shared" si="3"/>
        <v>8.5533333333333346</v>
      </c>
      <c r="K315" s="99">
        <v>8.5500000000000007</v>
      </c>
      <c r="L315" s="99">
        <f t="shared" si="4"/>
        <v>8.5500000000000007</v>
      </c>
      <c r="M315" s="99">
        <f t="shared" si="5"/>
        <v>8.5500000000000007</v>
      </c>
      <c r="N315" s="99">
        <f t="shared" si="6"/>
        <v>8.5500000000000007</v>
      </c>
      <c r="O315" s="99">
        <f t="shared" si="7"/>
        <v>8.5500000000000007</v>
      </c>
      <c r="P315" s="97">
        <v>8.5500000000000007</v>
      </c>
      <c r="Q315" s="100">
        <f t="shared" si="8"/>
        <v>8.5520000000000014</v>
      </c>
      <c r="R315" s="100">
        <f t="shared" si="9"/>
        <v>8.5540000000000003</v>
      </c>
      <c r="S315" s="100">
        <f t="shared" si="10"/>
        <v>8.5560000000000009</v>
      </c>
      <c r="T315" s="100">
        <f t="shared" si="11"/>
        <v>8.5579999999999998</v>
      </c>
      <c r="U315" s="107">
        <v>8.56</v>
      </c>
      <c r="V315" s="102">
        <f t="shared" ref="V315:AO315" si="323">B315-B316</f>
        <v>1.9999999999999574E-2</v>
      </c>
      <c r="W315" s="102">
        <f t="shared" si="323"/>
        <v>-5.0000000000000711E-2</v>
      </c>
      <c r="X315" s="102">
        <f t="shared" si="323"/>
        <v>-9.9999999999999645E-2</v>
      </c>
      <c r="Y315" s="102">
        <f t="shared" si="323"/>
        <v>-0.11500000000000021</v>
      </c>
      <c r="Z315" s="102">
        <f t="shared" si="323"/>
        <v>-0.13000000000000078</v>
      </c>
      <c r="AA315" s="102">
        <f t="shared" si="323"/>
        <v>-0.125</v>
      </c>
      <c r="AB315" s="102">
        <f t="shared" si="323"/>
        <v>-0.11999999999999922</v>
      </c>
      <c r="AC315" s="102">
        <f t="shared" si="323"/>
        <v>-0.11666666666666714</v>
      </c>
      <c r="AD315" s="102">
        <f t="shared" si="323"/>
        <v>-0.11333333333333151</v>
      </c>
      <c r="AE315" s="102">
        <f t="shared" si="323"/>
        <v>-0.10999999999999943</v>
      </c>
      <c r="AF315" s="102">
        <f t="shared" si="323"/>
        <v>-0.1120000000000001</v>
      </c>
      <c r="AG315" s="102">
        <f t="shared" si="323"/>
        <v>-0.11399999999999899</v>
      </c>
      <c r="AH315" s="102">
        <f t="shared" si="323"/>
        <v>-0.11599999999999966</v>
      </c>
      <c r="AI315" s="102">
        <f t="shared" si="323"/>
        <v>-0.11799999999999855</v>
      </c>
      <c r="AJ315" s="102">
        <f t="shared" si="323"/>
        <v>-0.11999999999999922</v>
      </c>
      <c r="AK315" s="102">
        <f t="shared" si="323"/>
        <v>-0.11999999999999922</v>
      </c>
      <c r="AL315" s="102">
        <f t="shared" si="323"/>
        <v>-0.11999999999999922</v>
      </c>
      <c r="AM315" s="102">
        <f t="shared" si="323"/>
        <v>-0.11999999999999922</v>
      </c>
      <c r="AN315" s="102">
        <f t="shared" si="323"/>
        <v>-0.11999999999999922</v>
      </c>
      <c r="AO315" s="102">
        <f t="shared" si="323"/>
        <v>-0.11999999999999922</v>
      </c>
      <c r="AP315" s="103">
        <f t="shared" si="13"/>
        <v>1.9999999999999574E-2</v>
      </c>
    </row>
    <row r="316" spans="1:42" ht="12.75">
      <c r="A316" s="109">
        <v>42677</v>
      </c>
      <c r="B316" s="106">
        <v>9.01</v>
      </c>
      <c r="C316" s="97">
        <v>8.7100000000000009</v>
      </c>
      <c r="D316" s="99">
        <v>8.6999999999999993</v>
      </c>
      <c r="E316" s="99">
        <f t="shared" si="0"/>
        <v>8.7050000000000001</v>
      </c>
      <c r="F316" s="99">
        <v>8.7100000000000009</v>
      </c>
      <c r="G316" s="99">
        <f t="shared" si="1"/>
        <v>8.6950000000000003</v>
      </c>
      <c r="H316" s="97">
        <v>8.68</v>
      </c>
      <c r="I316" s="100">
        <f t="shared" si="2"/>
        <v>8.6733333333333338</v>
      </c>
      <c r="J316" s="100">
        <f t="shared" si="3"/>
        <v>8.6666666666666661</v>
      </c>
      <c r="K316" s="99">
        <v>8.66</v>
      </c>
      <c r="L316" s="99">
        <f t="shared" si="4"/>
        <v>8.6620000000000008</v>
      </c>
      <c r="M316" s="99">
        <f t="shared" si="5"/>
        <v>8.6639999999999997</v>
      </c>
      <c r="N316" s="99">
        <f t="shared" si="6"/>
        <v>8.6660000000000004</v>
      </c>
      <c r="O316" s="99">
        <f t="shared" si="7"/>
        <v>8.6679999999999993</v>
      </c>
      <c r="P316" s="97">
        <v>8.67</v>
      </c>
      <c r="Q316" s="100">
        <f t="shared" si="8"/>
        <v>8.6720000000000006</v>
      </c>
      <c r="R316" s="100">
        <f t="shared" si="9"/>
        <v>8.6739999999999995</v>
      </c>
      <c r="S316" s="100">
        <f t="shared" si="10"/>
        <v>8.6760000000000002</v>
      </c>
      <c r="T316" s="100">
        <f t="shared" si="11"/>
        <v>8.677999999999999</v>
      </c>
      <c r="U316" s="107">
        <v>8.68</v>
      </c>
      <c r="V316" s="102">
        <f t="shared" ref="V316:AO316" si="324">B316-B317</f>
        <v>6.0000000000000497E-2</v>
      </c>
      <c r="W316" s="102">
        <f t="shared" si="324"/>
        <v>2.000000000000135E-2</v>
      </c>
      <c r="X316" s="102">
        <f t="shared" si="324"/>
        <v>-2.000000000000135E-2</v>
      </c>
      <c r="Y316" s="102">
        <f t="shared" si="324"/>
        <v>-3.5000000000000142E-2</v>
      </c>
      <c r="Z316" s="102">
        <f t="shared" si="324"/>
        <v>-4.9999999999998934E-2</v>
      </c>
      <c r="AA316" s="102">
        <f t="shared" si="324"/>
        <v>-5.4999999999999716E-2</v>
      </c>
      <c r="AB316" s="102">
        <f t="shared" si="324"/>
        <v>-6.0000000000000497E-2</v>
      </c>
      <c r="AC316" s="102">
        <f t="shared" si="324"/>
        <v>-6.0000000000000497E-2</v>
      </c>
      <c r="AD316" s="102">
        <f t="shared" si="324"/>
        <v>-6.0000000000000497E-2</v>
      </c>
      <c r="AE316" s="102">
        <f t="shared" si="324"/>
        <v>-6.0000000000000497E-2</v>
      </c>
      <c r="AF316" s="102">
        <f t="shared" si="324"/>
        <v>-6.0000000000000497E-2</v>
      </c>
      <c r="AG316" s="102">
        <f t="shared" si="324"/>
        <v>-6.0000000000000497E-2</v>
      </c>
      <c r="AH316" s="102">
        <f t="shared" si="324"/>
        <v>-6.0000000000000497E-2</v>
      </c>
      <c r="AI316" s="102">
        <f t="shared" si="324"/>
        <v>-6.0000000000000497E-2</v>
      </c>
      <c r="AJ316" s="102">
        <f t="shared" si="324"/>
        <v>-6.0000000000000497E-2</v>
      </c>
      <c r="AK316" s="102">
        <f t="shared" si="324"/>
        <v>-6.0000000000000497E-2</v>
      </c>
      <c r="AL316" s="102">
        <f t="shared" si="324"/>
        <v>-6.0000000000000497E-2</v>
      </c>
      <c r="AM316" s="102">
        <f t="shared" si="324"/>
        <v>-6.0000000000000497E-2</v>
      </c>
      <c r="AN316" s="102">
        <f t="shared" si="324"/>
        <v>-6.0000000000000497E-2</v>
      </c>
      <c r="AO316" s="102">
        <f t="shared" si="324"/>
        <v>-6.0000000000000497E-2</v>
      </c>
      <c r="AP316" s="103">
        <f t="shared" si="13"/>
        <v>6.0000000000000497E-2</v>
      </c>
    </row>
    <row r="317" spans="1:42" ht="12.75">
      <c r="A317" s="109">
        <v>42676</v>
      </c>
      <c r="B317" s="106">
        <v>8.9499999999999993</v>
      </c>
      <c r="C317" s="97">
        <v>8.69</v>
      </c>
      <c r="D317" s="99">
        <v>8.7200000000000006</v>
      </c>
      <c r="E317" s="99">
        <f t="shared" si="0"/>
        <v>8.74</v>
      </c>
      <c r="F317" s="99">
        <v>8.76</v>
      </c>
      <c r="G317" s="99">
        <f t="shared" si="1"/>
        <v>8.75</v>
      </c>
      <c r="H317" s="97">
        <v>8.74</v>
      </c>
      <c r="I317" s="100">
        <f t="shared" si="2"/>
        <v>8.7333333333333343</v>
      </c>
      <c r="J317" s="100">
        <f t="shared" si="3"/>
        <v>8.7266666666666666</v>
      </c>
      <c r="K317" s="99">
        <v>8.7200000000000006</v>
      </c>
      <c r="L317" s="99">
        <f t="shared" si="4"/>
        <v>8.7220000000000013</v>
      </c>
      <c r="M317" s="99">
        <f t="shared" si="5"/>
        <v>8.7240000000000002</v>
      </c>
      <c r="N317" s="99">
        <f t="shared" si="6"/>
        <v>8.7260000000000009</v>
      </c>
      <c r="O317" s="99">
        <f t="shared" si="7"/>
        <v>8.7279999999999998</v>
      </c>
      <c r="P317" s="97">
        <v>8.73</v>
      </c>
      <c r="Q317" s="100">
        <f t="shared" si="8"/>
        <v>8.7320000000000011</v>
      </c>
      <c r="R317" s="100">
        <f t="shared" si="9"/>
        <v>8.734</v>
      </c>
      <c r="S317" s="100">
        <f t="shared" si="10"/>
        <v>8.7360000000000007</v>
      </c>
      <c r="T317" s="100">
        <f t="shared" si="11"/>
        <v>8.7379999999999995</v>
      </c>
      <c r="U317" s="107">
        <v>8.74</v>
      </c>
      <c r="V317" s="102">
        <f t="shared" ref="V317:AO317" si="325">B317-B318</f>
        <v>-2.000000000000135E-2</v>
      </c>
      <c r="W317" s="102">
        <f t="shared" si="325"/>
        <v>1.9999999999999574E-2</v>
      </c>
      <c r="X317" s="102">
        <f t="shared" si="325"/>
        <v>4.0000000000000924E-2</v>
      </c>
      <c r="Y317" s="102">
        <f t="shared" si="325"/>
        <v>5.0000000000000711E-2</v>
      </c>
      <c r="Z317" s="102">
        <f t="shared" si="325"/>
        <v>6.0000000000000497E-2</v>
      </c>
      <c r="AA317" s="102">
        <f t="shared" si="325"/>
        <v>6.5000000000001279E-2</v>
      </c>
      <c r="AB317" s="102">
        <f t="shared" si="325"/>
        <v>7.0000000000000284E-2</v>
      </c>
      <c r="AC317" s="102">
        <f t="shared" si="325"/>
        <v>7.0000000000000284E-2</v>
      </c>
      <c r="AD317" s="102">
        <f t="shared" si="325"/>
        <v>7.0000000000000284E-2</v>
      </c>
      <c r="AE317" s="102">
        <f t="shared" si="325"/>
        <v>7.0000000000000284E-2</v>
      </c>
      <c r="AF317" s="102">
        <f t="shared" si="325"/>
        <v>7.2000000000000952E-2</v>
      </c>
      <c r="AG317" s="102">
        <f t="shared" si="325"/>
        <v>7.3999999999999844E-2</v>
      </c>
      <c r="AH317" s="102">
        <f t="shared" si="325"/>
        <v>7.6000000000000512E-2</v>
      </c>
      <c r="AI317" s="102">
        <f t="shared" si="325"/>
        <v>7.7999999999999403E-2</v>
      </c>
      <c r="AJ317" s="102">
        <f t="shared" si="325"/>
        <v>8.0000000000000071E-2</v>
      </c>
      <c r="AK317" s="102">
        <f t="shared" si="325"/>
        <v>7.800000000000118E-2</v>
      </c>
      <c r="AL317" s="102">
        <f t="shared" si="325"/>
        <v>7.6000000000000512E-2</v>
      </c>
      <c r="AM317" s="102">
        <f t="shared" si="325"/>
        <v>7.3999999999999844E-2</v>
      </c>
      <c r="AN317" s="102">
        <f t="shared" si="325"/>
        <v>7.1999999999999176E-2</v>
      </c>
      <c r="AO317" s="102">
        <f t="shared" si="325"/>
        <v>7.0000000000000284E-2</v>
      </c>
      <c r="AP317" s="103">
        <f t="shared" si="13"/>
        <v>8.0000000000000071E-2</v>
      </c>
    </row>
    <row r="318" spans="1:42" ht="12.75">
      <c r="A318" s="109">
        <v>42675</v>
      </c>
      <c r="B318" s="106">
        <v>8.9700000000000006</v>
      </c>
      <c r="C318" s="97">
        <v>8.67</v>
      </c>
      <c r="D318" s="99">
        <v>8.68</v>
      </c>
      <c r="E318" s="99">
        <f t="shared" si="0"/>
        <v>8.69</v>
      </c>
      <c r="F318" s="99">
        <v>8.6999999999999993</v>
      </c>
      <c r="G318" s="99">
        <f t="shared" si="1"/>
        <v>8.6849999999999987</v>
      </c>
      <c r="H318" s="97">
        <v>8.67</v>
      </c>
      <c r="I318" s="100">
        <f t="shared" si="2"/>
        <v>8.663333333333334</v>
      </c>
      <c r="J318" s="100">
        <f t="shared" si="3"/>
        <v>8.6566666666666663</v>
      </c>
      <c r="K318" s="99">
        <v>8.65</v>
      </c>
      <c r="L318" s="99">
        <f t="shared" si="4"/>
        <v>8.65</v>
      </c>
      <c r="M318" s="99">
        <f t="shared" si="5"/>
        <v>8.65</v>
      </c>
      <c r="N318" s="99">
        <f t="shared" si="6"/>
        <v>8.65</v>
      </c>
      <c r="O318" s="99">
        <f t="shared" si="7"/>
        <v>8.65</v>
      </c>
      <c r="P318" s="97">
        <v>8.65</v>
      </c>
      <c r="Q318" s="100">
        <f t="shared" si="8"/>
        <v>8.6539999999999999</v>
      </c>
      <c r="R318" s="100">
        <f t="shared" si="9"/>
        <v>8.6579999999999995</v>
      </c>
      <c r="S318" s="100">
        <f t="shared" si="10"/>
        <v>8.6620000000000008</v>
      </c>
      <c r="T318" s="100">
        <f t="shared" si="11"/>
        <v>8.6660000000000004</v>
      </c>
      <c r="U318" s="107">
        <v>8.67</v>
      </c>
      <c r="V318" s="102">
        <f t="shared" ref="V318:AO318" si="326">B318-B319</f>
        <v>-1.9999999999999574E-2</v>
      </c>
      <c r="W318" s="102">
        <f t="shared" si="326"/>
        <v>-2.9999999999999361E-2</v>
      </c>
      <c r="X318" s="102">
        <f t="shared" si="326"/>
        <v>-3.0000000000001137E-2</v>
      </c>
      <c r="Y318" s="102">
        <f t="shared" si="326"/>
        <v>-3.0000000000001137E-2</v>
      </c>
      <c r="Z318" s="102">
        <f t="shared" si="326"/>
        <v>-3.0000000000001137E-2</v>
      </c>
      <c r="AA318" s="102">
        <f t="shared" si="326"/>
        <v>-3.5000000000001918E-2</v>
      </c>
      <c r="AB318" s="102">
        <f t="shared" si="326"/>
        <v>-4.0000000000000924E-2</v>
      </c>
      <c r="AC318" s="102">
        <f t="shared" si="326"/>
        <v>-3.6666666666667069E-2</v>
      </c>
      <c r="AD318" s="102">
        <f t="shared" si="326"/>
        <v>-3.3333333333333215E-2</v>
      </c>
      <c r="AE318" s="102">
        <f t="shared" si="326"/>
        <v>-2.9999999999999361E-2</v>
      </c>
      <c r="AF318" s="102">
        <f t="shared" si="326"/>
        <v>-2.7999999999998693E-2</v>
      </c>
      <c r="AG318" s="102">
        <f t="shared" si="326"/>
        <v>-2.5999999999999801E-2</v>
      </c>
      <c r="AH318" s="102">
        <f t="shared" si="326"/>
        <v>-2.3999999999999133E-2</v>
      </c>
      <c r="AI318" s="102">
        <f t="shared" si="326"/>
        <v>-2.2000000000000242E-2</v>
      </c>
      <c r="AJ318" s="102">
        <f t="shared" si="326"/>
        <v>-1.9999999999999574E-2</v>
      </c>
      <c r="AK318" s="102">
        <f t="shared" si="326"/>
        <v>-1.8000000000000682E-2</v>
      </c>
      <c r="AL318" s="102">
        <f t="shared" si="326"/>
        <v>-1.6000000000000014E-2</v>
      </c>
      <c r="AM318" s="102">
        <f t="shared" si="326"/>
        <v>-1.3999999999999346E-2</v>
      </c>
      <c r="AN318" s="102">
        <f t="shared" si="326"/>
        <v>-1.1999999999998678E-2</v>
      </c>
      <c r="AO318" s="102">
        <f t="shared" si="326"/>
        <v>-9.9999999999997868E-3</v>
      </c>
      <c r="AP318" s="103">
        <f t="shared" si="13"/>
        <v>-9.9999999999997868E-3</v>
      </c>
    </row>
    <row r="319" spans="1:42" ht="12.75">
      <c r="A319" s="109">
        <v>42674</v>
      </c>
      <c r="B319" s="106">
        <v>8.99</v>
      </c>
      <c r="C319" s="97">
        <v>8.6999999999999993</v>
      </c>
      <c r="D319" s="99">
        <v>8.7100000000000009</v>
      </c>
      <c r="E319" s="99">
        <f t="shared" si="0"/>
        <v>8.7200000000000006</v>
      </c>
      <c r="F319" s="99">
        <v>8.73</v>
      </c>
      <c r="G319" s="99">
        <f t="shared" si="1"/>
        <v>8.7200000000000006</v>
      </c>
      <c r="H319" s="97">
        <v>8.7100000000000009</v>
      </c>
      <c r="I319" s="100">
        <f t="shared" si="2"/>
        <v>8.7000000000000011</v>
      </c>
      <c r="J319" s="100">
        <f t="shared" si="3"/>
        <v>8.69</v>
      </c>
      <c r="K319" s="99">
        <v>8.68</v>
      </c>
      <c r="L319" s="99">
        <f t="shared" si="4"/>
        <v>8.677999999999999</v>
      </c>
      <c r="M319" s="99">
        <f t="shared" si="5"/>
        <v>8.6760000000000002</v>
      </c>
      <c r="N319" s="99">
        <f t="shared" si="6"/>
        <v>8.6739999999999995</v>
      </c>
      <c r="O319" s="99">
        <f t="shared" si="7"/>
        <v>8.6720000000000006</v>
      </c>
      <c r="P319" s="97">
        <v>8.67</v>
      </c>
      <c r="Q319" s="100">
        <f t="shared" si="8"/>
        <v>8.6720000000000006</v>
      </c>
      <c r="R319" s="100">
        <f t="shared" si="9"/>
        <v>8.6739999999999995</v>
      </c>
      <c r="S319" s="100">
        <f t="shared" si="10"/>
        <v>8.6760000000000002</v>
      </c>
      <c r="T319" s="100">
        <f t="shared" si="11"/>
        <v>8.677999999999999</v>
      </c>
      <c r="U319" s="107">
        <v>8.68</v>
      </c>
      <c r="V319" s="102">
        <f t="shared" ref="V319:AO319" si="327">B319-B320</f>
        <v>8.0000000000000071E-2</v>
      </c>
      <c r="W319" s="102">
        <f t="shared" si="327"/>
        <v>-3.0000000000001137E-2</v>
      </c>
      <c r="X319" s="102">
        <f t="shared" si="327"/>
        <v>-9.9999999999997868E-3</v>
      </c>
      <c r="Y319" s="102">
        <f t="shared" si="327"/>
        <v>9.9999999999997868E-3</v>
      </c>
      <c r="Z319" s="102">
        <f t="shared" si="327"/>
        <v>3.0000000000001137E-2</v>
      </c>
      <c r="AA319" s="102">
        <f t="shared" si="327"/>
        <v>4.4999999999999929E-2</v>
      </c>
      <c r="AB319" s="102">
        <f t="shared" si="327"/>
        <v>6.0000000000000497E-2</v>
      </c>
      <c r="AC319" s="102">
        <f t="shared" si="327"/>
        <v>6.3333333333334352E-2</v>
      </c>
      <c r="AD319" s="102">
        <f t="shared" si="327"/>
        <v>6.666666666666643E-2</v>
      </c>
      <c r="AE319" s="102">
        <f t="shared" si="327"/>
        <v>7.0000000000000284E-2</v>
      </c>
      <c r="AF319" s="102">
        <f t="shared" si="327"/>
        <v>7.0000000000000284E-2</v>
      </c>
      <c r="AG319" s="102">
        <f t="shared" si="327"/>
        <v>7.0000000000000284E-2</v>
      </c>
      <c r="AH319" s="102">
        <f t="shared" si="327"/>
        <v>7.0000000000000284E-2</v>
      </c>
      <c r="AI319" s="102">
        <f t="shared" si="327"/>
        <v>7.0000000000000284E-2</v>
      </c>
      <c r="AJ319" s="102">
        <f t="shared" si="327"/>
        <v>7.0000000000000284E-2</v>
      </c>
      <c r="AK319" s="102">
        <f t="shared" si="327"/>
        <v>6.8000000000001393E-2</v>
      </c>
      <c r="AL319" s="102">
        <f t="shared" si="327"/>
        <v>6.6000000000000725E-2</v>
      </c>
      <c r="AM319" s="102">
        <f t="shared" si="327"/>
        <v>6.4000000000000057E-2</v>
      </c>
      <c r="AN319" s="102">
        <f t="shared" si="327"/>
        <v>6.1999999999999389E-2</v>
      </c>
      <c r="AO319" s="102">
        <f t="shared" si="327"/>
        <v>6.0000000000000497E-2</v>
      </c>
      <c r="AP319" s="103">
        <f t="shared" si="13"/>
        <v>8.0000000000000071E-2</v>
      </c>
    </row>
    <row r="320" spans="1:42" ht="12.75">
      <c r="A320" s="109">
        <v>42671</v>
      </c>
      <c r="B320" s="106">
        <v>8.91</v>
      </c>
      <c r="C320" s="97">
        <v>8.73</v>
      </c>
      <c r="D320" s="99">
        <v>8.7200000000000006</v>
      </c>
      <c r="E320" s="99">
        <f t="shared" si="0"/>
        <v>8.7100000000000009</v>
      </c>
      <c r="F320" s="99">
        <v>8.6999999999999993</v>
      </c>
      <c r="G320" s="99">
        <f t="shared" si="1"/>
        <v>8.6750000000000007</v>
      </c>
      <c r="H320" s="97">
        <v>8.65</v>
      </c>
      <c r="I320" s="100">
        <f t="shared" si="2"/>
        <v>8.6366666666666667</v>
      </c>
      <c r="J320" s="100">
        <f t="shared" si="3"/>
        <v>8.6233333333333331</v>
      </c>
      <c r="K320" s="99">
        <v>8.61</v>
      </c>
      <c r="L320" s="99">
        <f t="shared" si="4"/>
        <v>8.6079999999999988</v>
      </c>
      <c r="M320" s="99">
        <f t="shared" si="5"/>
        <v>8.6059999999999999</v>
      </c>
      <c r="N320" s="99">
        <f t="shared" si="6"/>
        <v>8.6039999999999992</v>
      </c>
      <c r="O320" s="99">
        <f t="shared" si="7"/>
        <v>8.6020000000000003</v>
      </c>
      <c r="P320" s="97">
        <v>8.6</v>
      </c>
      <c r="Q320" s="100">
        <f t="shared" si="8"/>
        <v>8.6039999999999992</v>
      </c>
      <c r="R320" s="100">
        <f t="shared" si="9"/>
        <v>8.6079999999999988</v>
      </c>
      <c r="S320" s="100">
        <f t="shared" si="10"/>
        <v>8.6120000000000001</v>
      </c>
      <c r="T320" s="100">
        <f t="shared" si="11"/>
        <v>8.6159999999999997</v>
      </c>
      <c r="U320" s="107">
        <v>8.6199999999999992</v>
      </c>
      <c r="V320" s="102">
        <f t="shared" ref="V320:AO320" si="328">B320-B321</f>
        <v>0</v>
      </c>
      <c r="W320" s="102">
        <f t="shared" si="328"/>
        <v>5.0000000000000711E-2</v>
      </c>
      <c r="X320" s="102">
        <f t="shared" si="328"/>
        <v>5.0000000000000711E-2</v>
      </c>
      <c r="Y320" s="102">
        <f t="shared" si="328"/>
        <v>5.0000000000000711E-2</v>
      </c>
      <c r="Z320" s="102">
        <f t="shared" si="328"/>
        <v>4.9999999999998934E-2</v>
      </c>
      <c r="AA320" s="102">
        <f t="shared" si="328"/>
        <v>4.0000000000000924E-2</v>
      </c>
      <c r="AB320" s="102">
        <f t="shared" si="328"/>
        <v>3.0000000000001137E-2</v>
      </c>
      <c r="AC320" s="102">
        <f t="shared" si="328"/>
        <v>3.0000000000001137E-2</v>
      </c>
      <c r="AD320" s="102">
        <f t="shared" si="328"/>
        <v>2.9999999999999361E-2</v>
      </c>
      <c r="AE320" s="102">
        <f t="shared" si="328"/>
        <v>2.9999999999999361E-2</v>
      </c>
      <c r="AF320" s="102">
        <f t="shared" si="328"/>
        <v>2.9999999999999361E-2</v>
      </c>
      <c r="AG320" s="102">
        <f t="shared" si="328"/>
        <v>2.9999999999999361E-2</v>
      </c>
      <c r="AH320" s="102">
        <f t="shared" si="328"/>
        <v>2.9999999999999361E-2</v>
      </c>
      <c r="AI320" s="102">
        <f t="shared" si="328"/>
        <v>2.9999999999999361E-2</v>
      </c>
      <c r="AJ320" s="102">
        <f t="shared" si="328"/>
        <v>2.9999999999999361E-2</v>
      </c>
      <c r="AK320" s="102">
        <f t="shared" si="328"/>
        <v>3.1999999999998252E-2</v>
      </c>
      <c r="AL320" s="102">
        <f t="shared" si="328"/>
        <v>3.399999999999892E-2</v>
      </c>
      <c r="AM320" s="102">
        <f t="shared" si="328"/>
        <v>3.5999999999999588E-2</v>
      </c>
      <c r="AN320" s="102">
        <f t="shared" si="328"/>
        <v>3.8000000000000256E-2</v>
      </c>
      <c r="AO320" s="102">
        <f t="shared" si="328"/>
        <v>3.9999999999999147E-2</v>
      </c>
      <c r="AP320" s="103">
        <f t="shared" si="13"/>
        <v>5.0000000000000711E-2</v>
      </c>
    </row>
    <row r="321" spans="1:42" ht="12.75">
      <c r="A321" s="109">
        <v>42670</v>
      </c>
      <c r="B321" s="106">
        <v>8.91</v>
      </c>
      <c r="C321" s="97">
        <v>8.68</v>
      </c>
      <c r="D321" s="99">
        <v>8.67</v>
      </c>
      <c r="E321" s="99">
        <f t="shared" si="0"/>
        <v>8.66</v>
      </c>
      <c r="F321" s="99">
        <v>8.65</v>
      </c>
      <c r="G321" s="99">
        <f t="shared" si="1"/>
        <v>8.6349999999999998</v>
      </c>
      <c r="H321" s="97">
        <v>8.6199999999999992</v>
      </c>
      <c r="I321" s="100">
        <f t="shared" si="2"/>
        <v>8.6066666666666656</v>
      </c>
      <c r="J321" s="100">
        <f t="shared" si="3"/>
        <v>8.5933333333333337</v>
      </c>
      <c r="K321" s="99">
        <v>8.58</v>
      </c>
      <c r="L321" s="99">
        <f t="shared" si="4"/>
        <v>8.5779999999999994</v>
      </c>
      <c r="M321" s="99">
        <f t="shared" si="5"/>
        <v>8.5760000000000005</v>
      </c>
      <c r="N321" s="99">
        <f t="shared" si="6"/>
        <v>8.5739999999999998</v>
      </c>
      <c r="O321" s="99">
        <f t="shared" si="7"/>
        <v>8.572000000000001</v>
      </c>
      <c r="P321" s="97">
        <v>8.57</v>
      </c>
      <c r="Q321" s="100">
        <f t="shared" si="8"/>
        <v>8.572000000000001</v>
      </c>
      <c r="R321" s="100">
        <f t="shared" si="9"/>
        <v>8.5739999999999998</v>
      </c>
      <c r="S321" s="100">
        <f t="shared" si="10"/>
        <v>8.5760000000000005</v>
      </c>
      <c r="T321" s="100">
        <f t="shared" si="11"/>
        <v>8.5779999999999994</v>
      </c>
      <c r="U321" s="107">
        <v>8.58</v>
      </c>
      <c r="V321" s="102">
        <f t="shared" ref="V321:AO321" si="329">B321-B322</f>
        <v>2.9999999999999361E-2</v>
      </c>
      <c r="W321" s="102">
        <f t="shared" si="329"/>
        <v>0</v>
      </c>
      <c r="X321" s="102">
        <f t="shared" si="329"/>
        <v>9.9999999999997868E-3</v>
      </c>
      <c r="Y321" s="102">
        <f t="shared" si="329"/>
        <v>2.5000000000000355E-2</v>
      </c>
      <c r="Z321" s="102">
        <f t="shared" si="329"/>
        <v>4.0000000000000924E-2</v>
      </c>
      <c r="AA321" s="102">
        <f t="shared" si="329"/>
        <v>5.4999999999999716E-2</v>
      </c>
      <c r="AB321" s="102">
        <f t="shared" si="329"/>
        <v>6.9999999999998508E-2</v>
      </c>
      <c r="AC321" s="102">
        <f t="shared" si="329"/>
        <v>7.3333333333332362E-2</v>
      </c>
      <c r="AD321" s="102">
        <f t="shared" si="329"/>
        <v>7.6666666666666217E-2</v>
      </c>
      <c r="AE321" s="102">
        <f t="shared" si="329"/>
        <v>8.0000000000000071E-2</v>
      </c>
      <c r="AF321" s="102">
        <f t="shared" si="329"/>
        <v>8.0000000000000071E-2</v>
      </c>
      <c r="AG321" s="102">
        <f t="shared" si="329"/>
        <v>8.0000000000000071E-2</v>
      </c>
      <c r="AH321" s="102">
        <f t="shared" si="329"/>
        <v>8.0000000000000071E-2</v>
      </c>
      <c r="AI321" s="102">
        <f t="shared" si="329"/>
        <v>8.0000000000000071E-2</v>
      </c>
      <c r="AJ321" s="102">
        <f t="shared" si="329"/>
        <v>8.0000000000000071E-2</v>
      </c>
      <c r="AK321" s="102">
        <f t="shared" si="329"/>
        <v>8.0000000000000071E-2</v>
      </c>
      <c r="AL321" s="102">
        <f t="shared" si="329"/>
        <v>8.0000000000000071E-2</v>
      </c>
      <c r="AM321" s="102">
        <f t="shared" si="329"/>
        <v>8.0000000000000071E-2</v>
      </c>
      <c r="AN321" s="102">
        <f t="shared" si="329"/>
        <v>8.0000000000000071E-2</v>
      </c>
      <c r="AO321" s="102">
        <f t="shared" si="329"/>
        <v>8.0000000000000071E-2</v>
      </c>
      <c r="AP321" s="103">
        <f t="shared" si="13"/>
        <v>8.0000000000000071E-2</v>
      </c>
    </row>
    <row r="322" spans="1:42" ht="12.75">
      <c r="A322" s="109">
        <v>42669</v>
      </c>
      <c r="B322" s="106">
        <v>8.8800000000000008</v>
      </c>
      <c r="C322" s="97">
        <v>8.68</v>
      </c>
      <c r="D322" s="99">
        <v>8.66</v>
      </c>
      <c r="E322" s="99">
        <f t="shared" si="0"/>
        <v>8.6349999999999998</v>
      </c>
      <c r="F322" s="99">
        <v>8.61</v>
      </c>
      <c r="G322" s="99">
        <f t="shared" si="1"/>
        <v>8.58</v>
      </c>
      <c r="H322" s="97">
        <v>8.5500000000000007</v>
      </c>
      <c r="I322" s="100">
        <f t="shared" si="2"/>
        <v>8.5333333333333332</v>
      </c>
      <c r="J322" s="100">
        <f t="shared" si="3"/>
        <v>8.5166666666666675</v>
      </c>
      <c r="K322" s="99">
        <v>8.5</v>
      </c>
      <c r="L322" s="99">
        <f t="shared" si="4"/>
        <v>8.4979999999999993</v>
      </c>
      <c r="M322" s="99">
        <f t="shared" si="5"/>
        <v>8.4960000000000004</v>
      </c>
      <c r="N322" s="99">
        <f t="shared" si="6"/>
        <v>8.4939999999999998</v>
      </c>
      <c r="O322" s="99">
        <f t="shared" si="7"/>
        <v>8.4920000000000009</v>
      </c>
      <c r="P322" s="97">
        <v>8.49</v>
      </c>
      <c r="Q322" s="100">
        <f t="shared" si="8"/>
        <v>8.4920000000000009</v>
      </c>
      <c r="R322" s="100">
        <f t="shared" si="9"/>
        <v>8.4939999999999998</v>
      </c>
      <c r="S322" s="100">
        <f t="shared" si="10"/>
        <v>8.4960000000000004</v>
      </c>
      <c r="T322" s="100">
        <f t="shared" si="11"/>
        <v>8.4979999999999993</v>
      </c>
      <c r="U322" s="107">
        <v>8.5</v>
      </c>
      <c r="V322" s="102">
        <f t="shared" ref="V322:AO322" si="330">B322-B323</f>
        <v>-6.9999999999998508E-2</v>
      </c>
      <c r="W322" s="102">
        <f t="shared" si="330"/>
        <v>4.9999999999998934E-2</v>
      </c>
      <c r="X322" s="102">
        <f t="shared" si="330"/>
        <v>7.0000000000000284E-2</v>
      </c>
      <c r="Y322" s="102">
        <f t="shared" si="330"/>
        <v>6.4999999999999503E-2</v>
      </c>
      <c r="Z322" s="102">
        <f t="shared" si="330"/>
        <v>5.9999999999998721E-2</v>
      </c>
      <c r="AA322" s="102">
        <f t="shared" si="330"/>
        <v>4.9999999999998934E-2</v>
      </c>
      <c r="AB322" s="102">
        <f t="shared" si="330"/>
        <v>4.0000000000000924E-2</v>
      </c>
      <c r="AC322" s="102">
        <f t="shared" si="330"/>
        <v>3.6666666666667069E-2</v>
      </c>
      <c r="AD322" s="102">
        <f t="shared" si="330"/>
        <v>3.3333333333333215E-2</v>
      </c>
      <c r="AE322" s="102">
        <f t="shared" si="330"/>
        <v>2.9999999999999361E-2</v>
      </c>
      <c r="AF322" s="102">
        <f t="shared" si="330"/>
        <v>3.1999999999998252E-2</v>
      </c>
      <c r="AG322" s="102">
        <f t="shared" si="330"/>
        <v>3.4000000000000696E-2</v>
      </c>
      <c r="AH322" s="102">
        <f t="shared" si="330"/>
        <v>3.5999999999999588E-2</v>
      </c>
      <c r="AI322" s="102">
        <f t="shared" si="330"/>
        <v>3.8000000000002032E-2</v>
      </c>
      <c r="AJ322" s="102">
        <f t="shared" si="330"/>
        <v>4.0000000000000924E-2</v>
      </c>
      <c r="AK322" s="102">
        <f t="shared" si="330"/>
        <v>4.0000000000000924E-2</v>
      </c>
      <c r="AL322" s="102">
        <f t="shared" si="330"/>
        <v>3.9999999999999147E-2</v>
      </c>
      <c r="AM322" s="102">
        <f t="shared" si="330"/>
        <v>4.0000000000000924E-2</v>
      </c>
      <c r="AN322" s="102">
        <f t="shared" si="330"/>
        <v>3.9999999999999147E-2</v>
      </c>
      <c r="AO322" s="102">
        <f t="shared" si="330"/>
        <v>3.9999999999999147E-2</v>
      </c>
      <c r="AP322" s="103">
        <f t="shared" si="13"/>
        <v>7.0000000000000284E-2</v>
      </c>
    </row>
    <row r="323" spans="1:42" ht="12.75">
      <c r="A323" s="109">
        <v>42668</v>
      </c>
      <c r="B323" s="106">
        <v>8.9499999999999993</v>
      </c>
      <c r="C323" s="97">
        <v>8.6300000000000008</v>
      </c>
      <c r="D323" s="99">
        <v>8.59</v>
      </c>
      <c r="E323" s="99">
        <f t="shared" si="0"/>
        <v>8.57</v>
      </c>
      <c r="F323" s="99">
        <v>8.5500000000000007</v>
      </c>
      <c r="G323" s="99">
        <f t="shared" si="1"/>
        <v>8.5300000000000011</v>
      </c>
      <c r="H323" s="97">
        <v>8.51</v>
      </c>
      <c r="I323" s="100">
        <f t="shared" si="2"/>
        <v>8.4966666666666661</v>
      </c>
      <c r="J323" s="100">
        <f t="shared" si="3"/>
        <v>8.4833333333333343</v>
      </c>
      <c r="K323" s="99">
        <v>8.4700000000000006</v>
      </c>
      <c r="L323" s="99">
        <f t="shared" si="4"/>
        <v>8.4660000000000011</v>
      </c>
      <c r="M323" s="99">
        <f t="shared" si="5"/>
        <v>8.4619999999999997</v>
      </c>
      <c r="N323" s="99">
        <f t="shared" si="6"/>
        <v>8.4580000000000002</v>
      </c>
      <c r="O323" s="99">
        <f t="shared" si="7"/>
        <v>8.4539999999999988</v>
      </c>
      <c r="P323" s="97">
        <v>8.4499999999999993</v>
      </c>
      <c r="Q323" s="100">
        <f t="shared" si="8"/>
        <v>8.452</v>
      </c>
      <c r="R323" s="100">
        <f t="shared" si="9"/>
        <v>8.4540000000000006</v>
      </c>
      <c r="S323" s="100">
        <f t="shared" si="10"/>
        <v>8.4559999999999995</v>
      </c>
      <c r="T323" s="100">
        <f t="shared" si="11"/>
        <v>8.4580000000000002</v>
      </c>
      <c r="U323" s="107">
        <v>8.4600000000000009</v>
      </c>
      <c r="V323" s="102">
        <f t="shared" ref="V323:AO323" si="331">B323-B324</f>
        <v>-2.000000000000135E-2</v>
      </c>
      <c r="W323" s="102">
        <f t="shared" si="331"/>
        <v>-9.9999999999997868E-3</v>
      </c>
      <c r="X323" s="102">
        <f t="shared" si="331"/>
        <v>-9.9999999999997868E-3</v>
      </c>
      <c r="Y323" s="102">
        <f t="shared" si="331"/>
        <v>-4.9999999999990052E-3</v>
      </c>
      <c r="Z323" s="102">
        <f t="shared" si="331"/>
        <v>0</v>
      </c>
      <c r="AA323" s="102">
        <f t="shared" si="331"/>
        <v>1.5000000000000568E-2</v>
      </c>
      <c r="AB323" s="102">
        <f t="shared" si="331"/>
        <v>2.9999999999999361E-2</v>
      </c>
      <c r="AC323" s="102">
        <f t="shared" si="331"/>
        <v>3.6666666666665293E-2</v>
      </c>
      <c r="AD323" s="102">
        <f t="shared" si="331"/>
        <v>4.3333333333334778E-2</v>
      </c>
      <c r="AE323" s="102">
        <f t="shared" si="331"/>
        <v>5.0000000000000711E-2</v>
      </c>
      <c r="AF323" s="102">
        <f t="shared" si="331"/>
        <v>5.0000000000000711E-2</v>
      </c>
      <c r="AG323" s="102">
        <f t="shared" si="331"/>
        <v>4.9999999999998934E-2</v>
      </c>
      <c r="AH323" s="102">
        <f t="shared" si="331"/>
        <v>5.0000000000000711E-2</v>
      </c>
      <c r="AI323" s="102">
        <f t="shared" si="331"/>
        <v>4.9999999999998934E-2</v>
      </c>
      <c r="AJ323" s="102">
        <f t="shared" si="331"/>
        <v>4.9999999999998934E-2</v>
      </c>
      <c r="AK323" s="102">
        <f t="shared" si="331"/>
        <v>4.9999999999998934E-2</v>
      </c>
      <c r="AL323" s="102">
        <f t="shared" si="331"/>
        <v>5.0000000000000711E-2</v>
      </c>
      <c r="AM323" s="102">
        <f t="shared" si="331"/>
        <v>4.9999999999998934E-2</v>
      </c>
      <c r="AN323" s="102">
        <f t="shared" si="331"/>
        <v>5.0000000000000711E-2</v>
      </c>
      <c r="AO323" s="102">
        <f t="shared" si="331"/>
        <v>5.0000000000000711E-2</v>
      </c>
      <c r="AP323" s="103">
        <f t="shared" si="13"/>
        <v>5.0000000000000711E-2</v>
      </c>
    </row>
    <row r="324" spans="1:42" ht="12.75">
      <c r="A324" s="109">
        <v>42667</v>
      </c>
      <c r="B324" s="106">
        <v>8.9700000000000006</v>
      </c>
      <c r="C324" s="97">
        <v>8.64</v>
      </c>
      <c r="D324" s="99">
        <v>8.6</v>
      </c>
      <c r="E324" s="99">
        <f t="shared" si="0"/>
        <v>8.5749999999999993</v>
      </c>
      <c r="F324" s="99">
        <v>8.5500000000000007</v>
      </c>
      <c r="G324" s="99">
        <f t="shared" si="1"/>
        <v>8.5150000000000006</v>
      </c>
      <c r="H324" s="97">
        <v>8.48</v>
      </c>
      <c r="I324" s="100">
        <f t="shared" si="2"/>
        <v>8.4600000000000009</v>
      </c>
      <c r="J324" s="100">
        <f t="shared" si="3"/>
        <v>8.44</v>
      </c>
      <c r="K324" s="99">
        <v>8.42</v>
      </c>
      <c r="L324" s="99">
        <f t="shared" si="4"/>
        <v>8.4160000000000004</v>
      </c>
      <c r="M324" s="99">
        <f t="shared" si="5"/>
        <v>8.4120000000000008</v>
      </c>
      <c r="N324" s="99">
        <f t="shared" si="6"/>
        <v>8.4079999999999995</v>
      </c>
      <c r="O324" s="99">
        <f t="shared" si="7"/>
        <v>8.4039999999999999</v>
      </c>
      <c r="P324" s="97">
        <v>8.4</v>
      </c>
      <c r="Q324" s="100">
        <f t="shared" si="8"/>
        <v>8.402000000000001</v>
      </c>
      <c r="R324" s="100">
        <f t="shared" si="9"/>
        <v>8.4039999999999999</v>
      </c>
      <c r="S324" s="100">
        <f t="shared" si="10"/>
        <v>8.4060000000000006</v>
      </c>
      <c r="T324" s="100">
        <f t="shared" si="11"/>
        <v>8.4079999999999995</v>
      </c>
      <c r="U324" s="107">
        <v>8.41</v>
      </c>
      <c r="V324" s="102">
        <f t="shared" ref="V324:AO324" si="332">B324-B325</f>
        <v>-5.9999999999998721E-2</v>
      </c>
      <c r="W324" s="102">
        <f t="shared" si="332"/>
        <v>-5.9999999999998721E-2</v>
      </c>
      <c r="X324" s="102">
        <f t="shared" si="332"/>
        <v>-1.9999999999999574E-2</v>
      </c>
      <c r="Y324" s="102">
        <f t="shared" si="332"/>
        <v>-4.9999999999990052E-3</v>
      </c>
      <c r="Z324" s="102">
        <f t="shared" si="332"/>
        <v>1.0000000000001563E-2</v>
      </c>
      <c r="AA324" s="102">
        <f t="shared" si="332"/>
        <v>1.5000000000000568E-2</v>
      </c>
      <c r="AB324" s="102">
        <f t="shared" si="332"/>
        <v>1.9999999999999574E-2</v>
      </c>
      <c r="AC324" s="102">
        <f t="shared" si="332"/>
        <v>1.9999999999999574E-2</v>
      </c>
      <c r="AD324" s="102">
        <f t="shared" si="332"/>
        <v>1.9999999999999574E-2</v>
      </c>
      <c r="AE324" s="102">
        <f t="shared" si="332"/>
        <v>1.9999999999999574E-2</v>
      </c>
      <c r="AF324" s="102">
        <f t="shared" si="332"/>
        <v>1.9999999999999574E-2</v>
      </c>
      <c r="AG324" s="102">
        <f t="shared" si="332"/>
        <v>1.9999999999999574E-2</v>
      </c>
      <c r="AH324" s="102">
        <f t="shared" si="332"/>
        <v>1.9999999999999574E-2</v>
      </c>
      <c r="AI324" s="102">
        <f t="shared" si="332"/>
        <v>1.9999999999999574E-2</v>
      </c>
      <c r="AJ324" s="102">
        <f t="shared" si="332"/>
        <v>1.9999999999999574E-2</v>
      </c>
      <c r="AK324" s="102">
        <f t="shared" si="332"/>
        <v>2.2000000000000242E-2</v>
      </c>
      <c r="AL324" s="102">
        <f t="shared" si="332"/>
        <v>2.3999999999999133E-2</v>
      </c>
      <c r="AM324" s="102">
        <f t="shared" si="332"/>
        <v>2.5999999999999801E-2</v>
      </c>
      <c r="AN324" s="102">
        <f t="shared" si="332"/>
        <v>2.7999999999998693E-2</v>
      </c>
      <c r="AO324" s="102">
        <f t="shared" si="332"/>
        <v>2.9999999999999361E-2</v>
      </c>
      <c r="AP324" s="103">
        <f t="shared" si="13"/>
        <v>2.9999999999999361E-2</v>
      </c>
    </row>
    <row r="325" spans="1:42" ht="12.75">
      <c r="A325" s="109">
        <v>42664</v>
      </c>
      <c r="B325" s="106">
        <v>9.0299999999999994</v>
      </c>
      <c r="C325" s="97">
        <v>8.6999999999999993</v>
      </c>
      <c r="D325" s="99">
        <v>8.6199999999999992</v>
      </c>
      <c r="E325" s="99">
        <f t="shared" si="0"/>
        <v>8.5799999999999983</v>
      </c>
      <c r="F325" s="99">
        <v>8.5399999999999991</v>
      </c>
      <c r="G325" s="99">
        <f t="shared" si="1"/>
        <v>8.5</v>
      </c>
      <c r="H325" s="97">
        <v>8.4600000000000009</v>
      </c>
      <c r="I325" s="100">
        <f t="shared" si="2"/>
        <v>8.4400000000000013</v>
      </c>
      <c r="J325" s="100">
        <f t="shared" si="3"/>
        <v>8.42</v>
      </c>
      <c r="K325" s="99">
        <v>8.4</v>
      </c>
      <c r="L325" s="99">
        <f t="shared" si="4"/>
        <v>8.3960000000000008</v>
      </c>
      <c r="M325" s="99">
        <f t="shared" si="5"/>
        <v>8.3920000000000012</v>
      </c>
      <c r="N325" s="99">
        <f t="shared" si="6"/>
        <v>8.3879999999999999</v>
      </c>
      <c r="O325" s="99">
        <f t="shared" si="7"/>
        <v>8.3840000000000003</v>
      </c>
      <c r="P325" s="97">
        <v>8.3800000000000008</v>
      </c>
      <c r="Q325" s="100">
        <f t="shared" si="8"/>
        <v>8.3800000000000008</v>
      </c>
      <c r="R325" s="100">
        <f t="shared" si="9"/>
        <v>8.3800000000000008</v>
      </c>
      <c r="S325" s="100">
        <f t="shared" si="10"/>
        <v>8.3800000000000008</v>
      </c>
      <c r="T325" s="100">
        <f t="shared" si="11"/>
        <v>8.3800000000000008</v>
      </c>
      <c r="U325" s="107">
        <v>8.3800000000000008</v>
      </c>
      <c r="V325" s="102">
        <f t="shared" ref="V325:AO325" si="333">B325-B326</f>
        <v>2.9999999999999361E-2</v>
      </c>
      <c r="W325" s="102">
        <f t="shared" si="333"/>
        <v>1.9999999999999574E-2</v>
      </c>
      <c r="X325" s="102">
        <f t="shared" si="333"/>
        <v>-2.000000000000135E-2</v>
      </c>
      <c r="Y325" s="102">
        <f t="shared" si="333"/>
        <v>-4.00000000000027E-2</v>
      </c>
      <c r="Z325" s="102">
        <f t="shared" si="333"/>
        <v>-6.0000000000000497E-2</v>
      </c>
      <c r="AA325" s="102">
        <f t="shared" si="333"/>
        <v>-6.4999999999999503E-2</v>
      </c>
      <c r="AB325" s="102">
        <f t="shared" si="333"/>
        <v>-6.9999999999998508E-2</v>
      </c>
      <c r="AC325" s="102">
        <f t="shared" si="333"/>
        <v>-6.9999999999998508E-2</v>
      </c>
      <c r="AD325" s="102">
        <f t="shared" si="333"/>
        <v>-7.0000000000000284E-2</v>
      </c>
      <c r="AE325" s="102">
        <f t="shared" si="333"/>
        <v>-7.0000000000000284E-2</v>
      </c>
      <c r="AF325" s="102">
        <f t="shared" si="333"/>
        <v>-7.0000000000000284E-2</v>
      </c>
      <c r="AG325" s="102">
        <f t="shared" si="333"/>
        <v>-6.9999999999998508E-2</v>
      </c>
      <c r="AH325" s="102">
        <f t="shared" si="333"/>
        <v>-7.0000000000000284E-2</v>
      </c>
      <c r="AI325" s="102">
        <f t="shared" si="333"/>
        <v>-6.9999999999998508E-2</v>
      </c>
      <c r="AJ325" s="102">
        <f t="shared" si="333"/>
        <v>-6.9999999999998508E-2</v>
      </c>
      <c r="AK325" s="102">
        <f t="shared" si="333"/>
        <v>-6.9999999999998508E-2</v>
      </c>
      <c r="AL325" s="102">
        <f t="shared" si="333"/>
        <v>-6.9999999999998508E-2</v>
      </c>
      <c r="AM325" s="102">
        <f t="shared" si="333"/>
        <v>-6.9999999999998508E-2</v>
      </c>
      <c r="AN325" s="102">
        <f t="shared" si="333"/>
        <v>-6.9999999999998508E-2</v>
      </c>
      <c r="AO325" s="102">
        <f t="shared" si="333"/>
        <v>-6.9999999999998508E-2</v>
      </c>
      <c r="AP325" s="103">
        <f t="shared" si="13"/>
        <v>2.9999999999999361E-2</v>
      </c>
    </row>
    <row r="326" spans="1:42" ht="12.75">
      <c r="A326" s="109">
        <v>42663</v>
      </c>
      <c r="B326" s="106">
        <v>9</v>
      </c>
      <c r="C326" s="97">
        <v>8.68</v>
      </c>
      <c r="D326" s="99">
        <v>8.64</v>
      </c>
      <c r="E326" s="99">
        <f t="shared" si="0"/>
        <v>8.620000000000001</v>
      </c>
      <c r="F326" s="99">
        <v>8.6</v>
      </c>
      <c r="G326" s="99">
        <f t="shared" si="1"/>
        <v>8.5649999999999995</v>
      </c>
      <c r="H326" s="97">
        <v>8.5299999999999994</v>
      </c>
      <c r="I326" s="100">
        <f t="shared" si="2"/>
        <v>8.51</v>
      </c>
      <c r="J326" s="100">
        <f t="shared" si="3"/>
        <v>8.49</v>
      </c>
      <c r="K326" s="99">
        <v>8.4700000000000006</v>
      </c>
      <c r="L326" s="99">
        <f t="shared" si="4"/>
        <v>8.4660000000000011</v>
      </c>
      <c r="M326" s="99">
        <f t="shared" si="5"/>
        <v>8.4619999999999997</v>
      </c>
      <c r="N326" s="99">
        <f t="shared" si="6"/>
        <v>8.4580000000000002</v>
      </c>
      <c r="O326" s="99">
        <f t="shared" si="7"/>
        <v>8.4539999999999988</v>
      </c>
      <c r="P326" s="97">
        <v>8.4499999999999993</v>
      </c>
      <c r="Q326" s="100">
        <f t="shared" si="8"/>
        <v>8.4499999999999993</v>
      </c>
      <c r="R326" s="100">
        <f t="shared" si="9"/>
        <v>8.4499999999999993</v>
      </c>
      <c r="S326" s="100">
        <f t="shared" si="10"/>
        <v>8.4499999999999993</v>
      </c>
      <c r="T326" s="100">
        <f t="shared" si="11"/>
        <v>8.4499999999999993</v>
      </c>
      <c r="U326" s="107">
        <v>8.4499999999999993</v>
      </c>
      <c r="V326" s="102">
        <f t="shared" ref="V326:AO326" si="334">B326-B327</f>
        <v>-9.9999999999997868E-3</v>
      </c>
      <c r="W326" s="102">
        <f t="shared" si="334"/>
        <v>-9.9999999999997868E-3</v>
      </c>
      <c r="X326" s="102">
        <f t="shared" si="334"/>
        <v>9.9999999999997868E-3</v>
      </c>
      <c r="Y326" s="102">
        <f t="shared" si="334"/>
        <v>1.5000000000000568E-2</v>
      </c>
      <c r="Z326" s="102">
        <f t="shared" si="334"/>
        <v>1.9999999999999574E-2</v>
      </c>
      <c r="AA326" s="102">
        <f t="shared" si="334"/>
        <v>1.4999999999998792E-2</v>
      </c>
      <c r="AB326" s="102">
        <f t="shared" si="334"/>
        <v>9.9999999999997868E-3</v>
      </c>
      <c r="AC326" s="102">
        <f t="shared" si="334"/>
        <v>3.3333333333338544E-3</v>
      </c>
      <c r="AD326" s="102">
        <f t="shared" si="334"/>
        <v>-3.3333333333338544E-3</v>
      </c>
      <c r="AE326" s="102">
        <f t="shared" si="334"/>
        <v>-9.9999999999997868E-3</v>
      </c>
      <c r="AF326" s="102">
        <f t="shared" si="334"/>
        <v>-1.1999999999998678E-2</v>
      </c>
      <c r="AG326" s="102">
        <f t="shared" si="334"/>
        <v>-1.4000000000001123E-2</v>
      </c>
      <c r="AH326" s="102">
        <f t="shared" si="334"/>
        <v>-1.6000000000000014E-2</v>
      </c>
      <c r="AI326" s="102">
        <f t="shared" si="334"/>
        <v>-1.8000000000002458E-2</v>
      </c>
      <c r="AJ326" s="102">
        <f t="shared" si="334"/>
        <v>-2.000000000000135E-2</v>
      </c>
      <c r="AK326" s="102">
        <f t="shared" si="334"/>
        <v>-2.000000000000135E-2</v>
      </c>
      <c r="AL326" s="102">
        <f t="shared" si="334"/>
        <v>-2.000000000000135E-2</v>
      </c>
      <c r="AM326" s="102">
        <f t="shared" si="334"/>
        <v>-2.000000000000135E-2</v>
      </c>
      <c r="AN326" s="102">
        <f t="shared" si="334"/>
        <v>-2.000000000000135E-2</v>
      </c>
      <c r="AO326" s="102">
        <f t="shared" si="334"/>
        <v>-2.000000000000135E-2</v>
      </c>
      <c r="AP326" s="103">
        <f t="shared" si="13"/>
        <v>1.9999999999999574E-2</v>
      </c>
    </row>
    <row r="327" spans="1:42" ht="12.75">
      <c r="A327" s="109">
        <v>42662</v>
      </c>
      <c r="B327" s="106">
        <v>9.01</v>
      </c>
      <c r="C327" s="97">
        <v>8.69</v>
      </c>
      <c r="D327" s="99">
        <v>8.6300000000000008</v>
      </c>
      <c r="E327" s="99">
        <f t="shared" si="0"/>
        <v>8.6050000000000004</v>
      </c>
      <c r="F327" s="99">
        <v>8.58</v>
      </c>
      <c r="G327" s="99">
        <f t="shared" si="1"/>
        <v>8.5500000000000007</v>
      </c>
      <c r="H327" s="97">
        <v>8.52</v>
      </c>
      <c r="I327" s="100">
        <f t="shared" si="2"/>
        <v>8.5066666666666659</v>
      </c>
      <c r="J327" s="100">
        <f t="shared" si="3"/>
        <v>8.4933333333333341</v>
      </c>
      <c r="K327" s="99">
        <v>8.48</v>
      </c>
      <c r="L327" s="99">
        <f t="shared" si="4"/>
        <v>8.4779999999999998</v>
      </c>
      <c r="M327" s="99">
        <f t="shared" si="5"/>
        <v>8.4760000000000009</v>
      </c>
      <c r="N327" s="99">
        <f t="shared" si="6"/>
        <v>8.4740000000000002</v>
      </c>
      <c r="O327" s="99">
        <f t="shared" si="7"/>
        <v>8.4720000000000013</v>
      </c>
      <c r="P327" s="97">
        <v>8.4700000000000006</v>
      </c>
      <c r="Q327" s="100">
        <f t="shared" si="8"/>
        <v>8.4700000000000006</v>
      </c>
      <c r="R327" s="100">
        <f t="shared" si="9"/>
        <v>8.4700000000000006</v>
      </c>
      <c r="S327" s="100">
        <f t="shared" si="10"/>
        <v>8.4700000000000006</v>
      </c>
      <c r="T327" s="100">
        <f t="shared" si="11"/>
        <v>8.4700000000000006</v>
      </c>
      <c r="U327" s="107">
        <v>8.4700000000000006</v>
      </c>
      <c r="V327" s="102">
        <f t="shared" ref="V327:AO327" si="335">B327-B328</f>
        <v>-5.0000000000000711E-2</v>
      </c>
      <c r="W327" s="102">
        <f t="shared" si="335"/>
        <v>-9.9999999999999645E-2</v>
      </c>
      <c r="X327" s="102">
        <f t="shared" si="335"/>
        <v>-0.11999999999999922</v>
      </c>
      <c r="Y327" s="102">
        <f t="shared" si="335"/>
        <v>-0.11999999999999922</v>
      </c>
      <c r="Z327" s="102">
        <f t="shared" si="335"/>
        <v>-0.11999999999999922</v>
      </c>
      <c r="AA327" s="102">
        <f t="shared" si="335"/>
        <v>-0.11999999999999922</v>
      </c>
      <c r="AB327" s="102">
        <f t="shared" si="335"/>
        <v>-0.12000000000000099</v>
      </c>
      <c r="AC327" s="102">
        <f t="shared" si="335"/>
        <v>-0.11333333333333506</v>
      </c>
      <c r="AD327" s="102">
        <f t="shared" si="335"/>
        <v>-0.10666666666666558</v>
      </c>
      <c r="AE327" s="102">
        <f t="shared" si="335"/>
        <v>-9.9999999999999645E-2</v>
      </c>
      <c r="AF327" s="102">
        <f t="shared" si="335"/>
        <v>-9.9999999999999645E-2</v>
      </c>
      <c r="AG327" s="102">
        <f t="shared" si="335"/>
        <v>-9.9999999999999645E-2</v>
      </c>
      <c r="AH327" s="102">
        <f t="shared" si="335"/>
        <v>-9.9999999999999645E-2</v>
      </c>
      <c r="AI327" s="102">
        <f t="shared" si="335"/>
        <v>-9.9999999999999645E-2</v>
      </c>
      <c r="AJ327" s="102">
        <f t="shared" si="335"/>
        <v>-9.9999999999999645E-2</v>
      </c>
      <c r="AK327" s="102">
        <f t="shared" si="335"/>
        <v>-0.10200000000000031</v>
      </c>
      <c r="AL327" s="102">
        <f t="shared" si="335"/>
        <v>-0.1039999999999992</v>
      </c>
      <c r="AM327" s="102">
        <f t="shared" si="335"/>
        <v>-0.10599999999999987</v>
      </c>
      <c r="AN327" s="102">
        <f t="shared" si="335"/>
        <v>-0.10799999999999876</v>
      </c>
      <c r="AO327" s="102">
        <f t="shared" si="335"/>
        <v>-0.10999999999999943</v>
      </c>
      <c r="AP327" s="103">
        <f t="shared" si="13"/>
        <v>-5.0000000000000711E-2</v>
      </c>
    </row>
    <row r="328" spans="1:42" ht="12.75">
      <c r="A328" s="109">
        <v>42661</v>
      </c>
      <c r="B328" s="106">
        <v>9.06</v>
      </c>
      <c r="C328" s="97">
        <v>8.7899999999999991</v>
      </c>
      <c r="D328" s="99">
        <v>8.75</v>
      </c>
      <c r="E328" s="99">
        <f t="shared" si="0"/>
        <v>8.7249999999999996</v>
      </c>
      <c r="F328" s="99">
        <v>8.6999999999999993</v>
      </c>
      <c r="G328" s="99">
        <f t="shared" si="1"/>
        <v>8.67</v>
      </c>
      <c r="H328" s="97">
        <v>8.64</v>
      </c>
      <c r="I328" s="100">
        <f t="shared" si="2"/>
        <v>8.620000000000001</v>
      </c>
      <c r="J328" s="100">
        <f t="shared" si="3"/>
        <v>8.6</v>
      </c>
      <c r="K328" s="99">
        <v>8.58</v>
      </c>
      <c r="L328" s="99">
        <f t="shared" si="4"/>
        <v>8.5779999999999994</v>
      </c>
      <c r="M328" s="99">
        <f t="shared" si="5"/>
        <v>8.5760000000000005</v>
      </c>
      <c r="N328" s="99">
        <f t="shared" si="6"/>
        <v>8.5739999999999998</v>
      </c>
      <c r="O328" s="99">
        <f t="shared" si="7"/>
        <v>8.572000000000001</v>
      </c>
      <c r="P328" s="97">
        <v>8.57</v>
      </c>
      <c r="Q328" s="100">
        <f t="shared" si="8"/>
        <v>8.572000000000001</v>
      </c>
      <c r="R328" s="100">
        <f t="shared" si="9"/>
        <v>8.5739999999999998</v>
      </c>
      <c r="S328" s="100">
        <f t="shared" si="10"/>
        <v>8.5760000000000005</v>
      </c>
      <c r="T328" s="100">
        <f t="shared" si="11"/>
        <v>8.5779999999999994</v>
      </c>
      <c r="U328" s="107">
        <v>8.58</v>
      </c>
      <c r="V328" s="102">
        <f t="shared" ref="V328:AO328" si="336">B328-B329</f>
        <v>0</v>
      </c>
      <c r="W328" s="102">
        <f t="shared" si="336"/>
        <v>2.9999999999999361E-2</v>
      </c>
      <c r="X328" s="102">
        <f t="shared" si="336"/>
        <v>1.9999999999999574E-2</v>
      </c>
      <c r="Y328" s="102">
        <f t="shared" si="336"/>
        <v>9.9999999999997868E-3</v>
      </c>
      <c r="Z328" s="102">
        <f t="shared" si="336"/>
        <v>0</v>
      </c>
      <c r="AA328" s="102">
        <f t="shared" si="336"/>
        <v>-5.0000000000007816E-3</v>
      </c>
      <c r="AB328" s="102">
        <f t="shared" si="336"/>
        <v>-9.9999999999997868E-3</v>
      </c>
      <c r="AC328" s="102">
        <f t="shared" si="336"/>
        <v>-1.3333333333331865E-2</v>
      </c>
      <c r="AD328" s="102">
        <f t="shared" si="336"/>
        <v>-1.6666666666667496E-2</v>
      </c>
      <c r="AE328" s="102">
        <f t="shared" si="336"/>
        <v>-1.9999999999999574E-2</v>
      </c>
      <c r="AF328" s="102">
        <f t="shared" si="336"/>
        <v>-1.8000000000000682E-2</v>
      </c>
      <c r="AG328" s="102">
        <f t="shared" si="336"/>
        <v>-1.6000000000000014E-2</v>
      </c>
      <c r="AH328" s="102">
        <f t="shared" si="336"/>
        <v>-1.3999999999999346E-2</v>
      </c>
      <c r="AI328" s="102">
        <f t="shared" si="336"/>
        <v>-1.1999999999998678E-2</v>
      </c>
      <c r="AJ328" s="102">
        <f t="shared" si="336"/>
        <v>-9.9999999999997868E-3</v>
      </c>
      <c r="AK328" s="102">
        <f t="shared" si="336"/>
        <v>-9.9999999999997868E-3</v>
      </c>
      <c r="AL328" s="102">
        <f t="shared" si="336"/>
        <v>-9.9999999999997868E-3</v>
      </c>
      <c r="AM328" s="102">
        <f t="shared" si="336"/>
        <v>-9.9999999999997868E-3</v>
      </c>
      <c r="AN328" s="102">
        <f t="shared" si="336"/>
        <v>-9.9999999999997868E-3</v>
      </c>
      <c r="AO328" s="102">
        <f t="shared" si="336"/>
        <v>-9.9999999999997868E-3</v>
      </c>
      <c r="AP328" s="103">
        <f t="shared" si="13"/>
        <v>2.9999999999999361E-2</v>
      </c>
    </row>
    <row r="329" spans="1:42" ht="12.75">
      <c r="A329" s="109">
        <v>42660</v>
      </c>
      <c r="B329" s="106">
        <v>9.06</v>
      </c>
      <c r="C329" s="97">
        <v>8.76</v>
      </c>
      <c r="D329" s="99">
        <v>8.73</v>
      </c>
      <c r="E329" s="99">
        <f t="shared" si="0"/>
        <v>8.7149999999999999</v>
      </c>
      <c r="F329" s="99">
        <v>8.6999999999999993</v>
      </c>
      <c r="G329" s="99">
        <f t="shared" si="1"/>
        <v>8.6750000000000007</v>
      </c>
      <c r="H329" s="97">
        <v>8.65</v>
      </c>
      <c r="I329" s="100">
        <f t="shared" si="2"/>
        <v>8.6333333333333329</v>
      </c>
      <c r="J329" s="100">
        <f t="shared" si="3"/>
        <v>8.6166666666666671</v>
      </c>
      <c r="K329" s="99">
        <v>8.6</v>
      </c>
      <c r="L329" s="99">
        <f t="shared" si="4"/>
        <v>8.5960000000000001</v>
      </c>
      <c r="M329" s="99">
        <f t="shared" si="5"/>
        <v>8.5920000000000005</v>
      </c>
      <c r="N329" s="99">
        <f t="shared" si="6"/>
        <v>8.5879999999999992</v>
      </c>
      <c r="O329" s="99">
        <f t="shared" si="7"/>
        <v>8.5839999999999996</v>
      </c>
      <c r="P329" s="97">
        <v>8.58</v>
      </c>
      <c r="Q329" s="100">
        <f t="shared" si="8"/>
        <v>8.5820000000000007</v>
      </c>
      <c r="R329" s="100">
        <f t="shared" si="9"/>
        <v>8.5839999999999996</v>
      </c>
      <c r="S329" s="100">
        <f t="shared" si="10"/>
        <v>8.5860000000000003</v>
      </c>
      <c r="T329" s="100">
        <f t="shared" si="11"/>
        <v>8.5879999999999992</v>
      </c>
      <c r="U329" s="107">
        <v>8.59</v>
      </c>
      <c r="V329" s="102">
        <f t="shared" ref="V329:AO329" si="337">B329-B330</f>
        <v>2.000000000000135E-2</v>
      </c>
      <c r="W329" s="102">
        <f t="shared" si="337"/>
        <v>8.9999999999999858E-2</v>
      </c>
      <c r="X329" s="102">
        <f t="shared" si="337"/>
        <v>0.13000000000000078</v>
      </c>
      <c r="Y329" s="102">
        <f t="shared" si="337"/>
        <v>0.14000000000000057</v>
      </c>
      <c r="Z329" s="102">
        <f t="shared" si="337"/>
        <v>0.14999999999999858</v>
      </c>
      <c r="AA329" s="102">
        <f t="shared" si="337"/>
        <v>0.15500000000000114</v>
      </c>
      <c r="AB329" s="102">
        <f t="shared" si="337"/>
        <v>0.16000000000000014</v>
      </c>
      <c r="AC329" s="102">
        <f t="shared" si="337"/>
        <v>0.17333333333333201</v>
      </c>
      <c r="AD329" s="102">
        <f t="shared" si="337"/>
        <v>0.18666666666666742</v>
      </c>
      <c r="AE329" s="102">
        <f t="shared" si="337"/>
        <v>0.19999999999999929</v>
      </c>
      <c r="AF329" s="102">
        <f t="shared" si="337"/>
        <v>0.20400000000000063</v>
      </c>
      <c r="AG329" s="102">
        <f t="shared" si="337"/>
        <v>0.20800000000000018</v>
      </c>
      <c r="AH329" s="102">
        <f t="shared" si="337"/>
        <v>0.21199999999999974</v>
      </c>
      <c r="AI329" s="102">
        <f t="shared" si="337"/>
        <v>0.2159999999999993</v>
      </c>
      <c r="AJ329" s="102">
        <f t="shared" si="337"/>
        <v>0.22000000000000064</v>
      </c>
      <c r="AK329" s="102">
        <f t="shared" si="337"/>
        <v>0.22000000000000064</v>
      </c>
      <c r="AL329" s="102">
        <f t="shared" si="337"/>
        <v>0.22000000000000064</v>
      </c>
      <c r="AM329" s="102">
        <f t="shared" si="337"/>
        <v>0.22000000000000064</v>
      </c>
      <c r="AN329" s="102">
        <f t="shared" si="337"/>
        <v>0.22000000000000064</v>
      </c>
      <c r="AO329" s="102">
        <f t="shared" si="337"/>
        <v>0.22000000000000064</v>
      </c>
      <c r="AP329" s="103">
        <f t="shared" si="13"/>
        <v>0.22000000000000064</v>
      </c>
    </row>
    <row r="330" spans="1:42" ht="12.75">
      <c r="A330" s="109">
        <v>42657</v>
      </c>
      <c r="B330" s="106">
        <v>9.0399999999999991</v>
      </c>
      <c r="C330" s="97">
        <v>8.67</v>
      </c>
      <c r="D330" s="99">
        <v>8.6</v>
      </c>
      <c r="E330" s="99">
        <f t="shared" si="0"/>
        <v>8.5749999999999993</v>
      </c>
      <c r="F330" s="99">
        <v>8.5500000000000007</v>
      </c>
      <c r="G330" s="99">
        <f t="shared" si="1"/>
        <v>8.52</v>
      </c>
      <c r="H330" s="97">
        <v>8.49</v>
      </c>
      <c r="I330" s="100">
        <f t="shared" si="2"/>
        <v>8.4600000000000009</v>
      </c>
      <c r="J330" s="100">
        <f t="shared" si="3"/>
        <v>8.43</v>
      </c>
      <c r="K330" s="99">
        <v>8.4</v>
      </c>
      <c r="L330" s="99">
        <f t="shared" si="4"/>
        <v>8.3919999999999995</v>
      </c>
      <c r="M330" s="99">
        <f t="shared" si="5"/>
        <v>8.3840000000000003</v>
      </c>
      <c r="N330" s="99">
        <f t="shared" si="6"/>
        <v>8.3759999999999994</v>
      </c>
      <c r="O330" s="99">
        <f t="shared" si="7"/>
        <v>8.3680000000000003</v>
      </c>
      <c r="P330" s="97">
        <v>8.36</v>
      </c>
      <c r="Q330" s="100">
        <f t="shared" si="8"/>
        <v>8.3620000000000001</v>
      </c>
      <c r="R330" s="100">
        <f t="shared" si="9"/>
        <v>8.363999999999999</v>
      </c>
      <c r="S330" s="100">
        <f t="shared" si="10"/>
        <v>8.3659999999999997</v>
      </c>
      <c r="T330" s="100">
        <f t="shared" si="11"/>
        <v>8.3679999999999986</v>
      </c>
      <c r="U330" s="107">
        <v>8.3699999999999992</v>
      </c>
      <c r="V330" s="102">
        <f t="shared" ref="V330:AO330" si="338">B330-B331</f>
        <v>0</v>
      </c>
      <c r="W330" s="102">
        <f t="shared" si="338"/>
        <v>-5.0000000000000711E-2</v>
      </c>
      <c r="X330" s="102">
        <f t="shared" si="338"/>
        <v>-6.0000000000000497E-2</v>
      </c>
      <c r="Y330" s="102">
        <f t="shared" si="338"/>
        <v>-5.4999999999999716E-2</v>
      </c>
      <c r="Z330" s="102">
        <f t="shared" si="338"/>
        <v>-4.9999999999998934E-2</v>
      </c>
      <c r="AA330" s="102">
        <f t="shared" si="338"/>
        <v>-3.9999999999999147E-2</v>
      </c>
      <c r="AB330" s="102">
        <f t="shared" si="338"/>
        <v>-2.9999999999999361E-2</v>
      </c>
      <c r="AC330" s="102">
        <f t="shared" si="338"/>
        <v>-1.9999999999999574E-2</v>
      </c>
      <c r="AD330" s="102">
        <f t="shared" si="338"/>
        <v>-9.9999999999997868E-3</v>
      </c>
      <c r="AE330" s="102">
        <f t="shared" si="338"/>
        <v>0</v>
      </c>
      <c r="AF330" s="102">
        <f t="shared" si="338"/>
        <v>1.9999999999988916E-3</v>
      </c>
      <c r="AG330" s="102">
        <f t="shared" si="338"/>
        <v>3.9999999999995595E-3</v>
      </c>
      <c r="AH330" s="102">
        <f t="shared" si="338"/>
        <v>6.0000000000002274E-3</v>
      </c>
      <c r="AI330" s="102">
        <f t="shared" si="338"/>
        <v>8.0000000000008953E-3</v>
      </c>
      <c r="AJ330" s="102">
        <f t="shared" si="338"/>
        <v>9.9999999999997868E-3</v>
      </c>
      <c r="AK330" s="102">
        <f t="shared" si="338"/>
        <v>9.9999999999997868E-3</v>
      </c>
      <c r="AL330" s="102">
        <f t="shared" si="338"/>
        <v>9.9999999999997868E-3</v>
      </c>
      <c r="AM330" s="102">
        <f t="shared" si="338"/>
        <v>9.9999999999997868E-3</v>
      </c>
      <c r="AN330" s="102">
        <f t="shared" si="338"/>
        <v>9.9999999999997868E-3</v>
      </c>
      <c r="AO330" s="102">
        <f t="shared" si="338"/>
        <v>9.9999999999997868E-3</v>
      </c>
      <c r="AP330" s="103">
        <f t="shared" si="13"/>
        <v>9.9999999999997868E-3</v>
      </c>
    </row>
    <row r="331" spans="1:42" ht="12.75">
      <c r="A331" s="109">
        <v>42656</v>
      </c>
      <c r="B331" s="106">
        <v>9.0399999999999991</v>
      </c>
      <c r="C331" s="97">
        <v>8.7200000000000006</v>
      </c>
      <c r="D331" s="99">
        <v>8.66</v>
      </c>
      <c r="E331" s="99">
        <f t="shared" si="0"/>
        <v>8.629999999999999</v>
      </c>
      <c r="F331" s="99">
        <v>8.6</v>
      </c>
      <c r="G331" s="99">
        <f t="shared" si="1"/>
        <v>8.5599999999999987</v>
      </c>
      <c r="H331" s="97">
        <v>8.52</v>
      </c>
      <c r="I331" s="100">
        <f t="shared" si="2"/>
        <v>8.48</v>
      </c>
      <c r="J331" s="100">
        <f t="shared" si="3"/>
        <v>8.44</v>
      </c>
      <c r="K331" s="99">
        <v>8.4</v>
      </c>
      <c r="L331" s="99">
        <f t="shared" si="4"/>
        <v>8.39</v>
      </c>
      <c r="M331" s="99">
        <f t="shared" si="5"/>
        <v>8.3800000000000008</v>
      </c>
      <c r="N331" s="99">
        <f t="shared" si="6"/>
        <v>8.3699999999999992</v>
      </c>
      <c r="O331" s="99">
        <f t="shared" si="7"/>
        <v>8.36</v>
      </c>
      <c r="P331" s="97">
        <v>8.35</v>
      </c>
      <c r="Q331" s="100">
        <f t="shared" si="8"/>
        <v>8.3520000000000003</v>
      </c>
      <c r="R331" s="100">
        <f t="shared" si="9"/>
        <v>8.3539999999999992</v>
      </c>
      <c r="S331" s="100">
        <f t="shared" si="10"/>
        <v>8.3559999999999999</v>
      </c>
      <c r="T331" s="100">
        <f t="shared" si="11"/>
        <v>8.3579999999999988</v>
      </c>
      <c r="U331" s="107">
        <v>8.36</v>
      </c>
      <c r="V331" s="102">
        <f t="shared" ref="V331:AO331" si="339">B331-B332</f>
        <v>-1.0000000000001563E-2</v>
      </c>
      <c r="W331" s="102">
        <f t="shared" si="339"/>
        <v>-9.9999999999997868E-3</v>
      </c>
      <c r="X331" s="102">
        <f t="shared" si="339"/>
        <v>2.9999999999999361E-2</v>
      </c>
      <c r="Y331" s="102">
        <f t="shared" si="339"/>
        <v>4.9999999999998934E-2</v>
      </c>
      <c r="Z331" s="102">
        <f t="shared" si="339"/>
        <v>7.0000000000000284E-2</v>
      </c>
      <c r="AA331" s="102">
        <f t="shared" si="339"/>
        <v>5.9999999999998721E-2</v>
      </c>
      <c r="AB331" s="102">
        <f t="shared" si="339"/>
        <v>4.9999999999998934E-2</v>
      </c>
      <c r="AC331" s="102">
        <f t="shared" si="339"/>
        <v>2.6666666666667282E-2</v>
      </c>
      <c r="AD331" s="102">
        <f t="shared" si="339"/>
        <v>3.333333333332078E-3</v>
      </c>
      <c r="AE331" s="102">
        <f t="shared" si="339"/>
        <v>-1.9999999999999574E-2</v>
      </c>
      <c r="AF331" s="102">
        <f t="shared" si="339"/>
        <v>-2.3999999999999133E-2</v>
      </c>
      <c r="AG331" s="102">
        <f t="shared" si="339"/>
        <v>-2.7999999999998693E-2</v>
      </c>
      <c r="AH331" s="102">
        <f t="shared" si="339"/>
        <v>-3.2000000000001805E-2</v>
      </c>
      <c r="AI331" s="102">
        <f t="shared" si="339"/>
        <v>-3.6000000000001364E-2</v>
      </c>
      <c r="AJ331" s="102">
        <f t="shared" si="339"/>
        <v>-4.0000000000000924E-2</v>
      </c>
      <c r="AK331" s="102">
        <f t="shared" si="339"/>
        <v>-3.8000000000000256E-2</v>
      </c>
      <c r="AL331" s="102">
        <f t="shared" si="339"/>
        <v>-3.6000000000001364E-2</v>
      </c>
      <c r="AM331" s="102">
        <f t="shared" si="339"/>
        <v>-3.4000000000000696E-2</v>
      </c>
      <c r="AN331" s="102">
        <f t="shared" si="339"/>
        <v>-3.2000000000001805E-2</v>
      </c>
      <c r="AO331" s="102">
        <f t="shared" si="339"/>
        <v>-3.0000000000001137E-2</v>
      </c>
      <c r="AP331" s="103">
        <f t="shared" si="13"/>
        <v>7.0000000000000284E-2</v>
      </c>
    </row>
    <row r="332" spans="1:42" ht="12.75">
      <c r="A332" s="109">
        <v>42655</v>
      </c>
      <c r="B332" s="106">
        <v>9.0500000000000007</v>
      </c>
      <c r="C332" s="97">
        <v>8.73</v>
      </c>
      <c r="D332" s="99">
        <v>8.6300000000000008</v>
      </c>
      <c r="E332" s="99">
        <f t="shared" si="0"/>
        <v>8.58</v>
      </c>
      <c r="F332" s="99">
        <v>8.5299999999999994</v>
      </c>
      <c r="G332" s="99">
        <f t="shared" si="1"/>
        <v>8.5</v>
      </c>
      <c r="H332" s="97">
        <v>8.4700000000000006</v>
      </c>
      <c r="I332" s="100">
        <f t="shared" si="2"/>
        <v>8.4533333333333331</v>
      </c>
      <c r="J332" s="100">
        <f t="shared" si="3"/>
        <v>8.4366666666666674</v>
      </c>
      <c r="K332" s="99">
        <v>8.42</v>
      </c>
      <c r="L332" s="99">
        <f t="shared" si="4"/>
        <v>8.4139999999999997</v>
      </c>
      <c r="M332" s="99">
        <f t="shared" si="5"/>
        <v>8.4079999999999995</v>
      </c>
      <c r="N332" s="99">
        <f t="shared" si="6"/>
        <v>8.402000000000001</v>
      </c>
      <c r="O332" s="99">
        <f t="shared" si="7"/>
        <v>8.3960000000000008</v>
      </c>
      <c r="P332" s="97">
        <v>8.39</v>
      </c>
      <c r="Q332" s="100">
        <f t="shared" si="8"/>
        <v>8.39</v>
      </c>
      <c r="R332" s="100">
        <f t="shared" si="9"/>
        <v>8.39</v>
      </c>
      <c r="S332" s="100">
        <f t="shared" si="10"/>
        <v>8.39</v>
      </c>
      <c r="T332" s="100">
        <f t="shared" si="11"/>
        <v>8.39</v>
      </c>
      <c r="U332" s="107">
        <v>8.39</v>
      </c>
      <c r="V332" s="102">
        <f t="shared" ref="V332:AO332" si="340">B332-B333</f>
        <v>0</v>
      </c>
      <c r="W332" s="102">
        <f t="shared" si="340"/>
        <v>9.9999999999997868E-3</v>
      </c>
      <c r="X332" s="102">
        <f t="shared" si="340"/>
        <v>-9.9999999999997868E-3</v>
      </c>
      <c r="Y332" s="102">
        <f t="shared" si="340"/>
        <v>-9.9999999999997868E-3</v>
      </c>
      <c r="Z332" s="102">
        <f t="shared" si="340"/>
        <v>-9.9999999999997868E-3</v>
      </c>
      <c r="AA332" s="102">
        <f t="shared" si="340"/>
        <v>1.0000000000001563E-2</v>
      </c>
      <c r="AB332" s="102">
        <f t="shared" si="340"/>
        <v>3.0000000000001137E-2</v>
      </c>
      <c r="AC332" s="102">
        <f t="shared" si="340"/>
        <v>5.0000000000000711E-2</v>
      </c>
      <c r="AD332" s="102">
        <f t="shared" si="340"/>
        <v>7.0000000000000284E-2</v>
      </c>
      <c r="AE332" s="102">
        <f t="shared" si="340"/>
        <v>8.9999999999999858E-2</v>
      </c>
      <c r="AF332" s="102">
        <f t="shared" si="340"/>
        <v>9.2000000000000526E-2</v>
      </c>
      <c r="AG332" s="102">
        <f t="shared" si="340"/>
        <v>9.3999999999999417E-2</v>
      </c>
      <c r="AH332" s="102">
        <f t="shared" si="340"/>
        <v>9.6000000000001862E-2</v>
      </c>
      <c r="AI332" s="102">
        <f t="shared" si="340"/>
        <v>9.8000000000000753E-2</v>
      </c>
      <c r="AJ332" s="102">
        <f t="shared" si="340"/>
        <v>0.10000000000000142</v>
      </c>
      <c r="AK332" s="102">
        <f t="shared" si="340"/>
        <v>9.8000000000000753E-2</v>
      </c>
      <c r="AL332" s="102">
        <f t="shared" si="340"/>
        <v>9.6000000000000085E-2</v>
      </c>
      <c r="AM332" s="102">
        <f t="shared" si="340"/>
        <v>9.4000000000001194E-2</v>
      </c>
      <c r="AN332" s="102">
        <f t="shared" si="340"/>
        <v>9.2000000000000526E-2</v>
      </c>
      <c r="AO332" s="102">
        <f t="shared" si="340"/>
        <v>8.9999999999999858E-2</v>
      </c>
      <c r="AP332" s="103">
        <f t="shared" si="13"/>
        <v>0.10000000000000142</v>
      </c>
    </row>
    <row r="333" spans="1:42" ht="12.75">
      <c r="A333" s="109">
        <v>42654</v>
      </c>
      <c r="B333" s="106">
        <v>9.0500000000000007</v>
      </c>
      <c r="C333" s="97">
        <v>8.7200000000000006</v>
      </c>
      <c r="D333" s="99">
        <v>8.64</v>
      </c>
      <c r="E333" s="99">
        <f t="shared" si="0"/>
        <v>8.59</v>
      </c>
      <c r="F333" s="99">
        <v>8.5399999999999991</v>
      </c>
      <c r="G333" s="99">
        <f t="shared" si="1"/>
        <v>8.4899999999999984</v>
      </c>
      <c r="H333" s="97">
        <v>8.44</v>
      </c>
      <c r="I333" s="100">
        <f t="shared" si="2"/>
        <v>8.4033333333333324</v>
      </c>
      <c r="J333" s="100">
        <f t="shared" si="3"/>
        <v>8.3666666666666671</v>
      </c>
      <c r="K333" s="99">
        <v>8.33</v>
      </c>
      <c r="L333" s="99">
        <f t="shared" si="4"/>
        <v>8.3219999999999992</v>
      </c>
      <c r="M333" s="99">
        <f t="shared" si="5"/>
        <v>8.3140000000000001</v>
      </c>
      <c r="N333" s="99">
        <f t="shared" si="6"/>
        <v>8.3059999999999992</v>
      </c>
      <c r="O333" s="99">
        <f t="shared" si="7"/>
        <v>8.298</v>
      </c>
      <c r="P333" s="97">
        <v>8.2899999999999991</v>
      </c>
      <c r="Q333" s="100">
        <f t="shared" si="8"/>
        <v>8.2919999999999998</v>
      </c>
      <c r="R333" s="100">
        <f t="shared" si="9"/>
        <v>8.2940000000000005</v>
      </c>
      <c r="S333" s="100">
        <f t="shared" si="10"/>
        <v>8.2959999999999994</v>
      </c>
      <c r="T333" s="100">
        <f t="shared" si="11"/>
        <v>8.298</v>
      </c>
      <c r="U333" s="107">
        <v>8.3000000000000007</v>
      </c>
      <c r="V333" s="102">
        <f t="shared" ref="V333:AO333" si="341">B333-B334</f>
        <v>1.0000000000001563E-2</v>
      </c>
      <c r="W333" s="102">
        <f t="shared" si="341"/>
        <v>6.0000000000000497E-2</v>
      </c>
      <c r="X333" s="102">
        <f t="shared" si="341"/>
        <v>7.0000000000000284E-2</v>
      </c>
      <c r="Y333" s="102">
        <f t="shared" si="341"/>
        <v>6.4999999999999503E-2</v>
      </c>
      <c r="Z333" s="102">
        <f t="shared" si="341"/>
        <v>5.9999999999998721E-2</v>
      </c>
      <c r="AA333" s="102">
        <f t="shared" si="341"/>
        <v>5.4999999999997939E-2</v>
      </c>
      <c r="AB333" s="102">
        <f t="shared" si="341"/>
        <v>4.9999999999998934E-2</v>
      </c>
      <c r="AC333" s="102">
        <f t="shared" si="341"/>
        <v>4.666666666666508E-2</v>
      </c>
      <c r="AD333" s="102">
        <f t="shared" si="341"/>
        <v>4.3333333333334778E-2</v>
      </c>
      <c r="AE333" s="102">
        <f t="shared" si="341"/>
        <v>4.0000000000000924E-2</v>
      </c>
      <c r="AF333" s="102">
        <f t="shared" si="341"/>
        <v>3.8000000000000256E-2</v>
      </c>
      <c r="AG333" s="102">
        <f t="shared" si="341"/>
        <v>3.6000000000001364E-2</v>
      </c>
      <c r="AH333" s="102">
        <f t="shared" si="341"/>
        <v>3.399999999999892E-2</v>
      </c>
      <c r="AI333" s="102">
        <f t="shared" si="341"/>
        <v>3.2000000000000028E-2</v>
      </c>
      <c r="AJ333" s="102">
        <f t="shared" si="341"/>
        <v>2.9999999999999361E-2</v>
      </c>
      <c r="AK333" s="102">
        <f t="shared" si="341"/>
        <v>2.9999999999999361E-2</v>
      </c>
      <c r="AL333" s="102">
        <f t="shared" si="341"/>
        <v>3.0000000000001137E-2</v>
      </c>
      <c r="AM333" s="102">
        <f t="shared" si="341"/>
        <v>2.9999999999999361E-2</v>
      </c>
      <c r="AN333" s="102">
        <f t="shared" si="341"/>
        <v>3.0000000000001137E-2</v>
      </c>
      <c r="AO333" s="102">
        <f t="shared" si="341"/>
        <v>3.0000000000001137E-2</v>
      </c>
      <c r="AP333" s="103">
        <f t="shared" si="13"/>
        <v>7.0000000000000284E-2</v>
      </c>
    </row>
    <row r="334" spans="1:42" ht="12.75">
      <c r="A334" s="109">
        <v>42653</v>
      </c>
      <c r="B334" s="106">
        <v>9.0399999999999991</v>
      </c>
      <c r="C334" s="97">
        <v>8.66</v>
      </c>
      <c r="D334" s="99">
        <v>8.57</v>
      </c>
      <c r="E334" s="99">
        <f t="shared" si="0"/>
        <v>8.5250000000000004</v>
      </c>
      <c r="F334" s="99">
        <v>8.48</v>
      </c>
      <c r="G334" s="99">
        <f t="shared" si="1"/>
        <v>8.4350000000000005</v>
      </c>
      <c r="H334" s="97">
        <v>8.39</v>
      </c>
      <c r="I334" s="100">
        <f t="shared" si="2"/>
        <v>8.3566666666666674</v>
      </c>
      <c r="J334" s="100">
        <f t="shared" si="3"/>
        <v>8.3233333333333324</v>
      </c>
      <c r="K334" s="99">
        <v>8.2899999999999991</v>
      </c>
      <c r="L334" s="99">
        <f t="shared" si="4"/>
        <v>8.2839999999999989</v>
      </c>
      <c r="M334" s="99">
        <f t="shared" si="5"/>
        <v>8.2779999999999987</v>
      </c>
      <c r="N334" s="99">
        <f t="shared" si="6"/>
        <v>8.2720000000000002</v>
      </c>
      <c r="O334" s="99">
        <f t="shared" si="7"/>
        <v>8.266</v>
      </c>
      <c r="P334" s="97">
        <v>8.26</v>
      </c>
      <c r="Q334" s="100">
        <f t="shared" si="8"/>
        <v>8.2620000000000005</v>
      </c>
      <c r="R334" s="100">
        <f t="shared" si="9"/>
        <v>8.2639999999999993</v>
      </c>
      <c r="S334" s="100">
        <f t="shared" si="10"/>
        <v>8.266</v>
      </c>
      <c r="T334" s="100">
        <f t="shared" si="11"/>
        <v>8.2679999999999989</v>
      </c>
      <c r="U334" s="107">
        <v>8.27</v>
      </c>
      <c r="V334" s="102">
        <f t="shared" ref="V334:AO334" si="342">B334-B335</f>
        <v>0</v>
      </c>
      <c r="W334" s="102">
        <f t="shared" si="342"/>
        <v>2.9999999999999361E-2</v>
      </c>
      <c r="X334" s="102">
        <f t="shared" si="342"/>
        <v>4.0000000000000924E-2</v>
      </c>
      <c r="Y334" s="102">
        <f t="shared" si="342"/>
        <v>4.0000000000000924E-2</v>
      </c>
      <c r="Z334" s="102">
        <f t="shared" si="342"/>
        <v>4.0000000000000924E-2</v>
      </c>
      <c r="AA334" s="102">
        <f t="shared" si="342"/>
        <v>4.0000000000000924E-2</v>
      </c>
      <c r="AB334" s="102">
        <f t="shared" si="342"/>
        <v>4.0000000000000924E-2</v>
      </c>
      <c r="AC334" s="102">
        <f t="shared" si="342"/>
        <v>4.0000000000000924E-2</v>
      </c>
      <c r="AD334" s="102">
        <f t="shared" si="342"/>
        <v>3.9999999999999147E-2</v>
      </c>
      <c r="AE334" s="102">
        <f t="shared" si="342"/>
        <v>3.9999999999999147E-2</v>
      </c>
      <c r="AF334" s="102">
        <f t="shared" si="342"/>
        <v>4.1999999999998039E-2</v>
      </c>
      <c r="AG334" s="102">
        <f t="shared" si="342"/>
        <v>4.3999999999998707E-2</v>
      </c>
      <c r="AH334" s="102">
        <f t="shared" si="342"/>
        <v>4.5999999999999375E-2</v>
      </c>
      <c r="AI334" s="102">
        <f t="shared" si="342"/>
        <v>4.8000000000000043E-2</v>
      </c>
      <c r="AJ334" s="102">
        <f t="shared" si="342"/>
        <v>4.9999999999998934E-2</v>
      </c>
      <c r="AK334" s="102">
        <f t="shared" si="342"/>
        <v>4.9999999999998934E-2</v>
      </c>
      <c r="AL334" s="102">
        <f t="shared" si="342"/>
        <v>4.9999999999998934E-2</v>
      </c>
      <c r="AM334" s="102">
        <f t="shared" si="342"/>
        <v>4.9999999999998934E-2</v>
      </c>
      <c r="AN334" s="102">
        <f t="shared" si="342"/>
        <v>4.9999999999998934E-2</v>
      </c>
      <c r="AO334" s="102">
        <f t="shared" si="342"/>
        <v>4.9999999999998934E-2</v>
      </c>
      <c r="AP334" s="103">
        <f t="shared" si="13"/>
        <v>4.9999999999998934E-2</v>
      </c>
    </row>
    <row r="335" spans="1:42" ht="12.75">
      <c r="A335" s="109">
        <v>42650</v>
      </c>
      <c r="B335" s="106">
        <v>9.0399999999999991</v>
      </c>
      <c r="C335" s="97">
        <v>8.6300000000000008</v>
      </c>
      <c r="D335" s="99">
        <v>8.5299999999999994</v>
      </c>
      <c r="E335" s="99">
        <f t="shared" si="0"/>
        <v>8.4849999999999994</v>
      </c>
      <c r="F335" s="99">
        <v>8.44</v>
      </c>
      <c r="G335" s="99">
        <f t="shared" si="1"/>
        <v>8.3949999999999996</v>
      </c>
      <c r="H335" s="97">
        <v>8.35</v>
      </c>
      <c r="I335" s="100">
        <f t="shared" si="2"/>
        <v>8.3166666666666664</v>
      </c>
      <c r="J335" s="100">
        <f t="shared" si="3"/>
        <v>8.2833333333333332</v>
      </c>
      <c r="K335" s="99">
        <v>8.25</v>
      </c>
      <c r="L335" s="99">
        <f t="shared" si="4"/>
        <v>8.2420000000000009</v>
      </c>
      <c r="M335" s="99">
        <f t="shared" si="5"/>
        <v>8.234</v>
      </c>
      <c r="N335" s="99">
        <f t="shared" si="6"/>
        <v>8.2260000000000009</v>
      </c>
      <c r="O335" s="99">
        <f t="shared" si="7"/>
        <v>8.218</v>
      </c>
      <c r="P335" s="97">
        <v>8.2100000000000009</v>
      </c>
      <c r="Q335" s="100">
        <f t="shared" si="8"/>
        <v>8.2120000000000015</v>
      </c>
      <c r="R335" s="100">
        <f t="shared" si="9"/>
        <v>8.2140000000000004</v>
      </c>
      <c r="S335" s="100">
        <f t="shared" si="10"/>
        <v>8.2160000000000011</v>
      </c>
      <c r="T335" s="100">
        <f t="shared" si="11"/>
        <v>8.218</v>
      </c>
      <c r="U335" s="107">
        <v>8.2200000000000006</v>
      </c>
      <c r="V335" s="102">
        <f t="shared" ref="V335:AO335" si="343">B335-B336</f>
        <v>-4.0000000000000924E-2</v>
      </c>
      <c r="W335" s="102">
        <f t="shared" si="343"/>
        <v>-3.9999999999999147E-2</v>
      </c>
      <c r="X335" s="102">
        <f t="shared" si="343"/>
        <v>0</v>
      </c>
      <c r="Y335" s="102">
        <f t="shared" si="343"/>
        <v>1.9999999999999574E-2</v>
      </c>
      <c r="Z335" s="102">
        <f t="shared" si="343"/>
        <v>3.9999999999999147E-2</v>
      </c>
      <c r="AA335" s="102">
        <f t="shared" si="343"/>
        <v>3.9999999999999147E-2</v>
      </c>
      <c r="AB335" s="102">
        <f t="shared" si="343"/>
        <v>3.9999999999999147E-2</v>
      </c>
      <c r="AC335" s="102">
        <f t="shared" si="343"/>
        <v>3.3333333333333215E-2</v>
      </c>
      <c r="AD335" s="102">
        <f t="shared" si="343"/>
        <v>2.6666666666665506E-2</v>
      </c>
      <c r="AE335" s="102">
        <f t="shared" si="343"/>
        <v>1.9999999999999574E-2</v>
      </c>
      <c r="AF335" s="102">
        <f t="shared" si="343"/>
        <v>1.8000000000000682E-2</v>
      </c>
      <c r="AG335" s="102">
        <f t="shared" si="343"/>
        <v>1.6000000000000014E-2</v>
      </c>
      <c r="AH335" s="102">
        <f t="shared" si="343"/>
        <v>1.4000000000001123E-2</v>
      </c>
      <c r="AI335" s="102">
        <f t="shared" si="343"/>
        <v>1.2000000000000455E-2</v>
      </c>
      <c r="AJ335" s="102">
        <f t="shared" si="343"/>
        <v>1.0000000000001563E-2</v>
      </c>
      <c r="AK335" s="102">
        <f t="shared" si="343"/>
        <v>1.2000000000002231E-2</v>
      </c>
      <c r="AL335" s="102">
        <f t="shared" si="343"/>
        <v>1.4000000000001123E-2</v>
      </c>
      <c r="AM335" s="102">
        <f t="shared" si="343"/>
        <v>1.6000000000001791E-2</v>
      </c>
      <c r="AN335" s="102">
        <f t="shared" si="343"/>
        <v>1.8000000000000682E-2</v>
      </c>
      <c r="AO335" s="102">
        <f t="shared" si="343"/>
        <v>2.000000000000135E-2</v>
      </c>
      <c r="AP335" s="103">
        <f t="shared" si="13"/>
        <v>3.9999999999999147E-2</v>
      </c>
    </row>
    <row r="336" spans="1:42" ht="12.75">
      <c r="A336" s="109">
        <v>42649</v>
      </c>
      <c r="B336" s="106">
        <v>9.08</v>
      </c>
      <c r="C336" s="97">
        <v>8.67</v>
      </c>
      <c r="D336" s="99">
        <v>8.5299999999999994</v>
      </c>
      <c r="E336" s="99">
        <f t="shared" si="0"/>
        <v>8.4649999999999999</v>
      </c>
      <c r="F336" s="99">
        <v>8.4</v>
      </c>
      <c r="G336" s="99">
        <f t="shared" si="1"/>
        <v>8.3550000000000004</v>
      </c>
      <c r="H336" s="97">
        <v>8.31</v>
      </c>
      <c r="I336" s="100">
        <f t="shared" si="2"/>
        <v>8.2833333333333332</v>
      </c>
      <c r="J336" s="100">
        <f t="shared" si="3"/>
        <v>8.2566666666666677</v>
      </c>
      <c r="K336" s="99">
        <v>8.23</v>
      </c>
      <c r="L336" s="99">
        <f t="shared" si="4"/>
        <v>8.2240000000000002</v>
      </c>
      <c r="M336" s="99">
        <f t="shared" si="5"/>
        <v>8.218</v>
      </c>
      <c r="N336" s="99">
        <f t="shared" si="6"/>
        <v>8.2119999999999997</v>
      </c>
      <c r="O336" s="99">
        <f t="shared" si="7"/>
        <v>8.2059999999999995</v>
      </c>
      <c r="P336" s="97">
        <v>8.1999999999999993</v>
      </c>
      <c r="Q336" s="100">
        <f t="shared" si="8"/>
        <v>8.1999999999999993</v>
      </c>
      <c r="R336" s="100">
        <f t="shared" si="9"/>
        <v>8.1999999999999993</v>
      </c>
      <c r="S336" s="100">
        <f t="shared" si="10"/>
        <v>8.1999999999999993</v>
      </c>
      <c r="T336" s="100">
        <f t="shared" si="11"/>
        <v>8.1999999999999993</v>
      </c>
      <c r="U336" s="107">
        <v>8.1999999999999993</v>
      </c>
      <c r="V336" s="102">
        <f t="shared" ref="V336:AO336" si="344">B336-B337</f>
        <v>7.0000000000000284E-2</v>
      </c>
      <c r="W336" s="102">
        <f t="shared" si="344"/>
        <v>5.0000000000000711E-2</v>
      </c>
      <c r="X336" s="102">
        <f t="shared" si="344"/>
        <v>4.9999999999998934E-2</v>
      </c>
      <c r="Y336" s="102">
        <f t="shared" si="344"/>
        <v>5.0000000000000711E-2</v>
      </c>
      <c r="Z336" s="102">
        <f t="shared" si="344"/>
        <v>5.0000000000000711E-2</v>
      </c>
      <c r="AA336" s="102">
        <f t="shared" si="344"/>
        <v>5.0000000000000711E-2</v>
      </c>
      <c r="AB336" s="102">
        <f t="shared" si="344"/>
        <v>5.0000000000000711E-2</v>
      </c>
      <c r="AC336" s="102">
        <f t="shared" si="344"/>
        <v>4.3333333333333002E-2</v>
      </c>
      <c r="AD336" s="102">
        <f t="shared" si="344"/>
        <v>3.6666666666668846E-2</v>
      </c>
      <c r="AE336" s="102">
        <f t="shared" si="344"/>
        <v>3.0000000000001137E-2</v>
      </c>
      <c r="AF336" s="102">
        <f t="shared" si="344"/>
        <v>3.0000000000001137E-2</v>
      </c>
      <c r="AG336" s="102">
        <f t="shared" si="344"/>
        <v>3.0000000000001137E-2</v>
      </c>
      <c r="AH336" s="102">
        <f t="shared" si="344"/>
        <v>2.9999999999999361E-2</v>
      </c>
      <c r="AI336" s="102">
        <f t="shared" si="344"/>
        <v>2.9999999999999361E-2</v>
      </c>
      <c r="AJ336" s="102">
        <f t="shared" si="344"/>
        <v>2.9999999999999361E-2</v>
      </c>
      <c r="AK336" s="102">
        <f t="shared" si="344"/>
        <v>2.9999999999999361E-2</v>
      </c>
      <c r="AL336" s="102">
        <f t="shared" si="344"/>
        <v>2.9999999999999361E-2</v>
      </c>
      <c r="AM336" s="102">
        <f t="shared" si="344"/>
        <v>2.9999999999999361E-2</v>
      </c>
      <c r="AN336" s="102">
        <f t="shared" si="344"/>
        <v>2.9999999999999361E-2</v>
      </c>
      <c r="AO336" s="102">
        <f t="shared" si="344"/>
        <v>2.9999999999999361E-2</v>
      </c>
      <c r="AP336" s="103">
        <f t="shared" si="13"/>
        <v>7.0000000000000284E-2</v>
      </c>
    </row>
    <row r="337" spans="1:42" ht="12.75">
      <c r="A337" s="109">
        <v>42648</v>
      </c>
      <c r="B337" s="106">
        <v>9.01</v>
      </c>
      <c r="C337" s="97">
        <v>8.6199999999999992</v>
      </c>
      <c r="D337" s="99">
        <v>8.48</v>
      </c>
      <c r="E337" s="99">
        <f t="shared" si="0"/>
        <v>8.4149999999999991</v>
      </c>
      <c r="F337" s="99">
        <v>8.35</v>
      </c>
      <c r="G337" s="99">
        <f t="shared" si="1"/>
        <v>8.3049999999999997</v>
      </c>
      <c r="H337" s="97">
        <v>8.26</v>
      </c>
      <c r="I337" s="100">
        <f t="shared" si="2"/>
        <v>8.24</v>
      </c>
      <c r="J337" s="100">
        <f t="shared" si="3"/>
        <v>8.2199999999999989</v>
      </c>
      <c r="K337" s="99">
        <v>8.1999999999999993</v>
      </c>
      <c r="L337" s="99">
        <f t="shared" si="4"/>
        <v>8.1939999999999991</v>
      </c>
      <c r="M337" s="99">
        <f t="shared" si="5"/>
        <v>8.1879999999999988</v>
      </c>
      <c r="N337" s="99">
        <f t="shared" si="6"/>
        <v>8.1820000000000004</v>
      </c>
      <c r="O337" s="99">
        <f t="shared" si="7"/>
        <v>8.1760000000000002</v>
      </c>
      <c r="P337" s="97">
        <v>8.17</v>
      </c>
      <c r="Q337" s="100">
        <f t="shared" si="8"/>
        <v>8.17</v>
      </c>
      <c r="R337" s="100">
        <f t="shared" si="9"/>
        <v>8.17</v>
      </c>
      <c r="S337" s="100">
        <f t="shared" si="10"/>
        <v>8.17</v>
      </c>
      <c r="T337" s="100">
        <f t="shared" si="11"/>
        <v>8.17</v>
      </c>
      <c r="U337" s="107">
        <v>8.17</v>
      </c>
      <c r="V337" s="102">
        <f t="shared" ref="V337:AO337" si="345">B337-B338</f>
        <v>2.9999999999999361E-2</v>
      </c>
      <c r="W337" s="102">
        <f t="shared" si="345"/>
        <v>8.9999999999999858E-2</v>
      </c>
      <c r="X337" s="102">
        <f t="shared" si="345"/>
        <v>9.9999999999999645E-2</v>
      </c>
      <c r="Y337" s="102">
        <f t="shared" si="345"/>
        <v>9.4999999999998863E-2</v>
      </c>
      <c r="Z337" s="102">
        <f t="shared" si="345"/>
        <v>8.9999999999999858E-2</v>
      </c>
      <c r="AA337" s="102">
        <f t="shared" si="345"/>
        <v>8.0000000000000071E-2</v>
      </c>
      <c r="AB337" s="102">
        <f t="shared" si="345"/>
        <v>7.0000000000000284E-2</v>
      </c>
      <c r="AC337" s="102">
        <f t="shared" si="345"/>
        <v>7.0000000000000284E-2</v>
      </c>
      <c r="AD337" s="102">
        <f t="shared" si="345"/>
        <v>6.9999999999998508E-2</v>
      </c>
      <c r="AE337" s="102">
        <f t="shared" si="345"/>
        <v>6.9999999999998508E-2</v>
      </c>
      <c r="AF337" s="102">
        <f t="shared" si="345"/>
        <v>6.799999999999784E-2</v>
      </c>
      <c r="AG337" s="102">
        <f t="shared" si="345"/>
        <v>6.5999999999998948E-2</v>
      </c>
      <c r="AH337" s="102">
        <f t="shared" si="345"/>
        <v>6.4000000000000057E-2</v>
      </c>
      <c r="AI337" s="102">
        <f t="shared" si="345"/>
        <v>6.2000000000001165E-2</v>
      </c>
      <c r="AJ337" s="102">
        <f t="shared" si="345"/>
        <v>6.0000000000000497E-2</v>
      </c>
      <c r="AK337" s="102">
        <f t="shared" si="345"/>
        <v>6.0000000000000497E-2</v>
      </c>
      <c r="AL337" s="102">
        <f t="shared" si="345"/>
        <v>6.0000000000000497E-2</v>
      </c>
      <c r="AM337" s="102">
        <f t="shared" si="345"/>
        <v>6.0000000000000497E-2</v>
      </c>
      <c r="AN337" s="102">
        <f t="shared" si="345"/>
        <v>6.0000000000000497E-2</v>
      </c>
      <c r="AO337" s="102">
        <f t="shared" si="345"/>
        <v>6.0000000000000497E-2</v>
      </c>
      <c r="AP337" s="103">
        <f t="shared" si="13"/>
        <v>9.9999999999999645E-2</v>
      </c>
    </row>
    <row r="338" spans="1:42" ht="12.75">
      <c r="A338" s="109">
        <v>42647</v>
      </c>
      <c r="B338" s="106">
        <v>8.98</v>
      </c>
      <c r="C338" s="97">
        <v>8.5299999999999994</v>
      </c>
      <c r="D338" s="99">
        <v>8.3800000000000008</v>
      </c>
      <c r="E338" s="99">
        <f t="shared" si="0"/>
        <v>8.32</v>
      </c>
      <c r="F338" s="99">
        <v>8.26</v>
      </c>
      <c r="G338" s="99">
        <f t="shared" si="1"/>
        <v>8.2249999999999996</v>
      </c>
      <c r="H338" s="97">
        <v>8.19</v>
      </c>
      <c r="I338" s="100">
        <f t="shared" si="2"/>
        <v>8.17</v>
      </c>
      <c r="J338" s="100">
        <f t="shared" si="3"/>
        <v>8.15</v>
      </c>
      <c r="K338" s="99">
        <v>8.1300000000000008</v>
      </c>
      <c r="L338" s="99">
        <f t="shared" si="4"/>
        <v>8.1260000000000012</v>
      </c>
      <c r="M338" s="99">
        <f t="shared" si="5"/>
        <v>8.1219999999999999</v>
      </c>
      <c r="N338" s="99">
        <f t="shared" si="6"/>
        <v>8.1180000000000003</v>
      </c>
      <c r="O338" s="99">
        <f t="shared" si="7"/>
        <v>8.113999999999999</v>
      </c>
      <c r="P338" s="97">
        <v>8.11</v>
      </c>
      <c r="Q338" s="100">
        <f t="shared" si="8"/>
        <v>8.11</v>
      </c>
      <c r="R338" s="100">
        <f t="shared" si="9"/>
        <v>8.11</v>
      </c>
      <c r="S338" s="100">
        <f t="shared" si="10"/>
        <v>8.11</v>
      </c>
      <c r="T338" s="100">
        <f t="shared" si="11"/>
        <v>8.11</v>
      </c>
      <c r="U338" s="107">
        <v>8.11</v>
      </c>
      <c r="V338" s="102">
        <f t="shared" ref="V338:AO338" si="346">B338-B339</f>
        <v>3.0000000000001137E-2</v>
      </c>
      <c r="W338" s="102">
        <f t="shared" si="346"/>
        <v>1.9999999999999574E-2</v>
      </c>
      <c r="X338" s="102">
        <f t="shared" si="346"/>
        <v>2.000000000000135E-2</v>
      </c>
      <c r="Y338" s="102">
        <f t="shared" si="346"/>
        <v>1.9999999999999574E-2</v>
      </c>
      <c r="Z338" s="102">
        <f t="shared" si="346"/>
        <v>1.9999999999999574E-2</v>
      </c>
      <c r="AA338" s="102">
        <f t="shared" si="346"/>
        <v>1.9999999999999574E-2</v>
      </c>
      <c r="AB338" s="102">
        <f t="shared" si="346"/>
        <v>1.9999999999999574E-2</v>
      </c>
      <c r="AC338" s="102">
        <f t="shared" si="346"/>
        <v>1.9999999999999574E-2</v>
      </c>
      <c r="AD338" s="102">
        <f t="shared" si="346"/>
        <v>2.000000000000135E-2</v>
      </c>
      <c r="AE338" s="102">
        <f t="shared" si="346"/>
        <v>2.000000000000135E-2</v>
      </c>
      <c r="AF338" s="102">
        <f t="shared" si="346"/>
        <v>2.000000000000135E-2</v>
      </c>
      <c r="AG338" s="102">
        <f t="shared" si="346"/>
        <v>1.9999999999999574E-2</v>
      </c>
      <c r="AH338" s="102">
        <f t="shared" si="346"/>
        <v>2.000000000000135E-2</v>
      </c>
      <c r="AI338" s="102">
        <f t="shared" si="346"/>
        <v>1.9999999999999574E-2</v>
      </c>
      <c r="AJ338" s="102">
        <f t="shared" si="346"/>
        <v>1.9999999999999574E-2</v>
      </c>
      <c r="AK338" s="102">
        <f t="shared" si="346"/>
        <v>1.7999999999998906E-2</v>
      </c>
      <c r="AL338" s="102">
        <f t="shared" si="346"/>
        <v>1.6000000000000014E-2</v>
      </c>
      <c r="AM338" s="102">
        <f t="shared" si="346"/>
        <v>1.3999999999999346E-2</v>
      </c>
      <c r="AN338" s="102">
        <f t="shared" si="346"/>
        <v>1.2000000000000455E-2</v>
      </c>
      <c r="AO338" s="102">
        <f t="shared" si="346"/>
        <v>9.9999999999997868E-3</v>
      </c>
      <c r="AP338" s="103">
        <f t="shared" si="13"/>
        <v>3.0000000000001137E-2</v>
      </c>
    </row>
    <row r="339" spans="1:42" ht="12.75">
      <c r="A339" s="109">
        <v>42646</v>
      </c>
      <c r="B339" s="106">
        <v>8.9499999999999993</v>
      </c>
      <c r="C339" s="97">
        <v>8.51</v>
      </c>
      <c r="D339" s="99">
        <v>8.36</v>
      </c>
      <c r="E339" s="99">
        <f t="shared" si="0"/>
        <v>8.3000000000000007</v>
      </c>
      <c r="F339" s="99">
        <v>8.24</v>
      </c>
      <c r="G339" s="99">
        <f t="shared" si="1"/>
        <v>8.2050000000000001</v>
      </c>
      <c r="H339" s="97">
        <v>8.17</v>
      </c>
      <c r="I339" s="100">
        <f t="shared" si="2"/>
        <v>8.15</v>
      </c>
      <c r="J339" s="100">
        <f t="shared" si="3"/>
        <v>8.129999999999999</v>
      </c>
      <c r="K339" s="99">
        <v>8.11</v>
      </c>
      <c r="L339" s="99">
        <f t="shared" si="4"/>
        <v>8.1059999999999999</v>
      </c>
      <c r="M339" s="99">
        <f t="shared" si="5"/>
        <v>8.1020000000000003</v>
      </c>
      <c r="N339" s="99">
        <f t="shared" si="6"/>
        <v>8.097999999999999</v>
      </c>
      <c r="O339" s="99">
        <f t="shared" si="7"/>
        <v>8.0939999999999994</v>
      </c>
      <c r="P339" s="97">
        <v>8.09</v>
      </c>
      <c r="Q339" s="100">
        <f t="shared" si="8"/>
        <v>8.0920000000000005</v>
      </c>
      <c r="R339" s="100">
        <f t="shared" si="9"/>
        <v>8.0939999999999994</v>
      </c>
      <c r="S339" s="100">
        <f t="shared" si="10"/>
        <v>8.0960000000000001</v>
      </c>
      <c r="T339" s="100">
        <f t="shared" si="11"/>
        <v>8.097999999999999</v>
      </c>
      <c r="U339" s="107">
        <v>8.1</v>
      </c>
      <c r="V339" s="102">
        <f t="shared" ref="V339:AO339" si="347">B339-B340</f>
        <v>-1.0000000000001563E-2</v>
      </c>
      <c r="W339" s="102">
        <f t="shared" si="347"/>
        <v>-7.0000000000000284E-2</v>
      </c>
      <c r="X339" s="102">
        <f t="shared" si="347"/>
        <v>-0.10000000000000142</v>
      </c>
      <c r="Y339" s="102">
        <f t="shared" si="347"/>
        <v>-9.9999999999999645E-2</v>
      </c>
      <c r="Z339" s="102">
        <f t="shared" si="347"/>
        <v>-9.9999999999999645E-2</v>
      </c>
      <c r="AA339" s="102">
        <f t="shared" si="347"/>
        <v>-8.9999999999999858E-2</v>
      </c>
      <c r="AB339" s="102">
        <f t="shared" si="347"/>
        <v>-8.0000000000000071E-2</v>
      </c>
      <c r="AC339" s="102">
        <f t="shared" si="347"/>
        <v>-7.6666666666666217E-2</v>
      </c>
      <c r="AD339" s="102">
        <f t="shared" si="347"/>
        <v>-7.3333333333334139E-2</v>
      </c>
      <c r="AE339" s="102">
        <f t="shared" si="347"/>
        <v>-7.0000000000000284E-2</v>
      </c>
      <c r="AF339" s="102">
        <f t="shared" si="347"/>
        <v>-6.7999999999999616E-2</v>
      </c>
      <c r="AG339" s="102">
        <f t="shared" si="347"/>
        <v>-6.5999999999998948E-2</v>
      </c>
      <c r="AH339" s="102">
        <f t="shared" si="347"/>
        <v>-6.4000000000001833E-2</v>
      </c>
      <c r="AI339" s="102">
        <f t="shared" si="347"/>
        <v>-6.2000000000001165E-2</v>
      </c>
      <c r="AJ339" s="102">
        <f t="shared" si="347"/>
        <v>-6.0000000000000497E-2</v>
      </c>
      <c r="AK339" s="102">
        <f t="shared" si="347"/>
        <v>-5.7999999999999829E-2</v>
      </c>
      <c r="AL339" s="102">
        <f t="shared" si="347"/>
        <v>-5.6000000000000938E-2</v>
      </c>
      <c r="AM339" s="102">
        <f t="shared" si="347"/>
        <v>-5.400000000000027E-2</v>
      </c>
      <c r="AN339" s="102">
        <f t="shared" si="347"/>
        <v>-5.2000000000001378E-2</v>
      </c>
      <c r="AO339" s="102">
        <f t="shared" si="347"/>
        <v>-5.0000000000000711E-2</v>
      </c>
      <c r="AP339" s="103">
        <f t="shared" si="13"/>
        <v>-1.0000000000001563E-2</v>
      </c>
    </row>
    <row r="340" spans="1:42" ht="12.75">
      <c r="A340" s="109">
        <v>42643</v>
      </c>
      <c r="B340" s="106">
        <v>8.9600000000000009</v>
      </c>
      <c r="C340" s="97">
        <v>8.58</v>
      </c>
      <c r="D340" s="99">
        <v>8.4600000000000009</v>
      </c>
      <c r="E340" s="99">
        <f t="shared" si="0"/>
        <v>8.4</v>
      </c>
      <c r="F340" s="99">
        <v>8.34</v>
      </c>
      <c r="G340" s="99">
        <f t="shared" si="1"/>
        <v>8.2949999999999999</v>
      </c>
      <c r="H340" s="97">
        <v>8.25</v>
      </c>
      <c r="I340" s="100">
        <f t="shared" si="2"/>
        <v>8.2266666666666666</v>
      </c>
      <c r="J340" s="100">
        <f t="shared" si="3"/>
        <v>8.2033333333333331</v>
      </c>
      <c r="K340" s="99">
        <v>8.18</v>
      </c>
      <c r="L340" s="99">
        <f t="shared" si="4"/>
        <v>8.1739999999999995</v>
      </c>
      <c r="M340" s="99">
        <f t="shared" si="5"/>
        <v>8.1679999999999993</v>
      </c>
      <c r="N340" s="99">
        <f t="shared" si="6"/>
        <v>8.1620000000000008</v>
      </c>
      <c r="O340" s="99">
        <f t="shared" si="7"/>
        <v>8.1560000000000006</v>
      </c>
      <c r="P340" s="97">
        <v>8.15</v>
      </c>
      <c r="Q340" s="100">
        <f t="shared" si="8"/>
        <v>8.15</v>
      </c>
      <c r="R340" s="100">
        <f t="shared" si="9"/>
        <v>8.15</v>
      </c>
      <c r="S340" s="100">
        <f t="shared" si="10"/>
        <v>8.15</v>
      </c>
      <c r="T340" s="100">
        <f t="shared" si="11"/>
        <v>8.15</v>
      </c>
      <c r="U340" s="107">
        <v>8.15</v>
      </c>
      <c r="V340" s="102">
        <f t="shared" ref="V340:AO340" si="348">B340-B341</f>
        <v>-2.9999999999999361E-2</v>
      </c>
      <c r="W340" s="102">
        <f t="shared" si="348"/>
        <v>-1.9999999999999574E-2</v>
      </c>
      <c r="X340" s="102">
        <f t="shared" si="348"/>
        <v>0</v>
      </c>
      <c r="Y340" s="102">
        <f t="shared" si="348"/>
        <v>5.0000000000007816E-3</v>
      </c>
      <c r="Z340" s="102">
        <f t="shared" si="348"/>
        <v>9.9999999999997868E-3</v>
      </c>
      <c r="AA340" s="102">
        <f t="shared" si="348"/>
        <v>9.9999999999997868E-3</v>
      </c>
      <c r="AB340" s="102">
        <f t="shared" si="348"/>
        <v>9.9999999999997868E-3</v>
      </c>
      <c r="AC340" s="102">
        <f t="shared" si="348"/>
        <v>1.3333333333333641E-2</v>
      </c>
      <c r="AD340" s="102">
        <f t="shared" si="348"/>
        <v>1.6666666666665719E-2</v>
      </c>
      <c r="AE340" s="102">
        <f t="shared" si="348"/>
        <v>1.9999999999999574E-2</v>
      </c>
      <c r="AF340" s="102">
        <f t="shared" si="348"/>
        <v>1.7999999999998906E-2</v>
      </c>
      <c r="AG340" s="102">
        <f t="shared" si="348"/>
        <v>1.5999999999998238E-2</v>
      </c>
      <c r="AH340" s="102">
        <f t="shared" si="348"/>
        <v>1.4000000000001123E-2</v>
      </c>
      <c r="AI340" s="102">
        <f t="shared" si="348"/>
        <v>1.2000000000000455E-2</v>
      </c>
      <c r="AJ340" s="102">
        <f t="shared" si="348"/>
        <v>9.9999999999997868E-3</v>
      </c>
      <c r="AK340" s="102">
        <f t="shared" si="348"/>
        <v>7.9999999999991189E-3</v>
      </c>
      <c r="AL340" s="102">
        <f t="shared" si="348"/>
        <v>6.0000000000002274E-3</v>
      </c>
      <c r="AM340" s="102">
        <f t="shared" si="348"/>
        <v>3.9999999999995595E-3</v>
      </c>
      <c r="AN340" s="102">
        <f t="shared" si="348"/>
        <v>2.0000000000006679E-3</v>
      </c>
      <c r="AO340" s="102">
        <f t="shared" si="348"/>
        <v>0</v>
      </c>
      <c r="AP340" s="103">
        <f t="shared" si="13"/>
        <v>1.9999999999999574E-2</v>
      </c>
    </row>
    <row r="341" spans="1:42" ht="12.75">
      <c r="A341" s="109">
        <v>42642</v>
      </c>
      <c r="B341" s="106">
        <v>8.99</v>
      </c>
      <c r="C341" s="97">
        <v>8.6</v>
      </c>
      <c r="D341" s="99">
        <v>8.4600000000000009</v>
      </c>
      <c r="E341" s="99">
        <f t="shared" si="0"/>
        <v>8.3949999999999996</v>
      </c>
      <c r="F341" s="99">
        <v>8.33</v>
      </c>
      <c r="G341" s="99">
        <f t="shared" si="1"/>
        <v>8.2850000000000001</v>
      </c>
      <c r="H341" s="97">
        <v>8.24</v>
      </c>
      <c r="I341" s="100">
        <f t="shared" si="2"/>
        <v>8.2133333333333329</v>
      </c>
      <c r="J341" s="100">
        <f t="shared" si="3"/>
        <v>8.1866666666666674</v>
      </c>
      <c r="K341" s="99">
        <v>8.16</v>
      </c>
      <c r="L341" s="99">
        <f t="shared" si="4"/>
        <v>8.1560000000000006</v>
      </c>
      <c r="M341" s="99">
        <f t="shared" si="5"/>
        <v>8.152000000000001</v>
      </c>
      <c r="N341" s="99">
        <f t="shared" si="6"/>
        <v>8.1479999999999997</v>
      </c>
      <c r="O341" s="99">
        <f t="shared" si="7"/>
        <v>8.1440000000000001</v>
      </c>
      <c r="P341" s="97">
        <v>8.14</v>
      </c>
      <c r="Q341" s="100">
        <f t="shared" si="8"/>
        <v>8.1420000000000012</v>
      </c>
      <c r="R341" s="100">
        <f t="shared" si="9"/>
        <v>8.1440000000000001</v>
      </c>
      <c r="S341" s="100">
        <f t="shared" si="10"/>
        <v>8.1460000000000008</v>
      </c>
      <c r="T341" s="100">
        <f t="shared" si="11"/>
        <v>8.1479999999999997</v>
      </c>
      <c r="U341" s="107">
        <v>8.15</v>
      </c>
      <c r="V341" s="102">
        <f t="shared" ref="V341:AO341" si="349">B341-B342</f>
        <v>-8.0000000000000071E-2</v>
      </c>
      <c r="W341" s="102">
        <f t="shared" si="349"/>
        <v>-7.0000000000000284E-2</v>
      </c>
      <c r="X341" s="102">
        <f t="shared" si="349"/>
        <v>-5.9999999999998721E-2</v>
      </c>
      <c r="Y341" s="102">
        <f t="shared" si="349"/>
        <v>-5.0000000000000711E-2</v>
      </c>
      <c r="Z341" s="102">
        <f t="shared" si="349"/>
        <v>-3.9999999999999147E-2</v>
      </c>
      <c r="AA341" s="102">
        <f t="shared" si="349"/>
        <v>-5.0000000000000711E-2</v>
      </c>
      <c r="AB341" s="102">
        <f t="shared" si="349"/>
        <v>-6.0000000000000497E-2</v>
      </c>
      <c r="AC341" s="102">
        <f t="shared" si="349"/>
        <v>-6.6666666666668206E-2</v>
      </c>
      <c r="AD341" s="102">
        <f t="shared" si="349"/>
        <v>-7.3333333333332362E-2</v>
      </c>
      <c r="AE341" s="102">
        <f t="shared" si="349"/>
        <v>-8.0000000000000071E-2</v>
      </c>
      <c r="AF341" s="102">
        <f t="shared" si="349"/>
        <v>-7.7999999999999403E-2</v>
      </c>
      <c r="AG341" s="102">
        <f t="shared" si="349"/>
        <v>-7.5999999999998735E-2</v>
      </c>
      <c r="AH341" s="102">
        <f t="shared" si="349"/>
        <v>-7.400000000000162E-2</v>
      </c>
      <c r="AI341" s="102">
        <f t="shared" si="349"/>
        <v>-7.2000000000000952E-2</v>
      </c>
      <c r="AJ341" s="102">
        <f t="shared" si="349"/>
        <v>-7.0000000000000284E-2</v>
      </c>
      <c r="AK341" s="102">
        <f t="shared" si="349"/>
        <v>-6.7999999999999616E-2</v>
      </c>
      <c r="AL341" s="102">
        <f t="shared" si="349"/>
        <v>-6.6000000000000725E-2</v>
      </c>
      <c r="AM341" s="102">
        <f t="shared" si="349"/>
        <v>-6.4000000000000057E-2</v>
      </c>
      <c r="AN341" s="102">
        <f t="shared" si="349"/>
        <v>-6.2000000000001165E-2</v>
      </c>
      <c r="AO341" s="102">
        <f t="shared" si="349"/>
        <v>-6.0000000000000497E-2</v>
      </c>
      <c r="AP341" s="103">
        <f t="shared" si="13"/>
        <v>-3.9999999999999147E-2</v>
      </c>
    </row>
    <row r="342" spans="1:42" ht="12.75">
      <c r="A342" s="109">
        <v>42641</v>
      </c>
      <c r="B342" s="106">
        <v>9.07</v>
      </c>
      <c r="C342" s="97">
        <v>8.67</v>
      </c>
      <c r="D342" s="99">
        <v>8.52</v>
      </c>
      <c r="E342" s="99">
        <f t="shared" si="0"/>
        <v>8.4450000000000003</v>
      </c>
      <c r="F342" s="99">
        <v>8.3699999999999992</v>
      </c>
      <c r="G342" s="99">
        <f t="shared" si="1"/>
        <v>8.3350000000000009</v>
      </c>
      <c r="H342" s="97">
        <v>8.3000000000000007</v>
      </c>
      <c r="I342" s="100">
        <f t="shared" si="2"/>
        <v>8.2800000000000011</v>
      </c>
      <c r="J342" s="100">
        <f t="shared" si="3"/>
        <v>8.26</v>
      </c>
      <c r="K342" s="99">
        <v>8.24</v>
      </c>
      <c r="L342" s="99">
        <f t="shared" si="4"/>
        <v>8.234</v>
      </c>
      <c r="M342" s="99">
        <f t="shared" si="5"/>
        <v>8.2279999999999998</v>
      </c>
      <c r="N342" s="99">
        <f t="shared" si="6"/>
        <v>8.2220000000000013</v>
      </c>
      <c r="O342" s="99">
        <f t="shared" si="7"/>
        <v>8.2160000000000011</v>
      </c>
      <c r="P342" s="97">
        <v>8.2100000000000009</v>
      </c>
      <c r="Q342" s="100">
        <f t="shared" si="8"/>
        <v>8.2100000000000009</v>
      </c>
      <c r="R342" s="100">
        <f t="shared" si="9"/>
        <v>8.2100000000000009</v>
      </c>
      <c r="S342" s="100">
        <f t="shared" si="10"/>
        <v>8.2100000000000009</v>
      </c>
      <c r="T342" s="100">
        <f t="shared" si="11"/>
        <v>8.2100000000000009</v>
      </c>
      <c r="U342" s="107">
        <v>8.2100000000000009</v>
      </c>
      <c r="V342" s="102">
        <f t="shared" ref="V342:AO342" si="350">B342-B343</f>
        <v>-4.9999999999998934E-2</v>
      </c>
      <c r="W342" s="102">
        <f t="shared" si="350"/>
        <v>-4.0000000000000924E-2</v>
      </c>
      <c r="X342" s="102">
        <f t="shared" si="350"/>
        <v>-3.0000000000001137E-2</v>
      </c>
      <c r="Y342" s="102">
        <f t="shared" si="350"/>
        <v>-3.5000000000000142E-2</v>
      </c>
      <c r="Z342" s="102">
        <f t="shared" si="350"/>
        <v>-4.0000000000000924E-2</v>
      </c>
      <c r="AA342" s="102">
        <f t="shared" si="350"/>
        <v>-3.5000000000000142E-2</v>
      </c>
      <c r="AB342" s="102">
        <f t="shared" si="350"/>
        <v>-2.9999999999999361E-2</v>
      </c>
      <c r="AC342" s="102">
        <f t="shared" si="350"/>
        <v>-2.9999999999999361E-2</v>
      </c>
      <c r="AD342" s="102">
        <f t="shared" si="350"/>
        <v>-2.9999999999999361E-2</v>
      </c>
      <c r="AE342" s="102">
        <f t="shared" si="350"/>
        <v>-2.9999999999999361E-2</v>
      </c>
      <c r="AF342" s="102">
        <f t="shared" si="350"/>
        <v>-3.2000000000000028E-2</v>
      </c>
      <c r="AG342" s="102">
        <f t="shared" si="350"/>
        <v>-3.4000000000000696E-2</v>
      </c>
      <c r="AH342" s="102">
        <f t="shared" si="350"/>
        <v>-3.5999999999997812E-2</v>
      </c>
      <c r="AI342" s="102">
        <f t="shared" si="350"/>
        <v>-3.7999999999998479E-2</v>
      </c>
      <c r="AJ342" s="102">
        <f t="shared" si="350"/>
        <v>-3.9999999999999147E-2</v>
      </c>
      <c r="AK342" s="102">
        <f t="shared" si="350"/>
        <v>-3.9999999999999147E-2</v>
      </c>
      <c r="AL342" s="102">
        <f t="shared" si="350"/>
        <v>-3.9999999999999147E-2</v>
      </c>
      <c r="AM342" s="102">
        <f t="shared" si="350"/>
        <v>-3.9999999999999147E-2</v>
      </c>
      <c r="AN342" s="102">
        <f t="shared" si="350"/>
        <v>-3.9999999999999147E-2</v>
      </c>
      <c r="AO342" s="102">
        <f t="shared" si="350"/>
        <v>-3.9999999999999147E-2</v>
      </c>
      <c r="AP342" s="103">
        <f t="shared" si="13"/>
        <v>-2.9999999999999361E-2</v>
      </c>
    </row>
    <row r="343" spans="1:42" ht="12.75">
      <c r="A343" s="109">
        <v>42640</v>
      </c>
      <c r="B343" s="106">
        <v>9.1199999999999992</v>
      </c>
      <c r="C343" s="97">
        <v>8.7100000000000009</v>
      </c>
      <c r="D343" s="99">
        <v>8.5500000000000007</v>
      </c>
      <c r="E343" s="99">
        <f t="shared" si="0"/>
        <v>8.48</v>
      </c>
      <c r="F343" s="99">
        <v>8.41</v>
      </c>
      <c r="G343" s="99">
        <f t="shared" si="1"/>
        <v>8.370000000000001</v>
      </c>
      <c r="H343" s="97">
        <v>8.33</v>
      </c>
      <c r="I343" s="100">
        <f t="shared" si="2"/>
        <v>8.31</v>
      </c>
      <c r="J343" s="100">
        <f t="shared" si="3"/>
        <v>8.2899999999999991</v>
      </c>
      <c r="K343" s="99">
        <v>8.27</v>
      </c>
      <c r="L343" s="99">
        <f t="shared" si="4"/>
        <v>8.266</v>
      </c>
      <c r="M343" s="99">
        <f t="shared" si="5"/>
        <v>8.2620000000000005</v>
      </c>
      <c r="N343" s="99">
        <f t="shared" si="6"/>
        <v>8.2579999999999991</v>
      </c>
      <c r="O343" s="99">
        <f t="shared" si="7"/>
        <v>8.2539999999999996</v>
      </c>
      <c r="P343" s="97">
        <v>8.25</v>
      </c>
      <c r="Q343" s="100">
        <f t="shared" si="8"/>
        <v>8.25</v>
      </c>
      <c r="R343" s="100">
        <f t="shared" si="9"/>
        <v>8.25</v>
      </c>
      <c r="S343" s="100">
        <f t="shared" si="10"/>
        <v>8.25</v>
      </c>
      <c r="T343" s="100">
        <f t="shared" si="11"/>
        <v>8.25</v>
      </c>
      <c r="U343" s="107">
        <v>8.25</v>
      </c>
      <c r="V343" s="102">
        <f t="shared" ref="V343:AO343" si="351">B343-B344</f>
        <v>1.9999999999999574E-2</v>
      </c>
      <c r="W343" s="102">
        <f t="shared" si="351"/>
        <v>2.000000000000135E-2</v>
      </c>
      <c r="X343" s="102">
        <f t="shared" si="351"/>
        <v>1.0000000000001563E-2</v>
      </c>
      <c r="Y343" s="102">
        <f t="shared" si="351"/>
        <v>1.9999999999999574E-2</v>
      </c>
      <c r="Z343" s="102">
        <f t="shared" si="351"/>
        <v>2.9999999999999361E-2</v>
      </c>
      <c r="AA343" s="102">
        <f t="shared" si="351"/>
        <v>3.5000000000000142E-2</v>
      </c>
      <c r="AB343" s="102">
        <f t="shared" si="351"/>
        <v>4.0000000000000924E-2</v>
      </c>
      <c r="AC343" s="102">
        <f t="shared" si="351"/>
        <v>4.0000000000000924E-2</v>
      </c>
      <c r="AD343" s="102">
        <f t="shared" si="351"/>
        <v>3.9999999999999147E-2</v>
      </c>
      <c r="AE343" s="102">
        <f t="shared" si="351"/>
        <v>3.9999999999999147E-2</v>
      </c>
      <c r="AF343" s="102">
        <f t="shared" si="351"/>
        <v>3.8000000000000256E-2</v>
      </c>
      <c r="AG343" s="102">
        <f t="shared" si="351"/>
        <v>3.5999999999999588E-2</v>
      </c>
      <c r="AH343" s="102">
        <f t="shared" si="351"/>
        <v>3.399999999999892E-2</v>
      </c>
      <c r="AI343" s="102">
        <f t="shared" si="351"/>
        <v>3.1999999999998252E-2</v>
      </c>
      <c r="AJ343" s="102">
        <f t="shared" si="351"/>
        <v>2.9999999999999361E-2</v>
      </c>
      <c r="AK343" s="102">
        <f t="shared" si="351"/>
        <v>2.7999999999998693E-2</v>
      </c>
      <c r="AL343" s="102">
        <f t="shared" si="351"/>
        <v>2.5999999999999801E-2</v>
      </c>
      <c r="AM343" s="102">
        <f t="shared" si="351"/>
        <v>2.3999999999999133E-2</v>
      </c>
      <c r="AN343" s="102">
        <f t="shared" si="351"/>
        <v>2.2000000000000242E-2</v>
      </c>
      <c r="AO343" s="102">
        <f t="shared" si="351"/>
        <v>1.9999999999999574E-2</v>
      </c>
      <c r="AP343" s="103">
        <f t="shared" si="13"/>
        <v>4.0000000000000924E-2</v>
      </c>
    </row>
    <row r="344" spans="1:42" ht="12.75">
      <c r="A344" s="109">
        <v>42639</v>
      </c>
      <c r="B344" s="106">
        <v>9.1</v>
      </c>
      <c r="C344" s="97">
        <v>8.69</v>
      </c>
      <c r="D344" s="99">
        <v>8.5399999999999991</v>
      </c>
      <c r="E344" s="99">
        <f t="shared" si="0"/>
        <v>8.4600000000000009</v>
      </c>
      <c r="F344" s="99">
        <v>8.3800000000000008</v>
      </c>
      <c r="G344" s="99">
        <f t="shared" si="1"/>
        <v>8.3350000000000009</v>
      </c>
      <c r="H344" s="97">
        <v>8.2899999999999991</v>
      </c>
      <c r="I344" s="100">
        <f t="shared" si="2"/>
        <v>8.27</v>
      </c>
      <c r="J344" s="100">
        <f t="shared" si="3"/>
        <v>8.25</v>
      </c>
      <c r="K344" s="99">
        <v>8.23</v>
      </c>
      <c r="L344" s="99">
        <f t="shared" si="4"/>
        <v>8.2279999999999998</v>
      </c>
      <c r="M344" s="99">
        <f t="shared" si="5"/>
        <v>8.2260000000000009</v>
      </c>
      <c r="N344" s="99">
        <f t="shared" si="6"/>
        <v>8.2240000000000002</v>
      </c>
      <c r="O344" s="99">
        <f t="shared" si="7"/>
        <v>8.2220000000000013</v>
      </c>
      <c r="P344" s="97">
        <v>8.2200000000000006</v>
      </c>
      <c r="Q344" s="100">
        <f t="shared" si="8"/>
        <v>8.2220000000000013</v>
      </c>
      <c r="R344" s="100">
        <f t="shared" si="9"/>
        <v>8.2240000000000002</v>
      </c>
      <c r="S344" s="100">
        <f t="shared" si="10"/>
        <v>8.2260000000000009</v>
      </c>
      <c r="T344" s="100">
        <f t="shared" si="11"/>
        <v>8.2279999999999998</v>
      </c>
      <c r="U344" s="107">
        <v>8.23</v>
      </c>
      <c r="V344" s="102">
        <f t="shared" ref="V344:AO344" si="352">B344-B345</f>
        <v>9.9999999999997868E-3</v>
      </c>
      <c r="W344" s="102">
        <f t="shared" si="352"/>
        <v>4.9999999999998934E-2</v>
      </c>
      <c r="X344" s="102">
        <f t="shared" si="352"/>
        <v>6.9999999999998508E-2</v>
      </c>
      <c r="Y344" s="102">
        <f t="shared" si="352"/>
        <v>5.0000000000000711E-2</v>
      </c>
      <c r="Z344" s="102">
        <f t="shared" si="352"/>
        <v>3.0000000000001137E-2</v>
      </c>
      <c r="AA344" s="102">
        <f t="shared" si="352"/>
        <v>2.000000000000135E-2</v>
      </c>
      <c r="AB344" s="102">
        <f t="shared" si="352"/>
        <v>9.9999999999997868E-3</v>
      </c>
      <c r="AC344" s="102">
        <f t="shared" si="352"/>
        <v>9.9999999999997868E-3</v>
      </c>
      <c r="AD344" s="102">
        <f t="shared" si="352"/>
        <v>9.9999999999997868E-3</v>
      </c>
      <c r="AE344" s="102">
        <f t="shared" si="352"/>
        <v>9.9999999999997868E-3</v>
      </c>
      <c r="AF344" s="102">
        <f t="shared" si="352"/>
        <v>5.999999999998451E-3</v>
      </c>
      <c r="AG344" s="102">
        <f t="shared" si="352"/>
        <v>2.0000000000006679E-3</v>
      </c>
      <c r="AH344" s="102">
        <f t="shared" si="352"/>
        <v>-2.0000000000006679E-3</v>
      </c>
      <c r="AI344" s="102">
        <f t="shared" si="352"/>
        <v>-5.999999999998451E-3</v>
      </c>
      <c r="AJ344" s="102">
        <f t="shared" si="352"/>
        <v>-9.9999999999997868E-3</v>
      </c>
      <c r="AK344" s="102">
        <f t="shared" si="352"/>
        <v>-1.5999999999998238E-2</v>
      </c>
      <c r="AL344" s="102">
        <f t="shared" si="352"/>
        <v>-2.2000000000000242E-2</v>
      </c>
      <c r="AM344" s="102">
        <f t="shared" si="352"/>
        <v>-2.7999999999998693E-2</v>
      </c>
      <c r="AN344" s="102">
        <f t="shared" si="352"/>
        <v>-3.4000000000000696E-2</v>
      </c>
      <c r="AO344" s="102">
        <f t="shared" si="352"/>
        <v>-3.9999999999999147E-2</v>
      </c>
      <c r="AP344" s="103">
        <f t="shared" si="13"/>
        <v>6.9999999999998508E-2</v>
      </c>
    </row>
    <row r="345" spans="1:42" ht="12.75">
      <c r="A345" s="109">
        <v>42636</v>
      </c>
      <c r="B345" s="106">
        <v>9.09</v>
      </c>
      <c r="C345" s="97">
        <v>8.64</v>
      </c>
      <c r="D345" s="99">
        <v>8.4700000000000006</v>
      </c>
      <c r="E345" s="99">
        <f t="shared" si="0"/>
        <v>8.41</v>
      </c>
      <c r="F345" s="99">
        <v>8.35</v>
      </c>
      <c r="G345" s="99">
        <f t="shared" si="1"/>
        <v>8.3149999999999995</v>
      </c>
      <c r="H345" s="97">
        <v>8.2799999999999994</v>
      </c>
      <c r="I345" s="100">
        <f t="shared" si="2"/>
        <v>8.26</v>
      </c>
      <c r="J345" s="100">
        <f t="shared" si="3"/>
        <v>8.24</v>
      </c>
      <c r="K345" s="99">
        <v>8.2200000000000006</v>
      </c>
      <c r="L345" s="99">
        <f t="shared" si="4"/>
        <v>8.2220000000000013</v>
      </c>
      <c r="M345" s="99">
        <f t="shared" si="5"/>
        <v>8.2240000000000002</v>
      </c>
      <c r="N345" s="99">
        <f t="shared" si="6"/>
        <v>8.2260000000000009</v>
      </c>
      <c r="O345" s="99">
        <f t="shared" si="7"/>
        <v>8.2279999999999998</v>
      </c>
      <c r="P345" s="97">
        <v>8.23</v>
      </c>
      <c r="Q345" s="100">
        <f t="shared" si="8"/>
        <v>8.2379999999999995</v>
      </c>
      <c r="R345" s="100">
        <f t="shared" si="9"/>
        <v>8.2460000000000004</v>
      </c>
      <c r="S345" s="100">
        <f t="shared" si="10"/>
        <v>8.2539999999999996</v>
      </c>
      <c r="T345" s="100">
        <f t="shared" si="11"/>
        <v>8.2620000000000005</v>
      </c>
      <c r="U345" s="107">
        <v>8.27</v>
      </c>
      <c r="V345" s="102">
        <f t="shared" ref="V345:AO345" si="353">B345-B346</f>
        <v>9.9999999999997868E-3</v>
      </c>
      <c r="W345" s="102">
        <f t="shared" si="353"/>
        <v>9.9999999999997868E-3</v>
      </c>
      <c r="X345" s="102">
        <f t="shared" si="353"/>
        <v>9.9999999999997868E-3</v>
      </c>
      <c r="Y345" s="102">
        <f t="shared" si="353"/>
        <v>4.4999999999999929E-2</v>
      </c>
      <c r="Z345" s="102">
        <f t="shared" si="353"/>
        <v>8.0000000000000071E-2</v>
      </c>
      <c r="AA345" s="102">
        <f t="shared" si="353"/>
        <v>9.5000000000000639E-2</v>
      </c>
      <c r="AB345" s="102">
        <f t="shared" si="353"/>
        <v>0.10999999999999943</v>
      </c>
      <c r="AC345" s="102">
        <f t="shared" si="353"/>
        <v>9.3333333333333712E-2</v>
      </c>
      <c r="AD345" s="102">
        <f t="shared" si="353"/>
        <v>7.6666666666666217E-2</v>
      </c>
      <c r="AE345" s="102">
        <f t="shared" si="353"/>
        <v>6.0000000000000497E-2</v>
      </c>
      <c r="AF345" s="102">
        <f t="shared" si="353"/>
        <v>4.2000000000001592E-2</v>
      </c>
      <c r="AG345" s="102">
        <f t="shared" si="353"/>
        <v>2.4000000000000909E-2</v>
      </c>
      <c r="AH345" s="102">
        <f t="shared" si="353"/>
        <v>6.0000000000002274E-3</v>
      </c>
      <c r="AI345" s="102">
        <f t="shared" si="353"/>
        <v>-1.2000000000000455E-2</v>
      </c>
      <c r="AJ345" s="102">
        <f t="shared" si="353"/>
        <v>-2.9999999999999361E-2</v>
      </c>
      <c r="AK345" s="102">
        <f t="shared" si="353"/>
        <v>-4.1999999999999815E-2</v>
      </c>
      <c r="AL345" s="102">
        <f t="shared" si="353"/>
        <v>-5.3999999999998494E-2</v>
      </c>
      <c r="AM345" s="102">
        <f t="shared" si="353"/>
        <v>-6.6000000000000725E-2</v>
      </c>
      <c r="AN345" s="102">
        <f t="shared" si="353"/>
        <v>-7.7999999999999403E-2</v>
      </c>
      <c r="AO345" s="102">
        <f t="shared" si="353"/>
        <v>-8.9999999999999858E-2</v>
      </c>
      <c r="AP345" s="103">
        <f t="shared" si="13"/>
        <v>0.10999999999999943</v>
      </c>
    </row>
    <row r="346" spans="1:42" ht="12.75">
      <c r="A346" s="109">
        <v>42635</v>
      </c>
      <c r="B346" s="106">
        <v>9.08</v>
      </c>
      <c r="C346" s="97">
        <v>8.6300000000000008</v>
      </c>
      <c r="D346" s="99">
        <v>8.4600000000000009</v>
      </c>
      <c r="E346" s="99">
        <f t="shared" si="0"/>
        <v>8.3650000000000002</v>
      </c>
      <c r="F346" s="99">
        <v>8.27</v>
      </c>
      <c r="G346" s="99">
        <f t="shared" si="1"/>
        <v>8.2199999999999989</v>
      </c>
      <c r="H346" s="97">
        <v>8.17</v>
      </c>
      <c r="I346" s="100">
        <f t="shared" si="2"/>
        <v>8.1666666666666661</v>
      </c>
      <c r="J346" s="100">
        <f t="shared" si="3"/>
        <v>8.163333333333334</v>
      </c>
      <c r="K346" s="99">
        <v>8.16</v>
      </c>
      <c r="L346" s="99">
        <f t="shared" si="4"/>
        <v>8.18</v>
      </c>
      <c r="M346" s="99">
        <f t="shared" si="5"/>
        <v>8.1999999999999993</v>
      </c>
      <c r="N346" s="99">
        <f t="shared" si="6"/>
        <v>8.2200000000000006</v>
      </c>
      <c r="O346" s="99">
        <f t="shared" si="7"/>
        <v>8.24</v>
      </c>
      <c r="P346" s="97">
        <v>8.26</v>
      </c>
      <c r="Q346" s="100">
        <f t="shared" si="8"/>
        <v>8.2799999999999994</v>
      </c>
      <c r="R346" s="100">
        <f t="shared" si="9"/>
        <v>8.2999999999999989</v>
      </c>
      <c r="S346" s="100">
        <f t="shared" si="10"/>
        <v>8.32</v>
      </c>
      <c r="T346" s="100">
        <f t="shared" si="11"/>
        <v>8.34</v>
      </c>
      <c r="U346" s="107">
        <v>8.36</v>
      </c>
      <c r="V346" s="102">
        <f t="shared" ref="V346:AO346" si="354">B346-B347</f>
        <v>1.9999999999999574E-2</v>
      </c>
      <c r="W346" s="102">
        <f t="shared" si="354"/>
        <v>-2.9999999999999361E-2</v>
      </c>
      <c r="X346" s="102">
        <f t="shared" si="354"/>
        <v>-5.9999999999998721E-2</v>
      </c>
      <c r="Y346" s="102">
        <f t="shared" si="354"/>
        <v>-6.0000000000000497E-2</v>
      </c>
      <c r="Z346" s="102">
        <f t="shared" si="354"/>
        <v>-6.0000000000000497E-2</v>
      </c>
      <c r="AA346" s="102">
        <f t="shared" si="354"/>
        <v>-5.5000000000001492E-2</v>
      </c>
      <c r="AB346" s="102">
        <f t="shared" si="354"/>
        <v>-5.0000000000000711E-2</v>
      </c>
      <c r="AC346" s="102">
        <f t="shared" si="354"/>
        <v>-4.6666666666666856E-2</v>
      </c>
      <c r="AD346" s="102">
        <f t="shared" si="354"/>
        <v>-4.3333333333333002E-2</v>
      </c>
      <c r="AE346" s="102">
        <f t="shared" si="354"/>
        <v>-3.9999999999999147E-2</v>
      </c>
      <c r="AF346" s="102">
        <f t="shared" si="354"/>
        <v>-4.1999999999999815E-2</v>
      </c>
      <c r="AG346" s="102">
        <f t="shared" si="354"/>
        <v>-4.4000000000000483E-2</v>
      </c>
      <c r="AH346" s="102">
        <f t="shared" si="354"/>
        <v>-4.5999999999999375E-2</v>
      </c>
      <c r="AI346" s="102">
        <f t="shared" si="354"/>
        <v>-4.8000000000000043E-2</v>
      </c>
      <c r="AJ346" s="102">
        <f t="shared" si="354"/>
        <v>-5.0000000000000711E-2</v>
      </c>
      <c r="AK346" s="102">
        <f t="shared" si="354"/>
        <v>-5.400000000000027E-2</v>
      </c>
      <c r="AL346" s="102">
        <f t="shared" si="354"/>
        <v>-5.8000000000001606E-2</v>
      </c>
      <c r="AM346" s="102">
        <f t="shared" si="354"/>
        <v>-6.1999999999999389E-2</v>
      </c>
      <c r="AN346" s="102">
        <f t="shared" si="354"/>
        <v>-6.6000000000000725E-2</v>
      </c>
      <c r="AO346" s="102">
        <f t="shared" si="354"/>
        <v>-7.0000000000000284E-2</v>
      </c>
      <c r="AP346" s="103">
        <f t="shared" si="13"/>
        <v>1.9999999999999574E-2</v>
      </c>
    </row>
    <row r="347" spans="1:42" ht="12.75">
      <c r="A347" s="109">
        <v>42634</v>
      </c>
      <c r="B347" s="106">
        <v>9.06</v>
      </c>
      <c r="C347" s="97">
        <v>8.66</v>
      </c>
      <c r="D347" s="99">
        <v>8.52</v>
      </c>
      <c r="E347" s="99">
        <f t="shared" si="0"/>
        <v>8.4250000000000007</v>
      </c>
      <c r="F347" s="99">
        <v>8.33</v>
      </c>
      <c r="G347" s="99">
        <f t="shared" si="1"/>
        <v>8.2750000000000004</v>
      </c>
      <c r="H347" s="97">
        <v>8.2200000000000006</v>
      </c>
      <c r="I347" s="100">
        <f t="shared" si="2"/>
        <v>8.2133333333333329</v>
      </c>
      <c r="J347" s="100">
        <f t="shared" si="3"/>
        <v>8.206666666666667</v>
      </c>
      <c r="K347" s="99">
        <v>8.1999999999999993</v>
      </c>
      <c r="L347" s="99">
        <f t="shared" si="4"/>
        <v>8.2219999999999995</v>
      </c>
      <c r="M347" s="99">
        <f t="shared" si="5"/>
        <v>8.2439999999999998</v>
      </c>
      <c r="N347" s="99">
        <f t="shared" si="6"/>
        <v>8.266</v>
      </c>
      <c r="O347" s="99">
        <f t="shared" si="7"/>
        <v>8.2880000000000003</v>
      </c>
      <c r="P347" s="97">
        <v>8.31</v>
      </c>
      <c r="Q347" s="100">
        <f t="shared" si="8"/>
        <v>8.3339999999999996</v>
      </c>
      <c r="R347" s="100">
        <f t="shared" si="9"/>
        <v>8.3580000000000005</v>
      </c>
      <c r="S347" s="100">
        <f t="shared" si="10"/>
        <v>8.3819999999999997</v>
      </c>
      <c r="T347" s="100">
        <f t="shared" si="11"/>
        <v>8.4060000000000006</v>
      </c>
      <c r="U347" s="107">
        <v>8.43</v>
      </c>
      <c r="V347" s="102">
        <f t="shared" ref="V347:AO347" si="355">B347-B348</f>
        <v>-0.10999999999999943</v>
      </c>
      <c r="W347" s="102">
        <f t="shared" si="355"/>
        <v>-0.16000000000000014</v>
      </c>
      <c r="X347" s="102">
        <f t="shared" si="355"/>
        <v>-0.14000000000000057</v>
      </c>
      <c r="Y347" s="102">
        <f t="shared" si="355"/>
        <v>-0.125</v>
      </c>
      <c r="Z347" s="102">
        <f t="shared" si="355"/>
        <v>-0.10999999999999943</v>
      </c>
      <c r="AA347" s="102">
        <f t="shared" si="355"/>
        <v>-0.10499999999999865</v>
      </c>
      <c r="AB347" s="102">
        <f t="shared" si="355"/>
        <v>-9.9999999999999645E-2</v>
      </c>
      <c r="AC347" s="102">
        <f t="shared" si="355"/>
        <v>-8.9999999999999858E-2</v>
      </c>
      <c r="AD347" s="102">
        <f t="shared" si="355"/>
        <v>-8.0000000000000071E-2</v>
      </c>
      <c r="AE347" s="102">
        <f t="shared" si="355"/>
        <v>-7.0000000000000284E-2</v>
      </c>
      <c r="AF347" s="102">
        <f t="shared" si="355"/>
        <v>-6.6000000000000725E-2</v>
      </c>
      <c r="AG347" s="102">
        <f t="shared" si="355"/>
        <v>-6.1999999999999389E-2</v>
      </c>
      <c r="AH347" s="102">
        <f t="shared" si="355"/>
        <v>-5.7999999999999829E-2</v>
      </c>
      <c r="AI347" s="102">
        <f t="shared" si="355"/>
        <v>-5.3999999999998494E-2</v>
      </c>
      <c r="AJ347" s="102">
        <f t="shared" si="355"/>
        <v>-4.9999999999998934E-2</v>
      </c>
      <c r="AK347" s="102">
        <f t="shared" si="355"/>
        <v>-5.0000000000000711E-2</v>
      </c>
      <c r="AL347" s="102">
        <f t="shared" si="355"/>
        <v>-4.9999999999998934E-2</v>
      </c>
      <c r="AM347" s="102">
        <f t="shared" si="355"/>
        <v>-5.0000000000000711E-2</v>
      </c>
      <c r="AN347" s="102">
        <f t="shared" si="355"/>
        <v>-4.9999999999998934E-2</v>
      </c>
      <c r="AO347" s="102">
        <f t="shared" si="355"/>
        <v>-5.0000000000000711E-2</v>
      </c>
      <c r="AP347" s="103">
        <f t="shared" si="13"/>
        <v>-4.9999999999998934E-2</v>
      </c>
    </row>
    <row r="348" spans="1:42" ht="12.75">
      <c r="A348" s="109">
        <v>42633</v>
      </c>
      <c r="B348" s="106">
        <v>9.17</v>
      </c>
      <c r="C348" s="97">
        <v>8.82</v>
      </c>
      <c r="D348" s="99">
        <v>8.66</v>
      </c>
      <c r="E348" s="99">
        <f t="shared" si="0"/>
        <v>8.5500000000000007</v>
      </c>
      <c r="F348" s="99">
        <v>8.44</v>
      </c>
      <c r="G348" s="99">
        <f t="shared" si="1"/>
        <v>8.379999999999999</v>
      </c>
      <c r="H348" s="97">
        <v>8.32</v>
      </c>
      <c r="I348" s="100">
        <f t="shared" si="2"/>
        <v>8.3033333333333328</v>
      </c>
      <c r="J348" s="100">
        <f t="shared" si="3"/>
        <v>8.2866666666666671</v>
      </c>
      <c r="K348" s="99">
        <v>8.27</v>
      </c>
      <c r="L348" s="99">
        <f t="shared" si="4"/>
        <v>8.2880000000000003</v>
      </c>
      <c r="M348" s="99">
        <f t="shared" si="5"/>
        <v>8.3059999999999992</v>
      </c>
      <c r="N348" s="99">
        <f t="shared" si="6"/>
        <v>8.3239999999999998</v>
      </c>
      <c r="O348" s="99">
        <f t="shared" si="7"/>
        <v>8.3419999999999987</v>
      </c>
      <c r="P348" s="97">
        <v>8.36</v>
      </c>
      <c r="Q348" s="100">
        <f t="shared" si="8"/>
        <v>8.3840000000000003</v>
      </c>
      <c r="R348" s="100">
        <f t="shared" si="9"/>
        <v>8.4079999999999995</v>
      </c>
      <c r="S348" s="100">
        <f t="shared" si="10"/>
        <v>8.4320000000000004</v>
      </c>
      <c r="T348" s="100">
        <f t="shared" si="11"/>
        <v>8.4559999999999995</v>
      </c>
      <c r="U348" s="107">
        <v>8.48</v>
      </c>
      <c r="V348" s="102">
        <f t="shared" ref="V348:AO348" si="356">B348-B349</f>
        <v>8.9999999999999858E-2</v>
      </c>
      <c r="W348" s="102">
        <f t="shared" si="356"/>
        <v>6.0000000000000497E-2</v>
      </c>
      <c r="X348" s="102">
        <f t="shared" si="356"/>
        <v>6.0000000000000497E-2</v>
      </c>
      <c r="Y348" s="102">
        <f t="shared" si="356"/>
        <v>5.0000000000000711E-2</v>
      </c>
      <c r="Z348" s="102">
        <f t="shared" si="356"/>
        <v>3.9999999999999147E-2</v>
      </c>
      <c r="AA348" s="102">
        <f t="shared" si="356"/>
        <v>3.5000000000000142E-2</v>
      </c>
      <c r="AB348" s="102">
        <f t="shared" si="356"/>
        <v>3.0000000000001137E-2</v>
      </c>
      <c r="AC348" s="102">
        <f t="shared" si="356"/>
        <v>2.6666666666667282E-2</v>
      </c>
      <c r="AD348" s="102">
        <f t="shared" si="356"/>
        <v>2.3333333333333428E-2</v>
      </c>
      <c r="AE348" s="102">
        <f t="shared" si="356"/>
        <v>1.9999999999999574E-2</v>
      </c>
      <c r="AF348" s="102">
        <f t="shared" si="356"/>
        <v>1.8000000000000682E-2</v>
      </c>
      <c r="AG348" s="102">
        <f t="shared" si="356"/>
        <v>1.6000000000000014E-2</v>
      </c>
      <c r="AH348" s="102">
        <f t="shared" si="356"/>
        <v>1.3999999999999346E-2</v>
      </c>
      <c r="AI348" s="102">
        <f t="shared" si="356"/>
        <v>1.1999999999998678E-2</v>
      </c>
      <c r="AJ348" s="102">
        <f t="shared" si="356"/>
        <v>9.9999999999997868E-3</v>
      </c>
      <c r="AK348" s="102">
        <f t="shared" si="356"/>
        <v>6.0000000000002274E-3</v>
      </c>
      <c r="AL348" s="102">
        <f t="shared" si="356"/>
        <v>1.9999999999988916E-3</v>
      </c>
      <c r="AM348" s="102">
        <f t="shared" si="356"/>
        <v>-1.9999999999988916E-3</v>
      </c>
      <c r="AN348" s="102">
        <f t="shared" si="356"/>
        <v>-6.0000000000002274E-3</v>
      </c>
      <c r="AO348" s="102">
        <f t="shared" si="356"/>
        <v>-9.9999999999997868E-3</v>
      </c>
      <c r="AP348" s="103">
        <f t="shared" si="13"/>
        <v>8.9999999999999858E-2</v>
      </c>
    </row>
    <row r="349" spans="1:42" ht="12.75">
      <c r="A349" s="109">
        <v>42632</v>
      </c>
      <c r="B349" s="106">
        <v>9.08</v>
      </c>
      <c r="C349" s="97">
        <v>8.76</v>
      </c>
      <c r="D349" s="99">
        <v>8.6</v>
      </c>
      <c r="E349" s="99">
        <f t="shared" si="0"/>
        <v>8.5</v>
      </c>
      <c r="F349" s="99">
        <v>8.4</v>
      </c>
      <c r="G349" s="99">
        <f t="shared" si="1"/>
        <v>8.3449999999999989</v>
      </c>
      <c r="H349" s="97">
        <v>8.2899999999999991</v>
      </c>
      <c r="I349" s="100">
        <f t="shared" si="2"/>
        <v>8.2766666666666655</v>
      </c>
      <c r="J349" s="100">
        <f t="shared" si="3"/>
        <v>8.2633333333333336</v>
      </c>
      <c r="K349" s="99">
        <v>8.25</v>
      </c>
      <c r="L349" s="99">
        <f t="shared" si="4"/>
        <v>8.27</v>
      </c>
      <c r="M349" s="99">
        <f t="shared" si="5"/>
        <v>8.2899999999999991</v>
      </c>
      <c r="N349" s="99">
        <f t="shared" si="6"/>
        <v>8.31</v>
      </c>
      <c r="O349" s="99">
        <f t="shared" si="7"/>
        <v>8.33</v>
      </c>
      <c r="P349" s="97">
        <v>8.35</v>
      </c>
      <c r="Q349" s="100">
        <f t="shared" si="8"/>
        <v>8.3780000000000001</v>
      </c>
      <c r="R349" s="100">
        <f t="shared" si="9"/>
        <v>8.4060000000000006</v>
      </c>
      <c r="S349" s="100">
        <f t="shared" si="10"/>
        <v>8.4339999999999993</v>
      </c>
      <c r="T349" s="100">
        <f t="shared" si="11"/>
        <v>8.4619999999999997</v>
      </c>
      <c r="U349" s="107">
        <v>8.49</v>
      </c>
      <c r="V349" s="102">
        <f t="shared" ref="V349:AO349" si="357">B349-B350</f>
        <v>1.9999999999999574E-2</v>
      </c>
      <c r="W349" s="102">
        <f t="shared" si="357"/>
        <v>7.0000000000000284E-2</v>
      </c>
      <c r="X349" s="102">
        <f t="shared" si="357"/>
        <v>8.0000000000000071E-2</v>
      </c>
      <c r="Y349" s="102">
        <f t="shared" si="357"/>
        <v>6.5000000000001279E-2</v>
      </c>
      <c r="Z349" s="102">
        <f t="shared" si="357"/>
        <v>5.0000000000000711E-2</v>
      </c>
      <c r="AA349" s="102">
        <f t="shared" si="357"/>
        <v>3.5000000000000142E-2</v>
      </c>
      <c r="AB349" s="102">
        <f t="shared" si="357"/>
        <v>1.9999999999999574E-2</v>
      </c>
      <c r="AC349" s="102">
        <f t="shared" si="357"/>
        <v>1.3333333333331865E-2</v>
      </c>
      <c r="AD349" s="102">
        <f t="shared" si="357"/>
        <v>6.6666666666677088E-3</v>
      </c>
      <c r="AE349" s="102">
        <f t="shared" si="357"/>
        <v>0</v>
      </c>
      <c r="AF349" s="102">
        <f t="shared" si="357"/>
        <v>-8.0000000000008953E-3</v>
      </c>
      <c r="AG349" s="102">
        <f t="shared" si="357"/>
        <v>-1.6000000000001791E-2</v>
      </c>
      <c r="AH349" s="102">
        <f t="shared" si="357"/>
        <v>-2.3999999999999133E-2</v>
      </c>
      <c r="AI349" s="102">
        <f t="shared" si="357"/>
        <v>-3.2000000000000028E-2</v>
      </c>
      <c r="AJ349" s="102">
        <f t="shared" si="357"/>
        <v>-4.0000000000000924E-2</v>
      </c>
      <c r="AK349" s="102">
        <f t="shared" si="357"/>
        <v>-4.0000000000000924E-2</v>
      </c>
      <c r="AL349" s="102">
        <f t="shared" si="357"/>
        <v>-3.9999999999999147E-2</v>
      </c>
      <c r="AM349" s="102">
        <f t="shared" si="357"/>
        <v>-4.0000000000000924E-2</v>
      </c>
      <c r="AN349" s="102">
        <f t="shared" si="357"/>
        <v>-3.9999999999999147E-2</v>
      </c>
      <c r="AO349" s="102">
        <f t="shared" si="357"/>
        <v>-3.9999999999999147E-2</v>
      </c>
      <c r="AP349" s="103">
        <f t="shared" si="13"/>
        <v>8.0000000000000071E-2</v>
      </c>
    </row>
    <row r="350" spans="1:42" ht="12.75">
      <c r="A350" s="109">
        <v>42629</v>
      </c>
      <c r="B350" s="106">
        <v>9.06</v>
      </c>
      <c r="C350" s="97">
        <v>8.69</v>
      </c>
      <c r="D350" s="99">
        <v>8.52</v>
      </c>
      <c r="E350" s="99">
        <f t="shared" si="0"/>
        <v>8.4349999999999987</v>
      </c>
      <c r="F350" s="99">
        <v>8.35</v>
      </c>
      <c r="G350" s="99">
        <f t="shared" si="1"/>
        <v>8.3099999999999987</v>
      </c>
      <c r="H350" s="97">
        <v>8.27</v>
      </c>
      <c r="I350" s="100">
        <f t="shared" si="2"/>
        <v>8.2633333333333336</v>
      </c>
      <c r="J350" s="100">
        <f t="shared" si="3"/>
        <v>8.2566666666666659</v>
      </c>
      <c r="K350" s="99">
        <v>8.25</v>
      </c>
      <c r="L350" s="99">
        <f t="shared" si="4"/>
        <v>8.2780000000000005</v>
      </c>
      <c r="M350" s="99">
        <f t="shared" si="5"/>
        <v>8.3060000000000009</v>
      </c>
      <c r="N350" s="99">
        <f t="shared" si="6"/>
        <v>8.3339999999999996</v>
      </c>
      <c r="O350" s="99">
        <f t="shared" si="7"/>
        <v>8.3620000000000001</v>
      </c>
      <c r="P350" s="97">
        <v>8.39</v>
      </c>
      <c r="Q350" s="100">
        <f t="shared" si="8"/>
        <v>8.418000000000001</v>
      </c>
      <c r="R350" s="100">
        <f t="shared" si="9"/>
        <v>8.4459999999999997</v>
      </c>
      <c r="S350" s="100">
        <f t="shared" si="10"/>
        <v>8.4740000000000002</v>
      </c>
      <c r="T350" s="100">
        <f t="shared" si="11"/>
        <v>8.5019999999999989</v>
      </c>
      <c r="U350" s="107">
        <v>8.5299999999999994</v>
      </c>
      <c r="V350" s="102">
        <f t="shared" ref="V350:AO350" si="358">B350-B351</f>
        <v>0.17999999999999972</v>
      </c>
      <c r="W350" s="102">
        <f t="shared" si="358"/>
        <v>0.15000000000000036</v>
      </c>
      <c r="X350" s="102">
        <f t="shared" si="358"/>
        <v>0.13999999999999879</v>
      </c>
      <c r="Y350" s="102">
        <f t="shared" si="358"/>
        <v>0.14499999999999957</v>
      </c>
      <c r="Z350" s="102">
        <f t="shared" si="358"/>
        <v>0.15000000000000036</v>
      </c>
      <c r="AA350" s="102">
        <f t="shared" si="358"/>
        <v>0.14499999999999957</v>
      </c>
      <c r="AB350" s="102">
        <f t="shared" si="358"/>
        <v>0.13999999999999879</v>
      </c>
      <c r="AC350" s="102">
        <f t="shared" si="358"/>
        <v>0.12999999999999901</v>
      </c>
      <c r="AD350" s="102">
        <f t="shared" si="358"/>
        <v>0.11999999999999922</v>
      </c>
      <c r="AE350" s="102">
        <f t="shared" si="358"/>
        <v>0.10999999999999943</v>
      </c>
      <c r="AF350" s="102">
        <f t="shared" si="358"/>
        <v>0.10800000000000054</v>
      </c>
      <c r="AG350" s="102">
        <f t="shared" si="358"/>
        <v>0.10600000000000165</v>
      </c>
      <c r="AH350" s="102">
        <f t="shared" si="358"/>
        <v>0.1039999999999992</v>
      </c>
      <c r="AI350" s="102">
        <f t="shared" si="358"/>
        <v>0.10200000000000031</v>
      </c>
      <c r="AJ350" s="102">
        <f t="shared" si="358"/>
        <v>0.10000000000000142</v>
      </c>
      <c r="AK350" s="102">
        <f t="shared" si="358"/>
        <v>9.6000000000001862E-2</v>
      </c>
      <c r="AL350" s="102">
        <f t="shared" si="358"/>
        <v>9.2000000000000526E-2</v>
      </c>
      <c r="AM350" s="102">
        <f t="shared" si="358"/>
        <v>8.8000000000000966E-2</v>
      </c>
      <c r="AN350" s="102">
        <f t="shared" si="358"/>
        <v>8.3999999999999631E-2</v>
      </c>
      <c r="AO350" s="102">
        <f t="shared" si="358"/>
        <v>8.0000000000000071E-2</v>
      </c>
      <c r="AP350" s="103">
        <f t="shared" si="13"/>
        <v>0.17999999999999972</v>
      </c>
    </row>
    <row r="351" spans="1:42" ht="12.75">
      <c r="A351" s="109">
        <v>42628</v>
      </c>
      <c r="B351" s="106">
        <v>8.8800000000000008</v>
      </c>
      <c r="C351" s="97">
        <v>8.5399999999999991</v>
      </c>
      <c r="D351" s="99">
        <v>8.3800000000000008</v>
      </c>
      <c r="E351" s="99">
        <f t="shared" si="0"/>
        <v>8.2899999999999991</v>
      </c>
      <c r="F351" s="99">
        <v>8.1999999999999993</v>
      </c>
      <c r="G351" s="99">
        <f t="shared" si="1"/>
        <v>8.1649999999999991</v>
      </c>
      <c r="H351" s="97">
        <v>8.1300000000000008</v>
      </c>
      <c r="I351" s="100">
        <f t="shared" si="2"/>
        <v>8.1333333333333346</v>
      </c>
      <c r="J351" s="100">
        <f t="shared" si="3"/>
        <v>8.1366666666666667</v>
      </c>
      <c r="K351" s="99">
        <v>8.14</v>
      </c>
      <c r="L351" s="99">
        <f t="shared" si="4"/>
        <v>8.17</v>
      </c>
      <c r="M351" s="99">
        <f t="shared" si="5"/>
        <v>8.1999999999999993</v>
      </c>
      <c r="N351" s="99">
        <f t="shared" si="6"/>
        <v>8.23</v>
      </c>
      <c r="O351" s="99">
        <f t="shared" si="7"/>
        <v>8.26</v>
      </c>
      <c r="P351" s="97">
        <v>8.2899999999999991</v>
      </c>
      <c r="Q351" s="100">
        <f t="shared" si="8"/>
        <v>8.3219999999999992</v>
      </c>
      <c r="R351" s="100">
        <f t="shared" si="9"/>
        <v>8.3539999999999992</v>
      </c>
      <c r="S351" s="100">
        <f t="shared" si="10"/>
        <v>8.3859999999999992</v>
      </c>
      <c r="T351" s="100">
        <f t="shared" si="11"/>
        <v>8.4179999999999993</v>
      </c>
      <c r="U351" s="107">
        <v>8.4499999999999993</v>
      </c>
      <c r="V351" s="102">
        <f t="shared" ref="V351:AO351" si="359">B351-B352</f>
        <v>2.000000000000135E-2</v>
      </c>
      <c r="W351" s="102">
        <f t="shared" si="359"/>
        <v>1.9999999999999574E-2</v>
      </c>
      <c r="X351" s="102">
        <f t="shared" si="359"/>
        <v>2.000000000000135E-2</v>
      </c>
      <c r="Y351" s="102">
        <f t="shared" si="359"/>
        <v>4.9999999999990052E-3</v>
      </c>
      <c r="Z351" s="102">
        <f t="shared" si="359"/>
        <v>-1.0000000000001563E-2</v>
      </c>
      <c r="AA351" s="102">
        <f t="shared" si="359"/>
        <v>-1.5000000000000568E-2</v>
      </c>
      <c r="AB351" s="102">
        <f t="shared" si="359"/>
        <v>-1.9999999999999574E-2</v>
      </c>
      <c r="AC351" s="102">
        <f t="shared" si="359"/>
        <v>-1.3333333333331865E-2</v>
      </c>
      <c r="AD351" s="102">
        <f t="shared" si="359"/>
        <v>-6.6666666666677088E-3</v>
      </c>
      <c r="AE351" s="102">
        <f t="shared" si="359"/>
        <v>0</v>
      </c>
      <c r="AF351" s="102">
        <f t="shared" si="359"/>
        <v>0</v>
      </c>
      <c r="AG351" s="102">
        <f t="shared" si="359"/>
        <v>0</v>
      </c>
      <c r="AH351" s="102">
        <f t="shared" si="359"/>
        <v>0</v>
      </c>
      <c r="AI351" s="102">
        <f t="shared" si="359"/>
        <v>0</v>
      </c>
      <c r="AJ351" s="102">
        <f t="shared" si="359"/>
        <v>0</v>
      </c>
      <c r="AK351" s="102">
        <f t="shared" si="359"/>
        <v>-2.0000000000006679E-3</v>
      </c>
      <c r="AL351" s="102">
        <f t="shared" si="359"/>
        <v>-4.0000000000013358E-3</v>
      </c>
      <c r="AM351" s="102">
        <f t="shared" si="359"/>
        <v>-6.0000000000002274E-3</v>
      </c>
      <c r="AN351" s="102">
        <f t="shared" si="359"/>
        <v>-8.0000000000008953E-3</v>
      </c>
      <c r="AO351" s="102">
        <f t="shared" si="359"/>
        <v>-1.0000000000001563E-2</v>
      </c>
      <c r="AP351" s="103">
        <f t="shared" si="13"/>
        <v>2.000000000000135E-2</v>
      </c>
    </row>
    <row r="352" spans="1:42" ht="12.75">
      <c r="A352" s="109">
        <v>42627</v>
      </c>
      <c r="B352" s="106">
        <v>8.86</v>
      </c>
      <c r="C352" s="97">
        <v>8.52</v>
      </c>
      <c r="D352" s="99">
        <v>8.36</v>
      </c>
      <c r="E352" s="99">
        <f t="shared" si="0"/>
        <v>8.2850000000000001</v>
      </c>
      <c r="F352" s="99">
        <v>8.2100000000000009</v>
      </c>
      <c r="G352" s="99">
        <f t="shared" si="1"/>
        <v>8.18</v>
      </c>
      <c r="H352" s="97">
        <v>8.15</v>
      </c>
      <c r="I352" s="100">
        <f t="shared" si="2"/>
        <v>8.1466666666666665</v>
      </c>
      <c r="J352" s="100">
        <f t="shared" si="3"/>
        <v>8.1433333333333344</v>
      </c>
      <c r="K352" s="99">
        <v>8.14</v>
      </c>
      <c r="L352" s="99">
        <f t="shared" si="4"/>
        <v>8.17</v>
      </c>
      <c r="M352" s="99">
        <f t="shared" si="5"/>
        <v>8.1999999999999993</v>
      </c>
      <c r="N352" s="99">
        <f t="shared" si="6"/>
        <v>8.23</v>
      </c>
      <c r="O352" s="99">
        <f t="shared" si="7"/>
        <v>8.26</v>
      </c>
      <c r="P352" s="97">
        <v>8.2899999999999991</v>
      </c>
      <c r="Q352" s="100">
        <f t="shared" si="8"/>
        <v>8.3239999999999998</v>
      </c>
      <c r="R352" s="100">
        <f t="shared" si="9"/>
        <v>8.3580000000000005</v>
      </c>
      <c r="S352" s="100">
        <f t="shared" si="10"/>
        <v>8.3919999999999995</v>
      </c>
      <c r="T352" s="100">
        <f t="shared" si="11"/>
        <v>8.4260000000000002</v>
      </c>
      <c r="U352" s="107">
        <v>8.4600000000000009</v>
      </c>
      <c r="V352" s="102">
        <f t="shared" ref="V352:AO352" si="360">B352-B353</f>
        <v>-4.0000000000000924E-2</v>
      </c>
      <c r="W352" s="102">
        <f t="shared" si="360"/>
        <v>-5.0000000000000711E-2</v>
      </c>
      <c r="X352" s="102">
        <f t="shared" si="360"/>
        <v>-6.0000000000000497E-2</v>
      </c>
      <c r="Y352" s="102">
        <f t="shared" si="360"/>
        <v>-3.9999999999999147E-2</v>
      </c>
      <c r="Z352" s="102">
        <f t="shared" si="360"/>
        <v>-1.9999999999999574E-2</v>
      </c>
      <c r="AA352" s="102">
        <f t="shared" si="360"/>
        <v>0</v>
      </c>
      <c r="AB352" s="102">
        <f t="shared" si="360"/>
        <v>1.9999999999999574E-2</v>
      </c>
      <c r="AC352" s="102">
        <f t="shared" si="360"/>
        <v>2.3333333333333428E-2</v>
      </c>
      <c r="AD352" s="102">
        <f t="shared" si="360"/>
        <v>2.6666666666667282E-2</v>
      </c>
      <c r="AE352" s="102">
        <f t="shared" si="360"/>
        <v>3.0000000000001137E-2</v>
      </c>
      <c r="AF352" s="102">
        <f t="shared" si="360"/>
        <v>3.0000000000001137E-2</v>
      </c>
      <c r="AG352" s="102">
        <f t="shared" si="360"/>
        <v>2.9999999999999361E-2</v>
      </c>
      <c r="AH352" s="102">
        <f t="shared" si="360"/>
        <v>3.0000000000001137E-2</v>
      </c>
      <c r="AI352" s="102">
        <f t="shared" si="360"/>
        <v>2.9999999999999361E-2</v>
      </c>
      <c r="AJ352" s="102">
        <f t="shared" si="360"/>
        <v>2.9999999999999361E-2</v>
      </c>
      <c r="AK352" s="102">
        <f t="shared" si="360"/>
        <v>2.8000000000000469E-2</v>
      </c>
      <c r="AL352" s="102">
        <f t="shared" si="360"/>
        <v>2.6000000000001577E-2</v>
      </c>
      <c r="AM352" s="102">
        <f t="shared" si="360"/>
        <v>2.3999999999999133E-2</v>
      </c>
      <c r="AN352" s="102">
        <f t="shared" si="360"/>
        <v>2.2000000000000242E-2</v>
      </c>
      <c r="AO352" s="102">
        <f t="shared" si="360"/>
        <v>2.000000000000135E-2</v>
      </c>
      <c r="AP352" s="103">
        <f t="shared" si="13"/>
        <v>3.0000000000001137E-2</v>
      </c>
    </row>
    <row r="353" spans="1:42" ht="12.75">
      <c r="A353" s="109">
        <v>42626</v>
      </c>
      <c r="B353" s="106">
        <v>8.9</v>
      </c>
      <c r="C353" s="97">
        <v>8.57</v>
      </c>
      <c r="D353" s="99">
        <v>8.42</v>
      </c>
      <c r="E353" s="99">
        <f t="shared" si="0"/>
        <v>8.3249999999999993</v>
      </c>
      <c r="F353" s="99">
        <v>8.23</v>
      </c>
      <c r="G353" s="99">
        <f t="shared" si="1"/>
        <v>8.18</v>
      </c>
      <c r="H353" s="97">
        <v>8.1300000000000008</v>
      </c>
      <c r="I353" s="100">
        <f t="shared" si="2"/>
        <v>8.1233333333333331</v>
      </c>
      <c r="J353" s="100">
        <f t="shared" si="3"/>
        <v>8.1166666666666671</v>
      </c>
      <c r="K353" s="99">
        <v>8.11</v>
      </c>
      <c r="L353" s="99">
        <f t="shared" si="4"/>
        <v>8.1399999999999988</v>
      </c>
      <c r="M353" s="99">
        <f t="shared" si="5"/>
        <v>8.17</v>
      </c>
      <c r="N353" s="99">
        <f t="shared" si="6"/>
        <v>8.1999999999999993</v>
      </c>
      <c r="O353" s="99">
        <f t="shared" si="7"/>
        <v>8.23</v>
      </c>
      <c r="P353" s="97">
        <v>8.26</v>
      </c>
      <c r="Q353" s="100">
        <f t="shared" si="8"/>
        <v>8.2959999999999994</v>
      </c>
      <c r="R353" s="100">
        <f t="shared" si="9"/>
        <v>8.331999999999999</v>
      </c>
      <c r="S353" s="100">
        <f t="shared" si="10"/>
        <v>8.3680000000000003</v>
      </c>
      <c r="T353" s="100">
        <f t="shared" si="11"/>
        <v>8.4039999999999999</v>
      </c>
      <c r="U353" s="107">
        <v>8.44</v>
      </c>
      <c r="V353" s="102">
        <f t="shared" ref="V353:AO353" si="361">B353-B354</f>
        <v>-7.0000000000000284E-2</v>
      </c>
      <c r="W353" s="102">
        <f t="shared" si="361"/>
        <v>-6.0000000000000497E-2</v>
      </c>
      <c r="X353" s="102">
        <f t="shared" si="361"/>
        <v>-4.0000000000000924E-2</v>
      </c>
      <c r="Y353" s="102">
        <f t="shared" si="361"/>
        <v>-2.000000000000135E-2</v>
      </c>
      <c r="Z353" s="102">
        <f t="shared" si="361"/>
        <v>0</v>
      </c>
      <c r="AA353" s="102">
        <f t="shared" si="361"/>
        <v>1.5000000000000568E-2</v>
      </c>
      <c r="AB353" s="102">
        <f t="shared" si="361"/>
        <v>3.0000000000001137E-2</v>
      </c>
      <c r="AC353" s="102">
        <f t="shared" si="361"/>
        <v>2.9999999999999361E-2</v>
      </c>
      <c r="AD353" s="102">
        <f t="shared" si="361"/>
        <v>3.0000000000001137E-2</v>
      </c>
      <c r="AE353" s="102">
        <f t="shared" si="361"/>
        <v>2.9999999999999361E-2</v>
      </c>
      <c r="AF353" s="102">
        <f t="shared" si="361"/>
        <v>2.7999999999998693E-2</v>
      </c>
      <c r="AG353" s="102">
        <f t="shared" si="361"/>
        <v>2.5999999999999801E-2</v>
      </c>
      <c r="AH353" s="102">
        <f t="shared" si="361"/>
        <v>2.3999999999999133E-2</v>
      </c>
      <c r="AI353" s="102">
        <f t="shared" si="361"/>
        <v>2.2000000000000242E-2</v>
      </c>
      <c r="AJ353" s="102">
        <f t="shared" si="361"/>
        <v>1.9999999999999574E-2</v>
      </c>
      <c r="AK353" s="102">
        <f t="shared" si="361"/>
        <v>1.7999999999998906E-2</v>
      </c>
      <c r="AL353" s="102">
        <f t="shared" si="361"/>
        <v>1.5999999999998238E-2</v>
      </c>
      <c r="AM353" s="102">
        <f t="shared" si="361"/>
        <v>1.4000000000001123E-2</v>
      </c>
      <c r="AN353" s="102">
        <f t="shared" si="361"/>
        <v>1.2000000000000455E-2</v>
      </c>
      <c r="AO353" s="102">
        <f t="shared" si="361"/>
        <v>9.9999999999997868E-3</v>
      </c>
      <c r="AP353" s="103">
        <f t="shared" si="13"/>
        <v>3.0000000000001137E-2</v>
      </c>
    </row>
    <row r="354" spans="1:42" ht="12.75">
      <c r="A354" s="109">
        <v>42625</v>
      </c>
      <c r="B354" s="106">
        <v>8.9700000000000006</v>
      </c>
      <c r="C354" s="97">
        <v>8.6300000000000008</v>
      </c>
      <c r="D354" s="99">
        <v>8.4600000000000009</v>
      </c>
      <c r="E354" s="99">
        <f t="shared" si="0"/>
        <v>8.3450000000000006</v>
      </c>
      <c r="F354" s="99">
        <v>8.23</v>
      </c>
      <c r="G354" s="99">
        <f t="shared" si="1"/>
        <v>8.1649999999999991</v>
      </c>
      <c r="H354" s="97">
        <v>8.1</v>
      </c>
      <c r="I354" s="100">
        <f t="shared" si="2"/>
        <v>8.0933333333333337</v>
      </c>
      <c r="J354" s="100">
        <f t="shared" si="3"/>
        <v>8.086666666666666</v>
      </c>
      <c r="K354" s="99">
        <v>8.08</v>
      </c>
      <c r="L354" s="99">
        <f t="shared" si="4"/>
        <v>8.1120000000000001</v>
      </c>
      <c r="M354" s="99">
        <f t="shared" si="5"/>
        <v>8.1440000000000001</v>
      </c>
      <c r="N354" s="99">
        <f t="shared" si="6"/>
        <v>8.1760000000000002</v>
      </c>
      <c r="O354" s="99">
        <f t="shared" si="7"/>
        <v>8.2080000000000002</v>
      </c>
      <c r="P354" s="97">
        <v>8.24</v>
      </c>
      <c r="Q354" s="100">
        <f t="shared" si="8"/>
        <v>8.2780000000000005</v>
      </c>
      <c r="R354" s="100">
        <f t="shared" si="9"/>
        <v>8.3160000000000007</v>
      </c>
      <c r="S354" s="100">
        <f t="shared" si="10"/>
        <v>8.3539999999999992</v>
      </c>
      <c r="T354" s="100">
        <f t="shared" si="11"/>
        <v>8.3919999999999995</v>
      </c>
      <c r="U354" s="107">
        <v>8.43</v>
      </c>
      <c r="V354" s="102">
        <f t="shared" ref="V354:AO354" si="362">B354-B355</f>
        <v>-1.9999999999999574E-2</v>
      </c>
      <c r="W354" s="102">
        <f t="shared" si="362"/>
        <v>-1.9999999999999574E-2</v>
      </c>
      <c r="X354" s="102">
        <f t="shared" si="362"/>
        <v>-1.9999999999999574E-2</v>
      </c>
      <c r="Y354" s="102">
        <f t="shared" si="362"/>
        <v>-1.9999999999999574E-2</v>
      </c>
      <c r="Z354" s="102">
        <f t="shared" si="362"/>
        <v>-1.9999999999999574E-2</v>
      </c>
      <c r="AA354" s="102">
        <f t="shared" si="362"/>
        <v>-1.5000000000000568E-2</v>
      </c>
      <c r="AB354" s="102">
        <f t="shared" si="362"/>
        <v>-9.9999999999997868E-3</v>
      </c>
      <c r="AC354" s="102">
        <f t="shared" si="362"/>
        <v>-9.9999999999997868E-3</v>
      </c>
      <c r="AD354" s="102">
        <f t="shared" si="362"/>
        <v>-9.9999999999997868E-3</v>
      </c>
      <c r="AE354" s="102">
        <f t="shared" si="362"/>
        <v>-9.9999999999997868E-3</v>
      </c>
      <c r="AF354" s="102">
        <f t="shared" si="362"/>
        <v>-9.9999999999997868E-3</v>
      </c>
      <c r="AG354" s="102">
        <f t="shared" si="362"/>
        <v>-9.9999999999997868E-3</v>
      </c>
      <c r="AH354" s="102">
        <f t="shared" si="362"/>
        <v>-9.9999999999997868E-3</v>
      </c>
      <c r="AI354" s="102">
        <f t="shared" si="362"/>
        <v>-9.9999999999997868E-3</v>
      </c>
      <c r="AJ354" s="102">
        <f t="shared" si="362"/>
        <v>-9.9999999999997868E-3</v>
      </c>
      <c r="AK354" s="102">
        <f t="shared" si="362"/>
        <v>-1.1999999999998678E-2</v>
      </c>
      <c r="AL354" s="102">
        <f t="shared" si="362"/>
        <v>-1.3999999999999346E-2</v>
      </c>
      <c r="AM354" s="102">
        <f t="shared" si="362"/>
        <v>-1.6000000000000014E-2</v>
      </c>
      <c r="AN354" s="102">
        <f t="shared" si="362"/>
        <v>-1.8000000000000682E-2</v>
      </c>
      <c r="AO354" s="102">
        <f t="shared" si="362"/>
        <v>-1.9999999999999574E-2</v>
      </c>
      <c r="AP354" s="103">
        <f t="shared" si="13"/>
        <v>-9.9999999999997868E-3</v>
      </c>
    </row>
    <row r="355" spans="1:42" ht="12.75">
      <c r="A355" s="109">
        <v>42622</v>
      </c>
      <c r="B355" s="106">
        <v>8.99</v>
      </c>
      <c r="C355" s="97">
        <v>8.65</v>
      </c>
      <c r="D355" s="99">
        <v>8.48</v>
      </c>
      <c r="E355" s="99">
        <f t="shared" si="0"/>
        <v>8.3650000000000002</v>
      </c>
      <c r="F355" s="99">
        <v>8.25</v>
      </c>
      <c r="G355" s="99">
        <f t="shared" si="1"/>
        <v>8.18</v>
      </c>
      <c r="H355" s="97">
        <v>8.11</v>
      </c>
      <c r="I355" s="100">
        <f t="shared" si="2"/>
        <v>8.1033333333333335</v>
      </c>
      <c r="J355" s="100">
        <f t="shared" si="3"/>
        <v>8.0966666666666658</v>
      </c>
      <c r="K355" s="99">
        <v>8.09</v>
      </c>
      <c r="L355" s="99">
        <f t="shared" si="4"/>
        <v>8.1219999999999999</v>
      </c>
      <c r="M355" s="99">
        <f t="shared" si="5"/>
        <v>8.1539999999999999</v>
      </c>
      <c r="N355" s="99">
        <f t="shared" si="6"/>
        <v>8.1859999999999999</v>
      </c>
      <c r="O355" s="99">
        <f t="shared" si="7"/>
        <v>8.218</v>
      </c>
      <c r="P355" s="97">
        <v>8.25</v>
      </c>
      <c r="Q355" s="100">
        <f t="shared" si="8"/>
        <v>8.2899999999999991</v>
      </c>
      <c r="R355" s="100">
        <f t="shared" si="9"/>
        <v>8.33</v>
      </c>
      <c r="S355" s="100">
        <f t="shared" si="10"/>
        <v>8.3699999999999992</v>
      </c>
      <c r="T355" s="100">
        <f t="shared" si="11"/>
        <v>8.41</v>
      </c>
      <c r="U355" s="107">
        <v>8.4499999999999993</v>
      </c>
      <c r="V355" s="102">
        <f t="shared" ref="V355:AO355" si="363">B355-B356</f>
        <v>9.9999999999997868E-3</v>
      </c>
      <c r="W355" s="102">
        <f t="shared" si="363"/>
        <v>8.9999999999999858E-2</v>
      </c>
      <c r="X355" s="102">
        <f t="shared" si="363"/>
        <v>0.12000000000000099</v>
      </c>
      <c r="Y355" s="102">
        <f t="shared" si="363"/>
        <v>0.13499999999999979</v>
      </c>
      <c r="Z355" s="102">
        <f t="shared" si="363"/>
        <v>0.15000000000000036</v>
      </c>
      <c r="AA355" s="102">
        <f t="shared" si="363"/>
        <v>0.14499999999999957</v>
      </c>
      <c r="AB355" s="102">
        <f t="shared" si="363"/>
        <v>0.13999999999999968</v>
      </c>
      <c r="AC355" s="102">
        <f t="shared" si="363"/>
        <v>0.14333333333333353</v>
      </c>
      <c r="AD355" s="102">
        <f t="shared" si="363"/>
        <v>0.14666666666666561</v>
      </c>
      <c r="AE355" s="102">
        <f t="shared" si="363"/>
        <v>0.14999999999999947</v>
      </c>
      <c r="AF355" s="102">
        <f t="shared" si="363"/>
        <v>0.14799999999999969</v>
      </c>
      <c r="AG355" s="102">
        <f t="shared" si="363"/>
        <v>0.1460000000000008</v>
      </c>
      <c r="AH355" s="102">
        <f t="shared" si="363"/>
        <v>0.14400000000000013</v>
      </c>
      <c r="AI355" s="102">
        <f t="shared" si="363"/>
        <v>0.14199999999999946</v>
      </c>
      <c r="AJ355" s="102">
        <f t="shared" si="363"/>
        <v>0.14000000000000057</v>
      </c>
      <c r="AK355" s="102">
        <f t="shared" si="363"/>
        <v>0.1379999999999999</v>
      </c>
      <c r="AL355" s="102">
        <f t="shared" si="363"/>
        <v>0.13600000000000101</v>
      </c>
      <c r="AM355" s="102">
        <f t="shared" si="363"/>
        <v>0.13399999999999856</v>
      </c>
      <c r="AN355" s="102">
        <f t="shared" si="363"/>
        <v>0.13199999999999967</v>
      </c>
      <c r="AO355" s="102">
        <f t="shared" si="363"/>
        <v>0.12999999999999901</v>
      </c>
      <c r="AP355" s="103">
        <f t="shared" si="13"/>
        <v>0.15000000000000036</v>
      </c>
    </row>
    <row r="356" spans="1:42" ht="12.75">
      <c r="A356" s="109">
        <v>42621</v>
      </c>
      <c r="B356" s="106">
        <v>8.98</v>
      </c>
      <c r="C356" s="97">
        <v>8.56</v>
      </c>
      <c r="D356" s="99">
        <v>8.36</v>
      </c>
      <c r="E356" s="99">
        <f t="shared" si="0"/>
        <v>8.23</v>
      </c>
      <c r="F356" s="99">
        <v>8.1</v>
      </c>
      <c r="G356" s="99">
        <f t="shared" si="1"/>
        <v>8.0350000000000001</v>
      </c>
      <c r="H356" s="97">
        <v>7.97</v>
      </c>
      <c r="I356" s="100">
        <f t="shared" si="2"/>
        <v>7.96</v>
      </c>
      <c r="J356" s="100">
        <f t="shared" si="3"/>
        <v>7.95</v>
      </c>
      <c r="K356" s="99">
        <v>7.94</v>
      </c>
      <c r="L356" s="99">
        <f t="shared" si="4"/>
        <v>7.9740000000000002</v>
      </c>
      <c r="M356" s="99">
        <f t="shared" si="5"/>
        <v>8.0079999999999991</v>
      </c>
      <c r="N356" s="99">
        <f t="shared" si="6"/>
        <v>8.0419999999999998</v>
      </c>
      <c r="O356" s="99">
        <f t="shared" si="7"/>
        <v>8.0760000000000005</v>
      </c>
      <c r="P356" s="97">
        <v>8.11</v>
      </c>
      <c r="Q356" s="100">
        <f t="shared" si="8"/>
        <v>8.1519999999999992</v>
      </c>
      <c r="R356" s="100">
        <f t="shared" si="9"/>
        <v>8.1939999999999991</v>
      </c>
      <c r="S356" s="100">
        <f t="shared" si="10"/>
        <v>8.2360000000000007</v>
      </c>
      <c r="T356" s="100">
        <f t="shared" si="11"/>
        <v>8.2780000000000005</v>
      </c>
      <c r="U356" s="107">
        <v>8.32</v>
      </c>
      <c r="V356" s="102">
        <f t="shared" ref="V356:AO356" si="364">B356-B357</f>
        <v>9.9999999999997868E-3</v>
      </c>
      <c r="W356" s="102">
        <f t="shared" si="364"/>
        <v>-3.9999999999999147E-2</v>
      </c>
      <c r="X356" s="102">
        <f t="shared" si="364"/>
        <v>-6.0000000000000497E-2</v>
      </c>
      <c r="Y356" s="102">
        <f t="shared" si="364"/>
        <v>-7.4999999999999289E-2</v>
      </c>
      <c r="Z356" s="102">
        <f t="shared" si="364"/>
        <v>-8.9999999999999858E-2</v>
      </c>
      <c r="AA356" s="102">
        <f t="shared" si="364"/>
        <v>-8.9999999999999858E-2</v>
      </c>
      <c r="AB356" s="102">
        <f t="shared" si="364"/>
        <v>-9.0000000000000746E-2</v>
      </c>
      <c r="AC356" s="102">
        <f t="shared" si="364"/>
        <v>-8.3333333333333037E-2</v>
      </c>
      <c r="AD356" s="102">
        <f t="shared" si="364"/>
        <v>-7.6666666666667105E-2</v>
      </c>
      <c r="AE356" s="102">
        <f t="shared" si="364"/>
        <v>-6.9999999999999396E-2</v>
      </c>
      <c r="AF356" s="102">
        <f t="shared" si="364"/>
        <v>-6.4000000000000057E-2</v>
      </c>
      <c r="AG356" s="102">
        <f t="shared" si="364"/>
        <v>-5.8000000000001606E-2</v>
      </c>
      <c r="AH356" s="102">
        <f t="shared" si="364"/>
        <v>-5.1999999999999602E-2</v>
      </c>
      <c r="AI356" s="102">
        <f t="shared" si="364"/>
        <v>-4.5999999999999375E-2</v>
      </c>
      <c r="AJ356" s="102">
        <f t="shared" si="364"/>
        <v>-4.0000000000000924E-2</v>
      </c>
      <c r="AK356" s="102">
        <f t="shared" si="364"/>
        <v>-3.8000000000000256E-2</v>
      </c>
      <c r="AL356" s="102">
        <f t="shared" si="364"/>
        <v>-3.6000000000001364E-2</v>
      </c>
      <c r="AM356" s="102">
        <f t="shared" si="364"/>
        <v>-3.399999999999892E-2</v>
      </c>
      <c r="AN356" s="102">
        <f t="shared" si="364"/>
        <v>-3.2000000000000028E-2</v>
      </c>
      <c r="AO356" s="102">
        <f t="shared" si="364"/>
        <v>-2.9999999999999361E-2</v>
      </c>
      <c r="AP356" s="103">
        <f t="shared" si="13"/>
        <v>9.9999999999997868E-3</v>
      </c>
    </row>
    <row r="357" spans="1:42" ht="12.75">
      <c r="A357" s="109">
        <v>42620</v>
      </c>
      <c r="B357" s="106">
        <v>8.9700000000000006</v>
      </c>
      <c r="C357" s="97">
        <v>8.6</v>
      </c>
      <c r="D357" s="99">
        <v>8.42</v>
      </c>
      <c r="E357" s="99">
        <f t="shared" si="0"/>
        <v>8.3049999999999997</v>
      </c>
      <c r="F357" s="99">
        <v>8.19</v>
      </c>
      <c r="G357" s="99">
        <f t="shared" si="1"/>
        <v>8.125</v>
      </c>
      <c r="H357" s="97">
        <v>8.06</v>
      </c>
      <c r="I357" s="100">
        <f t="shared" si="2"/>
        <v>8.043333333333333</v>
      </c>
      <c r="J357" s="100">
        <f t="shared" si="3"/>
        <v>8.0266666666666673</v>
      </c>
      <c r="K357" s="99">
        <v>8.01</v>
      </c>
      <c r="L357" s="99">
        <f t="shared" si="4"/>
        <v>8.0380000000000003</v>
      </c>
      <c r="M357" s="99">
        <f t="shared" si="5"/>
        <v>8.0660000000000007</v>
      </c>
      <c r="N357" s="99">
        <f t="shared" si="6"/>
        <v>8.0939999999999994</v>
      </c>
      <c r="O357" s="99">
        <f t="shared" si="7"/>
        <v>8.1219999999999999</v>
      </c>
      <c r="P357" s="97">
        <v>8.15</v>
      </c>
      <c r="Q357" s="100">
        <f t="shared" si="8"/>
        <v>8.19</v>
      </c>
      <c r="R357" s="100">
        <f t="shared" si="9"/>
        <v>8.23</v>
      </c>
      <c r="S357" s="100">
        <f t="shared" si="10"/>
        <v>8.27</v>
      </c>
      <c r="T357" s="100">
        <f t="shared" si="11"/>
        <v>8.31</v>
      </c>
      <c r="U357" s="107">
        <v>8.35</v>
      </c>
      <c r="V357" s="102">
        <f t="shared" ref="V357:AO357" si="365">B357-B358</f>
        <v>-3.9999999999999147E-2</v>
      </c>
      <c r="W357" s="102">
        <f t="shared" si="365"/>
        <v>-3.0000000000001137E-2</v>
      </c>
      <c r="X357" s="102">
        <f t="shared" si="365"/>
        <v>-5.0000000000000711E-2</v>
      </c>
      <c r="Y357" s="102">
        <f t="shared" si="365"/>
        <v>-5.0000000000000711E-2</v>
      </c>
      <c r="Z357" s="102">
        <f t="shared" si="365"/>
        <v>-5.0000000000000711E-2</v>
      </c>
      <c r="AA357" s="102">
        <f t="shared" si="365"/>
        <v>-4.4999999999999929E-2</v>
      </c>
      <c r="AB357" s="102">
        <f t="shared" si="365"/>
        <v>-3.9999999999999147E-2</v>
      </c>
      <c r="AC357" s="102">
        <f t="shared" si="365"/>
        <v>-3.6666666666667069E-2</v>
      </c>
      <c r="AD357" s="102">
        <f t="shared" si="365"/>
        <v>-3.3333333333331439E-2</v>
      </c>
      <c r="AE357" s="102">
        <f t="shared" si="365"/>
        <v>-2.9999999999999361E-2</v>
      </c>
      <c r="AF357" s="102">
        <f t="shared" si="365"/>
        <v>-2.7999999999998693E-2</v>
      </c>
      <c r="AG357" s="102">
        <f t="shared" si="365"/>
        <v>-2.5999999999998025E-2</v>
      </c>
      <c r="AH357" s="102">
        <f t="shared" si="365"/>
        <v>-2.4000000000000909E-2</v>
      </c>
      <c r="AI357" s="102">
        <f t="shared" si="365"/>
        <v>-2.2000000000000242E-2</v>
      </c>
      <c r="AJ357" s="102">
        <f t="shared" si="365"/>
        <v>-1.9999999999999574E-2</v>
      </c>
      <c r="AK357" s="102">
        <f t="shared" si="365"/>
        <v>-1.9999999999999574E-2</v>
      </c>
      <c r="AL357" s="102">
        <f t="shared" si="365"/>
        <v>-1.9999999999999574E-2</v>
      </c>
      <c r="AM357" s="102">
        <f t="shared" si="365"/>
        <v>-1.9999999999999574E-2</v>
      </c>
      <c r="AN357" s="102">
        <f t="shared" si="365"/>
        <v>-1.9999999999999574E-2</v>
      </c>
      <c r="AO357" s="102">
        <f t="shared" si="365"/>
        <v>-1.9999999999999574E-2</v>
      </c>
      <c r="AP357" s="103">
        <f t="shared" si="13"/>
        <v>-1.9999999999999574E-2</v>
      </c>
    </row>
    <row r="358" spans="1:42" ht="12.75">
      <c r="A358" s="109">
        <v>42619</v>
      </c>
      <c r="B358" s="106">
        <v>9.01</v>
      </c>
      <c r="C358" s="97">
        <v>8.6300000000000008</v>
      </c>
      <c r="D358" s="99">
        <v>8.4700000000000006</v>
      </c>
      <c r="E358" s="99">
        <f t="shared" si="0"/>
        <v>8.3550000000000004</v>
      </c>
      <c r="F358" s="99">
        <v>8.24</v>
      </c>
      <c r="G358" s="99">
        <f t="shared" si="1"/>
        <v>8.17</v>
      </c>
      <c r="H358" s="97">
        <v>8.1</v>
      </c>
      <c r="I358" s="100">
        <f t="shared" si="2"/>
        <v>8.08</v>
      </c>
      <c r="J358" s="100">
        <f t="shared" si="3"/>
        <v>8.0599999999999987</v>
      </c>
      <c r="K358" s="99">
        <v>8.0399999999999991</v>
      </c>
      <c r="L358" s="99">
        <f t="shared" si="4"/>
        <v>8.0659999999999989</v>
      </c>
      <c r="M358" s="99">
        <f t="shared" si="5"/>
        <v>8.0919999999999987</v>
      </c>
      <c r="N358" s="99">
        <f t="shared" si="6"/>
        <v>8.1180000000000003</v>
      </c>
      <c r="O358" s="99">
        <f t="shared" si="7"/>
        <v>8.1440000000000001</v>
      </c>
      <c r="P358" s="97">
        <v>8.17</v>
      </c>
      <c r="Q358" s="100">
        <f t="shared" si="8"/>
        <v>8.2099999999999991</v>
      </c>
      <c r="R358" s="100">
        <f t="shared" si="9"/>
        <v>8.25</v>
      </c>
      <c r="S358" s="100">
        <f t="shared" si="10"/>
        <v>8.2899999999999991</v>
      </c>
      <c r="T358" s="100">
        <f t="shared" si="11"/>
        <v>8.33</v>
      </c>
      <c r="U358" s="107">
        <v>8.3699999999999992</v>
      </c>
      <c r="V358" s="102">
        <f t="shared" ref="V358:AO358" si="366">B358-B359</f>
        <v>-9.9999999999997868E-3</v>
      </c>
      <c r="W358" s="102">
        <f t="shared" si="366"/>
        <v>-8.9999999999999858E-2</v>
      </c>
      <c r="X358" s="102">
        <f t="shared" si="366"/>
        <v>-6.9999999999998508E-2</v>
      </c>
      <c r="Y358" s="102">
        <f t="shared" si="366"/>
        <v>-7.0000000000000284E-2</v>
      </c>
      <c r="Z358" s="102">
        <f t="shared" si="366"/>
        <v>-7.0000000000000284E-2</v>
      </c>
      <c r="AA358" s="102">
        <f t="shared" si="366"/>
        <v>-7.0000000000000284E-2</v>
      </c>
      <c r="AB358" s="102">
        <f t="shared" si="366"/>
        <v>-7.0000000000000284E-2</v>
      </c>
      <c r="AC358" s="102">
        <f t="shared" si="366"/>
        <v>-6.666666666666643E-2</v>
      </c>
      <c r="AD358" s="102">
        <f t="shared" si="366"/>
        <v>-6.3333333333334352E-2</v>
      </c>
      <c r="AE358" s="102">
        <f t="shared" si="366"/>
        <v>-6.0000000000000497E-2</v>
      </c>
      <c r="AF358" s="102">
        <f t="shared" si="366"/>
        <v>-5.400000000000027E-2</v>
      </c>
      <c r="AG358" s="102">
        <f t="shared" si="366"/>
        <v>-4.8000000000000043E-2</v>
      </c>
      <c r="AH358" s="102">
        <f t="shared" si="366"/>
        <v>-4.1999999999999815E-2</v>
      </c>
      <c r="AI358" s="102">
        <f t="shared" si="366"/>
        <v>-3.5999999999999588E-2</v>
      </c>
      <c r="AJ358" s="102">
        <f t="shared" si="366"/>
        <v>-2.9999999999999361E-2</v>
      </c>
      <c r="AK358" s="102">
        <f t="shared" si="366"/>
        <v>-2.8000000000000469E-2</v>
      </c>
      <c r="AL358" s="102">
        <f t="shared" si="366"/>
        <v>-2.5999999999999801E-2</v>
      </c>
      <c r="AM358" s="102">
        <f t="shared" si="366"/>
        <v>-2.4000000000000909E-2</v>
      </c>
      <c r="AN358" s="102">
        <f t="shared" si="366"/>
        <v>-2.2000000000000242E-2</v>
      </c>
      <c r="AO358" s="102">
        <f t="shared" si="366"/>
        <v>-2.000000000000135E-2</v>
      </c>
      <c r="AP358" s="103">
        <f t="shared" si="13"/>
        <v>-9.9999999999997868E-3</v>
      </c>
    </row>
    <row r="359" spans="1:42" ht="12.75">
      <c r="A359" s="109">
        <v>42618</v>
      </c>
      <c r="B359" s="106">
        <v>9.02</v>
      </c>
      <c r="C359" s="97">
        <v>8.7200000000000006</v>
      </c>
      <c r="D359" s="99">
        <v>8.5399999999999991</v>
      </c>
      <c r="E359" s="99">
        <f t="shared" si="0"/>
        <v>8.4250000000000007</v>
      </c>
      <c r="F359" s="99">
        <v>8.31</v>
      </c>
      <c r="G359" s="99">
        <f t="shared" si="1"/>
        <v>8.24</v>
      </c>
      <c r="H359" s="97">
        <v>8.17</v>
      </c>
      <c r="I359" s="100">
        <f t="shared" si="2"/>
        <v>8.1466666666666665</v>
      </c>
      <c r="J359" s="100">
        <f t="shared" si="3"/>
        <v>8.1233333333333331</v>
      </c>
      <c r="K359" s="99">
        <v>8.1</v>
      </c>
      <c r="L359" s="99">
        <f t="shared" si="4"/>
        <v>8.1199999999999992</v>
      </c>
      <c r="M359" s="99">
        <f t="shared" si="5"/>
        <v>8.1399999999999988</v>
      </c>
      <c r="N359" s="99">
        <f t="shared" si="6"/>
        <v>8.16</v>
      </c>
      <c r="O359" s="99">
        <f t="shared" si="7"/>
        <v>8.18</v>
      </c>
      <c r="P359" s="97">
        <v>8.1999999999999993</v>
      </c>
      <c r="Q359" s="100">
        <f t="shared" si="8"/>
        <v>8.2379999999999995</v>
      </c>
      <c r="R359" s="100">
        <f t="shared" si="9"/>
        <v>8.2759999999999998</v>
      </c>
      <c r="S359" s="100">
        <f t="shared" si="10"/>
        <v>8.3140000000000001</v>
      </c>
      <c r="T359" s="100">
        <f t="shared" si="11"/>
        <v>8.3520000000000003</v>
      </c>
      <c r="U359" s="107">
        <v>8.39</v>
      </c>
      <c r="V359" s="102">
        <f t="shared" ref="V359:AO359" si="367">B359-B360</f>
        <v>2.9999999999999361E-2</v>
      </c>
      <c r="W359" s="102">
        <f t="shared" si="367"/>
        <v>-4.9999999999998934E-2</v>
      </c>
      <c r="X359" s="102">
        <f t="shared" si="367"/>
        <v>-7.0000000000000284E-2</v>
      </c>
      <c r="Y359" s="102">
        <f t="shared" si="367"/>
        <v>-6.4999999999997726E-2</v>
      </c>
      <c r="Z359" s="102">
        <f t="shared" si="367"/>
        <v>-5.9999999999998721E-2</v>
      </c>
      <c r="AA359" s="102">
        <f t="shared" si="367"/>
        <v>-5.4999999999999716E-2</v>
      </c>
      <c r="AB359" s="102">
        <f t="shared" si="367"/>
        <v>-5.0000000000000711E-2</v>
      </c>
      <c r="AC359" s="102">
        <f t="shared" si="367"/>
        <v>-4.0000000000000924E-2</v>
      </c>
      <c r="AD359" s="102">
        <f t="shared" si="367"/>
        <v>-2.9999999999999361E-2</v>
      </c>
      <c r="AE359" s="102">
        <f t="shared" si="367"/>
        <v>-1.9999999999999574E-2</v>
      </c>
      <c r="AF359" s="102">
        <f t="shared" si="367"/>
        <v>-1.8000000000000682E-2</v>
      </c>
      <c r="AG359" s="102">
        <f t="shared" si="367"/>
        <v>-1.6000000000001791E-2</v>
      </c>
      <c r="AH359" s="102">
        <f t="shared" si="367"/>
        <v>-1.3999999999999346E-2</v>
      </c>
      <c r="AI359" s="102">
        <f t="shared" si="367"/>
        <v>-1.2000000000000455E-2</v>
      </c>
      <c r="AJ359" s="102">
        <f t="shared" si="367"/>
        <v>-1.0000000000001563E-2</v>
      </c>
      <c r="AK359" s="102">
        <f t="shared" si="367"/>
        <v>-6.0000000000020037E-3</v>
      </c>
      <c r="AL359" s="102">
        <f t="shared" si="367"/>
        <v>-2.0000000000006679E-3</v>
      </c>
      <c r="AM359" s="102">
        <f t="shared" si="367"/>
        <v>1.9999999999988916E-3</v>
      </c>
      <c r="AN359" s="102">
        <f t="shared" si="367"/>
        <v>6.0000000000002274E-3</v>
      </c>
      <c r="AO359" s="102">
        <f t="shared" si="367"/>
        <v>9.9999999999997868E-3</v>
      </c>
      <c r="AP359" s="103">
        <f t="shared" si="13"/>
        <v>2.9999999999999361E-2</v>
      </c>
    </row>
    <row r="360" spans="1:42" ht="12.75">
      <c r="A360" s="109">
        <v>42615</v>
      </c>
      <c r="B360" s="106">
        <v>8.99</v>
      </c>
      <c r="C360" s="97">
        <v>8.77</v>
      </c>
      <c r="D360" s="99">
        <v>8.61</v>
      </c>
      <c r="E360" s="99">
        <f t="shared" si="0"/>
        <v>8.4899999999999984</v>
      </c>
      <c r="F360" s="99">
        <v>8.3699999999999992</v>
      </c>
      <c r="G360" s="99">
        <f t="shared" si="1"/>
        <v>8.2949999999999999</v>
      </c>
      <c r="H360" s="97">
        <v>8.2200000000000006</v>
      </c>
      <c r="I360" s="100">
        <f t="shared" si="2"/>
        <v>8.1866666666666674</v>
      </c>
      <c r="J360" s="100">
        <f t="shared" si="3"/>
        <v>8.1533333333333324</v>
      </c>
      <c r="K360" s="99">
        <v>8.1199999999999992</v>
      </c>
      <c r="L360" s="99">
        <f t="shared" si="4"/>
        <v>8.1379999999999999</v>
      </c>
      <c r="M360" s="99">
        <f t="shared" si="5"/>
        <v>8.1560000000000006</v>
      </c>
      <c r="N360" s="99">
        <f t="shared" si="6"/>
        <v>8.1739999999999995</v>
      </c>
      <c r="O360" s="99">
        <f t="shared" si="7"/>
        <v>8.1920000000000002</v>
      </c>
      <c r="P360" s="97">
        <v>8.2100000000000009</v>
      </c>
      <c r="Q360" s="100">
        <f t="shared" si="8"/>
        <v>8.2440000000000015</v>
      </c>
      <c r="R360" s="100">
        <f t="shared" si="9"/>
        <v>8.2780000000000005</v>
      </c>
      <c r="S360" s="100">
        <f t="shared" si="10"/>
        <v>8.3120000000000012</v>
      </c>
      <c r="T360" s="100">
        <f t="shared" si="11"/>
        <v>8.3460000000000001</v>
      </c>
      <c r="U360" s="107">
        <v>8.3800000000000008</v>
      </c>
      <c r="V360" s="102">
        <f t="shared" ref="V360:AO360" si="368">B360-B361</f>
        <v>9.9999999999997868E-3</v>
      </c>
      <c r="W360" s="102">
        <f t="shared" si="368"/>
        <v>-5.0000000000000711E-2</v>
      </c>
      <c r="X360" s="102">
        <f t="shared" si="368"/>
        <v>-6.0000000000000497E-2</v>
      </c>
      <c r="Y360" s="102">
        <f t="shared" si="368"/>
        <v>-5.5000000000001492E-2</v>
      </c>
      <c r="Z360" s="102">
        <f t="shared" si="368"/>
        <v>-5.0000000000000711E-2</v>
      </c>
      <c r="AA360" s="102">
        <f t="shared" si="368"/>
        <v>-4.4999999999999929E-2</v>
      </c>
      <c r="AB360" s="102">
        <f t="shared" si="368"/>
        <v>-3.9999999999999147E-2</v>
      </c>
      <c r="AC360" s="102">
        <f t="shared" si="368"/>
        <v>-3.9999999999999147E-2</v>
      </c>
      <c r="AD360" s="102">
        <f t="shared" si="368"/>
        <v>-4.0000000000000924E-2</v>
      </c>
      <c r="AE360" s="102">
        <f t="shared" si="368"/>
        <v>-4.0000000000000924E-2</v>
      </c>
      <c r="AF360" s="102">
        <f t="shared" si="368"/>
        <v>-3.5999999999999588E-2</v>
      </c>
      <c r="AG360" s="102">
        <f t="shared" si="368"/>
        <v>-3.2000000000000028E-2</v>
      </c>
      <c r="AH360" s="102">
        <f t="shared" si="368"/>
        <v>-2.8000000000000469E-2</v>
      </c>
      <c r="AI360" s="102">
        <f t="shared" si="368"/>
        <v>-2.4000000000000909E-2</v>
      </c>
      <c r="AJ360" s="102">
        <f t="shared" si="368"/>
        <v>-1.9999999999999574E-2</v>
      </c>
      <c r="AK360" s="102">
        <f t="shared" si="368"/>
        <v>-1.3999999999999346E-2</v>
      </c>
      <c r="AL360" s="102">
        <f t="shared" si="368"/>
        <v>-7.9999999999991189E-3</v>
      </c>
      <c r="AM360" s="102">
        <f t="shared" si="368"/>
        <v>-1.9999999999988916E-3</v>
      </c>
      <c r="AN360" s="102">
        <f t="shared" si="368"/>
        <v>4.0000000000013358E-3</v>
      </c>
      <c r="AO360" s="102">
        <f t="shared" si="368"/>
        <v>1.0000000000001563E-2</v>
      </c>
      <c r="AP360" s="103">
        <f t="shared" si="13"/>
        <v>1.0000000000001563E-2</v>
      </c>
    </row>
    <row r="361" spans="1:42" ht="12.75">
      <c r="A361" s="109">
        <v>42614</v>
      </c>
      <c r="B361" s="106">
        <v>8.98</v>
      </c>
      <c r="C361" s="97">
        <v>8.82</v>
      </c>
      <c r="D361" s="99">
        <v>8.67</v>
      </c>
      <c r="E361" s="99">
        <f t="shared" si="0"/>
        <v>8.5449999999999999</v>
      </c>
      <c r="F361" s="99">
        <v>8.42</v>
      </c>
      <c r="G361" s="99">
        <f t="shared" si="1"/>
        <v>8.34</v>
      </c>
      <c r="H361" s="97">
        <v>8.26</v>
      </c>
      <c r="I361" s="100">
        <f t="shared" si="2"/>
        <v>8.2266666666666666</v>
      </c>
      <c r="J361" s="100">
        <f t="shared" si="3"/>
        <v>8.1933333333333334</v>
      </c>
      <c r="K361" s="99">
        <v>8.16</v>
      </c>
      <c r="L361" s="99">
        <f t="shared" si="4"/>
        <v>8.1739999999999995</v>
      </c>
      <c r="M361" s="99">
        <f t="shared" si="5"/>
        <v>8.1880000000000006</v>
      </c>
      <c r="N361" s="99">
        <f t="shared" si="6"/>
        <v>8.202</v>
      </c>
      <c r="O361" s="99">
        <f t="shared" si="7"/>
        <v>8.2160000000000011</v>
      </c>
      <c r="P361" s="97">
        <v>8.23</v>
      </c>
      <c r="Q361" s="100">
        <f t="shared" si="8"/>
        <v>8.2580000000000009</v>
      </c>
      <c r="R361" s="100">
        <f t="shared" si="9"/>
        <v>8.2859999999999996</v>
      </c>
      <c r="S361" s="100">
        <f t="shared" si="10"/>
        <v>8.3140000000000001</v>
      </c>
      <c r="T361" s="100">
        <f t="shared" si="11"/>
        <v>8.3419999999999987</v>
      </c>
      <c r="U361" s="107">
        <v>8.3699999999999992</v>
      </c>
      <c r="V361" s="102">
        <f t="shared" ref="V361:AO361" si="369">B361-B362</f>
        <v>-2.9999999999999361E-2</v>
      </c>
      <c r="W361" s="102">
        <f t="shared" si="369"/>
        <v>-9.9999999999997868E-3</v>
      </c>
      <c r="X361" s="102">
        <f t="shared" si="369"/>
        <v>-9.9999999999997868E-3</v>
      </c>
      <c r="Y361" s="102">
        <f t="shared" si="369"/>
        <v>-9.9999999999997868E-3</v>
      </c>
      <c r="Z361" s="102">
        <f t="shared" si="369"/>
        <v>-9.9999999999997868E-3</v>
      </c>
      <c r="AA361" s="102">
        <f t="shared" si="369"/>
        <v>-9.9999999999997868E-3</v>
      </c>
      <c r="AB361" s="102">
        <f t="shared" si="369"/>
        <v>-9.9999999999997868E-3</v>
      </c>
      <c r="AC361" s="102">
        <f t="shared" si="369"/>
        <v>-9.9999999999997868E-3</v>
      </c>
      <c r="AD361" s="102">
        <f t="shared" si="369"/>
        <v>-9.9999999999997868E-3</v>
      </c>
      <c r="AE361" s="102">
        <f t="shared" si="369"/>
        <v>-9.9999999999997868E-3</v>
      </c>
      <c r="AF361" s="102">
        <f t="shared" si="369"/>
        <v>-6.0000000000002274E-3</v>
      </c>
      <c r="AG361" s="102">
        <f t="shared" si="369"/>
        <v>-1.9999999999988916E-3</v>
      </c>
      <c r="AH361" s="102">
        <f t="shared" si="369"/>
        <v>1.9999999999988916E-3</v>
      </c>
      <c r="AI361" s="102">
        <f t="shared" si="369"/>
        <v>6.0000000000002274E-3</v>
      </c>
      <c r="AJ361" s="102">
        <f t="shared" si="369"/>
        <v>9.9999999999997868E-3</v>
      </c>
      <c r="AK361" s="102">
        <f t="shared" si="369"/>
        <v>1.4000000000001123E-2</v>
      </c>
      <c r="AL361" s="102">
        <f t="shared" si="369"/>
        <v>1.7999999999998906E-2</v>
      </c>
      <c r="AM361" s="102">
        <f t="shared" si="369"/>
        <v>2.2000000000000242E-2</v>
      </c>
      <c r="AN361" s="102">
        <f t="shared" si="369"/>
        <v>2.5999999999998025E-2</v>
      </c>
      <c r="AO361" s="102">
        <f t="shared" si="369"/>
        <v>2.9999999999999361E-2</v>
      </c>
      <c r="AP361" s="103">
        <f t="shared" si="13"/>
        <v>2.9999999999999361E-2</v>
      </c>
    </row>
    <row r="362" spans="1:42" ht="12.75">
      <c r="A362" s="109">
        <v>42613</v>
      </c>
      <c r="B362" s="106">
        <v>9.01</v>
      </c>
      <c r="C362" s="97">
        <v>8.83</v>
      </c>
      <c r="D362" s="99">
        <v>8.68</v>
      </c>
      <c r="E362" s="99">
        <f t="shared" si="0"/>
        <v>8.5549999999999997</v>
      </c>
      <c r="F362" s="99">
        <v>8.43</v>
      </c>
      <c r="G362" s="99">
        <f t="shared" si="1"/>
        <v>8.35</v>
      </c>
      <c r="H362" s="97">
        <v>8.27</v>
      </c>
      <c r="I362" s="100">
        <f t="shared" si="2"/>
        <v>8.2366666666666664</v>
      </c>
      <c r="J362" s="100">
        <f t="shared" si="3"/>
        <v>8.2033333333333331</v>
      </c>
      <c r="K362" s="99">
        <v>8.17</v>
      </c>
      <c r="L362" s="99">
        <f t="shared" si="4"/>
        <v>8.18</v>
      </c>
      <c r="M362" s="99">
        <f t="shared" si="5"/>
        <v>8.19</v>
      </c>
      <c r="N362" s="99">
        <f t="shared" si="6"/>
        <v>8.2000000000000011</v>
      </c>
      <c r="O362" s="99">
        <f t="shared" si="7"/>
        <v>8.2100000000000009</v>
      </c>
      <c r="P362" s="97">
        <v>8.2200000000000006</v>
      </c>
      <c r="Q362" s="100">
        <f t="shared" si="8"/>
        <v>8.2439999999999998</v>
      </c>
      <c r="R362" s="100">
        <f t="shared" si="9"/>
        <v>8.2680000000000007</v>
      </c>
      <c r="S362" s="100">
        <f t="shared" si="10"/>
        <v>8.2919999999999998</v>
      </c>
      <c r="T362" s="100">
        <f t="shared" si="11"/>
        <v>8.3160000000000007</v>
      </c>
      <c r="U362" s="107">
        <v>8.34</v>
      </c>
      <c r="V362" s="102">
        <f t="shared" ref="V362:AO362" si="370">B362-B363</f>
        <v>-6.0000000000000497E-2</v>
      </c>
      <c r="W362" s="102">
        <f t="shared" si="370"/>
        <v>-8.0000000000000071E-2</v>
      </c>
      <c r="X362" s="102">
        <f t="shared" si="370"/>
        <v>-8.9999999999999858E-2</v>
      </c>
      <c r="Y362" s="102">
        <f t="shared" si="370"/>
        <v>-8.5000000000000853E-2</v>
      </c>
      <c r="Z362" s="102">
        <f t="shared" si="370"/>
        <v>-8.0000000000000071E-2</v>
      </c>
      <c r="AA362" s="102">
        <f t="shared" si="370"/>
        <v>-7.0000000000000284E-2</v>
      </c>
      <c r="AB362" s="102">
        <f t="shared" si="370"/>
        <v>-6.0000000000000497E-2</v>
      </c>
      <c r="AC362" s="102">
        <f t="shared" si="370"/>
        <v>-5.6666666666666643E-2</v>
      </c>
      <c r="AD362" s="102">
        <f t="shared" si="370"/>
        <v>-5.3333333333334565E-2</v>
      </c>
      <c r="AE362" s="102">
        <f t="shared" si="370"/>
        <v>-5.0000000000000711E-2</v>
      </c>
      <c r="AF362" s="102">
        <f t="shared" si="370"/>
        <v>-4.4000000000000483E-2</v>
      </c>
      <c r="AG362" s="102">
        <f t="shared" si="370"/>
        <v>-3.8000000000000256E-2</v>
      </c>
      <c r="AH362" s="102">
        <f t="shared" si="370"/>
        <v>-3.2000000000000028E-2</v>
      </c>
      <c r="AI362" s="102">
        <f t="shared" si="370"/>
        <v>-2.5999999999999801E-2</v>
      </c>
      <c r="AJ362" s="102">
        <f t="shared" si="370"/>
        <v>-1.9999999999999574E-2</v>
      </c>
      <c r="AK362" s="102">
        <f t="shared" si="370"/>
        <v>-1.9999999999999574E-2</v>
      </c>
      <c r="AL362" s="102">
        <f t="shared" si="370"/>
        <v>-1.9999999999999574E-2</v>
      </c>
      <c r="AM362" s="102">
        <f t="shared" si="370"/>
        <v>-1.9999999999999574E-2</v>
      </c>
      <c r="AN362" s="102">
        <f t="shared" si="370"/>
        <v>-1.9999999999999574E-2</v>
      </c>
      <c r="AO362" s="102">
        <f t="shared" si="370"/>
        <v>-1.9999999999999574E-2</v>
      </c>
      <c r="AP362" s="103">
        <f t="shared" si="13"/>
        <v>-1.9999999999999574E-2</v>
      </c>
    </row>
    <row r="363" spans="1:42" ht="12.75">
      <c r="A363" s="109">
        <v>42612</v>
      </c>
      <c r="B363" s="106">
        <v>9.07</v>
      </c>
      <c r="C363" s="97">
        <v>8.91</v>
      </c>
      <c r="D363" s="99">
        <v>8.77</v>
      </c>
      <c r="E363" s="99">
        <f t="shared" si="0"/>
        <v>8.64</v>
      </c>
      <c r="F363" s="99">
        <v>8.51</v>
      </c>
      <c r="G363" s="99">
        <f t="shared" si="1"/>
        <v>8.42</v>
      </c>
      <c r="H363" s="97">
        <v>8.33</v>
      </c>
      <c r="I363" s="100">
        <f t="shared" si="2"/>
        <v>8.293333333333333</v>
      </c>
      <c r="J363" s="100">
        <f t="shared" si="3"/>
        <v>8.2566666666666677</v>
      </c>
      <c r="K363" s="99">
        <v>8.2200000000000006</v>
      </c>
      <c r="L363" s="99">
        <f t="shared" si="4"/>
        <v>8.2240000000000002</v>
      </c>
      <c r="M363" s="99">
        <f t="shared" si="5"/>
        <v>8.2279999999999998</v>
      </c>
      <c r="N363" s="99">
        <f t="shared" si="6"/>
        <v>8.2320000000000011</v>
      </c>
      <c r="O363" s="99">
        <f t="shared" si="7"/>
        <v>8.2360000000000007</v>
      </c>
      <c r="P363" s="97">
        <v>8.24</v>
      </c>
      <c r="Q363" s="100">
        <f t="shared" si="8"/>
        <v>8.2639999999999993</v>
      </c>
      <c r="R363" s="100">
        <f t="shared" si="9"/>
        <v>8.2880000000000003</v>
      </c>
      <c r="S363" s="100">
        <f t="shared" si="10"/>
        <v>8.3119999999999994</v>
      </c>
      <c r="T363" s="100">
        <f t="shared" si="11"/>
        <v>8.3360000000000003</v>
      </c>
      <c r="U363" s="107">
        <v>8.36</v>
      </c>
      <c r="V363" s="102">
        <f t="shared" ref="V363:AO363" si="371">B363-B364</f>
        <v>-2.9999999999999361E-2</v>
      </c>
      <c r="W363" s="102">
        <f t="shared" si="371"/>
        <v>-1.9999999999999574E-2</v>
      </c>
      <c r="X363" s="102">
        <f t="shared" si="371"/>
        <v>-1.9999999999999574E-2</v>
      </c>
      <c r="Y363" s="102">
        <f t="shared" si="371"/>
        <v>-2.4999999999998579E-2</v>
      </c>
      <c r="Z363" s="102">
        <f t="shared" si="371"/>
        <v>-2.9999999999999361E-2</v>
      </c>
      <c r="AA363" s="102">
        <f t="shared" si="371"/>
        <v>-3.4999999999998366E-2</v>
      </c>
      <c r="AB363" s="102">
        <f t="shared" si="371"/>
        <v>-3.9999999999999147E-2</v>
      </c>
      <c r="AC363" s="102">
        <f t="shared" si="371"/>
        <v>-3.3333333333333215E-2</v>
      </c>
      <c r="AD363" s="102">
        <f t="shared" si="371"/>
        <v>-2.6666666666665506E-2</v>
      </c>
      <c r="AE363" s="102">
        <f t="shared" si="371"/>
        <v>-1.9999999999999574E-2</v>
      </c>
      <c r="AF363" s="102">
        <f t="shared" si="371"/>
        <v>-1.8000000000000682E-2</v>
      </c>
      <c r="AG363" s="102">
        <f t="shared" si="371"/>
        <v>-1.6000000000000014E-2</v>
      </c>
      <c r="AH363" s="102">
        <f t="shared" si="371"/>
        <v>-1.3999999999999346E-2</v>
      </c>
      <c r="AI363" s="102">
        <f t="shared" si="371"/>
        <v>-1.1999999999998678E-2</v>
      </c>
      <c r="AJ363" s="102">
        <f t="shared" si="371"/>
        <v>-9.9999999999997868E-3</v>
      </c>
      <c r="AK363" s="102">
        <f t="shared" si="371"/>
        <v>-6.0000000000002274E-3</v>
      </c>
      <c r="AL363" s="102">
        <f t="shared" si="371"/>
        <v>-1.9999999999988916E-3</v>
      </c>
      <c r="AM363" s="102">
        <f t="shared" si="371"/>
        <v>1.9999999999988916E-3</v>
      </c>
      <c r="AN363" s="102">
        <f t="shared" si="371"/>
        <v>6.0000000000002274E-3</v>
      </c>
      <c r="AO363" s="102">
        <f t="shared" si="371"/>
        <v>9.9999999999997868E-3</v>
      </c>
      <c r="AP363" s="103">
        <f t="shared" si="13"/>
        <v>9.9999999999997868E-3</v>
      </c>
    </row>
    <row r="364" spans="1:42" ht="12.75">
      <c r="A364" s="109">
        <v>42611</v>
      </c>
      <c r="B364" s="106">
        <v>9.1</v>
      </c>
      <c r="C364" s="97">
        <v>8.93</v>
      </c>
      <c r="D364" s="99">
        <v>8.7899999999999991</v>
      </c>
      <c r="E364" s="99">
        <f t="shared" si="0"/>
        <v>8.6649999999999991</v>
      </c>
      <c r="F364" s="99">
        <v>8.5399999999999991</v>
      </c>
      <c r="G364" s="99">
        <f t="shared" si="1"/>
        <v>8.4549999999999983</v>
      </c>
      <c r="H364" s="97">
        <v>8.3699999999999992</v>
      </c>
      <c r="I364" s="100">
        <f t="shared" si="2"/>
        <v>8.3266666666666662</v>
      </c>
      <c r="J364" s="100">
        <f t="shared" si="3"/>
        <v>8.2833333333333332</v>
      </c>
      <c r="K364" s="99">
        <v>8.24</v>
      </c>
      <c r="L364" s="99">
        <f t="shared" si="4"/>
        <v>8.2420000000000009</v>
      </c>
      <c r="M364" s="99">
        <f t="shared" si="5"/>
        <v>8.2439999999999998</v>
      </c>
      <c r="N364" s="99">
        <f t="shared" si="6"/>
        <v>8.2460000000000004</v>
      </c>
      <c r="O364" s="99">
        <f t="shared" si="7"/>
        <v>8.2479999999999993</v>
      </c>
      <c r="P364" s="97">
        <v>8.25</v>
      </c>
      <c r="Q364" s="100">
        <f t="shared" si="8"/>
        <v>8.27</v>
      </c>
      <c r="R364" s="100">
        <f t="shared" si="9"/>
        <v>8.2899999999999991</v>
      </c>
      <c r="S364" s="100">
        <f t="shared" si="10"/>
        <v>8.31</v>
      </c>
      <c r="T364" s="100">
        <f t="shared" si="11"/>
        <v>8.33</v>
      </c>
      <c r="U364" s="107">
        <v>8.35</v>
      </c>
      <c r="V364" s="102">
        <f t="shared" ref="V364:AO364" si="372">B364-B365</f>
        <v>-9.9999999999997868E-3</v>
      </c>
      <c r="W364" s="102">
        <f t="shared" si="372"/>
        <v>-9.9999999999997868E-3</v>
      </c>
      <c r="X364" s="102">
        <f t="shared" si="372"/>
        <v>0</v>
      </c>
      <c r="Y364" s="102">
        <f t="shared" si="372"/>
        <v>4.9999999999990052E-3</v>
      </c>
      <c r="Z364" s="102">
        <f t="shared" si="372"/>
        <v>9.9999999999997868E-3</v>
      </c>
      <c r="AA364" s="102">
        <f t="shared" si="372"/>
        <v>1.4999999999998792E-2</v>
      </c>
      <c r="AB364" s="102">
        <f t="shared" si="372"/>
        <v>1.9999999999999574E-2</v>
      </c>
      <c r="AC364" s="102">
        <f t="shared" si="372"/>
        <v>1.6666666666665719E-2</v>
      </c>
      <c r="AD364" s="102">
        <f t="shared" si="372"/>
        <v>1.3333333333333641E-2</v>
      </c>
      <c r="AE364" s="102">
        <f t="shared" si="372"/>
        <v>9.9999999999997868E-3</v>
      </c>
      <c r="AF364" s="102">
        <f t="shared" si="372"/>
        <v>8.0000000000008953E-3</v>
      </c>
      <c r="AG364" s="102">
        <f t="shared" si="372"/>
        <v>6.0000000000002274E-3</v>
      </c>
      <c r="AH364" s="102">
        <f t="shared" si="372"/>
        <v>3.9999999999995595E-3</v>
      </c>
      <c r="AI364" s="102">
        <f t="shared" si="372"/>
        <v>1.9999999999988916E-3</v>
      </c>
      <c r="AJ364" s="102">
        <f t="shared" si="372"/>
        <v>0</v>
      </c>
      <c r="AK364" s="102">
        <f t="shared" si="372"/>
        <v>-2.0000000000006679E-3</v>
      </c>
      <c r="AL364" s="102">
        <f t="shared" si="372"/>
        <v>-4.0000000000013358E-3</v>
      </c>
      <c r="AM364" s="102">
        <f t="shared" si="372"/>
        <v>-5.999999999998451E-3</v>
      </c>
      <c r="AN364" s="102">
        <f t="shared" si="372"/>
        <v>-7.9999999999991189E-3</v>
      </c>
      <c r="AO364" s="102">
        <f t="shared" si="372"/>
        <v>-9.9999999999997868E-3</v>
      </c>
      <c r="AP364" s="103">
        <f t="shared" si="13"/>
        <v>1.9999999999999574E-2</v>
      </c>
    </row>
    <row r="365" spans="1:42" ht="12.75">
      <c r="A365" s="109">
        <v>42608</v>
      </c>
      <c r="B365" s="106">
        <v>9.11</v>
      </c>
      <c r="C365" s="97">
        <v>8.94</v>
      </c>
      <c r="D365" s="99">
        <v>8.7899999999999991</v>
      </c>
      <c r="E365" s="99">
        <f t="shared" si="0"/>
        <v>8.66</v>
      </c>
      <c r="F365" s="99">
        <v>8.5299999999999994</v>
      </c>
      <c r="G365" s="99">
        <f t="shared" si="1"/>
        <v>8.44</v>
      </c>
      <c r="H365" s="97">
        <v>8.35</v>
      </c>
      <c r="I365" s="100">
        <f t="shared" si="2"/>
        <v>8.31</v>
      </c>
      <c r="J365" s="100">
        <f t="shared" si="3"/>
        <v>8.27</v>
      </c>
      <c r="K365" s="99">
        <v>8.23</v>
      </c>
      <c r="L365" s="99">
        <f t="shared" si="4"/>
        <v>8.234</v>
      </c>
      <c r="M365" s="99">
        <f t="shared" si="5"/>
        <v>8.2379999999999995</v>
      </c>
      <c r="N365" s="99">
        <f t="shared" si="6"/>
        <v>8.2420000000000009</v>
      </c>
      <c r="O365" s="99">
        <f t="shared" si="7"/>
        <v>8.2460000000000004</v>
      </c>
      <c r="P365" s="97">
        <v>8.25</v>
      </c>
      <c r="Q365" s="100">
        <f t="shared" si="8"/>
        <v>8.2720000000000002</v>
      </c>
      <c r="R365" s="100">
        <f t="shared" si="9"/>
        <v>8.2940000000000005</v>
      </c>
      <c r="S365" s="100">
        <f t="shared" si="10"/>
        <v>8.3159999999999989</v>
      </c>
      <c r="T365" s="100">
        <f t="shared" si="11"/>
        <v>8.3379999999999992</v>
      </c>
      <c r="U365" s="107">
        <v>8.36</v>
      </c>
      <c r="V365" s="102">
        <f t="shared" ref="V365:AO365" si="373">B365-B366</f>
        <v>-8.0000000000000071E-2</v>
      </c>
      <c r="W365" s="102">
        <f t="shared" si="373"/>
        <v>-3.0000000000001137E-2</v>
      </c>
      <c r="X365" s="102">
        <f t="shared" si="373"/>
        <v>-3.0000000000001137E-2</v>
      </c>
      <c r="Y365" s="102">
        <f t="shared" si="373"/>
        <v>-3.5000000000000142E-2</v>
      </c>
      <c r="Z365" s="102">
        <f t="shared" si="373"/>
        <v>-4.0000000000000924E-2</v>
      </c>
      <c r="AA365" s="102">
        <f t="shared" si="373"/>
        <v>-4.0000000000000924E-2</v>
      </c>
      <c r="AB365" s="102">
        <f t="shared" si="373"/>
        <v>-4.0000000000000924E-2</v>
      </c>
      <c r="AC365" s="102">
        <f t="shared" si="373"/>
        <v>-3.6666666666667069E-2</v>
      </c>
      <c r="AD365" s="102">
        <f t="shared" si="373"/>
        <v>-3.3333333333333215E-2</v>
      </c>
      <c r="AE365" s="102">
        <f t="shared" si="373"/>
        <v>-2.9999999999999361E-2</v>
      </c>
      <c r="AF365" s="102">
        <f t="shared" si="373"/>
        <v>-2.3999999999999133E-2</v>
      </c>
      <c r="AG365" s="102">
        <f t="shared" si="373"/>
        <v>-1.8000000000000682E-2</v>
      </c>
      <c r="AH365" s="102">
        <f t="shared" si="373"/>
        <v>-1.1999999999998678E-2</v>
      </c>
      <c r="AI365" s="102">
        <f t="shared" si="373"/>
        <v>-6.0000000000002274E-3</v>
      </c>
      <c r="AJ365" s="102">
        <f t="shared" si="373"/>
        <v>0</v>
      </c>
      <c r="AK365" s="102">
        <f t="shared" si="373"/>
        <v>0</v>
      </c>
      <c r="AL365" s="102">
        <f t="shared" si="373"/>
        <v>0</v>
      </c>
      <c r="AM365" s="102">
        <f t="shared" si="373"/>
        <v>0</v>
      </c>
      <c r="AN365" s="102">
        <f t="shared" si="373"/>
        <v>0</v>
      </c>
      <c r="AO365" s="102">
        <f t="shared" si="373"/>
        <v>0</v>
      </c>
      <c r="AP365" s="103">
        <f t="shared" si="13"/>
        <v>0</v>
      </c>
    </row>
    <row r="366" spans="1:42" ht="12.75">
      <c r="A366" s="109">
        <v>42607</v>
      </c>
      <c r="B366" s="106">
        <v>9.19</v>
      </c>
      <c r="C366" s="97">
        <v>8.9700000000000006</v>
      </c>
      <c r="D366" s="99">
        <v>8.82</v>
      </c>
      <c r="E366" s="99">
        <f t="shared" si="0"/>
        <v>8.6950000000000003</v>
      </c>
      <c r="F366" s="99">
        <v>8.57</v>
      </c>
      <c r="G366" s="99">
        <f t="shared" si="1"/>
        <v>8.48</v>
      </c>
      <c r="H366" s="97">
        <v>8.39</v>
      </c>
      <c r="I366" s="100">
        <f t="shared" si="2"/>
        <v>8.3466666666666676</v>
      </c>
      <c r="J366" s="100">
        <f t="shared" si="3"/>
        <v>8.3033333333333328</v>
      </c>
      <c r="K366" s="99">
        <v>8.26</v>
      </c>
      <c r="L366" s="99">
        <f t="shared" si="4"/>
        <v>8.2579999999999991</v>
      </c>
      <c r="M366" s="99">
        <f t="shared" si="5"/>
        <v>8.2560000000000002</v>
      </c>
      <c r="N366" s="99">
        <f t="shared" si="6"/>
        <v>8.2539999999999996</v>
      </c>
      <c r="O366" s="99">
        <f t="shared" si="7"/>
        <v>8.2520000000000007</v>
      </c>
      <c r="P366" s="97">
        <v>8.25</v>
      </c>
      <c r="Q366" s="100">
        <f t="shared" si="8"/>
        <v>8.2720000000000002</v>
      </c>
      <c r="R366" s="100">
        <f t="shared" si="9"/>
        <v>8.2940000000000005</v>
      </c>
      <c r="S366" s="100">
        <f t="shared" si="10"/>
        <v>8.3159999999999989</v>
      </c>
      <c r="T366" s="100">
        <f t="shared" si="11"/>
        <v>8.3379999999999992</v>
      </c>
      <c r="U366" s="107">
        <v>8.36</v>
      </c>
      <c r="V366" s="102">
        <f t="shared" ref="V366:AO366" si="374">B366-B367</f>
        <v>-6.0000000000000497E-2</v>
      </c>
      <c r="W366" s="102">
        <f t="shared" si="374"/>
        <v>-1.9999999999999574E-2</v>
      </c>
      <c r="X366" s="102">
        <f t="shared" si="374"/>
        <v>-1.9999999999999574E-2</v>
      </c>
      <c r="Y366" s="102">
        <f t="shared" si="374"/>
        <v>-2.4999999999998579E-2</v>
      </c>
      <c r="Z366" s="102">
        <f t="shared" si="374"/>
        <v>-2.9999999999999361E-2</v>
      </c>
      <c r="AA366" s="102">
        <f t="shared" si="374"/>
        <v>-2.9999999999999361E-2</v>
      </c>
      <c r="AB366" s="102">
        <f t="shared" si="374"/>
        <v>-2.9999999999999361E-2</v>
      </c>
      <c r="AC366" s="102">
        <f t="shared" si="374"/>
        <v>-3.3333333333333215E-2</v>
      </c>
      <c r="AD366" s="102">
        <f t="shared" si="374"/>
        <v>-3.6666666666667069E-2</v>
      </c>
      <c r="AE366" s="102">
        <f t="shared" si="374"/>
        <v>-4.0000000000000924E-2</v>
      </c>
      <c r="AF366" s="102">
        <f t="shared" si="374"/>
        <v>-4.6000000000001151E-2</v>
      </c>
      <c r="AG366" s="102">
        <f t="shared" si="374"/>
        <v>-5.1999999999999602E-2</v>
      </c>
      <c r="AH366" s="102">
        <f t="shared" si="374"/>
        <v>-5.8000000000001606E-2</v>
      </c>
      <c r="AI366" s="102">
        <f t="shared" si="374"/>
        <v>-6.4000000000000057E-2</v>
      </c>
      <c r="AJ366" s="102">
        <f t="shared" si="374"/>
        <v>-7.0000000000000284E-2</v>
      </c>
      <c r="AK366" s="102">
        <f t="shared" si="374"/>
        <v>-7.0000000000000284E-2</v>
      </c>
      <c r="AL366" s="102">
        <f t="shared" si="374"/>
        <v>-7.0000000000000284E-2</v>
      </c>
      <c r="AM366" s="102">
        <f t="shared" si="374"/>
        <v>-7.0000000000000284E-2</v>
      </c>
      <c r="AN366" s="102">
        <f t="shared" si="374"/>
        <v>-7.0000000000000284E-2</v>
      </c>
      <c r="AO366" s="102">
        <f t="shared" si="374"/>
        <v>-7.0000000000000284E-2</v>
      </c>
      <c r="AP366" s="103">
        <f t="shared" si="13"/>
        <v>-1.9999999999999574E-2</v>
      </c>
    </row>
    <row r="367" spans="1:42" ht="12.75">
      <c r="A367" s="109">
        <v>42606</v>
      </c>
      <c r="B367" s="106">
        <v>9.25</v>
      </c>
      <c r="C367" s="97">
        <v>8.99</v>
      </c>
      <c r="D367" s="99">
        <v>8.84</v>
      </c>
      <c r="E367" s="99">
        <f t="shared" si="0"/>
        <v>8.7199999999999989</v>
      </c>
      <c r="F367" s="99">
        <v>8.6</v>
      </c>
      <c r="G367" s="99">
        <f t="shared" si="1"/>
        <v>8.51</v>
      </c>
      <c r="H367" s="97">
        <v>8.42</v>
      </c>
      <c r="I367" s="100">
        <f t="shared" si="2"/>
        <v>8.3800000000000008</v>
      </c>
      <c r="J367" s="100">
        <f t="shared" si="3"/>
        <v>8.34</v>
      </c>
      <c r="K367" s="99">
        <v>8.3000000000000007</v>
      </c>
      <c r="L367" s="99">
        <f t="shared" si="4"/>
        <v>8.3040000000000003</v>
      </c>
      <c r="M367" s="99">
        <f t="shared" si="5"/>
        <v>8.3079999999999998</v>
      </c>
      <c r="N367" s="99">
        <f t="shared" si="6"/>
        <v>8.3120000000000012</v>
      </c>
      <c r="O367" s="99">
        <f t="shared" si="7"/>
        <v>8.3160000000000007</v>
      </c>
      <c r="P367" s="97">
        <v>8.32</v>
      </c>
      <c r="Q367" s="100">
        <f t="shared" si="8"/>
        <v>8.3420000000000005</v>
      </c>
      <c r="R367" s="100">
        <f t="shared" si="9"/>
        <v>8.3640000000000008</v>
      </c>
      <c r="S367" s="100">
        <f t="shared" si="10"/>
        <v>8.3859999999999992</v>
      </c>
      <c r="T367" s="100">
        <f t="shared" si="11"/>
        <v>8.4079999999999995</v>
      </c>
      <c r="U367" s="107">
        <v>8.43</v>
      </c>
      <c r="V367" s="102">
        <f t="shared" ref="V367:AO367" si="375">B367-B368</f>
        <v>-2.9999999999999361E-2</v>
      </c>
      <c r="W367" s="102">
        <f t="shared" si="375"/>
        <v>-3.9999999999999147E-2</v>
      </c>
      <c r="X367" s="102">
        <f t="shared" si="375"/>
        <v>-1.9999999999999574E-2</v>
      </c>
      <c r="Y367" s="102">
        <f t="shared" si="375"/>
        <v>4.9999999999990052E-3</v>
      </c>
      <c r="Z367" s="102">
        <f t="shared" si="375"/>
        <v>2.9999999999999361E-2</v>
      </c>
      <c r="AA367" s="102">
        <f t="shared" si="375"/>
        <v>3.4999999999998366E-2</v>
      </c>
      <c r="AB367" s="102">
        <f t="shared" si="375"/>
        <v>3.9999999999999147E-2</v>
      </c>
      <c r="AC367" s="102">
        <f t="shared" si="375"/>
        <v>4.3333333333333002E-2</v>
      </c>
      <c r="AD367" s="102">
        <f t="shared" si="375"/>
        <v>4.6666666666666856E-2</v>
      </c>
      <c r="AE367" s="102">
        <f t="shared" si="375"/>
        <v>5.0000000000000711E-2</v>
      </c>
      <c r="AF367" s="102">
        <f t="shared" si="375"/>
        <v>5.1999999999999602E-2</v>
      </c>
      <c r="AG367" s="102">
        <f t="shared" si="375"/>
        <v>5.400000000000027E-2</v>
      </c>
      <c r="AH367" s="102">
        <f t="shared" si="375"/>
        <v>5.6000000000000938E-2</v>
      </c>
      <c r="AI367" s="102">
        <f t="shared" si="375"/>
        <v>5.8000000000001606E-2</v>
      </c>
      <c r="AJ367" s="102">
        <f t="shared" si="375"/>
        <v>6.0000000000000497E-2</v>
      </c>
      <c r="AK367" s="102">
        <f t="shared" si="375"/>
        <v>6.0000000000000497E-2</v>
      </c>
      <c r="AL367" s="102">
        <f t="shared" si="375"/>
        <v>6.0000000000000497E-2</v>
      </c>
      <c r="AM367" s="102">
        <f t="shared" si="375"/>
        <v>6.0000000000000497E-2</v>
      </c>
      <c r="AN367" s="102">
        <f t="shared" si="375"/>
        <v>6.0000000000000497E-2</v>
      </c>
      <c r="AO367" s="102">
        <f t="shared" si="375"/>
        <v>6.0000000000000497E-2</v>
      </c>
      <c r="AP367" s="103">
        <f t="shared" si="13"/>
        <v>6.0000000000000497E-2</v>
      </c>
    </row>
    <row r="368" spans="1:42" ht="12.75">
      <c r="A368" s="109">
        <v>42605</v>
      </c>
      <c r="B368" s="106">
        <v>9.2799999999999994</v>
      </c>
      <c r="C368" s="97">
        <v>9.0299999999999994</v>
      </c>
      <c r="D368" s="99">
        <v>8.86</v>
      </c>
      <c r="E368" s="99">
        <f t="shared" si="0"/>
        <v>8.7149999999999999</v>
      </c>
      <c r="F368" s="99">
        <v>8.57</v>
      </c>
      <c r="G368" s="99">
        <f t="shared" si="1"/>
        <v>8.4750000000000014</v>
      </c>
      <c r="H368" s="97">
        <v>8.3800000000000008</v>
      </c>
      <c r="I368" s="100">
        <f t="shared" si="2"/>
        <v>8.3366666666666678</v>
      </c>
      <c r="J368" s="100">
        <f t="shared" si="3"/>
        <v>8.293333333333333</v>
      </c>
      <c r="K368" s="99">
        <v>8.25</v>
      </c>
      <c r="L368" s="99">
        <f t="shared" si="4"/>
        <v>8.2520000000000007</v>
      </c>
      <c r="M368" s="99">
        <f t="shared" si="5"/>
        <v>8.2539999999999996</v>
      </c>
      <c r="N368" s="99">
        <f t="shared" si="6"/>
        <v>8.2560000000000002</v>
      </c>
      <c r="O368" s="99">
        <f t="shared" si="7"/>
        <v>8.2579999999999991</v>
      </c>
      <c r="P368" s="97">
        <v>8.26</v>
      </c>
      <c r="Q368" s="100">
        <f t="shared" si="8"/>
        <v>8.282</v>
      </c>
      <c r="R368" s="100">
        <f t="shared" si="9"/>
        <v>8.3040000000000003</v>
      </c>
      <c r="S368" s="100">
        <f t="shared" si="10"/>
        <v>8.3259999999999987</v>
      </c>
      <c r="T368" s="100">
        <f t="shared" si="11"/>
        <v>8.347999999999999</v>
      </c>
      <c r="U368" s="107">
        <v>8.3699999999999992</v>
      </c>
      <c r="V368" s="102">
        <f t="shared" ref="V368:AO368" si="376">B368-B369</f>
        <v>9.9999999999997868E-3</v>
      </c>
      <c r="W368" s="102">
        <f t="shared" si="376"/>
        <v>-2.000000000000135E-2</v>
      </c>
      <c r="X368" s="102">
        <f t="shared" si="376"/>
        <v>-2.000000000000135E-2</v>
      </c>
      <c r="Y368" s="102">
        <f t="shared" si="376"/>
        <v>-3.0000000000001137E-2</v>
      </c>
      <c r="Z368" s="102">
        <f t="shared" si="376"/>
        <v>-3.9999999999999147E-2</v>
      </c>
      <c r="AA368" s="102">
        <f t="shared" si="376"/>
        <v>-3.9999999999999147E-2</v>
      </c>
      <c r="AB368" s="102">
        <f t="shared" si="376"/>
        <v>-3.9999999999999147E-2</v>
      </c>
      <c r="AC368" s="102">
        <f t="shared" si="376"/>
        <v>-4.3333333333333002E-2</v>
      </c>
      <c r="AD368" s="102">
        <f t="shared" si="376"/>
        <v>-4.6666666666666856E-2</v>
      </c>
      <c r="AE368" s="102">
        <f t="shared" si="376"/>
        <v>-5.0000000000000711E-2</v>
      </c>
      <c r="AF368" s="102">
        <f t="shared" si="376"/>
        <v>-5.0000000000000711E-2</v>
      </c>
      <c r="AG368" s="102">
        <f t="shared" si="376"/>
        <v>-5.0000000000000711E-2</v>
      </c>
      <c r="AH368" s="102">
        <f t="shared" si="376"/>
        <v>-5.0000000000000711E-2</v>
      </c>
      <c r="AI368" s="102">
        <f t="shared" si="376"/>
        <v>-5.0000000000000711E-2</v>
      </c>
      <c r="AJ368" s="102">
        <f t="shared" si="376"/>
        <v>-5.0000000000000711E-2</v>
      </c>
      <c r="AK368" s="102">
        <f t="shared" si="376"/>
        <v>-5.1999999999999602E-2</v>
      </c>
      <c r="AL368" s="102">
        <f t="shared" si="376"/>
        <v>-5.400000000000027E-2</v>
      </c>
      <c r="AM368" s="102">
        <f t="shared" si="376"/>
        <v>-5.6000000000000938E-2</v>
      </c>
      <c r="AN368" s="102">
        <f t="shared" si="376"/>
        <v>-5.8000000000001606E-2</v>
      </c>
      <c r="AO368" s="102">
        <f t="shared" si="376"/>
        <v>-6.0000000000000497E-2</v>
      </c>
      <c r="AP368" s="103">
        <f t="shared" si="13"/>
        <v>9.9999999999997868E-3</v>
      </c>
    </row>
    <row r="369" spans="1:42" ht="12.75">
      <c r="A369" s="109">
        <v>42604</v>
      </c>
      <c r="B369" s="106">
        <v>9.27</v>
      </c>
      <c r="C369" s="97">
        <v>9.0500000000000007</v>
      </c>
      <c r="D369" s="99">
        <v>8.8800000000000008</v>
      </c>
      <c r="E369" s="99">
        <f t="shared" si="0"/>
        <v>8.745000000000001</v>
      </c>
      <c r="F369" s="99">
        <v>8.61</v>
      </c>
      <c r="G369" s="99">
        <f t="shared" si="1"/>
        <v>8.5150000000000006</v>
      </c>
      <c r="H369" s="97">
        <v>8.42</v>
      </c>
      <c r="I369" s="100">
        <f t="shared" si="2"/>
        <v>8.3800000000000008</v>
      </c>
      <c r="J369" s="100">
        <f t="shared" si="3"/>
        <v>8.34</v>
      </c>
      <c r="K369" s="99">
        <v>8.3000000000000007</v>
      </c>
      <c r="L369" s="99">
        <f t="shared" si="4"/>
        <v>8.3020000000000014</v>
      </c>
      <c r="M369" s="99">
        <f t="shared" si="5"/>
        <v>8.3040000000000003</v>
      </c>
      <c r="N369" s="99">
        <f t="shared" si="6"/>
        <v>8.3060000000000009</v>
      </c>
      <c r="O369" s="99">
        <f t="shared" si="7"/>
        <v>8.3079999999999998</v>
      </c>
      <c r="P369" s="97">
        <v>8.31</v>
      </c>
      <c r="Q369" s="100">
        <f t="shared" si="8"/>
        <v>8.3339999999999996</v>
      </c>
      <c r="R369" s="100">
        <f t="shared" si="9"/>
        <v>8.3580000000000005</v>
      </c>
      <c r="S369" s="100">
        <f t="shared" si="10"/>
        <v>8.3819999999999997</v>
      </c>
      <c r="T369" s="100">
        <f t="shared" si="11"/>
        <v>8.4060000000000006</v>
      </c>
      <c r="U369" s="107">
        <v>8.43</v>
      </c>
      <c r="V369" s="102">
        <f t="shared" ref="V369:AO369" si="377">B369-B370</f>
        <v>0</v>
      </c>
      <c r="W369" s="102">
        <f t="shared" si="377"/>
        <v>1.0000000000001563E-2</v>
      </c>
      <c r="X369" s="102">
        <f t="shared" si="377"/>
        <v>1.0000000000001563E-2</v>
      </c>
      <c r="Y369" s="102">
        <f t="shared" si="377"/>
        <v>2.000000000000135E-2</v>
      </c>
      <c r="Z369" s="102">
        <f t="shared" si="377"/>
        <v>2.9999999999999361E-2</v>
      </c>
      <c r="AA369" s="102">
        <f t="shared" si="377"/>
        <v>3.0000000000001137E-2</v>
      </c>
      <c r="AB369" s="102">
        <f t="shared" si="377"/>
        <v>2.9999999999999361E-2</v>
      </c>
      <c r="AC369" s="102">
        <f t="shared" si="377"/>
        <v>3.0000000000001137E-2</v>
      </c>
      <c r="AD369" s="102">
        <f t="shared" si="377"/>
        <v>2.9999999999999361E-2</v>
      </c>
      <c r="AE369" s="102">
        <f t="shared" si="377"/>
        <v>3.0000000000001137E-2</v>
      </c>
      <c r="AF369" s="102">
        <f t="shared" si="377"/>
        <v>2.6000000000001577E-2</v>
      </c>
      <c r="AG369" s="102">
        <f t="shared" si="377"/>
        <v>2.2000000000000242E-2</v>
      </c>
      <c r="AH369" s="102">
        <f t="shared" si="377"/>
        <v>1.8000000000000682E-2</v>
      </c>
      <c r="AI369" s="102">
        <f t="shared" si="377"/>
        <v>1.3999999999999346E-2</v>
      </c>
      <c r="AJ369" s="102">
        <f t="shared" si="377"/>
        <v>9.9999999999997868E-3</v>
      </c>
      <c r="AK369" s="102">
        <f t="shared" si="377"/>
        <v>9.9999999999997868E-3</v>
      </c>
      <c r="AL369" s="102">
        <f t="shared" si="377"/>
        <v>9.9999999999997868E-3</v>
      </c>
      <c r="AM369" s="102">
        <f t="shared" si="377"/>
        <v>9.9999999999997868E-3</v>
      </c>
      <c r="AN369" s="102">
        <f t="shared" si="377"/>
        <v>9.9999999999997868E-3</v>
      </c>
      <c r="AO369" s="102">
        <f t="shared" si="377"/>
        <v>9.9999999999997868E-3</v>
      </c>
      <c r="AP369" s="103">
        <f t="shared" si="13"/>
        <v>3.0000000000001137E-2</v>
      </c>
    </row>
    <row r="370" spans="1:42" ht="12.75">
      <c r="A370" s="109">
        <v>42601</v>
      </c>
      <c r="B370" s="106">
        <v>9.27</v>
      </c>
      <c r="C370" s="97">
        <v>9.0399999999999991</v>
      </c>
      <c r="D370" s="99">
        <v>8.8699999999999992</v>
      </c>
      <c r="E370" s="99">
        <f t="shared" si="0"/>
        <v>8.7249999999999996</v>
      </c>
      <c r="F370" s="99">
        <v>8.58</v>
      </c>
      <c r="G370" s="99">
        <f t="shared" si="1"/>
        <v>8.4849999999999994</v>
      </c>
      <c r="H370" s="97">
        <v>8.39</v>
      </c>
      <c r="I370" s="100">
        <f t="shared" si="2"/>
        <v>8.35</v>
      </c>
      <c r="J370" s="100">
        <f t="shared" si="3"/>
        <v>8.31</v>
      </c>
      <c r="K370" s="99">
        <v>8.27</v>
      </c>
      <c r="L370" s="99">
        <f t="shared" si="4"/>
        <v>8.2759999999999998</v>
      </c>
      <c r="M370" s="99">
        <f t="shared" si="5"/>
        <v>8.282</v>
      </c>
      <c r="N370" s="99">
        <f t="shared" si="6"/>
        <v>8.2880000000000003</v>
      </c>
      <c r="O370" s="99">
        <f t="shared" si="7"/>
        <v>8.2940000000000005</v>
      </c>
      <c r="P370" s="97">
        <v>8.3000000000000007</v>
      </c>
      <c r="Q370" s="100">
        <f t="shared" si="8"/>
        <v>8.3239999999999998</v>
      </c>
      <c r="R370" s="100">
        <f t="shared" si="9"/>
        <v>8.3480000000000008</v>
      </c>
      <c r="S370" s="100">
        <f t="shared" si="10"/>
        <v>8.3719999999999999</v>
      </c>
      <c r="T370" s="100">
        <f t="shared" si="11"/>
        <v>8.3960000000000008</v>
      </c>
      <c r="U370" s="107">
        <v>8.42</v>
      </c>
      <c r="V370" s="102">
        <f t="shared" ref="V370:AO370" si="378">B370-B371</f>
        <v>-4.0000000000000924E-2</v>
      </c>
      <c r="W370" s="102">
        <f t="shared" si="378"/>
        <v>-1.0000000000001563E-2</v>
      </c>
      <c r="X370" s="102">
        <f t="shared" si="378"/>
        <v>-2.000000000000135E-2</v>
      </c>
      <c r="Y370" s="102">
        <f t="shared" si="378"/>
        <v>-2.5000000000000355E-2</v>
      </c>
      <c r="Z370" s="102">
        <f t="shared" si="378"/>
        <v>-2.9999999999999361E-2</v>
      </c>
      <c r="AA370" s="102">
        <f t="shared" si="378"/>
        <v>-1.9999999999999574E-2</v>
      </c>
      <c r="AB370" s="102">
        <f t="shared" si="378"/>
        <v>-9.9999999999997868E-3</v>
      </c>
      <c r="AC370" s="102">
        <f t="shared" si="378"/>
        <v>-3.3333333333338544E-3</v>
      </c>
      <c r="AD370" s="102">
        <f t="shared" si="378"/>
        <v>3.3333333333338544E-3</v>
      </c>
      <c r="AE370" s="102">
        <f t="shared" si="378"/>
        <v>9.9999999999997868E-3</v>
      </c>
      <c r="AF370" s="102">
        <f t="shared" si="378"/>
        <v>1.2000000000000455E-2</v>
      </c>
      <c r="AG370" s="102">
        <f t="shared" si="378"/>
        <v>1.4000000000001123E-2</v>
      </c>
      <c r="AH370" s="102">
        <f t="shared" si="378"/>
        <v>1.6000000000000014E-2</v>
      </c>
      <c r="AI370" s="102">
        <f t="shared" si="378"/>
        <v>1.8000000000000682E-2</v>
      </c>
      <c r="AJ370" s="102">
        <f t="shared" si="378"/>
        <v>2.000000000000135E-2</v>
      </c>
      <c r="AK370" s="102">
        <f t="shared" si="378"/>
        <v>2.2000000000000242E-2</v>
      </c>
      <c r="AL370" s="102">
        <f t="shared" si="378"/>
        <v>2.4000000000000909E-2</v>
      </c>
      <c r="AM370" s="102">
        <f t="shared" si="378"/>
        <v>2.5999999999999801E-2</v>
      </c>
      <c r="AN370" s="102">
        <f t="shared" si="378"/>
        <v>2.8000000000000469E-2</v>
      </c>
      <c r="AO370" s="102">
        <f t="shared" si="378"/>
        <v>2.9999999999999361E-2</v>
      </c>
      <c r="AP370" s="103">
        <f t="shared" si="13"/>
        <v>2.9999999999999361E-2</v>
      </c>
    </row>
    <row r="371" spans="1:42" ht="12.75">
      <c r="A371" s="109">
        <v>42600</v>
      </c>
      <c r="B371" s="106">
        <v>9.31</v>
      </c>
      <c r="C371" s="97">
        <v>9.0500000000000007</v>
      </c>
      <c r="D371" s="99">
        <v>8.89</v>
      </c>
      <c r="E371" s="99">
        <f t="shared" si="0"/>
        <v>8.75</v>
      </c>
      <c r="F371" s="99">
        <v>8.61</v>
      </c>
      <c r="G371" s="99">
        <f t="shared" si="1"/>
        <v>8.504999999999999</v>
      </c>
      <c r="H371" s="97">
        <v>8.4</v>
      </c>
      <c r="I371" s="100">
        <f t="shared" si="2"/>
        <v>8.3533333333333335</v>
      </c>
      <c r="J371" s="100">
        <f t="shared" si="3"/>
        <v>8.3066666666666666</v>
      </c>
      <c r="K371" s="99">
        <v>8.26</v>
      </c>
      <c r="L371" s="99">
        <f t="shared" si="4"/>
        <v>8.2639999999999993</v>
      </c>
      <c r="M371" s="99">
        <f t="shared" si="5"/>
        <v>8.2679999999999989</v>
      </c>
      <c r="N371" s="99">
        <f t="shared" si="6"/>
        <v>8.2720000000000002</v>
      </c>
      <c r="O371" s="99">
        <f t="shared" si="7"/>
        <v>8.2759999999999998</v>
      </c>
      <c r="P371" s="97">
        <v>8.2799999999999994</v>
      </c>
      <c r="Q371" s="100">
        <f t="shared" si="8"/>
        <v>8.3019999999999996</v>
      </c>
      <c r="R371" s="100">
        <f t="shared" si="9"/>
        <v>8.3239999999999998</v>
      </c>
      <c r="S371" s="100">
        <f t="shared" si="10"/>
        <v>8.3460000000000001</v>
      </c>
      <c r="T371" s="100">
        <f t="shared" si="11"/>
        <v>8.3680000000000003</v>
      </c>
      <c r="U371" s="107">
        <v>8.39</v>
      </c>
      <c r="V371" s="102">
        <f t="shared" ref="V371:AO371" si="379">B371-B372</f>
        <v>9.9999999999997868E-3</v>
      </c>
      <c r="W371" s="102">
        <f t="shared" si="379"/>
        <v>-2.9999999999999361E-2</v>
      </c>
      <c r="X371" s="102">
        <f t="shared" si="379"/>
        <v>-5.9999999999998721E-2</v>
      </c>
      <c r="Y371" s="102">
        <f t="shared" si="379"/>
        <v>-5.9999999999998721E-2</v>
      </c>
      <c r="Z371" s="102">
        <f t="shared" si="379"/>
        <v>-6.0000000000000497E-2</v>
      </c>
      <c r="AA371" s="102">
        <f t="shared" si="379"/>
        <v>-5.4999999999999716E-2</v>
      </c>
      <c r="AB371" s="102">
        <f t="shared" si="379"/>
        <v>-4.9999999999998934E-2</v>
      </c>
      <c r="AC371" s="102">
        <f t="shared" si="379"/>
        <v>-4.6666666666666856E-2</v>
      </c>
      <c r="AD371" s="102">
        <f t="shared" si="379"/>
        <v>-4.3333333333333002E-2</v>
      </c>
      <c r="AE371" s="102">
        <f t="shared" si="379"/>
        <v>-4.0000000000000924E-2</v>
      </c>
      <c r="AF371" s="102">
        <f t="shared" si="379"/>
        <v>-3.4000000000000696E-2</v>
      </c>
      <c r="AG371" s="102">
        <f t="shared" si="379"/>
        <v>-2.8000000000000469E-2</v>
      </c>
      <c r="AH371" s="102">
        <f t="shared" si="379"/>
        <v>-2.2000000000000242E-2</v>
      </c>
      <c r="AI371" s="102">
        <f t="shared" si="379"/>
        <v>-1.6000000000000014E-2</v>
      </c>
      <c r="AJ371" s="102">
        <f t="shared" si="379"/>
        <v>-9.9999999999997868E-3</v>
      </c>
      <c r="AK371" s="102">
        <f t="shared" si="379"/>
        <v>-3.9999999999995595E-3</v>
      </c>
      <c r="AL371" s="102">
        <f t="shared" si="379"/>
        <v>2.0000000000006679E-3</v>
      </c>
      <c r="AM371" s="102">
        <f t="shared" si="379"/>
        <v>8.0000000000008953E-3</v>
      </c>
      <c r="AN371" s="102">
        <f t="shared" si="379"/>
        <v>1.4000000000001123E-2</v>
      </c>
      <c r="AO371" s="102">
        <f t="shared" si="379"/>
        <v>2.000000000000135E-2</v>
      </c>
      <c r="AP371" s="103">
        <f t="shared" si="13"/>
        <v>2.000000000000135E-2</v>
      </c>
    </row>
    <row r="372" spans="1:42" ht="12.75">
      <c r="A372" s="109">
        <v>42599</v>
      </c>
      <c r="B372" s="106">
        <v>9.3000000000000007</v>
      </c>
      <c r="C372" s="97">
        <v>9.08</v>
      </c>
      <c r="D372" s="99">
        <v>8.9499999999999993</v>
      </c>
      <c r="E372" s="99">
        <f t="shared" si="0"/>
        <v>8.8099999999999987</v>
      </c>
      <c r="F372" s="99">
        <v>8.67</v>
      </c>
      <c r="G372" s="99">
        <f t="shared" si="1"/>
        <v>8.5599999999999987</v>
      </c>
      <c r="H372" s="97">
        <v>8.4499999999999993</v>
      </c>
      <c r="I372" s="100">
        <f t="shared" si="2"/>
        <v>8.4</v>
      </c>
      <c r="J372" s="100">
        <f t="shared" si="3"/>
        <v>8.35</v>
      </c>
      <c r="K372" s="99">
        <v>8.3000000000000007</v>
      </c>
      <c r="L372" s="99">
        <f t="shared" si="4"/>
        <v>8.298</v>
      </c>
      <c r="M372" s="99">
        <f t="shared" si="5"/>
        <v>8.2959999999999994</v>
      </c>
      <c r="N372" s="99">
        <f t="shared" si="6"/>
        <v>8.2940000000000005</v>
      </c>
      <c r="O372" s="99">
        <f t="shared" si="7"/>
        <v>8.2919999999999998</v>
      </c>
      <c r="P372" s="97">
        <v>8.2899999999999991</v>
      </c>
      <c r="Q372" s="100">
        <f t="shared" si="8"/>
        <v>8.3059999999999992</v>
      </c>
      <c r="R372" s="100">
        <f t="shared" si="9"/>
        <v>8.3219999999999992</v>
      </c>
      <c r="S372" s="100">
        <f t="shared" si="10"/>
        <v>8.3379999999999992</v>
      </c>
      <c r="T372" s="100">
        <f t="shared" si="11"/>
        <v>8.3539999999999992</v>
      </c>
      <c r="U372" s="107">
        <v>8.3699999999999992</v>
      </c>
      <c r="V372" s="102">
        <f t="shared" ref="V372:AO372" si="380">B372-B373</f>
        <v>0</v>
      </c>
      <c r="W372" s="102">
        <f t="shared" si="380"/>
        <v>-9.9999999999997868E-3</v>
      </c>
      <c r="X372" s="102">
        <f t="shared" si="380"/>
        <v>0</v>
      </c>
      <c r="Y372" s="102">
        <f t="shared" si="380"/>
        <v>2.4999999999998579E-2</v>
      </c>
      <c r="Z372" s="102">
        <f t="shared" si="380"/>
        <v>5.0000000000000711E-2</v>
      </c>
      <c r="AA372" s="102">
        <f t="shared" si="380"/>
        <v>5.4999999999999716E-2</v>
      </c>
      <c r="AB372" s="102">
        <f t="shared" si="380"/>
        <v>5.9999999999998721E-2</v>
      </c>
      <c r="AC372" s="102">
        <f t="shared" si="380"/>
        <v>5.3333333333332789E-2</v>
      </c>
      <c r="AD372" s="102">
        <f t="shared" si="380"/>
        <v>4.6666666666666856E-2</v>
      </c>
      <c r="AE372" s="102">
        <f t="shared" si="380"/>
        <v>4.0000000000000924E-2</v>
      </c>
      <c r="AF372" s="102">
        <f t="shared" si="380"/>
        <v>3.5999999999999588E-2</v>
      </c>
      <c r="AG372" s="102">
        <f t="shared" si="380"/>
        <v>3.2000000000000028E-2</v>
      </c>
      <c r="AH372" s="102">
        <f t="shared" si="380"/>
        <v>2.8000000000000469E-2</v>
      </c>
      <c r="AI372" s="102">
        <f t="shared" si="380"/>
        <v>2.4000000000000909E-2</v>
      </c>
      <c r="AJ372" s="102">
        <f t="shared" si="380"/>
        <v>1.9999999999999574E-2</v>
      </c>
      <c r="AK372" s="102">
        <f t="shared" si="380"/>
        <v>1.7999999999998906E-2</v>
      </c>
      <c r="AL372" s="102">
        <f t="shared" si="380"/>
        <v>1.6000000000000014E-2</v>
      </c>
      <c r="AM372" s="102">
        <f t="shared" si="380"/>
        <v>1.3999999999999346E-2</v>
      </c>
      <c r="AN372" s="102">
        <f t="shared" si="380"/>
        <v>1.2000000000000455E-2</v>
      </c>
      <c r="AO372" s="102">
        <f t="shared" si="380"/>
        <v>9.9999999999997868E-3</v>
      </c>
      <c r="AP372" s="103">
        <f t="shared" si="13"/>
        <v>5.9999999999998721E-2</v>
      </c>
    </row>
    <row r="373" spans="1:42" ht="12.75">
      <c r="A373" s="109">
        <v>42598</v>
      </c>
      <c r="B373" s="106">
        <v>9.3000000000000007</v>
      </c>
      <c r="C373" s="97">
        <v>9.09</v>
      </c>
      <c r="D373" s="99">
        <v>8.9499999999999993</v>
      </c>
      <c r="E373" s="99">
        <f t="shared" si="0"/>
        <v>8.7850000000000001</v>
      </c>
      <c r="F373" s="99">
        <v>8.6199999999999992</v>
      </c>
      <c r="G373" s="99">
        <f t="shared" si="1"/>
        <v>8.504999999999999</v>
      </c>
      <c r="H373" s="97">
        <v>8.39</v>
      </c>
      <c r="I373" s="100">
        <f t="shared" si="2"/>
        <v>8.3466666666666676</v>
      </c>
      <c r="J373" s="100">
        <f t="shared" si="3"/>
        <v>8.3033333333333328</v>
      </c>
      <c r="K373" s="99">
        <v>8.26</v>
      </c>
      <c r="L373" s="99">
        <f t="shared" si="4"/>
        <v>8.2620000000000005</v>
      </c>
      <c r="M373" s="99">
        <f t="shared" si="5"/>
        <v>8.2639999999999993</v>
      </c>
      <c r="N373" s="99">
        <f t="shared" si="6"/>
        <v>8.266</v>
      </c>
      <c r="O373" s="99">
        <f t="shared" si="7"/>
        <v>8.2679999999999989</v>
      </c>
      <c r="P373" s="97">
        <v>8.27</v>
      </c>
      <c r="Q373" s="100">
        <f t="shared" si="8"/>
        <v>8.2880000000000003</v>
      </c>
      <c r="R373" s="100">
        <f t="shared" si="9"/>
        <v>8.3059999999999992</v>
      </c>
      <c r="S373" s="100">
        <f t="shared" si="10"/>
        <v>8.3239999999999998</v>
      </c>
      <c r="T373" s="100">
        <f t="shared" si="11"/>
        <v>8.3419999999999987</v>
      </c>
      <c r="U373" s="107">
        <v>8.36</v>
      </c>
      <c r="V373" s="102">
        <f t="shared" ref="V373:AO373" si="381">B373-B374</f>
        <v>0</v>
      </c>
      <c r="W373" s="102">
        <f t="shared" si="381"/>
        <v>2.9999999999999361E-2</v>
      </c>
      <c r="X373" s="102">
        <f t="shared" si="381"/>
        <v>2.9999999999999361E-2</v>
      </c>
      <c r="Y373" s="102">
        <f t="shared" si="381"/>
        <v>1.5000000000000568E-2</v>
      </c>
      <c r="Z373" s="102">
        <f t="shared" si="381"/>
        <v>0</v>
      </c>
      <c r="AA373" s="102">
        <f t="shared" si="381"/>
        <v>-5.0000000000007816E-3</v>
      </c>
      <c r="AB373" s="102">
        <f t="shared" si="381"/>
        <v>-9.9999999999997868E-3</v>
      </c>
      <c r="AC373" s="102">
        <f t="shared" si="381"/>
        <v>-9.9999999999997868E-3</v>
      </c>
      <c r="AD373" s="102">
        <f t="shared" si="381"/>
        <v>-9.9999999999997868E-3</v>
      </c>
      <c r="AE373" s="102">
        <f t="shared" si="381"/>
        <v>-9.9999999999997868E-3</v>
      </c>
      <c r="AF373" s="102">
        <f t="shared" si="381"/>
        <v>-1.1999999999998678E-2</v>
      </c>
      <c r="AG373" s="102">
        <f t="shared" si="381"/>
        <v>-1.3999999999999346E-2</v>
      </c>
      <c r="AH373" s="102">
        <f t="shared" si="381"/>
        <v>-1.6000000000000014E-2</v>
      </c>
      <c r="AI373" s="102">
        <f t="shared" si="381"/>
        <v>-1.8000000000000682E-2</v>
      </c>
      <c r="AJ373" s="102">
        <f t="shared" si="381"/>
        <v>-1.9999999999999574E-2</v>
      </c>
      <c r="AK373" s="102">
        <f t="shared" si="381"/>
        <v>-1.9999999999999574E-2</v>
      </c>
      <c r="AL373" s="102">
        <f t="shared" si="381"/>
        <v>-2.000000000000135E-2</v>
      </c>
      <c r="AM373" s="102">
        <f t="shared" si="381"/>
        <v>-1.9999999999999574E-2</v>
      </c>
      <c r="AN373" s="102">
        <f t="shared" si="381"/>
        <v>-2.000000000000135E-2</v>
      </c>
      <c r="AO373" s="102">
        <f t="shared" si="381"/>
        <v>-2.000000000000135E-2</v>
      </c>
      <c r="AP373" s="103">
        <f t="shared" si="13"/>
        <v>2.9999999999999361E-2</v>
      </c>
    </row>
    <row r="374" spans="1:42" ht="12.75">
      <c r="A374" s="109">
        <v>42597</v>
      </c>
      <c r="B374" s="106">
        <v>9.3000000000000007</v>
      </c>
      <c r="C374" s="97">
        <v>9.06</v>
      </c>
      <c r="D374" s="99">
        <v>8.92</v>
      </c>
      <c r="E374" s="99">
        <f t="shared" si="0"/>
        <v>8.77</v>
      </c>
      <c r="F374" s="99">
        <v>8.6199999999999992</v>
      </c>
      <c r="G374" s="99">
        <f t="shared" si="1"/>
        <v>8.51</v>
      </c>
      <c r="H374" s="97">
        <v>8.4</v>
      </c>
      <c r="I374" s="100">
        <f t="shared" si="2"/>
        <v>8.3566666666666674</v>
      </c>
      <c r="J374" s="100">
        <f t="shared" si="3"/>
        <v>8.3133333333333326</v>
      </c>
      <c r="K374" s="99">
        <v>8.27</v>
      </c>
      <c r="L374" s="99">
        <f t="shared" si="4"/>
        <v>8.2739999999999991</v>
      </c>
      <c r="M374" s="99">
        <f t="shared" si="5"/>
        <v>8.2779999999999987</v>
      </c>
      <c r="N374" s="99">
        <f t="shared" si="6"/>
        <v>8.282</v>
      </c>
      <c r="O374" s="99">
        <f t="shared" si="7"/>
        <v>8.2859999999999996</v>
      </c>
      <c r="P374" s="97">
        <v>8.2899999999999991</v>
      </c>
      <c r="Q374" s="100">
        <f t="shared" si="8"/>
        <v>8.3079999999999998</v>
      </c>
      <c r="R374" s="100">
        <f t="shared" si="9"/>
        <v>8.3260000000000005</v>
      </c>
      <c r="S374" s="100">
        <f t="shared" si="10"/>
        <v>8.3439999999999994</v>
      </c>
      <c r="T374" s="100">
        <f t="shared" si="11"/>
        <v>8.3620000000000001</v>
      </c>
      <c r="U374" s="107">
        <v>8.3800000000000008</v>
      </c>
      <c r="V374" s="102">
        <f t="shared" ref="V374:AO374" si="382">B374-B375</f>
        <v>-2.9999999999999361E-2</v>
      </c>
      <c r="W374" s="102">
        <f t="shared" si="382"/>
        <v>-3.9999999999999147E-2</v>
      </c>
      <c r="X374" s="102">
        <f t="shared" si="382"/>
        <v>-9.9999999999997868E-3</v>
      </c>
      <c r="Y374" s="102">
        <f t="shared" si="382"/>
        <v>-1.0000000000001563E-2</v>
      </c>
      <c r="Z374" s="102">
        <f t="shared" si="382"/>
        <v>-1.0000000000001563E-2</v>
      </c>
      <c r="AA374" s="102">
        <f t="shared" si="382"/>
        <v>-1.5000000000000568E-2</v>
      </c>
      <c r="AB374" s="102">
        <f t="shared" si="382"/>
        <v>-1.9999999999999574E-2</v>
      </c>
      <c r="AC374" s="102">
        <f t="shared" si="382"/>
        <v>-2.6666666666665506E-2</v>
      </c>
      <c r="AD374" s="102">
        <f t="shared" si="382"/>
        <v>-3.3333333333334991E-2</v>
      </c>
      <c r="AE374" s="102">
        <f t="shared" si="382"/>
        <v>-4.0000000000000924E-2</v>
      </c>
      <c r="AF374" s="102">
        <f t="shared" si="382"/>
        <v>-4.4000000000000483E-2</v>
      </c>
      <c r="AG374" s="102">
        <f t="shared" si="382"/>
        <v>-4.8000000000001819E-2</v>
      </c>
      <c r="AH374" s="102">
        <f t="shared" si="382"/>
        <v>-5.1999999999999602E-2</v>
      </c>
      <c r="AI374" s="102">
        <f t="shared" si="382"/>
        <v>-5.6000000000000938E-2</v>
      </c>
      <c r="AJ374" s="102">
        <f t="shared" si="382"/>
        <v>-6.0000000000000497E-2</v>
      </c>
      <c r="AK374" s="102">
        <f t="shared" si="382"/>
        <v>-6.4000000000000057E-2</v>
      </c>
      <c r="AL374" s="102">
        <f t="shared" si="382"/>
        <v>-6.7999999999999616E-2</v>
      </c>
      <c r="AM374" s="102">
        <f t="shared" si="382"/>
        <v>-7.2000000000000952E-2</v>
      </c>
      <c r="AN374" s="102">
        <f t="shared" si="382"/>
        <v>-7.6000000000000512E-2</v>
      </c>
      <c r="AO374" s="102">
        <f t="shared" si="382"/>
        <v>-8.0000000000000071E-2</v>
      </c>
      <c r="AP374" s="103">
        <f t="shared" si="13"/>
        <v>-9.9999999999997868E-3</v>
      </c>
    </row>
    <row r="375" spans="1:42" ht="12.75">
      <c r="A375" s="109">
        <v>42594</v>
      </c>
      <c r="B375" s="106">
        <v>9.33</v>
      </c>
      <c r="C375" s="97">
        <v>9.1</v>
      </c>
      <c r="D375" s="99">
        <v>8.93</v>
      </c>
      <c r="E375" s="99">
        <f t="shared" si="0"/>
        <v>8.7800000000000011</v>
      </c>
      <c r="F375" s="99">
        <v>8.6300000000000008</v>
      </c>
      <c r="G375" s="99">
        <f t="shared" si="1"/>
        <v>8.5250000000000004</v>
      </c>
      <c r="H375" s="97">
        <v>8.42</v>
      </c>
      <c r="I375" s="100">
        <f t="shared" si="2"/>
        <v>8.3833333333333329</v>
      </c>
      <c r="J375" s="100">
        <f t="shared" si="3"/>
        <v>8.3466666666666676</v>
      </c>
      <c r="K375" s="99">
        <v>8.31</v>
      </c>
      <c r="L375" s="99">
        <f t="shared" si="4"/>
        <v>8.3179999999999996</v>
      </c>
      <c r="M375" s="99">
        <f t="shared" si="5"/>
        <v>8.3260000000000005</v>
      </c>
      <c r="N375" s="99">
        <f t="shared" si="6"/>
        <v>8.3339999999999996</v>
      </c>
      <c r="O375" s="99">
        <f t="shared" si="7"/>
        <v>8.3420000000000005</v>
      </c>
      <c r="P375" s="97">
        <v>8.35</v>
      </c>
      <c r="Q375" s="100">
        <f t="shared" si="8"/>
        <v>8.3719999999999999</v>
      </c>
      <c r="R375" s="100">
        <f t="shared" si="9"/>
        <v>8.3940000000000001</v>
      </c>
      <c r="S375" s="100">
        <f t="shared" si="10"/>
        <v>8.4160000000000004</v>
      </c>
      <c r="T375" s="100">
        <f t="shared" si="11"/>
        <v>8.4380000000000006</v>
      </c>
      <c r="U375" s="107">
        <v>8.4600000000000009</v>
      </c>
      <c r="V375" s="102">
        <f t="shared" ref="V375:AO375" si="383">B375-B376</f>
        <v>9.9999999999997868E-3</v>
      </c>
      <c r="W375" s="102">
        <f t="shared" si="383"/>
        <v>2.9999999999999361E-2</v>
      </c>
      <c r="X375" s="102">
        <f t="shared" si="383"/>
        <v>7.0000000000000284E-2</v>
      </c>
      <c r="Y375" s="102">
        <f t="shared" si="383"/>
        <v>8.0000000000001847E-2</v>
      </c>
      <c r="Z375" s="102">
        <f t="shared" si="383"/>
        <v>9.0000000000001634E-2</v>
      </c>
      <c r="AA375" s="102">
        <f t="shared" si="383"/>
        <v>8.0000000000000071E-2</v>
      </c>
      <c r="AB375" s="102">
        <f t="shared" si="383"/>
        <v>7.0000000000000284E-2</v>
      </c>
      <c r="AC375" s="102">
        <f t="shared" si="383"/>
        <v>7.3333333333332362E-2</v>
      </c>
      <c r="AD375" s="102">
        <f t="shared" si="383"/>
        <v>7.6666666666667993E-2</v>
      </c>
      <c r="AE375" s="102">
        <f t="shared" si="383"/>
        <v>8.0000000000000071E-2</v>
      </c>
      <c r="AF375" s="102">
        <f t="shared" si="383"/>
        <v>8.3999999999999631E-2</v>
      </c>
      <c r="AG375" s="102">
        <f t="shared" si="383"/>
        <v>8.8000000000000966E-2</v>
      </c>
      <c r="AH375" s="102">
        <f t="shared" si="383"/>
        <v>9.1999999999998749E-2</v>
      </c>
      <c r="AI375" s="102">
        <f t="shared" si="383"/>
        <v>9.6000000000000085E-2</v>
      </c>
      <c r="AJ375" s="102">
        <f t="shared" si="383"/>
        <v>9.9999999999999645E-2</v>
      </c>
      <c r="AK375" s="102">
        <f t="shared" si="383"/>
        <v>9.9999999999999645E-2</v>
      </c>
      <c r="AL375" s="102">
        <f t="shared" si="383"/>
        <v>9.9999999999999645E-2</v>
      </c>
      <c r="AM375" s="102">
        <f t="shared" si="383"/>
        <v>0.10000000000000142</v>
      </c>
      <c r="AN375" s="102">
        <f t="shared" si="383"/>
        <v>0.10000000000000142</v>
      </c>
      <c r="AO375" s="102">
        <f t="shared" si="383"/>
        <v>0.10000000000000142</v>
      </c>
      <c r="AP375" s="103">
        <f t="shared" si="13"/>
        <v>0.10000000000000142</v>
      </c>
    </row>
    <row r="376" spans="1:42" ht="12.75">
      <c r="A376" s="109">
        <v>42593</v>
      </c>
      <c r="B376" s="106">
        <v>9.32</v>
      </c>
      <c r="C376" s="97">
        <v>9.07</v>
      </c>
      <c r="D376" s="99">
        <v>8.86</v>
      </c>
      <c r="E376" s="99">
        <f t="shared" si="0"/>
        <v>8.6999999999999993</v>
      </c>
      <c r="F376" s="99">
        <v>8.5399999999999991</v>
      </c>
      <c r="G376" s="99">
        <f t="shared" si="1"/>
        <v>8.4450000000000003</v>
      </c>
      <c r="H376" s="97">
        <v>8.35</v>
      </c>
      <c r="I376" s="100">
        <f t="shared" si="2"/>
        <v>8.31</v>
      </c>
      <c r="J376" s="100">
        <f t="shared" si="3"/>
        <v>8.27</v>
      </c>
      <c r="K376" s="99">
        <v>8.23</v>
      </c>
      <c r="L376" s="99">
        <f t="shared" si="4"/>
        <v>8.234</v>
      </c>
      <c r="M376" s="99">
        <f t="shared" si="5"/>
        <v>8.2379999999999995</v>
      </c>
      <c r="N376" s="99">
        <f t="shared" si="6"/>
        <v>8.2420000000000009</v>
      </c>
      <c r="O376" s="99">
        <f t="shared" si="7"/>
        <v>8.2460000000000004</v>
      </c>
      <c r="P376" s="97">
        <v>8.25</v>
      </c>
      <c r="Q376" s="100">
        <f t="shared" si="8"/>
        <v>8.2720000000000002</v>
      </c>
      <c r="R376" s="100">
        <f t="shared" si="9"/>
        <v>8.2940000000000005</v>
      </c>
      <c r="S376" s="100">
        <f t="shared" si="10"/>
        <v>8.3159999999999989</v>
      </c>
      <c r="T376" s="100">
        <f t="shared" si="11"/>
        <v>8.3379999999999992</v>
      </c>
      <c r="U376" s="107">
        <v>8.36</v>
      </c>
      <c r="V376" s="102">
        <f t="shared" ref="V376:AO376" si="384">B376-B377</f>
        <v>1.9999999999999574E-2</v>
      </c>
      <c r="W376" s="102">
        <f t="shared" si="384"/>
        <v>9.9999999999997868E-3</v>
      </c>
      <c r="X376" s="102">
        <f t="shared" si="384"/>
        <v>0</v>
      </c>
      <c r="Y376" s="102">
        <f t="shared" si="384"/>
        <v>0</v>
      </c>
      <c r="Z376" s="102">
        <f t="shared" si="384"/>
        <v>0</v>
      </c>
      <c r="AA376" s="102">
        <f t="shared" si="384"/>
        <v>5.0000000000007816E-3</v>
      </c>
      <c r="AB376" s="102">
        <f t="shared" si="384"/>
        <v>9.9999999999997868E-3</v>
      </c>
      <c r="AC376" s="102">
        <f t="shared" si="384"/>
        <v>6.6666666666677088E-3</v>
      </c>
      <c r="AD376" s="102">
        <f t="shared" si="384"/>
        <v>3.333333333332078E-3</v>
      </c>
      <c r="AE376" s="102">
        <f t="shared" si="384"/>
        <v>0</v>
      </c>
      <c r="AF376" s="102">
        <f t="shared" si="384"/>
        <v>-2.0000000000006679E-3</v>
      </c>
      <c r="AG376" s="102">
        <f t="shared" si="384"/>
        <v>-4.0000000000013358E-3</v>
      </c>
      <c r="AH376" s="102">
        <f t="shared" si="384"/>
        <v>-5.999999999998451E-3</v>
      </c>
      <c r="AI376" s="102">
        <f t="shared" si="384"/>
        <v>-7.9999999999991189E-3</v>
      </c>
      <c r="AJ376" s="102">
        <f t="shared" si="384"/>
        <v>-9.9999999999997868E-3</v>
      </c>
      <c r="AK376" s="102">
        <f t="shared" si="384"/>
        <v>-7.9999999999991189E-3</v>
      </c>
      <c r="AL376" s="102">
        <f t="shared" si="384"/>
        <v>-5.999999999998451E-3</v>
      </c>
      <c r="AM376" s="102">
        <f t="shared" si="384"/>
        <v>-4.0000000000013358E-3</v>
      </c>
      <c r="AN376" s="102">
        <f t="shared" si="384"/>
        <v>-2.0000000000006679E-3</v>
      </c>
      <c r="AO376" s="102">
        <f t="shared" si="384"/>
        <v>0</v>
      </c>
      <c r="AP376" s="103">
        <f t="shared" si="13"/>
        <v>1.9999999999999574E-2</v>
      </c>
    </row>
    <row r="377" spans="1:42" ht="12.75">
      <c r="A377" s="109">
        <v>42592</v>
      </c>
      <c r="B377" s="106">
        <v>9.3000000000000007</v>
      </c>
      <c r="C377" s="97">
        <v>9.06</v>
      </c>
      <c r="D377" s="99">
        <v>8.86</v>
      </c>
      <c r="E377" s="99">
        <f t="shared" si="0"/>
        <v>8.6999999999999993</v>
      </c>
      <c r="F377" s="99">
        <v>8.5399999999999991</v>
      </c>
      <c r="G377" s="99">
        <f t="shared" si="1"/>
        <v>8.44</v>
      </c>
      <c r="H377" s="97">
        <v>8.34</v>
      </c>
      <c r="I377" s="100">
        <f t="shared" si="2"/>
        <v>8.3033333333333328</v>
      </c>
      <c r="J377" s="100">
        <f t="shared" si="3"/>
        <v>8.2666666666666675</v>
      </c>
      <c r="K377" s="99">
        <v>8.23</v>
      </c>
      <c r="L377" s="99">
        <f t="shared" si="4"/>
        <v>8.2360000000000007</v>
      </c>
      <c r="M377" s="99">
        <f t="shared" si="5"/>
        <v>8.2420000000000009</v>
      </c>
      <c r="N377" s="99">
        <f t="shared" si="6"/>
        <v>8.2479999999999993</v>
      </c>
      <c r="O377" s="99">
        <f t="shared" si="7"/>
        <v>8.2539999999999996</v>
      </c>
      <c r="P377" s="97">
        <v>8.26</v>
      </c>
      <c r="Q377" s="100">
        <f t="shared" si="8"/>
        <v>8.2799999999999994</v>
      </c>
      <c r="R377" s="100">
        <f t="shared" si="9"/>
        <v>8.2999999999999989</v>
      </c>
      <c r="S377" s="100">
        <f t="shared" si="10"/>
        <v>8.32</v>
      </c>
      <c r="T377" s="100">
        <f t="shared" si="11"/>
        <v>8.34</v>
      </c>
      <c r="U377" s="107">
        <v>8.36</v>
      </c>
      <c r="V377" s="102">
        <f t="shared" ref="V377:AO377" si="385">B377-B378</f>
        <v>-9.9999999999997868E-3</v>
      </c>
      <c r="W377" s="102">
        <f t="shared" si="385"/>
        <v>-2.9999999999999361E-2</v>
      </c>
      <c r="X377" s="102">
        <f t="shared" si="385"/>
        <v>-4.0000000000000924E-2</v>
      </c>
      <c r="Y377" s="102">
        <f t="shared" si="385"/>
        <v>-2.5000000000002132E-2</v>
      </c>
      <c r="Z377" s="102">
        <f t="shared" si="385"/>
        <v>-1.0000000000001563E-2</v>
      </c>
      <c r="AA377" s="102">
        <f t="shared" si="385"/>
        <v>-5.0000000000007816E-3</v>
      </c>
      <c r="AB377" s="102">
        <f t="shared" si="385"/>
        <v>0</v>
      </c>
      <c r="AC377" s="102">
        <f t="shared" si="385"/>
        <v>0</v>
      </c>
      <c r="AD377" s="102">
        <f t="shared" si="385"/>
        <v>0</v>
      </c>
      <c r="AE377" s="102">
        <f t="shared" si="385"/>
        <v>0</v>
      </c>
      <c r="AF377" s="102">
        <f t="shared" si="385"/>
        <v>2.0000000000006679E-3</v>
      </c>
      <c r="AG377" s="102">
        <f t="shared" si="385"/>
        <v>4.0000000000013358E-3</v>
      </c>
      <c r="AH377" s="102">
        <f t="shared" si="385"/>
        <v>5.999999999998451E-3</v>
      </c>
      <c r="AI377" s="102">
        <f t="shared" si="385"/>
        <v>7.9999999999991189E-3</v>
      </c>
      <c r="AJ377" s="102">
        <f t="shared" si="385"/>
        <v>9.9999999999997868E-3</v>
      </c>
      <c r="AK377" s="102">
        <f t="shared" si="385"/>
        <v>1.3999999999999346E-2</v>
      </c>
      <c r="AL377" s="102">
        <f t="shared" si="385"/>
        <v>1.7999999999998906E-2</v>
      </c>
      <c r="AM377" s="102">
        <f t="shared" si="385"/>
        <v>2.2000000000000242E-2</v>
      </c>
      <c r="AN377" s="102">
        <f t="shared" si="385"/>
        <v>2.5999999999999801E-2</v>
      </c>
      <c r="AO377" s="102">
        <f t="shared" si="385"/>
        <v>2.9999999999999361E-2</v>
      </c>
      <c r="AP377" s="103">
        <f t="shared" si="13"/>
        <v>2.9999999999999361E-2</v>
      </c>
    </row>
    <row r="378" spans="1:42" ht="12.75">
      <c r="A378" s="109">
        <v>42591</v>
      </c>
      <c r="B378" s="106">
        <v>9.31</v>
      </c>
      <c r="C378" s="97">
        <v>9.09</v>
      </c>
      <c r="D378" s="99">
        <v>8.9</v>
      </c>
      <c r="E378" s="99">
        <f t="shared" si="0"/>
        <v>8.7250000000000014</v>
      </c>
      <c r="F378" s="99">
        <v>8.5500000000000007</v>
      </c>
      <c r="G378" s="99">
        <f t="shared" si="1"/>
        <v>8.4450000000000003</v>
      </c>
      <c r="H378" s="97">
        <v>8.34</v>
      </c>
      <c r="I378" s="100">
        <f t="shared" si="2"/>
        <v>8.3033333333333328</v>
      </c>
      <c r="J378" s="100">
        <f t="shared" si="3"/>
        <v>8.2666666666666675</v>
      </c>
      <c r="K378" s="99">
        <v>8.23</v>
      </c>
      <c r="L378" s="99">
        <f t="shared" si="4"/>
        <v>8.234</v>
      </c>
      <c r="M378" s="99">
        <f t="shared" si="5"/>
        <v>8.2379999999999995</v>
      </c>
      <c r="N378" s="99">
        <f t="shared" si="6"/>
        <v>8.2420000000000009</v>
      </c>
      <c r="O378" s="99">
        <f t="shared" si="7"/>
        <v>8.2460000000000004</v>
      </c>
      <c r="P378" s="97">
        <v>8.25</v>
      </c>
      <c r="Q378" s="100">
        <f t="shared" si="8"/>
        <v>8.266</v>
      </c>
      <c r="R378" s="100">
        <f t="shared" si="9"/>
        <v>8.282</v>
      </c>
      <c r="S378" s="100">
        <f t="shared" si="10"/>
        <v>8.298</v>
      </c>
      <c r="T378" s="100">
        <f t="shared" si="11"/>
        <v>8.3140000000000001</v>
      </c>
      <c r="U378" s="107">
        <v>8.33</v>
      </c>
      <c r="V378" s="102">
        <f t="shared" ref="V378:AO378" si="386">B378-B379</f>
        <v>2.000000000000135E-2</v>
      </c>
      <c r="W378" s="102">
        <f t="shared" si="386"/>
        <v>-9.9999999999997868E-3</v>
      </c>
      <c r="X378" s="102">
        <f t="shared" si="386"/>
        <v>-2.9999999999999361E-2</v>
      </c>
      <c r="Y378" s="102">
        <f t="shared" si="386"/>
        <v>-4.4999999999998153E-2</v>
      </c>
      <c r="Z378" s="102">
        <f t="shared" si="386"/>
        <v>-5.9999999999998721E-2</v>
      </c>
      <c r="AA378" s="102">
        <f t="shared" si="386"/>
        <v>-5.9999999999998721E-2</v>
      </c>
      <c r="AB378" s="102">
        <f t="shared" si="386"/>
        <v>-6.0000000000000497E-2</v>
      </c>
      <c r="AC378" s="102">
        <f t="shared" si="386"/>
        <v>-6.0000000000000497E-2</v>
      </c>
      <c r="AD378" s="102">
        <f t="shared" si="386"/>
        <v>-5.9999999999998721E-2</v>
      </c>
      <c r="AE378" s="102">
        <f t="shared" si="386"/>
        <v>-5.9999999999998721E-2</v>
      </c>
      <c r="AF378" s="102">
        <f t="shared" si="386"/>
        <v>-5.3999999999998494E-2</v>
      </c>
      <c r="AG378" s="102">
        <f t="shared" si="386"/>
        <v>-4.8000000000000043E-2</v>
      </c>
      <c r="AH378" s="102">
        <f t="shared" si="386"/>
        <v>-4.1999999999998039E-2</v>
      </c>
      <c r="AI378" s="102">
        <f t="shared" si="386"/>
        <v>-3.5999999999999588E-2</v>
      </c>
      <c r="AJ378" s="102">
        <f t="shared" si="386"/>
        <v>-2.9999999999999361E-2</v>
      </c>
      <c r="AK378" s="102">
        <f t="shared" si="386"/>
        <v>-2.7999999999998693E-2</v>
      </c>
      <c r="AL378" s="102">
        <f t="shared" si="386"/>
        <v>-2.5999999999999801E-2</v>
      </c>
      <c r="AM378" s="102">
        <f t="shared" si="386"/>
        <v>-2.3999999999999133E-2</v>
      </c>
      <c r="AN378" s="102">
        <f t="shared" si="386"/>
        <v>-2.2000000000000242E-2</v>
      </c>
      <c r="AO378" s="102">
        <f t="shared" si="386"/>
        <v>-1.9999999999999574E-2</v>
      </c>
      <c r="AP378" s="103">
        <f t="shared" si="13"/>
        <v>2.000000000000135E-2</v>
      </c>
    </row>
    <row r="379" spans="1:42" ht="12.75">
      <c r="A379" s="109">
        <v>42590</v>
      </c>
      <c r="B379" s="106">
        <v>9.2899999999999991</v>
      </c>
      <c r="C379" s="97">
        <v>9.1</v>
      </c>
      <c r="D379" s="99">
        <v>8.93</v>
      </c>
      <c r="E379" s="99">
        <f t="shared" si="0"/>
        <v>8.77</v>
      </c>
      <c r="F379" s="99">
        <v>8.61</v>
      </c>
      <c r="G379" s="99">
        <f t="shared" si="1"/>
        <v>8.504999999999999</v>
      </c>
      <c r="H379" s="97">
        <v>8.4</v>
      </c>
      <c r="I379" s="100">
        <f t="shared" si="2"/>
        <v>8.3633333333333333</v>
      </c>
      <c r="J379" s="100">
        <f t="shared" si="3"/>
        <v>8.3266666666666662</v>
      </c>
      <c r="K379" s="99">
        <v>8.2899999999999991</v>
      </c>
      <c r="L379" s="99">
        <f t="shared" si="4"/>
        <v>8.2879999999999985</v>
      </c>
      <c r="M379" s="99">
        <f t="shared" si="5"/>
        <v>8.2859999999999996</v>
      </c>
      <c r="N379" s="99">
        <f t="shared" si="6"/>
        <v>8.2839999999999989</v>
      </c>
      <c r="O379" s="99">
        <f t="shared" si="7"/>
        <v>8.282</v>
      </c>
      <c r="P379" s="97">
        <v>8.2799999999999994</v>
      </c>
      <c r="Q379" s="100">
        <f t="shared" si="8"/>
        <v>8.2939999999999987</v>
      </c>
      <c r="R379" s="100">
        <f t="shared" si="9"/>
        <v>8.3079999999999998</v>
      </c>
      <c r="S379" s="100">
        <f t="shared" si="10"/>
        <v>8.3219999999999992</v>
      </c>
      <c r="T379" s="100">
        <f t="shared" si="11"/>
        <v>8.3360000000000003</v>
      </c>
      <c r="U379" s="107">
        <v>8.35</v>
      </c>
      <c r="V379" s="102">
        <f t="shared" ref="V379:AO379" si="387">B379-B380</f>
        <v>9.9999999999997868E-3</v>
      </c>
      <c r="W379" s="102">
        <f t="shared" si="387"/>
        <v>-3.0000000000001137E-2</v>
      </c>
      <c r="X379" s="102">
        <f t="shared" si="387"/>
        <v>-4.0000000000000924E-2</v>
      </c>
      <c r="Y379" s="102">
        <f t="shared" si="387"/>
        <v>-4.5000000000001705E-2</v>
      </c>
      <c r="Z379" s="102">
        <f t="shared" si="387"/>
        <v>-5.0000000000000711E-2</v>
      </c>
      <c r="AA379" s="102">
        <f t="shared" si="387"/>
        <v>-5.0000000000000711E-2</v>
      </c>
      <c r="AB379" s="102">
        <f t="shared" si="387"/>
        <v>-4.9999999999998934E-2</v>
      </c>
      <c r="AC379" s="102">
        <f t="shared" si="387"/>
        <v>-5.6666666666666643E-2</v>
      </c>
      <c r="AD379" s="102">
        <f t="shared" si="387"/>
        <v>-6.3333333333332575E-2</v>
      </c>
      <c r="AE379" s="102">
        <f t="shared" si="387"/>
        <v>-7.0000000000000284E-2</v>
      </c>
      <c r="AF379" s="102">
        <f t="shared" si="387"/>
        <v>-7.6000000000000512E-2</v>
      </c>
      <c r="AG379" s="102">
        <f t="shared" si="387"/>
        <v>-8.2000000000000739E-2</v>
      </c>
      <c r="AH379" s="102">
        <f t="shared" si="387"/>
        <v>-8.8000000000000966E-2</v>
      </c>
      <c r="AI379" s="102">
        <f t="shared" si="387"/>
        <v>-9.4000000000001194E-2</v>
      </c>
      <c r="AJ379" s="102">
        <f t="shared" si="387"/>
        <v>-0.10000000000000142</v>
      </c>
      <c r="AK379" s="102">
        <f t="shared" si="387"/>
        <v>-0.10000000000000142</v>
      </c>
      <c r="AL379" s="102">
        <f t="shared" si="387"/>
        <v>-9.9999999999999645E-2</v>
      </c>
      <c r="AM379" s="102">
        <f t="shared" si="387"/>
        <v>-0.10000000000000142</v>
      </c>
      <c r="AN379" s="102">
        <f t="shared" si="387"/>
        <v>-9.9999999999999645E-2</v>
      </c>
      <c r="AO379" s="102">
        <f t="shared" si="387"/>
        <v>-9.9999999999999645E-2</v>
      </c>
      <c r="AP379" s="103">
        <f t="shared" si="13"/>
        <v>9.9999999999997868E-3</v>
      </c>
    </row>
    <row r="380" spans="1:42" ht="12.75">
      <c r="A380" s="109">
        <v>42587</v>
      </c>
      <c r="B380" s="106">
        <v>9.2799999999999994</v>
      </c>
      <c r="C380" s="97">
        <v>9.1300000000000008</v>
      </c>
      <c r="D380" s="99">
        <v>8.9700000000000006</v>
      </c>
      <c r="E380" s="99">
        <f t="shared" si="0"/>
        <v>8.8150000000000013</v>
      </c>
      <c r="F380" s="99">
        <v>8.66</v>
      </c>
      <c r="G380" s="99">
        <f t="shared" si="1"/>
        <v>8.5549999999999997</v>
      </c>
      <c r="H380" s="97">
        <v>8.4499999999999993</v>
      </c>
      <c r="I380" s="100">
        <f t="shared" si="2"/>
        <v>8.42</v>
      </c>
      <c r="J380" s="100">
        <f t="shared" si="3"/>
        <v>8.3899999999999988</v>
      </c>
      <c r="K380" s="99">
        <v>8.36</v>
      </c>
      <c r="L380" s="99">
        <f t="shared" si="4"/>
        <v>8.363999999999999</v>
      </c>
      <c r="M380" s="99">
        <f t="shared" si="5"/>
        <v>8.3680000000000003</v>
      </c>
      <c r="N380" s="99">
        <f t="shared" si="6"/>
        <v>8.3719999999999999</v>
      </c>
      <c r="O380" s="99">
        <f t="shared" si="7"/>
        <v>8.3760000000000012</v>
      </c>
      <c r="P380" s="97">
        <v>8.3800000000000008</v>
      </c>
      <c r="Q380" s="100">
        <f t="shared" si="8"/>
        <v>8.3940000000000001</v>
      </c>
      <c r="R380" s="100">
        <f t="shared" si="9"/>
        <v>8.4079999999999995</v>
      </c>
      <c r="S380" s="100">
        <f t="shared" si="10"/>
        <v>8.4220000000000006</v>
      </c>
      <c r="T380" s="100">
        <f t="shared" si="11"/>
        <v>8.4359999999999999</v>
      </c>
      <c r="U380" s="107">
        <v>8.4499999999999993</v>
      </c>
      <c r="V380" s="102">
        <f t="shared" ref="V380:AO380" si="388">B380-B381</f>
        <v>-6.0000000000000497E-2</v>
      </c>
      <c r="W380" s="102">
        <f t="shared" si="388"/>
        <v>-4.9999999999998934E-2</v>
      </c>
      <c r="X380" s="102">
        <f t="shared" si="388"/>
        <v>-4.9999999999998934E-2</v>
      </c>
      <c r="Y380" s="102">
        <f t="shared" si="388"/>
        <v>-4.9999999999998934E-2</v>
      </c>
      <c r="Z380" s="102">
        <f t="shared" si="388"/>
        <v>-5.0000000000000711E-2</v>
      </c>
      <c r="AA380" s="102">
        <f t="shared" si="388"/>
        <v>-6.0000000000000497E-2</v>
      </c>
      <c r="AB380" s="102">
        <f t="shared" si="388"/>
        <v>-7.0000000000000284E-2</v>
      </c>
      <c r="AC380" s="102">
        <f t="shared" si="388"/>
        <v>-7.0000000000000284E-2</v>
      </c>
      <c r="AD380" s="102">
        <f t="shared" si="388"/>
        <v>-7.0000000000000284E-2</v>
      </c>
      <c r="AE380" s="102">
        <f t="shared" si="388"/>
        <v>-7.0000000000000284E-2</v>
      </c>
      <c r="AF380" s="102">
        <f t="shared" si="388"/>
        <v>-7.2000000000000952E-2</v>
      </c>
      <c r="AG380" s="102">
        <f t="shared" si="388"/>
        <v>-7.3999999999999844E-2</v>
      </c>
      <c r="AH380" s="102">
        <f t="shared" si="388"/>
        <v>-7.6000000000000512E-2</v>
      </c>
      <c r="AI380" s="102">
        <f t="shared" si="388"/>
        <v>-7.7999999999999403E-2</v>
      </c>
      <c r="AJ380" s="102">
        <f t="shared" si="388"/>
        <v>-8.0000000000000071E-2</v>
      </c>
      <c r="AK380" s="102">
        <f t="shared" si="388"/>
        <v>-8.2000000000000739E-2</v>
      </c>
      <c r="AL380" s="102">
        <f t="shared" si="388"/>
        <v>-8.4000000000001407E-2</v>
      </c>
      <c r="AM380" s="102">
        <f t="shared" si="388"/>
        <v>-8.5999999999998522E-2</v>
      </c>
      <c r="AN380" s="102">
        <f t="shared" si="388"/>
        <v>-8.799999999999919E-2</v>
      </c>
      <c r="AO380" s="102">
        <f t="shared" si="388"/>
        <v>-8.9999999999999858E-2</v>
      </c>
      <c r="AP380" s="103">
        <f t="shared" si="13"/>
        <v>-4.9999999999998934E-2</v>
      </c>
    </row>
    <row r="381" spans="1:42" ht="12.75">
      <c r="A381" s="109">
        <v>42586</v>
      </c>
      <c r="B381" s="106">
        <v>9.34</v>
      </c>
      <c r="C381" s="97">
        <v>9.18</v>
      </c>
      <c r="D381" s="99">
        <v>9.02</v>
      </c>
      <c r="E381" s="99">
        <f t="shared" si="0"/>
        <v>8.8650000000000002</v>
      </c>
      <c r="F381" s="99">
        <v>8.7100000000000009</v>
      </c>
      <c r="G381" s="99">
        <f t="shared" si="1"/>
        <v>8.6150000000000002</v>
      </c>
      <c r="H381" s="97">
        <v>8.52</v>
      </c>
      <c r="I381" s="100">
        <f t="shared" si="2"/>
        <v>8.49</v>
      </c>
      <c r="J381" s="100">
        <f t="shared" si="3"/>
        <v>8.4599999999999991</v>
      </c>
      <c r="K381" s="99">
        <v>8.43</v>
      </c>
      <c r="L381" s="99">
        <f t="shared" si="4"/>
        <v>8.4359999999999999</v>
      </c>
      <c r="M381" s="99">
        <f t="shared" si="5"/>
        <v>8.4420000000000002</v>
      </c>
      <c r="N381" s="99">
        <f t="shared" si="6"/>
        <v>8.4480000000000004</v>
      </c>
      <c r="O381" s="99">
        <f t="shared" si="7"/>
        <v>8.4540000000000006</v>
      </c>
      <c r="P381" s="97">
        <v>8.4600000000000009</v>
      </c>
      <c r="Q381" s="100">
        <f t="shared" si="8"/>
        <v>8.4760000000000009</v>
      </c>
      <c r="R381" s="100">
        <f t="shared" si="9"/>
        <v>8.4920000000000009</v>
      </c>
      <c r="S381" s="100">
        <f t="shared" si="10"/>
        <v>8.5079999999999991</v>
      </c>
      <c r="T381" s="100">
        <f t="shared" si="11"/>
        <v>8.5239999999999991</v>
      </c>
      <c r="U381" s="107">
        <v>8.5399999999999991</v>
      </c>
      <c r="V381" s="102">
        <f t="shared" ref="V381:AO381" si="389">B381-B382</f>
        <v>-7.0000000000000284E-2</v>
      </c>
      <c r="W381" s="102">
        <f t="shared" si="389"/>
        <v>-3.0000000000001137E-2</v>
      </c>
      <c r="X381" s="102">
        <f t="shared" si="389"/>
        <v>-1.9999999999999574E-2</v>
      </c>
      <c r="Y381" s="102">
        <f t="shared" si="389"/>
        <v>-3.4999999999998366E-2</v>
      </c>
      <c r="Z381" s="102">
        <f t="shared" si="389"/>
        <v>-4.9999999999998934E-2</v>
      </c>
      <c r="AA381" s="102">
        <f t="shared" si="389"/>
        <v>-5.4999999999999716E-2</v>
      </c>
      <c r="AB381" s="102">
        <f t="shared" si="389"/>
        <v>-6.0000000000000497E-2</v>
      </c>
      <c r="AC381" s="102">
        <f t="shared" si="389"/>
        <v>-5.6666666666666643E-2</v>
      </c>
      <c r="AD381" s="102">
        <f t="shared" si="389"/>
        <v>-5.3333333333334565E-2</v>
      </c>
      <c r="AE381" s="102">
        <f t="shared" si="389"/>
        <v>-5.0000000000000711E-2</v>
      </c>
      <c r="AF381" s="102">
        <f t="shared" si="389"/>
        <v>-4.6000000000001151E-2</v>
      </c>
      <c r="AG381" s="102">
        <f t="shared" si="389"/>
        <v>-4.1999999999999815E-2</v>
      </c>
      <c r="AH381" s="102">
        <f t="shared" si="389"/>
        <v>-3.8000000000000256E-2</v>
      </c>
      <c r="AI381" s="102">
        <f t="shared" si="389"/>
        <v>-3.399999999999892E-2</v>
      </c>
      <c r="AJ381" s="102">
        <f t="shared" si="389"/>
        <v>-2.9999999999999361E-2</v>
      </c>
      <c r="AK381" s="102">
        <f t="shared" si="389"/>
        <v>-2.3999999999999133E-2</v>
      </c>
      <c r="AL381" s="102">
        <f t="shared" si="389"/>
        <v>-1.7999999999998906E-2</v>
      </c>
      <c r="AM381" s="102">
        <f t="shared" si="389"/>
        <v>-1.2000000000000455E-2</v>
      </c>
      <c r="AN381" s="102">
        <f t="shared" si="389"/>
        <v>-6.0000000000002274E-3</v>
      </c>
      <c r="AO381" s="102">
        <f t="shared" si="389"/>
        <v>0</v>
      </c>
      <c r="AP381" s="103">
        <f t="shared" si="13"/>
        <v>0</v>
      </c>
    </row>
    <row r="382" spans="1:42" ht="12.75">
      <c r="A382" s="109">
        <v>42585</v>
      </c>
      <c r="B382" s="106">
        <v>9.41</v>
      </c>
      <c r="C382" s="97">
        <v>9.2100000000000009</v>
      </c>
      <c r="D382" s="99">
        <v>9.0399999999999991</v>
      </c>
      <c r="E382" s="99">
        <f t="shared" si="0"/>
        <v>8.8999999999999986</v>
      </c>
      <c r="F382" s="99">
        <v>8.76</v>
      </c>
      <c r="G382" s="99">
        <f t="shared" si="1"/>
        <v>8.67</v>
      </c>
      <c r="H382" s="97">
        <v>8.58</v>
      </c>
      <c r="I382" s="100">
        <f t="shared" si="2"/>
        <v>8.5466666666666669</v>
      </c>
      <c r="J382" s="100">
        <f t="shared" si="3"/>
        <v>8.5133333333333336</v>
      </c>
      <c r="K382" s="99">
        <v>8.48</v>
      </c>
      <c r="L382" s="99">
        <f t="shared" si="4"/>
        <v>8.4820000000000011</v>
      </c>
      <c r="M382" s="99">
        <f t="shared" si="5"/>
        <v>8.484</v>
      </c>
      <c r="N382" s="99">
        <f t="shared" si="6"/>
        <v>8.4860000000000007</v>
      </c>
      <c r="O382" s="99">
        <f t="shared" si="7"/>
        <v>8.4879999999999995</v>
      </c>
      <c r="P382" s="97">
        <v>8.49</v>
      </c>
      <c r="Q382" s="100">
        <f t="shared" si="8"/>
        <v>8.5</v>
      </c>
      <c r="R382" s="100">
        <f t="shared" si="9"/>
        <v>8.51</v>
      </c>
      <c r="S382" s="100">
        <f t="shared" si="10"/>
        <v>8.52</v>
      </c>
      <c r="T382" s="100">
        <f t="shared" si="11"/>
        <v>8.5299999999999994</v>
      </c>
      <c r="U382" s="107">
        <v>8.5399999999999991</v>
      </c>
      <c r="V382" s="102">
        <f t="shared" ref="V382:AO382" si="390">B382-B383</f>
        <v>-8.0000000000000071E-2</v>
      </c>
      <c r="W382" s="102">
        <f t="shared" si="390"/>
        <v>4.0000000000000924E-2</v>
      </c>
      <c r="X382" s="102">
        <f t="shared" si="390"/>
        <v>4.9999999999998934E-2</v>
      </c>
      <c r="Y382" s="102">
        <f t="shared" si="390"/>
        <v>4.9999999999997158E-2</v>
      </c>
      <c r="Z382" s="102">
        <f t="shared" si="390"/>
        <v>4.9999999999998934E-2</v>
      </c>
      <c r="AA382" s="102">
        <f t="shared" si="390"/>
        <v>4.4999999999999929E-2</v>
      </c>
      <c r="AB382" s="102">
        <f t="shared" si="390"/>
        <v>4.0000000000000924E-2</v>
      </c>
      <c r="AC382" s="102">
        <f t="shared" si="390"/>
        <v>3.6666666666667069E-2</v>
      </c>
      <c r="AD382" s="102">
        <f t="shared" si="390"/>
        <v>3.3333333333334991E-2</v>
      </c>
      <c r="AE382" s="102">
        <f t="shared" si="390"/>
        <v>3.0000000000001137E-2</v>
      </c>
      <c r="AF382" s="102">
        <f t="shared" si="390"/>
        <v>2.8000000000002245E-2</v>
      </c>
      <c r="AG382" s="102">
        <f t="shared" si="390"/>
        <v>2.5999999999999801E-2</v>
      </c>
      <c r="AH382" s="102">
        <f t="shared" si="390"/>
        <v>2.4000000000000909E-2</v>
      </c>
      <c r="AI382" s="102">
        <f t="shared" si="390"/>
        <v>2.1999999999998465E-2</v>
      </c>
      <c r="AJ382" s="102">
        <f t="shared" si="390"/>
        <v>1.9999999999999574E-2</v>
      </c>
      <c r="AK382" s="102">
        <f t="shared" si="390"/>
        <v>1.6000000000000014E-2</v>
      </c>
      <c r="AL382" s="102">
        <f t="shared" si="390"/>
        <v>1.2000000000000455E-2</v>
      </c>
      <c r="AM382" s="102">
        <f t="shared" si="390"/>
        <v>7.9999999999991189E-3</v>
      </c>
      <c r="AN382" s="102">
        <f t="shared" si="390"/>
        <v>3.9999999999995595E-3</v>
      </c>
      <c r="AO382" s="102">
        <f t="shared" si="390"/>
        <v>0</v>
      </c>
      <c r="AP382" s="103">
        <f t="shared" si="13"/>
        <v>4.9999999999998934E-2</v>
      </c>
    </row>
    <row r="383" spans="1:42" ht="12.75">
      <c r="A383" s="109">
        <v>42584</v>
      </c>
      <c r="B383" s="106">
        <v>9.49</v>
      </c>
      <c r="C383" s="97">
        <v>9.17</v>
      </c>
      <c r="D383" s="99">
        <v>8.99</v>
      </c>
      <c r="E383" s="99">
        <f t="shared" si="0"/>
        <v>8.8500000000000014</v>
      </c>
      <c r="F383" s="99">
        <v>8.7100000000000009</v>
      </c>
      <c r="G383" s="99">
        <f t="shared" si="1"/>
        <v>8.625</v>
      </c>
      <c r="H383" s="97">
        <v>8.5399999999999991</v>
      </c>
      <c r="I383" s="100">
        <f t="shared" si="2"/>
        <v>8.51</v>
      </c>
      <c r="J383" s="100">
        <f t="shared" si="3"/>
        <v>8.4799999999999986</v>
      </c>
      <c r="K383" s="99">
        <v>8.4499999999999993</v>
      </c>
      <c r="L383" s="99">
        <f t="shared" si="4"/>
        <v>8.4539999999999988</v>
      </c>
      <c r="M383" s="99">
        <f t="shared" si="5"/>
        <v>8.4580000000000002</v>
      </c>
      <c r="N383" s="99">
        <f t="shared" si="6"/>
        <v>8.4619999999999997</v>
      </c>
      <c r="O383" s="99">
        <f t="shared" si="7"/>
        <v>8.4660000000000011</v>
      </c>
      <c r="P383" s="97">
        <v>8.4700000000000006</v>
      </c>
      <c r="Q383" s="100">
        <f t="shared" si="8"/>
        <v>8.484</v>
      </c>
      <c r="R383" s="100">
        <f t="shared" si="9"/>
        <v>8.4979999999999993</v>
      </c>
      <c r="S383" s="100">
        <f t="shared" si="10"/>
        <v>8.5120000000000005</v>
      </c>
      <c r="T383" s="100">
        <f t="shared" si="11"/>
        <v>8.5259999999999998</v>
      </c>
      <c r="U383" s="107">
        <v>8.5399999999999991</v>
      </c>
      <c r="V383" s="102">
        <f t="shared" ref="V383:AO383" si="391">B383-B384</f>
        <v>9.9999999999997868E-3</v>
      </c>
      <c r="W383" s="102">
        <f t="shared" si="391"/>
        <v>0</v>
      </c>
      <c r="X383" s="102">
        <f t="shared" si="391"/>
        <v>2.9999999999999361E-2</v>
      </c>
      <c r="Y383" s="102">
        <f t="shared" si="391"/>
        <v>3.5000000000000142E-2</v>
      </c>
      <c r="Z383" s="102">
        <f t="shared" si="391"/>
        <v>4.0000000000000924E-2</v>
      </c>
      <c r="AA383" s="102">
        <f t="shared" si="391"/>
        <v>4.4999999999999929E-2</v>
      </c>
      <c r="AB383" s="102">
        <f t="shared" si="391"/>
        <v>4.9999999999998934E-2</v>
      </c>
      <c r="AC383" s="102">
        <f t="shared" si="391"/>
        <v>4.6666666666666856E-2</v>
      </c>
      <c r="AD383" s="102">
        <f t="shared" si="391"/>
        <v>4.3333333333331225E-2</v>
      </c>
      <c r="AE383" s="102">
        <f t="shared" si="391"/>
        <v>3.9999999999999147E-2</v>
      </c>
      <c r="AF383" s="102">
        <f t="shared" si="391"/>
        <v>3.5999999999999588E-2</v>
      </c>
      <c r="AG383" s="102">
        <f t="shared" si="391"/>
        <v>3.2000000000000028E-2</v>
      </c>
      <c r="AH383" s="102">
        <f t="shared" si="391"/>
        <v>2.8000000000000469E-2</v>
      </c>
      <c r="AI383" s="102">
        <f t="shared" si="391"/>
        <v>2.4000000000000909E-2</v>
      </c>
      <c r="AJ383" s="102">
        <f t="shared" si="391"/>
        <v>2.000000000000135E-2</v>
      </c>
      <c r="AK383" s="102">
        <f t="shared" si="391"/>
        <v>1.6000000000000014E-2</v>
      </c>
      <c r="AL383" s="102">
        <f t="shared" si="391"/>
        <v>1.2000000000000455E-2</v>
      </c>
      <c r="AM383" s="102">
        <f t="shared" si="391"/>
        <v>8.0000000000008953E-3</v>
      </c>
      <c r="AN383" s="102">
        <f t="shared" si="391"/>
        <v>4.0000000000013358E-3</v>
      </c>
      <c r="AO383" s="102">
        <f t="shared" si="391"/>
        <v>0</v>
      </c>
      <c r="AP383" s="103">
        <f t="shared" si="13"/>
        <v>4.9999999999998934E-2</v>
      </c>
    </row>
    <row r="384" spans="1:42" ht="12.75">
      <c r="A384" s="109">
        <v>42583</v>
      </c>
      <c r="B384" s="106">
        <v>9.48</v>
      </c>
      <c r="C384" s="97">
        <v>9.17</v>
      </c>
      <c r="D384" s="99">
        <v>8.9600000000000009</v>
      </c>
      <c r="E384" s="99">
        <f t="shared" si="0"/>
        <v>8.8150000000000013</v>
      </c>
      <c r="F384" s="99">
        <v>8.67</v>
      </c>
      <c r="G384" s="99">
        <f t="shared" si="1"/>
        <v>8.58</v>
      </c>
      <c r="H384" s="97">
        <v>8.49</v>
      </c>
      <c r="I384" s="100">
        <f t="shared" si="2"/>
        <v>8.4633333333333329</v>
      </c>
      <c r="J384" s="100">
        <f t="shared" si="3"/>
        <v>8.4366666666666674</v>
      </c>
      <c r="K384" s="99">
        <v>8.41</v>
      </c>
      <c r="L384" s="99">
        <f t="shared" si="4"/>
        <v>8.4179999999999993</v>
      </c>
      <c r="M384" s="99">
        <f t="shared" si="5"/>
        <v>8.4260000000000002</v>
      </c>
      <c r="N384" s="99">
        <f t="shared" si="6"/>
        <v>8.4339999999999993</v>
      </c>
      <c r="O384" s="99">
        <f t="shared" si="7"/>
        <v>8.4420000000000002</v>
      </c>
      <c r="P384" s="97">
        <v>8.4499999999999993</v>
      </c>
      <c r="Q384" s="100">
        <f t="shared" si="8"/>
        <v>8.468</v>
      </c>
      <c r="R384" s="100">
        <f t="shared" si="9"/>
        <v>8.4859999999999989</v>
      </c>
      <c r="S384" s="100">
        <f t="shared" si="10"/>
        <v>8.5039999999999996</v>
      </c>
      <c r="T384" s="100">
        <f t="shared" si="11"/>
        <v>8.5219999999999985</v>
      </c>
      <c r="U384" s="107">
        <v>8.5399999999999991</v>
      </c>
      <c r="V384" s="102">
        <f t="shared" ref="V384:AO384" si="392">B384-B385</f>
        <v>1.9999999999999574E-2</v>
      </c>
      <c r="W384" s="102">
        <f t="shared" si="392"/>
        <v>6.0000000000000497E-2</v>
      </c>
      <c r="X384" s="102">
        <f t="shared" si="392"/>
        <v>5.0000000000000711E-2</v>
      </c>
      <c r="Y384" s="102">
        <f t="shared" si="392"/>
        <v>3.5000000000000142E-2</v>
      </c>
      <c r="Z384" s="102">
        <f t="shared" si="392"/>
        <v>1.9999999999999574E-2</v>
      </c>
      <c r="AA384" s="102">
        <f t="shared" si="392"/>
        <v>0</v>
      </c>
      <c r="AB384" s="102">
        <f t="shared" si="392"/>
        <v>-1.9999999999999574E-2</v>
      </c>
      <c r="AC384" s="102">
        <f t="shared" si="392"/>
        <v>-3.0000000000001137E-2</v>
      </c>
      <c r="AD384" s="102">
        <f t="shared" si="392"/>
        <v>-3.9999999999999147E-2</v>
      </c>
      <c r="AE384" s="102">
        <f t="shared" si="392"/>
        <v>-5.0000000000000711E-2</v>
      </c>
      <c r="AF384" s="102">
        <f t="shared" si="392"/>
        <v>-5.6000000000000938E-2</v>
      </c>
      <c r="AG384" s="102">
        <f t="shared" si="392"/>
        <v>-6.1999999999999389E-2</v>
      </c>
      <c r="AH384" s="102">
        <f t="shared" si="392"/>
        <v>-6.8000000000001393E-2</v>
      </c>
      <c r="AI384" s="102">
        <f t="shared" si="392"/>
        <v>-7.3999999999999844E-2</v>
      </c>
      <c r="AJ384" s="102">
        <f t="shared" si="392"/>
        <v>-8.0000000000000071E-2</v>
      </c>
      <c r="AK384" s="102">
        <f t="shared" si="392"/>
        <v>-8.1999999999998963E-2</v>
      </c>
      <c r="AL384" s="102">
        <f t="shared" si="392"/>
        <v>-8.4000000000001407E-2</v>
      </c>
      <c r="AM384" s="102">
        <f t="shared" si="392"/>
        <v>-8.6000000000000298E-2</v>
      </c>
      <c r="AN384" s="102">
        <f t="shared" si="392"/>
        <v>-8.8000000000002743E-2</v>
      </c>
      <c r="AO384" s="102">
        <f t="shared" si="392"/>
        <v>-9.0000000000001634E-2</v>
      </c>
      <c r="AP384" s="103">
        <f t="shared" si="13"/>
        <v>6.0000000000000497E-2</v>
      </c>
    </row>
    <row r="385" spans="1:42" ht="12.75">
      <c r="A385" s="109">
        <v>42580</v>
      </c>
      <c r="B385" s="106">
        <v>9.4600000000000009</v>
      </c>
      <c r="C385" s="97">
        <v>9.11</v>
      </c>
      <c r="D385" s="99">
        <v>8.91</v>
      </c>
      <c r="E385" s="99">
        <f t="shared" si="0"/>
        <v>8.7800000000000011</v>
      </c>
      <c r="F385" s="99">
        <v>8.65</v>
      </c>
      <c r="G385" s="99">
        <f t="shared" si="1"/>
        <v>8.58</v>
      </c>
      <c r="H385" s="97">
        <v>8.51</v>
      </c>
      <c r="I385" s="100">
        <f t="shared" si="2"/>
        <v>8.4933333333333341</v>
      </c>
      <c r="J385" s="100">
        <f t="shared" si="3"/>
        <v>8.4766666666666666</v>
      </c>
      <c r="K385" s="99">
        <v>8.4600000000000009</v>
      </c>
      <c r="L385" s="99">
        <f t="shared" si="4"/>
        <v>8.4740000000000002</v>
      </c>
      <c r="M385" s="99">
        <f t="shared" si="5"/>
        <v>8.4879999999999995</v>
      </c>
      <c r="N385" s="99">
        <f t="shared" si="6"/>
        <v>8.5020000000000007</v>
      </c>
      <c r="O385" s="99">
        <f t="shared" si="7"/>
        <v>8.516</v>
      </c>
      <c r="P385" s="97">
        <v>8.5299999999999994</v>
      </c>
      <c r="Q385" s="100">
        <f t="shared" si="8"/>
        <v>8.5499999999999989</v>
      </c>
      <c r="R385" s="100">
        <f t="shared" si="9"/>
        <v>8.57</v>
      </c>
      <c r="S385" s="100">
        <f t="shared" si="10"/>
        <v>8.59</v>
      </c>
      <c r="T385" s="100">
        <f t="shared" si="11"/>
        <v>8.6100000000000012</v>
      </c>
      <c r="U385" s="107">
        <v>8.6300000000000008</v>
      </c>
      <c r="V385" s="102">
        <f t="shared" ref="V385:AO385" si="393">B385-B386</f>
        <v>-6.9999999999998508E-2</v>
      </c>
      <c r="W385" s="102">
        <f t="shared" si="393"/>
        <v>-4.0000000000000924E-2</v>
      </c>
      <c r="X385" s="102">
        <f t="shared" si="393"/>
        <v>-3.9999999999999147E-2</v>
      </c>
      <c r="Y385" s="102">
        <f t="shared" si="393"/>
        <v>-4.4999999999998153E-2</v>
      </c>
      <c r="Z385" s="102">
        <f t="shared" si="393"/>
        <v>-4.9999999999998934E-2</v>
      </c>
      <c r="AA385" s="102">
        <f t="shared" si="393"/>
        <v>-6.0000000000000497E-2</v>
      </c>
      <c r="AB385" s="102">
        <f t="shared" si="393"/>
        <v>-7.0000000000000284E-2</v>
      </c>
      <c r="AC385" s="102">
        <f t="shared" si="393"/>
        <v>-8.0000000000000071E-2</v>
      </c>
      <c r="AD385" s="102">
        <f t="shared" si="393"/>
        <v>-8.9999999999999858E-2</v>
      </c>
      <c r="AE385" s="102">
        <f t="shared" si="393"/>
        <v>-9.9999999999999645E-2</v>
      </c>
      <c r="AF385" s="102">
        <f t="shared" si="393"/>
        <v>-0.10400000000000098</v>
      </c>
      <c r="AG385" s="102">
        <f t="shared" si="393"/>
        <v>-0.10800000000000054</v>
      </c>
      <c r="AH385" s="102">
        <f t="shared" si="393"/>
        <v>-0.1120000000000001</v>
      </c>
      <c r="AI385" s="102">
        <f t="shared" si="393"/>
        <v>-0.11599999999999966</v>
      </c>
      <c r="AJ385" s="102">
        <f t="shared" si="393"/>
        <v>-0.12000000000000099</v>
      </c>
      <c r="AK385" s="102">
        <f t="shared" si="393"/>
        <v>-0.12000000000000099</v>
      </c>
      <c r="AL385" s="102">
        <f t="shared" si="393"/>
        <v>-0.11999999999999922</v>
      </c>
      <c r="AM385" s="102">
        <f t="shared" si="393"/>
        <v>-0.12000000000000099</v>
      </c>
      <c r="AN385" s="102">
        <f t="shared" si="393"/>
        <v>-0.11999999999999922</v>
      </c>
      <c r="AO385" s="102">
        <f t="shared" si="393"/>
        <v>-0.11999999999999922</v>
      </c>
      <c r="AP385" s="103">
        <f t="shared" si="13"/>
        <v>-3.9999999999999147E-2</v>
      </c>
    </row>
    <row r="386" spans="1:42" ht="12.75">
      <c r="A386" s="109">
        <v>42579</v>
      </c>
      <c r="B386" s="106">
        <v>9.5299999999999994</v>
      </c>
      <c r="C386" s="97">
        <v>9.15</v>
      </c>
      <c r="D386" s="99">
        <v>8.9499999999999993</v>
      </c>
      <c r="E386" s="99">
        <f t="shared" si="0"/>
        <v>8.8249999999999993</v>
      </c>
      <c r="F386" s="99">
        <v>8.6999999999999993</v>
      </c>
      <c r="G386" s="99">
        <f t="shared" si="1"/>
        <v>8.64</v>
      </c>
      <c r="H386" s="97">
        <v>8.58</v>
      </c>
      <c r="I386" s="100">
        <f t="shared" si="2"/>
        <v>8.5733333333333341</v>
      </c>
      <c r="J386" s="100">
        <f t="shared" si="3"/>
        <v>8.5666666666666664</v>
      </c>
      <c r="K386" s="99">
        <v>8.56</v>
      </c>
      <c r="L386" s="99">
        <f t="shared" si="4"/>
        <v>8.5780000000000012</v>
      </c>
      <c r="M386" s="99">
        <f t="shared" si="5"/>
        <v>8.5960000000000001</v>
      </c>
      <c r="N386" s="99">
        <f t="shared" si="6"/>
        <v>8.6140000000000008</v>
      </c>
      <c r="O386" s="99">
        <f t="shared" si="7"/>
        <v>8.6319999999999997</v>
      </c>
      <c r="P386" s="97">
        <v>8.65</v>
      </c>
      <c r="Q386" s="100">
        <f t="shared" si="8"/>
        <v>8.67</v>
      </c>
      <c r="R386" s="100">
        <f t="shared" si="9"/>
        <v>8.69</v>
      </c>
      <c r="S386" s="100">
        <f t="shared" si="10"/>
        <v>8.7100000000000009</v>
      </c>
      <c r="T386" s="100">
        <f t="shared" si="11"/>
        <v>8.73</v>
      </c>
      <c r="U386" s="107">
        <v>8.75</v>
      </c>
      <c r="V386" s="102">
        <f t="shared" ref="V386:AO386" si="394">B386-B387</f>
        <v>-5.0000000000000711E-2</v>
      </c>
      <c r="W386" s="102">
        <f t="shared" si="394"/>
        <v>-8.0000000000000071E-2</v>
      </c>
      <c r="X386" s="102">
        <f t="shared" si="394"/>
        <v>-0.10000000000000142</v>
      </c>
      <c r="Y386" s="102">
        <f t="shared" si="394"/>
        <v>-8.9999999999999858E-2</v>
      </c>
      <c r="Z386" s="102">
        <f t="shared" si="394"/>
        <v>-8.0000000000000071E-2</v>
      </c>
      <c r="AA386" s="102">
        <f t="shared" si="394"/>
        <v>-7.0000000000000284E-2</v>
      </c>
      <c r="AB386" s="102">
        <f t="shared" si="394"/>
        <v>-6.0000000000000497E-2</v>
      </c>
      <c r="AC386" s="102">
        <f t="shared" si="394"/>
        <v>-4.9999999999998934E-2</v>
      </c>
      <c r="AD386" s="102">
        <f t="shared" si="394"/>
        <v>-4.0000000000000924E-2</v>
      </c>
      <c r="AE386" s="102">
        <f t="shared" si="394"/>
        <v>-2.9999999999999361E-2</v>
      </c>
      <c r="AF386" s="102">
        <f t="shared" si="394"/>
        <v>-2.5999999999998025E-2</v>
      </c>
      <c r="AG386" s="102">
        <f t="shared" si="394"/>
        <v>-2.2000000000000242E-2</v>
      </c>
      <c r="AH386" s="102">
        <f t="shared" si="394"/>
        <v>-1.7999999999998906E-2</v>
      </c>
      <c r="AI386" s="102">
        <f t="shared" si="394"/>
        <v>-1.4000000000001123E-2</v>
      </c>
      <c r="AJ386" s="102">
        <f t="shared" si="394"/>
        <v>-9.9999999999997868E-3</v>
      </c>
      <c r="AK386" s="102">
        <f t="shared" si="394"/>
        <v>-9.9999999999997868E-3</v>
      </c>
      <c r="AL386" s="102">
        <f t="shared" si="394"/>
        <v>-9.9999999999997868E-3</v>
      </c>
      <c r="AM386" s="102">
        <f t="shared" si="394"/>
        <v>-9.9999999999997868E-3</v>
      </c>
      <c r="AN386" s="102">
        <f t="shared" si="394"/>
        <v>-9.9999999999997868E-3</v>
      </c>
      <c r="AO386" s="102">
        <f t="shared" si="394"/>
        <v>-9.9999999999997868E-3</v>
      </c>
      <c r="AP386" s="103">
        <f t="shared" si="13"/>
        <v>-9.9999999999997868E-3</v>
      </c>
    </row>
    <row r="387" spans="1:42" ht="12.75">
      <c r="A387" s="109">
        <v>42578</v>
      </c>
      <c r="B387" s="106">
        <v>9.58</v>
      </c>
      <c r="C387" s="97">
        <v>9.23</v>
      </c>
      <c r="D387" s="99">
        <v>9.0500000000000007</v>
      </c>
      <c r="E387" s="99">
        <f t="shared" si="0"/>
        <v>8.9149999999999991</v>
      </c>
      <c r="F387" s="99">
        <v>8.7799999999999994</v>
      </c>
      <c r="G387" s="99">
        <f t="shared" si="1"/>
        <v>8.7100000000000009</v>
      </c>
      <c r="H387" s="97">
        <v>8.64</v>
      </c>
      <c r="I387" s="100">
        <f t="shared" si="2"/>
        <v>8.6233333333333331</v>
      </c>
      <c r="J387" s="100">
        <f t="shared" si="3"/>
        <v>8.6066666666666674</v>
      </c>
      <c r="K387" s="99">
        <v>8.59</v>
      </c>
      <c r="L387" s="99">
        <f t="shared" si="4"/>
        <v>8.6039999999999992</v>
      </c>
      <c r="M387" s="99">
        <f t="shared" si="5"/>
        <v>8.6180000000000003</v>
      </c>
      <c r="N387" s="99">
        <f t="shared" si="6"/>
        <v>8.6319999999999997</v>
      </c>
      <c r="O387" s="99">
        <f t="shared" si="7"/>
        <v>8.6460000000000008</v>
      </c>
      <c r="P387" s="97">
        <v>8.66</v>
      </c>
      <c r="Q387" s="100">
        <f t="shared" si="8"/>
        <v>8.68</v>
      </c>
      <c r="R387" s="100">
        <f t="shared" si="9"/>
        <v>8.6999999999999993</v>
      </c>
      <c r="S387" s="100">
        <f t="shared" si="10"/>
        <v>8.7200000000000006</v>
      </c>
      <c r="T387" s="100">
        <f t="shared" si="11"/>
        <v>8.74</v>
      </c>
      <c r="U387" s="107">
        <v>8.76</v>
      </c>
      <c r="V387" s="102">
        <f t="shared" ref="V387:AO387" si="395">B387-B388</f>
        <v>-1.9999999999999574E-2</v>
      </c>
      <c r="W387" s="102">
        <f t="shared" si="395"/>
        <v>-2.9999999999999361E-2</v>
      </c>
      <c r="X387" s="102">
        <f t="shared" si="395"/>
        <v>-1.9999999999999574E-2</v>
      </c>
      <c r="Y387" s="102">
        <f t="shared" si="395"/>
        <v>-2.5000000000002132E-2</v>
      </c>
      <c r="Z387" s="102">
        <f t="shared" si="395"/>
        <v>-3.0000000000001137E-2</v>
      </c>
      <c r="AA387" s="102">
        <f t="shared" si="395"/>
        <v>-3.5000000000000142E-2</v>
      </c>
      <c r="AB387" s="102">
        <f t="shared" si="395"/>
        <v>-3.9999999999999147E-2</v>
      </c>
      <c r="AC387" s="102">
        <f t="shared" si="395"/>
        <v>-5.0000000000000711E-2</v>
      </c>
      <c r="AD387" s="102">
        <f t="shared" si="395"/>
        <v>-5.9999999999998721E-2</v>
      </c>
      <c r="AE387" s="102">
        <f t="shared" si="395"/>
        <v>-7.0000000000000284E-2</v>
      </c>
      <c r="AF387" s="102">
        <f t="shared" si="395"/>
        <v>-7.2000000000000952E-2</v>
      </c>
      <c r="AG387" s="102">
        <f t="shared" si="395"/>
        <v>-7.3999999999999844E-2</v>
      </c>
      <c r="AH387" s="102">
        <f t="shared" si="395"/>
        <v>-7.6000000000000512E-2</v>
      </c>
      <c r="AI387" s="102">
        <f t="shared" si="395"/>
        <v>-7.7999999999999403E-2</v>
      </c>
      <c r="AJ387" s="102">
        <f t="shared" si="395"/>
        <v>-8.0000000000000071E-2</v>
      </c>
      <c r="AK387" s="102">
        <f t="shared" si="395"/>
        <v>-8.2000000000000739E-2</v>
      </c>
      <c r="AL387" s="102">
        <f t="shared" si="395"/>
        <v>-8.4000000000001407E-2</v>
      </c>
      <c r="AM387" s="102">
        <f t="shared" si="395"/>
        <v>-8.5999999999998522E-2</v>
      </c>
      <c r="AN387" s="102">
        <f t="shared" si="395"/>
        <v>-8.799999999999919E-2</v>
      </c>
      <c r="AO387" s="102">
        <f t="shared" si="395"/>
        <v>-8.9999999999999858E-2</v>
      </c>
      <c r="AP387" s="103">
        <f t="shared" si="13"/>
        <v>-1.9999999999999574E-2</v>
      </c>
    </row>
    <row r="388" spans="1:42" ht="12.75">
      <c r="A388" s="109">
        <v>42577</v>
      </c>
      <c r="B388" s="106">
        <v>9.6</v>
      </c>
      <c r="C388" s="97">
        <v>9.26</v>
      </c>
      <c r="D388" s="99">
        <v>9.07</v>
      </c>
      <c r="E388" s="99">
        <f t="shared" si="0"/>
        <v>8.9400000000000013</v>
      </c>
      <c r="F388" s="99">
        <v>8.81</v>
      </c>
      <c r="G388" s="99">
        <f t="shared" si="1"/>
        <v>8.745000000000001</v>
      </c>
      <c r="H388" s="97">
        <v>8.68</v>
      </c>
      <c r="I388" s="100">
        <f t="shared" si="2"/>
        <v>8.6733333333333338</v>
      </c>
      <c r="J388" s="100">
        <f t="shared" si="3"/>
        <v>8.6666666666666661</v>
      </c>
      <c r="K388" s="99">
        <v>8.66</v>
      </c>
      <c r="L388" s="99">
        <f t="shared" si="4"/>
        <v>8.6760000000000002</v>
      </c>
      <c r="M388" s="99">
        <f t="shared" si="5"/>
        <v>8.6920000000000002</v>
      </c>
      <c r="N388" s="99">
        <f t="shared" si="6"/>
        <v>8.7080000000000002</v>
      </c>
      <c r="O388" s="99">
        <f t="shared" si="7"/>
        <v>8.7240000000000002</v>
      </c>
      <c r="P388" s="97">
        <v>8.74</v>
      </c>
      <c r="Q388" s="100">
        <f t="shared" si="8"/>
        <v>8.7620000000000005</v>
      </c>
      <c r="R388" s="100">
        <f t="shared" si="9"/>
        <v>8.7840000000000007</v>
      </c>
      <c r="S388" s="100">
        <f t="shared" si="10"/>
        <v>8.8059999999999992</v>
      </c>
      <c r="T388" s="100">
        <f t="shared" si="11"/>
        <v>8.8279999999999994</v>
      </c>
      <c r="U388" s="107">
        <v>8.85</v>
      </c>
      <c r="V388" s="102">
        <f t="shared" ref="V388:AO388" si="396">B388-B389</f>
        <v>-1.9999999999999574E-2</v>
      </c>
      <c r="W388" s="102">
        <f t="shared" si="396"/>
        <v>0</v>
      </c>
      <c r="X388" s="102">
        <f t="shared" si="396"/>
        <v>5.0000000000000711E-2</v>
      </c>
      <c r="Y388" s="102">
        <f t="shared" si="396"/>
        <v>5.0000000000000711E-2</v>
      </c>
      <c r="Z388" s="102">
        <f t="shared" si="396"/>
        <v>5.0000000000000711E-2</v>
      </c>
      <c r="AA388" s="102">
        <f t="shared" si="396"/>
        <v>4.5000000000001705E-2</v>
      </c>
      <c r="AB388" s="102">
        <f t="shared" si="396"/>
        <v>3.9999999999999147E-2</v>
      </c>
      <c r="AC388" s="102">
        <f t="shared" si="396"/>
        <v>4.3333333333333002E-2</v>
      </c>
      <c r="AD388" s="102">
        <f t="shared" si="396"/>
        <v>4.6666666666666856E-2</v>
      </c>
      <c r="AE388" s="102">
        <f t="shared" si="396"/>
        <v>5.0000000000000711E-2</v>
      </c>
      <c r="AF388" s="102">
        <f t="shared" si="396"/>
        <v>4.8000000000000043E-2</v>
      </c>
      <c r="AG388" s="102">
        <f t="shared" si="396"/>
        <v>4.6000000000001151E-2</v>
      </c>
      <c r="AH388" s="102">
        <f t="shared" si="396"/>
        <v>4.4000000000000483E-2</v>
      </c>
      <c r="AI388" s="102">
        <f t="shared" si="396"/>
        <v>4.2000000000001592E-2</v>
      </c>
      <c r="AJ388" s="102">
        <f t="shared" si="396"/>
        <v>4.0000000000000924E-2</v>
      </c>
      <c r="AK388" s="102">
        <f t="shared" si="396"/>
        <v>4.2000000000001592E-2</v>
      </c>
      <c r="AL388" s="102">
        <f t="shared" si="396"/>
        <v>4.4000000000000483E-2</v>
      </c>
      <c r="AM388" s="102">
        <f t="shared" si="396"/>
        <v>4.5999999999999375E-2</v>
      </c>
      <c r="AN388" s="102">
        <f t="shared" si="396"/>
        <v>4.7999999999998266E-2</v>
      </c>
      <c r="AO388" s="102">
        <f t="shared" si="396"/>
        <v>4.9999999999998934E-2</v>
      </c>
      <c r="AP388" s="103">
        <f t="shared" si="13"/>
        <v>5.0000000000000711E-2</v>
      </c>
    </row>
    <row r="389" spans="1:42" ht="12.75">
      <c r="A389" s="109">
        <v>42576</v>
      </c>
      <c r="B389" s="106">
        <v>9.6199999999999992</v>
      </c>
      <c r="C389" s="97">
        <v>9.26</v>
      </c>
      <c r="D389" s="99">
        <v>9.02</v>
      </c>
      <c r="E389" s="99">
        <f t="shared" si="0"/>
        <v>8.89</v>
      </c>
      <c r="F389" s="99">
        <v>8.76</v>
      </c>
      <c r="G389" s="99">
        <f t="shared" si="1"/>
        <v>8.6999999999999993</v>
      </c>
      <c r="H389" s="97">
        <v>8.64</v>
      </c>
      <c r="I389" s="100">
        <f t="shared" si="2"/>
        <v>8.6300000000000008</v>
      </c>
      <c r="J389" s="100">
        <f t="shared" si="3"/>
        <v>8.6199999999999992</v>
      </c>
      <c r="K389" s="99">
        <v>8.61</v>
      </c>
      <c r="L389" s="99">
        <f t="shared" si="4"/>
        <v>8.6280000000000001</v>
      </c>
      <c r="M389" s="99">
        <f t="shared" si="5"/>
        <v>8.645999999999999</v>
      </c>
      <c r="N389" s="99">
        <f t="shared" si="6"/>
        <v>8.6639999999999997</v>
      </c>
      <c r="O389" s="99">
        <f t="shared" si="7"/>
        <v>8.6819999999999986</v>
      </c>
      <c r="P389" s="97">
        <v>8.6999999999999993</v>
      </c>
      <c r="Q389" s="100">
        <f t="shared" si="8"/>
        <v>8.7199999999999989</v>
      </c>
      <c r="R389" s="100">
        <f t="shared" si="9"/>
        <v>8.74</v>
      </c>
      <c r="S389" s="100">
        <f t="shared" si="10"/>
        <v>8.76</v>
      </c>
      <c r="T389" s="100">
        <f t="shared" si="11"/>
        <v>8.7800000000000011</v>
      </c>
      <c r="U389" s="107">
        <v>8.8000000000000007</v>
      </c>
      <c r="V389" s="102">
        <f t="shared" ref="V389:AO389" si="397">B389-B390</f>
        <v>0</v>
      </c>
      <c r="W389" s="102">
        <f t="shared" si="397"/>
        <v>0</v>
      </c>
      <c r="X389" s="102">
        <f t="shared" si="397"/>
        <v>-5.0000000000000711E-2</v>
      </c>
      <c r="Y389" s="102">
        <f t="shared" si="397"/>
        <v>-4.4999999999999929E-2</v>
      </c>
      <c r="Z389" s="102">
        <f t="shared" si="397"/>
        <v>-4.0000000000000924E-2</v>
      </c>
      <c r="AA389" s="102">
        <f t="shared" si="397"/>
        <v>-3.0000000000001137E-2</v>
      </c>
      <c r="AB389" s="102">
        <f t="shared" si="397"/>
        <v>-1.9999999999999574E-2</v>
      </c>
      <c r="AC389" s="102">
        <f t="shared" si="397"/>
        <v>-9.9999999999997868E-3</v>
      </c>
      <c r="AD389" s="102">
        <f t="shared" si="397"/>
        <v>0</v>
      </c>
      <c r="AE389" s="102">
        <f t="shared" si="397"/>
        <v>9.9999999999997868E-3</v>
      </c>
      <c r="AF389" s="102">
        <f t="shared" si="397"/>
        <v>1.2000000000000455E-2</v>
      </c>
      <c r="AG389" s="102">
        <f t="shared" si="397"/>
        <v>1.3999999999999346E-2</v>
      </c>
      <c r="AH389" s="102">
        <f t="shared" si="397"/>
        <v>1.6000000000000014E-2</v>
      </c>
      <c r="AI389" s="102">
        <f t="shared" si="397"/>
        <v>1.7999999999998906E-2</v>
      </c>
      <c r="AJ389" s="102">
        <f t="shared" si="397"/>
        <v>1.9999999999999574E-2</v>
      </c>
      <c r="AK389" s="102">
        <f t="shared" si="397"/>
        <v>1.9999999999999574E-2</v>
      </c>
      <c r="AL389" s="102">
        <f t="shared" si="397"/>
        <v>2.000000000000135E-2</v>
      </c>
      <c r="AM389" s="102">
        <f t="shared" si="397"/>
        <v>1.9999999999999574E-2</v>
      </c>
      <c r="AN389" s="102">
        <f t="shared" si="397"/>
        <v>2.000000000000135E-2</v>
      </c>
      <c r="AO389" s="102">
        <f t="shared" si="397"/>
        <v>2.000000000000135E-2</v>
      </c>
      <c r="AP389" s="103">
        <f t="shared" si="13"/>
        <v>2.000000000000135E-2</v>
      </c>
    </row>
    <row r="390" spans="1:42" ht="12.75">
      <c r="A390" s="109">
        <v>42573</v>
      </c>
      <c r="B390" s="106">
        <v>9.6199999999999992</v>
      </c>
      <c r="C390" s="97">
        <v>9.26</v>
      </c>
      <c r="D390" s="99">
        <v>9.07</v>
      </c>
      <c r="E390" s="99">
        <f t="shared" si="0"/>
        <v>8.9350000000000005</v>
      </c>
      <c r="F390" s="99">
        <v>8.8000000000000007</v>
      </c>
      <c r="G390" s="99">
        <f t="shared" si="1"/>
        <v>8.73</v>
      </c>
      <c r="H390" s="97">
        <v>8.66</v>
      </c>
      <c r="I390" s="100">
        <f t="shared" si="2"/>
        <v>8.64</v>
      </c>
      <c r="J390" s="100">
        <f t="shared" si="3"/>
        <v>8.6199999999999992</v>
      </c>
      <c r="K390" s="99">
        <v>8.6</v>
      </c>
      <c r="L390" s="99">
        <f t="shared" si="4"/>
        <v>8.6159999999999997</v>
      </c>
      <c r="M390" s="99">
        <f t="shared" si="5"/>
        <v>8.6319999999999997</v>
      </c>
      <c r="N390" s="99">
        <f t="shared" si="6"/>
        <v>8.6479999999999997</v>
      </c>
      <c r="O390" s="99">
        <f t="shared" si="7"/>
        <v>8.6639999999999997</v>
      </c>
      <c r="P390" s="97">
        <v>8.68</v>
      </c>
      <c r="Q390" s="100">
        <f t="shared" si="8"/>
        <v>8.6999999999999993</v>
      </c>
      <c r="R390" s="100">
        <f t="shared" si="9"/>
        <v>8.7199999999999989</v>
      </c>
      <c r="S390" s="100">
        <f t="shared" si="10"/>
        <v>8.74</v>
      </c>
      <c r="T390" s="100">
        <f t="shared" si="11"/>
        <v>8.76</v>
      </c>
      <c r="U390" s="107">
        <v>8.7799999999999994</v>
      </c>
      <c r="V390" s="102">
        <f t="shared" ref="V390:AO390" si="398">B390-B391</f>
        <v>2.9999999999999361E-2</v>
      </c>
      <c r="W390" s="102">
        <f t="shared" si="398"/>
        <v>2.9999999999999361E-2</v>
      </c>
      <c r="X390" s="102">
        <f t="shared" si="398"/>
        <v>5.0000000000000711E-2</v>
      </c>
      <c r="Y390" s="102">
        <f t="shared" si="398"/>
        <v>5.0000000000000711E-2</v>
      </c>
      <c r="Z390" s="102">
        <f t="shared" si="398"/>
        <v>5.0000000000000711E-2</v>
      </c>
      <c r="AA390" s="102">
        <f t="shared" si="398"/>
        <v>5.4999999999999716E-2</v>
      </c>
      <c r="AB390" s="102">
        <f t="shared" si="398"/>
        <v>6.0000000000000497E-2</v>
      </c>
      <c r="AC390" s="102">
        <f t="shared" si="398"/>
        <v>5.6666666666666643E-2</v>
      </c>
      <c r="AD390" s="102">
        <f t="shared" si="398"/>
        <v>5.3333333333332789E-2</v>
      </c>
      <c r="AE390" s="102">
        <f t="shared" si="398"/>
        <v>4.9999999999998934E-2</v>
      </c>
      <c r="AF390" s="102">
        <f t="shared" si="398"/>
        <v>4.9999999999998934E-2</v>
      </c>
      <c r="AG390" s="102">
        <f t="shared" si="398"/>
        <v>4.9999999999998934E-2</v>
      </c>
      <c r="AH390" s="102">
        <f t="shared" si="398"/>
        <v>4.9999999999998934E-2</v>
      </c>
      <c r="AI390" s="102">
        <f t="shared" si="398"/>
        <v>4.9999999999998934E-2</v>
      </c>
      <c r="AJ390" s="102">
        <f t="shared" si="398"/>
        <v>4.9999999999998934E-2</v>
      </c>
      <c r="AK390" s="102">
        <f t="shared" si="398"/>
        <v>4.7999999999998266E-2</v>
      </c>
      <c r="AL390" s="102">
        <f t="shared" si="398"/>
        <v>4.5999999999997598E-2</v>
      </c>
      <c r="AM390" s="102">
        <f t="shared" si="398"/>
        <v>4.4000000000000483E-2</v>
      </c>
      <c r="AN390" s="102">
        <f t="shared" si="398"/>
        <v>4.1999999999999815E-2</v>
      </c>
      <c r="AO390" s="102">
        <f t="shared" si="398"/>
        <v>3.9999999999999147E-2</v>
      </c>
      <c r="AP390" s="103">
        <f t="shared" si="13"/>
        <v>6.0000000000000497E-2</v>
      </c>
    </row>
    <row r="391" spans="1:42" ht="12.75">
      <c r="A391" s="109">
        <v>42572</v>
      </c>
      <c r="B391" s="106">
        <v>9.59</v>
      </c>
      <c r="C391" s="97">
        <v>9.23</v>
      </c>
      <c r="D391" s="99">
        <v>9.02</v>
      </c>
      <c r="E391" s="99">
        <f t="shared" si="0"/>
        <v>8.8849999999999998</v>
      </c>
      <c r="F391" s="99">
        <v>8.75</v>
      </c>
      <c r="G391" s="99">
        <f t="shared" si="1"/>
        <v>8.6750000000000007</v>
      </c>
      <c r="H391" s="97">
        <v>8.6</v>
      </c>
      <c r="I391" s="100">
        <f t="shared" si="2"/>
        <v>8.5833333333333339</v>
      </c>
      <c r="J391" s="100">
        <f t="shared" si="3"/>
        <v>8.5666666666666664</v>
      </c>
      <c r="K391" s="99">
        <v>8.5500000000000007</v>
      </c>
      <c r="L391" s="99">
        <f t="shared" si="4"/>
        <v>8.5660000000000007</v>
      </c>
      <c r="M391" s="99">
        <f t="shared" si="5"/>
        <v>8.5820000000000007</v>
      </c>
      <c r="N391" s="99">
        <f t="shared" si="6"/>
        <v>8.5980000000000008</v>
      </c>
      <c r="O391" s="99">
        <f t="shared" si="7"/>
        <v>8.6140000000000008</v>
      </c>
      <c r="P391" s="97">
        <v>8.6300000000000008</v>
      </c>
      <c r="Q391" s="100">
        <f t="shared" si="8"/>
        <v>8.652000000000001</v>
      </c>
      <c r="R391" s="100">
        <f t="shared" si="9"/>
        <v>8.6740000000000013</v>
      </c>
      <c r="S391" s="100">
        <f t="shared" si="10"/>
        <v>8.6959999999999997</v>
      </c>
      <c r="T391" s="100">
        <f t="shared" si="11"/>
        <v>8.718</v>
      </c>
      <c r="U391" s="107">
        <v>8.74</v>
      </c>
      <c r="V391" s="102">
        <f t="shared" ref="V391:AO391" si="399">B391-B392</f>
        <v>0</v>
      </c>
      <c r="W391" s="102">
        <f t="shared" si="399"/>
        <v>3.0000000000001137E-2</v>
      </c>
      <c r="X391" s="102">
        <f t="shared" si="399"/>
        <v>4.9999999999998934E-2</v>
      </c>
      <c r="Y391" s="102">
        <f t="shared" si="399"/>
        <v>4.9999999999998934E-2</v>
      </c>
      <c r="Z391" s="102">
        <f t="shared" si="399"/>
        <v>5.0000000000000711E-2</v>
      </c>
      <c r="AA391" s="102">
        <f t="shared" si="399"/>
        <v>4.5000000000001705E-2</v>
      </c>
      <c r="AB391" s="102">
        <f t="shared" si="399"/>
        <v>3.9999999999999147E-2</v>
      </c>
      <c r="AC391" s="102">
        <f t="shared" si="399"/>
        <v>3.6666666666667069E-2</v>
      </c>
      <c r="AD391" s="102">
        <f t="shared" si="399"/>
        <v>3.3333333333333215E-2</v>
      </c>
      <c r="AE391" s="102">
        <f t="shared" si="399"/>
        <v>3.0000000000001137E-2</v>
      </c>
      <c r="AF391" s="102">
        <f t="shared" si="399"/>
        <v>2.8000000000000469E-2</v>
      </c>
      <c r="AG391" s="102">
        <f t="shared" si="399"/>
        <v>2.6000000000001577E-2</v>
      </c>
      <c r="AH391" s="102">
        <f t="shared" si="399"/>
        <v>2.4000000000000909E-2</v>
      </c>
      <c r="AI391" s="102">
        <f t="shared" si="399"/>
        <v>2.2000000000002018E-2</v>
      </c>
      <c r="AJ391" s="102">
        <f t="shared" si="399"/>
        <v>2.000000000000135E-2</v>
      </c>
      <c r="AK391" s="102">
        <f t="shared" si="399"/>
        <v>2.000000000000135E-2</v>
      </c>
      <c r="AL391" s="102">
        <f t="shared" si="399"/>
        <v>2.000000000000135E-2</v>
      </c>
      <c r="AM391" s="102">
        <f t="shared" si="399"/>
        <v>1.9999999999999574E-2</v>
      </c>
      <c r="AN391" s="102">
        <f t="shared" si="399"/>
        <v>1.9999999999999574E-2</v>
      </c>
      <c r="AO391" s="102">
        <f t="shared" si="399"/>
        <v>1.9999999999999574E-2</v>
      </c>
      <c r="AP391" s="103">
        <f t="shared" si="13"/>
        <v>5.0000000000000711E-2</v>
      </c>
    </row>
    <row r="392" spans="1:42" ht="12.75">
      <c r="A392" s="109">
        <v>42571</v>
      </c>
      <c r="B392" s="106">
        <v>9.59</v>
      </c>
      <c r="C392" s="97">
        <v>9.1999999999999993</v>
      </c>
      <c r="D392" s="99">
        <v>8.9700000000000006</v>
      </c>
      <c r="E392" s="99">
        <f t="shared" si="0"/>
        <v>8.8350000000000009</v>
      </c>
      <c r="F392" s="99">
        <v>8.6999999999999993</v>
      </c>
      <c r="G392" s="99">
        <f t="shared" si="1"/>
        <v>8.629999999999999</v>
      </c>
      <c r="H392" s="97">
        <v>8.56</v>
      </c>
      <c r="I392" s="100">
        <f t="shared" si="2"/>
        <v>8.5466666666666669</v>
      </c>
      <c r="J392" s="100">
        <f t="shared" si="3"/>
        <v>8.5333333333333332</v>
      </c>
      <c r="K392" s="99">
        <v>8.52</v>
      </c>
      <c r="L392" s="99">
        <f t="shared" si="4"/>
        <v>8.5380000000000003</v>
      </c>
      <c r="M392" s="99">
        <f t="shared" si="5"/>
        <v>8.5559999999999992</v>
      </c>
      <c r="N392" s="99">
        <f t="shared" si="6"/>
        <v>8.5739999999999998</v>
      </c>
      <c r="O392" s="99">
        <f t="shared" si="7"/>
        <v>8.5919999999999987</v>
      </c>
      <c r="P392" s="97">
        <v>8.61</v>
      </c>
      <c r="Q392" s="100">
        <f t="shared" si="8"/>
        <v>8.6319999999999997</v>
      </c>
      <c r="R392" s="100">
        <f t="shared" si="9"/>
        <v>8.6539999999999999</v>
      </c>
      <c r="S392" s="100">
        <f t="shared" si="10"/>
        <v>8.6760000000000002</v>
      </c>
      <c r="T392" s="100">
        <f t="shared" si="11"/>
        <v>8.6980000000000004</v>
      </c>
      <c r="U392" s="107">
        <v>8.7200000000000006</v>
      </c>
      <c r="V392" s="102">
        <f t="shared" ref="V392:AO392" si="400">B392-B393</f>
        <v>-9.9999999999997868E-3</v>
      </c>
      <c r="W392" s="102">
        <f t="shared" si="400"/>
        <v>-3.0000000000001137E-2</v>
      </c>
      <c r="X392" s="102">
        <f t="shared" si="400"/>
        <v>-1.9999999999999574E-2</v>
      </c>
      <c r="Y392" s="102">
        <f t="shared" si="400"/>
        <v>-4.9999999999990052E-3</v>
      </c>
      <c r="Z392" s="102">
        <f t="shared" si="400"/>
        <v>9.9999999999997868E-3</v>
      </c>
      <c r="AA392" s="102">
        <f t="shared" si="400"/>
        <v>1.5000000000000568E-2</v>
      </c>
      <c r="AB392" s="102">
        <f t="shared" si="400"/>
        <v>2.000000000000135E-2</v>
      </c>
      <c r="AC392" s="102">
        <f t="shared" si="400"/>
        <v>2.3333333333333428E-2</v>
      </c>
      <c r="AD392" s="102">
        <f t="shared" si="400"/>
        <v>2.6666666666667282E-2</v>
      </c>
      <c r="AE392" s="102">
        <f t="shared" si="400"/>
        <v>2.9999999999999361E-2</v>
      </c>
      <c r="AF392" s="102">
        <f t="shared" si="400"/>
        <v>2.9999999999999361E-2</v>
      </c>
      <c r="AG392" s="102">
        <f t="shared" si="400"/>
        <v>2.9999999999999361E-2</v>
      </c>
      <c r="AH392" s="102">
        <f t="shared" si="400"/>
        <v>2.9999999999999361E-2</v>
      </c>
      <c r="AI392" s="102">
        <f t="shared" si="400"/>
        <v>2.9999999999999361E-2</v>
      </c>
      <c r="AJ392" s="102">
        <f t="shared" si="400"/>
        <v>2.9999999999999361E-2</v>
      </c>
      <c r="AK392" s="102">
        <f t="shared" si="400"/>
        <v>2.9999999999999361E-2</v>
      </c>
      <c r="AL392" s="102">
        <f t="shared" si="400"/>
        <v>2.9999999999999361E-2</v>
      </c>
      <c r="AM392" s="102">
        <f t="shared" si="400"/>
        <v>3.0000000000001137E-2</v>
      </c>
      <c r="AN392" s="102">
        <f t="shared" si="400"/>
        <v>3.0000000000001137E-2</v>
      </c>
      <c r="AO392" s="102">
        <f t="shared" si="400"/>
        <v>3.0000000000001137E-2</v>
      </c>
      <c r="AP392" s="103">
        <f t="shared" si="13"/>
        <v>3.0000000000001137E-2</v>
      </c>
    </row>
    <row r="393" spans="1:42" ht="12.75">
      <c r="A393" s="109">
        <v>42570</v>
      </c>
      <c r="B393" s="106">
        <v>9.6</v>
      </c>
      <c r="C393" s="97">
        <v>9.23</v>
      </c>
      <c r="D393" s="99">
        <v>8.99</v>
      </c>
      <c r="E393" s="99">
        <f t="shared" si="0"/>
        <v>8.84</v>
      </c>
      <c r="F393" s="99">
        <v>8.69</v>
      </c>
      <c r="G393" s="99">
        <f t="shared" si="1"/>
        <v>8.6149999999999984</v>
      </c>
      <c r="H393" s="97">
        <v>8.5399999999999991</v>
      </c>
      <c r="I393" s="100">
        <f t="shared" si="2"/>
        <v>8.5233333333333334</v>
      </c>
      <c r="J393" s="100">
        <f t="shared" si="3"/>
        <v>8.5066666666666659</v>
      </c>
      <c r="K393" s="99">
        <v>8.49</v>
      </c>
      <c r="L393" s="99">
        <f t="shared" si="4"/>
        <v>8.5080000000000009</v>
      </c>
      <c r="M393" s="99">
        <f t="shared" si="5"/>
        <v>8.5259999999999998</v>
      </c>
      <c r="N393" s="99">
        <f t="shared" si="6"/>
        <v>8.5440000000000005</v>
      </c>
      <c r="O393" s="99">
        <f t="shared" si="7"/>
        <v>8.5619999999999994</v>
      </c>
      <c r="P393" s="97">
        <v>8.58</v>
      </c>
      <c r="Q393" s="100">
        <f t="shared" si="8"/>
        <v>8.6020000000000003</v>
      </c>
      <c r="R393" s="100">
        <f t="shared" si="9"/>
        <v>8.6240000000000006</v>
      </c>
      <c r="S393" s="100">
        <f t="shared" si="10"/>
        <v>8.645999999999999</v>
      </c>
      <c r="T393" s="100">
        <f t="shared" si="11"/>
        <v>8.6679999999999993</v>
      </c>
      <c r="U393" s="107">
        <v>8.69</v>
      </c>
      <c r="V393" s="102">
        <f t="shared" ref="V393:AO393" si="401">B393-B394</f>
        <v>-9.9999999999997868E-3</v>
      </c>
      <c r="W393" s="102">
        <f t="shared" si="401"/>
        <v>7.0000000000000284E-2</v>
      </c>
      <c r="X393" s="102">
        <f t="shared" si="401"/>
        <v>8.0000000000000071E-2</v>
      </c>
      <c r="Y393" s="102">
        <f t="shared" si="401"/>
        <v>5.9999999999998721E-2</v>
      </c>
      <c r="Z393" s="102">
        <f t="shared" si="401"/>
        <v>3.9999999999999147E-2</v>
      </c>
      <c r="AA393" s="102">
        <f t="shared" si="401"/>
        <v>1.9999999999999574E-2</v>
      </c>
      <c r="AB393" s="102">
        <f t="shared" si="401"/>
        <v>0</v>
      </c>
      <c r="AC393" s="102">
        <f t="shared" si="401"/>
        <v>-6.6666666666659324E-3</v>
      </c>
      <c r="AD393" s="102">
        <f t="shared" si="401"/>
        <v>-1.3333333333333641E-2</v>
      </c>
      <c r="AE393" s="102">
        <f t="shared" si="401"/>
        <v>-1.9999999999999574E-2</v>
      </c>
      <c r="AF393" s="102">
        <f t="shared" si="401"/>
        <v>-2.3999999999999133E-2</v>
      </c>
      <c r="AG393" s="102">
        <f t="shared" si="401"/>
        <v>-2.8000000000000469E-2</v>
      </c>
      <c r="AH393" s="102">
        <f t="shared" si="401"/>
        <v>-3.1999999999998252E-2</v>
      </c>
      <c r="AI393" s="102">
        <f t="shared" si="401"/>
        <v>-3.5999999999999588E-2</v>
      </c>
      <c r="AJ393" s="102">
        <f t="shared" si="401"/>
        <v>-3.9999999999999147E-2</v>
      </c>
      <c r="AK393" s="102">
        <f t="shared" si="401"/>
        <v>-4.1999999999999815E-2</v>
      </c>
      <c r="AL393" s="102">
        <f t="shared" si="401"/>
        <v>-4.3999999999998707E-2</v>
      </c>
      <c r="AM393" s="102">
        <f t="shared" si="401"/>
        <v>-4.6000000000001151E-2</v>
      </c>
      <c r="AN393" s="102">
        <f t="shared" si="401"/>
        <v>-4.8000000000000043E-2</v>
      </c>
      <c r="AO393" s="102">
        <f t="shared" si="401"/>
        <v>-5.0000000000000711E-2</v>
      </c>
      <c r="AP393" s="103">
        <f t="shared" si="13"/>
        <v>8.0000000000000071E-2</v>
      </c>
    </row>
    <row r="394" spans="1:42" ht="12.75">
      <c r="A394" s="109">
        <v>42569</v>
      </c>
      <c r="B394" s="106">
        <v>9.61</v>
      </c>
      <c r="C394" s="97">
        <v>9.16</v>
      </c>
      <c r="D394" s="99">
        <v>8.91</v>
      </c>
      <c r="E394" s="99">
        <f t="shared" si="0"/>
        <v>8.7800000000000011</v>
      </c>
      <c r="F394" s="99">
        <v>8.65</v>
      </c>
      <c r="G394" s="99">
        <f t="shared" si="1"/>
        <v>8.5949999999999989</v>
      </c>
      <c r="H394" s="97">
        <v>8.5399999999999991</v>
      </c>
      <c r="I394" s="100">
        <f t="shared" si="2"/>
        <v>8.5299999999999994</v>
      </c>
      <c r="J394" s="100">
        <f t="shared" si="3"/>
        <v>8.52</v>
      </c>
      <c r="K394" s="99">
        <v>8.51</v>
      </c>
      <c r="L394" s="99">
        <f t="shared" si="4"/>
        <v>8.532</v>
      </c>
      <c r="M394" s="99">
        <f t="shared" si="5"/>
        <v>8.5540000000000003</v>
      </c>
      <c r="N394" s="99">
        <f t="shared" si="6"/>
        <v>8.5759999999999987</v>
      </c>
      <c r="O394" s="99">
        <f t="shared" si="7"/>
        <v>8.597999999999999</v>
      </c>
      <c r="P394" s="97">
        <v>8.6199999999999992</v>
      </c>
      <c r="Q394" s="100">
        <f t="shared" si="8"/>
        <v>8.6440000000000001</v>
      </c>
      <c r="R394" s="100">
        <f t="shared" si="9"/>
        <v>8.6679999999999993</v>
      </c>
      <c r="S394" s="100">
        <f t="shared" si="10"/>
        <v>8.6920000000000002</v>
      </c>
      <c r="T394" s="100">
        <f t="shared" si="11"/>
        <v>8.7159999999999993</v>
      </c>
      <c r="U394" s="107">
        <v>8.74</v>
      </c>
      <c r="V394" s="102">
        <f t="shared" ref="V394:AO394" si="402">B394-B395</f>
        <v>0</v>
      </c>
      <c r="W394" s="102">
        <f t="shared" si="402"/>
        <v>0</v>
      </c>
      <c r="X394" s="102">
        <f t="shared" si="402"/>
        <v>0</v>
      </c>
      <c r="Y394" s="102">
        <f t="shared" si="402"/>
        <v>1.0000000000001563E-2</v>
      </c>
      <c r="Z394" s="102">
        <f t="shared" si="402"/>
        <v>1.9999999999999574E-2</v>
      </c>
      <c r="AA394" s="102">
        <f t="shared" si="402"/>
        <v>3.9999999999999147E-2</v>
      </c>
      <c r="AB394" s="102">
        <f t="shared" si="402"/>
        <v>5.9999999999998721E-2</v>
      </c>
      <c r="AC394" s="102">
        <f t="shared" si="402"/>
        <v>6.666666666666643E-2</v>
      </c>
      <c r="AD394" s="102">
        <f t="shared" si="402"/>
        <v>7.3333333333332362E-2</v>
      </c>
      <c r="AE394" s="102">
        <f t="shared" si="402"/>
        <v>8.0000000000000071E-2</v>
      </c>
      <c r="AF394" s="102">
        <f t="shared" si="402"/>
        <v>8.3999999999999631E-2</v>
      </c>
      <c r="AG394" s="102">
        <f t="shared" si="402"/>
        <v>8.8000000000000966E-2</v>
      </c>
      <c r="AH394" s="102">
        <f t="shared" si="402"/>
        <v>9.1999999999998749E-2</v>
      </c>
      <c r="AI394" s="102">
        <f t="shared" si="402"/>
        <v>9.6000000000000085E-2</v>
      </c>
      <c r="AJ394" s="102">
        <f t="shared" si="402"/>
        <v>9.9999999999999645E-2</v>
      </c>
      <c r="AK394" s="102">
        <f t="shared" si="402"/>
        <v>9.9999999999999645E-2</v>
      </c>
      <c r="AL394" s="102">
        <f t="shared" si="402"/>
        <v>9.9999999999999645E-2</v>
      </c>
      <c r="AM394" s="102">
        <f t="shared" si="402"/>
        <v>9.9999999999999645E-2</v>
      </c>
      <c r="AN394" s="102">
        <f t="shared" si="402"/>
        <v>9.9999999999999645E-2</v>
      </c>
      <c r="AO394" s="102">
        <f t="shared" si="402"/>
        <v>9.9999999999999645E-2</v>
      </c>
      <c r="AP394" s="103">
        <f t="shared" si="13"/>
        <v>9.9999999999999645E-2</v>
      </c>
    </row>
    <row r="395" spans="1:42" ht="12.75">
      <c r="A395" s="109">
        <v>42566</v>
      </c>
      <c r="B395" s="106">
        <v>9.61</v>
      </c>
      <c r="C395" s="97">
        <v>9.16</v>
      </c>
      <c r="D395" s="99">
        <v>8.91</v>
      </c>
      <c r="E395" s="99">
        <f t="shared" si="0"/>
        <v>8.77</v>
      </c>
      <c r="F395" s="99">
        <v>8.6300000000000008</v>
      </c>
      <c r="G395" s="99">
        <f t="shared" si="1"/>
        <v>8.5549999999999997</v>
      </c>
      <c r="H395" s="97">
        <v>8.48</v>
      </c>
      <c r="I395" s="100">
        <f t="shared" si="2"/>
        <v>8.4633333333333329</v>
      </c>
      <c r="J395" s="100">
        <f t="shared" si="3"/>
        <v>8.4466666666666672</v>
      </c>
      <c r="K395" s="99">
        <v>8.43</v>
      </c>
      <c r="L395" s="99">
        <f t="shared" si="4"/>
        <v>8.4480000000000004</v>
      </c>
      <c r="M395" s="99">
        <f t="shared" si="5"/>
        <v>8.4659999999999993</v>
      </c>
      <c r="N395" s="99">
        <f t="shared" si="6"/>
        <v>8.484</v>
      </c>
      <c r="O395" s="99">
        <f t="shared" si="7"/>
        <v>8.5019999999999989</v>
      </c>
      <c r="P395" s="97">
        <v>8.52</v>
      </c>
      <c r="Q395" s="100">
        <f t="shared" si="8"/>
        <v>8.5440000000000005</v>
      </c>
      <c r="R395" s="100">
        <f t="shared" si="9"/>
        <v>8.5679999999999996</v>
      </c>
      <c r="S395" s="100">
        <f t="shared" si="10"/>
        <v>8.5920000000000005</v>
      </c>
      <c r="T395" s="100">
        <f t="shared" si="11"/>
        <v>8.6159999999999997</v>
      </c>
      <c r="U395" s="107">
        <v>8.64</v>
      </c>
      <c r="V395" s="102">
        <f t="shared" ref="V395:AO395" si="403">B395-B396</f>
        <v>0</v>
      </c>
      <c r="W395" s="102">
        <f t="shared" si="403"/>
        <v>9.9999999999997868E-3</v>
      </c>
      <c r="X395" s="102">
        <f t="shared" si="403"/>
        <v>9.9999999999997868E-3</v>
      </c>
      <c r="Y395" s="102">
        <f t="shared" si="403"/>
        <v>2.4999999999998579E-2</v>
      </c>
      <c r="Z395" s="102">
        <f t="shared" si="403"/>
        <v>4.0000000000000924E-2</v>
      </c>
      <c r="AA395" s="102">
        <f t="shared" si="403"/>
        <v>3.9999999999999147E-2</v>
      </c>
      <c r="AB395" s="102">
        <f t="shared" si="403"/>
        <v>4.0000000000000924E-2</v>
      </c>
      <c r="AC395" s="102">
        <f t="shared" si="403"/>
        <v>3.9999999999999147E-2</v>
      </c>
      <c r="AD395" s="102">
        <f t="shared" si="403"/>
        <v>4.0000000000000924E-2</v>
      </c>
      <c r="AE395" s="102">
        <f t="shared" si="403"/>
        <v>3.9999999999999147E-2</v>
      </c>
      <c r="AF395" s="102">
        <f t="shared" si="403"/>
        <v>3.9999999999999147E-2</v>
      </c>
      <c r="AG395" s="102">
        <f t="shared" si="403"/>
        <v>3.9999999999999147E-2</v>
      </c>
      <c r="AH395" s="102">
        <f t="shared" si="403"/>
        <v>3.9999999999999147E-2</v>
      </c>
      <c r="AI395" s="102">
        <f t="shared" si="403"/>
        <v>3.9999999999999147E-2</v>
      </c>
      <c r="AJ395" s="102">
        <f t="shared" si="403"/>
        <v>3.9999999999999147E-2</v>
      </c>
      <c r="AK395" s="102">
        <f t="shared" si="403"/>
        <v>3.8000000000000256E-2</v>
      </c>
      <c r="AL395" s="102">
        <f t="shared" si="403"/>
        <v>3.5999999999999588E-2</v>
      </c>
      <c r="AM395" s="102">
        <f t="shared" si="403"/>
        <v>3.4000000000000696E-2</v>
      </c>
      <c r="AN395" s="102">
        <f t="shared" si="403"/>
        <v>3.2000000000000028E-2</v>
      </c>
      <c r="AO395" s="102">
        <f t="shared" si="403"/>
        <v>3.0000000000001137E-2</v>
      </c>
      <c r="AP395" s="103">
        <f t="shared" si="13"/>
        <v>4.0000000000000924E-2</v>
      </c>
    </row>
    <row r="396" spans="1:42" ht="12.75">
      <c r="A396" s="109">
        <v>42565</v>
      </c>
      <c r="B396" s="106">
        <v>9.61</v>
      </c>
      <c r="C396" s="97">
        <v>9.15</v>
      </c>
      <c r="D396" s="99">
        <v>8.9</v>
      </c>
      <c r="E396" s="99">
        <f t="shared" si="0"/>
        <v>8.745000000000001</v>
      </c>
      <c r="F396" s="99">
        <v>8.59</v>
      </c>
      <c r="G396" s="99">
        <f t="shared" si="1"/>
        <v>8.5150000000000006</v>
      </c>
      <c r="H396" s="97">
        <v>8.44</v>
      </c>
      <c r="I396" s="100">
        <f t="shared" si="2"/>
        <v>8.4233333333333338</v>
      </c>
      <c r="J396" s="100">
        <f t="shared" si="3"/>
        <v>8.4066666666666663</v>
      </c>
      <c r="K396" s="99">
        <v>8.39</v>
      </c>
      <c r="L396" s="99">
        <f t="shared" si="4"/>
        <v>8.4080000000000013</v>
      </c>
      <c r="M396" s="99">
        <f t="shared" si="5"/>
        <v>8.4260000000000002</v>
      </c>
      <c r="N396" s="99">
        <f t="shared" si="6"/>
        <v>8.4440000000000008</v>
      </c>
      <c r="O396" s="99">
        <f t="shared" si="7"/>
        <v>8.4619999999999997</v>
      </c>
      <c r="P396" s="97">
        <v>8.48</v>
      </c>
      <c r="Q396" s="100">
        <f t="shared" si="8"/>
        <v>8.5060000000000002</v>
      </c>
      <c r="R396" s="100">
        <f t="shared" si="9"/>
        <v>8.532</v>
      </c>
      <c r="S396" s="100">
        <f t="shared" si="10"/>
        <v>8.5579999999999998</v>
      </c>
      <c r="T396" s="100">
        <f t="shared" si="11"/>
        <v>8.5839999999999996</v>
      </c>
      <c r="U396" s="107">
        <v>8.61</v>
      </c>
      <c r="V396" s="102">
        <f t="shared" ref="V396:AO396" si="404">B396-B397</f>
        <v>9.9999999999997868E-3</v>
      </c>
      <c r="W396" s="102">
        <f t="shared" si="404"/>
        <v>-8.0000000000000071E-2</v>
      </c>
      <c r="X396" s="102">
        <f t="shared" si="404"/>
        <v>-9.9999999999999645E-2</v>
      </c>
      <c r="Y396" s="102">
        <f t="shared" si="404"/>
        <v>-8.9999999999999858E-2</v>
      </c>
      <c r="Z396" s="102">
        <f t="shared" si="404"/>
        <v>-8.0000000000000071E-2</v>
      </c>
      <c r="AA396" s="102">
        <f t="shared" si="404"/>
        <v>-5.9999999999998721E-2</v>
      </c>
      <c r="AB396" s="102">
        <f t="shared" si="404"/>
        <v>-4.0000000000000924E-2</v>
      </c>
      <c r="AC396" s="102">
        <f t="shared" si="404"/>
        <v>-1.9999999999999574E-2</v>
      </c>
      <c r="AD396" s="102">
        <f t="shared" si="404"/>
        <v>0</v>
      </c>
      <c r="AE396" s="102">
        <f t="shared" si="404"/>
        <v>2.000000000000135E-2</v>
      </c>
      <c r="AF396" s="102">
        <f t="shared" si="404"/>
        <v>2.6000000000001577E-2</v>
      </c>
      <c r="AG396" s="102">
        <f t="shared" si="404"/>
        <v>3.2000000000000028E-2</v>
      </c>
      <c r="AH396" s="102">
        <f t="shared" si="404"/>
        <v>3.8000000000002032E-2</v>
      </c>
      <c r="AI396" s="102">
        <f t="shared" si="404"/>
        <v>4.4000000000000483E-2</v>
      </c>
      <c r="AJ396" s="102">
        <f t="shared" si="404"/>
        <v>5.0000000000000711E-2</v>
      </c>
      <c r="AK396" s="102">
        <f t="shared" si="404"/>
        <v>5.400000000000027E-2</v>
      </c>
      <c r="AL396" s="102">
        <f t="shared" si="404"/>
        <v>5.7999999999999829E-2</v>
      </c>
      <c r="AM396" s="102">
        <f t="shared" si="404"/>
        <v>6.2000000000001165E-2</v>
      </c>
      <c r="AN396" s="102">
        <f t="shared" si="404"/>
        <v>6.6000000000000725E-2</v>
      </c>
      <c r="AO396" s="102">
        <f t="shared" si="404"/>
        <v>7.0000000000000284E-2</v>
      </c>
      <c r="AP396" s="103">
        <f t="shared" si="13"/>
        <v>7.0000000000000284E-2</v>
      </c>
    </row>
    <row r="397" spans="1:42" ht="12.75">
      <c r="A397" s="109">
        <v>42564</v>
      </c>
      <c r="B397" s="106">
        <v>9.6</v>
      </c>
      <c r="C397" s="97">
        <v>9.23</v>
      </c>
      <c r="D397" s="99">
        <v>9</v>
      </c>
      <c r="E397" s="99">
        <f t="shared" si="0"/>
        <v>8.8350000000000009</v>
      </c>
      <c r="F397" s="99">
        <v>8.67</v>
      </c>
      <c r="G397" s="99">
        <f t="shared" si="1"/>
        <v>8.5749999999999993</v>
      </c>
      <c r="H397" s="97">
        <v>8.48</v>
      </c>
      <c r="I397" s="100">
        <f t="shared" si="2"/>
        <v>8.4433333333333334</v>
      </c>
      <c r="J397" s="100">
        <f t="shared" si="3"/>
        <v>8.4066666666666663</v>
      </c>
      <c r="K397" s="99">
        <v>8.3699999999999992</v>
      </c>
      <c r="L397" s="99">
        <f t="shared" si="4"/>
        <v>8.3819999999999997</v>
      </c>
      <c r="M397" s="99">
        <f t="shared" si="5"/>
        <v>8.3940000000000001</v>
      </c>
      <c r="N397" s="99">
        <f t="shared" si="6"/>
        <v>8.4059999999999988</v>
      </c>
      <c r="O397" s="99">
        <f t="shared" si="7"/>
        <v>8.4179999999999993</v>
      </c>
      <c r="P397" s="97">
        <v>8.43</v>
      </c>
      <c r="Q397" s="100">
        <f t="shared" si="8"/>
        <v>8.452</v>
      </c>
      <c r="R397" s="100">
        <f t="shared" si="9"/>
        <v>8.4740000000000002</v>
      </c>
      <c r="S397" s="100">
        <f t="shared" si="10"/>
        <v>8.4959999999999987</v>
      </c>
      <c r="T397" s="100">
        <f t="shared" si="11"/>
        <v>8.5179999999999989</v>
      </c>
      <c r="U397" s="107">
        <v>8.5399999999999991</v>
      </c>
      <c r="V397" s="102">
        <f t="shared" ref="V397:AO397" si="405">B397-B398</f>
        <v>9.9999999999997868E-3</v>
      </c>
      <c r="W397" s="102">
        <f t="shared" si="405"/>
        <v>0</v>
      </c>
      <c r="X397" s="102">
        <f t="shared" si="405"/>
        <v>5.0000000000000711E-2</v>
      </c>
      <c r="Y397" s="102">
        <f t="shared" si="405"/>
        <v>6.0000000000002274E-2</v>
      </c>
      <c r="Z397" s="102">
        <f t="shared" si="405"/>
        <v>7.0000000000000284E-2</v>
      </c>
      <c r="AA397" s="102">
        <f t="shared" si="405"/>
        <v>7.0000000000000284E-2</v>
      </c>
      <c r="AB397" s="102">
        <f t="shared" si="405"/>
        <v>7.0000000000000284E-2</v>
      </c>
      <c r="AC397" s="102">
        <f t="shared" si="405"/>
        <v>7.0000000000000284E-2</v>
      </c>
      <c r="AD397" s="102">
        <f t="shared" si="405"/>
        <v>6.9999999999998508E-2</v>
      </c>
      <c r="AE397" s="102">
        <f t="shared" si="405"/>
        <v>6.9999999999998508E-2</v>
      </c>
      <c r="AF397" s="102">
        <f t="shared" si="405"/>
        <v>6.9999999999998508E-2</v>
      </c>
      <c r="AG397" s="102">
        <f t="shared" si="405"/>
        <v>7.0000000000000284E-2</v>
      </c>
      <c r="AH397" s="102">
        <f t="shared" si="405"/>
        <v>6.9999999999998508E-2</v>
      </c>
      <c r="AI397" s="102">
        <f t="shared" si="405"/>
        <v>7.0000000000000284E-2</v>
      </c>
      <c r="AJ397" s="102">
        <f t="shared" si="405"/>
        <v>7.0000000000000284E-2</v>
      </c>
      <c r="AK397" s="102">
        <f t="shared" si="405"/>
        <v>6.7999999999999616E-2</v>
      </c>
      <c r="AL397" s="102">
        <f t="shared" si="405"/>
        <v>6.6000000000000725E-2</v>
      </c>
      <c r="AM397" s="102">
        <f t="shared" si="405"/>
        <v>6.399999999999828E-2</v>
      </c>
      <c r="AN397" s="102">
        <f t="shared" si="405"/>
        <v>6.1999999999999389E-2</v>
      </c>
      <c r="AO397" s="102">
        <f t="shared" si="405"/>
        <v>5.9999999999998721E-2</v>
      </c>
      <c r="AP397" s="103">
        <f t="shared" si="13"/>
        <v>7.0000000000000284E-2</v>
      </c>
    </row>
    <row r="398" spans="1:42" ht="12.75">
      <c r="A398" s="109">
        <v>42563</v>
      </c>
      <c r="B398" s="106">
        <v>9.59</v>
      </c>
      <c r="C398" s="97">
        <v>9.23</v>
      </c>
      <c r="D398" s="99">
        <v>8.9499999999999993</v>
      </c>
      <c r="E398" s="99">
        <f t="shared" si="0"/>
        <v>8.7749999999999986</v>
      </c>
      <c r="F398" s="99">
        <v>8.6</v>
      </c>
      <c r="G398" s="99">
        <f t="shared" si="1"/>
        <v>8.504999999999999</v>
      </c>
      <c r="H398" s="97">
        <v>8.41</v>
      </c>
      <c r="I398" s="100">
        <f t="shared" si="2"/>
        <v>8.3733333333333331</v>
      </c>
      <c r="J398" s="100">
        <f t="shared" si="3"/>
        <v>8.3366666666666678</v>
      </c>
      <c r="K398" s="99">
        <v>8.3000000000000007</v>
      </c>
      <c r="L398" s="99">
        <f t="shared" si="4"/>
        <v>8.3120000000000012</v>
      </c>
      <c r="M398" s="99">
        <f t="shared" si="5"/>
        <v>8.3239999999999998</v>
      </c>
      <c r="N398" s="99">
        <f t="shared" si="6"/>
        <v>8.3360000000000003</v>
      </c>
      <c r="O398" s="99">
        <f t="shared" si="7"/>
        <v>8.347999999999999</v>
      </c>
      <c r="P398" s="97">
        <v>8.36</v>
      </c>
      <c r="Q398" s="100">
        <f t="shared" si="8"/>
        <v>8.3840000000000003</v>
      </c>
      <c r="R398" s="100">
        <f t="shared" si="9"/>
        <v>8.4079999999999995</v>
      </c>
      <c r="S398" s="100">
        <f t="shared" si="10"/>
        <v>8.4320000000000004</v>
      </c>
      <c r="T398" s="100">
        <f t="shared" si="11"/>
        <v>8.4559999999999995</v>
      </c>
      <c r="U398" s="107">
        <v>8.48</v>
      </c>
      <c r="V398" s="102">
        <f t="shared" ref="V398:AO398" si="406">B398-B399</f>
        <v>-9.9999999999997868E-3</v>
      </c>
      <c r="W398" s="102">
        <f t="shared" si="406"/>
        <v>-5.9999999999998721E-2</v>
      </c>
      <c r="X398" s="102">
        <f t="shared" si="406"/>
        <v>-8.9999999999999858E-2</v>
      </c>
      <c r="Y398" s="102">
        <f t="shared" si="406"/>
        <v>-8.9999999999999858E-2</v>
      </c>
      <c r="Z398" s="102">
        <f t="shared" si="406"/>
        <v>-8.9999999999999858E-2</v>
      </c>
      <c r="AA398" s="102">
        <f t="shared" si="406"/>
        <v>-7.5000000000001066E-2</v>
      </c>
      <c r="AB398" s="102">
        <f t="shared" si="406"/>
        <v>-6.0000000000000497E-2</v>
      </c>
      <c r="AC398" s="102">
        <f t="shared" si="406"/>
        <v>-4.6666666666666856E-2</v>
      </c>
      <c r="AD398" s="102">
        <f t="shared" si="406"/>
        <v>-3.3333333333333215E-2</v>
      </c>
      <c r="AE398" s="102">
        <f t="shared" si="406"/>
        <v>-1.9999999999999574E-2</v>
      </c>
      <c r="AF398" s="102">
        <f t="shared" si="406"/>
        <v>-9.9999999999997868E-3</v>
      </c>
      <c r="AG398" s="102">
        <f t="shared" si="406"/>
        <v>0</v>
      </c>
      <c r="AH398" s="102">
        <f t="shared" si="406"/>
        <v>9.9999999999997868E-3</v>
      </c>
      <c r="AI398" s="102">
        <f t="shared" si="406"/>
        <v>1.9999999999999574E-2</v>
      </c>
      <c r="AJ398" s="102">
        <f t="shared" si="406"/>
        <v>2.9999999999999361E-2</v>
      </c>
      <c r="AK398" s="102">
        <f t="shared" si="406"/>
        <v>3.8000000000000256E-2</v>
      </c>
      <c r="AL398" s="102">
        <f t="shared" si="406"/>
        <v>4.5999999999999375E-2</v>
      </c>
      <c r="AM398" s="102">
        <f t="shared" si="406"/>
        <v>5.400000000000027E-2</v>
      </c>
      <c r="AN398" s="102">
        <f t="shared" si="406"/>
        <v>6.1999999999999389E-2</v>
      </c>
      <c r="AO398" s="102">
        <f t="shared" si="406"/>
        <v>7.0000000000000284E-2</v>
      </c>
      <c r="AP398" s="103">
        <f t="shared" si="13"/>
        <v>7.0000000000000284E-2</v>
      </c>
    </row>
    <row r="399" spans="1:42" ht="12.75">
      <c r="A399" s="109">
        <v>42562</v>
      </c>
      <c r="B399" s="106">
        <v>9.6</v>
      </c>
      <c r="C399" s="97">
        <v>9.2899999999999991</v>
      </c>
      <c r="D399" s="99">
        <v>9.0399999999999991</v>
      </c>
      <c r="E399" s="99">
        <f t="shared" si="0"/>
        <v>8.8649999999999984</v>
      </c>
      <c r="F399" s="99">
        <v>8.69</v>
      </c>
      <c r="G399" s="99">
        <f t="shared" si="1"/>
        <v>8.58</v>
      </c>
      <c r="H399" s="97">
        <v>8.4700000000000006</v>
      </c>
      <c r="I399" s="100">
        <f t="shared" si="2"/>
        <v>8.42</v>
      </c>
      <c r="J399" s="100">
        <f t="shared" si="3"/>
        <v>8.370000000000001</v>
      </c>
      <c r="K399" s="99">
        <v>8.32</v>
      </c>
      <c r="L399" s="99">
        <f t="shared" si="4"/>
        <v>8.322000000000001</v>
      </c>
      <c r="M399" s="99">
        <f t="shared" si="5"/>
        <v>8.3239999999999998</v>
      </c>
      <c r="N399" s="99">
        <f t="shared" si="6"/>
        <v>8.3260000000000005</v>
      </c>
      <c r="O399" s="99">
        <f t="shared" si="7"/>
        <v>8.3279999999999994</v>
      </c>
      <c r="P399" s="97">
        <v>8.33</v>
      </c>
      <c r="Q399" s="100">
        <f t="shared" si="8"/>
        <v>8.3460000000000001</v>
      </c>
      <c r="R399" s="100">
        <f t="shared" si="9"/>
        <v>8.3620000000000001</v>
      </c>
      <c r="S399" s="100">
        <f t="shared" si="10"/>
        <v>8.3780000000000001</v>
      </c>
      <c r="T399" s="100">
        <f t="shared" si="11"/>
        <v>8.3940000000000001</v>
      </c>
      <c r="U399" s="107">
        <v>8.41</v>
      </c>
      <c r="V399" s="102">
        <f t="shared" ref="V399:AO399" si="407">B399-B400</f>
        <v>-9.9999999999997868E-3</v>
      </c>
      <c r="W399" s="102">
        <f t="shared" si="407"/>
        <v>-4.0000000000000924E-2</v>
      </c>
      <c r="X399" s="102">
        <f t="shared" si="407"/>
        <v>-8.0000000000000071E-2</v>
      </c>
      <c r="Y399" s="102">
        <f t="shared" si="407"/>
        <v>-8.0000000000001847E-2</v>
      </c>
      <c r="Z399" s="102">
        <f t="shared" si="407"/>
        <v>-8.0000000000000071E-2</v>
      </c>
      <c r="AA399" s="102">
        <f t="shared" si="407"/>
        <v>-7.4999999999999289E-2</v>
      </c>
      <c r="AB399" s="102">
        <f t="shared" si="407"/>
        <v>-6.9999999999998508E-2</v>
      </c>
      <c r="AC399" s="102">
        <f t="shared" si="407"/>
        <v>-5.9999999999998721E-2</v>
      </c>
      <c r="AD399" s="102">
        <f t="shared" si="407"/>
        <v>-4.9999999999998934E-2</v>
      </c>
      <c r="AE399" s="102">
        <f t="shared" si="407"/>
        <v>-3.9999999999999147E-2</v>
      </c>
      <c r="AF399" s="102">
        <f t="shared" si="407"/>
        <v>-3.399999999999892E-2</v>
      </c>
      <c r="AG399" s="102">
        <f t="shared" si="407"/>
        <v>-2.8000000000000469E-2</v>
      </c>
      <c r="AH399" s="102">
        <f t="shared" si="407"/>
        <v>-2.1999999999998465E-2</v>
      </c>
      <c r="AI399" s="102">
        <f t="shared" si="407"/>
        <v>-1.6000000000000014E-2</v>
      </c>
      <c r="AJ399" s="102">
        <f t="shared" si="407"/>
        <v>-9.9999999999997868E-3</v>
      </c>
      <c r="AK399" s="102">
        <f t="shared" si="407"/>
        <v>-7.9999999999991189E-3</v>
      </c>
      <c r="AL399" s="102">
        <f t="shared" si="407"/>
        <v>-6.0000000000002274E-3</v>
      </c>
      <c r="AM399" s="102">
        <f t="shared" si="407"/>
        <v>-3.9999999999995595E-3</v>
      </c>
      <c r="AN399" s="102">
        <f t="shared" si="407"/>
        <v>-2.0000000000006679E-3</v>
      </c>
      <c r="AO399" s="102">
        <f t="shared" si="407"/>
        <v>0</v>
      </c>
      <c r="AP399" s="103">
        <f t="shared" si="13"/>
        <v>0</v>
      </c>
    </row>
    <row r="400" spans="1:42" ht="12.75">
      <c r="A400" s="109">
        <v>42559</v>
      </c>
      <c r="B400" s="106">
        <v>9.61</v>
      </c>
      <c r="C400" s="97">
        <v>9.33</v>
      </c>
      <c r="D400" s="99">
        <v>9.1199999999999992</v>
      </c>
      <c r="E400" s="99">
        <f t="shared" si="0"/>
        <v>8.9450000000000003</v>
      </c>
      <c r="F400" s="99">
        <v>8.77</v>
      </c>
      <c r="G400" s="99">
        <f t="shared" si="1"/>
        <v>8.6549999999999994</v>
      </c>
      <c r="H400" s="97">
        <v>8.5399999999999991</v>
      </c>
      <c r="I400" s="100">
        <f t="shared" si="2"/>
        <v>8.4799999999999986</v>
      </c>
      <c r="J400" s="100">
        <f t="shared" si="3"/>
        <v>8.42</v>
      </c>
      <c r="K400" s="99">
        <v>8.36</v>
      </c>
      <c r="L400" s="99">
        <f t="shared" si="4"/>
        <v>8.3559999999999999</v>
      </c>
      <c r="M400" s="99">
        <f t="shared" si="5"/>
        <v>8.3520000000000003</v>
      </c>
      <c r="N400" s="99">
        <f t="shared" si="6"/>
        <v>8.347999999999999</v>
      </c>
      <c r="O400" s="99">
        <f t="shared" si="7"/>
        <v>8.3439999999999994</v>
      </c>
      <c r="P400" s="97">
        <v>8.34</v>
      </c>
      <c r="Q400" s="100">
        <f t="shared" si="8"/>
        <v>8.3539999999999992</v>
      </c>
      <c r="R400" s="100">
        <f t="shared" si="9"/>
        <v>8.3680000000000003</v>
      </c>
      <c r="S400" s="100">
        <f t="shared" si="10"/>
        <v>8.3819999999999997</v>
      </c>
      <c r="T400" s="100">
        <f t="shared" si="11"/>
        <v>8.3960000000000008</v>
      </c>
      <c r="U400" s="107">
        <v>8.41</v>
      </c>
      <c r="V400" s="102">
        <f t="shared" ref="V400:AO400" si="408">B400-B401</f>
        <v>0</v>
      </c>
      <c r="W400" s="102">
        <f t="shared" si="408"/>
        <v>2.9999999999999361E-2</v>
      </c>
      <c r="X400" s="102">
        <f t="shared" si="408"/>
        <v>0</v>
      </c>
      <c r="Y400" s="102">
        <f t="shared" si="408"/>
        <v>-4.9999999999990052E-3</v>
      </c>
      <c r="Z400" s="102">
        <f t="shared" si="408"/>
        <v>-9.9999999999997868E-3</v>
      </c>
      <c r="AA400" s="102">
        <f t="shared" si="408"/>
        <v>0</v>
      </c>
      <c r="AB400" s="102">
        <f t="shared" si="408"/>
        <v>9.9999999999997868E-3</v>
      </c>
      <c r="AC400" s="102">
        <f t="shared" si="408"/>
        <v>1.6666666666665719E-2</v>
      </c>
      <c r="AD400" s="102">
        <f t="shared" si="408"/>
        <v>2.3333333333333428E-2</v>
      </c>
      <c r="AE400" s="102">
        <f t="shared" si="408"/>
        <v>2.9999999999999361E-2</v>
      </c>
      <c r="AF400" s="102">
        <f t="shared" si="408"/>
        <v>3.9999999999999147E-2</v>
      </c>
      <c r="AG400" s="102">
        <f t="shared" si="408"/>
        <v>5.0000000000000711E-2</v>
      </c>
      <c r="AH400" s="102">
        <f t="shared" si="408"/>
        <v>5.9999999999998721E-2</v>
      </c>
      <c r="AI400" s="102">
        <f t="shared" si="408"/>
        <v>7.0000000000000284E-2</v>
      </c>
      <c r="AJ400" s="102">
        <f t="shared" si="408"/>
        <v>8.0000000000000071E-2</v>
      </c>
      <c r="AK400" s="102">
        <f t="shared" si="408"/>
        <v>8.799999999999919E-2</v>
      </c>
      <c r="AL400" s="102">
        <f t="shared" si="408"/>
        <v>9.6000000000000085E-2</v>
      </c>
      <c r="AM400" s="102">
        <f t="shared" si="408"/>
        <v>0.10400000000000098</v>
      </c>
      <c r="AN400" s="102">
        <f t="shared" si="408"/>
        <v>0.11200000000000188</v>
      </c>
      <c r="AO400" s="102">
        <f t="shared" si="408"/>
        <v>0.12000000000000099</v>
      </c>
      <c r="AP400" s="103">
        <f t="shared" si="13"/>
        <v>0.12000000000000099</v>
      </c>
    </row>
    <row r="401" spans="1:42" ht="12.75">
      <c r="A401" s="109">
        <v>42558</v>
      </c>
      <c r="B401" s="106">
        <v>9.61</v>
      </c>
      <c r="C401" s="97">
        <v>9.3000000000000007</v>
      </c>
      <c r="D401" s="99">
        <v>9.1199999999999992</v>
      </c>
      <c r="E401" s="99">
        <f t="shared" si="0"/>
        <v>8.9499999999999993</v>
      </c>
      <c r="F401" s="99">
        <v>8.7799999999999994</v>
      </c>
      <c r="G401" s="99">
        <f t="shared" si="1"/>
        <v>8.6549999999999994</v>
      </c>
      <c r="H401" s="97">
        <v>8.5299999999999994</v>
      </c>
      <c r="I401" s="100">
        <f t="shared" si="2"/>
        <v>8.4633333333333329</v>
      </c>
      <c r="J401" s="100">
        <f t="shared" si="3"/>
        <v>8.3966666666666665</v>
      </c>
      <c r="K401" s="99">
        <v>8.33</v>
      </c>
      <c r="L401" s="99">
        <f t="shared" si="4"/>
        <v>8.3160000000000007</v>
      </c>
      <c r="M401" s="99">
        <f t="shared" si="5"/>
        <v>8.3019999999999996</v>
      </c>
      <c r="N401" s="99">
        <f t="shared" si="6"/>
        <v>8.2880000000000003</v>
      </c>
      <c r="O401" s="99">
        <f t="shared" si="7"/>
        <v>8.2739999999999991</v>
      </c>
      <c r="P401" s="97">
        <v>8.26</v>
      </c>
      <c r="Q401" s="100">
        <f t="shared" si="8"/>
        <v>8.266</v>
      </c>
      <c r="R401" s="100">
        <f t="shared" si="9"/>
        <v>8.2720000000000002</v>
      </c>
      <c r="S401" s="100">
        <f t="shared" si="10"/>
        <v>8.2779999999999987</v>
      </c>
      <c r="T401" s="100">
        <f t="shared" si="11"/>
        <v>8.2839999999999989</v>
      </c>
      <c r="U401" s="107">
        <v>8.2899999999999991</v>
      </c>
      <c r="V401" s="102">
        <f t="shared" ref="V401:AO401" si="409">B401-B402</f>
        <v>-7.0000000000000284E-2</v>
      </c>
      <c r="W401" s="102">
        <f t="shared" si="409"/>
        <v>1.0000000000001563E-2</v>
      </c>
      <c r="X401" s="102">
        <f t="shared" si="409"/>
        <v>6.9999999999998508E-2</v>
      </c>
      <c r="Y401" s="102">
        <f t="shared" si="409"/>
        <v>6.9999999999998508E-2</v>
      </c>
      <c r="Z401" s="102">
        <f t="shared" si="409"/>
        <v>6.9999999999998508E-2</v>
      </c>
      <c r="AA401" s="102">
        <f t="shared" si="409"/>
        <v>4.9999999999998934E-2</v>
      </c>
      <c r="AB401" s="102">
        <f t="shared" si="409"/>
        <v>2.9999999999999361E-2</v>
      </c>
      <c r="AC401" s="102">
        <f t="shared" si="409"/>
        <v>1.3333333333333641E-2</v>
      </c>
      <c r="AD401" s="102">
        <f t="shared" si="409"/>
        <v>-3.3333333333338544E-3</v>
      </c>
      <c r="AE401" s="102">
        <f t="shared" si="409"/>
        <v>-1.9999999999999574E-2</v>
      </c>
      <c r="AF401" s="102">
        <f t="shared" si="409"/>
        <v>-3.1999999999998252E-2</v>
      </c>
      <c r="AG401" s="102">
        <f t="shared" si="409"/>
        <v>-4.4000000000000483E-2</v>
      </c>
      <c r="AH401" s="102">
        <f t="shared" si="409"/>
        <v>-5.5999999999999162E-2</v>
      </c>
      <c r="AI401" s="102">
        <f t="shared" si="409"/>
        <v>-6.8000000000001393E-2</v>
      </c>
      <c r="AJ401" s="102">
        <f t="shared" si="409"/>
        <v>-8.0000000000000071E-2</v>
      </c>
      <c r="AK401" s="102">
        <f t="shared" si="409"/>
        <v>-8.6000000000000298E-2</v>
      </c>
      <c r="AL401" s="102">
        <f t="shared" si="409"/>
        <v>-9.2000000000000526E-2</v>
      </c>
      <c r="AM401" s="102">
        <f t="shared" si="409"/>
        <v>-9.8000000000000753E-2</v>
      </c>
      <c r="AN401" s="102">
        <f t="shared" si="409"/>
        <v>-0.10400000000000098</v>
      </c>
      <c r="AO401" s="102">
        <f t="shared" si="409"/>
        <v>-0.11000000000000121</v>
      </c>
      <c r="AP401" s="103">
        <f t="shared" si="13"/>
        <v>6.9999999999998508E-2</v>
      </c>
    </row>
    <row r="402" spans="1:42" ht="12.75">
      <c r="A402" s="109">
        <v>42557</v>
      </c>
      <c r="B402" s="106">
        <v>9.68</v>
      </c>
      <c r="C402" s="97">
        <v>9.2899999999999991</v>
      </c>
      <c r="D402" s="99">
        <v>9.0500000000000007</v>
      </c>
      <c r="E402" s="99">
        <f t="shared" si="0"/>
        <v>8.8800000000000008</v>
      </c>
      <c r="F402" s="99">
        <v>8.7100000000000009</v>
      </c>
      <c r="G402" s="99">
        <f t="shared" si="1"/>
        <v>8.6050000000000004</v>
      </c>
      <c r="H402" s="97">
        <v>8.5</v>
      </c>
      <c r="I402" s="100">
        <f t="shared" si="2"/>
        <v>8.4499999999999993</v>
      </c>
      <c r="J402" s="100">
        <f t="shared" si="3"/>
        <v>8.4</v>
      </c>
      <c r="K402" s="99">
        <v>8.35</v>
      </c>
      <c r="L402" s="99">
        <f t="shared" si="4"/>
        <v>8.347999999999999</v>
      </c>
      <c r="M402" s="99">
        <f t="shared" si="5"/>
        <v>8.3460000000000001</v>
      </c>
      <c r="N402" s="99">
        <f t="shared" si="6"/>
        <v>8.3439999999999994</v>
      </c>
      <c r="O402" s="99">
        <f t="shared" si="7"/>
        <v>8.3420000000000005</v>
      </c>
      <c r="P402" s="97">
        <v>8.34</v>
      </c>
      <c r="Q402" s="100">
        <f t="shared" si="8"/>
        <v>8.3520000000000003</v>
      </c>
      <c r="R402" s="100">
        <f t="shared" si="9"/>
        <v>8.3640000000000008</v>
      </c>
      <c r="S402" s="100">
        <f t="shared" si="10"/>
        <v>8.3759999999999994</v>
      </c>
      <c r="T402" s="100">
        <f t="shared" si="11"/>
        <v>8.3879999999999999</v>
      </c>
      <c r="U402" s="107">
        <v>8.4</v>
      </c>
      <c r="V402" s="102">
        <f t="shared" ref="V402:AO402" si="410">B402-B403</f>
        <v>-1.9999999999999574E-2</v>
      </c>
      <c r="W402" s="102">
        <f t="shared" si="410"/>
        <v>2.9999999999999361E-2</v>
      </c>
      <c r="X402" s="102">
        <f t="shared" si="410"/>
        <v>7.0000000000000284E-2</v>
      </c>
      <c r="Y402" s="102">
        <f t="shared" si="410"/>
        <v>7.0000000000000284E-2</v>
      </c>
      <c r="Z402" s="102">
        <f t="shared" si="410"/>
        <v>7.0000000000000284E-2</v>
      </c>
      <c r="AA402" s="102">
        <f t="shared" si="410"/>
        <v>5.4999999999999716E-2</v>
      </c>
      <c r="AB402" s="102">
        <f t="shared" si="410"/>
        <v>3.9999999999999147E-2</v>
      </c>
      <c r="AC402" s="102">
        <f t="shared" si="410"/>
        <v>2.6666666666665506E-2</v>
      </c>
      <c r="AD402" s="102">
        <f t="shared" si="410"/>
        <v>1.3333333333333641E-2</v>
      </c>
      <c r="AE402" s="102">
        <f t="shared" si="410"/>
        <v>0</v>
      </c>
      <c r="AF402" s="102">
        <f t="shared" si="410"/>
        <v>-8.0000000000008953E-3</v>
      </c>
      <c r="AG402" s="102">
        <f t="shared" si="410"/>
        <v>-1.6000000000000014E-2</v>
      </c>
      <c r="AH402" s="102">
        <f t="shared" si="410"/>
        <v>-2.4000000000000909E-2</v>
      </c>
      <c r="AI402" s="102">
        <f t="shared" si="410"/>
        <v>-3.2000000000000028E-2</v>
      </c>
      <c r="AJ402" s="102">
        <f t="shared" si="410"/>
        <v>-4.0000000000000924E-2</v>
      </c>
      <c r="AK402" s="102">
        <f t="shared" si="410"/>
        <v>-4.1999999999999815E-2</v>
      </c>
      <c r="AL402" s="102">
        <f t="shared" si="410"/>
        <v>-4.3999999999998707E-2</v>
      </c>
      <c r="AM402" s="102">
        <f t="shared" si="410"/>
        <v>-4.6000000000001151E-2</v>
      </c>
      <c r="AN402" s="102">
        <f t="shared" si="410"/>
        <v>-4.8000000000000043E-2</v>
      </c>
      <c r="AO402" s="102">
        <f t="shared" si="410"/>
        <v>-4.9999999999998934E-2</v>
      </c>
      <c r="AP402" s="103">
        <f t="shared" si="13"/>
        <v>7.0000000000000284E-2</v>
      </c>
    </row>
    <row r="403" spans="1:42" ht="12.75">
      <c r="A403" s="109">
        <v>42556</v>
      </c>
      <c r="B403" s="106">
        <v>9.6999999999999993</v>
      </c>
      <c r="C403" s="97">
        <v>9.26</v>
      </c>
      <c r="D403" s="99">
        <v>8.98</v>
      </c>
      <c r="E403" s="99">
        <f t="shared" si="0"/>
        <v>8.81</v>
      </c>
      <c r="F403" s="99">
        <v>8.64</v>
      </c>
      <c r="G403" s="99">
        <f t="shared" si="1"/>
        <v>8.5500000000000007</v>
      </c>
      <c r="H403" s="97">
        <v>8.4600000000000009</v>
      </c>
      <c r="I403" s="100">
        <f t="shared" si="2"/>
        <v>8.4233333333333338</v>
      </c>
      <c r="J403" s="100">
        <f t="shared" si="3"/>
        <v>8.3866666666666667</v>
      </c>
      <c r="K403" s="99">
        <v>8.35</v>
      </c>
      <c r="L403" s="99">
        <f t="shared" si="4"/>
        <v>8.3559999999999999</v>
      </c>
      <c r="M403" s="99">
        <f t="shared" si="5"/>
        <v>8.3620000000000001</v>
      </c>
      <c r="N403" s="99">
        <f t="shared" si="6"/>
        <v>8.3680000000000003</v>
      </c>
      <c r="O403" s="99">
        <f t="shared" si="7"/>
        <v>8.3740000000000006</v>
      </c>
      <c r="P403" s="97">
        <v>8.3800000000000008</v>
      </c>
      <c r="Q403" s="100">
        <f t="shared" si="8"/>
        <v>8.3940000000000001</v>
      </c>
      <c r="R403" s="100">
        <f t="shared" si="9"/>
        <v>8.4079999999999995</v>
      </c>
      <c r="S403" s="100">
        <f t="shared" si="10"/>
        <v>8.4220000000000006</v>
      </c>
      <c r="T403" s="100">
        <f t="shared" si="11"/>
        <v>8.4359999999999999</v>
      </c>
      <c r="U403" s="107">
        <v>8.4499999999999993</v>
      </c>
      <c r="V403" s="102">
        <f t="shared" ref="V403:AO403" si="411">B403-B404</f>
        <v>2.9999999999999361E-2</v>
      </c>
      <c r="W403" s="102">
        <f t="shared" si="411"/>
        <v>3.9999999999999147E-2</v>
      </c>
      <c r="X403" s="102">
        <f t="shared" si="411"/>
        <v>5.0000000000000711E-2</v>
      </c>
      <c r="Y403" s="102">
        <f t="shared" si="411"/>
        <v>7.5000000000001066E-2</v>
      </c>
      <c r="Z403" s="102">
        <f t="shared" si="411"/>
        <v>0.10000000000000142</v>
      </c>
      <c r="AA403" s="102">
        <f t="shared" si="411"/>
        <v>0.11500000000000199</v>
      </c>
      <c r="AB403" s="102">
        <f t="shared" si="411"/>
        <v>0.13000000000000078</v>
      </c>
      <c r="AC403" s="102">
        <f t="shared" si="411"/>
        <v>0.13000000000000078</v>
      </c>
      <c r="AD403" s="102">
        <f t="shared" si="411"/>
        <v>0.12999999999999901</v>
      </c>
      <c r="AE403" s="102">
        <f t="shared" si="411"/>
        <v>0.12999999999999901</v>
      </c>
      <c r="AF403" s="102">
        <f t="shared" si="411"/>
        <v>0.13199999999999967</v>
      </c>
      <c r="AG403" s="102">
        <f t="shared" si="411"/>
        <v>0.13400000000000034</v>
      </c>
      <c r="AH403" s="102">
        <f t="shared" si="411"/>
        <v>0.13599999999999923</v>
      </c>
      <c r="AI403" s="102">
        <f t="shared" si="411"/>
        <v>0.1379999999999999</v>
      </c>
      <c r="AJ403" s="102">
        <f t="shared" si="411"/>
        <v>0.14000000000000057</v>
      </c>
      <c r="AK403" s="102">
        <f t="shared" si="411"/>
        <v>0.14199999999999946</v>
      </c>
      <c r="AL403" s="102">
        <f t="shared" si="411"/>
        <v>0.14399999999999835</v>
      </c>
      <c r="AM403" s="102">
        <f t="shared" si="411"/>
        <v>0.1460000000000008</v>
      </c>
      <c r="AN403" s="102">
        <f t="shared" si="411"/>
        <v>0.14799999999999969</v>
      </c>
      <c r="AO403" s="102">
        <f t="shared" si="411"/>
        <v>0.14999999999999858</v>
      </c>
      <c r="AP403" s="103">
        <f t="shared" si="13"/>
        <v>0.14999999999999858</v>
      </c>
    </row>
    <row r="404" spans="1:42" ht="12.75">
      <c r="A404" s="109">
        <v>42555</v>
      </c>
      <c r="B404" s="106">
        <v>9.67</v>
      </c>
      <c r="C404" s="97">
        <v>9.2200000000000006</v>
      </c>
      <c r="D404" s="99">
        <v>8.93</v>
      </c>
      <c r="E404" s="99">
        <f t="shared" si="0"/>
        <v>8.7349999999999994</v>
      </c>
      <c r="F404" s="99">
        <v>8.5399999999999991</v>
      </c>
      <c r="G404" s="99">
        <f t="shared" si="1"/>
        <v>8.4349999999999987</v>
      </c>
      <c r="H404" s="97">
        <v>8.33</v>
      </c>
      <c r="I404" s="100">
        <f t="shared" si="2"/>
        <v>8.293333333333333</v>
      </c>
      <c r="J404" s="100">
        <f t="shared" si="3"/>
        <v>8.2566666666666677</v>
      </c>
      <c r="K404" s="99">
        <v>8.2200000000000006</v>
      </c>
      <c r="L404" s="99">
        <f t="shared" si="4"/>
        <v>8.2240000000000002</v>
      </c>
      <c r="M404" s="99">
        <f t="shared" si="5"/>
        <v>8.2279999999999998</v>
      </c>
      <c r="N404" s="99">
        <f t="shared" si="6"/>
        <v>8.2320000000000011</v>
      </c>
      <c r="O404" s="99">
        <f t="shared" si="7"/>
        <v>8.2360000000000007</v>
      </c>
      <c r="P404" s="97">
        <v>8.24</v>
      </c>
      <c r="Q404" s="100">
        <f t="shared" si="8"/>
        <v>8.2520000000000007</v>
      </c>
      <c r="R404" s="100">
        <f t="shared" si="9"/>
        <v>8.2640000000000011</v>
      </c>
      <c r="S404" s="100">
        <f t="shared" si="10"/>
        <v>8.2759999999999998</v>
      </c>
      <c r="T404" s="100">
        <f t="shared" si="11"/>
        <v>8.2880000000000003</v>
      </c>
      <c r="U404" s="107">
        <v>8.3000000000000007</v>
      </c>
      <c r="V404" s="102">
        <f t="shared" ref="V404:AO404" si="412">B404-B405</f>
        <v>9.9999999999997868E-3</v>
      </c>
      <c r="W404" s="102">
        <f t="shared" si="412"/>
        <v>9.9999999999997868E-3</v>
      </c>
      <c r="X404" s="102">
        <f t="shared" si="412"/>
        <v>1.9999999999999574E-2</v>
      </c>
      <c r="Y404" s="102">
        <f t="shared" si="412"/>
        <v>2.9999999999999361E-2</v>
      </c>
      <c r="Z404" s="102">
        <f t="shared" si="412"/>
        <v>3.9999999999999147E-2</v>
      </c>
      <c r="AA404" s="102">
        <f t="shared" si="412"/>
        <v>3.9999999999999147E-2</v>
      </c>
      <c r="AB404" s="102">
        <f t="shared" si="412"/>
        <v>4.0000000000000924E-2</v>
      </c>
      <c r="AC404" s="102">
        <f t="shared" si="412"/>
        <v>3.3333333333333215E-2</v>
      </c>
      <c r="AD404" s="102">
        <f t="shared" si="412"/>
        <v>2.6666666666669059E-2</v>
      </c>
      <c r="AE404" s="102">
        <f t="shared" si="412"/>
        <v>2.000000000000135E-2</v>
      </c>
      <c r="AF404" s="102">
        <f t="shared" si="412"/>
        <v>1.6000000000000014E-2</v>
      </c>
      <c r="AG404" s="102">
        <f t="shared" si="412"/>
        <v>1.2000000000000455E-2</v>
      </c>
      <c r="AH404" s="102">
        <f t="shared" si="412"/>
        <v>8.0000000000008953E-3</v>
      </c>
      <c r="AI404" s="102">
        <f t="shared" si="412"/>
        <v>4.0000000000013358E-3</v>
      </c>
      <c r="AJ404" s="102">
        <f t="shared" si="412"/>
        <v>0</v>
      </c>
      <c r="AK404" s="102">
        <f t="shared" si="412"/>
        <v>0</v>
      </c>
      <c r="AL404" s="102">
        <f t="shared" si="412"/>
        <v>0</v>
      </c>
      <c r="AM404" s="102">
        <f t="shared" si="412"/>
        <v>0</v>
      </c>
      <c r="AN404" s="102">
        <f t="shared" si="412"/>
        <v>0</v>
      </c>
      <c r="AO404" s="102">
        <f t="shared" si="412"/>
        <v>0</v>
      </c>
      <c r="AP404" s="103">
        <f t="shared" si="13"/>
        <v>4.0000000000000924E-2</v>
      </c>
    </row>
    <row r="405" spans="1:42" ht="12.75">
      <c r="A405" s="109">
        <v>42552</v>
      </c>
      <c r="B405" s="106">
        <v>9.66</v>
      </c>
      <c r="C405" s="97">
        <v>9.2100000000000009</v>
      </c>
      <c r="D405" s="99">
        <v>8.91</v>
      </c>
      <c r="E405" s="99">
        <f t="shared" si="0"/>
        <v>8.7050000000000001</v>
      </c>
      <c r="F405" s="99">
        <v>8.5</v>
      </c>
      <c r="G405" s="99">
        <f t="shared" si="1"/>
        <v>8.3949999999999996</v>
      </c>
      <c r="H405" s="97">
        <v>8.2899999999999991</v>
      </c>
      <c r="I405" s="100">
        <f t="shared" si="2"/>
        <v>8.26</v>
      </c>
      <c r="J405" s="100">
        <f t="shared" si="3"/>
        <v>8.2299999999999986</v>
      </c>
      <c r="K405" s="99">
        <v>8.1999999999999993</v>
      </c>
      <c r="L405" s="99">
        <f t="shared" si="4"/>
        <v>8.2080000000000002</v>
      </c>
      <c r="M405" s="99">
        <f t="shared" si="5"/>
        <v>8.2159999999999993</v>
      </c>
      <c r="N405" s="99">
        <f t="shared" si="6"/>
        <v>8.2240000000000002</v>
      </c>
      <c r="O405" s="99">
        <f t="shared" si="7"/>
        <v>8.2319999999999993</v>
      </c>
      <c r="P405" s="97">
        <v>8.24</v>
      </c>
      <c r="Q405" s="100">
        <f t="shared" si="8"/>
        <v>8.2520000000000007</v>
      </c>
      <c r="R405" s="100">
        <f t="shared" si="9"/>
        <v>8.2640000000000011</v>
      </c>
      <c r="S405" s="100">
        <f t="shared" si="10"/>
        <v>8.2759999999999998</v>
      </c>
      <c r="T405" s="100">
        <f t="shared" si="11"/>
        <v>8.2880000000000003</v>
      </c>
      <c r="U405" s="107">
        <v>8.3000000000000007</v>
      </c>
      <c r="V405" s="102">
        <f t="shared" ref="V405:AO405" si="413">B405-B406</f>
        <v>0</v>
      </c>
      <c r="W405" s="102">
        <f t="shared" si="413"/>
        <v>-4.9999999999998934E-2</v>
      </c>
      <c r="X405" s="102">
        <f t="shared" si="413"/>
        <v>-3.9999999999999147E-2</v>
      </c>
      <c r="Y405" s="102">
        <f t="shared" si="413"/>
        <v>-3.9999999999999147E-2</v>
      </c>
      <c r="Z405" s="102">
        <f t="shared" si="413"/>
        <v>-3.9999999999999147E-2</v>
      </c>
      <c r="AA405" s="102">
        <f t="shared" si="413"/>
        <v>-3.9999999999999147E-2</v>
      </c>
      <c r="AB405" s="102">
        <f t="shared" si="413"/>
        <v>-4.0000000000000924E-2</v>
      </c>
      <c r="AC405" s="102">
        <f t="shared" si="413"/>
        <v>-4.3333333333333002E-2</v>
      </c>
      <c r="AD405" s="102">
        <f t="shared" si="413"/>
        <v>-4.6666666666668633E-2</v>
      </c>
      <c r="AE405" s="102">
        <f t="shared" si="413"/>
        <v>-5.0000000000000711E-2</v>
      </c>
      <c r="AF405" s="102">
        <f t="shared" si="413"/>
        <v>-4.1999999999999815E-2</v>
      </c>
      <c r="AG405" s="102">
        <f t="shared" si="413"/>
        <v>-3.4000000000000696E-2</v>
      </c>
      <c r="AH405" s="102">
        <f t="shared" si="413"/>
        <v>-2.5999999999999801E-2</v>
      </c>
      <c r="AI405" s="102">
        <f t="shared" si="413"/>
        <v>-1.8000000000000682E-2</v>
      </c>
      <c r="AJ405" s="102">
        <f t="shared" si="413"/>
        <v>-9.9999999999997868E-3</v>
      </c>
      <c r="AK405" s="102">
        <f t="shared" si="413"/>
        <v>-1.9999999999988916E-3</v>
      </c>
      <c r="AL405" s="102">
        <f t="shared" si="413"/>
        <v>6.0000000000020037E-3</v>
      </c>
      <c r="AM405" s="102">
        <f t="shared" si="413"/>
        <v>1.3999999999999346E-2</v>
      </c>
      <c r="AN405" s="102">
        <f t="shared" si="413"/>
        <v>2.2000000000000242E-2</v>
      </c>
      <c r="AO405" s="102">
        <f t="shared" si="413"/>
        <v>3.0000000000001137E-2</v>
      </c>
      <c r="AP405" s="103">
        <f t="shared" si="13"/>
        <v>3.0000000000001137E-2</v>
      </c>
    </row>
    <row r="406" spans="1:42" ht="12.75">
      <c r="A406" s="109">
        <v>42551</v>
      </c>
      <c r="B406" s="106">
        <v>9.66</v>
      </c>
      <c r="C406" s="97">
        <v>9.26</v>
      </c>
      <c r="D406" s="99">
        <v>8.9499999999999993</v>
      </c>
      <c r="E406" s="99">
        <f t="shared" si="0"/>
        <v>8.7449999999999992</v>
      </c>
      <c r="F406" s="99">
        <v>8.5399999999999991</v>
      </c>
      <c r="G406" s="99">
        <f t="shared" si="1"/>
        <v>8.4349999999999987</v>
      </c>
      <c r="H406" s="97">
        <v>8.33</v>
      </c>
      <c r="I406" s="100">
        <f t="shared" si="2"/>
        <v>8.3033333333333328</v>
      </c>
      <c r="J406" s="100">
        <f t="shared" si="3"/>
        <v>8.2766666666666673</v>
      </c>
      <c r="K406" s="99">
        <v>8.25</v>
      </c>
      <c r="L406" s="99">
        <f t="shared" si="4"/>
        <v>8.25</v>
      </c>
      <c r="M406" s="99">
        <f t="shared" si="5"/>
        <v>8.25</v>
      </c>
      <c r="N406" s="99">
        <f t="shared" si="6"/>
        <v>8.25</v>
      </c>
      <c r="O406" s="99">
        <f t="shared" si="7"/>
        <v>8.25</v>
      </c>
      <c r="P406" s="97">
        <v>8.25</v>
      </c>
      <c r="Q406" s="100">
        <f t="shared" si="8"/>
        <v>8.2539999999999996</v>
      </c>
      <c r="R406" s="100">
        <f t="shared" si="9"/>
        <v>8.2579999999999991</v>
      </c>
      <c r="S406" s="100">
        <f t="shared" si="10"/>
        <v>8.2620000000000005</v>
      </c>
      <c r="T406" s="100">
        <f t="shared" si="11"/>
        <v>8.266</v>
      </c>
      <c r="U406" s="107">
        <v>8.27</v>
      </c>
      <c r="V406" s="102">
        <f t="shared" ref="V406:AO406" si="414">B406-B407</f>
        <v>-9.9999999999997868E-3</v>
      </c>
      <c r="W406" s="102">
        <f t="shared" si="414"/>
        <v>-2.9999999999999361E-2</v>
      </c>
      <c r="X406" s="102">
        <f t="shared" si="414"/>
        <v>-5.0000000000000711E-2</v>
      </c>
      <c r="Y406" s="102">
        <f t="shared" si="414"/>
        <v>-6.4999999999999503E-2</v>
      </c>
      <c r="Z406" s="102">
        <f t="shared" si="414"/>
        <v>-8.0000000000000071E-2</v>
      </c>
      <c r="AA406" s="102">
        <f t="shared" si="414"/>
        <v>-0.10000000000000142</v>
      </c>
      <c r="AB406" s="102">
        <f t="shared" si="414"/>
        <v>-0.11999999999999922</v>
      </c>
      <c r="AC406" s="102">
        <f t="shared" si="414"/>
        <v>-0.12666666666666693</v>
      </c>
      <c r="AD406" s="102">
        <f t="shared" si="414"/>
        <v>-0.13333333333333286</v>
      </c>
      <c r="AE406" s="102">
        <f t="shared" si="414"/>
        <v>-0.14000000000000057</v>
      </c>
      <c r="AF406" s="102">
        <f t="shared" si="414"/>
        <v>-0.1379999999999999</v>
      </c>
      <c r="AG406" s="102">
        <f t="shared" si="414"/>
        <v>-0.13600000000000101</v>
      </c>
      <c r="AH406" s="102">
        <f t="shared" si="414"/>
        <v>-0.13400000000000034</v>
      </c>
      <c r="AI406" s="102">
        <f t="shared" si="414"/>
        <v>-0.13200000000000145</v>
      </c>
      <c r="AJ406" s="102">
        <f t="shared" si="414"/>
        <v>-0.13000000000000078</v>
      </c>
      <c r="AK406" s="102">
        <f t="shared" si="414"/>
        <v>-0.12800000000000189</v>
      </c>
      <c r="AL406" s="102">
        <f t="shared" si="414"/>
        <v>-0.12600000000000122</v>
      </c>
      <c r="AM406" s="102">
        <f t="shared" si="414"/>
        <v>-0.12400000000000055</v>
      </c>
      <c r="AN406" s="102">
        <f t="shared" si="414"/>
        <v>-0.12199999999999989</v>
      </c>
      <c r="AO406" s="102">
        <f t="shared" si="414"/>
        <v>-0.12000000000000099</v>
      </c>
      <c r="AP406" s="103">
        <f t="shared" si="13"/>
        <v>-9.9999999999997868E-3</v>
      </c>
    </row>
    <row r="407" spans="1:42" ht="12.75">
      <c r="A407" s="109">
        <v>42550</v>
      </c>
      <c r="B407" s="106">
        <v>9.67</v>
      </c>
      <c r="C407" s="97">
        <v>9.2899999999999991</v>
      </c>
      <c r="D407" s="99">
        <v>9</v>
      </c>
      <c r="E407" s="99">
        <f t="shared" si="0"/>
        <v>8.8099999999999987</v>
      </c>
      <c r="F407" s="99">
        <v>8.6199999999999992</v>
      </c>
      <c r="G407" s="99">
        <f t="shared" si="1"/>
        <v>8.5350000000000001</v>
      </c>
      <c r="H407" s="97">
        <v>8.4499999999999993</v>
      </c>
      <c r="I407" s="100">
        <f t="shared" si="2"/>
        <v>8.43</v>
      </c>
      <c r="J407" s="100">
        <f t="shared" si="3"/>
        <v>8.41</v>
      </c>
      <c r="K407" s="99">
        <v>8.39</v>
      </c>
      <c r="L407" s="99">
        <f t="shared" si="4"/>
        <v>8.3879999999999999</v>
      </c>
      <c r="M407" s="99">
        <f t="shared" si="5"/>
        <v>8.386000000000001</v>
      </c>
      <c r="N407" s="99">
        <f t="shared" si="6"/>
        <v>8.3840000000000003</v>
      </c>
      <c r="O407" s="99">
        <f t="shared" si="7"/>
        <v>8.3820000000000014</v>
      </c>
      <c r="P407" s="97">
        <v>8.3800000000000008</v>
      </c>
      <c r="Q407" s="100">
        <f t="shared" si="8"/>
        <v>8.3820000000000014</v>
      </c>
      <c r="R407" s="100">
        <f t="shared" si="9"/>
        <v>8.3840000000000003</v>
      </c>
      <c r="S407" s="100">
        <f t="shared" si="10"/>
        <v>8.386000000000001</v>
      </c>
      <c r="T407" s="100">
        <f t="shared" si="11"/>
        <v>8.3879999999999999</v>
      </c>
      <c r="U407" s="107">
        <v>8.39</v>
      </c>
      <c r="V407" s="102">
        <f t="shared" ref="V407:AO407" si="415">B407-B408</f>
        <v>0</v>
      </c>
      <c r="W407" s="102">
        <f t="shared" si="415"/>
        <v>3.9999999999999147E-2</v>
      </c>
      <c r="X407" s="102">
        <f t="shared" si="415"/>
        <v>3.9999999999999147E-2</v>
      </c>
      <c r="Y407" s="102">
        <f t="shared" si="415"/>
        <v>9.9999999999980105E-3</v>
      </c>
      <c r="Z407" s="102">
        <f t="shared" si="415"/>
        <v>-2.000000000000135E-2</v>
      </c>
      <c r="AA407" s="102">
        <f t="shared" si="415"/>
        <v>-3.0000000000001137E-2</v>
      </c>
      <c r="AB407" s="102">
        <f t="shared" si="415"/>
        <v>-4.0000000000000924E-2</v>
      </c>
      <c r="AC407" s="102">
        <f t="shared" si="415"/>
        <v>-3.3333333333333215E-2</v>
      </c>
      <c r="AD407" s="102">
        <f t="shared" si="415"/>
        <v>-2.6666666666667282E-2</v>
      </c>
      <c r="AE407" s="102">
        <f t="shared" si="415"/>
        <v>-1.9999999999999574E-2</v>
      </c>
      <c r="AF407" s="102">
        <f t="shared" si="415"/>
        <v>-1.8000000000000682E-2</v>
      </c>
      <c r="AG407" s="102">
        <f t="shared" si="415"/>
        <v>-1.6000000000000014E-2</v>
      </c>
      <c r="AH407" s="102">
        <f t="shared" si="415"/>
        <v>-1.3999999999999346E-2</v>
      </c>
      <c r="AI407" s="102">
        <f t="shared" si="415"/>
        <v>-1.1999999999998678E-2</v>
      </c>
      <c r="AJ407" s="102">
        <f t="shared" si="415"/>
        <v>-9.9999999999997868E-3</v>
      </c>
      <c r="AK407" s="102">
        <f t="shared" si="415"/>
        <v>-7.9999999999991189E-3</v>
      </c>
      <c r="AL407" s="102">
        <f t="shared" si="415"/>
        <v>-6.0000000000002274E-3</v>
      </c>
      <c r="AM407" s="102">
        <f t="shared" si="415"/>
        <v>-3.9999999999995595E-3</v>
      </c>
      <c r="AN407" s="102">
        <f t="shared" si="415"/>
        <v>-2.0000000000006679E-3</v>
      </c>
      <c r="AO407" s="102">
        <f t="shared" si="415"/>
        <v>0</v>
      </c>
      <c r="AP407" s="103">
        <f t="shared" si="13"/>
        <v>3.9999999999999147E-2</v>
      </c>
    </row>
    <row r="408" spans="1:42" ht="12.75">
      <c r="A408" s="109">
        <v>42549</v>
      </c>
      <c r="B408" s="106">
        <v>9.67</v>
      </c>
      <c r="C408" s="97">
        <v>9.25</v>
      </c>
      <c r="D408" s="99">
        <v>8.9600000000000009</v>
      </c>
      <c r="E408" s="99">
        <f t="shared" si="0"/>
        <v>8.8000000000000007</v>
      </c>
      <c r="F408" s="99">
        <v>8.64</v>
      </c>
      <c r="G408" s="99">
        <f t="shared" si="1"/>
        <v>8.5650000000000013</v>
      </c>
      <c r="H408" s="97">
        <v>8.49</v>
      </c>
      <c r="I408" s="100">
        <f t="shared" si="2"/>
        <v>8.4633333333333329</v>
      </c>
      <c r="J408" s="100">
        <f t="shared" si="3"/>
        <v>8.4366666666666674</v>
      </c>
      <c r="K408" s="99">
        <v>8.41</v>
      </c>
      <c r="L408" s="99">
        <f t="shared" si="4"/>
        <v>8.4060000000000006</v>
      </c>
      <c r="M408" s="99">
        <f t="shared" si="5"/>
        <v>8.402000000000001</v>
      </c>
      <c r="N408" s="99">
        <f t="shared" si="6"/>
        <v>8.3979999999999997</v>
      </c>
      <c r="O408" s="99">
        <f t="shared" si="7"/>
        <v>8.3940000000000001</v>
      </c>
      <c r="P408" s="97">
        <v>8.39</v>
      </c>
      <c r="Q408" s="100">
        <f t="shared" si="8"/>
        <v>8.39</v>
      </c>
      <c r="R408" s="100">
        <f t="shared" si="9"/>
        <v>8.39</v>
      </c>
      <c r="S408" s="100">
        <f t="shared" si="10"/>
        <v>8.39</v>
      </c>
      <c r="T408" s="100">
        <f t="shared" si="11"/>
        <v>8.39</v>
      </c>
      <c r="U408" s="107">
        <v>8.39</v>
      </c>
      <c r="V408" s="102">
        <f t="shared" ref="V408:AO408" si="416">B408-B409</f>
        <v>-6.0000000000000497E-2</v>
      </c>
      <c r="W408" s="102">
        <f t="shared" si="416"/>
        <v>-7.0000000000000284E-2</v>
      </c>
      <c r="X408" s="102">
        <f t="shared" si="416"/>
        <v>-6.9999999999998508E-2</v>
      </c>
      <c r="Y408" s="102">
        <f t="shared" si="416"/>
        <v>-7.4999999999999289E-2</v>
      </c>
      <c r="Z408" s="102">
        <f t="shared" si="416"/>
        <v>-8.0000000000000071E-2</v>
      </c>
      <c r="AA408" s="102">
        <f t="shared" si="416"/>
        <v>-8.4999999999999076E-2</v>
      </c>
      <c r="AB408" s="102">
        <f t="shared" si="416"/>
        <v>-8.9999999999999858E-2</v>
      </c>
      <c r="AC408" s="102">
        <f t="shared" si="416"/>
        <v>-9.3333333333333712E-2</v>
      </c>
      <c r="AD408" s="102">
        <f t="shared" si="416"/>
        <v>-9.666666666666579E-2</v>
      </c>
      <c r="AE408" s="102">
        <f t="shared" si="416"/>
        <v>-9.9999999999999645E-2</v>
      </c>
      <c r="AF408" s="102">
        <f t="shared" si="416"/>
        <v>-9.9999999999999645E-2</v>
      </c>
      <c r="AG408" s="102">
        <f t="shared" si="416"/>
        <v>-9.9999999999999645E-2</v>
      </c>
      <c r="AH408" s="102">
        <f t="shared" si="416"/>
        <v>-9.9999999999999645E-2</v>
      </c>
      <c r="AI408" s="102">
        <f t="shared" si="416"/>
        <v>-9.9999999999999645E-2</v>
      </c>
      <c r="AJ408" s="102">
        <f t="shared" si="416"/>
        <v>-9.9999999999999645E-2</v>
      </c>
      <c r="AK408" s="102">
        <f t="shared" si="416"/>
        <v>-9.6000000000000085E-2</v>
      </c>
      <c r="AL408" s="102">
        <f t="shared" si="416"/>
        <v>-9.2000000000000526E-2</v>
      </c>
      <c r="AM408" s="102">
        <f t="shared" si="416"/>
        <v>-8.799999999999919E-2</v>
      </c>
      <c r="AN408" s="102">
        <f t="shared" si="416"/>
        <v>-8.3999999999999631E-2</v>
      </c>
      <c r="AO408" s="102">
        <f t="shared" si="416"/>
        <v>-8.0000000000000071E-2</v>
      </c>
      <c r="AP408" s="103">
        <f t="shared" si="13"/>
        <v>-6.0000000000000497E-2</v>
      </c>
    </row>
    <row r="409" spans="1:42" ht="12.75">
      <c r="A409" s="109">
        <v>42548</v>
      </c>
      <c r="B409" s="106">
        <v>9.73</v>
      </c>
      <c r="C409" s="97">
        <v>9.32</v>
      </c>
      <c r="D409" s="99">
        <v>9.0299999999999994</v>
      </c>
      <c r="E409" s="99">
        <f t="shared" si="0"/>
        <v>8.875</v>
      </c>
      <c r="F409" s="99">
        <v>8.7200000000000006</v>
      </c>
      <c r="G409" s="99">
        <f t="shared" si="1"/>
        <v>8.65</v>
      </c>
      <c r="H409" s="97">
        <v>8.58</v>
      </c>
      <c r="I409" s="100">
        <f t="shared" si="2"/>
        <v>8.5566666666666666</v>
      </c>
      <c r="J409" s="100">
        <f t="shared" si="3"/>
        <v>8.5333333333333332</v>
      </c>
      <c r="K409" s="99">
        <v>8.51</v>
      </c>
      <c r="L409" s="99">
        <f t="shared" si="4"/>
        <v>8.5060000000000002</v>
      </c>
      <c r="M409" s="99">
        <f t="shared" si="5"/>
        <v>8.5020000000000007</v>
      </c>
      <c r="N409" s="99">
        <f t="shared" si="6"/>
        <v>8.4979999999999993</v>
      </c>
      <c r="O409" s="99">
        <f t="shared" si="7"/>
        <v>8.4939999999999998</v>
      </c>
      <c r="P409" s="97">
        <v>8.49</v>
      </c>
      <c r="Q409" s="100">
        <f t="shared" si="8"/>
        <v>8.4860000000000007</v>
      </c>
      <c r="R409" s="100">
        <f t="shared" si="9"/>
        <v>8.4820000000000011</v>
      </c>
      <c r="S409" s="100">
        <f t="shared" si="10"/>
        <v>8.4779999999999998</v>
      </c>
      <c r="T409" s="100">
        <f t="shared" si="11"/>
        <v>8.4740000000000002</v>
      </c>
      <c r="U409" s="107">
        <v>8.4700000000000006</v>
      </c>
      <c r="V409" s="102">
        <f t="shared" ref="V409:AO409" si="417">B409-B410</f>
        <v>-9.9999999999999645E-2</v>
      </c>
      <c r="W409" s="102">
        <f t="shared" si="417"/>
        <v>0</v>
      </c>
      <c r="X409" s="102">
        <f t="shared" si="417"/>
        <v>-2.000000000000135E-2</v>
      </c>
      <c r="Y409" s="102">
        <f t="shared" si="417"/>
        <v>-4.4999999999999929E-2</v>
      </c>
      <c r="Z409" s="102">
        <f t="shared" si="417"/>
        <v>-6.9999999999998508E-2</v>
      </c>
      <c r="AA409" s="102">
        <f t="shared" si="417"/>
        <v>-8.9999999999998082E-2</v>
      </c>
      <c r="AB409" s="102">
        <f t="shared" si="417"/>
        <v>-0.10999999999999943</v>
      </c>
      <c r="AC409" s="102">
        <f t="shared" si="417"/>
        <v>-0.10999999999999943</v>
      </c>
      <c r="AD409" s="102">
        <f t="shared" si="417"/>
        <v>-0.10999999999999943</v>
      </c>
      <c r="AE409" s="102">
        <f t="shared" si="417"/>
        <v>-0.10999999999999943</v>
      </c>
      <c r="AF409" s="102">
        <f t="shared" si="417"/>
        <v>-0.10599999999999987</v>
      </c>
      <c r="AG409" s="102">
        <f t="shared" si="417"/>
        <v>-0.10199999999999854</v>
      </c>
      <c r="AH409" s="102">
        <f t="shared" si="417"/>
        <v>-9.8000000000000753E-2</v>
      </c>
      <c r="AI409" s="102">
        <f t="shared" si="417"/>
        <v>-9.3999999999999417E-2</v>
      </c>
      <c r="AJ409" s="102">
        <f t="shared" si="417"/>
        <v>-8.9999999999999858E-2</v>
      </c>
      <c r="AK409" s="102">
        <f t="shared" si="417"/>
        <v>-8.799999999999919E-2</v>
      </c>
      <c r="AL409" s="102">
        <f t="shared" si="417"/>
        <v>-8.5999999999998522E-2</v>
      </c>
      <c r="AM409" s="102">
        <f t="shared" si="417"/>
        <v>-8.4000000000001407E-2</v>
      </c>
      <c r="AN409" s="102">
        <f t="shared" si="417"/>
        <v>-8.2000000000000739E-2</v>
      </c>
      <c r="AO409" s="102">
        <f t="shared" si="417"/>
        <v>-8.0000000000000071E-2</v>
      </c>
      <c r="AP409" s="103">
        <f t="shared" si="13"/>
        <v>0</v>
      </c>
    </row>
    <row r="410" spans="1:42" ht="12.75">
      <c r="A410" s="109">
        <v>42545</v>
      </c>
      <c r="B410" s="106">
        <v>9.83</v>
      </c>
      <c r="C410" s="97">
        <v>9.32</v>
      </c>
      <c r="D410" s="99">
        <v>9.0500000000000007</v>
      </c>
      <c r="E410" s="99">
        <f t="shared" si="0"/>
        <v>8.92</v>
      </c>
      <c r="F410" s="99">
        <v>8.7899999999999991</v>
      </c>
      <c r="G410" s="99">
        <f t="shared" si="1"/>
        <v>8.7399999999999984</v>
      </c>
      <c r="H410" s="97">
        <v>8.69</v>
      </c>
      <c r="I410" s="100">
        <f t="shared" si="2"/>
        <v>8.6666666666666661</v>
      </c>
      <c r="J410" s="100">
        <f t="shared" si="3"/>
        <v>8.6433333333333326</v>
      </c>
      <c r="K410" s="99">
        <v>8.6199999999999992</v>
      </c>
      <c r="L410" s="99">
        <f t="shared" si="4"/>
        <v>8.6120000000000001</v>
      </c>
      <c r="M410" s="99">
        <f t="shared" si="5"/>
        <v>8.6039999999999992</v>
      </c>
      <c r="N410" s="99">
        <f t="shared" si="6"/>
        <v>8.5960000000000001</v>
      </c>
      <c r="O410" s="99">
        <f t="shared" si="7"/>
        <v>8.5879999999999992</v>
      </c>
      <c r="P410" s="97">
        <v>8.58</v>
      </c>
      <c r="Q410" s="100">
        <f t="shared" si="8"/>
        <v>8.5739999999999998</v>
      </c>
      <c r="R410" s="100">
        <f t="shared" si="9"/>
        <v>8.5679999999999996</v>
      </c>
      <c r="S410" s="100">
        <f t="shared" si="10"/>
        <v>8.5620000000000012</v>
      </c>
      <c r="T410" s="100">
        <f t="shared" si="11"/>
        <v>8.5560000000000009</v>
      </c>
      <c r="U410" s="107">
        <v>8.5500000000000007</v>
      </c>
      <c r="V410" s="102">
        <f t="shared" ref="V410:AO410" si="418">B410-B411</f>
        <v>6.0000000000000497E-2</v>
      </c>
      <c r="W410" s="102">
        <f t="shared" si="418"/>
        <v>7.0000000000000284E-2</v>
      </c>
      <c r="X410" s="102">
        <f t="shared" si="418"/>
        <v>7.0000000000000284E-2</v>
      </c>
      <c r="Y410" s="102">
        <f t="shared" si="418"/>
        <v>6.9999999999998508E-2</v>
      </c>
      <c r="Z410" s="102">
        <f t="shared" si="418"/>
        <v>6.9999999999998508E-2</v>
      </c>
      <c r="AA410" s="102">
        <f t="shared" si="418"/>
        <v>7.4999999999999289E-2</v>
      </c>
      <c r="AB410" s="102">
        <f t="shared" si="418"/>
        <v>8.0000000000000071E-2</v>
      </c>
      <c r="AC410" s="102">
        <f t="shared" si="418"/>
        <v>8.0000000000000071E-2</v>
      </c>
      <c r="AD410" s="102">
        <f t="shared" si="418"/>
        <v>8.0000000000000071E-2</v>
      </c>
      <c r="AE410" s="102">
        <f t="shared" si="418"/>
        <v>8.0000000000000071E-2</v>
      </c>
      <c r="AF410" s="102">
        <f t="shared" si="418"/>
        <v>8.0000000000000071E-2</v>
      </c>
      <c r="AG410" s="102">
        <f t="shared" si="418"/>
        <v>8.0000000000000071E-2</v>
      </c>
      <c r="AH410" s="102">
        <f t="shared" si="418"/>
        <v>8.0000000000000071E-2</v>
      </c>
      <c r="AI410" s="102">
        <f t="shared" si="418"/>
        <v>8.0000000000000071E-2</v>
      </c>
      <c r="AJ410" s="102">
        <f t="shared" si="418"/>
        <v>8.0000000000000071E-2</v>
      </c>
      <c r="AK410" s="102">
        <f t="shared" si="418"/>
        <v>8.0000000000000071E-2</v>
      </c>
      <c r="AL410" s="102">
        <f t="shared" si="418"/>
        <v>8.0000000000000071E-2</v>
      </c>
      <c r="AM410" s="102">
        <f t="shared" si="418"/>
        <v>8.0000000000000071E-2</v>
      </c>
      <c r="AN410" s="102">
        <f t="shared" si="418"/>
        <v>8.0000000000000071E-2</v>
      </c>
      <c r="AO410" s="102">
        <f t="shared" si="418"/>
        <v>8.0000000000000071E-2</v>
      </c>
      <c r="AP410" s="103">
        <f t="shared" si="13"/>
        <v>8.0000000000000071E-2</v>
      </c>
    </row>
    <row r="411" spans="1:42" ht="12.75">
      <c r="A411" s="109">
        <v>42544</v>
      </c>
      <c r="B411" s="106">
        <v>9.77</v>
      </c>
      <c r="C411" s="97">
        <v>9.25</v>
      </c>
      <c r="D411" s="99">
        <v>8.98</v>
      </c>
      <c r="E411" s="99">
        <f t="shared" si="0"/>
        <v>8.8500000000000014</v>
      </c>
      <c r="F411" s="99">
        <v>8.7200000000000006</v>
      </c>
      <c r="G411" s="99">
        <f t="shared" si="1"/>
        <v>8.6649999999999991</v>
      </c>
      <c r="H411" s="97">
        <v>8.61</v>
      </c>
      <c r="I411" s="100">
        <f t="shared" si="2"/>
        <v>8.586666666666666</v>
      </c>
      <c r="J411" s="100">
        <f t="shared" si="3"/>
        <v>8.5633333333333326</v>
      </c>
      <c r="K411" s="99">
        <v>8.5399999999999991</v>
      </c>
      <c r="L411" s="99">
        <f t="shared" si="4"/>
        <v>8.532</v>
      </c>
      <c r="M411" s="99">
        <f t="shared" si="5"/>
        <v>8.5239999999999991</v>
      </c>
      <c r="N411" s="99">
        <f t="shared" si="6"/>
        <v>8.516</v>
      </c>
      <c r="O411" s="99">
        <f t="shared" si="7"/>
        <v>8.5079999999999991</v>
      </c>
      <c r="P411" s="97">
        <v>8.5</v>
      </c>
      <c r="Q411" s="100">
        <f t="shared" si="8"/>
        <v>8.4939999999999998</v>
      </c>
      <c r="R411" s="100">
        <f t="shared" si="9"/>
        <v>8.4879999999999995</v>
      </c>
      <c r="S411" s="100">
        <f t="shared" si="10"/>
        <v>8.4820000000000011</v>
      </c>
      <c r="T411" s="100">
        <f t="shared" si="11"/>
        <v>8.4760000000000009</v>
      </c>
      <c r="U411" s="107">
        <v>8.4700000000000006</v>
      </c>
      <c r="V411" s="102">
        <f t="shared" ref="V411:AO411" si="419">B411-B412</f>
        <v>2.9999999999999361E-2</v>
      </c>
      <c r="W411" s="102">
        <f t="shared" si="419"/>
        <v>-0.11999999999999922</v>
      </c>
      <c r="X411" s="102">
        <f t="shared" si="419"/>
        <v>-0.12999999999999901</v>
      </c>
      <c r="Y411" s="102">
        <f t="shared" si="419"/>
        <v>-0.10499999999999865</v>
      </c>
      <c r="Z411" s="102">
        <f t="shared" si="419"/>
        <v>-8.0000000000000071E-2</v>
      </c>
      <c r="AA411" s="102">
        <f t="shared" si="419"/>
        <v>-6.0000000000002274E-2</v>
      </c>
      <c r="AB411" s="102">
        <f t="shared" si="419"/>
        <v>-4.0000000000000924E-2</v>
      </c>
      <c r="AC411" s="102">
        <f t="shared" si="419"/>
        <v>-2.6666666666667282E-2</v>
      </c>
      <c r="AD411" s="102">
        <f t="shared" si="419"/>
        <v>-1.3333333333333641E-2</v>
      </c>
      <c r="AE411" s="102">
        <f t="shared" si="419"/>
        <v>0</v>
      </c>
      <c r="AF411" s="102">
        <f t="shared" si="419"/>
        <v>1.0000000000001563E-2</v>
      </c>
      <c r="AG411" s="102">
        <f t="shared" si="419"/>
        <v>1.9999999999999574E-2</v>
      </c>
      <c r="AH411" s="102">
        <f t="shared" si="419"/>
        <v>3.0000000000001137E-2</v>
      </c>
      <c r="AI411" s="102">
        <f t="shared" si="419"/>
        <v>3.9999999999999147E-2</v>
      </c>
      <c r="AJ411" s="102">
        <f t="shared" si="419"/>
        <v>5.0000000000000711E-2</v>
      </c>
      <c r="AK411" s="102">
        <f t="shared" si="419"/>
        <v>5.1999999999999602E-2</v>
      </c>
      <c r="AL411" s="102">
        <f t="shared" si="419"/>
        <v>5.400000000000027E-2</v>
      </c>
      <c r="AM411" s="102">
        <f t="shared" si="419"/>
        <v>5.6000000000000938E-2</v>
      </c>
      <c r="AN411" s="102">
        <f t="shared" si="419"/>
        <v>5.8000000000001606E-2</v>
      </c>
      <c r="AO411" s="102">
        <f t="shared" si="419"/>
        <v>6.0000000000000497E-2</v>
      </c>
      <c r="AP411" s="103">
        <f t="shared" si="13"/>
        <v>6.0000000000000497E-2</v>
      </c>
    </row>
    <row r="412" spans="1:42" ht="12.75">
      <c r="A412" s="109">
        <v>42543</v>
      </c>
      <c r="B412" s="106">
        <v>9.74</v>
      </c>
      <c r="C412" s="97">
        <v>9.3699999999999992</v>
      </c>
      <c r="D412" s="99">
        <v>9.11</v>
      </c>
      <c r="E412" s="99">
        <f t="shared" si="0"/>
        <v>8.9550000000000001</v>
      </c>
      <c r="F412" s="99">
        <v>8.8000000000000007</v>
      </c>
      <c r="G412" s="99">
        <f t="shared" si="1"/>
        <v>8.7250000000000014</v>
      </c>
      <c r="H412" s="97">
        <v>8.65</v>
      </c>
      <c r="I412" s="100">
        <f t="shared" si="2"/>
        <v>8.6133333333333333</v>
      </c>
      <c r="J412" s="100">
        <f t="shared" si="3"/>
        <v>8.5766666666666662</v>
      </c>
      <c r="K412" s="99">
        <v>8.5399999999999991</v>
      </c>
      <c r="L412" s="99">
        <f t="shared" si="4"/>
        <v>8.5219999999999985</v>
      </c>
      <c r="M412" s="99">
        <f t="shared" si="5"/>
        <v>8.5039999999999996</v>
      </c>
      <c r="N412" s="99">
        <f t="shared" si="6"/>
        <v>8.4859999999999989</v>
      </c>
      <c r="O412" s="99">
        <f t="shared" si="7"/>
        <v>8.468</v>
      </c>
      <c r="P412" s="97">
        <v>8.4499999999999993</v>
      </c>
      <c r="Q412" s="100">
        <f t="shared" si="8"/>
        <v>8.4420000000000002</v>
      </c>
      <c r="R412" s="100">
        <f t="shared" si="9"/>
        <v>8.4339999999999993</v>
      </c>
      <c r="S412" s="100">
        <f t="shared" si="10"/>
        <v>8.4260000000000002</v>
      </c>
      <c r="T412" s="100">
        <f t="shared" si="11"/>
        <v>8.4179999999999993</v>
      </c>
      <c r="U412" s="107">
        <v>8.41</v>
      </c>
      <c r="V412" s="102">
        <f t="shared" ref="V412:AO412" si="420">B412-B413</f>
        <v>-2.9999999999999361E-2</v>
      </c>
      <c r="W412" s="102">
        <f t="shared" si="420"/>
        <v>0</v>
      </c>
      <c r="X412" s="102">
        <f t="shared" si="420"/>
        <v>-9.9999999999997868E-3</v>
      </c>
      <c r="Y412" s="102">
        <f t="shared" si="420"/>
        <v>-1.9999999999999574E-2</v>
      </c>
      <c r="Z412" s="102">
        <f t="shared" si="420"/>
        <v>-2.9999999999999361E-2</v>
      </c>
      <c r="AA412" s="102">
        <f t="shared" si="420"/>
        <v>-2.9999999999997584E-2</v>
      </c>
      <c r="AB412" s="102">
        <f t="shared" si="420"/>
        <v>-2.9999999999999361E-2</v>
      </c>
      <c r="AC412" s="102">
        <f t="shared" si="420"/>
        <v>-2.6666666666667282E-2</v>
      </c>
      <c r="AD412" s="102">
        <f t="shared" si="420"/>
        <v>-2.3333333333333428E-2</v>
      </c>
      <c r="AE412" s="102">
        <f t="shared" si="420"/>
        <v>-2.000000000000135E-2</v>
      </c>
      <c r="AF412" s="102">
        <f t="shared" si="420"/>
        <v>-2.2000000000002018E-2</v>
      </c>
      <c r="AG412" s="102">
        <f t="shared" si="420"/>
        <v>-2.4000000000000909E-2</v>
      </c>
      <c r="AH412" s="102">
        <f t="shared" si="420"/>
        <v>-2.6000000000001577E-2</v>
      </c>
      <c r="AI412" s="102">
        <f t="shared" si="420"/>
        <v>-2.8000000000000469E-2</v>
      </c>
      <c r="AJ412" s="102">
        <f t="shared" si="420"/>
        <v>-3.0000000000001137E-2</v>
      </c>
      <c r="AK412" s="102">
        <f t="shared" si="420"/>
        <v>-2.9999999999999361E-2</v>
      </c>
      <c r="AL412" s="102">
        <f t="shared" si="420"/>
        <v>-3.0000000000001137E-2</v>
      </c>
      <c r="AM412" s="102">
        <f t="shared" si="420"/>
        <v>-2.9999999999999361E-2</v>
      </c>
      <c r="AN412" s="102">
        <f t="shared" si="420"/>
        <v>-3.0000000000001137E-2</v>
      </c>
      <c r="AO412" s="102">
        <f t="shared" si="420"/>
        <v>-2.9999999999999361E-2</v>
      </c>
      <c r="AP412" s="103">
        <f t="shared" si="13"/>
        <v>0</v>
      </c>
    </row>
    <row r="413" spans="1:42" ht="12.75">
      <c r="A413" s="109">
        <v>42542</v>
      </c>
      <c r="B413" s="106">
        <v>9.77</v>
      </c>
      <c r="C413" s="97">
        <v>9.3699999999999992</v>
      </c>
      <c r="D413" s="99">
        <v>9.1199999999999992</v>
      </c>
      <c r="E413" s="99">
        <f t="shared" si="0"/>
        <v>8.9749999999999996</v>
      </c>
      <c r="F413" s="99">
        <v>8.83</v>
      </c>
      <c r="G413" s="99">
        <f t="shared" si="1"/>
        <v>8.754999999999999</v>
      </c>
      <c r="H413" s="97">
        <v>8.68</v>
      </c>
      <c r="I413" s="100">
        <f t="shared" si="2"/>
        <v>8.64</v>
      </c>
      <c r="J413" s="100">
        <f t="shared" si="3"/>
        <v>8.6</v>
      </c>
      <c r="K413" s="99">
        <v>8.56</v>
      </c>
      <c r="L413" s="99">
        <f t="shared" si="4"/>
        <v>8.5440000000000005</v>
      </c>
      <c r="M413" s="99">
        <f t="shared" si="5"/>
        <v>8.5280000000000005</v>
      </c>
      <c r="N413" s="99">
        <f t="shared" si="6"/>
        <v>8.5120000000000005</v>
      </c>
      <c r="O413" s="99">
        <f t="shared" si="7"/>
        <v>8.4960000000000004</v>
      </c>
      <c r="P413" s="97">
        <v>8.48</v>
      </c>
      <c r="Q413" s="100">
        <f t="shared" si="8"/>
        <v>8.4719999999999995</v>
      </c>
      <c r="R413" s="100">
        <f t="shared" si="9"/>
        <v>8.4640000000000004</v>
      </c>
      <c r="S413" s="100">
        <f t="shared" si="10"/>
        <v>8.4559999999999995</v>
      </c>
      <c r="T413" s="100">
        <f t="shared" si="11"/>
        <v>8.4480000000000004</v>
      </c>
      <c r="U413" s="107">
        <v>8.44</v>
      </c>
      <c r="V413" s="102">
        <f t="shared" ref="V413:AO413" si="421">B413-B414</f>
        <v>-9.9999999999997868E-3</v>
      </c>
      <c r="W413" s="102">
        <f t="shared" si="421"/>
        <v>3.9999999999999147E-2</v>
      </c>
      <c r="X413" s="102">
        <f t="shared" si="421"/>
        <v>3.9999999999999147E-2</v>
      </c>
      <c r="Y413" s="102">
        <f t="shared" si="421"/>
        <v>2.5000000000000355E-2</v>
      </c>
      <c r="Z413" s="102">
        <f t="shared" si="421"/>
        <v>9.9999999999997868E-3</v>
      </c>
      <c r="AA413" s="102">
        <f t="shared" si="421"/>
        <v>4.9999999999990052E-3</v>
      </c>
      <c r="AB413" s="102">
        <f t="shared" si="421"/>
        <v>0</v>
      </c>
      <c r="AC413" s="102">
        <f t="shared" si="421"/>
        <v>0</v>
      </c>
      <c r="AD413" s="102">
        <f t="shared" si="421"/>
        <v>0</v>
      </c>
      <c r="AE413" s="102">
        <f t="shared" si="421"/>
        <v>0</v>
      </c>
      <c r="AF413" s="102">
        <f t="shared" si="421"/>
        <v>0</v>
      </c>
      <c r="AG413" s="102">
        <f t="shared" si="421"/>
        <v>0</v>
      </c>
      <c r="AH413" s="102">
        <f t="shared" si="421"/>
        <v>0</v>
      </c>
      <c r="AI413" s="102">
        <f t="shared" si="421"/>
        <v>0</v>
      </c>
      <c r="AJ413" s="102">
        <f t="shared" si="421"/>
        <v>0</v>
      </c>
      <c r="AK413" s="102">
        <f t="shared" si="421"/>
        <v>-2.0000000000006679E-3</v>
      </c>
      <c r="AL413" s="102">
        <f t="shared" si="421"/>
        <v>-3.9999999999995595E-3</v>
      </c>
      <c r="AM413" s="102">
        <f t="shared" si="421"/>
        <v>-6.0000000000002274E-3</v>
      </c>
      <c r="AN413" s="102">
        <f t="shared" si="421"/>
        <v>-7.9999999999991189E-3</v>
      </c>
      <c r="AO413" s="102">
        <f t="shared" si="421"/>
        <v>-9.9999999999997868E-3</v>
      </c>
      <c r="AP413" s="103">
        <f t="shared" si="13"/>
        <v>3.9999999999999147E-2</v>
      </c>
    </row>
    <row r="414" spans="1:42" ht="12.75">
      <c r="A414" s="109">
        <v>42541</v>
      </c>
      <c r="B414" s="106">
        <v>9.7799999999999994</v>
      </c>
      <c r="C414" s="97">
        <v>9.33</v>
      </c>
      <c r="D414" s="99">
        <v>9.08</v>
      </c>
      <c r="E414" s="99">
        <f t="shared" si="0"/>
        <v>8.9499999999999993</v>
      </c>
      <c r="F414" s="99">
        <v>8.82</v>
      </c>
      <c r="G414" s="99">
        <f t="shared" si="1"/>
        <v>8.75</v>
      </c>
      <c r="H414" s="97">
        <v>8.68</v>
      </c>
      <c r="I414" s="100">
        <f t="shared" si="2"/>
        <v>8.64</v>
      </c>
      <c r="J414" s="100">
        <f t="shared" si="3"/>
        <v>8.6</v>
      </c>
      <c r="K414" s="99">
        <v>8.56</v>
      </c>
      <c r="L414" s="99">
        <f t="shared" si="4"/>
        <v>8.5440000000000005</v>
      </c>
      <c r="M414" s="99">
        <f t="shared" si="5"/>
        <v>8.5280000000000005</v>
      </c>
      <c r="N414" s="99">
        <f t="shared" si="6"/>
        <v>8.5120000000000005</v>
      </c>
      <c r="O414" s="99">
        <f t="shared" si="7"/>
        <v>8.4960000000000004</v>
      </c>
      <c r="P414" s="97">
        <v>8.48</v>
      </c>
      <c r="Q414" s="100">
        <f t="shared" si="8"/>
        <v>8.4740000000000002</v>
      </c>
      <c r="R414" s="100">
        <f t="shared" si="9"/>
        <v>8.468</v>
      </c>
      <c r="S414" s="100">
        <f t="shared" si="10"/>
        <v>8.4619999999999997</v>
      </c>
      <c r="T414" s="100">
        <f t="shared" si="11"/>
        <v>8.4559999999999995</v>
      </c>
      <c r="U414" s="107">
        <v>8.4499999999999993</v>
      </c>
      <c r="V414" s="102">
        <f t="shared" ref="V414:AO414" si="422">B414-B415</f>
        <v>-7.0000000000000284E-2</v>
      </c>
      <c r="W414" s="102">
        <f t="shared" si="422"/>
        <v>-8.9999999999999858E-2</v>
      </c>
      <c r="X414" s="102">
        <f t="shared" si="422"/>
        <v>-9.9999999999999645E-2</v>
      </c>
      <c r="Y414" s="102">
        <f t="shared" si="422"/>
        <v>-0.10999999999999943</v>
      </c>
      <c r="Z414" s="102">
        <f t="shared" si="422"/>
        <v>-0.11999999999999922</v>
      </c>
      <c r="AA414" s="102">
        <f t="shared" si="422"/>
        <v>-0.11499999999999844</v>
      </c>
      <c r="AB414" s="102">
        <f t="shared" si="422"/>
        <v>-0.10999999999999943</v>
      </c>
      <c r="AC414" s="102">
        <f t="shared" si="422"/>
        <v>-9.9999999999999645E-2</v>
      </c>
      <c r="AD414" s="102">
        <f t="shared" si="422"/>
        <v>-8.9999999999999858E-2</v>
      </c>
      <c r="AE414" s="102">
        <f t="shared" si="422"/>
        <v>-8.0000000000000071E-2</v>
      </c>
      <c r="AF414" s="102">
        <f t="shared" si="422"/>
        <v>-8.2000000000000739E-2</v>
      </c>
      <c r="AG414" s="102">
        <f t="shared" si="422"/>
        <v>-8.3999999999999631E-2</v>
      </c>
      <c r="AH414" s="102">
        <f t="shared" si="422"/>
        <v>-8.6000000000000298E-2</v>
      </c>
      <c r="AI414" s="102">
        <f t="shared" si="422"/>
        <v>-8.799999999999919E-2</v>
      </c>
      <c r="AJ414" s="102">
        <f t="shared" si="422"/>
        <v>-8.9999999999999858E-2</v>
      </c>
      <c r="AK414" s="102">
        <f t="shared" si="422"/>
        <v>-8.9999999999999858E-2</v>
      </c>
      <c r="AL414" s="102">
        <f t="shared" si="422"/>
        <v>-8.9999999999999858E-2</v>
      </c>
      <c r="AM414" s="102">
        <f t="shared" si="422"/>
        <v>-8.9999999999999858E-2</v>
      </c>
      <c r="AN414" s="102">
        <f t="shared" si="422"/>
        <v>-8.9999999999999858E-2</v>
      </c>
      <c r="AO414" s="102">
        <f t="shared" si="422"/>
        <v>-8.9999999999999858E-2</v>
      </c>
      <c r="AP414" s="103">
        <f t="shared" si="13"/>
        <v>-7.0000000000000284E-2</v>
      </c>
    </row>
    <row r="415" spans="1:42" ht="12.75">
      <c r="A415" s="109">
        <v>42538</v>
      </c>
      <c r="B415" s="106">
        <v>9.85</v>
      </c>
      <c r="C415" s="97">
        <v>9.42</v>
      </c>
      <c r="D415" s="99">
        <v>9.18</v>
      </c>
      <c r="E415" s="99">
        <f t="shared" si="0"/>
        <v>9.0599999999999987</v>
      </c>
      <c r="F415" s="99">
        <v>8.94</v>
      </c>
      <c r="G415" s="99">
        <f t="shared" si="1"/>
        <v>8.8649999999999984</v>
      </c>
      <c r="H415" s="97">
        <v>8.7899999999999991</v>
      </c>
      <c r="I415" s="100">
        <f t="shared" si="2"/>
        <v>8.74</v>
      </c>
      <c r="J415" s="100">
        <f t="shared" si="3"/>
        <v>8.69</v>
      </c>
      <c r="K415" s="99">
        <v>8.64</v>
      </c>
      <c r="L415" s="99">
        <f t="shared" si="4"/>
        <v>8.6260000000000012</v>
      </c>
      <c r="M415" s="99">
        <f t="shared" si="5"/>
        <v>8.6120000000000001</v>
      </c>
      <c r="N415" s="99">
        <f t="shared" si="6"/>
        <v>8.5980000000000008</v>
      </c>
      <c r="O415" s="99">
        <f t="shared" si="7"/>
        <v>8.5839999999999996</v>
      </c>
      <c r="P415" s="97">
        <v>8.57</v>
      </c>
      <c r="Q415" s="100">
        <f t="shared" si="8"/>
        <v>8.5640000000000001</v>
      </c>
      <c r="R415" s="100">
        <f t="shared" si="9"/>
        <v>8.5579999999999998</v>
      </c>
      <c r="S415" s="100">
        <f t="shared" si="10"/>
        <v>8.5519999999999996</v>
      </c>
      <c r="T415" s="100">
        <f t="shared" si="11"/>
        <v>8.5459999999999994</v>
      </c>
      <c r="U415" s="107">
        <v>8.5399999999999991</v>
      </c>
      <c r="V415" s="102">
        <f t="shared" ref="V415:AO415" si="423">B415-B416</f>
        <v>7.0000000000000284E-2</v>
      </c>
      <c r="W415" s="102">
        <f t="shared" si="423"/>
        <v>-9.9999999999997868E-3</v>
      </c>
      <c r="X415" s="102">
        <f t="shared" si="423"/>
        <v>-4.0000000000000924E-2</v>
      </c>
      <c r="Y415" s="102">
        <f t="shared" si="423"/>
        <v>-4.5000000000001705E-2</v>
      </c>
      <c r="Z415" s="102">
        <f t="shared" si="423"/>
        <v>-5.0000000000000711E-2</v>
      </c>
      <c r="AA415" s="102">
        <f t="shared" si="423"/>
        <v>-5.5000000000001492E-2</v>
      </c>
      <c r="AB415" s="102">
        <f t="shared" si="423"/>
        <v>-6.0000000000000497E-2</v>
      </c>
      <c r="AC415" s="102">
        <f t="shared" si="423"/>
        <v>-6.3333333333332575E-2</v>
      </c>
      <c r="AD415" s="102">
        <f t="shared" si="423"/>
        <v>-6.6666666666668206E-2</v>
      </c>
      <c r="AE415" s="102">
        <f t="shared" si="423"/>
        <v>-7.0000000000000284E-2</v>
      </c>
      <c r="AF415" s="102">
        <f t="shared" si="423"/>
        <v>-7.0000000000000284E-2</v>
      </c>
      <c r="AG415" s="102">
        <f t="shared" si="423"/>
        <v>-7.0000000000000284E-2</v>
      </c>
      <c r="AH415" s="102">
        <f t="shared" si="423"/>
        <v>-7.0000000000000284E-2</v>
      </c>
      <c r="AI415" s="102">
        <f t="shared" si="423"/>
        <v>-7.0000000000000284E-2</v>
      </c>
      <c r="AJ415" s="102">
        <f t="shared" si="423"/>
        <v>-7.0000000000000284E-2</v>
      </c>
      <c r="AK415" s="102">
        <f t="shared" si="423"/>
        <v>-7.3999999999999844E-2</v>
      </c>
      <c r="AL415" s="102">
        <f t="shared" si="423"/>
        <v>-7.800000000000118E-2</v>
      </c>
      <c r="AM415" s="102">
        <f t="shared" si="423"/>
        <v>-8.2000000000000739E-2</v>
      </c>
      <c r="AN415" s="102">
        <f t="shared" si="423"/>
        <v>-8.6000000000002075E-2</v>
      </c>
      <c r="AO415" s="102">
        <f t="shared" si="423"/>
        <v>-9.0000000000001634E-2</v>
      </c>
      <c r="AP415" s="103">
        <f t="shared" si="13"/>
        <v>7.0000000000000284E-2</v>
      </c>
    </row>
    <row r="416" spans="1:42" ht="12.75">
      <c r="A416" s="109">
        <v>42537</v>
      </c>
      <c r="B416" s="106">
        <v>9.7799999999999994</v>
      </c>
      <c r="C416" s="97">
        <v>9.43</v>
      </c>
      <c r="D416" s="99">
        <v>9.2200000000000006</v>
      </c>
      <c r="E416" s="99">
        <f t="shared" si="0"/>
        <v>9.1050000000000004</v>
      </c>
      <c r="F416" s="99">
        <v>8.99</v>
      </c>
      <c r="G416" s="99">
        <f t="shared" si="1"/>
        <v>8.92</v>
      </c>
      <c r="H416" s="97">
        <v>8.85</v>
      </c>
      <c r="I416" s="100">
        <f t="shared" si="2"/>
        <v>8.8033333333333328</v>
      </c>
      <c r="J416" s="100">
        <f t="shared" si="3"/>
        <v>8.7566666666666677</v>
      </c>
      <c r="K416" s="99">
        <v>8.7100000000000009</v>
      </c>
      <c r="L416" s="99">
        <f t="shared" si="4"/>
        <v>8.6960000000000015</v>
      </c>
      <c r="M416" s="99">
        <f t="shared" si="5"/>
        <v>8.6820000000000004</v>
      </c>
      <c r="N416" s="99">
        <f t="shared" si="6"/>
        <v>8.668000000000001</v>
      </c>
      <c r="O416" s="99">
        <f t="shared" si="7"/>
        <v>8.6539999999999999</v>
      </c>
      <c r="P416" s="97">
        <v>8.64</v>
      </c>
      <c r="Q416" s="100">
        <f t="shared" si="8"/>
        <v>8.6379999999999999</v>
      </c>
      <c r="R416" s="100">
        <f t="shared" si="9"/>
        <v>8.636000000000001</v>
      </c>
      <c r="S416" s="100">
        <f t="shared" si="10"/>
        <v>8.6340000000000003</v>
      </c>
      <c r="T416" s="100">
        <f t="shared" si="11"/>
        <v>8.6320000000000014</v>
      </c>
      <c r="U416" s="107">
        <v>8.6300000000000008</v>
      </c>
      <c r="V416" s="102">
        <f t="shared" ref="V416:AO416" si="424">B416-B417</f>
        <v>-3.0000000000001137E-2</v>
      </c>
      <c r="W416" s="102">
        <f t="shared" si="424"/>
        <v>1.9999999999999574E-2</v>
      </c>
      <c r="X416" s="102">
        <f t="shared" si="424"/>
        <v>3.0000000000001137E-2</v>
      </c>
      <c r="Y416" s="102">
        <f t="shared" si="424"/>
        <v>5.0000000000000711E-2</v>
      </c>
      <c r="Z416" s="102">
        <f t="shared" si="424"/>
        <v>7.0000000000000284E-2</v>
      </c>
      <c r="AA416" s="102">
        <f t="shared" si="424"/>
        <v>7.5000000000001066E-2</v>
      </c>
      <c r="AB416" s="102">
        <f t="shared" si="424"/>
        <v>8.0000000000000071E-2</v>
      </c>
      <c r="AC416" s="102">
        <f t="shared" si="424"/>
        <v>7.3333333333332362E-2</v>
      </c>
      <c r="AD416" s="102">
        <f t="shared" si="424"/>
        <v>6.6666666666668206E-2</v>
      </c>
      <c r="AE416" s="102">
        <f t="shared" si="424"/>
        <v>6.0000000000000497E-2</v>
      </c>
      <c r="AF416" s="102">
        <f t="shared" si="424"/>
        <v>6.2000000000001165E-2</v>
      </c>
      <c r="AG416" s="102">
        <f t="shared" si="424"/>
        <v>6.4000000000000057E-2</v>
      </c>
      <c r="AH416" s="102">
        <f t="shared" si="424"/>
        <v>6.6000000000000725E-2</v>
      </c>
      <c r="AI416" s="102">
        <f t="shared" si="424"/>
        <v>6.7999999999999616E-2</v>
      </c>
      <c r="AJ416" s="102">
        <f t="shared" si="424"/>
        <v>7.0000000000000284E-2</v>
      </c>
      <c r="AK416" s="102">
        <f t="shared" si="424"/>
        <v>7.1999999999999176E-2</v>
      </c>
      <c r="AL416" s="102">
        <f t="shared" si="424"/>
        <v>7.3999999999999844E-2</v>
      </c>
      <c r="AM416" s="102">
        <f t="shared" si="424"/>
        <v>7.6000000000000512E-2</v>
      </c>
      <c r="AN416" s="102">
        <f t="shared" si="424"/>
        <v>7.800000000000118E-2</v>
      </c>
      <c r="AO416" s="102">
        <f t="shared" si="424"/>
        <v>8.0000000000000071E-2</v>
      </c>
      <c r="AP416" s="103">
        <f t="shared" si="13"/>
        <v>8.0000000000000071E-2</v>
      </c>
    </row>
    <row r="417" spans="1:42" ht="12.75">
      <c r="A417" s="109">
        <v>42536</v>
      </c>
      <c r="B417" s="106">
        <v>9.81</v>
      </c>
      <c r="C417" s="97">
        <v>9.41</v>
      </c>
      <c r="D417" s="99">
        <v>9.19</v>
      </c>
      <c r="E417" s="99">
        <f t="shared" si="0"/>
        <v>9.0549999999999997</v>
      </c>
      <c r="F417" s="99">
        <v>8.92</v>
      </c>
      <c r="G417" s="99">
        <f t="shared" si="1"/>
        <v>8.8449999999999989</v>
      </c>
      <c r="H417" s="97">
        <v>8.77</v>
      </c>
      <c r="I417" s="100">
        <f t="shared" si="2"/>
        <v>8.73</v>
      </c>
      <c r="J417" s="100">
        <f t="shared" si="3"/>
        <v>8.69</v>
      </c>
      <c r="K417" s="99">
        <v>8.65</v>
      </c>
      <c r="L417" s="99">
        <f t="shared" si="4"/>
        <v>8.6340000000000003</v>
      </c>
      <c r="M417" s="99">
        <f t="shared" si="5"/>
        <v>8.6180000000000003</v>
      </c>
      <c r="N417" s="99">
        <f t="shared" si="6"/>
        <v>8.6020000000000003</v>
      </c>
      <c r="O417" s="99">
        <f t="shared" si="7"/>
        <v>8.5860000000000003</v>
      </c>
      <c r="P417" s="97">
        <v>8.57</v>
      </c>
      <c r="Q417" s="100">
        <f t="shared" si="8"/>
        <v>8.5660000000000007</v>
      </c>
      <c r="R417" s="100">
        <f t="shared" si="9"/>
        <v>8.5620000000000012</v>
      </c>
      <c r="S417" s="100">
        <f t="shared" si="10"/>
        <v>8.5579999999999998</v>
      </c>
      <c r="T417" s="100">
        <f t="shared" si="11"/>
        <v>8.5540000000000003</v>
      </c>
      <c r="U417" s="107">
        <v>8.5500000000000007</v>
      </c>
      <c r="V417" s="102">
        <f t="shared" ref="V417:AO417" si="425">B417-B418</f>
        <v>0.12000000000000099</v>
      </c>
      <c r="W417" s="102">
        <f t="shared" si="425"/>
        <v>1.9999999999999574E-2</v>
      </c>
      <c r="X417" s="102">
        <f t="shared" si="425"/>
        <v>9.9999999999997868E-3</v>
      </c>
      <c r="Y417" s="102">
        <f t="shared" si="425"/>
        <v>-1.5000000000000568E-2</v>
      </c>
      <c r="Z417" s="102">
        <f t="shared" si="425"/>
        <v>-4.0000000000000924E-2</v>
      </c>
      <c r="AA417" s="102">
        <f t="shared" si="425"/>
        <v>-5.0000000000000711E-2</v>
      </c>
      <c r="AB417" s="102">
        <f t="shared" si="425"/>
        <v>-6.0000000000000497E-2</v>
      </c>
      <c r="AC417" s="102">
        <f t="shared" si="425"/>
        <v>-4.6666666666666856E-2</v>
      </c>
      <c r="AD417" s="102">
        <f t="shared" si="425"/>
        <v>-3.3333333333333215E-2</v>
      </c>
      <c r="AE417" s="102">
        <f t="shared" si="425"/>
        <v>-1.9999999999999574E-2</v>
      </c>
      <c r="AF417" s="102">
        <f t="shared" si="425"/>
        <v>-9.9999999999997868E-3</v>
      </c>
      <c r="AG417" s="102">
        <f t="shared" si="425"/>
        <v>0</v>
      </c>
      <c r="AH417" s="102">
        <f t="shared" si="425"/>
        <v>1.0000000000001563E-2</v>
      </c>
      <c r="AI417" s="102">
        <f t="shared" si="425"/>
        <v>2.000000000000135E-2</v>
      </c>
      <c r="AJ417" s="102">
        <f t="shared" si="425"/>
        <v>3.0000000000001137E-2</v>
      </c>
      <c r="AK417" s="102">
        <f t="shared" si="425"/>
        <v>4.0000000000000924E-2</v>
      </c>
      <c r="AL417" s="102">
        <f t="shared" si="425"/>
        <v>5.0000000000000711E-2</v>
      </c>
      <c r="AM417" s="102">
        <f t="shared" si="425"/>
        <v>6.0000000000000497E-2</v>
      </c>
      <c r="AN417" s="102">
        <f t="shared" si="425"/>
        <v>7.0000000000000284E-2</v>
      </c>
      <c r="AO417" s="102">
        <f t="shared" si="425"/>
        <v>8.0000000000000071E-2</v>
      </c>
      <c r="AP417" s="103">
        <f t="shared" si="13"/>
        <v>0.12000000000000099</v>
      </c>
    </row>
    <row r="418" spans="1:42" ht="12.75">
      <c r="A418" s="109">
        <v>42535</v>
      </c>
      <c r="B418" s="106">
        <v>9.69</v>
      </c>
      <c r="C418" s="97">
        <v>9.39</v>
      </c>
      <c r="D418" s="99">
        <v>9.18</v>
      </c>
      <c r="E418" s="99">
        <f t="shared" si="0"/>
        <v>9.07</v>
      </c>
      <c r="F418" s="99">
        <v>8.9600000000000009</v>
      </c>
      <c r="G418" s="99">
        <f t="shared" si="1"/>
        <v>8.8949999999999996</v>
      </c>
      <c r="H418" s="97">
        <v>8.83</v>
      </c>
      <c r="I418" s="100">
        <f t="shared" si="2"/>
        <v>8.7766666666666673</v>
      </c>
      <c r="J418" s="100">
        <f t="shared" si="3"/>
        <v>8.7233333333333327</v>
      </c>
      <c r="K418" s="99">
        <v>8.67</v>
      </c>
      <c r="L418" s="99">
        <f t="shared" si="4"/>
        <v>8.6440000000000001</v>
      </c>
      <c r="M418" s="99">
        <f t="shared" si="5"/>
        <v>8.6180000000000003</v>
      </c>
      <c r="N418" s="99">
        <f t="shared" si="6"/>
        <v>8.5919999999999987</v>
      </c>
      <c r="O418" s="99">
        <f t="shared" si="7"/>
        <v>8.5659999999999989</v>
      </c>
      <c r="P418" s="97">
        <v>8.5399999999999991</v>
      </c>
      <c r="Q418" s="100">
        <f t="shared" si="8"/>
        <v>8.5259999999999998</v>
      </c>
      <c r="R418" s="100">
        <f t="shared" si="9"/>
        <v>8.5120000000000005</v>
      </c>
      <c r="S418" s="100">
        <f t="shared" si="10"/>
        <v>8.4979999999999993</v>
      </c>
      <c r="T418" s="100">
        <f t="shared" si="11"/>
        <v>8.484</v>
      </c>
      <c r="U418" s="107">
        <v>8.4700000000000006</v>
      </c>
      <c r="V418" s="102">
        <f t="shared" ref="V418:AO418" si="426">B418-B419</f>
        <v>2.9999999999999361E-2</v>
      </c>
      <c r="W418" s="102">
        <f t="shared" si="426"/>
        <v>2.000000000000135E-2</v>
      </c>
      <c r="X418" s="102">
        <f t="shared" si="426"/>
        <v>2.9999999999999361E-2</v>
      </c>
      <c r="Y418" s="102">
        <f t="shared" si="426"/>
        <v>5.0000000000000711E-2</v>
      </c>
      <c r="Z418" s="102">
        <f t="shared" si="426"/>
        <v>7.0000000000000284E-2</v>
      </c>
      <c r="AA418" s="102">
        <f t="shared" si="426"/>
        <v>8.9999999999999858E-2</v>
      </c>
      <c r="AB418" s="102">
        <f t="shared" si="426"/>
        <v>0.10999999999999943</v>
      </c>
      <c r="AC418" s="102">
        <f t="shared" si="426"/>
        <v>0.11333333333333329</v>
      </c>
      <c r="AD418" s="102">
        <f t="shared" si="426"/>
        <v>0.11666666666666536</v>
      </c>
      <c r="AE418" s="102">
        <f t="shared" si="426"/>
        <v>0.11999999999999922</v>
      </c>
      <c r="AF418" s="102">
        <f t="shared" si="426"/>
        <v>0.12199999999999989</v>
      </c>
      <c r="AG418" s="102">
        <f t="shared" si="426"/>
        <v>0.12400000000000055</v>
      </c>
      <c r="AH418" s="102">
        <f t="shared" si="426"/>
        <v>0.12599999999999767</v>
      </c>
      <c r="AI418" s="102">
        <f t="shared" si="426"/>
        <v>0.12799999999999834</v>
      </c>
      <c r="AJ418" s="102">
        <f t="shared" si="426"/>
        <v>0.12999999999999901</v>
      </c>
      <c r="AK418" s="102">
        <f t="shared" si="426"/>
        <v>0.12800000000000011</v>
      </c>
      <c r="AL418" s="102">
        <f t="shared" si="426"/>
        <v>0.12600000000000122</v>
      </c>
      <c r="AM418" s="102">
        <f t="shared" si="426"/>
        <v>0.12399999999999878</v>
      </c>
      <c r="AN418" s="102">
        <f t="shared" si="426"/>
        <v>0.12199999999999989</v>
      </c>
      <c r="AO418" s="102">
        <f t="shared" si="426"/>
        <v>0.12000000000000099</v>
      </c>
      <c r="AP418" s="103">
        <f t="shared" si="13"/>
        <v>0.12999999999999901</v>
      </c>
    </row>
    <row r="419" spans="1:42" ht="12.75">
      <c r="A419" s="109">
        <v>42531</v>
      </c>
      <c r="B419" s="106">
        <v>9.66</v>
      </c>
      <c r="C419" s="97">
        <v>9.3699999999999992</v>
      </c>
      <c r="D419" s="99">
        <v>9.15</v>
      </c>
      <c r="E419" s="99">
        <f t="shared" si="0"/>
        <v>9.02</v>
      </c>
      <c r="F419" s="99">
        <v>8.89</v>
      </c>
      <c r="G419" s="99">
        <f t="shared" si="1"/>
        <v>8.8049999999999997</v>
      </c>
      <c r="H419" s="97">
        <v>8.7200000000000006</v>
      </c>
      <c r="I419" s="100">
        <f t="shared" si="2"/>
        <v>8.663333333333334</v>
      </c>
      <c r="J419" s="100">
        <f t="shared" si="3"/>
        <v>8.6066666666666674</v>
      </c>
      <c r="K419" s="99">
        <v>8.5500000000000007</v>
      </c>
      <c r="L419" s="99">
        <f t="shared" si="4"/>
        <v>8.5220000000000002</v>
      </c>
      <c r="M419" s="99">
        <f t="shared" si="5"/>
        <v>8.4939999999999998</v>
      </c>
      <c r="N419" s="99">
        <f t="shared" si="6"/>
        <v>8.4660000000000011</v>
      </c>
      <c r="O419" s="99">
        <f t="shared" si="7"/>
        <v>8.4380000000000006</v>
      </c>
      <c r="P419" s="97">
        <v>8.41</v>
      </c>
      <c r="Q419" s="100">
        <f t="shared" si="8"/>
        <v>8.3979999999999997</v>
      </c>
      <c r="R419" s="100">
        <f t="shared" si="9"/>
        <v>8.3859999999999992</v>
      </c>
      <c r="S419" s="100">
        <f t="shared" si="10"/>
        <v>8.3740000000000006</v>
      </c>
      <c r="T419" s="100">
        <f t="shared" si="11"/>
        <v>8.3620000000000001</v>
      </c>
      <c r="U419" s="107">
        <v>8.35</v>
      </c>
      <c r="V419" s="102">
        <f t="shared" ref="V419:AO419" si="427">B419-B420</f>
        <v>-9.9999999999999645E-2</v>
      </c>
      <c r="W419" s="102">
        <f t="shared" si="427"/>
        <v>-6.0000000000000497E-2</v>
      </c>
      <c r="X419" s="102">
        <f t="shared" si="427"/>
        <v>-7.0000000000000284E-2</v>
      </c>
      <c r="Y419" s="102">
        <f t="shared" si="427"/>
        <v>-6.0000000000000497E-2</v>
      </c>
      <c r="Z419" s="102">
        <f t="shared" si="427"/>
        <v>-4.9999999999998934E-2</v>
      </c>
      <c r="AA419" s="102">
        <f t="shared" si="427"/>
        <v>-5.4999999999999716E-2</v>
      </c>
      <c r="AB419" s="102">
        <f t="shared" si="427"/>
        <v>-5.9999999999998721E-2</v>
      </c>
      <c r="AC419" s="102">
        <f t="shared" si="427"/>
        <v>-6.3333333333332575E-2</v>
      </c>
      <c r="AD419" s="102">
        <f t="shared" si="427"/>
        <v>-6.6666666666664653E-2</v>
      </c>
      <c r="AE419" s="102">
        <f t="shared" si="427"/>
        <v>-6.9999999999998508E-2</v>
      </c>
      <c r="AF419" s="102">
        <f t="shared" si="427"/>
        <v>-7.5999999999998735E-2</v>
      </c>
      <c r="AG419" s="102">
        <f t="shared" si="427"/>
        <v>-8.1999999999998963E-2</v>
      </c>
      <c r="AH419" s="102">
        <f t="shared" si="427"/>
        <v>-8.799999999999919E-2</v>
      </c>
      <c r="AI419" s="102">
        <f t="shared" si="427"/>
        <v>-9.3999999999999417E-2</v>
      </c>
      <c r="AJ419" s="102">
        <f t="shared" si="427"/>
        <v>-9.9999999999999645E-2</v>
      </c>
      <c r="AK419" s="102">
        <f t="shared" si="427"/>
        <v>-0.10200000000000031</v>
      </c>
      <c r="AL419" s="102">
        <f t="shared" si="427"/>
        <v>-0.10400000000000098</v>
      </c>
      <c r="AM419" s="102">
        <f t="shared" si="427"/>
        <v>-0.10599999999999987</v>
      </c>
      <c r="AN419" s="102">
        <f t="shared" si="427"/>
        <v>-0.10800000000000054</v>
      </c>
      <c r="AO419" s="102">
        <f t="shared" si="427"/>
        <v>-0.11000000000000121</v>
      </c>
      <c r="AP419" s="103">
        <f t="shared" si="13"/>
        <v>-4.9999999999998934E-2</v>
      </c>
    </row>
    <row r="420" spans="1:42" ht="12.75">
      <c r="A420" s="109">
        <v>42530</v>
      </c>
      <c r="B420" s="106">
        <v>9.76</v>
      </c>
      <c r="C420" s="97">
        <v>9.43</v>
      </c>
      <c r="D420" s="99">
        <v>9.2200000000000006</v>
      </c>
      <c r="E420" s="99">
        <f t="shared" si="0"/>
        <v>9.08</v>
      </c>
      <c r="F420" s="99">
        <v>8.94</v>
      </c>
      <c r="G420" s="99">
        <f t="shared" si="1"/>
        <v>8.86</v>
      </c>
      <c r="H420" s="97">
        <v>8.7799999999999994</v>
      </c>
      <c r="I420" s="100">
        <f t="shared" si="2"/>
        <v>8.7266666666666666</v>
      </c>
      <c r="J420" s="100">
        <f t="shared" si="3"/>
        <v>8.673333333333332</v>
      </c>
      <c r="K420" s="99">
        <v>8.6199999999999992</v>
      </c>
      <c r="L420" s="99">
        <f t="shared" si="4"/>
        <v>8.597999999999999</v>
      </c>
      <c r="M420" s="99">
        <f t="shared" si="5"/>
        <v>8.5759999999999987</v>
      </c>
      <c r="N420" s="99">
        <f t="shared" si="6"/>
        <v>8.5540000000000003</v>
      </c>
      <c r="O420" s="99">
        <f t="shared" si="7"/>
        <v>8.532</v>
      </c>
      <c r="P420" s="97">
        <v>8.51</v>
      </c>
      <c r="Q420" s="100">
        <f t="shared" si="8"/>
        <v>8.5</v>
      </c>
      <c r="R420" s="100">
        <f t="shared" si="9"/>
        <v>8.49</v>
      </c>
      <c r="S420" s="100">
        <f t="shared" si="10"/>
        <v>8.48</v>
      </c>
      <c r="T420" s="100">
        <f t="shared" si="11"/>
        <v>8.4700000000000006</v>
      </c>
      <c r="U420" s="107">
        <v>8.4600000000000009</v>
      </c>
      <c r="V420" s="102">
        <f t="shared" ref="V420:AO420" si="428">B420-B421</f>
        <v>0</v>
      </c>
      <c r="W420" s="102">
        <f t="shared" si="428"/>
        <v>0</v>
      </c>
      <c r="X420" s="102">
        <f t="shared" si="428"/>
        <v>-1.9999999999999574E-2</v>
      </c>
      <c r="Y420" s="102">
        <f t="shared" si="428"/>
        <v>-9.9999999999997868E-3</v>
      </c>
      <c r="Z420" s="102">
        <f t="shared" si="428"/>
        <v>0</v>
      </c>
      <c r="AA420" s="102">
        <f t="shared" si="428"/>
        <v>1.9999999999999574E-2</v>
      </c>
      <c r="AB420" s="102">
        <f t="shared" si="428"/>
        <v>3.9999999999999147E-2</v>
      </c>
      <c r="AC420" s="102">
        <f t="shared" si="428"/>
        <v>4.3333333333333002E-2</v>
      </c>
      <c r="AD420" s="102">
        <f t="shared" si="428"/>
        <v>4.666666666666508E-2</v>
      </c>
      <c r="AE420" s="102">
        <f t="shared" si="428"/>
        <v>4.9999999999998934E-2</v>
      </c>
      <c r="AF420" s="102">
        <f t="shared" si="428"/>
        <v>5.3999999999998494E-2</v>
      </c>
      <c r="AG420" s="102">
        <f t="shared" si="428"/>
        <v>5.7999999999998053E-2</v>
      </c>
      <c r="AH420" s="102">
        <f t="shared" si="428"/>
        <v>6.2000000000001165E-2</v>
      </c>
      <c r="AI420" s="102">
        <f t="shared" si="428"/>
        <v>6.6000000000000725E-2</v>
      </c>
      <c r="AJ420" s="102">
        <f t="shared" si="428"/>
        <v>7.0000000000000284E-2</v>
      </c>
      <c r="AK420" s="102">
        <f t="shared" si="428"/>
        <v>7.0000000000000284E-2</v>
      </c>
      <c r="AL420" s="102">
        <f t="shared" si="428"/>
        <v>7.0000000000000284E-2</v>
      </c>
      <c r="AM420" s="102">
        <f t="shared" si="428"/>
        <v>7.0000000000000284E-2</v>
      </c>
      <c r="AN420" s="102">
        <f t="shared" si="428"/>
        <v>7.0000000000000284E-2</v>
      </c>
      <c r="AO420" s="102">
        <f t="shared" si="428"/>
        <v>7.0000000000000284E-2</v>
      </c>
      <c r="AP420" s="103">
        <f t="shared" si="13"/>
        <v>7.0000000000000284E-2</v>
      </c>
    </row>
    <row r="421" spans="1:42" ht="12.75">
      <c r="A421" s="109">
        <v>42529</v>
      </c>
      <c r="B421" s="106">
        <v>9.76</v>
      </c>
      <c r="C421" s="97">
        <v>9.43</v>
      </c>
      <c r="D421" s="99">
        <v>9.24</v>
      </c>
      <c r="E421" s="99">
        <f t="shared" si="0"/>
        <v>9.09</v>
      </c>
      <c r="F421" s="99">
        <v>8.94</v>
      </c>
      <c r="G421" s="99">
        <f t="shared" si="1"/>
        <v>8.84</v>
      </c>
      <c r="H421" s="97">
        <v>8.74</v>
      </c>
      <c r="I421" s="100">
        <f t="shared" si="2"/>
        <v>8.6833333333333336</v>
      </c>
      <c r="J421" s="100">
        <f t="shared" si="3"/>
        <v>8.6266666666666669</v>
      </c>
      <c r="K421" s="99">
        <v>8.57</v>
      </c>
      <c r="L421" s="99">
        <f t="shared" si="4"/>
        <v>8.5440000000000005</v>
      </c>
      <c r="M421" s="99">
        <f t="shared" si="5"/>
        <v>8.5180000000000007</v>
      </c>
      <c r="N421" s="99">
        <f t="shared" si="6"/>
        <v>8.4919999999999991</v>
      </c>
      <c r="O421" s="99">
        <f t="shared" si="7"/>
        <v>8.4659999999999993</v>
      </c>
      <c r="P421" s="97">
        <v>8.44</v>
      </c>
      <c r="Q421" s="100">
        <f t="shared" si="8"/>
        <v>8.43</v>
      </c>
      <c r="R421" s="100">
        <f t="shared" si="9"/>
        <v>8.42</v>
      </c>
      <c r="S421" s="100">
        <f t="shared" si="10"/>
        <v>8.41</v>
      </c>
      <c r="T421" s="100">
        <f t="shared" si="11"/>
        <v>8.4</v>
      </c>
      <c r="U421" s="107">
        <v>8.39</v>
      </c>
      <c r="V421" s="102">
        <f t="shared" ref="V421:AO421" si="429">B421-B422</f>
        <v>-9.9999999999997868E-3</v>
      </c>
      <c r="W421" s="102">
        <f t="shared" si="429"/>
        <v>-4.0000000000000924E-2</v>
      </c>
      <c r="X421" s="102">
        <f t="shared" si="429"/>
        <v>-3.9999999999999147E-2</v>
      </c>
      <c r="Y421" s="102">
        <f t="shared" si="429"/>
        <v>-5.0000000000000711E-2</v>
      </c>
      <c r="Z421" s="102">
        <f t="shared" si="429"/>
        <v>-6.0000000000000497E-2</v>
      </c>
      <c r="AA421" s="102">
        <f t="shared" si="429"/>
        <v>-6.0000000000000497E-2</v>
      </c>
      <c r="AB421" s="102">
        <f t="shared" si="429"/>
        <v>-6.0000000000000497E-2</v>
      </c>
      <c r="AC421" s="102">
        <f t="shared" si="429"/>
        <v>-5.0000000000000711E-2</v>
      </c>
      <c r="AD421" s="102">
        <f t="shared" si="429"/>
        <v>-3.9999999999999147E-2</v>
      </c>
      <c r="AE421" s="102">
        <f t="shared" si="429"/>
        <v>-2.9999999999999361E-2</v>
      </c>
      <c r="AF421" s="102">
        <f t="shared" si="429"/>
        <v>-2.5999999999999801E-2</v>
      </c>
      <c r="AG421" s="102">
        <f t="shared" si="429"/>
        <v>-2.1999999999998465E-2</v>
      </c>
      <c r="AH421" s="102">
        <f t="shared" si="429"/>
        <v>-1.8000000000000682E-2</v>
      </c>
      <c r="AI421" s="102">
        <f t="shared" si="429"/>
        <v>-1.3999999999999346E-2</v>
      </c>
      <c r="AJ421" s="102">
        <f t="shared" si="429"/>
        <v>-9.9999999999997868E-3</v>
      </c>
      <c r="AK421" s="102">
        <f t="shared" si="429"/>
        <v>-3.9999999999995595E-3</v>
      </c>
      <c r="AL421" s="102">
        <f t="shared" si="429"/>
        <v>2.0000000000006679E-3</v>
      </c>
      <c r="AM421" s="102">
        <f t="shared" si="429"/>
        <v>8.0000000000008953E-3</v>
      </c>
      <c r="AN421" s="102">
        <f t="shared" si="429"/>
        <v>1.4000000000001123E-2</v>
      </c>
      <c r="AO421" s="102">
        <f t="shared" si="429"/>
        <v>2.000000000000135E-2</v>
      </c>
      <c r="AP421" s="103">
        <f t="shared" si="13"/>
        <v>2.000000000000135E-2</v>
      </c>
    </row>
    <row r="422" spans="1:42" ht="12.75">
      <c r="A422" s="109">
        <v>42528</v>
      </c>
      <c r="B422" s="106">
        <v>9.77</v>
      </c>
      <c r="C422" s="97">
        <v>9.4700000000000006</v>
      </c>
      <c r="D422" s="99">
        <v>9.2799999999999994</v>
      </c>
      <c r="E422" s="99">
        <f t="shared" si="0"/>
        <v>9.14</v>
      </c>
      <c r="F422" s="99">
        <v>9</v>
      </c>
      <c r="G422" s="99">
        <f t="shared" si="1"/>
        <v>8.9</v>
      </c>
      <c r="H422" s="97">
        <v>8.8000000000000007</v>
      </c>
      <c r="I422" s="100">
        <f t="shared" si="2"/>
        <v>8.7333333333333343</v>
      </c>
      <c r="J422" s="100">
        <f t="shared" si="3"/>
        <v>8.6666666666666661</v>
      </c>
      <c r="K422" s="99">
        <v>8.6</v>
      </c>
      <c r="L422" s="99">
        <f t="shared" si="4"/>
        <v>8.57</v>
      </c>
      <c r="M422" s="99">
        <f t="shared" si="5"/>
        <v>8.5399999999999991</v>
      </c>
      <c r="N422" s="99">
        <f t="shared" si="6"/>
        <v>8.51</v>
      </c>
      <c r="O422" s="99">
        <f t="shared" si="7"/>
        <v>8.4799999999999986</v>
      </c>
      <c r="P422" s="97">
        <v>8.4499999999999993</v>
      </c>
      <c r="Q422" s="100">
        <f t="shared" si="8"/>
        <v>8.4339999999999993</v>
      </c>
      <c r="R422" s="100">
        <f t="shared" si="9"/>
        <v>8.4179999999999993</v>
      </c>
      <c r="S422" s="100">
        <f t="shared" si="10"/>
        <v>8.4019999999999992</v>
      </c>
      <c r="T422" s="100">
        <f t="shared" si="11"/>
        <v>8.3859999999999992</v>
      </c>
      <c r="U422" s="107">
        <v>8.3699999999999992</v>
      </c>
      <c r="V422" s="102">
        <f t="shared" ref="V422:AO422" si="430">B422-B423</f>
        <v>1.9999999999999574E-2</v>
      </c>
      <c r="W422" s="102">
        <f t="shared" si="430"/>
        <v>-1.9999999999999574E-2</v>
      </c>
      <c r="X422" s="102">
        <f t="shared" si="430"/>
        <v>-2.000000000000135E-2</v>
      </c>
      <c r="Y422" s="102">
        <f t="shared" si="430"/>
        <v>-2.4999999999998579E-2</v>
      </c>
      <c r="Z422" s="102">
        <f t="shared" si="430"/>
        <v>-2.9999999999999361E-2</v>
      </c>
      <c r="AA422" s="102">
        <f t="shared" si="430"/>
        <v>-2.9999999999999361E-2</v>
      </c>
      <c r="AB422" s="102">
        <f t="shared" si="430"/>
        <v>-2.9999999999999361E-2</v>
      </c>
      <c r="AC422" s="102">
        <f t="shared" si="430"/>
        <v>-3.9999999999999147E-2</v>
      </c>
      <c r="AD422" s="102">
        <f t="shared" si="430"/>
        <v>-5.0000000000000711E-2</v>
      </c>
      <c r="AE422" s="102">
        <f t="shared" si="430"/>
        <v>-6.0000000000000497E-2</v>
      </c>
      <c r="AF422" s="102">
        <f t="shared" si="430"/>
        <v>-6.7999999999999616E-2</v>
      </c>
      <c r="AG422" s="102">
        <f t="shared" si="430"/>
        <v>-7.6000000000000512E-2</v>
      </c>
      <c r="AH422" s="102">
        <f t="shared" si="430"/>
        <v>-8.4000000000001407E-2</v>
      </c>
      <c r="AI422" s="102">
        <f t="shared" si="430"/>
        <v>-9.2000000000002302E-2</v>
      </c>
      <c r="AJ422" s="102">
        <f t="shared" si="430"/>
        <v>-0.10000000000000142</v>
      </c>
      <c r="AK422" s="102">
        <f t="shared" si="430"/>
        <v>-0.10800000000000054</v>
      </c>
      <c r="AL422" s="102">
        <f t="shared" si="430"/>
        <v>-0.11600000000000144</v>
      </c>
      <c r="AM422" s="102">
        <f t="shared" si="430"/>
        <v>-0.12400000000000055</v>
      </c>
      <c r="AN422" s="102">
        <f t="shared" si="430"/>
        <v>-0.13200000000000145</v>
      </c>
      <c r="AO422" s="102">
        <f t="shared" si="430"/>
        <v>-0.14000000000000057</v>
      </c>
      <c r="AP422" s="103">
        <f t="shared" si="13"/>
        <v>1.9999999999999574E-2</v>
      </c>
    </row>
    <row r="423" spans="1:42" ht="12.75">
      <c r="A423" s="109">
        <v>42527</v>
      </c>
      <c r="B423" s="106">
        <v>9.75</v>
      </c>
      <c r="C423" s="97">
        <v>9.49</v>
      </c>
      <c r="D423" s="99">
        <v>9.3000000000000007</v>
      </c>
      <c r="E423" s="99">
        <f t="shared" si="0"/>
        <v>9.1649999999999991</v>
      </c>
      <c r="F423" s="99">
        <v>9.0299999999999994</v>
      </c>
      <c r="G423" s="99">
        <f t="shared" si="1"/>
        <v>8.93</v>
      </c>
      <c r="H423" s="97">
        <v>8.83</v>
      </c>
      <c r="I423" s="100">
        <f t="shared" si="2"/>
        <v>8.7733333333333334</v>
      </c>
      <c r="J423" s="100">
        <f t="shared" si="3"/>
        <v>8.7166666666666668</v>
      </c>
      <c r="K423" s="99">
        <v>8.66</v>
      </c>
      <c r="L423" s="99">
        <f t="shared" si="4"/>
        <v>8.6379999999999999</v>
      </c>
      <c r="M423" s="99">
        <f t="shared" si="5"/>
        <v>8.6159999999999997</v>
      </c>
      <c r="N423" s="99">
        <f t="shared" si="6"/>
        <v>8.5940000000000012</v>
      </c>
      <c r="O423" s="99">
        <f t="shared" si="7"/>
        <v>8.572000000000001</v>
      </c>
      <c r="P423" s="97">
        <v>8.5500000000000007</v>
      </c>
      <c r="Q423" s="100">
        <f t="shared" si="8"/>
        <v>8.5419999999999998</v>
      </c>
      <c r="R423" s="100">
        <f t="shared" si="9"/>
        <v>8.5340000000000007</v>
      </c>
      <c r="S423" s="100">
        <f t="shared" si="10"/>
        <v>8.5259999999999998</v>
      </c>
      <c r="T423" s="100">
        <f t="shared" si="11"/>
        <v>8.5180000000000007</v>
      </c>
      <c r="U423" s="107">
        <v>8.51</v>
      </c>
      <c r="V423" s="102">
        <f t="shared" ref="V423:AO423" si="431">B423-B424</f>
        <v>-3.9999999999999147E-2</v>
      </c>
      <c r="W423" s="102">
        <f t="shared" si="431"/>
        <v>0</v>
      </c>
      <c r="X423" s="102">
        <f t="shared" si="431"/>
        <v>-5.9999999999998721E-2</v>
      </c>
      <c r="Y423" s="102">
        <f t="shared" si="431"/>
        <v>-8.9999999999999858E-2</v>
      </c>
      <c r="Z423" s="102">
        <f t="shared" si="431"/>
        <v>-0.12000000000000099</v>
      </c>
      <c r="AA423" s="102">
        <f t="shared" si="431"/>
        <v>-0.13500000000000156</v>
      </c>
      <c r="AB423" s="102">
        <f t="shared" si="431"/>
        <v>-0.15000000000000036</v>
      </c>
      <c r="AC423" s="102">
        <f t="shared" si="431"/>
        <v>-0.15333333333333421</v>
      </c>
      <c r="AD423" s="102">
        <f t="shared" si="431"/>
        <v>-0.15666666666666629</v>
      </c>
      <c r="AE423" s="102">
        <f t="shared" si="431"/>
        <v>-0.16000000000000014</v>
      </c>
      <c r="AF423" s="102">
        <f t="shared" si="431"/>
        <v>-0.1639999999999997</v>
      </c>
      <c r="AG423" s="102">
        <f t="shared" si="431"/>
        <v>-0.16800000000000104</v>
      </c>
      <c r="AH423" s="102">
        <f t="shared" si="431"/>
        <v>-0.17199999999999882</v>
      </c>
      <c r="AI423" s="102">
        <f t="shared" si="431"/>
        <v>-0.17600000000000016</v>
      </c>
      <c r="AJ423" s="102">
        <f t="shared" si="431"/>
        <v>-0.17999999999999972</v>
      </c>
      <c r="AK423" s="102">
        <f t="shared" si="431"/>
        <v>-0.18400000000000105</v>
      </c>
      <c r="AL423" s="102">
        <f t="shared" si="431"/>
        <v>-0.18800000000000061</v>
      </c>
      <c r="AM423" s="102">
        <f t="shared" si="431"/>
        <v>-0.19200000000000017</v>
      </c>
      <c r="AN423" s="102">
        <f t="shared" si="431"/>
        <v>-0.19599999999999973</v>
      </c>
      <c r="AO423" s="102">
        <f t="shared" si="431"/>
        <v>-0.20000000000000107</v>
      </c>
      <c r="AP423" s="103">
        <f t="shared" si="13"/>
        <v>0</v>
      </c>
    </row>
    <row r="424" spans="1:42" ht="12.75">
      <c r="A424" s="109">
        <v>42524</v>
      </c>
      <c r="B424" s="106">
        <v>9.7899999999999991</v>
      </c>
      <c r="C424" s="97">
        <v>9.49</v>
      </c>
      <c r="D424" s="99">
        <v>9.36</v>
      </c>
      <c r="E424" s="99">
        <f t="shared" si="0"/>
        <v>9.254999999999999</v>
      </c>
      <c r="F424" s="99">
        <v>9.15</v>
      </c>
      <c r="G424" s="99">
        <f t="shared" si="1"/>
        <v>9.0650000000000013</v>
      </c>
      <c r="H424" s="97">
        <v>8.98</v>
      </c>
      <c r="I424" s="100">
        <f t="shared" si="2"/>
        <v>8.9266666666666676</v>
      </c>
      <c r="J424" s="100">
        <f t="shared" si="3"/>
        <v>8.8733333333333331</v>
      </c>
      <c r="K424" s="99">
        <v>8.82</v>
      </c>
      <c r="L424" s="99">
        <f t="shared" si="4"/>
        <v>8.8019999999999996</v>
      </c>
      <c r="M424" s="99">
        <f t="shared" si="5"/>
        <v>8.7840000000000007</v>
      </c>
      <c r="N424" s="99">
        <f t="shared" si="6"/>
        <v>8.766</v>
      </c>
      <c r="O424" s="99">
        <f t="shared" si="7"/>
        <v>8.7480000000000011</v>
      </c>
      <c r="P424" s="97">
        <v>8.73</v>
      </c>
      <c r="Q424" s="100">
        <f t="shared" si="8"/>
        <v>8.7260000000000009</v>
      </c>
      <c r="R424" s="100">
        <f t="shared" si="9"/>
        <v>8.7220000000000013</v>
      </c>
      <c r="S424" s="100">
        <f t="shared" si="10"/>
        <v>8.718</v>
      </c>
      <c r="T424" s="100">
        <f t="shared" si="11"/>
        <v>8.7140000000000004</v>
      </c>
      <c r="U424" s="107">
        <v>8.7100000000000009</v>
      </c>
      <c r="V424" s="102">
        <f t="shared" ref="V424:AO424" si="432">B424-B425</f>
        <v>1.9999999999999574E-2</v>
      </c>
      <c r="W424" s="102">
        <f t="shared" si="432"/>
        <v>-6.0000000000000497E-2</v>
      </c>
      <c r="X424" s="102">
        <f t="shared" si="432"/>
        <v>-7.0000000000000284E-2</v>
      </c>
      <c r="Y424" s="102">
        <f t="shared" si="432"/>
        <v>-6.5000000000001279E-2</v>
      </c>
      <c r="Z424" s="102">
        <f t="shared" si="432"/>
        <v>-6.0000000000000497E-2</v>
      </c>
      <c r="AA424" s="102">
        <f t="shared" si="432"/>
        <v>-6.4999999999999503E-2</v>
      </c>
      <c r="AB424" s="102">
        <f t="shared" si="432"/>
        <v>-7.0000000000000284E-2</v>
      </c>
      <c r="AC424" s="102">
        <f t="shared" si="432"/>
        <v>-8.3333333333332149E-2</v>
      </c>
      <c r="AD424" s="102">
        <f t="shared" si="432"/>
        <v>-9.6666666666667567E-2</v>
      </c>
      <c r="AE424" s="102">
        <f t="shared" si="432"/>
        <v>-0.10999999999999943</v>
      </c>
      <c r="AF424" s="102">
        <f t="shared" si="432"/>
        <v>-0.11599999999999966</v>
      </c>
      <c r="AG424" s="102">
        <f t="shared" si="432"/>
        <v>-0.12199999999999811</v>
      </c>
      <c r="AH424" s="102">
        <f t="shared" si="432"/>
        <v>-0.12800000000000011</v>
      </c>
      <c r="AI424" s="102">
        <f t="shared" si="432"/>
        <v>-0.13399999999999856</v>
      </c>
      <c r="AJ424" s="102">
        <f t="shared" si="432"/>
        <v>-0.13999999999999879</v>
      </c>
      <c r="AK424" s="102">
        <f t="shared" si="432"/>
        <v>-0.14199999999999768</v>
      </c>
      <c r="AL424" s="102">
        <f t="shared" si="432"/>
        <v>-0.14399999999999835</v>
      </c>
      <c r="AM424" s="102">
        <f t="shared" si="432"/>
        <v>-0.14599999999999902</v>
      </c>
      <c r="AN424" s="102">
        <f t="shared" si="432"/>
        <v>-0.14799999999999969</v>
      </c>
      <c r="AO424" s="102">
        <f t="shared" si="432"/>
        <v>-0.14999999999999858</v>
      </c>
      <c r="AP424" s="103">
        <f t="shared" si="13"/>
        <v>1.9999999999999574E-2</v>
      </c>
    </row>
    <row r="425" spans="1:42" ht="12.75">
      <c r="A425" s="109">
        <v>42523</v>
      </c>
      <c r="B425" s="106">
        <v>9.77</v>
      </c>
      <c r="C425" s="97">
        <v>9.5500000000000007</v>
      </c>
      <c r="D425" s="99">
        <v>9.43</v>
      </c>
      <c r="E425" s="99">
        <f t="shared" si="0"/>
        <v>9.32</v>
      </c>
      <c r="F425" s="99">
        <v>9.2100000000000009</v>
      </c>
      <c r="G425" s="99">
        <f t="shared" si="1"/>
        <v>9.1300000000000008</v>
      </c>
      <c r="H425" s="97">
        <v>9.0500000000000007</v>
      </c>
      <c r="I425" s="100">
        <f t="shared" si="2"/>
        <v>9.01</v>
      </c>
      <c r="J425" s="100">
        <f t="shared" si="3"/>
        <v>8.9700000000000006</v>
      </c>
      <c r="K425" s="99">
        <v>8.93</v>
      </c>
      <c r="L425" s="99">
        <f t="shared" si="4"/>
        <v>8.9179999999999993</v>
      </c>
      <c r="M425" s="99">
        <f t="shared" si="5"/>
        <v>8.9059999999999988</v>
      </c>
      <c r="N425" s="99">
        <f t="shared" si="6"/>
        <v>8.8940000000000001</v>
      </c>
      <c r="O425" s="99">
        <f t="shared" si="7"/>
        <v>8.8819999999999997</v>
      </c>
      <c r="P425" s="97">
        <v>8.8699999999999992</v>
      </c>
      <c r="Q425" s="100">
        <f t="shared" si="8"/>
        <v>8.8679999999999986</v>
      </c>
      <c r="R425" s="100">
        <f t="shared" si="9"/>
        <v>8.8659999999999997</v>
      </c>
      <c r="S425" s="100">
        <f t="shared" si="10"/>
        <v>8.863999999999999</v>
      </c>
      <c r="T425" s="100">
        <f t="shared" si="11"/>
        <v>8.8620000000000001</v>
      </c>
      <c r="U425" s="107">
        <v>8.86</v>
      </c>
      <c r="V425" s="102">
        <f t="shared" ref="V425:AO425" si="433">B425-B426</f>
        <v>-3.0000000000001137E-2</v>
      </c>
      <c r="W425" s="102">
        <f t="shared" si="433"/>
        <v>0</v>
      </c>
      <c r="X425" s="102">
        <f t="shared" si="433"/>
        <v>0</v>
      </c>
      <c r="Y425" s="102">
        <f t="shared" si="433"/>
        <v>-9.9999999999997868E-3</v>
      </c>
      <c r="Z425" s="102">
        <f t="shared" si="433"/>
        <v>-1.9999999999999574E-2</v>
      </c>
      <c r="AA425" s="102">
        <f t="shared" si="433"/>
        <v>-1.9999999999999574E-2</v>
      </c>
      <c r="AB425" s="102">
        <f t="shared" si="433"/>
        <v>-1.9999999999999574E-2</v>
      </c>
      <c r="AC425" s="102">
        <f t="shared" si="433"/>
        <v>-9.9999999999997868E-3</v>
      </c>
      <c r="AD425" s="102">
        <f t="shared" si="433"/>
        <v>0</v>
      </c>
      <c r="AE425" s="102">
        <f t="shared" si="433"/>
        <v>9.9999999999997868E-3</v>
      </c>
      <c r="AF425" s="102">
        <f t="shared" si="433"/>
        <v>1.6000000000000014E-2</v>
      </c>
      <c r="AG425" s="102">
        <f t="shared" si="433"/>
        <v>2.1999999999998465E-2</v>
      </c>
      <c r="AH425" s="102">
        <f t="shared" si="433"/>
        <v>2.8000000000000469E-2</v>
      </c>
      <c r="AI425" s="102">
        <f t="shared" si="433"/>
        <v>3.399999999999892E-2</v>
      </c>
      <c r="AJ425" s="102">
        <f t="shared" si="433"/>
        <v>3.9999999999999147E-2</v>
      </c>
      <c r="AK425" s="102">
        <f t="shared" si="433"/>
        <v>4.1999999999998039E-2</v>
      </c>
      <c r="AL425" s="102">
        <f t="shared" si="433"/>
        <v>4.3999999999998707E-2</v>
      </c>
      <c r="AM425" s="102">
        <f t="shared" si="433"/>
        <v>4.5999999999999375E-2</v>
      </c>
      <c r="AN425" s="102">
        <f t="shared" si="433"/>
        <v>4.8000000000000043E-2</v>
      </c>
      <c r="AO425" s="102">
        <f t="shared" si="433"/>
        <v>4.9999999999998934E-2</v>
      </c>
      <c r="AP425" s="103">
        <f t="shared" si="13"/>
        <v>4.9999999999998934E-2</v>
      </c>
    </row>
    <row r="426" spans="1:42" ht="12.75">
      <c r="A426" s="109">
        <v>42522</v>
      </c>
      <c r="B426" s="106">
        <v>9.8000000000000007</v>
      </c>
      <c r="C426" s="97">
        <v>9.5500000000000007</v>
      </c>
      <c r="D426" s="99">
        <v>9.43</v>
      </c>
      <c r="E426" s="99">
        <f t="shared" si="0"/>
        <v>9.33</v>
      </c>
      <c r="F426" s="99">
        <v>9.23</v>
      </c>
      <c r="G426" s="99">
        <f t="shared" si="1"/>
        <v>9.15</v>
      </c>
      <c r="H426" s="97">
        <v>9.07</v>
      </c>
      <c r="I426" s="100">
        <f t="shared" si="2"/>
        <v>9.02</v>
      </c>
      <c r="J426" s="100">
        <f t="shared" si="3"/>
        <v>8.9700000000000006</v>
      </c>
      <c r="K426" s="99">
        <v>8.92</v>
      </c>
      <c r="L426" s="99">
        <f t="shared" si="4"/>
        <v>8.9019999999999992</v>
      </c>
      <c r="M426" s="99">
        <f t="shared" si="5"/>
        <v>8.8840000000000003</v>
      </c>
      <c r="N426" s="99">
        <f t="shared" si="6"/>
        <v>8.8659999999999997</v>
      </c>
      <c r="O426" s="99">
        <f t="shared" si="7"/>
        <v>8.8480000000000008</v>
      </c>
      <c r="P426" s="97">
        <v>8.83</v>
      </c>
      <c r="Q426" s="100">
        <f t="shared" si="8"/>
        <v>8.8260000000000005</v>
      </c>
      <c r="R426" s="100">
        <f t="shared" si="9"/>
        <v>8.822000000000001</v>
      </c>
      <c r="S426" s="100">
        <f t="shared" si="10"/>
        <v>8.8179999999999996</v>
      </c>
      <c r="T426" s="100">
        <f t="shared" si="11"/>
        <v>8.8140000000000001</v>
      </c>
      <c r="U426" s="107">
        <v>8.81</v>
      </c>
      <c r="V426" s="102">
        <f t="shared" ref="V426:AO426" si="434">B426-B427</f>
        <v>8.9999999999999858E-2</v>
      </c>
      <c r="W426" s="102">
        <f t="shared" si="434"/>
        <v>8.0000000000000071E-2</v>
      </c>
      <c r="X426" s="102">
        <f t="shared" si="434"/>
        <v>9.9999999999999645E-2</v>
      </c>
      <c r="Y426" s="102">
        <f t="shared" si="434"/>
        <v>9.9999999999999645E-2</v>
      </c>
      <c r="Z426" s="102">
        <f t="shared" si="434"/>
        <v>9.9999999999999645E-2</v>
      </c>
      <c r="AA426" s="102">
        <f t="shared" si="434"/>
        <v>9.5000000000000639E-2</v>
      </c>
      <c r="AB426" s="102">
        <f t="shared" si="434"/>
        <v>8.9999999999999858E-2</v>
      </c>
      <c r="AC426" s="102">
        <f t="shared" si="434"/>
        <v>9.666666666666579E-2</v>
      </c>
      <c r="AD426" s="102">
        <f t="shared" si="434"/>
        <v>0.1033333333333335</v>
      </c>
      <c r="AE426" s="102">
        <f t="shared" si="434"/>
        <v>0.10999999999999943</v>
      </c>
      <c r="AF426" s="102">
        <f t="shared" si="434"/>
        <v>0.11399999999999899</v>
      </c>
      <c r="AG426" s="102">
        <f t="shared" si="434"/>
        <v>0.11800000000000033</v>
      </c>
      <c r="AH426" s="102">
        <f t="shared" si="434"/>
        <v>0.12199999999999989</v>
      </c>
      <c r="AI426" s="102">
        <f t="shared" si="434"/>
        <v>0.12600000000000122</v>
      </c>
      <c r="AJ426" s="102">
        <f t="shared" si="434"/>
        <v>0.13000000000000078</v>
      </c>
      <c r="AK426" s="102">
        <f t="shared" si="434"/>
        <v>0.13600000000000101</v>
      </c>
      <c r="AL426" s="102">
        <f t="shared" si="434"/>
        <v>0.14200000000000124</v>
      </c>
      <c r="AM426" s="102">
        <f t="shared" si="434"/>
        <v>0.14799999999999969</v>
      </c>
      <c r="AN426" s="102">
        <f t="shared" si="434"/>
        <v>0.15399999999999991</v>
      </c>
      <c r="AO426" s="102">
        <f t="shared" si="434"/>
        <v>0.16000000000000014</v>
      </c>
      <c r="AP426" s="103">
        <f t="shared" si="13"/>
        <v>0.16000000000000014</v>
      </c>
    </row>
    <row r="427" spans="1:42" ht="12.75">
      <c r="A427" s="109">
        <v>42521</v>
      </c>
      <c r="B427" s="106">
        <v>9.7100000000000009</v>
      </c>
      <c r="C427" s="97">
        <v>9.4700000000000006</v>
      </c>
      <c r="D427" s="99">
        <v>9.33</v>
      </c>
      <c r="E427" s="99">
        <f t="shared" si="0"/>
        <v>9.23</v>
      </c>
      <c r="F427" s="99">
        <v>9.1300000000000008</v>
      </c>
      <c r="G427" s="99">
        <f t="shared" si="1"/>
        <v>9.0549999999999997</v>
      </c>
      <c r="H427" s="97">
        <v>8.98</v>
      </c>
      <c r="I427" s="100">
        <f t="shared" si="2"/>
        <v>8.9233333333333338</v>
      </c>
      <c r="J427" s="100">
        <f t="shared" si="3"/>
        <v>8.8666666666666671</v>
      </c>
      <c r="K427" s="99">
        <v>8.81</v>
      </c>
      <c r="L427" s="99">
        <f t="shared" si="4"/>
        <v>8.7880000000000003</v>
      </c>
      <c r="M427" s="99">
        <f t="shared" si="5"/>
        <v>8.766</v>
      </c>
      <c r="N427" s="99">
        <f t="shared" si="6"/>
        <v>8.7439999999999998</v>
      </c>
      <c r="O427" s="99">
        <f t="shared" si="7"/>
        <v>8.7219999999999995</v>
      </c>
      <c r="P427" s="97">
        <v>8.6999999999999993</v>
      </c>
      <c r="Q427" s="100">
        <f t="shared" si="8"/>
        <v>8.69</v>
      </c>
      <c r="R427" s="100">
        <f t="shared" si="9"/>
        <v>8.68</v>
      </c>
      <c r="S427" s="100">
        <f t="shared" si="10"/>
        <v>8.67</v>
      </c>
      <c r="T427" s="100">
        <f t="shared" si="11"/>
        <v>8.66</v>
      </c>
      <c r="U427" s="107">
        <v>8.65</v>
      </c>
      <c r="V427" s="102">
        <f t="shared" ref="V427:AO427" si="435">B427-B428</f>
        <v>0.11000000000000121</v>
      </c>
      <c r="W427" s="102">
        <f t="shared" si="435"/>
        <v>-9.9999999999997868E-3</v>
      </c>
      <c r="X427" s="102">
        <f t="shared" si="435"/>
        <v>-2.9999999999999361E-2</v>
      </c>
      <c r="Y427" s="102">
        <f t="shared" si="435"/>
        <v>-1.5000000000000568E-2</v>
      </c>
      <c r="Z427" s="102">
        <f t="shared" si="435"/>
        <v>0</v>
      </c>
      <c r="AA427" s="102">
        <f t="shared" si="435"/>
        <v>4.9999999999990052E-3</v>
      </c>
      <c r="AB427" s="102">
        <f t="shared" si="435"/>
        <v>9.9999999999997868E-3</v>
      </c>
      <c r="AC427" s="102">
        <f t="shared" si="435"/>
        <v>0</v>
      </c>
      <c r="AD427" s="102">
        <f t="shared" si="435"/>
        <v>-9.9999999999997868E-3</v>
      </c>
      <c r="AE427" s="102">
        <f t="shared" si="435"/>
        <v>-1.9999999999999574E-2</v>
      </c>
      <c r="AF427" s="102">
        <f t="shared" si="435"/>
        <v>-2.2000000000000242E-2</v>
      </c>
      <c r="AG427" s="102">
        <f t="shared" si="435"/>
        <v>-2.4000000000000909E-2</v>
      </c>
      <c r="AH427" s="102">
        <f t="shared" si="435"/>
        <v>-2.5999999999999801E-2</v>
      </c>
      <c r="AI427" s="102">
        <f t="shared" si="435"/>
        <v>-2.8000000000000469E-2</v>
      </c>
      <c r="AJ427" s="102">
        <f t="shared" si="435"/>
        <v>-3.0000000000001137E-2</v>
      </c>
      <c r="AK427" s="102">
        <f t="shared" si="435"/>
        <v>-3.2000000000000028E-2</v>
      </c>
      <c r="AL427" s="102">
        <f t="shared" si="435"/>
        <v>-3.4000000000000696E-2</v>
      </c>
      <c r="AM427" s="102">
        <f t="shared" si="435"/>
        <v>-3.5999999999999588E-2</v>
      </c>
      <c r="AN427" s="102">
        <f t="shared" si="435"/>
        <v>-3.8000000000000256E-2</v>
      </c>
      <c r="AO427" s="102">
        <f t="shared" si="435"/>
        <v>-3.9999999999999147E-2</v>
      </c>
      <c r="AP427" s="103">
        <f t="shared" si="13"/>
        <v>0.11000000000000121</v>
      </c>
    </row>
    <row r="428" spans="1:42" ht="12.75">
      <c r="A428" s="109">
        <v>42520</v>
      </c>
      <c r="B428" s="106">
        <v>9.6</v>
      </c>
      <c r="C428" s="97">
        <v>9.48</v>
      </c>
      <c r="D428" s="99">
        <v>9.36</v>
      </c>
      <c r="E428" s="99">
        <f t="shared" si="0"/>
        <v>9.245000000000001</v>
      </c>
      <c r="F428" s="99">
        <v>9.1300000000000008</v>
      </c>
      <c r="G428" s="99">
        <f t="shared" si="1"/>
        <v>9.0500000000000007</v>
      </c>
      <c r="H428" s="97">
        <v>8.9700000000000006</v>
      </c>
      <c r="I428" s="100">
        <f t="shared" si="2"/>
        <v>8.9233333333333338</v>
      </c>
      <c r="J428" s="100">
        <f t="shared" si="3"/>
        <v>8.8766666666666669</v>
      </c>
      <c r="K428" s="99">
        <v>8.83</v>
      </c>
      <c r="L428" s="99">
        <f t="shared" si="4"/>
        <v>8.81</v>
      </c>
      <c r="M428" s="99">
        <f t="shared" si="5"/>
        <v>8.7900000000000009</v>
      </c>
      <c r="N428" s="99">
        <f t="shared" si="6"/>
        <v>8.77</v>
      </c>
      <c r="O428" s="99">
        <f t="shared" si="7"/>
        <v>8.75</v>
      </c>
      <c r="P428" s="97">
        <v>8.73</v>
      </c>
      <c r="Q428" s="100">
        <f t="shared" si="8"/>
        <v>8.7219999999999995</v>
      </c>
      <c r="R428" s="100">
        <f t="shared" si="9"/>
        <v>8.7140000000000004</v>
      </c>
      <c r="S428" s="100">
        <f t="shared" si="10"/>
        <v>8.7059999999999995</v>
      </c>
      <c r="T428" s="100">
        <f t="shared" si="11"/>
        <v>8.6980000000000004</v>
      </c>
      <c r="U428" s="107">
        <v>8.69</v>
      </c>
      <c r="V428" s="102">
        <f t="shared" ref="V428:AO428" si="436">B428-B429</f>
        <v>0</v>
      </c>
      <c r="W428" s="102">
        <f t="shared" si="436"/>
        <v>3.0000000000001137E-2</v>
      </c>
      <c r="X428" s="102">
        <f t="shared" si="436"/>
        <v>3.9999999999999147E-2</v>
      </c>
      <c r="Y428" s="102">
        <f t="shared" si="436"/>
        <v>2.5000000000002132E-2</v>
      </c>
      <c r="Z428" s="102">
        <f t="shared" si="436"/>
        <v>1.0000000000001563E-2</v>
      </c>
      <c r="AA428" s="102">
        <f t="shared" si="436"/>
        <v>5.0000000000007816E-3</v>
      </c>
      <c r="AB428" s="102">
        <f t="shared" si="436"/>
        <v>0</v>
      </c>
      <c r="AC428" s="102">
        <f t="shared" si="436"/>
        <v>0</v>
      </c>
      <c r="AD428" s="102">
        <f t="shared" si="436"/>
        <v>0</v>
      </c>
      <c r="AE428" s="102">
        <f t="shared" si="436"/>
        <v>0</v>
      </c>
      <c r="AF428" s="102">
        <f t="shared" si="436"/>
        <v>6.0000000000002274E-3</v>
      </c>
      <c r="AG428" s="102">
        <f t="shared" si="436"/>
        <v>1.2000000000000455E-2</v>
      </c>
      <c r="AH428" s="102">
        <f t="shared" si="436"/>
        <v>1.8000000000000682E-2</v>
      </c>
      <c r="AI428" s="102">
        <f t="shared" si="436"/>
        <v>2.4000000000000909E-2</v>
      </c>
      <c r="AJ428" s="102">
        <f t="shared" si="436"/>
        <v>3.0000000000001137E-2</v>
      </c>
      <c r="AK428" s="102">
        <f t="shared" si="436"/>
        <v>3.5999999999999588E-2</v>
      </c>
      <c r="AL428" s="102">
        <f t="shared" si="436"/>
        <v>4.1999999999999815E-2</v>
      </c>
      <c r="AM428" s="102">
        <f t="shared" si="436"/>
        <v>4.8000000000000043E-2</v>
      </c>
      <c r="AN428" s="102">
        <f t="shared" si="436"/>
        <v>5.400000000000027E-2</v>
      </c>
      <c r="AO428" s="102">
        <f t="shared" si="436"/>
        <v>5.9999999999998721E-2</v>
      </c>
      <c r="AP428" s="103">
        <f t="shared" si="13"/>
        <v>5.9999999999998721E-2</v>
      </c>
    </row>
    <row r="429" spans="1:42" ht="12.75">
      <c r="A429" s="109">
        <v>42517</v>
      </c>
      <c r="B429" s="106">
        <v>9.6</v>
      </c>
      <c r="C429" s="97">
        <v>9.4499999999999993</v>
      </c>
      <c r="D429" s="99">
        <v>9.32</v>
      </c>
      <c r="E429" s="99">
        <f t="shared" si="0"/>
        <v>9.2199999999999989</v>
      </c>
      <c r="F429" s="99">
        <v>9.1199999999999992</v>
      </c>
      <c r="G429" s="99">
        <f t="shared" si="1"/>
        <v>9.0449999999999999</v>
      </c>
      <c r="H429" s="97">
        <v>8.9700000000000006</v>
      </c>
      <c r="I429" s="100">
        <f t="shared" si="2"/>
        <v>8.9233333333333338</v>
      </c>
      <c r="J429" s="100">
        <f t="shared" si="3"/>
        <v>8.8766666666666669</v>
      </c>
      <c r="K429" s="99">
        <v>8.83</v>
      </c>
      <c r="L429" s="99">
        <f t="shared" si="4"/>
        <v>8.8040000000000003</v>
      </c>
      <c r="M429" s="99">
        <f t="shared" si="5"/>
        <v>8.7780000000000005</v>
      </c>
      <c r="N429" s="99">
        <f t="shared" si="6"/>
        <v>8.7519999999999989</v>
      </c>
      <c r="O429" s="99">
        <f t="shared" si="7"/>
        <v>8.7259999999999991</v>
      </c>
      <c r="P429" s="97">
        <v>8.6999999999999993</v>
      </c>
      <c r="Q429" s="100">
        <f t="shared" si="8"/>
        <v>8.6859999999999999</v>
      </c>
      <c r="R429" s="100">
        <f t="shared" si="9"/>
        <v>8.6720000000000006</v>
      </c>
      <c r="S429" s="100">
        <f t="shared" si="10"/>
        <v>8.6579999999999995</v>
      </c>
      <c r="T429" s="100">
        <f t="shared" si="11"/>
        <v>8.6440000000000001</v>
      </c>
      <c r="U429" s="107">
        <v>8.6300000000000008</v>
      </c>
      <c r="V429" s="102">
        <f t="shared" ref="V429:AO429" si="437">B429-B430</f>
        <v>7.0000000000000284E-2</v>
      </c>
      <c r="W429" s="102">
        <f t="shared" si="437"/>
        <v>9.9999999999997868E-3</v>
      </c>
      <c r="X429" s="102">
        <f t="shared" si="437"/>
        <v>0</v>
      </c>
      <c r="Y429" s="102">
        <f t="shared" si="437"/>
        <v>4.9999999999990052E-3</v>
      </c>
      <c r="Z429" s="102">
        <f t="shared" si="437"/>
        <v>9.9999999999997868E-3</v>
      </c>
      <c r="AA429" s="102">
        <f t="shared" si="437"/>
        <v>1.5000000000000568E-2</v>
      </c>
      <c r="AB429" s="102">
        <f t="shared" si="437"/>
        <v>2.000000000000135E-2</v>
      </c>
      <c r="AC429" s="102">
        <f t="shared" si="437"/>
        <v>2.3333333333333428E-2</v>
      </c>
      <c r="AD429" s="102">
        <f t="shared" si="437"/>
        <v>2.6666666666667282E-2</v>
      </c>
      <c r="AE429" s="102">
        <f t="shared" si="437"/>
        <v>2.9999999999999361E-2</v>
      </c>
      <c r="AF429" s="102">
        <f t="shared" si="437"/>
        <v>3.2000000000000028E-2</v>
      </c>
      <c r="AG429" s="102">
        <f t="shared" si="437"/>
        <v>3.4000000000000696E-2</v>
      </c>
      <c r="AH429" s="102">
        <f t="shared" si="437"/>
        <v>3.5999999999997812E-2</v>
      </c>
      <c r="AI429" s="102">
        <f t="shared" si="437"/>
        <v>3.7999999999998479E-2</v>
      </c>
      <c r="AJ429" s="102">
        <f t="shared" si="437"/>
        <v>3.9999999999999147E-2</v>
      </c>
      <c r="AK429" s="102">
        <f t="shared" si="437"/>
        <v>3.9999999999999147E-2</v>
      </c>
      <c r="AL429" s="102">
        <f t="shared" si="437"/>
        <v>4.0000000000000924E-2</v>
      </c>
      <c r="AM429" s="102">
        <f t="shared" si="437"/>
        <v>3.9999999999999147E-2</v>
      </c>
      <c r="AN429" s="102">
        <f t="shared" si="437"/>
        <v>4.0000000000000924E-2</v>
      </c>
      <c r="AO429" s="102">
        <f t="shared" si="437"/>
        <v>4.0000000000000924E-2</v>
      </c>
      <c r="AP429" s="103">
        <f t="shared" si="13"/>
        <v>7.0000000000000284E-2</v>
      </c>
    </row>
    <row r="430" spans="1:42" ht="12.75">
      <c r="A430" s="109">
        <v>42516</v>
      </c>
      <c r="B430" s="106">
        <v>9.5299999999999994</v>
      </c>
      <c r="C430" s="97">
        <v>9.44</v>
      </c>
      <c r="D430" s="99">
        <v>9.32</v>
      </c>
      <c r="E430" s="99">
        <f t="shared" si="0"/>
        <v>9.2149999999999999</v>
      </c>
      <c r="F430" s="99">
        <v>9.11</v>
      </c>
      <c r="G430" s="99">
        <f t="shared" si="1"/>
        <v>9.0299999999999994</v>
      </c>
      <c r="H430" s="97">
        <v>8.9499999999999993</v>
      </c>
      <c r="I430" s="100">
        <f t="shared" si="2"/>
        <v>8.9</v>
      </c>
      <c r="J430" s="100">
        <f t="shared" si="3"/>
        <v>8.85</v>
      </c>
      <c r="K430" s="99">
        <v>8.8000000000000007</v>
      </c>
      <c r="L430" s="99">
        <f t="shared" si="4"/>
        <v>8.7720000000000002</v>
      </c>
      <c r="M430" s="99">
        <f t="shared" si="5"/>
        <v>8.7439999999999998</v>
      </c>
      <c r="N430" s="99">
        <f t="shared" si="6"/>
        <v>8.7160000000000011</v>
      </c>
      <c r="O430" s="99">
        <f t="shared" si="7"/>
        <v>8.6880000000000006</v>
      </c>
      <c r="P430" s="97">
        <v>8.66</v>
      </c>
      <c r="Q430" s="100">
        <f t="shared" si="8"/>
        <v>8.6460000000000008</v>
      </c>
      <c r="R430" s="100">
        <f t="shared" si="9"/>
        <v>8.6319999999999997</v>
      </c>
      <c r="S430" s="100">
        <f t="shared" si="10"/>
        <v>8.6180000000000003</v>
      </c>
      <c r="T430" s="100">
        <f t="shared" si="11"/>
        <v>8.6039999999999992</v>
      </c>
      <c r="U430" s="107">
        <v>8.59</v>
      </c>
      <c r="V430" s="102">
        <f t="shared" ref="V430:AO430" si="438">B430-B431</f>
        <v>-9.9999999999997868E-3</v>
      </c>
      <c r="W430" s="102">
        <f t="shared" si="438"/>
        <v>-9.9999999999997868E-3</v>
      </c>
      <c r="X430" s="102">
        <f t="shared" si="438"/>
        <v>-9.9999999999997868E-3</v>
      </c>
      <c r="Y430" s="102">
        <f t="shared" si="438"/>
        <v>9.9999999999997868E-3</v>
      </c>
      <c r="Z430" s="102">
        <f t="shared" si="438"/>
        <v>2.9999999999999361E-2</v>
      </c>
      <c r="AA430" s="102">
        <f t="shared" si="438"/>
        <v>3.4999999999998366E-2</v>
      </c>
      <c r="AB430" s="102">
        <f t="shared" si="438"/>
        <v>3.9999999999999147E-2</v>
      </c>
      <c r="AC430" s="102">
        <f t="shared" si="438"/>
        <v>3.6666666666667069E-2</v>
      </c>
      <c r="AD430" s="102">
        <f t="shared" si="438"/>
        <v>3.3333333333333215E-2</v>
      </c>
      <c r="AE430" s="102">
        <f t="shared" si="438"/>
        <v>3.0000000000001137E-2</v>
      </c>
      <c r="AF430" s="102">
        <f t="shared" si="438"/>
        <v>2.5999999999999801E-2</v>
      </c>
      <c r="AG430" s="102">
        <f t="shared" si="438"/>
        <v>2.2000000000000242E-2</v>
      </c>
      <c r="AH430" s="102">
        <f t="shared" si="438"/>
        <v>1.8000000000000682E-2</v>
      </c>
      <c r="AI430" s="102">
        <f t="shared" si="438"/>
        <v>1.4000000000001123E-2</v>
      </c>
      <c r="AJ430" s="102">
        <f t="shared" si="438"/>
        <v>9.9999999999997868E-3</v>
      </c>
      <c r="AK430" s="102">
        <f t="shared" si="438"/>
        <v>9.9999999999997868E-3</v>
      </c>
      <c r="AL430" s="102">
        <f t="shared" si="438"/>
        <v>9.9999999999997868E-3</v>
      </c>
      <c r="AM430" s="102">
        <f t="shared" si="438"/>
        <v>9.9999999999997868E-3</v>
      </c>
      <c r="AN430" s="102">
        <f t="shared" si="438"/>
        <v>9.9999999999997868E-3</v>
      </c>
      <c r="AO430" s="102">
        <f t="shared" si="438"/>
        <v>9.9999999999997868E-3</v>
      </c>
      <c r="AP430" s="103">
        <f t="shared" si="13"/>
        <v>3.9999999999999147E-2</v>
      </c>
    </row>
    <row r="431" spans="1:42" ht="12.75">
      <c r="A431" s="109">
        <v>42515</v>
      </c>
      <c r="B431" s="106">
        <v>9.5399999999999991</v>
      </c>
      <c r="C431" s="97">
        <v>9.4499999999999993</v>
      </c>
      <c r="D431" s="99">
        <v>9.33</v>
      </c>
      <c r="E431" s="99">
        <f t="shared" si="0"/>
        <v>9.2050000000000001</v>
      </c>
      <c r="F431" s="99">
        <v>9.08</v>
      </c>
      <c r="G431" s="99">
        <f t="shared" si="1"/>
        <v>8.995000000000001</v>
      </c>
      <c r="H431" s="97">
        <v>8.91</v>
      </c>
      <c r="I431" s="100">
        <f t="shared" si="2"/>
        <v>8.8633333333333333</v>
      </c>
      <c r="J431" s="100">
        <f t="shared" si="3"/>
        <v>8.8166666666666664</v>
      </c>
      <c r="K431" s="99">
        <v>8.77</v>
      </c>
      <c r="L431" s="99">
        <f t="shared" si="4"/>
        <v>8.7460000000000004</v>
      </c>
      <c r="M431" s="99">
        <f t="shared" si="5"/>
        <v>8.7219999999999995</v>
      </c>
      <c r="N431" s="99">
        <f t="shared" si="6"/>
        <v>8.6980000000000004</v>
      </c>
      <c r="O431" s="99">
        <f t="shared" si="7"/>
        <v>8.6739999999999995</v>
      </c>
      <c r="P431" s="97">
        <v>8.65</v>
      </c>
      <c r="Q431" s="100">
        <f t="shared" si="8"/>
        <v>8.636000000000001</v>
      </c>
      <c r="R431" s="100">
        <f t="shared" si="9"/>
        <v>8.6219999999999999</v>
      </c>
      <c r="S431" s="100">
        <f t="shared" si="10"/>
        <v>8.6080000000000005</v>
      </c>
      <c r="T431" s="100">
        <f t="shared" si="11"/>
        <v>8.5939999999999994</v>
      </c>
      <c r="U431" s="107">
        <v>8.58</v>
      </c>
      <c r="V431" s="102">
        <f t="shared" ref="V431:AO431" si="439">B431-B432</f>
        <v>3.9999999999999147E-2</v>
      </c>
      <c r="W431" s="102">
        <f t="shared" si="439"/>
        <v>3.9999999999999147E-2</v>
      </c>
      <c r="X431" s="102">
        <f t="shared" si="439"/>
        <v>1.9999999999999574E-2</v>
      </c>
      <c r="Y431" s="102">
        <f t="shared" si="439"/>
        <v>-5.0000000000007816E-3</v>
      </c>
      <c r="Z431" s="102">
        <f t="shared" si="439"/>
        <v>-2.9999999999999361E-2</v>
      </c>
      <c r="AA431" s="102">
        <f t="shared" si="439"/>
        <v>-4.4999999999998153E-2</v>
      </c>
      <c r="AB431" s="102">
        <f t="shared" si="439"/>
        <v>-6.0000000000000497E-2</v>
      </c>
      <c r="AC431" s="102">
        <f t="shared" si="439"/>
        <v>-6.0000000000000497E-2</v>
      </c>
      <c r="AD431" s="102">
        <f t="shared" si="439"/>
        <v>-6.0000000000000497E-2</v>
      </c>
      <c r="AE431" s="102">
        <f t="shared" si="439"/>
        <v>-6.0000000000000497E-2</v>
      </c>
      <c r="AF431" s="102">
        <f t="shared" si="439"/>
        <v>-6.0000000000000497E-2</v>
      </c>
      <c r="AG431" s="102">
        <f t="shared" si="439"/>
        <v>-6.0000000000000497E-2</v>
      </c>
      <c r="AH431" s="102">
        <f t="shared" si="439"/>
        <v>-6.0000000000000497E-2</v>
      </c>
      <c r="AI431" s="102">
        <f t="shared" si="439"/>
        <v>-6.0000000000000497E-2</v>
      </c>
      <c r="AJ431" s="102">
        <f t="shared" si="439"/>
        <v>-6.0000000000000497E-2</v>
      </c>
      <c r="AK431" s="102">
        <f t="shared" si="439"/>
        <v>-6.4000000000000057E-2</v>
      </c>
      <c r="AL431" s="102">
        <f t="shared" si="439"/>
        <v>-6.8000000000001393E-2</v>
      </c>
      <c r="AM431" s="102">
        <f t="shared" si="439"/>
        <v>-7.1999999999999176E-2</v>
      </c>
      <c r="AN431" s="102">
        <f t="shared" si="439"/>
        <v>-7.6000000000000512E-2</v>
      </c>
      <c r="AO431" s="102">
        <f t="shared" si="439"/>
        <v>-8.0000000000000071E-2</v>
      </c>
      <c r="AP431" s="103">
        <f t="shared" si="13"/>
        <v>3.9999999999999147E-2</v>
      </c>
    </row>
    <row r="432" spans="1:42" ht="12.75">
      <c r="A432" s="109">
        <v>42514</v>
      </c>
      <c r="B432" s="106">
        <v>9.5</v>
      </c>
      <c r="C432" s="97">
        <v>9.41</v>
      </c>
      <c r="D432" s="99">
        <v>9.31</v>
      </c>
      <c r="E432" s="99">
        <f t="shared" si="0"/>
        <v>9.2100000000000009</v>
      </c>
      <c r="F432" s="99">
        <v>9.11</v>
      </c>
      <c r="G432" s="99">
        <f t="shared" si="1"/>
        <v>9.0399999999999991</v>
      </c>
      <c r="H432" s="97">
        <v>8.9700000000000006</v>
      </c>
      <c r="I432" s="100">
        <f t="shared" si="2"/>
        <v>8.9233333333333338</v>
      </c>
      <c r="J432" s="100">
        <f t="shared" si="3"/>
        <v>8.8766666666666669</v>
      </c>
      <c r="K432" s="99">
        <v>8.83</v>
      </c>
      <c r="L432" s="99">
        <f t="shared" si="4"/>
        <v>8.8060000000000009</v>
      </c>
      <c r="M432" s="99">
        <f t="shared" si="5"/>
        <v>8.782</v>
      </c>
      <c r="N432" s="99">
        <f t="shared" si="6"/>
        <v>8.7580000000000009</v>
      </c>
      <c r="O432" s="99">
        <f t="shared" si="7"/>
        <v>8.734</v>
      </c>
      <c r="P432" s="97">
        <v>8.7100000000000009</v>
      </c>
      <c r="Q432" s="100">
        <f t="shared" si="8"/>
        <v>8.7000000000000011</v>
      </c>
      <c r="R432" s="100">
        <f t="shared" si="9"/>
        <v>8.6900000000000013</v>
      </c>
      <c r="S432" s="100">
        <f t="shared" si="10"/>
        <v>8.68</v>
      </c>
      <c r="T432" s="100">
        <f t="shared" si="11"/>
        <v>8.67</v>
      </c>
      <c r="U432" s="107">
        <v>8.66</v>
      </c>
      <c r="V432" s="102">
        <f t="shared" ref="V432:AO432" si="440">B432-B433</f>
        <v>0</v>
      </c>
      <c r="W432" s="102">
        <f t="shared" si="440"/>
        <v>-2.9999999999999361E-2</v>
      </c>
      <c r="X432" s="102">
        <f t="shared" si="440"/>
        <v>-2.9999999999999361E-2</v>
      </c>
      <c r="Y432" s="102">
        <f t="shared" si="440"/>
        <v>-2.4999999999998579E-2</v>
      </c>
      <c r="Z432" s="102">
        <f t="shared" si="440"/>
        <v>-2.000000000000135E-2</v>
      </c>
      <c r="AA432" s="102">
        <f t="shared" si="440"/>
        <v>-1.5000000000000568E-2</v>
      </c>
      <c r="AB432" s="102">
        <f t="shared" si="440"/>
        <v>-9.9999999999997868E-3</v>
      </c>
      <c r="AC432" s="102">
        <f t="shared" si="440"/>
        <v>-1.3333333333333641E-2</v>
      </c>
      <c r="AD432" s="102">
        <f t="shared" si="440"/>
        <v>-1.6666666666665719E-2</v>
      </c>
      <c r="AE432" s="102">
        <f t="shared" si="440"/>
        <v>-1.9999999999999574E-2</v>
      </c>
      <c r="AF432" s="102">
        <f t="shared" si="440"/>
        <v>-1.9999999999999574E-2</v>
      </c>
      <c r="AG432" s="102">
        <f t="shared" si="440"/>
        <v>-1.9999999999999574E-2</v>
      </c>
      <c r="AH432" s="102">
        <f t="shared" si="440"/>
        <v>-1.9999999999999574E-2</v>
      </c>
      <c r="AI432" s="102">
        <f t="shared" si="440"/>
        <v>-1.9999999999999574E-2</v>
      </c>
      <c r="AJ432" s="102">
        <f t="shared" si="440"/>
        <v>-1.9999999999999574E-2</v>
      </c>
      <c r="AK432" s="102">
        <f t="shared" si="440"/>
        <v>-1.7999999999998906E-2</v>
      </c>
      <c r="AL432" s="102">
        <f t="shared" si="440"/>
        <v>-1.5999999999998238E-2</v>
      </c>
      <c r="AM432" s="102">
        <f t="shared" si="440"/>
        <v>-1.4000000000001123E-2</v>
      </c>
      <c r="AN432" s="102">
        <f t="shared" si="440"/>
        <v>-1.2000000000000455E-2</v>
      </c>
      <c r="AO432" s="102">
        <f t="shared" si="440"/>
        <v>-9.9999999999997868E-3</v>
      </c>
      <c r="AP432" s="103">
        <f t="shared" si="13"/>
        <v>0</v>
      </c>
    </row>
    <row r="433" spans="1:42" ht="12.75">
      <c r="A433" s="109">
        <v>42513</v>
      </c>
      <c r="B433" s="106">
        <v>9.5</v>
      </c>
      <c r="C433" s="97">
        <v>9.44</v>
      </c>
      <c r="D433" s="99">
        <v>9.34</v>
      </c>
      <c r="E433" s="99">
        <f t="shared" si="0"/>
        <v>9.2349999999999994</v>
      </c>
      <c r="F433" s="99">
        <v>9.1300000000000008</v>
      </c>
      <c r="G433" s="99">
        <f t="shared" si="1"/>
        <v>9.0549999999999997</v>
      </c>
      <c r="H433" s="97">
        <v>8.98</v>
      </c>
      <c r="I433" s="100">
        <f t="shared" si="2"/>
        <v>8.9366666666666674</v>
      </c>
      <c r="J433" s="100">
        <f t="shared" si="3"/>
        <v>8.8933333333333326</v>
      </c>
      <c r="K433" s="99">
        <v>8.85</v>
      </c>
      <c r="L433" s="99">
        <f t="shared" si="4"/>
        <v>8.8260000000000005</v>
      </c>
      <c r="M433" s="99">
        <f t="shared" si="5"/>
        <v>8.8019999999999996</v>
      </c>
      <c r="N433" s="99">
        <f t="shared" si="6"/>
        <v>8.7780000000000005</v>
      </c>
      <c r="O433" s="99">
        <f t="shared" si="7"/>
        <v>8.7539999999999996</v>
      </c>
      <c r="P433" s="97">
        <v>8.73</v>
      </c>
      <c r="Q433" s="100">
        <f t="shared" si="8"/>
        <v>8.718</v>
      </c>
      <c r="R433" s="100">
        <f t="shared" si="9"/>
        <v>8.7059999999999995</v>
      </c>
      <c r="S433" s="100">
        <f t="shared" si="10"/>
        <v>8.6940000000000008</v>
      </c>
      <c r="T433" s="100">
        <f t="shared" si="11"/>
        <v>8.6820000000000004</v>
      </c>
      <c r="U433" s="107">
        <v>8.67</v>
      </c>
      <c r="V433" s="102">
        <f t="shared" ref="V433:AO433" si="441">B433-B434</f>
        <v>-1.9999999999999574E-2</v>
      </c>
      <c r="W433" s="102">
        <f t="shared" si="441"/>
        <v>1.9999999999999574E-2</v>
      </c>
      <c r="X433" s="102">
        <f t="shared" si="441"/>
        <v>3.9999999999999147E-2</v>
      </c>
      <c r="Y433" s="102">
        <f t="shared" si="441"/>
        <v>3.9999999999999147E-2</v>
      </c>
      <c r="Z433" s="102">
        <f t="shared" si="441"/>
        <v>4.0000000000000924E-2</v>
      </c>
      <c r="AA433" s="102">
        <f t="shared" si="441"/>
        <v>3.5000000000000142E-2</v>
      </c>
      <c r="AB433" s="102">
        <f t="shared" si="441"/>
        <v>3.0000000000001137E-2</v>
      </c>
      <c r="AC433" s="102">
        <f t="shared" si="441"/>
        <v>3.0000000000001137E-2</v>
      </c>
      <c r="AD433" s="102">
        <f t="shared" si="441"/>
        <v>2.9999999999999361E-2</v>
      </c>
      <c r="AE433" s="102">
        <f t="shared" si="441"/>
        <v>2.9999999999999361E-2</v>
      </c>
      <c r="AF433" s="102">
        <f t="shared" si="441"/>
        <v>2.8000000000000469E-2</v>
      </c>
      <c r="AG433" s="102">
        <f t="shared" si="441"/>
        <v>2.5999999999999801E-2</v>
      </c>
      <c r="AH433" s="102">
        <f t="shared" si="441"/>
        <v>2.3999999999999133E-2</v>
      </c>
      <c r="AI433" s="102">
        <f t="shared" si="441"/>
        <v>2.1999999999998465E-2</v>
      </c>
      <c r="AJ433" s="102">
        <f t="shared" si="441"/>
        <v>1.9999999999999574E-2</v>
      </c>
      <c r="AK433" s="102">
        <f t="shared" si="441"/>
        <v>1.9999999999999574E-2</v>
      </c>
      <c r="AL433" s="102">
        <f t="shared" si="441"/>
        <v>1.9999999999999574E-2</v>
      </c>
      <c r="AM433" s="102">
        <f t="shared" si="441"/>
        <v>1.9999999999999574E-2</v>
      </c>
      <c r="AN433" s="102">
        <f t="shared" si="441"/>
        <v>1.9999999999999574E-2</v>
      </c>
      <c r="AO433" s="102">
        <f t="shared" si="441"/>
        <v>1.9999999999999574E-2</v>
      </c>
      <c r="AP433" s="103">
        <f t="shared" si="13"/>
        <v>4.0000000000000924E-2</v>
      </c>
    </row>
    <row r="434" spans="1:42" ht="12.75">
      <c r="A434" s="109">
        <v>42510</v>
      </c>
      <c r="B434" s="106">
        <v>9.52</v>
      </c>
      <c r="C434" s="97">
        <v>9.42</v>
      </c>
      <c r="D434" s="99">
        <v>9.3000000000000007</v>
      </c>
      <c r="E434" s="99">
        <f t="shared" si="0"/>
        <v>9.1950000000000003</v>
      </c>
      <c r="F434" s="99">
        <v>9.09</v>
      </c>
      <c r="G434" s="99">
        <f t="shared" si="1"/>
        <v>9.02</v>
      </c>
      <c r="H434" s="97">
        <v>8.9499999999999993</v>
      </c>
      <c r="I434" s="100">
        <f t="shared" si="2"/>
        <v>8.9066666666666663</v>
      </c>
      <c r="J434" s="100">
        <f t="shared" si="3"/>
        <v>8.8633333333333333</v>
      </c>
      <c r="K434" s="99">
        <v>8.82</v>
      </c>
      <c r="L434" s="99">
        <f t="shared" si="4"/>
        <v>8.798</v>
      </c>
      <c r="M434" s="99">
        <f t="shared" si="5"/>
        <v>8.7759999999999998</v>
      </c>
      <c r="N434" s="99">
        <f t="shared" si="6"/>
        <v>8.7540000000000013</v>
      </c>
      <c r="O434" s="99">
        <f t="shared" si="7"/>
        <v>8.7320000000000011</v>
      </c>
      <c r="P434" s="97">
        <v>8.7100000000000009</v>
      </c>
      <c r="Q434" s="100">
        <f t="shared" si="8"/>
        <v>8.6980000000000004</v>
      </c>
      <c r="R434" s="100">
        <f t="shared" si="9"/>
        <v>8.6859999999999999</v>
      </c>
      <c r="S434" s="100">
        <f t="shared" si="10"/>
        <v>8.6740000000000013</v>
      </c>
      <c r="T434" s="100">
        <f t="shared" si="11"/>
        <v>8.6620000000000008</v>
      </c>
      <c r="U434" s="107">
        <v>8.65</v>
      </c>
      <c r="V434" s="102">
        <f t="shared" ref="V434:AO434" si="442">B434-B435</f>
        <v>0</v>
      </c>
      <c r="W434" s="102">
        <f t="shared" si="442"/>
        <v>0</v>
      </c>
      <c r="X434" s="102">
        <f t="shared" si="442"/>
        <v>-9.9999999999997868E-3</v>
      </c>
      <c r="Y434" s="102">
        <f t="shared" si="442"/>
        <v>-2.5000000000000355E-2</v>
      </c>
      <c r="Z434" s="102">
        <f t="shared" si="442"/>
        <v>-4.0000000000000924E-2</v>
      </c>
      <c r="AA434" s="102">
        <f t="shared" si="442"/>
        <v>-4.5000000000001705E-2</v>
      </c>
      <c r="AB434" s="102">
        <f t="shared" si="442"/>
        <v>-5.0000000000000711E-2</v>
      </c>
      <c r="AC434" s="102">
        <f t="shared" si="442"/>
        <v>-5.6666666666666643E-2</v>
      </c>
      <c r="AD434" s="102">
        <f t="shared" si="442"/>
        <v>-6.3333333333334352E-2</v>
      </c>
      <c r="AE434" s="102">
        <f t="shared" si="442"/>
        <v>-7.0000000000000284E-2</v>
      </c>
      <c r="AF434" s="102">
        <f t="shared" si="442"/>
        <v>-7.0000000000000284E-2</v>
      </c>
      <c r="AG434" s="102">
        <f t="shared" si="442"/>
        <v>-7.0000000000000284E-2</v>
      </c>
      <c r="AH434" s="102">
        <f t="shared" si="442"/>
        <v>-6.9999999999998508E-2</v>
      </c>
      <c r="AI434" s="102">
        <f t="shared" si="442"/>
        <v>-6.9999999999998508E-2</v>
      </c>
      <c r="AJ434" s="102">
        <f t="shared" si="442"/>
        <v>-6.9999999999998508E-2</v>
      </c>
      <c r="AK434" s="102">
        <f t="shared" si="442"/>
        <v>-6.9999999999998508E-2</v>
      </c>
      <c r="AL434" s="102">
        <f t="shared" si="442"/>
        <v>-7.0000000000000284E-2</v>
      </c>
      <c r="AM434" s="102">
        <f t="shared" si="442"/>
        <v>-6.9999999999998508E-2</v>
      </c>
      <c r="AN434" s="102">
        <f t="shared" si="442"/>
        <v>-7.0000000000000284E-2</v>
      </c>
      <c r="AO434" s="102">
        <f t="shared" si="442"/>
        <v>-7.0000000000000284E-2</v>
      </c>
      <c r="AP434" s="103">
        <f t="shared" si="13"/>
        <v>0</v>
      </c>
    </row>
    <row r="435" spans="1:42" ht="12.75">
      <c r="A435" s="109">
        <v>42509</v>
      </c>
      <c r="B435" s="106">
        <v>9.52</v>
      </c>
      <c r="C435" s="97">
        <v>9.42</v>
      </c>
      <c r="D435" s="99">
        <v>9.31</v>
      </c>
      <c r="E435" s="99">
        <f t="shared" si="0"/>
        <v>9.2200000000000006</v>
      </c>
      <c r="F435" s="99">
        <v>9.1300000000000008</v>
      </c>
      <c r="G435" s="99">
        <f t="shared" si="1"/>
        <v>9.0650000000000013</v>
      </c>
      <c r="H435" s="97">
        <v>9</v>
      </c>
      <c r="I435" s="100">
        <f t="shared" si="2"/>
        <v>8.9633333333333329</v>
      </c>
      <c r="J435" s="100">
        <f t="shared" si="3"/>
        <v>8.9266666666666676</v>
      </c>
      <c r="K435" s="99">
        <v>8.89</v>
      </c>
      <c r="L435" s="99">
        <f t="shared" si="4"/>
        <v>8.8680000000000003</v>
      </c>
      <c r="M435" s="99">
        <f t="shared" si="5"/>
        <v>8.8460000000000001</v>
      </c>
      <c r="N435" s="99">
        <f t="shared" si="6"/>
        <v>8.8239999999999998</v>
      </c>
      <c r="O435" s="99">
        <f t="shared" si="7"/>
        <v>8.8019999999999996</v>
      </c>
      <c r="P435" s="97">
        <v>8.7799999999999994</v>
      </c>
      <c r="Q435" s="100">
        <f t="shared" si="8"/>
        <v>8.7679999999999989</v>
      </c>
      <c r="R435" s="100">
        <f t="shared" si="9"/>
        <v>8.7560000000000002</v>
      </c>
      <c r="S435" s="100">
        <f t="shared" si="10"/>
        <v>8.7439999999999998</v>
      </c>
      <c r="T435" s="100">
        <f t="shared" si="11"/>
        <v>8.7320000000000011</v>
      </c>
      <c r="U435" s="107">
        <v>8.7200000000000006</v>
      </c>
      <c r="V435" s="102">
        <f t="shared" ref="V435:AO435" si="443">B435-B436</f>
        <v>1.9999999999999574E-2</v>
      </c>
      <c r="W435" s="102">
        <f t="shared" si="443"/>
        <v>2.9999999999999361E-2</v>
      </c>
      <c r="X435" s="102">
        <f t="shared" si="443"/>
        <v>6.0000000000000497E-2</v>
      </c>
      <c r="Y435" s="102">
        <f t="shared" si="443"/>
        <v>7.5000000000001066E-2</v>
      </c>
      <c r="Z435" s="102">
        <f t="shared" si="443"/>
        <v>9.0000000000001634E-2</v>
      </c>
      <c r="AA435" s="102">
        <f t="shared" si="443"/>
        <v>9.0000000000001634E-2</v>
      </c>
      <c r="AB435" s="102">
        <f t="shared" si="443"/>
        <v>8.9999999999999858E-2</v>
      </c>
      <c r="AC435" s="102">
        <f t="shared" si="443"/>
        <v>9.3333333333333712E-2</v>
      </c>
      <c r="AD435" s="102">
        <f t="shared" si="443"/>
        <v>9.6666666666667567E-2</v>
      </c>
      <c r="AE435" s="102">
        <f t="shared" si="443"/>
        <v>0.10000000000000142</v>
      </c>
      <c r="AF435" s="102">
        <f t="shared" si="443"/>
        <v>9.6000000000001862E-2</v>
      </c>
      <c r="AG435" s="102">
        <f t="shared" si="443"/>
        <v>9.2000000000000526E-2</v>
      </c>
      <c r="AH435" s="102">
        <f t="shared" si="443"/>
        <v>8.8000000000000966E-2</v>
      </c>
      <c r="AI435" s="102">
        <f t="shared" si="443"/>
        <v>8.3999999999999631E-2</v>
      </c>
      <c r="AJ435" s="102">
        <f t="shared" si="443"/>
        <v>8.0000000000000071E-2</v>
      </c>
      <c r="AK435" s="102">
        <f t="shared" si="443"/>
        <v>7.7999999999999403E-2</v>
      </c>
      <c r="AL435" s="102">
        <f t="shared" si="443"/>
        <v>7.6000000000000512E-2</v>
      </c>
      <c r="AM435" s="102">
        <f t="shared" si="443"/>
        <v>7.3999999999999844E-2</v>
      </c>
      <c r="AN435" s="102">
        <f t="shared" si="443"/>
        <v>7.2000000000000952E-2</v>
      </c>
      <c r="AO435" s="102">
        <f t="shared" si="443"/>
        <v>7.0000000000000284E-2</v>
      </c>
      <c r="AP435" s="103">
        <f t="shared" si="13"/>
        <v>0.10000000000000142</v>
      </c>
    </row>
    <row r="436" spans="1:42" ht="12.75">
      <c r="A436" s="109">
        <v>42508</v>
      </c>
      <c r="B436" s="106">
        <v>9.5</v>
      </c>
      <c r="C436" s="97">
        <v>9.39</v>
      </c>
      <c r="D436" s="99">
        <v>9.25</v>
      </c>
      <c r="E436" s="99">
        <f t="shared" si="0"/>
        <v>9.1449999999999996</v>
      </c>
      <c r="F436" s="99">
        <v>9.0399999999999991</v>
      </c>
      <c r="G436" s="99">
        <f t="shared" si="1"/>
        <v>8.9749999999999996</v>
      </c>
      <c r="H436" s="97">
        <v>8.91</v>
      </c>
      <c r="I436" s="100">
        <f t="shared" si="2"/>
        <v>8.8699999999999992</v>
      </c>
      <c r="J436" s="100">
        <f t="shared" si="3"/>
        <v>8.83</v>
      </c>
      <c r="K436" s="99">
        <v>8.7899999999999991</v>
      </c>
      <c r="L436" s="99">
        <f t="shared" si="4"/>
        <v>8.7719999999999985</v>
      </c>
      <c r="M436" s="99">
        <f t="shared" si="5"/>
        <v>8.7539999999999996</v>
      </c>
      <c r="N436" s="99">
        <f t="shared" si="6"/>
        <v>8.7359999999999989</v>
      </c>
      <c r="O436" s="99">
        <f t="shared" si="7"/>
        <v>8.718</v>
      </c>
      <c r="P436" s="97">
        <v>8.6999999999999993</v>
      </c>
      <c r="Q436" s="100">
        <f t="shared" si="8"/>
        <v>8.69</v>
      </c>
      <c r="R436" s="100">
        <f t="shared" si="9"/>
        <v>8.68</v>
      </c>
      <c r="S436" s="100">
        <f t="shared" si="10"/>
        <v>8.67</v>
      </c>
      <c r="T436" s="100">
        <f t="shared" si="11"/>
        <v>8.66</v>
      </c>
      <c r="U436" s="107">
        <v>8.65</v>
      </c>
      <c r="V436" s="102">
        <f t="shared" ref="V436:AO436" si="444">B436-B437</f>
        <v>2.9999999999999361E-2</v>
      </c>
      <c r="W436" s="102">
        <f t="shared" si="444"/>
        <v>3.0000000000001137E-2</v>
      </c>
      <c r="X436" s="102">
        <f t="shared" si="444"/>
        <v>3.9999999999999147E-2</v>
      </c>
      <c r="Y436" s="102">
        <f t="shared" si="444"/>
        <v>4.4999999999998153E-2</v>
      </c>
      <c r="Z436" s="102">
        <f t="shared" si="444"/>
        <v>4.9999999999998934E-2</v>
      </c>
      <c r="AA436" s="102">
        <f t="shared" si="444"/>
        <v>4.9999999999998934E-2</v>
      </c>
      <c r="AB436" s="102">
        <f t="shared" si="444"/>
        <v>5.0000000000000711E-2</v>
      </c>
      <c r="AC436" s="102">
        <f t="shared" si="444"/>
        <v>4.6666666666666856E-2</v>
      </c>
      <c r="AD436" s="102">
        <f t="shared" si="444"/>
        <v>4.3333333333333002E-2</v>
      </c>
      <c r="AE436" s="102">
        <f t="shared" si="444"/>
        <v>3.9999999999999147E-2</v>
      </c>
      <c r="AF436" s="102">
        <f t="shared" si="444"/>
        <v>3.7999999999998479E-2</v>
      </c>
      <c r="AG436" s="102">
        <f t="shared" si="444"/>
        <v>3.5999999999999588E-2</v>
      </c>
      <c r="AH436" s="102">
        <f t="shared" si="444"/>
        <v>3.399999999999892E-2</v>
      </c>
      <c r="AI436" s="102">
        <f t="shared" si="444"/>
        <v>3.2000000000000028E-2</v>
      </c>
      <c r="AJ436" s="102">
        <f t="shared" si="444"/>
        <v>2.9999999999999361E-2</v>
      </c>
      <c r="AK436" s="102">
        <f t="shared" si="444"/>
        <v>2.7999999999998693E-2</v>
      </c>
      <c r="AL436" s="102">
        <f t="shared" si="444"/>
        <v>2.5999999999999801E-2</v>
      </c>
      <c r="AM436" s="102">
        <f t="shared" si="444"/>
        <v>2.3999999999999133E-2</v>
      </c>
      <c r="AN436" s="102">
        <f t="shared" si="444"/>
        <v>2.2000000000000242E-2</v>
      </c>
      <c r="AO436" s="102">
        <f t="shared" si="444"/>
        <v>1.9999999999999574E-2</v>
      </c>
      <c r="AP436" s="103">
        <f t="shared" si="13"/>
        <v>5.0000000000000711E-2</v>
      </c>
    </row>
    <row r="437" spans="1:42" ht="12.75">
      <c r="A437" s="109">
        <v>42507</v>
      </c>
      <c r="B437" s="106">
        <v>9.4700000000000006</v>
      </c>
      <c r="C437" s="97">
        <v>9.36</v>
      </c>
      <c r="D437" s="99">
        <v>9.2100000000000009</v>
      </c>
      <c r="E437" s="99">
        <f t="shared" si="0"/>
        <v>9.1000000000000014</v>
      </c>
      <c r="F437" s="99">
        <v>8.99</v>
      </c>
      <c r="G437" s="99">
        <f t="shared" si="1"/>
        <v>8.9250000000000007</v>
      </c>
      <c r="H437" s="97">
        <v>8.86</v>
      </c>
      <c r="I437" s="100">
        <f t="shared" si="2"/>
        <v>8.8233333333333324</v>
      </c>
      <c r="J437" s="100">
        <f t="shared" si="3"/>
        <v>8.7866666666666671</v>
      </c>
      <c r="K437" s="99">
        <v>8.75</v>
      </c>
      <c r="L437" s="99">
        <f t="shared" si="4"/>
        <v>8.734</v>
      </c>
      <c r="M437" s="99">
        <f t="shared" si="5"/>
        <v>8.718</v>
      </c>
      <c r="N437" s="99">
        <f t="shared" si="6"/>
        <v>8.702</v>
      </c>
      <c r="O437" s="99">
        <f t="shared" si="7"/>
        <v>8.6859999999999999</v>
      </c>
      <c r="P437" s="97">
        <v>8.67</v>
      </c>
      <c r="Q437" s="100">
        <f t="shared" si="8"/>
        <v>8.6620000000000008</v>
      </c>
      <c r="R437" s="100">
        <f t="shared" si="9"/>
        <v>8.6539999999999999</v>
      </c>
      <c r="S437" s="100">
        <f t="shared" si="10"/>
        <v>8.6460000000000008</v>
      </c>
      <c r="T437" s="100">
        <f t="shared" si="11"/>
        <v>8.6379999999999999</v>
      </c>
      <c r="U437" s="107">
        <v>8.6300000000000008</v>
      </c>
      <c r="V437" s="102">
        <f t="shared" ref="V437:AO437" si="445">B437-B438</f>
        <v>9.9999999999997868E-3</v>
      </c>
      <c r="W437" s="102">
        <f t="shared" si="445"/>
        <v>9.9999999999997868E-3</v>
      </c>
      <c r="X437" s="102">
        <f t="shared" si="445"/>
        <v>2.000000000000135E-2</v>
      </c>
      <c r="Y437" s="102">
        <f t="shared" si="445"/>
        <v>2.000000000000135E-2</v>
      </c>
      <c r="Z437" s="102">
        <f t="shared" si="445"/>
        <v>1.9999999999999574E-2</v>
      </c>
      <c r="AA437" s="102">
        <f t="shared" si="445"/>
        <v>1.5000000000000568E-2</v>
      </c>
      <c r="AB437" s="102">
        <f t="shared" si="445"/>
        <v>9.9999999999997868E-3</v>
      </c>
      <c r="AC437" s="102">
        <f t="shared" si="445"/>
        <v>9.9999999999997868E-3</v>
      </c>
      <c r="AD437" s="102">
        <f t="shared" si="445"/>
        <v>9.9999999999997868E-3</v>
      </c>
      <c r="AE437" s="102">
        <f t="shared" si="445"/>
        <v>9.9999999999997868E-3</v>
      </c>
      <c r="AF437" s="102">
        <f t="shared" si="445"/>
        <v>1.2000000000000455E-2</v>
      </c>
      <c r="AG437" s="102">
        <f t="shared" si="445"/>
        <v>1.3999999999999346E-2</v>
      </c>
      <c r="AH437" s="102">
        <f t="shared" si="445"/>
        <v>1.6000000000000014E-2</v>
      </c>
      <c r="AI437" s="102">
        <f t="shared" si="445"/>
        <v>1.7999999999998906E-2</v>
      </c>
      <c r="AJ437" s="102">
        <f t="shared" si="445"/>
        <v>1.9999999999999574E-2</v>
      </c>
      <c r="AK437" s="102">
        <f t="shared" si="445"/>
        <v>2.000000000000135E-2</v>
      </c>
      <c r="AL437" s="102">
        <f t="shared" si="445"/>
        <v>1.9999999999999574E-2</v>
      </c>
      <c r="AM437" s="102">
        <f t="shared" si="445"/>
        <v>2.000000000000135E-2</v>
      </c>
      <c r="AN437" s="102">
        <f t="shared" si="445"/>
        <v>1.9999999999999574E-2</v>
      </c>
      <c r="AO437" s="102">
        <f t="shared" si="445"/>
        <v>2.000000000000135E-2</v>
      </c>
      <c r="AP437" s="103">
        <f t="shared" si="13"/>
        <v>2.000000000000135E-2</v>
      </c>
    </row>
    <row r="438" spans="1:42" ht="12.75">
      <c r="A438" s="109">
        <v>42506</v>
      </c>
      <c r="B438" s="106">
        <v>9.4600000000000009</v>
      </c>
      <c r="C438" s="97">
        <v>9.35</v>
      </c>
      <c r="D438" s="99">
        <v>9.19</v>
      </c>
      <c r="E438" s="99">
        <f t="shared" si="0"/>
        <v>9.08</v>
      </c>
      <c r="F438" s="99">
        <v>8.9700000000000006</v>
      </c>
      <c r="G438" s="99">
        <f t="shared" si="1"/>
        <v>8.91</v>
      </c>
      <c r="H438" s="97">
        <v>8.85</v>
      </c>
      <c r="I438" s="100">
        <f t="shared" si="2"/>
        <v>8.8133333333333326</v>
      </c>
      <c r="J438" s="100">
        <f t="shared" si="3"/>
        <v>8.7766666666666673</v>
      </c>
      <c r="K438" s="99">
        <v>8.74</v>
      </c>
      <c r="L438" s="99">
        <f t="shared" si="4"/>
        <v>8.7219999999999995</v>
      </c>
      <c r="M438" s="99">
        <f t="shared" si="5"/>
        <v>8.7040000000000006</v>
      </c>
      <c r="N438" s="99">
        <f t="shared" si="6"/>
        <v>8.6859999999999999</v>
      </c>
      <c r="O438" s="99">
        <f t="shared" si="7"/>
        <v>8.668000000000001</v>
      </c>
      <c r="P438" s="97">
        <v>8.65</v>
      </c>
      <c r="Q438" s="100">
        <f t="shared" si="8"/>
        <v>8.6419999999999995</v>
      </c>
      <c r="R438" s="100">
        <f t="shared" si="9"/>
        <v>8.6340000000000003</v>
      </c>
      <c r="S438" s="100">
        <f t="shared" si="10"/>
        <v>8.6259999999999994</v>
      </c>
      <c r="T438" s="100">
        <f t="shared" si="11"/>
        <v>8.6180000000000003</v>
      </c>
      <c r="U438" s="107">
        <v>8.61</v>
      </c>
      <c r="V438" s="102">
        <f t="shared" ref="V438:AO438" si="446">B438-B439</f>
        <v>-2.9999999999999361E-2</v>
      </c>
      <c r="W438" s="102">
        <f t="shared" si="446"/>
        <v>-1.9999999999999574E-2</v>
      </c>
      <c r="X438" s="102">
        <f t="shared" si="446"/>
        <v>-9.9999999999997868E-3</v>
      </c>
      <c r="Y438" s="102">
        <f t="shared" si="446"/>
        <v>0</v>
      </c>
      <c r="Z438" s="102">
        <f t="shared" si="446"/>
        <v>9.9999999999997868E-3</v>
      </c>
      <c r="AA438" s="102">
        <f t="shared" si="446"/>
        <v>1.5000000000000568E-2</v>
      </c>
      <c r="AB438" s="102">
        <f t="shared" si="446"/>
        <v>1.9999999999999574E-2</v>
      </c>
      <c r="AC438" s="102">
        <f t="shared" si="446"/>
        <v>1.3333333333331865E-2</v>
      </c>
      <c r="AD438" s="102">
        <f t="shared" si="446"/>
        <v>6.6666666666677088E-3</v>
      </c>
      <c r="AE438" s="102">
        <f t="shared" si="446"/>
        <v>0</v>
      </c>
      <c r="AF438" s="102">
        <f t="shared" si="446"/>
        <v>-4.0000000000013358E-3</v>
      </c>
      <c r="AG438" s="102">
        <f t="shared" si="446"/>
        <v>-7.9999999999991189E-3</v>
      </c>
      <c r="AH438" s="102">
        <f t="shared" si="446"/>
        <v>-1.2000000000000455E-2</v>
      </c>
      <c r="AI438" s="102">
        <f t="shared" si="446"/>
        <v>-1.5999999999998238E-2</v>
      </c>
      <c r="AJ438" s="102">
        <f t="shared" si="446"/>
        <v>-1.9999999999999574E-2</v>
      </c>
      <c r="AK438" s="102">
        <f t="shared" si="446"/>
        <v>-2.2000000000000242E-2</v>
      </c>
      <c r="AL438" s="102">
        <f t="shared" si="446"/>
        <v>-2.3999999999999133E-2</v>
      </c>
      <c r="AM438" s="102">
        <f t="shared" si="446"/>
        <v>-2.6000000000001577E-2</v>
      </c>
      <c r="AN438" s="102">
        <f t="shared" si="446"/>
        <v>-2.8000000000000469E-2</v>
      </c>
      <c r="AO438" s="102">
        <f t="shared" si="446"/>
        <v>-3.0000000000001137E-2</v>
      </c>
      <c r="AP438" s="103">
        <f t="shared" si="13"/>
        <v>1.9999999999999574E-2</v>
      </c>
    </row>
    <row r="439" spans="1:42" ht="12.75">
      <c r="A439" s="109">
        <v>42503</v>
      </c>
      <c r="B439" s="106">
        <v>9.49</v>
      </c>
      <c r="C439" s="97">
        <v>9.3699999999999992</v>
      </c>
      <c r="D439" s="99">
        <v>9.1999999999999993</v>
      </c>
      <c r="E439" s="99">
        <f t="shared" si="0"/>
        <v>9.08</v>
      </c>
      <c r="F439" s="99">
        <v>8.9600000000000009</v>
      </c>
      <c r="G439" s="99">
        <f t="shared" si="1"/>
        <v>8.8949999999999996</v>
      </c>
      <c r="H439" s="97">
        <v>8.83</v>
      </c>
      <c r="I439" s="100">
        <f t="shared" si="2"/>
        <v>8.8000000000000007</v>
      </c>
      <c r="J439" s="100">
        <f t="shared" si="3"/>
        <v>8.77</v>
      </c>
      <c r="K439" s="99">
        <v>8.74</v>
      </c>
      <c r="L439" s="99">
        <f t="shared" si="4"/>
        <v>8.7260000000000009</v>
      </c>
      <c r="M439" s="99">
        <f t="shared" si="5"/>
        <v>8.7119999999999997</v>
      </c>
      <c r="N439" s="99">
        <f t="shared" si="6"/>
        <v>8.6980000000000004</v>
      </c>
      <c r="O439" s="99">
        <f t="shared" si="7"/>
        <v>8.6839999999999993</v>
      </c>
      <c r="P439" s="97">
        <v>8.67</v>
      </c>
      <c r="Q439" s="100">
        <f t="shared" si="8"/>
        <v>8.6639999999999997</v>
      </c>
      <c r="R439" s="100">
        <f t="shared" si="9"/>
        <v>8.6579999999999995</v>
      </c>
      <c r="S439" s="100">
        <f t="shared" si="10"/>
        <v>8.652000000000001</v>
      </c>
      <c r="T439" s="100">
        <f t="shared" si="11"/>
        <v>8.6460000000000008</v>
      </c>
      <c r="U439" s="107">
        <v>8.64</v>
      </c>
      <c r="V439" s="102">
        <f t="shared" ref="V439:AO439" si="447">B439-B440</f>
        <v>9.9999999999997868E-3</v>
      </c>
      <c r="W439" s="102">
        <f t="shared" si="447"/>
        <v>9.9999999999997868E-3</v>
      </c>
      <c r="X439" s="102">
        <f t="shared" si="447"/>
        <v>0</v>
      </c>
      <c r="Y439" s="102">
        <f t="shared" si="447"/>
        <v>-9.9999999999997868E-3</v>
      </c>
      <c r="Z439" s="102">
        <f t="shared" si="447"/>
        <v>-1.9999999999999574E-2</v>
      </c>
      <c r="AA439" s="102">
        <f t="shared" si="447"/>
        <v>-2.5000000000000355E-2</v>
      </c>
      <c r="AB439" s="102">
        <f t="shared" si="447"/>
        <v>-2.9999999999999361E-2</v>
      </c>
      <c r="AC439" s="102">
        <f t="shared" si="447"/>
        <v>-2.9999999999999361E-2</v>
      </c>
      <c r="AD439" s="102">
        <f t="shared" si="447"/>
        <v>-2.9999999999999361E-2</v>
      </c>
      <c r="AE439" s="102">
        <f t="shared" si="447"/>
        <v>-2.9999999999999361E-2</v>
      </c>
      <c r="AF439" s="102">
        <f t="shared" si="447"/>
        <v>-2.7999999999998693E-2</v>
      </c>
      <c r="AG439" s="102">
        <f t="shared" si="447"/>
        <v>-2.5999999999999801E-2</v>
      </c>
      <c r="AH439" s="102">
        <f t="shared" si="447"/>
        <v>-2.3999999999999133E-2</v>
      </c>
      <c r="AI439" s="102">
        <f t="shared" si="447"/>
        <v>-2.2000000000000242E-2</v>
      </c>
      <c r="AJ439" s="102">
        <f t="shared" si="447"/>
        <v>-1.9999999999999574E-2</v>
      </c>
      <c r="AK439" s="102">
        <f t="shared" si="447"/>
        <v>-1.6000000000000014E-2</v>
      </c>
      <c r="AL439" s="102">
        <f t="shared" si="447"/>
        <v>-1.2000000000000455E-2</v>
      </c>
      <c r="AM439" s="102">
        <f t="shared" si="447"/>
        <v>-7.9999999999991189E-3</v>
      </c>
      <c r="AN439" s="102">
        <f t="shared" si="447"/>
        <v>-3.9999999999995595E-3</v>
      </c>
      <c r="AO439" s="102">
        <f t="shared" si="447"/>
        <v>0</v>
      </c>
      <c r="AP439" s="103">
        <f t="shared" si="13"/>
        <v>9.9999999999997868E-3</v>
      </c>
    </row>
    <row r="440" spans="1:42" ht="12.75">
      <c r="A440" s="109">
        <v>42502</v>
      </c>
      <c r="B440" s="106">
        <v>9.48</v>
      </c>
      <c r="C440" s="97">
        <v>9.36</v>
      </c>
      <c r="D440" s="99">
        <v>9.1999999999999993</v>
      </c>
      <c r="E440" s="99">
        <f t="shared" si="0"/>
        <v>9.09</v>
      </c>
      <c r="F440" s="99">
        <v>8.98</v>
      </c>
      <c r="G440" s="99">
        <f t="shared" si="1"/>
        <v>8.92</v>
      </c>
      <c r="H440" s="97">
        <v>8.86</v>
      </c>
      <c r="I440" s="100">
        <f t="shared" si="2"/>
        <v>8.83</v>
      </c>
      <c r="J440" s="100">
        <f t="shared" si="3"/>
        <v>8.7999999999999989</v>
      </c>
      <c r="K440" s="99">
        <v>8.77</v>
      </c>
      <c r="L440" s="99">
        <f t="shared" si="4"/>
        <v>8.7539999999999996</v>
      </c>
      <c r="M440" s="99">
        <f t="shared" si="5"/>
        <v>8.7379999999999995</v>
      </c>
      <c r="N440" s="99">
        <f t="shared" si="6"/>
        <v>8.7219999999999995</v>
      </c>
      <c r="O440" s="99">
        <f t="shared" si="7"/>
        <v>8.7059999999999995</v>
      </c>
      <c r="P440" s="97">
        <v>8.69</v>
      </c>
      <c r="Q440" s="100">
        <f t="shared" si="8"/>
        <v>8.68</v>
      </c>
      <c r="R440" s="100">
        <f t="shared" si="9"/>
        <v>8.67</v>
      </c>
      <c r="S440" s="100">
        <f t="shared" si="10"/>
        <v>8.66</v>
      </c>
      <c r="T440" s="100">
        <f t="shared" si="11"/>
        <v>8.65</v>
      </c>
      <c r="U440" s="107">
        <v>8.64</v>
      </c>
      <c r="V440" s="102">
        <f t="shared" ref="V440:AO440" si="448">B440-B441</f>
        <v>-3.9999999999999147E-2</v>
      </c>
      <c r="W440" s="102">
        <f t="shared" si="448"/>
        <v>-9.9999999999997868E-3</v>
      </c>
      <c r="X440" s="102">
        <f t="shared" si="448"/>
        <v>0</v>
      </c>
      <c r="Y440" s="102">
        <f t="shared" si="448"/>
        <v>4.9999999999990052E-3</v>
      </c>
      <c r="Z440" s="102">
        <f t="shared" si="448"/>
        <v>9.9999999999997868E-3</v>
      </c>
      <c r="AA440" s="102">
        <f t="shared" si="448"/>
        <v>5.0000000000007816E-3</v>
      </c>
      <c r="AB440" s="102">
        <f t="shared" si="448"/>
        <v>0</v>
      </c>
      <c r="AC440" s="102">
        <f t="shared" si="448"/>
        <v>-6.6666666666659324E-3</v>
      </c>
      <c r="AD440" s="102">
        <f t="shared" si="448"/>
        <v>-1.3333333333333641E-2</v>
      </c>
      <c r="AE440" s="102">
        <f t="shared" si="448"/>
        <v>-1.9999999999999574E-2</v>
      </c>
      <c r="AF440" s="102">
        <f t="shared" si="448"/>
        <v>-2.5999999999999801E-2</v>
      </c>
      <c r="AG440" s="102">
        <f t="shared" si="448"/>
        <v>-3.2000000000000028E-2</v>
      </c>
      <c r="AH440" s="102">
        <f t="shared" si="448"/>
        <v>-3.8000000000000256E-2</v>
      </c>
      <c r="AI440" s="102">
        <f t="shared" si="448"/>
        <v>-4.4000000000000483E-2</v>
      </c>
      <c r="AJ440" s="102">
        <f t="shared" si="448"/>
        <v>-5.0000000000000711E-2</v>
      </c>
      <c r="AK440" s="102">
        <f t="shared" si="448"/>
        <v>-5.1999999999999602E-2</v>
      </c>
      <c r="AL440" s="102">
        <f t="shared" si="448"/>
        <v>-5.400000000000027E-2</v>
      </c>
      <c r="AM440" s="102">
        <f t="shared" si="448"/>
        <v>-5.5999999999999162E-2</v>
      </c>
      <c r="AN440" s="102">
        <f t="shared" si="448"/>
        <v>-5.7999999999999829E-2</v>
      </c>
      <c r="AO440" s="102">
        <f t="shared" si="448"/>
        <v>-5.9999999999998721E-2</v>
      </c>
      <c r="AP440" s="103">
        <f t="shared" si="13"/>
        <v>9.9999999999997868E-3</v>
      </c>
    </row>
    <row r="441" spans="1:42" ht="12.75">
      <c r="A441" s="109">
        <v>42501</v>
      </c>
      <c r="B441" s="106">
        <v>9.52</v>
      </c>
      <c r="C441" s="97">
        <v>9.3699999999999992</v>
      </c>
      <c r="D441" s="99">
        <v>9.1999999999999993</v>
      </c>
      <c r="E441" s="99">
        <f t="shared" si="0"/>
        <v>9.0850000000000009</v>
      </c>
      <c r="F441" s="99">
        <v>8.9700000000000006</v>
      </c>
      <c r="G441" s="99">
        <f t="shared" si="1"/>
        <v>8.9149999999999991</v>
      </c>
      <c r="H441" s="97">
        <v>8.86</v>
      </c>
      <c r="I441" s="100">
        <f t="shared" si="2"/>
        <v>8.836666666666666</v>
      </c>
      <c r="J441" s="100">
        <f t="shared" si="3"/>
        <v>8.8133333333333326</v>
      </c>
      <c r="K441" s="99">
        <v>8.7899999999999991</v>
      </c>
      <c r="L441" s="99">
        <f t="shared" si="4"/>
        <v>8.7799999999999994</v>
      </c>
      <c r="M441" s="99">
        <f t="shared" si="5"/>
        <v>8.77</v>
      </c>
      <c r="N441" s="99">
        <f t="shared" si="6"/>
        <v>8.76</v>
      </c>
      <c r="O441" s="99">
        <f t="shared" si="7"/>
        <v>8.75</v>
      </c>
      <c r="P441" s="97">
        <v>8.74</v>
      </c>
      <c r="Q441" s="100">
        <f t="shared" si="8"/>
        <v>8.7319999999999993</v>
      </c>
      <c r="R441" s="100">
        <f t="shared" si="9"/>
        <v>8.7240000000000002</v>
      </c>
      <c r="S441" s="100">
        <f t="shared" si="10"/>
        <v>8.7159999999999993</v>
      </c>
      <c r="T441" s="100">
        <f t="shared" si="11"/>
        <v>8.7080000000000002</v>
      </c>
      <c r="U441" s="107">
        <v>8.6999999999999993</v>
      </c>
      <c r="V441" s="102">
        <f t="shared" ref="V441:AO441" si="449">B441-B442</f>
        <v>-4.0000000000000924E-2</v>
      </c>
      <c r="W441" s="102">
        <f t="shared" si="449"/>
        <v>-5.0000000000000711E-2</v>
      </c>
      <c r="X441" s="102">
        <f t="shared" si="449"/>
        <v>-8.0000000000000071E-2</v>
      </c>
      <c r="Y441" s="102">
        <f t="shared" si="449"/>
        <v>-9.9999999999997868E-2</v>
      </c>
      <c r="Z441" s="102">
        <f t="shared" si="449"/>
        <v>-0.11999999999999922</v>
      </c>
      <c r="AA441" s="102">
        <f t="shared" si="449"/>
        <v>-0.125</v>
      </c>
      <c r="AB441" s="102">
        <f t="shared" si="449"/>
        <v>-0.13000000000000078</v>
      </c>
      <c r="AC441" s="102">
        <f t="shared" si="449"/>
        <v>-0.13000000000000078</v>
      </c>
      <c r="AD441" s="102">
        <f t="shared" si="449"/>
        <v>-0.13000000000000078</v>
      </c>
      <c r="AE441" s="102">
        <f t="shared" si="449"/>
        <v>-0.13000000000000078</v>
      </c>
      <c r="AF441" s="102">
        <f t="shared" si="449"/>
        <v>-0.12600000000000122</v>
      </c>
      <c r="AG441" s="102">
        <f t="shared" si="449"/>
        <v>-0.12199999999999989</v>
      </c>
      <c r="AH441" s="102">
        <f t="shared" si="449"/>
        <v>-0.11800000000000033</v>
      </c>
      <c r="AI441" s="102">
        <f t="shared" si="449"/>
        <v>-0.11399999999999899</v>
      </c>
      <c r="AJ441" s="102">
        <f t="shared" si="449"/>
        <v>-0.10999999999999943</v>
      </c>
      <c r="AK441" s="102">
        <f t="shared" si="449"/>
        <v>-0.10800000000000054</v>
      </c>
      <c r="AL441" s="102">
        <f t="shared" si="449"/>
        <v>-0.10599999999999987</v>
      </c>
      <c r="AM441" s="102">
        <f t="shared" si="449"/>
        <v>-0.10400000000000098</v>
      </c>
      <c r="AN441" s="102">
        <f t="shared" si="449"/>
        <v>-0.10200000000000031</v>
      </c>
      <c r="AO441" s="102">
        <f t="shared" si="449"/>
        <v>-0.10000000000000142</v>
      </c>
      <c r="AP441" s="103">
        <f t="shared" si="13"/>
        <v>-4.0000000000000924E-2</v>
      </c>
    </row>
    <row r="442" spans="1:42" ht="12.75">
      <c r="A442" s="109">
        <v>42500</v>
      </c>
      <c r="B442" s="106">
        <v>9.56</v>
      </c>
      <c r="C442" s="97">
        <v>9.42</v>
      </c>
      <c r="D442" s="99">
        <v>9.2799999999999994</v>
      </c>
      <c r="E442" s="99">
        <f t="shared" si="0"/>
        <v>9.1849999999999987</v>
      </c>
      <c r="F442" s="99">
        <v>9.09</v>
      </c>
      <c r="G442" s="99">
        <f t="shared" si="1"/>
        <v>9.0399999999999991</v>
      </c>
      <c r="H442" s="97">
        <v>8.99</v>
      </c>
      <c r="I442" s="100">
        <f t="shared" si="2"/>
        <v>8.9666666666666668</v>
      </c>
      <c r="J442" s="100">
        <f t="shared" si="3"/>
        <v>8.9433333333333334</v>
      </c>
      <c r="K442" s="99">
        <v>8.92</v>
      </c>
      <c r="L442" s="99">
        <f t="shared" si="4"/>
        <v>8.9060000000000006</v>
      </c>
      <c r="M442" s="99">
        <f t="shared" si="5"/>
        <v>8.8919999999999995</v>
      </c>
      <c r="N442" s="99">
        <f t="shared" si="6"/>
        <v>8.8780000000000001</v>
      </c>
      <c r="O442" s="99">
        <f t="shared" si="7"/>
        <v>8.863999999999999</v>
      </c>
      <c r="P442" s="97">
        <v>8.85</v>
      </c>
      <c r="Q442" s="100">
        <f t="shared" si="8"/>
        <v>8.84</v>
      </c>
      <c r="R442" s="100">
        <f t="shared" si="9"/>
        <v>8.83</v>
      </c>
      <c r="S442" s="100">
        <f t="shared" si="10"/>
        <v>8.82</v>
      </c>
      <c r="T442" s="100">
        <f t="shared" si="11"/>
        <v>8.81</v>
      </c>
      <c r="U442" s="107">
        <v>8.8000000000000007</v>
      </c>
      <c r="V442" s="102">
        <f t="shared" ref="V442:AO442" si="450">B442-B443</f>
        <v>5.0000000000000711E-2</v>
      </c>
      <c r="W442" s="102">
        <f t="shared" si="450"/>
        <v>5.0000000000000711E-2</v>
      </c>
      <c r="X442" s="102">
        <f t="shared" si="450"/>
        <v>1.9999999999999574E-2</v>
      </c>
      <c r="Y442" s="102">
        <f t="shared" si="450"/>
        <v>1.4999999999998792E-2</v>
      </c>
      <c r="Z442" s="102">
        <f t="shared" si="450"/>
        <v>9.9999999999997868E-3</v>
      </c>
      <c r="AA442" s="102">
        <f t="shared" si="450"/>
        <v>1.4999999999998792E-2</v>
      </c>
      <c r="AB442" s="102">
        <f t="shared" si="450"/>
        <v>1.9999999999999574E-2</v>
      </c>
      <c r="AC442" s="102">
        <f t="shared" si="450"/>
        <v>2.3333333333333428E-2</v>
      </c>
      <c r="AD442" s="102">
        <f t="shared" si="450"/>
        <v>2.6666666666665506E-2</v>
      </c>
      <c r="AE442" s="102">
        <f t="shared" si="450"/>
        <v>2.9999999999999361E-2</v>
      </c>
      <c r="AF442" s="102">
        <f t="shared" si="450"/>
        <v>2.8000000000000469E-2</v>
      </c>
      <c r="AG442" s="102">
        <f t="shared" si="450"/>
        <v>2.5999999999999801E-2</v>
      </c>
      <c r="AH442" s="102">
        <f t="shared" si="450"/>
        <v>2.3999999999999133E-2</v>
      </c>
      <c r="AI442" s="102">
        <f t="shared" si="450"/>
        <v>2.1999999999998465E-2</v>
      </c>
      <c r="AJ442" s="102">
        <f t="shared" si="450"/>
        <v>1.9999999999999574E-2</v>
      </c>
      <c r="AK442" s="102">
        <f t="shared" si="450"/>
        <v>1.6000000000000014E-2</v>
      </c>
      <c r="AL442" s="102">
        <f t="shared" si="450"/>
        <v>1.2000000000000455E-2</v>
      </c>
      <c r="AM442" s="102">
        <f t="shared" si="450"/>
        <v>7.9999999999991189E-3</v>
      </c>
      <c r="AN442" s="102">
        <f t="shared" si="450"/>
        <v>3.9999999999995595E-3</v>
      </c>
      <c r="AO442" s="102">
        <f t="shared" si="450"/>
        <v>0</v>
      </c>
      <c r="AP442" s="103">
        <f t="shared" si="13"/>
        <v>5.0000000000000711E-2</v>
      </c>
    </row>
    <row r="443" spans="1:42" ht="12.75">
      <c r="A443" s="109">
        <v>42496</v>
      </c>
      <c r="B443" s="106">
        <v>9.51</v>
      </c>
      <c r="C443" s="97">
        <v>9.3699999999999992</v>
      </c>
      <c r="D443" s="99">
        <v>9.26</v>
      </c>
      <c r="E443" s="99">
        <f t="shared" si="0"/>
        <v>9.17</v>
      </c>
      <c r="F443" s="99">
        <v>9.08</v>
      </c>
      <c r="G443" s="99">
        <f t="shared" si="1"/>
        <v>9.0250000000000004</v>
      </c>
      <c r="H443" s="97">
        <v>8.9700000000000006</v>
      </c>
      <c r="I443" s="100">
        <f t="shared" si="2"/>
        <v>8.9433333333333334</v>
      </c>
      <c r="J443" s="100">
        <f t="shared" si="3"/>
        <v>8.9166666666666679</v>
      </c>
      <c r="K443" s="99">
        <v>8.89</v>
      </c>
      <c r="L443" s="99">
        <f t="shared" si="4"/>
        <v>8.8780000000000001</v>
      </c>
      <c r="M443" s="99">
        <f t="shared" si="5"/>
        <v>8.8659999999999997</v>
      </c>
      <c r="N443" s="99">
        <f t="shared" si="6"/>
        <v>8.854000000000001</v>
      </c>
      <c r="O443" s="99">
        <f t="shared" si="7"/>
        <v>8.8420000000000005</v>
      </c>
      <c r="P443" s="97">
        <v>8.83</v>
      </c>
      <c r="Q443" s="100">
        <f t="shared" si="8"/>
        <v>8.8239999999999998</v>
      </c>
      <c r="R443" s="100">
        <f t="shared" si="9"/>
        <v>8.8179999999999996</v>
      </c>
      <c r="S443" s="100">
        <f t="shared" si="10"/>
        <v>8.8120000000000012</v>
      </c>
      <c r="T443" s="100">
        <f t="shared" si="11"/>
        <v>8.8060000000000009</v>
      </c>
      <c r="U443" s="107">
        <v>8.8000000000000007</v>
      </c>
      <c r="V443" s="102">
        <f t="shared" ref="V443:AO443" si="451">B443-B444</f>
        <v>-6.0000000000000497E-2</v>
      </c>
      <c r="W443" s="102">
        <f t="shared" si="451"/>
        <v>-5.0000000000000711E-2</v>
      </c>
      <c r="X443" s="102">
        <f t="shared" si="451"/>
        <v>-2.9999999999999361E-2</v>
      </c>
      <c r="Y443" s="102">
        <f t="shared" si="451"/>
        <v>-1.4999999999998792E-2</v>
      </c>
      <c r="Z443" s="102">
        <f t="shared" si="451"/>
        <v>0</v>
      </c>
      <c r="AA443" s="102">
        <f t="shared" si="451"/>
        <v>0</v>
      </c>
      <c r="AB443" s="102">
        <f t="shared" si="451"/>
        <v>0</v>
      </c>
      <c r="AC443" s="102">
        <f t="shared" si="451"/>
        <v>-9.9999999999997868E-3</v>
      </c>
      <c r="AD443" s="102">
        <f t="shared" si="451"/>
        <v>-1.9999999999999574E-2</v>
      </c>
      <c r="AE443" s="102">
        <f t="shared" si="451"/>
        <v>-2.9999999999999361E-2</v>
      </c>
      <c r="AF443" s="102">
        <f t="shared" si="451"/>
        <v>-3.2000000000000028E-2</v>
      </c>
      <c r="AG443" s="102">
        <f t="shared" si="451"/>
        <v>-3.4000000000000696E-2</v>
      </c>
      <c r="AH443" s="102">
        <f t="shared" si="451"/>
        <v>-3.5999999999997812E-2</v>
      </c>
      <c r="AI443" s="102">
        <f t="shared" si="451"/>
        <v>-3.7999999999998479E-2</v>
      </c>
      <c r="AJ443" s="102">
        <f t="shared" si="451"/>
        <v>-3.9999999999999147E-2</v>
      </c>
      <c r="AK443" s="102">
        <f t="shared" si="451"/>
        <v>-3.8000000000000256E-2</v>
      </c>
      <c r="AL443" s="102">
        <f t="shared" si="451"/>
        <v>-3.5999999999999588E-2</v>
      </c>
      <c r="AM443" s="102">
        <f t="shared" si="451"/>
        <v>-3.399999999999892E-2</v>
      </c>
      <c r="AN443" s="102">
        <f t="shared" si="451"/>
        <v>-3.1999999999998252E-2</v>
      </c>
      <c r="AO443" s="102">
        <f t="shared" si="451"/>
        <v>-2.9999999999999361E-2</v>
      </c>
      <c r="AP443" s="103">
        <f t="shared" si="13"/>
        <v>0</v>
      </c>
    </row>
    <row r="444" spans="1:42" ht="12.75">
      <c r="A444" s="109">
        <v>42495</v>
      </c>
      <c r="B444" s="106">
        <v>9.57</v>
      </c>
      <c r="C444" s="97">
        <v>9.42</v>
      </c>
      <c r="D444" s="99">
        <v>9.2899999999999991</v>
      </c>
      <c r="E444" s="99">
        <f t="shared" si="0"/>
        <v>9.1849999999999987</v>
      </c>
      <c r="F444" s="99">
        <v>9.08</v>
      </c>
      <c r="G444" s="99">
        <f t="shared" si="1"/>
        <v>9.0250000000000004</v>
      </c>
      <c r="H444" s="97">
        <v>8.9700000000000006</v>
      </c>
      <c r="I444" s="100">
        <f t="shared" si="2"/>
        <v>8.9533333333333331</v>
      </c>
      <c r="J444" s="100">
        <f t="shared" si="3"/>
        <v>8.9366666666666674</v>
      </c>
      <c r="K444" s="99">
        <v>8.92</v>
      </c>
      <c r="L444" s="99">
        <f t="shared" si="4"/>
        <v>8.91</v>
      </c>
      <c r="M444" s="99">
        <f t="shared" si="5"/>
        <v>8.9</v>
      </c>
      <c r="N444" s="99">
        <f t="shared" si="6"/>
        <v>8.8899999999999988</v>
      </c>
      <c r="O444" s="99">
        <f t="shared" si="7"/>
        <v>8.879999999999999</v>
      </c>
      <c r="P444" s="97">
        <v>8.8699999999999992</v>
      </c>
      <c r="Q444" s="100">
        <f t="shared" si="8"/>
        <v>8.8620000000000001</v>
      </c>
      <c r="R444" s="100">
        <f t="shared" si="9"/>
        <v>8.8539999999999992</v>
      </c>
      <c r="S444" s="100">
        <f t="shared" si="10"/>
        <v>8.8460000000000001</v>
      </c>
      <c r="T444" s="100">
        <f t="shared" si="11"/>
        <v>8.8379999999999992</v>
      </c>
      <c r="U444" s="107">
        <v>8.83</v>
      </c>
      <c r="V444" s="102">
        <f t="shared" ref="V444:AO444" si="452">B444-B445</f>
        <v>-8.9999999999999858E-2</v>
      </c>
      <c r="W444" s="102">
        <f t="shared" si="452"/>
        <v>0</v>
      </c>
      <c r="X444" s="102">
        <f t="shared" si="452"/>
        <v>0</v>
      </c>
      <c r="Y444" s="102">
        <f t="shared" si="452"/>
        <v>-1.9999999999999574E-2</v>
      </c>
      <c r="Z444" s="102">
        <f t="shared" si="452"/>
        <v>-3.9999999999999147E-2</v>
      </c>
      <c r="AA444" s="102">
        <f t="shared" si="452"/>
        <v>-3.9999999999999147E-2</v>
      </c>
      <c r="AB444" s="102">
        <f t="shared" si="452"/>
        <v>-3.9999999999999147E-2</v>
      </c>
      <c r="AC444" s="102">
        <f t="shared" si="452"/>
        <v>-3.6666666666667069E-2</v>
      </c>
      <c r="AD444" s="102">
        <f t="shared" si="452"/>
        <v>-3.3333333333331439E-2</v>
      </c>
      <c r="AE444" s="102">
        <f t="shared" si="452"/>
        <v>-2.9999999999999361E-2</v>
      </c>
      <c r="AF444" s="102">
        <f t="shared" si="452"/>
        <v>-2.7999999999998693E-2</v>
      </c>
      <c r="AG444" s="102">
        <f t="shared" si="452"/>
        <v>-2.5999999999999801E-2</v>
      </c>
      <c r="AH444" s="102">
        <f t="shared" si="452"/>
        <v>-2.4000000000000909E-2</v>
      </c>
      <c r="AI444" s="102">
        <f t="shared" si="452"/>
        <v>-2.2000000000002018E-2</v>
      </c>
      <c r="AJ444" s="102">
        <f t="shared" si="452"/>
        <v>-2.000000000000135E-2</v>
      </c>
      <c r="AK444" s="102">
        <f t="shared" si="452"/>
        <v>-1.9999999999999574E-2</v>
      </c>
      <c r="AL444" s="102">
        <f t="shared" si="452"/>
        <v>-2.000000000000135E-2</v>
      </c>
      <c r="AM444" s="102">
        <f t="shared" si="452"/>
        <v>-1.9999999999999574E-2</v>
      </c>
      <c r="AN444" s="102">
        <f t="shared" si="452"/>
        <v>-2.000000000000135E-2</v>
      </c>
      <c r="AO444" s="102">
        <f t="shared" si="452"/>
        <v>-1.9999999999999574E-2</v>
      </c>
      <c r="AP444" s="103">
        <f t="shared" si="13"/>
        <v>0</v>
      </c>
    </row>
    <row r="445" spans="1:42" ht="12.75">
      <c r="A445" s="109">
        <v>42494</v>
      </c>
      <c r="B445" s="106">
        <v>9.66</v>
      </c>
      <c r="C445" s="97">
        <v>9.42</v>
      </c>
      <c r="D445" s="99">
        <v>9.2899999999999991</v>
      </c>
      <c r="E445" s="99">
        <f t="shared" si="0"/>
        <v>9.2049999999999983</v>
      </c>
      <c r="F445" s="99">
        <v>9.1199999999999992</v>
      </c>
      <c r="G445" s="99">
        <f t="shared" si="1"/>
        <v>9.0649999999999995</v>
      </c>
      <c r="H445" s="97">
        <v>9.01</v>
      </c>
      <c r="I445" s="100">
        <f t="shared" si="2"/>
        <v>8.99</v>
      </c>
      <c r="J445" s="100">
        <f t="shared" si="3"/>
        <v>8.9699999999999989</v>
      </c>
      <c r="K445" s="99">
        <v>8.9499999999999993</v>
      </c>
      <c r="L445" s="99">
        <f t="shared" si="4"/>
        <v>8.9379999999999988</v>
      </c>
      <c r="M445" s="99">
        <f t="shared" si="5"/>
        <v>8.9260000000000002</v>
      </c>
      <c r="N445" s="99">
        <f t="shared" si="6"/>
        <v>8.9139999999999997</v>
      </c>
      <c r="O445" s="99">
        <f t="shared" si="7"/>
        <v>8.902000000000001</v>
      </c>
      <c r="P445" s="97">
        <v>8.89</v>
      </c>
      <c r="Q445" s="100">
        <f t="shared" si="8"/>
        <v>8.8819999999999997</v>
      </c>
      <c r="R445" s="100">
        <f t="shared" si="9"/>
        <v>8.8740000000000006</v>
      </c>
      <c r="S445" s="100">
        <f t="shared" si="10"/>
        <v>8.8659999999999997</v>
      </c>
      <c r="T445" s="100">
        <f t="shared" si="11"/>
        <v>8.8580000000000005</v>
      </c>
      <c r="U445" s="107">
        <v>8.85</v>
      </c>
      <c r="V445" s="102">
        <f t="shared" ref="V445:AO445" si="453">B445-B446</f>
        <v>6.0000000000000497E-2</v>
      </c>
      <c r="W445" s="102">
        <f t="shared" si="453"/>
        <v>2.9999999999999361E-2</v>
      </c>
      <c r="X445" s="102">
        <f t="shared" si="453"/>
        <v>4.9999999999998934E-2</v>
      </c>
      <c r="Y445" s="102">
        <f t="shared" si="453"/>
        <v>8.9999999999998082E-2</v>
      </c>
      <c r="Z445" s="102">
        <f t="shared" si="453"/>
        <v>0.12999999999999901</v>
      </c>
      <c r="AA445" s="102">
        <f t="shared" si="453"/>
        <v>0.13999999999999879</v>
      </c>
      <c r="AB445" s="102">
        <f t="shared" si="453"/>
        <v>0.15000000000000036</v>
      </c>
      <c r="AC445" s="102">
        <f t="shared" si="453"/>
        <v>0.14333333333333442</v>
      </c>
      <c r="AD445" s="102">
        <f t="shared" si="453"/>
        <v>0.13666666666666494</v>
      </c>
      <c r="AE445" s="102">
        <f t="shared" si="453"/>
        <v>0.12999999999999901</v>
      </c>
      <c r="AF445" s="102">
        <f t="shared" si="453"/>
        <v>0.12599999999999945</v>
      </c>
      <c r="AG445" s="102">
        <f t="shared" si="453"/>
        <v>0.12199999999999989</v>
      </c>
      <c r="AH445" s="102">
        <f t="shared" si="453"/>
        <v>0.11800000000000033</v>
      </c>
      <c r="AI445" s="102">
        <f t="shared" si="453"/>
        <v>0.11400000000000077</v>
      </c>
      <c r="AJ445" s="102">
        <f t="shared" si="453"/>
        <v>0.11000000000000121</v>
      </c>
      <c r="AK445" s="102">
        <f t="shared" si="453"/>
        <v>0.10800000000000054</v>
      </c>
      <c r="AL445" s="102">
        <f t="shared" si="453"/>
        <v>0.10600000000000165</v>
      </c>
      <c r="AM445" s="102">
        <f t="shared" si="453"/>
        <v>0.1039999999999992</v>
      </c>
      <c r="AN445" s="102">
        <f t="shared" si="453"/>
        <v>0.10200000000000031</v>
      </c>
      <c r="AO445" s="102">
        <f t="shared" si="453"/>
        <v>9.9999999999999645E-2</v>
      </c>
      <c r="AP445" s="103">
        <f t="shared" si="13"/>
        <v>0.15000000000000036</v>
      </c>
    </row>
    <row r="446" spans="1:42" ht="12.75">
      <c r="A446" s="109">
        <v>42489</v>
      </c>
      <c r="B446" s="106">
        <v>9.6</v>
      </c>
      <c r="C446" s="97">
        <v>9.39</v>
      </c>
      <c r="D446" s="99">
        <v>9.24</v>
      </c>
      <c r="E446" s="99">
        <f t="shared" si="0"/>
        <v>9.1150000000000002</v>
      </c>
      <c r="F446" s="99">
        <v>8.99</v>
      </c>
      <c r="G446" s="99">
        <f t="shared" si="1"/>
        <v>8.9250000000000007</v>
      </c>
      <c r="H446" s="97">
        <v>8.86</v>
      </c>
      <c r="I446" s="100">
        <f t="shared" si="2"/>
        <v>8.8466666666666658</v>
      </c>
      <c r="J446" s="100">
        <f t="shared" si="3"/>
        <v>8.8333333333333339</v>
      </c>
      <c r="K446" s="99">
        <v>8.82</v>
      </c>
      <c r="L446" s="99">
        <f t="shared" si="4"/>
        <v>8.8119999999999994</v>
      </c>
      <c r="M446" s="99">
        <f t="shared" si="5"/>
        <v>8.8040000000000003</v>
      </c>
      <c r="N446" s="99">
        <f t="shared" si="6"/>
        <v>8.7959999999999994</v>
      </c>
      <c r="O446" s="99">
        <f t="shared" si="7"/>
        <v>8.7880000000000003</v>
      </c>
      <c r="P446" s="97">
        <v>8.7799999999999994</v>
      </c>
      <c r="Q446" s="100">
        <f t="shared" si="8"/>
        <v>8.7739999999999991</v>
      </c>
      <c r="R446" s="100">
        <f t="shared" si="9"/>
        <v>8.7679999999999989</v>
      </c>
      <c r="S446" s="100">
        <f t="shared" si="10"/>
        <v>8.7620000000000005</v>
      </c>
      <c r="T446" s="100">
        <f t="shared" si="11"/>
        <v>8.7560000000000002</v>
      </c>
      <c r="U446" s="107">
        <v>8.75</v>
      </c>
      <c r="V446" s="102">
        <f t="shared" ref="V446:AO446" si="454">B446-B447</f>
        <v>-4.0000000000000924E-2</v>
      </c>
      <c r="W446" s="102">
        <f t="shared" si="454"/>
        <v>-2.9999999999999361E-2</v>
      </c>
      <c r="X446" s="102">
        <f t="shared" si="454"/>
        <v>-4.9999999999998934E-2</v>
      </c>
      <c r="Y446" s="102">
        <f t="shared" si="454"/>
        <v>-8.9999999999998082E-2</v>
      </c>
      <c r="Z446" s="102">
        <f t="shared" si="454"/>
        <v>-0.12999999999999901</v>
      </c>
      <c r="AA446" s="102">
        <f t="shared" si="454"/>
        <v>-0.14999999999999858</v>
      </c>
      <c r="AB446" s="102">
        <f t="shared" si="454"/>
        <v>-0.16999999999999993</v>
      </c>
      <c r="AC446" s="102">
        <f t="shared" si="454"/>
        <v>-0.17333333333333378</v>
      </c>
      <c r="AD446" s="102">
        <f t="shared" si="454"/>
        <v>-0.17666666666666586</v>
      </c>
      <c r="AE446" s="102">
        <f t="shared" si="454"/>
        <v>-0.17999999999999972</v>
      </c>
      <c r="AF446" s="102">
        <f t="shared" si="454"/>
        <v>-0.18400000000000105</v>
      </c>
      <c r="AG446" s="102">
        <f t="shared" si="454"/>
        <v>-0.18800000000000061</v>
      </c>
      <c r="AH446" s="102">
        <f t="shared" si="454"/>
        <v>-0.19200000000000017</v>
      </c>
      <c r="AI446" s="102">
        <f t="shared" si="454"/>
        <v>-0.19599999999999973</v>
      </c>
      <c r="AJ446" s="102">
        <f t="shared" si="454"/>
        <v>-0.20000000000000107</v>
      </c>
      <c r="AK446" s="102">
        <f t="shared" si="454"/>
        <v>-0.20600000000000129</v>
      </c>
      <c r="AL446" s="102">
        <f t="shared" si="454"/>
        <v>-0.21200000000000152</v>
      </c>
      <c r="AM446" s="102">
        <f t="shared" si="454"/>
        <v>-0.21799999999999997</v>
      </c>
      <c r="AN446" s="102">
        <f t="shared" si="454"/>
        <v>-0.2240000000000002</v>
      </c>
      <c r="AO446" s="102">
        <f t="shared" si="454"/>
        <v>-0.23000000000000043</v>
      </c>
      <c r="AP446" s="103">
        <f t="shared" si="13"/>
        <v>-2.9999999999999361E-2</v>
      </c>
    </row>
    <row r="447" spans="1:42" ht="12.75">
      <c r="A447" s="109">
        <v>42488</v>
      </c>
      <c r="B447" s="106">
        <v>9.64</v>
      </c>
      <c r="C447" s="97">
        <v>9.42</v>
      </c>
      <c r="D447" s="99">
        <v>9.2899999999999991</v>
      </c>
      <c r="E447" s="99">
        <f t="shared" si="0"/>
        <v>9.2049999999999983</v>
      </c>
      <c r="F447" s="99">
        <v>9.1199999999999992</v>
      </c>
      <c r="G447" s="99">
        <f t="shared" si="1"/>
        <v>9.0749999999999993</v>
      </c>
      <c r="H447" s="97">
        <v>9.0299999999999994</v>
      </c>
      <c r="I447" s="100">
        <f t="shared" si="2"/>
        <v>9.02</v>
      </c>
      <c r="J447" s="100">
        <f t="shared" si="3"/>
        <v>9.01</v>
      </c>
      <c r="K447" s="99">
        <v>9</v>
      </c>
      <c r="L447" s="99">
        <f t="shared" si="4"/>
        <v>8.9960000000000004</v>
      </c>
      <c r="M447" s="99">
        <f t="shared" si="5"/>
        <v>8.9920000000000009</v>
      </c>
      <c r="N447" s="99">
        <f t="shared" si="6"/>
        <v>8.9879999999999995</v>
      </c>
      <c r="O447" s="99">
        <f t="shared" si="7"/>
        <v>8.984</v>
      </c>
      <c r="P447" s="97">
        <v>8.98</v>
      </c>
      <c r="Q447" s="100">
        <f t="shared" si="8"/>
        <v>8.98</v>
      </c>
      <c r="R447" s="100">
        <f t="shared" si="9"/>
        <v>8.98</v>
      </c>
      <c r="S447" s="100">
        <f t="shared" si="10"/>
        <v>8.98</v>
      </c>
      <c r="T447" s="100">
        <f t="shared" si="11"/>
        <v>8.98</v>
      </c>
      <c r="U447" s="107">
        <v>8.98</v>
      </c>
      <c r="V447" s="102">
        <f t="shared" ref="V447:AO447" si="455">B447-B448</f>
        <v>-1.9999999999999574E-2</v>
      </c>
      <c r="W447" s="102">
        <f t="shared" si="455"/>
        <v>-5.0000000000000711E-2</v>
      </c>
      <c r="X447" s="102">
        <f t="shared" si="455"/>
        <v>-8.0000000000000071E-2</v>
      </c>
      <c r="Y447" s="102">
        <f t="shared" si="455"/>
        <v>-0.11000000000000121</v>
      </c>
      <c r="Z447" s="102">
        <f t="shared" si="455"/>
        <v>-0.14000000000000057</v>
      </c>
      <c r="AA447" s="102">
        <f t="shared" si="455"/>
        <v>-0.15500000000000114</v>
      </c>
      <c r="AB447" s="102">
        <f t="shared" si="455"/>
        <v>-0.16999999999999993</v>
      </c>
      <c r="AC447" s="102">
        <f t="shared" si="455"/>
        <v>-0.16999999999999993</v>
      </c>
      <c r="AD447" s="102">
        <f t="shared" si="455"/>
        <v>-0.16999999999999993</v>
      </c>
      <c r="AE447" s="102">
        <f t="shared" si="455"/>
        <v>-0.16999999999999993</v>
      </c>
      <c r="AF447" s="102">
        <f t="shared" si="455"/>
        <v>-0.17199999999999882</v>
      </c>
      <c r="AG447" s="102">
        <f t="shared" si="455"/>
        <v>-0.17399999999999949</v>
      </c>
      <c r="AH447" s="102">
        <f t="shared" si="455"/>
        <v>-0.17600000000000016</v>
      </c>
      <c r="AI447" s="102">
        <f t="shared" si="455"/>
        <v>-0.17800000000000082</v>
      </c>
      <c r="AJ447" s="102">
        <f t="shared" si="455"/>
        <v>-0.17999999999999972</v>
      </c>
      <c r="AK447" s="102">
        <f t="shared" si="455"/>
        <v>-0.17999999999999972</v>
      </c>
      <c r="AL447" s="102">
        <f t="shared" si="455"/>
        <v>-0.17999999999999972</v>
      </c>
      <c r="AM447" s="102">
        <f t="shared" si="455"/>
        <v>-0.17999999999999972</v>
      </c>
      <c r="AN447" s="102">
        <f t="shared" si="455"/>
        <v>-0.17999999999999972</v>
      </c>
      <c r="AO447" s="102">
        <f t="shared" si="455"/>
        <v>-0.17999999999999972</v>
      </c>
      <c r="AP447" s="103">
        <f t="shared" si="13"/>
        <v>-1.9999999999999574E-2</v>
      </c>
    </row>
    <row r="448" spans="1:42" ht="12.75">
      <c r="A448" s="109">
        <v>42487</v>
      </c>
      <c r="B448" s="106">
        <v>9.66</v>
      </c>
      <c r="C448" s="97">
        <v>9.4700000000000006</v>
      </c>
      <c r="D448" s="99">
        <v>9.3699999999999992</v>
      </c>
      <c r="E448" s="99">
        <f t="shared" si="0"/>
        <v>9.3149999999999995</v>
      </c>
      <c r="F448" s="99">
        <v>9.26</v>
      </c>
      <c r="G448" s="99">
        <f t="shared" si="1"/>
        <v>9.23</v>
      </c>
      <c r="H448" s="97">
        <v>9.1999999999999993</v>
      </c>
      <c r="I448" s="100">
        <f t="shared" si="2"/>
        <v>9.19</v>
      </c>
      <c r="J448" s="100">
        <f t="shared" si="3"/>
        <v>9.18</v>
      </c>
      <c r="K448" s="99">
        <v>9.17</v>
      </c>
      <c r="L448" s="99">
        <f t="shared" si="4"/>
        <v>9.1679999999999993</v>
      </c>
      <c r="M448" s="99">
        <f t="shared" si="5"/>
        <v>9.1660000000000004</v>
      </c>
      <c r="N448" s="99">
        <f t="shared" si="6"/>
        <v>9.1639999999999997</v>
      </c>
      <c r="O448" s="99">
        <f t="shared" si="7"/>
        <v>9.1620000000000008</v>
      </c>
      <c r="P448" s="97">
        <v>9.16</v>
      </c>
      <c r="Q448" s="100">
        <f t="shared" si="8"/>
        <v>9.16</v>
      </c>
      <c r="R448" s="100">
        <f t="shared" si="9"/>
        <v>9.16</v>
      </c>
      <c r="S448" s="100">
        <f t="shared" si="10"/>
        <v>9.16</v>
      </c>
      <c r="T448" s="100">
        <f t="shared" si="11"/>
        <v>9.16</v>
      </c>
      <c r="U448" s="107">
        <v>9.16</v>
      </c>
      <c r="V448" s="102">
        <f t="shared" ref="V448:AO448" si="456">B448-B449</f>
        <v>-2.9999999999999361E-2</v>
      </c>
      <c r="W448" s="102">
        <f t="shared" si="456"/>
        <v>0</v>
      </c>
      <c r="X448" s="102">
        <f t="shared" si="456"/>
        <v>0</v>
      </c>
      <c r="Y448" s="102">
        <f t="shared" si="456"/>
        <v>-9.9999999999997868E-3</v>
      </c>
      <c r="Z448" s="102">
        <f t="shared" si="456"/>
        <v>-1.9999999999999574E-2</v>
      </c>
      <c r="AA448" s="102">
        <f t="shared" si="456"/>
        <v>-2.9999999999999361E-2</v>
      </c>
      <c r="AB448" s="102">
        <f t="shared" si="456"/>
        <v>-4.0000000000000924E-2</v>
      </c>
      <c r="AC448" s="102">
        <f t="shared" si="456"/>
        <v>-4.3333333333334778E-2</v>
      </c>
      <c r="AD448" s="102">
        <f t="shared" si="456"/>
        <v>-4.6666666666666856E-2</v>
      </c>
      <c r="AE448" s="102">
        <f t="shared" si="456"/>
        <v>-5.0000000000000711E-2</v>
      </c>
      <c r="AF448" s="102">
        <f t="shared" si="456"/>
        <v>-4.8000000000001819E-2</v>
      </c>
      <c r="AG448" s="102">
        <f t="shared" si="456"/>
        <v>-4.5999999999999375E-2</v>
      </c>
      <c r="AH448" s="102">
        <f t="shared" si="456"/>
        <v>-4.4000000000000483E-2</v>
      </c>
      <c r="AI448" s="102">
        <f t="shared" si="456"/>
        <v>-4.1999999999998039E-2</v>
      </c>
      <c r="AJ448" s="102">
        <f t="shared" si="456"/>
        <v>-3.9999999999999147E-2</v>
      </c>
      <c r="AK448" s="102">
        <f t="shared" si="456"/>
        <v>-3.9999999999999147E-2</v>
      </c>
      <c r="AL448" s="102">
        <f t="shared" si="456"/>
        <v>-3.9999999999999147E-2</v>
      </c>
      <c r="AM448" s="102">
        <f t="shared" si="456"/>
        <v>-3.9999999999999147E-2</v>
      </c>
      <c r="AN448" s="102">
        <f t="shared" si="456"/>
        <v>-3.9999999999999147E-2</v>
      </c>
      <c r="AO448" s="102">
        <f t="shared" si="456"/>
        <v>-3.9999999999999147E-2</v>
      </c>
      <c r="AP448" s="103">
        <f t="shared" si="13"/>
        <v>0</v>
      </c>
    </row>
    <row r="449" spans="1:42" ht="12.75">
      <c r="A449" s="109">
        <v>42486</v>
      </c>
      <c r="B449" s="106">
        <v>9.69</v>
      </c>
      <c r="C449" s="97">
        <v>9.4700000000000006</v>
      </c>
      <c r="D449" s="99">
        <v>9.3699999999999992</v>
      </c>
      <c r="E449" s="99">
        <f t="shared" si="0"/>
        <v>9.3249999999999993</v>
      </c>
      <c r="F449" s="99">
        <v>9.2799999999999994</v>
      </c>
      <c r="G449" s="99">
        <f t="shared" si="1"/>
        <v>9.26</v>
      </c>
      <c r="H449" s="97">
        <v>9.24</v>
      </c>
      <c r="I449" s="100">
        <f t="shared" si="2"/>
        <v>9.2333333333333343</v>
      </c>
      <c r="J449" s="100">
        <f t="shared" si="3"/>
        <v>9.2266666666666666</v>
      </c>
      <c r="K449" s="99">
        <v>9.2200000000000006</v>
      </c>
      <c r="L449" s="99">
        <f t="shared" si="4"/>
        <v>9.2160000000000011</v>
      </c>
      <c r="M449" s="99">
        <f t="shared" si="5"/>
        <v>9.2119999999999997</v>
      </c>
      <c r="N449" s="99">
        <f t="shared" si="6"/>
        <v>9.2080000000000002</v>
      </c>
      <c r="O449" s="99">
        <f t="shared" si="7"/>
        <v>9.2039999999999988</v>
      </c>
      <c r="P449" s="97">
        <v>9.1999999999999993</v>
      </c>
      <c r="Q449" s="100">
        <f t="shared" si="8"/>
        <v>9.1999999999999993</v>
      </c>
      <c r="R449" s="100">
        <f t="shared" si="9"/>
        <v>9.1999999999999993</v>
      </c>
      <c r="S449" s="100">
        <f t="shared" si="10"/>
        <v>9.1999999999999993</v>
      </c>
      <c r="T449" s="100">
        <f t="shared" si="11"/>
        <v>9.1999999999999993</v>
      </c>
      <c r="U449" s="107">
        <v>9.1999999999999993</v>
      </c>
      <c r="V449" s="102">
        <f t="shared" ref="V449:AO449" si="457">B449-B450</f>
        <v>2.9999999999999361E-2</v>
      </c>
      <c r="W449" s="102">
        <f t="shared" si="457"/>
        <v>0</v>
      </c>
      <c r="X449" s="102">
        <f t="shared" si="457"/>
        <v>-1.0000000000001563E-2</v>
      </c>
      <c r="Y449" s="102">
        <f t="shared" si="457"/>
        <v>-5.0000000000007816E-3</v>
      </c>
      <c r="Z449" s="102">
        <f t="shared" si="457"/>
        <v>0</v>
      </c>
      <c r="AA449" s="102">
        <f t="shared" si="457"/>
        <v>5.0000000000007816E-3</v>
      </c>
      <c r="AB449" s="102">
        <f t="shared" si="457"/>
        <v>9.9999999999997868E-3</v>
      </c>
      <c r="AC449" s="102">
        <f t="shared" si="457"/>
        <v>9.9999999999997868E-3</v>
      </c>
      <c r="AD449" s="102">
        <f t="shared" si="457"/>
        <v>9.9999999999997868E-3</v>
      </c>
      <c r="AE449" s="102">
        <f t="shared" si="457"/>
        <v>9.9999999999997868E-3</v>
      </c>
      <c r="AF449" s="102">
        <f t="shared" si="457"/>
        <v>8.0000000000008953E-3</v>
      </c>
      <c r="AG449" s="102">
        <f t="shared" si="457"/>
        <v>6.0000000000002274E-3</v>
      </c>
      <c r="AH449" s="102">
        <f t="shared" si="457"/>
        <v>3.9999999999995595E-3</v>
      </c>
      <c r="AI449" s="102">
        <f t="shared" si="457"/>
        <v>1.9999999999988916E-3</v>
      </c>
      <c r="AJ449" s="102">
        <f t="shared" si="457"/>
        <v>0</v>
      </c>
      <c r="AK449" s="102">
        <f t="shared" si="457"/>
        <v>2.0000000000006679E-3</v>
      </c>
      <c r="AL449" s="102">
        <f t="shared" si="457"/>
        <v>3.9999999999995595E-3</v>
      </c>
      <c r="AM449" s="102">
        <f t="shared" si="457"/>
        <v>6.0000000000002274E-3</v>
      </c>
      <c r="AN449" s="102">
        <f t="shared" si="457"/>
        <v>7.9999999999991189E-3</v>
      </c>
      <c r="AO449" s="102">
        <f t="shared" si="457"/>
        <v>9.9999999999997868E-3</v>
      </c>
      <c r="AP449" s="103">
        <f t="shared" si="13"/>
        <v>2.9999999999999361E-2</v>
      </c>
    </row>
    <row r="450" spans="1:42" ht="12.75">
      <c r="A450" s="109">
        <v>42485</v>
      </c>
      <c r="B450" s="106">
        <v>9.66</v>
      </c>
      <c r="C450" s="97">
        <v>9.4700000000000006</v>
      </c>
      <c r="D450" s="99">
        <v>9.3800000000000008</v>
      </c>
      <c r="E450" s="99">
        <f t="shared" si="0"/>
        <v>9.33</v>
      </c>
      <c r="F450" s="99">
        <v>9.2799999999999994</v>
      </c>
      <c r="G450" s="99">
        <f t="shared" si="1"/>
        <v>9.254999999999999</v>
      </c>
      <c r="H450" s="97">
        <v>9.23</v>
      </c>
      <c r="I450" s="100">
        <f t="shared" si="2"/>
        <v>9.2233333333333345</v>
      </c>
      <c r="J450" s="100">
        <f t="shared" si="3"/>
        <v>9.2166666666666668</v>
      </c>
      <c r="K450" s="99">
        <v>9.2100000000000009</v>
      </c>
      <c r="L450" s="99">
        <f t="shared" si="4"/>
        <v>9.2080000000000002</v>
      </c>
      <c r="M450" s="99">
        <f t="shared" si="5"/>
        <v>9.2059999999999995</v>
      </c>
      <c r="N450" s="99">
        <f t="shared" si="6"/>
        <v>9.2040000000000006</v>
      </c>
      <c r="O450" s="99">
        <f t="shared" si="7"/>
        <v>9.202</v>
      </c>
      <c r="P450" s="97">
        <v>9.1999999999999993</v>
      </c>
      <c r="Q450" s="100">
        <f t="shared" si="8"/>
        <v>9.1979999999999986</v>
      </c>
      <c r="R450" s="100">
        <f t="shared" si="9"/>
        <v>9.1959999999999997</v>
      </c>
      <c r="S450" s="100">
        <f t="shared" si="10"/>
        <v>9.1939999999999991</v>
      </c>
      <c r="T450" s="100">
        <f t="shared" si="11"/>
        <v>9.1920000000000002</v>
      </c>
      <c r="U450" s="107">
        <v>9.19</v>
      </c>
      <c r="V450" s="102">
        <f t="shared" ref="V450:AO450" si="458">B450-B451</f>
        <v>5.0000000000000711E-2</v>
      </c>
      <c r="W450" s="102">
        <f t="shared" si="458"/>
        <v>4.0000000000000924E-2</v>
      </c>
      <c r="X450" s="102">
        <f t="shared" si="458"/>
        <v>3.0000000000001137E-2</v>
      </c>
      <c r="Y450" s="102">
        <f t="shared" si="458"/>
        <v>2.5000000000000355E-2</v>
      </c>
      <c r="Z450" s="102">
        <f t="shared" si="458"/>
        <v>1.9999999999999574E-2</v>
      </c>
      <c r="AA450" s="102">
        <f t="shared" si="458"/>
        <v>2.4999999999998579E-2</v>
      </c>
      <c r="AB450" s="102">
        <f t="shared" si="458"/>
        <v>3.0000000000001137E-2</v>
      </c>
      <c r="AC450" s="102">
        <f t="shared" si="458"/>
        <v>3.3333333333334991E-2</v>
      </c>
      <c r="AD450" s="102">
        <f t="shared" si="458"/>
        <v>3.6666666666667069E-2</v>
      </c>
      <c r="AE450" s="102">
        <f t="shared" si="458"/>
        <v>4.0000000000000924E-2</v>
      </c>
      <c r="AF450" s="102">
        <f t="shared" si="458"/>
        <v>4.0000000000000924E-2</v>
      </c>
      <c r="AG450" s="102">
        <f t="shared" si="458"/>
        <v>3.9999999999999147E-2</v>
      </c>
      <c r="AH450" s="102">
        <f t="shared" si="458"/>
        <v>4.0000000000000924E-2</v>
      </c>
      <c r="AI450" s="102">
        <f t="shared" si="458"/>
        <v>3.9999999999999147E-2</v>
      </c>
      <c r="AJ450" s="102">
        <f t="shared" si="458"/>
        <v>3.9999999999999147E-2</v>
      </c>
      <c r="AK450" s="102">
        <f t="shared" si="458"/>
        <v>3.9999999999999147E-2</v>
      </c>
      <c r="AL450" s="102">
        <f t="shared" si="458"/>
        <v>3.9999999999999147E-2</v>
      </c>
      <c r="AM450" s="102">
        <f t="shared" si="458"/>
        <v>3.9999999999999147E-2</v>
      </c>
      <c r="AN450" s="102">
        <f t="shared" si="458"/>
        <v>3.9999999999999147E-2</v>
      </c>
      <c r="AO450" s="102">
        <f t="shared" si="458"/>
        <v>3.9999999999999147E-2</v>
      </c>
      <c r="AP450" s="103">
        <f t="shared" si="13"/>
        <v>5.0000000000000711E-2</v>
      </c>
    </row>
    <row r="451" spans="1:42" ht="12.75">
      <c r="A451" s="109">
        <v>42482</v>
      </c>
      <c r="B451" s="106">
        <v>9.61</v>
      </c>
      <c r="C451" s="97">
        <v>9.43</v>
      </c>
      <c r="D451" s="99">
        <v>9.35</v>
      </c>
      <c r="E451" s="99">
        <f t="shared" si="0"/>
        <v>9.3049999999999997</v>
      </c>
      <c r="F451" s="99">
        <v>9.26</v>
      </c>
      <c r="G451" s="99">
        <f t="shared" si="1"/>
        <v>9.23</v>
      </c>
      <c r="H451" s="97">
        <v>9.1999999999999993</v>
      </c>
      <c r="I451" s="100">
        <f t="shared" si="2"/>
        <v>9.19</v>
      </c>
      <c r="J451" s="100">
        <f t="shared" si="3"/>
        <v>9.18</v>
      </c>
      <c r="K451" s="99">
        <v>9.17</v>
      </c>
      <c r="L451" s="99">
        <f t="shared" si="4"/>
        <v>9.1679999999999993</v>
      </c>
      <c r="M451" s="99">
        <f t="shared" si="5"/>
        <v>9.1660000000000004</v>
      </c>
      <c r="N451" s="99">
        <f t="shared" si="6"/>
        <v>9.1639999999999997</v>
      </c>
      <c r="O451" s="99">
        <f t="shared" si="7"/>
        <v>9.1620000000000008</v>
      </c>
      <c r="P451" s="97">
        <v>9.16</v>
      </c>
      <c r="Q451" s="100">
        <f t="shared" si="8"/>
        <v>9.1579999999999995</v>
      </c>
      <c r="R451" s="100">
        <f t="shared" si="9"/>
        <v>9.1560000000000006</v>
      </c>
      <c r="S451" s="100">
        <f t="shared" si="10"/>
        <v>9.1539999999999999</v>
      </c>
      <c r="T451" s="100">
        <f t="shared" si="11"/>
        <v>9.152000000000001</v>
      </c>
      <c r="U451" s="107">
        <v>9.15</v>
      </c>
      <c r="V451" s="102">
        <f t="shared" ref="V451:AO451" si="459">B451-B452</f>
        <v>2.9999999999999361E-2</v>
      </c>
      <c r="W451" s="102">
        <f t="shared" si="459"/>
        <v>0</v>
      </c>
      <c r="X451" s="102">
        <f t="shared" si="459"/>
        <v>-9.9999999999997868E-3</v>
      </c>
      <c r="Y451" s="102">
        <f t="shared" si="459"/>
        <v>9.9999999999997868E-3</v>
      </c>
      <c r="Z451" s="102">
        <f t="shared" si="459"/>
        <v>2.9999999999999361E-2</v>
      </c>
      <c r="AA451" s="102">
        <f t="shared" si="459"/>
        <v>3.5000000000000142E-2</v>
      </c>
      <c r="AB451" s="102">
        <f t="shared" si="459"/>
        <v>3.9999999999999147E-2</v>
      </c>
      <c r="AC451" s="102">
        <f t="shared" si="459"/>
        <v>3.9999999999999147E-2</v>
      </c>
      <c r="AD451" s="102">
        <f t="shared" si="459"/>
        <v>3.9999999999999147E-2</v>
      </c>
      <c r="AE451" s="102">
        <f t="shared" si="459"/>
        <v>3.9999999999999147E-2</v>
      </c>
      <c r="AF451" s="102">
        <f t="shared" si="459"/>
        <v>4.1999999999998039E-2</v>
      </c>
      <c r="AG451" s="102">
        <f t="shared" si="459"/>
        <v>4.4000000000000483E-2</v>
      </c>
      <c r="AH451" s="102">
        <f t="shared" si="459"/>
        <v>4.5999999999999375E-2</v>
      </c>
      <c r="AI451" s="102">
        <f t="shared" si="459"/>
        <v>4.8000000000001819E-2</v>
      </c>
      <c r="AJ451" s="102">
        <f t="shared" si="459"/>
        <v>5.0000000000000711E-2</v>
      </c>
      <c r="AK451" s="102">
        <f t="shared" si="459"/>
        <v>5.0000000000000711E-2</v>
      </c>
      <c r="AL451" s="102">
        <f t="shared" si="459"/>
        <v>5.0000000000000711E-2</v>
      </c>
      <c r="AM451" s="102">
        <f t="shared" si="459"/>
        <v>5.0000000000000711E-2</v>
      </c>
      <c r="AN451" s="102">
        <f t="shared" si="459"/>
        <v>5.0000000000000711E-2</v>
      </c>
      <c r="AO451" s="102">
        <f t="shared" si="459"/>
        <v>5.0000000000000711E-2</v>
      </c>
      <c r="AP451" s="103">
        <f t="shared" si="13"/>
        <v>5.0000000000000711E-2</v>
      </c>
    </row>
    <row r="452" spans="1:42" ht="12.75">
      <c r="A452" s="109">
        <v>42481</v>
      </c>
      <c r="B452" s="106">
        <v>9.58</v>
      </c>
      <c r="C452" s="97">
        <v>9.43</v>
      </c>
      <c r="D452" s="99">
        <v>9.36</v>
      </c>
      <c r="E452" s="99">
        <f t="shared" si="0"/>
        <v>9.2949999999999999</v>
      </c>
      <c r="F452" s="99">
        <v>9.23</v>
      </c>
      <c r="G452" s="99">
        <f t="shared" si="1"/>
        <v>9.1950000000000003</v>
      </c>
      <c r="H452" s="97">
        <v>9.16</v>
      </c>
      <c r="I452" s="100">
        <f t="shared" si="2"/>
        <v>9.15</v>
      </c>
      <c r="J452" s="100">
        <f t="shared" si="3"/>
        <v>9.14</v>
      </c>
      <c r="K452" s="99">
        <v>9.1300000000000008</v>
      </c>
      <c r="L452" s="99">
        <f t="shared" si="4"/>
        <v>9.1260000000000012</v>
      </c>
      <c r="M452" s="99">
        <f t="shared" si="5"/>
        <v>9.1219999999999999</v>
      </c>
      <c r="N452" s="99">
        <f t="shared" si="6"/>
        <v>9.1180000000000003</v>
      </c>
      <c r="O452" s="99">
        <f t="shared" si="7"/>
        <v>9.113999999999999</v>
      </c>
      <c r="P452" s="97">
        <v>9.11</v>
      </c>
      <c r="Q452" s="100">
        <f t="shared" si="8"/>
        <v>9.1079999999999988</v>
      </c>
      <c r="R452" s="100">
        <f t="shared" si="9"/>
        <v>9.1059999999999999</v>
      </c>
      <c r="S452" s="100">
        <f t="shared" si="10"/>
        <v>9.1039999999999992</v>
      </c>
      <c r="T452" s="100">
        <f t="shared" si="11"/>
        <v>9.1020000000000003</v>
      </c>
      <c r="U452" s="107">
        <v>9.1</v>
      </c>
      <c r="V452" s="102">
        <f t="shared" ref="V452:AO452" si="460">B452-B453</f>
        <v>1.9999999999999574E-2</v>
      </c>
      <c r="W452" s="102">
        <f t="shared" si="460"/>
        <v>7.0000000000000284E-2</v>
      </c>
      <c r="X452" s="102">
        <f t="shared" si="460"/>
        <v>8.0000000000000071E-2</v>
      </c>
      <c r="Y452" s="102">
        <f t="shared" si="460"/>
        <v>7.0000000000000284E-2</v>
      </c>
      <c r="Z452" s="102">
        <f t="shared" si="460"/>
        <v>6.0000000000000497E-2</v>
      </c>
      <c r="AA452" s="102">
        <f t="shared" si="460"/>
        <v>5.4999999999999716E-2</v>
      </c>
      <c r="AB452" s="102">
        <f t="shared" si="460"/>
        <v>5.0000000000000711E-2</v>
      </c>
      <c r="AC452" s="102">
        <f t="shared" si="460"/>
        <v>5.0000000000000711E-2</v>
      </c>
      <c r="AD452" s="102">
        <f t="shared" si="460"/>
        <v>5.0000000000000711E-2</v>
      </c>
      <c r="AE452" s="102">
        <f t="shared" si="460"/>
        <v>5.0000000000000711E-2</v>
      </c>
      <c r="AF452" s="102">
        <f t="shared" si="460"/>
        <v>4.8000000000001819E-2</v>
      </c>
      <c r="AG452" s="102">
        <f t="shared" si="460"/>
        <v>4.5999999999999375E-2</v>
      </c>
      <c r="AH452" s="102">
        <f t="shared" si="460"/>
        <v>4.4000000000000483E-2</v>
      </c>
      <c r="AI452" s="102">
        <f t="shared" si="460"/>
        <v>4.1999999999998039E-2</v>
      </c>
      <c r="AJ452" s="102">
        <f t="shared" si="460"/>
        <v>3.9999999999999147E-2</v>
      </c>
      <c r="AK452" s="102">
        <f t="shared" si="460"/>
        <v>3.5999999999997812E-2</v>
      </c>
      <c r="AL452" s="102">
        <f t="shared" si="460"/>
        <v>3.2000000000000028E-2</v>
      </c>
      <c r="AM452" s="102">
        <f t="shared" si="460"/>
        <v>2.7999999999998693E-2</v>
      </c>
      <c r="AN452" s="102">
        <f t="shared" si="460"/>
        <v>2.4000000000000909E-2</v>
      </c>
      <c r="AO452" s="102">
        <f t="shared" si="460"/>
        <v>1.9999999999999574E-2</v>
      </c>
      <c r="AP452" s="103">
        <f t="shared" si="13"/>
        <v>8.0000000000000071E-2</v>
      </c>
    </row>
    <row r="453" spans="1:42" ht="12.75">
      <c r="A453" s="109">
        <v>42480</v>
      </c>
      <c r="B453" s="106">
        <v>9.56</v>
      </c>
      <c r="C453" s="97">
        <v>9.36</v>
      </c>
      <c r="D453" s="99">
        <v>9.2799999999999994</v>
      </c>
      <c r="E453" s="99">
        <f t="shared" si="0"/>
        <v>9.2249999999999996</v>
      </c>
      <c r="F453" s="99">
        <v>9.17</v>
      </c>
      <c r="G453" s="99">
        <f t="shared" si="1"/>
        <v>9.14</v>
      </c>
      <c r="H453" s="97">
        <v>9.11</v>
      </c>
      <c r="I453" s="100">
        <f t="shared" si="2"/>
        <v>9.1</v>
      </c>
      <c r="J453" s="100">
        <f t="shared" si="3"/>
        <v>9.09</v>
      </c>
      <c r="K453" s="99">
        <v>9.08</v>
      </c>
      <c r="L453" s="99">
        <f t="shared" si="4"/>
        <v>9.0779999999999994</v>
      </c>
      <c r="M453" s="99">
        <f t="shared" si="5"/>
        <v>9.0760000000000005</v>
      </c>
      <c r="N453" s="99">
        <f t="shared" si="6"/>
        <v>9.0739999999999998</v>
      </c>
      <c r="O453" s="99">
        <f t="shared" si="7"/>
        <v>9.072000000000001</v>
      </c>
      <c r="P453" s="97">
        <v>9.07</v>
      </c>
      <c r="Q453" s="100">
        <f t="shared" si="8"/>
        <v>9.072000000000001</v>
      </c>
      <c r="R453" s="100">
        <f t="shared" si="9"/>
        <v>9.0739999999999998</v>
      </c>
      <c r="S453" s="100">
        <f t="shared" si="10"/>
        <v>9.0760000000000005</v>
      </c>
      <c r="T453" s="100">
        <f t="shared" si="11"/>
        <v>9.0779999999999994</v>
      </c>
      <c r="U453" s="107">
        <v>9.08</v>
      </c>
      <c r="V453" s="102">
        <f t="shared" ref="V453:AO453" si="461">B453-B454</f>
        <v>-0.10999999999999943</v>
      </c>
      <c r="W453" s="102">
        <f t="shared" si="461"/>
        <v>-0.10000000000000142</v>
      </c>
      <c r="X453" s="102">
        <f t="shared" si="461"/>
        <v>-7.0000000000000284E-2</v>
      </c>
      <c r="Y453" s="102">
        <f t="shared" si="461"/>
        <v>-7.0000000000000284E-2</v>
      </c>
      <c r="Z453" s="102">
        <f t="shared" si="461"/>
        <v>-7.0000000000000284E-2</v>
      </c>
      <c r="AA453" s="102">
        <f t="shared" si="461"/>
        <v>-7.9999999999998295E-2</v>
      </c>
      <c r="AB453" s="102">
        <f t="shared" si="461"/>
        <v>-8.9999999999999858E-2</v>
      </c>
      <c r="AC453" s="102">
        <f t="shared" si="461"/>
        <v>-8.6666666666666003E-2</v>
      </c>
      <c r="AD453" s="102">
        <f t="shared" si="461"/>
        <v>-8.3333333333333925E-2</v>
      </c>
      <c r="AE453" s="102">
        <f t="shared" si="461"/>
        <v>-8.0000000000000071E-2</v>
      </c>
      <c r="AF453" s="102">
        <f t="shared" si="461"/>
        <v>-7.800000000000118E-2</v>
      </c>
      <c r="AG453" s="102">
        <f t="shared" si="461"/>
        <v>-7.6000000000000512E-2</v>
      </c>
      <c r="AH453" s="102">
        <f t="shared" si="461"/>
        <v>-7.3999999999999844E-2</v>
      </c>
      <c r="AI453" s="102">
        <f t="shared" si="461"/>
        <v>-7.1999999999999176E-2</v>
      </c>
      <c r="AJ453" s="102">
        <f t="shared" si="461"/>
        <v>-7.0000000000000284E-2</v>
      </c>
      <c r="AK453" s="102">
        <f t="shared" si="461"/>
        <v>-6.4000000000000057E-2</v>
      </c>
      <c r="AL453" s="102">
        <f t="shared" si="461"/>
        <v>-5.7999999999999829E-2</v>
      </c>
      <c r="AM453" s="102">
        <f t="shared" si="461"/>
        <v>-5.1999999999999602E-2</v>
      </c>
      <c r="AN453" s="102">
        <f t="shared" si="461"/>
        <v>-4.5999999999999375E-2</v>
      </c>
      <c r="AO453" s="102">
        <f t="shared" si="461"/>
        <v>-3.9999999999999147E-2</v>
      </c>
      <c r="AP453" s="103">
        <f t="shared" si="13"/>
        <v>-3.9999999999999147E-2</v>
      </c>
    </row>
    <row r="454" spans="1:42" ht="12.75">
      <c r="A454" s="109">
        <v>42479</v>
      </c>
      <c r="B454" s="106">
        <v>9.67</v>
      </c>
      <c r="C454" s="97">
        <v>9.4600000000000009</v>
      </c>
      <c r="D454" s="99">
        <v>9.35</v>
      </c>
      <c r="E454" s="99">
        <f t="shared" si="0"/>
        <v>9.2949999999999999</v>
      </c>
      <c r="F454" s="99">
        <v>9.24</v>
      </c>
      <c r="G454" s="99">
        <f t="shared" si="1"/>
        <v>9.2199999999999989</v>
      </c>
      <c r="H454" s="97">
        <v>9.1999999999999993</v>
      </c>
      <c r="I454" s="100">
        <f t="shared" si="2"/>
        <v>9.1866666666666656</v>
      </c>
      <c r="J454" s="100">
        <f t="shared" si="3"/>
        <v>9.1733333333333338</v>
      </c>
      <c r="K454" s="99">
        <v>9.16</v>
      </c>
      <c r="L454" s="99">
        <f t="shared" si="4"/>
        <v>9.1560000000000006</v>
      </c>
      <c r="M454" s="99">
        <f t="shared" si="5"/>
        <v>9.152000000000001</v>
      </c>
      <c r="N454" s="99">
        <f t="shared" si="6"/>
        <v>9.1479999999999997</v>
      </c>
      <c r="O454" s="99">
        <f t="shared" si="7"/>
        <v>9.1440000000000001</v>
      </c>
      <c r="P454" s="97">
        <v>9.14</v>
      </c>
      <c r="Q454" s="100">
        <f t="shared" si="8"/>
        <v>9.136000000000001</v>
      </c>
      <c r="R454" s="100">
        <f t="shared" si="9"/>
        <v>9.1319999999999997</v>
      </c>
      <c r="S454" s="100">
        <f t="shared" si="10"/>
        <v>9.1280000000000001</v>
      </c>
      <c r="T454" s="100">
        <f t="shared" si="11"/>
        <v>9.1239999999999988</v>
      </c>
      <c r="U454" s="107">
        <v>9.1199999999999992</v>
      </c>
      <c r="V454" s="102">
        <f t="shared" ref="V454:AO454" si="462">B454-B455</f>
        <v>-4.0000000000000924E-2</v>
      </c>
      <c r="W454" s="102">
        <f t="shared" si="462"/>
        <v>-2.9999999999999361E-2</v>
      </c>
      <c r="X454" s="102">
        <f t="shared" si="462"/>
        <v>-5.0000000000000711E-2</v>
      </c>
      <c r="Y454" s="102">
        <f t="shared" si="462"/>
        <v>-5.5000000000001492E-2</v>
      </c>
      <c r="Z454" s="102">
        <f t="shared" si="462"/>
        <v>-6.0000000000000497E-2</v>
      </c>
      <c r="AA454" s="102">
        <f t="shared" si="462"/>
        <v>-5.0000000000000711E-2</v>
      </c>
      <c r="AB454" s="102">
        <f t="shared" si="462"/>
        <v>-4.0000000000000924E-2</v>
      </c>
      <c r="AC454" s="102">
        <f t="shared" si="462"/>
        <v>-4.0000000000000924E-2</v>
      </c>
      <c r="AD454" s="102">
        <f t="shared" si="462"/>
        <v>-3.9999999999999147E-2</v>
      </c>
      <c r="AE454" s="102">
        <f t="shared" si="462"/>
        <v>-3.9999999999999147E-2</v>
      </c>
      <c r="AF454" s="102">
        <f t="shared" si="462"/>
        <v>-4.1999999999998039E-2</v>
      </c>
      <c r="AG454" s="102">
        <f t="shared" si="462"/>
        <v>-4.3999999999998707E-2</v>
      </c>
      <c r="AH454" s="102">
        <f t="shared" si="462"/>
        <v>-4.5999999999999375E-2</v>
      </c>
      <c r="AI454" s="102">
        <f t="shared" si="462"/>
        <v>-4.8000000000000043E-2</v>
      </c>
      <c r="AJ454" s="102">
        <f t="shared" si="462"/>
        <v>-4.9999999999998934E-2</v>
      </c>
      <c r="AK454" s="102">
        <f t="shared" si="462"/>
        <v>-5.3999999999998494E-2</v>
      </c>
      <c r="AL454" s="102">
        <f t="shared" si="462"/>
        <v>-5.7999999999999829E-2</v>
      </c>
      <c r="AM454" s="102">
        <f t="shared" si="462"/>
        <v>-6.1999999999999389E-2</v>
      </c>
      <c r="AN454" s="102">
        <f t="shared" si="462"/>
        <v>-6.6000000000000725E-2</v>
      </c>
      <c r="AO454" s="102">
        <f t="shared" si="462"/>
        <v>-7.0000000000000284E-2</v>
      </c>
      <c r="AP454" s="103">
        <f t="shared" si="13"/>
        <v>-2.9999999999999361E-2</v>
      </c>
    </row>
    <row r="455" spans="1:42" ht="12.75">
      <c r="A455" s="109">
        <v>42478</v>
      </c>
      <c r="B455" s="106">
        <v>9.7100000000000009</v>
      </c>
      <c r="C455" s="97">
        <v>9.49</v>
      </c>
      <c r="D455" s="99">
        <v>9.4</v>
      </c>
      <c r="E455" s="99">
        <f t="shared" si="0"/>
        <v>9.3500000000000014</v>
      </c>
      <c r="F455" s="99">
        <v>9.3000000000000007</v>
      </c>
      <c r="G455" s="99">
        <f t="shared" si="1"/>
        <v>9.27</v>
      </c>
      <c r="H455" s="97">
        <v>9.24</v>
      </c>
      <c r="I455" s="100">
        <f t="shared" si="2"/>
        <v>9.2266666666666666</v>
      </c>
      <c r="J455" s="100">
        <f t="shared" si="3"/>
        <v>9.2133333333333329</v>
      </c>
      <c r="K455" s="99">
        <v>9.1999999999999993</v>
      </c>
      <c r="L455" s="99">
        <f t="shared" si="4"/>
        <v>9.1979999999999986</v>
      </c>
      <c r="M455" s="99">
        <f t="shared" si="5"/>
        <v>9.1959999999999997</v>
      </c>
      <c r="N455" s="99">
        <f t="shared" si="6"/>
        <v>9.1939999999999991</v>
      </c>
      <c r="O455" s="99">
        <f t="shared" si="7"/>
        <v>9.1920000000000002</v>
      </c>
      <c r="P455" s="97">
        <v>9.19</v>
      </c>
      <c r="Q455" s="100">
        <f t="shared" si="8"/>
        <v>9.19</v>
      </c>
      <c r="R455" s="100">
        <f t="shared" si="9"/>
        <v>9.19</v>
      </c>
      <c r="S455" s="100">
        <f t="shared" si="10"/>
        <v>9.19</v>
      </c>
      <c r="T455" s="100">
        <f t="shared" si="11"/>
        <v>9.19</v>
      </c>
      <c r="U455" s="107">
        <v>9.19</v>
      </c>
      <c r="V455" s="102">
        <f t="shared" ref="V455:AO455" si="463">B455-B456</f>
        <v>-3.9999999999999147E-2</v>
      </c>
      <c r="W455" s="102">
        <f t="shared" si="463"/>
        <v>-3.9999999999999147E-2</v>
      </c>
      <c r="X455" s="102">
        <f t="shared" si="463"/>
        <v>0</v>
      </c>
      <c r="Y455" s="102">
        <f t="shared" si="463"/>
        <v>1.5000000000000568E-2</v>
      </c>
      <c r="Z455" s="102">
        <f t="shared" si="463"/>
        <v>3.0000000000001137E-2</v>
      </c>
      <c r="AA455" s="102">
        <f t="shared" si="463"/>
        <v>2.4999999999998579E-2</v>
      </c>
      <c r="AB455" s="102">
        <f t="shared" si="463"/>
        <v>1.9999999999999574E-2</v>
      </c>
      <c r="AC455" s="102">
        <f t="shared" si="463"/>
        <v>1.3333333333333641E-2</v>
      </c>
      <c r="AD455" s="102">
        <f t="shared" si="463"/>
        <v>6.6666666666659324E-3</v>
      </c>
      <c r="AE455" s="102">
        <f t="shared" si="463"/>
        <v>0</v>
      </c>
      <c r="AF455" s="102">
        <f t="shared" si="463"/>
        <v>0</v>
      </c>
      <c r="AG455" s="102">
        <f t="shared" si="463"/>
        <v>0</v>
      </c>
      <c r="AH455" s="102">
        <f t="shared" si="463"/>
        <v>0</v>
      </c>
      <c r="AI455" s="102">
        <f t="shared" si="463"/>
        <v>0</v>
      </c>
      <c r="AJ455" s="102">
        <f t="shared" si="463"/>
        <v>0</v>
      </c>
      <c r="AK455" s="102">
        <f t="shared" si="463"/>
        <v>3.9999999999995595E-3</v>
      </c>
      <c r="AL455" s="102">
        <f t="shared" si="463"/>
        <v>7.9999999999991189E-3</v>
      </c>
      <c r="AM455" s="102">
        <f t="shared" si="463"/>
        <v>1.2000000000000455E-2</v>
      </c>
      <c r="AN455" s="102">
        <f t="shared" si="463"/>
        <v>1.6000000000000014E-2</v>
      </c>
      <c r="AO455" s="102">
        <f t="shared" si="463"/>
        <v>1.9999999999999574E-2</v>
      </c>
      <c r="AP455" s="103">
        <f t="shared" si="13"/>
        <v>3.0000000000001137E-2</v>
      </c>
    </row>
    <row r="456" spans="1:42" ht="12.75">
      <c r="A456" s="109">
        <v>42475</v>
      </c>
      <c r="B456" s="106">
        <v>9.75</v>
      </c>
      <c r="C456" s="97">
        <v>9.5299999999999994</v>
      </c>
      <c r="D456" s="99">
        <v>9.4</v>
      </c>
      <c r="E456" s="99">
        <f t="shared" si="0"/>
        <v>9.3350000000000009</v>
      </c>
      <c r="F456" s="99">
        <v>9.27</v>
      </c>
      <c r="G456" s="99">
        <f t="shared" si="1"/>
        <v>9.245000000000001</v>
      </c>
      <c r="H456" s="97">
        <v>9.2200000000000006</v>
      </c>
      <c r="I456" s="100">
        <f t="shared" si="2"/>
        <v>9.2133333333333329</v>
      </c>
      <c r="J456" s="100">
        <f t="shared" si="3"/>
        <v>9.206666666666667</v>
      </c>
      <c r="K456" s="99">
        <v>9.1999999999999993</v>
      </c>
      <c r="L456" s="99">
        <f t="shared" si="4"/>
        <v>9.1979999999999986</v>
      </c>
      <c r="M456" s="99">
        <f t="shared" si="5"/>
        <v>9.1959999999999997</v>
      </c>
      <c r="N456" s="99">
        <f t="shared" si="6"/>
        <v>9.1939999999999991</v>
      </c>
      <c r="O456" s="99">
        <f t="shared" si="7"/>
        <v>9.1920000000000002</v>
      </c>
      <c r="P456" s="97">
        <v>9.19</v>
      </c>
      <c r="Q456" s="100">
        <f t="shared" si="8"/>
        <v>9.1859999999999999</v>
      </c>
      <c r="R456" s="100">
        <f t="shared" si="9"/>
        <v>9.1820000000000004</v>
      </c>
      <c r="S456" s="100">
        <f t="shared" si="10"/>
        <v>9.177999999999999</v>
      </c>
      <c r="T456" s="100">
        <f t="shared" si="11"/>
        <v>9.1739999999999995</v>
      </c>
      <c r="U456" s="107">
        <v>9.17</v>
      </c>
      <c r="V456" s="102">
        <f t="shared" ref="V456:AO456" si="464">B456-B457</f>
        <v>5.0000000000000711E-2</v>
      </c>
      <c r="W456" s="102">
        <f t="shared" si="464"/>
        <v>4.9999999999998934E-2</v>
      </c>
      <c r="X456" s="102">
        <f t="shared" si="464"/>
        <v>9.9999999999997868E-3</v>
      </c>
      <c r="Y456" s="102">
        <f t="shared" si="464"/>
        <v>-4.9999999999990052E-3</v>
      </c>
      <c r="Z456" s="102">
        <f t="shared" si="464"/>
        <v>-1.9999999999999574E-2</v>
      </c>
      <c r="AA456" s="102">
        <f t="shared" si="464"/>
        <v>-1.4999999999998792E-2</v>
      </c>
      <c r="AB456" s="102">
        <f t="shared" si="464"/>
        <v>-9.9999999999997868E-3</v>
      </c>
      <c r="AC456" s="102">
        <f t="shared" si="464"/>
        <v>-6.6666666666677088E-3</v>
      </c>
      <c r="AD456" s="102">
        <f t="shared" si="464"/>
        <v>-3.333333333332078E-3</v>
      </c>
      <c r="AE456" s="102">
        <f t="shared" si="464"/>
        <v>0</v>
      </c>
      <c r="AF456" s="102">
        <f t="shared" si="464"/>
        <v>1.9999999999988916E-3</v>
      </c>
      <c r="AG456" s="102">
        <f t="shared" si="464"/>
        <v>3.9999999999995595E-3</v>
      </c>
      <c r="AH456" s="102">
        <f t="shared" si="464"/>
        <v>6.0000000000002274E-3</v>
      </c>
      <c r="AI456" s="102">
        <f t="shared" si="464"/>
        <v>8.0000000000008953E-3</v>
      </c>
      <c r="AJ456" s="102">
        <f t="shared" si="464"/>
        <v>9.9999999999997868E-3</v>
      </c>
      <c r="AK456" s="102">
        <f t="shared" si="464"/>
        <v>8.0000000000008953E-3</v>
      </c>
      <c r="AL456" s="102">
        <f t="shared" si="464"/>
        <v>6.0000000000002274E-3</v>
      </c>
      <c r="AM456" s="102">
        <f t="shared" si="464"/>
        <v>3.9999999999995595E-3</v>
      </c>
      <c r="AN456" s="102">
        <f t="shared" si="464"/>
        <v>1.9999999999988916E-3</v>
      </c>
      <c r="AO456" s="102">
        <f t="shared" si="464"/>
        <v>0</v>
      </c>
      <c r="AP456" s="103">
        <f t="shared" si="13"/>
        <v>5.0000000000000711E-2</v>
      </c>
    </row>
    <row r="457" spans="1:42" ht="12.75">
      <c r="A457" s="109">
        <v>42474</v>
      </c>
      <c r="B457" s="106">
        <v>9.6999999999999993</v>
      </c>
      <c r="C457" s="97">
        <v>9.48</v>
      </c>
      <c r="D457" s="99">
        <v>9.39</v>
      </c>
      <c r="E457" s="99">
        <f t="shared" si="0"/>
        <v>9.34</v>
      </c>
      <c r="F457" s="99">
        <v>9.2899999999999991</v>
      </c>
      <c r="G457" s="99">
        <f t="shared" si="1"/>
        <v>9.26</v>
      </c>
      <c r="H457" s="97">
        <v>9.23</v>
      </c>
      <c r="I457" s="100">
        <f t="shared" si="2"/>
        <v>9.2200000000000006</v>
      </c>
      <c r="J457" s="100">
        <f t="shared" si="3"/>
        <v>9.2099999999999991</v>
      </c>
      <c r="K457" s="99">
        <v>9.1999999999999993</v>
      </c>
      <c r="L457" s="99">
        <f t="shared" si="4"/>
        <v>9.1959999999999997</v>
      </c>
      <c r="M457" s="99">
        <f t="shared" si="5"/>
        <v>9.1920000000000002</v>
      </c>
      <c r="N457" s="99">
        <f t="shared" si="6"/>
        <v>9.1879999999999988</v>
      </c>
      <c r="O457" s="99">
        <f t="shared" si="7"/>
        <v>9.1839999999999993</v>
      </c>
      <c r="P457" s="97">
        <v>9.18</v>
      </c>
      <c r="Q457" s="100">
        <f t="shared" si="8"/>
        <v>9.177999999999999</v>
      </c>
      <c r="R457" s="100">
        <f t="shared" si="9"/>
        <v>9.1760000000000002</v>
      </c>
      <c r="S457" s="100">
        <f t="shared" si="10"/>
        <v>9.1739999999999995</v>
      </c>
      <c r="T457" s="100">
        <f t="shared" si="11"/>
        <v>9.1720000000000006</v>
      </c>
      <c r="U457" s="107">
        <v>9.17</v>
      </c>
      <c r="V457" s="102">
        <f t="shared" ref="V457:AO457" si="465">B457-B458</f>
        <v>0</v>
      </c>
      <c r="W457" s="102">
        <f t="shared" si="465"/>
        <v>-2.9999999999999361E-2</v>
      </c>
      <c r="X457" s="102">
        <f t="shared" si="465"/>
        <v>-9.9999999999997868E-3</v>
      </c>
      <c r="Y457" s="102">
        <f t="shared" si="465"/>
        <v>0</v>
      </c>
      <c r="Z457" s="102">
        <f t="shared" si="465"/>
        <v>9.9999999999997868E-3</v>
      </c>
      <c r="AA457" s="102">
        <f t="shared" si="465"/>
        <v>9.9999999999997868E-3</v>
      </c>
      <c r="AB457" s="102">
        <f t="shared" si="465"/>
        <v>9.9999999999997868E-3</v>
      </c>
      <c r="AC457" s="102">
        <f t="shared" si="465"/>
        <v>9.9999999999997868E-3</v>
      </c>
      <c r="AD457" s="102">
        <f t="shared" si="465"/>
        <v>9.9999999999997868E-3</v>
      </c>
      <c r="AE457" s="102">
        <f t="shared" si="465"/>
        <v>9.9999999999997868E-3</v>
      </c>
      <c r="AF457" s="102">
        <f t="shared" si="465"/>
        <v>9.9999999999997868E-3</v>
      </c>
      <c r="AG457" s="102">
        <f t="shared" si="465"/>
        <v>9.9999999999997868E-3</v>
      </c>
      <c r="AH457" s="102">
        <f t="shared" si="465"/>
        <v>9.9999999999997868E-3</v>
      </c>
      <c r="AI457" s="102">
        <f t="shared" si="465"/>
        <v>9.9999999999997868E-3</v>
      </c>
      <c r="AJ457" s="102">
        <f t="shared" si="465"/>
        <v>9.9999999999997868E-3</v>
      </c>
      <c r="AK457" s="102">
        <f t="shared" si="465"/>
        <v>1.1999999999998678E-2</v>
      </c>
      <c r="AL457" s="102">
        <f t="shared" si="465"/>
        <v>1.3999999999999346E-2</v>
      </c>
      <c r="AM457" s="102">
        <f t="shared" si="465"/>
        <v>1.6000000000000014E-2</v>
      </c>
      <c r="AN457" s="102">
        <f t="shared" si="465"/>
        <v>1.8000000000000682E-2</v>
      </c>
      <c r="AO457" s="102">
        <f t="shared" si="465"/>
        <v>1.9999999999999574E-2</v>
      </c>
      <c r="AP457" s="103">
        <f t="shared" si="13"/>
        <v>1.9999999999999574E-2</v>
      </c>
    </row>
    <row r="458" spans="1:42" ht="12.75">
      <c r="A458" s="109">
        <v>42473</v>
      </c>
      <c r="B458" s="106">
        <v>9.6999999999999993</v>
      </c>
      <c r="C458" s="97">
        <v>9.51</v>
      </c>
      <c r="D458" s="99">
        <v>9.4</v>
      </c>
      <c r="E458" s="99">
        <f t="shared" si="0"/>
        <v>9.34</v>
      </c>
      <c r="F458" s="99">
        <v>9.2799999999999994</v>
      </c>
      <c r="G458" s="99">
        <f t="shared" si="1"/>
        <v>9.25</v>
      </c>
      <c r="H458" s="97">
        <v>9.2200000000000006</v>
      </c>
      <c r="I458" s="100">
        <f t="shared" si="2"/>
        <v>9.2100000000000009</v>
      </c>
      <c r="J458" s="100">
        <f t="shared" si="3"/>
        <v>9.1999999999999993</v>
      </c>
      <c r="K458" s="99">
        <v>9.19</v>
      </c>
      <c r="L458" s="99">
        <f t="shared" si="4"/>
        <v>9.1859999999999999</v>
      </c>
      <c r="M458" s="99">
        <f t="shared" si="5"/>
        <v>9.1820000000000004</v>
      </c>
      <c r="N458" s="99">
        <f t="shared" si="6"/>
        <v>9.177999999999999</v>
      </c>
      <c r="O458" s="99">
        <f t="shared" si="7"/>
        <v>9.1739999999999995</v>
      </c>
      <c r="P458" s="97">
        <v>9.17</v>
      </c>
      <c r="Q458" s="100">
        <f t="shared" si="8"/>
        <v>9.1660000000000004</v>
      </c>
      <c r="R458" s="100">
        <f t="shared" si="9"/>
        <v>9.1620000000000008</v>
      </c>
      <c r="S458" s="100">
        <f t="shared" si="10"/>
        <v>9.1579999999999995</v>
      </c>
      <c r="T458" s="100">
        <f t="shared" si="11"/>
        <v>9.1539999999999999</v>
      </c>
      <c r="U458" s="107">
        <v>9.15</v>
      </c>
      <c r="V458" s="102">
        <f t="shared" ref="V458:AO458" si="466">B458-B459</f>
        <v>9.9999999999997868E-3</v>
      </c>
      <c r="W458" s="102">
        <f t="shared" si="466"/>
        <v>2.9999999999999361E-2</v>
      </c>
      <c r="X458" s="102">
        <f t="shared" si="466"/>
        <v>5.0000000000000711E-2</v>
      </c>
      <c r="Y458" s="102">
        <f t="shared" si="466"/>
        <v>4.4999999999999929E-2</v>
      </c>
      <c r="Z458" s="102">
        <f t="shared" si="466"/>
        <v>3.9999999999999147E-2</v>
      </c>
      <c r="AA458" s="102">
        <f t="shared" si="466"/>
        <v>3.5000000000000142E-2</v>
      </c>
      <c r="AB458" s="102">
        <f t="shared" si="466"/>
        <v>3.0000000000001137E-2</v>
      </c>
      <c r="AC458" s="102">
        <f t="shared" si="466"/>
        <v>3.3333333333334991E-2</v>
      </c>
      <c r="AD458" s="102">
        <f t="shared" si="466"/>
        <v>3.6666666666665293E-2</v>
      </c>
      <c r="AE458" s="102">
        <f t="shared" si="466"/>
        <v>3.9999999999999147E-2</v>
      </c>
      <c r="AF458" s="102">
        <f t="shared" si="466"/>
        <v>4.4000000000000483E-2</v>
      </c>
      <c r="AG458" s="102">
        <f t="shared" si="466"/>
        <v>4.8000000000000043E-2</v>
      </c>
      <c r="AH458" s="102">
        <f t="shared" si="466"/>
        <v>5.1999999999999602E-2</v>
      </c>
      <c r="AI458" s="102">
        <f t="shared" si="466"/>
        <v>5.5999999999999162E-2</v>
      </c>
      <c r="AJ458" s="102">
        <f t="shared" si="466"/>
        <v>6.0000000000000497E-2</v>
      </c>
      <c r="AK458" s="102">
        <f t="shared" si="466"/>
        <v>6.0000000000000497E-2</v>
      </c>
      <c r="AL458" s="102">
        <f t="shared" si="466"/>
        <v>6.0000000000000497E-2</v>
      </c>
      <c r="AM458" s="102">
        <f t="shared" si="466"/>
        <v>6.0000000000000497E-2</v>
      </c>
      <c r="AN458" s="102">
        <f t="shared" si="466"/>
        <v>6.0000000000000497E-2</v>
      </c>
      <c r="AO458" s="102">
        <f t="shared" si="466"/>
        <v>6.0000000000000497E-2</v>
      </c>
      <c r="AP458" s="103">
        <f t="shared" si="13"/>
        <v>6.0000000000000497E-2</v>
      </c>
    </row>
    <row r="459" spans="1:42" ht="12.75">
      <c r="A459" s="109">
        <v>42472</v>
      </c>
      <c r="B459" s="106">
        <v>9.69</v>
      </c>
      <c r="C459" s="97">
        <v>9.48</v>
      </c>
      <c r="D459" s="99">
        <v>9.35</v>
      </c>
      <c r="E459" s="99">
        <f t="shared" si="0"/>
        <v>9.2949999999999999</v>
      </c>
      <c r="F459" s="99">
        <v>9.24</v>
      </c>
      <c r="G459" s="99">
        <f t="shared" si="1"/>
        <v>9.2149999999999999</v>
      </c>
      <c r="H459" s="97">
        <v>9.19</v>
      </c>
      <c r="I459" s="100">
        <f t="shared" si="2"/>
        <v>9.1766666666666659</v>
      </c>
      <c r="J459" s="100">
        <f t="shared" si="3"/>
        <v>9.163333333333334</v>
      </c>
      <c r="K459" s="99">
        <v>9.15</v>
      </c>
      <c r="L459" s="99">
        <f t="shared" si="4"/>
        <v>9.1419999999999995</v>
      </c>
      <c r="M459" s="99">
        <f t="shared" si="5"/>
        <v>9.1340000000000003</v>
      </c>
      <c r="N459" s="99">
        <f t="shared" si="6"/>
        <v>9.1259999999999994</v>
      </c>
      <c r="O459" s="99">
        <f t="shared" si="7"/>
        <v>9.1180000000000003</v>
      </c>
      <c r="P459" s="97">
        <v>9.11</v>
      </c>
      <c r="Q459" s="100">
        <f t="shared" si="8"/>
        <v>9.1059999999999999</v>
      </c>
      <c r="R459" s="100">
        <f t="shared" si="9"/>
        <v>9.1020000000000003</v>
      </c>
      <c r="S459" s="100">
        <f t="shared" si="10"/>
        <v>9.097999999999999</v>
      </c>
      <c r="T459" s="100">
        <f t="shared" si="11"/>
        <v>9.0939999999999994</v>
      </c>
      <c r="U459" s="107">
        <v>9.09</v>
      </c>
      <c r="V459" s="102">
        <f t="shared" ref="V459:AO459" si="467">B459-B460</f>
        <v>2.9999999999999361E-2</v>
      </c>
      <c r="W459" s="102">
        <f t="shared" si="467"/>
        <v>9.9999999999997868E-3</v>
      </c>
      <c r="X459" s="102">
        <f t="shared" si="467"/>
        <v>-3.0000000000001137E-2</v>
      </c>
      <c r="Y459" s="102">
        <f t="shared" si="467"/>
        <v>-2.5000000000000355E-2</v>
      </c>
      <c r="Z459" s="102">
        <f t="shared" si="467"/>
        <v>-1.9999999999999574E-2</v>
      </c>
      <c r="AA459" s="102">
        <f t="shared" si="467"/>
        <v>-9.9999999999997868E-3</v>
      </c>
      <c r="AB459" s="102">
        <f t="shared" si="467"/>
        <v>0</v>
      </c>
      <c r="AC459" s="102">
        <f t="shared" si="467"/>
        <v>0</v>
      </c>
      <c r="AD459" s="102">
        <f t="shared" si="467"/>
        <v>0</v>
      </c>
      <c r="AE459" s="102">
        <f t="shared" si="467"/>
        <v>0</v>
      </c>
      <c r="AF459" s="102">
        <f t="shared" si="467"/>
        <v>-4.0000000000013358E-3</v>
      </c>
      <c r="AG459" s="102">
        <f t="shared" si="467"/>
        <v>-8.0000000000008953E-3</v>
      </c>
      <c r="AH459" s="102">
        <f t="shared" si="467"/>
        <v>-1.2000000000000455E-2</v>
      </c>
      <c r="AI459" s="102">
        <f t="shared" si="467"/>
        <v>-1.6000000000000014E-2</v>
      </c>
      <c r="AJ459" s="102">
        <f t="shared" si="467"/>
        <v>-2.000000000000135E-2</v>
      </c>
      <c r="AK459" s="102">
        <f t="shared" si="467"/>
        <v>-2.2000000000000242E-2</v>
      </c>
      <c r="AL459" s="102">
        <f t="shared" si="467"/>
        <v>-2.3999999999999133E-2</v>
      </c>
      <c r="AM459" s="102">
        <f t="shared" si="467"/>
        <v>-2.6000000000001577E-2</v>
      </c>
      <c r="AN459" s="102">
        <f t="shared" si="467"/>
        <v>-2.8000000000000469E-2</v>
      </c>
      <c r="AO459" s="102">
        <f t="shared" si="467"/>
        <v>-2.9999999999999361E-2</v>
      </c>
      <c r="AP459" s="103">
        <f t="shared" si="13"/>
        <v>2.9999999999999361E-2</v>
      </c>
    </row>
    <row r="460" spans="1:42" ht="12.75">
      <c r="A460" s="109">
        <v>42471</v>
      </c>
      <c r="B460" s="106">
        <v>9.66</v>
      </c>
      <c r="C460" s="97">
        <v>9.4700000000000006</v>
      </c>
      <c r="D460" s="99">
        <v>9.3800000000000008</v>
      </c>
      <c r="E460" s="99">
        <f t="shared" si="0"/>
        <v>9.32</v>
      </c>
      <c r="F460" s="99">
        <v>9.26</v>
      </c>
      <c r="G460" s="99">
        <f t="shared" si="1"/>
        <v>9.2249999999999996</v>
      </c>
      <c r="H460" s="97">
        <v>9.19</v>
      </c>
      <c r="I460" s="100">
        <f t="shared" si="2"/>
        <v>9.1766666666666659</v>
      </c>
      <c r="J460" s="100">
        <f t="shared" si="3"/>
        <v>9.163333333333334</v>
      </c>
      <c r="K460" s="99">
        <v>9.15</v>
      </c>
      <c r="L460" s="99">
        <f t="shared" si="4"/>
        <v>9.1460000000000008</v>
      </c>
      <c r="M460" s="99">
        <f t="shared" si="5"/>
        <v>9.1420000000000012</v>
      </c>
      <c r="N460" s="99">
        <f t="shared" si="6"/>
        <v>9.1379999999999999</v>
      </c>
      <c r="O460" s="99">
        <f t="shared" si="7"/>
        <v>9.1340000000000003</v>
      </c>
      <c r="P460" s="97">
        <v>9.1300000000000008</v>
      </c>
      <c r="Q460" s="100">
        <f t="shared" si="8"/>
        <v>9.1280000000000001</v>
      </c>
      <c r="R460" s="100">
        <f t="shared" si="9"/>
        <v>9.1259999999999994</v>
      </c>
      <c r="S460" s="100">
        <f t="shared" si="10"/>
        <v>9.1240000000000006</v>
      </c>
      <c r="T460" s="100">
        <f t="shared" si="11"/>
        <v>9.1219999999999999</v>
      </c>
      <c r="U460" s="107">
        <v>9.1199999999999992</v>
      </c>
      <c r="V460" s="102">
        <f t="shared" ref="V460:AO460" si="468">B460-B461</f>
        <v>-0.10999999999999943</v>
      </c>
      <c r="W460" s="102">
        <f t="shared" si="468"/>
        <v>-6.9999999999998508E-2</v>
      </c>
      <c r="X460" s="102">
        <f t="shared" si="468"/>
        <v>-3.9999999999999147E-2</v>
      </c>
      <c r="Y460" s="102">
        <f t="shared" si="468"/>
        <v>-3.9999999999999147E-2</v>
      </c>
      <c r="Z460" s="102">
        <f t="shared" si="468"/>
        <v>-4.0000000000000924E-2</v>
      </c>
      <c r="AA460" s="102">
        <f t="shared" si="468"/>
        <v>-4.0000000000000924E-2</v>
      </c>
      <c r="AB460" s="102">
        <f t="shared" si="468"/>
        <v>-4.0000000000000924E-2</v>
      </c>
      <c r="AC460" s="102">
        <f t="shared" si="468"/>
        <v>-4.3333333333334778E-2</v>
      </c>
      <c r="AD460" s="102">
        <f t="shared" si="468"/>
        <v>-4.666666666666508E-2</v>
      </c>
      <c r="AE460" s="102">
        <f t="shared" si="468"/>
        <v>-4.9999999999998934E-2</v>
      </c>
      <c r="AF460" s="102">
        <f t="shared" si="468"/>
        <v>-4.7999999999998266E-2</v>
      </c>
      <c r="AG460" s="102">
        <f t="shared" si="468"/>
        <v>-4.5999999999997598E-2</v>
      </c>
      <c r="AH460" s="102">
        <f t="shared" si="468"/>
        <v>-4.4000000000000483E-2</v>
      </c>
      <c r="AI460" s="102">
        <f t="shared" si="468"/>
        <v>-4.1999999999999815E-2</v>
      </c>
      <c r="AJ460" s="102">
        <f t="shared" si="468"/>
        <v>-3.9999999999999147E-2</v>
      </c>
      <c r="AK460" s="102">
        <f t="shared" si="468"/>
        <v>-3.8000000000000256E-2</v>
      </c>
      <c r="AL460" s="102">
        <f t="shared" si="468"/>
        <v>-3.6000000000001364E-2</v>
      </c>
      <c r="AM460" s="102">
        <f t="shared" si="468"/>
        <v>-3.399999999999892E-2</v>
      </c>
      <c r="AN460" s="102">
        <f t="shared" si="468"/>
        <v>-3.2000000000000028E-2</v>
      </c>
      <c r="AO460" s="102">
        <f t="shared" si="468"/>
        <v>-3.0000000000001137E-2</v>
      </c>
      <c r="AP460" s="103">
        <f t="shared" si="13"/>
        <v>-3.0000000000001137E-2</v>
      </c>
    </row>
    <row r="461" spans="1:42" ht="12.75">
      <c r="A461" s="109">
        <v>42468</v>
      </c>
      <c r="B461" s="106">
        <v>9.77</v>
      </c>
      <c r="C461" s="97">
        <v>9.5399999999999991</v>
      </c>
      <c r="D461" s="99">
        <v>9.42</v>
      </c>
      <c r="E461" s="99">
        <f t="shared" si="0"/>
        <v>9.36</v>
      </c>
      <c r="F461" s="99">
        <v>9.3000000000000007</v>
      </c>
      <c r="G461" s="99">
        <f t="shared" si="1"/>
        <v>9.2650000000000006</v>
      </c>
      <c r="H461" s="97">
        <v>9.23</v>
      </c>
      <c r="I461" s="100">
        <f t="shared" si="2"/>
        <v>9.2200000000000006</v>
      </c>
      <c r="J461" s="100">
        <f t="shared" si="3"/>
        <v>9.2099999999999991</v>
      </c>
      <c r="K461" s="99">
        <v>9.1999999999999993</v>
      </c>
      <c r="L461" s="99">
        <f t="shared" si="4"/>
        <v>9.1939999999999991</v>
      </c>
      <c r="M461" s="99">
        <f t="shared" si="5"/>
        <v>9.1879999999999988</v>
      </c>
      <c r="N461" s="99">
        <f t="shared" si="6"/>
        <v>9.1820000000000004</v>
      </c>
      <c r="O461" s="99">
        <f t="shared" si="7"/>
        <v>9.1760000000000002</v>
      </c>
      <c r="P461" s="97">
        <v>9.17</v>
      </c>
      <c r="Q461" s="100">
        <f t="shared" si="8"/>
        <v>9.1660000000000004</v>
      </c>
      <c r="R461" s="100">
        <f t="shared" si="9"/>
        <v>9.1620000000000008</v>
      </c>
      <c r="S461" s="100">
        <f t="shared" si="10"/>
        <v>9.1579999999999995</v>
      </c>
      <c r="T461" s="100">
        <f t="shared" si="11"/>
        <v>9.1539999999999999</v>
      </c>
      <c r="U461" s="107">
        <v>9.15</v>
      </c>
      <c r="V461" s="102">
        <f t="shared" ref="V461:AO461" si="469">B461-B462</f>
        <v>0</v>
      </c>
      <c r="W461" s="102">
        <f t="shared" si="469"/>
        <v>0</v>
      </c>
      <c r="X461" s="102">
        <f t="shared" si="469"/>
        <v>-9.9999999999997868E-3</v>
      </c>
      <c r="Y461" s="102">
        <f t="shared" si="469"/>
        <v>-3.0000000000001137E-2</v>
      </c>
      <c r="Z461" s="102">
        <f t="shared" si="469"/>
        <v>-4.9999999999998934E-2</v>
      </c>
      <c r="AA461" s="102">
        <f t="shared" si="469"/>
        <v>-7.0000000000000284E-2</v>
      </c>
      <c r="AB461" s="102">
        <f t="shared" si="469"/>
        <v>-8.9999999999999858E-2</v>
      </c>
      <c r="AC461" s="102">
        <f t="shared" si="469"/>
        <v>-9.666666666666579E-2</v>
      </c>
      <c r="AD461" s="102">
        <f t="shared" si="469"/>
        <v>-0.10333333333333528</v>
      </c>
      <c r="AE461" s="102">
        <f t="shared" si="469"/>
        <v>-0.11000000000000121</v>
      </c>
      <c r="AF461" s="102">
        <f t="shared" si="469"/>
        <v>-0.11000000000000121</v>
      </c>
      <c r="AG461" s="102">
        <f t="shared" si="469"/>
        <v>-0.11000000000000121</v>
      </c>
      <c r="AH461" s="102">
        <f t="shared" si="469"/>
        <v>-0.10999999999999943</v>
      </c>
      <c r="AI461" s="102">
        <f t="shared" si="469"/>
        <v>-0.10999999999999943</v>
      </c>
      <c r="AJ461" s="102">
        <f t="shared" si="469"/>
        <v>-0.10999999999999943</v>
      </c>
      <c r="AK461" s="102">
        <f t="shared" si="469"/>
        <v>-0.10799999999999876</v>
      </c>
      <c r="AL461" s="102">
        <f t="shared" si="469"/>
        <v>-0.1059999999999981</v>
      </c>
      <c r="AM461" s="102">
        <f t="shared" si="469"/>
        <v>-0.10400000000000098</v>
      </c>
      <c r="AN461" s="102">
        <f t="shared" si="469"/>
        <v>-0.10200000000000031</v>
      </c>
      <c r="AO461" s="102">
        <f t="shared" si="469"/>
        <v>-9.9999999999999645E-2</v>
      </c>
      <c r="AP461" s="103">
        <f t="shared" si="13"/>
        <v>0</v>
      </c>
    </row>
    <row r="462" spans="1:42" ht="12.75">
      <c r="A462" s="109">
        <v>42467</v>
      </c>
      <c r="B462" s="106">
        <v>9.77</v>
      </c>
      <c r="C462" s="97">
        <v>9.5399999999999991</v>
      </c>
      <c r="D462" s="99">
        <v>9.43</v>
      </c>
      <c r="E462" s="99">
        <f t="shared" si="0"/>
        <v>9.39</v>
      </c>
      <c r="F462" s="99">
        <v>9.35</v>
      </c>
      <c r="G462" s="99">
        <f t="shared" si="1"/>
        <v>9.3350000000000009</v>
      </c>
      <c r="H462" s="97">
        <v>9.32</v>
      </c>
      <c r="I462" s="100">
        <f t="shared" si="2"/>
        <v>9.3166666666666664</v>
      </c>
      <c r="J462" s="100">
        <f t="shared" si="3"/>
        <v>9.3133333333333344</v>
      </c>
      <c r="K462" s="99">
        <v>9.31</v>
      </c>
      <c r="L462" s="99">
        <f t="shared" si="4"/>
        <v>9.3040000000000003</v>
      </c>
      <c r="M462" s="99">
        <f t="shared" si="5"/>
        <v>9.298</v>
      </c>
      <c r="N462" s="99">
        <f t="shared" si="6"/>
        <v>9.2919999999999998</v>
      </c>
      <c r="O462" s="99">
        <f t="shared" si="7"/>
        <v>9.2859999999999996</v>
      </c>
      <c r="P462" s="97">
        <v>9.2799999999999994</v>
      </c>
      <c r="Q462" s="100">
        <f t="shared" si="8"/>
        <v>9.2739999999999991</v>
      </c>
      <c r="R462" s="100">
        <f t="shared" si="9"/>
        <v>9.2679999999999989</v>
      </c>
      <c r="S462" s="100">
        <f t="shared" si="10"/>
        <v>9.2620000000000005</v>
      </c>
      <c r="T462" s="100">
        <f t="shared" si="11"/>
        <v>9.2560000000000002</v>
      </c>
      <c r="U462" s="107">
        <v>9.25</v>
      </c>
      <c r="V462" s="102">
        <f t="shared" ref="V462:AO462" si="470">B462-B463</f>
        <v>-3.0000000000001137E-2</v>
      </c>
      <c r="W462" s="102">
        <f t="shared" si="470"/>
        <v>4.9999999999998934E-2</v>
      </c>
      <c r="X462" s="102">
        <f t="shared" si="470"/>
        <v>7.0000000000000284E-2</v>
      </c>
      <c r="Y462" s="102">
        <f t="shared" si="470"/>
        <v>8.5000000000000853E-2</v>
      </c>
      <c r="Z462" s="102">
        <f t="shared" si="470"/>
        <v>9.9999999999999645E-2</v>
      </c>
      <c r="AA462" s="102">
        <f t="shared" si="470"/>
        <v>0.11500000000000199</v>
      </c>
      <c r="AB462" s="102">
        <f t="shared" si="470"/>
        <v>0.13000000000000078</v>
      </c>
      <c r="AC462" s="102">
        <f t="shared" si="470"/>
        <v>0.14000000000000057</v>
      </c>
      <c r="AD462" s="102">
        <f t="shared" si="470"/>
        <v>0.15000000000000036</v>
      </c>
      <c r="AE462" s="102">
        <f t="shared" si="470"/>
        <v>0.16000000000000014</v>
      </c>
      <c r="AF462" s="102">
        <f t="shared" si="470"/>
        <v>0.15799999999999947</v>
      </c>
      <c r="AG462" s="102">
        <f t="shared" si="470"/>
        <v>0.15599999999999881</v>
      </c>
      <c r="AH462" s="102">
        <f t="shared" si="470"/>
        <v>0.15399999999999991</v>
      </c>
      <c r="AI462" s="102">
        <f t="shared" si="470"/>
        <v>0.15199999999999925</v>
      </c>
      <c r="AJ462" s="102">
        <f t="shared" si="470"/>
        <v>0.14999999999999858</v>
      </c>
      <c r="AK462" s="102">
        <f t="shared" si="470"/>
        <v>0.14599999999999902</v>
      </c>
      <c r="AL462" s="102">
        <f t="shared" si="470"/>
        <v>0.14199999999999946</v>
      </c>
      <c r="AM462" s="102">
        <f t="shared" si="470"/>
        <v>0.1379999999999999</v>
      </c>
      <c r="AN462" s="102">
        <f t="shared" si="470"/>
        <v>0.13400000000000034</v>
      </c>
      <c r="AO462" s="102">
        <f t="shared" si="470"/>
        <v>0.13000000000000078</v>
      </c>
      <c r="AP462" s="103">
        <f t="shared" si="13"/>
        <v>0.16000000000000014</v>
      </c>
    </row>
    <row r="463" spans="1:42" ht="12.75">
      <c r="A463" s="109">
        <v>42466</v>
      </c>
      <c r="B463" s="106">
        <v>9.8000000000000007</v>
      </c>
      <c r="C463" s="97">
        <v>9.49</v>
      </c>
      <c r="D463" s="99">
        <v>9.36</v>
      </c>
      <c r="E463" s="99">
        <f t="shared" si="0"/>
        <v>9.3049999999999997</v>
      </c>
      <c r="F463" s="99">
        <v>9.25</v>
      </c>
      <c r="G463" s="99">
        <f t="shared" si="1"/>
        <v>9.2199999999999989</v>
      </c>
      <c r="H463" s="97">
        <v>9.19</v>
      </c>
      <c r="I463" s="100">
        <f t="shared" si="2"/>
        <v>9.1766666666666659</v>
      </c>
      <c r="J463" s="100">
        <f t="shared" si="3"/>
        <v>9.163333333333334</v>
      </c>
      <c r="K463" s="99">
        <v>9.15</v>
      </c>
      <c r="L463" s="99">
        <f t="shared" si="4"/>
        <v>9.1460000000000008</v>
      </c>
      <c r="M463" s="99">
        <f t="shared" si="5"/>
        <v>9.1420000000000012</v>
      </c>
      <c r="N463" s="99">
        <f t="shared" si="6"/>
        <v>9.1379999999999999</v>
      </c>
      <c r="O463" s="99">
        <f t="shared" si="7"/>
        <v>9.1340000000000003</v>
      </c>
      <c r="P463" s="97">
        <v>9.1300000000000008</v>
      </c>
      <c r="Q463" s="100">
        <f t="shared" si="8"/>
        <v>9.1280000000000001</v>
      </c>
      <c r="R463" s="100">
        <f t="shared" si="9"/>
        <v>9.1259999999999994</v>
      </c>
      <c r="S463" s="100">
        <f t="shared" si="10"/>
        <v>9.1240000000000006</v>
      </c>
      <c r="T463" s="100">
        <f t="shared" si="11"/>
        <v>9.1219999999999999</v>
      </c>
      <c r="U463" s="107">
        <v>9.1199999999999992</v>
      </c>
      <c r="V463" s="102">
        <f t="shared" ref="V463:AO463" si="471">B463-B464</f>
        <v>-2.9999999999999361E-2</v>
      </c>
      <c r="W463" s="102">
        <f t="shared" si="471"/>
        <v>-9.9999999999997868E-3</v>
      </c>
      <c r="X463" s="102">
        <f t="shared" si="471"/>
        <v>-9.9999999999997868E-3</v>
      </c>
      <c r="Y463" s="102">
        <f t="shared" si="471"/>
        <v>-1.5000000000000568E-2</v>
      </c>
      <c r="Z463" s="102">
        <f t="shared" si="471"/>
        <v>-1.9999999999999574E-2</v>
      </c>
      <c r="AA463" s="102">
        <f t="shared" si="471"/>
        <v>-3.0000000000001137E-2</v>
      </c>
      <c r="AB463" s="102">
        <f t="shared" si="471"/>
        <v>-4.0000000000000924E-2</v>
      </c>
      <c r="AC463" s="102">
        <f t="shared" si="471"/>
        <v>-4.3333333333334778E-2</v>
      </c>
      <c r="AD463" s="102">
        <f t="shared" si="471"/>
        <v>-4.666666666666508E-2</v>
      </c>
      <c r="AE463" s="102">
        <f t="shared" si="471"/>
        <v>-4.9999999999998934E-2</v>
      </c>
      <c r="AF463" s="102">
        <f t="shared" si="471"/>
        <v>-4.5999999999999375E-2</v>
      </c>
      <c r="AG463" s="102">
        <f t="shared" si="471"/>
        <v>-4.1999999999998039E-2</v>
      </c>
      <c r="AH463" s="102">
        <f t="shared" si="471"/>
        <v>-3.8000000000000256E-2</v>
      </c>
      <c r="AI463" s="102">
        <f t="shared" si="471"/>
        <v>-3.399999999999892E-2</v>
      </c>
      <c r="AJ463" s="102">
        <f t="shared" si="471"/>
        <v>-2.9999999999999361E-2</v>
      </c>
      <c r="AK463" s="102">
        <f t="shared" si="471"/>
        <v>-2.8000000000000469E-2</v>
      </c>
      <c r="AL463" s="102">
        <f t="shared" si="471"/>
        <v>-2.6000000000001577E-2</v>
      </c>
      <c r="AM463" s="102">
        <f t="shared" si="471"/>
        <v>-2.3999999999999133E-2</v>
      </c>
      <c r="AN463" s="102">
        <f t="shared" si="471"/>
        <v>-2.2000000000000242E-2</v>
      </c>
      <c r="AO463" s="102">
        <f t="shared" si="471"/>
        <v>-2.000000000000135E-2</v>
      </c>
      <c r="AP463" s="103">
        <f t="shared" si="13"/>
        <v>-9.9999999999997868E-3</v>
      </c>
    </row>
    <row r="464" spans="1:42" ht="12.75">
      <c r="A464" s="109">
        <v>42465</v>
      </c>
      <c r="B464" s="106">
        <v>9.83</v>
      </c>
      <c r="C464" s="97">
        <v>9.5</v>
      </c>
      <c r="D464" s="99">
        <v>9.3699999999999992</v>
      </c>
      <c r="E464" s="99">
        <f t="shared" si="0"/>
        <v>9.32</v>
      </c>
      <c r="F464" s="99">
        <v>9.27</v>
      </c>
      <c r="G464" s="99">
        <f t="shared" si="1"/>
        <v>9.25</v>
      </c>
      <c r="H464" s="97">
        <v>9.23</v>
      </c>
      <c r="I464" s="100">
        <f t="shared" si="2"/>
        <v>9.2200000000000006</v>
      </c>
      <c r="J464" s="100">
        <f t="shared" si="3"/>
        <v>9.2099999999999991</v>
      </c>
      <c r="K464" s="99">
        <v>9.1999999999999993</v>
      </c>
      <c r="L464" s="99">
        <f t="shared" si="4"/>
        <v>9.1920000000000002</v>
      </c>
      <c r="M464" s="99">
        <f t="shared" si="5"/>
        <v>9.1839999999999993</v>
      </c>
      <c r="N464" s="99">
        <f t="shared" si="6"/>
        <v>9.1760000000000002</v>
      </c>
      <c r="O464" s="99">
        <f t="shared" si="7"/>
        <v>9.1679999999999993</v>
      </c>
      <c r="P464" s="97">
        <v>9.16</v>
      </c>
      <c r="Q464" s="100">
        <f t="shared" si="8"/>
        <v>9.1560000000000006</v>
      </c>
      <c r="R464" s="100">
        <f t="shared" si="9"/>
        <v>9.152000000000001</v>
      </c>
      <c r="S464" s="100">
        <f t="shared" si="10"/>
        <v>9.1479999999999997</v>
      </c>
      <c r="T464" s="100">
        <f t="shared" si="11"/>
        <v>9.1440000000000001</v>
      </c>
      <c r="U464" s="107">
        <v>9.14</v>
      </c>
      <c r="V464" s="102">
        <f t="shared" ref="V464:AO464" si="472">B464-B465</f>
        <v>-1.9999999999999574E-2</v>
      </c>
      <c r="W464" s="102">
        <f t="shared" si="472"/>
        <v>-3.9999999999999147E-2</v>
      </c>
      <c r="X464" s="102">
        <f t="shared" si="472"/>
        <v>9.9999999999997868E-3</v>
      </c>
      <c r="Y464" s="102">
        <f t="shared" si="472"/>
        <v>4.0000000000000924E-2</v>
      </c>
      <c r="Z464" s="102">
        <f t="shared" si="472"/>
        <v>7.0000000000000284E-2</v>
      </c>
      <c r="AA464" s="102">
        <f t="shared" si="472"/>
        <v>7.4999999999999289E-2</v>
      </c>
      <c r="AB464" s="102">
        <f t="shared" si="472"/>
        <v>8.0000000000000071E-2</v>
      </c>
      <c r="AC464" s="102">
        <f t="shared" si="472"/>
        <v>8.3333333333333925E-2</v>
      </c>
      <c r="AD464" s="102">
        <f t="shared" si="472"/>
        <v>8.6666666666666003E-2</v>
      </c>
      <c r="AE464" s="102">
        <f t="shared" si="472"/>
        <v>8.9999999999999858E-2</v>
      </c>
      <c r="AF464" s="102">
        <f t="shared" si="472"/>
        <v>9.2000000000000526E-2</v>
      </c>
      <c r="AG464" s="102">
        <f t="shared" si="472"/>
        <v>9.3999999999999417E-2</v>
      </c>
      <c r="AH464" s="102">
        <f t="shared" si="472"/>
        <v>9.6000000000000085E-2</v>
      </c>
      <c r="AI464" s="102">
        <f t="shared" si="472"/>
        <v>9.7999999999998977E-2</v>
      </c>
      <c r="AJ464" s="102">
        <f t="shared" si="472"/>
        <v>9.9999999999999645E-2</v>
      </c>
      <c r="AK464" s="102">
        <f t="shared" si="472"/>
        <v>9.9999999999999645E-2</v>
      </c>
      <c r="AL464" s="102">
        <f t="shared" si="472"/>
        <v>0.10000000000000142</v>
      </c>
      <c r="AM464" s="102">
        <f t="shared" si="472"/>
        <v>9.9999999999999645E-2</v>
      </c>
      <c r="AN464" s="102">
        <f t="shared" si="472"/>
        <v>0.10000000000000142</v>
      </c>
      <c r="AO464" s="102">
        <f t="shared" si="472"/>
        <v>0.10000000000000142</v>
      </c>
      <c r="AP464" s="103">
        <f t="shared" si="13"/>
        <v>0.10000000000000142</v>
      </c>
    </row>
    <row r="465" spans="1:42" ht="12.75">
      <c r="A465" s="109">
        <v>42464</v>
      </c>
      <c r="B465" s="106">
        <v>9.85</v>
      </c>
      <c r="C465" s="97">
        <v>9.5399999999999991</v>
      </c>
      <c r="D465" s="99">
        <v>9.36</v>
      </c>
      <c r="E465" s="99">
        <f t="shared" si="0"/>
        <v>9.2799999999999994</v>
      </c>
      <c r="F465" s="99">
        <v>9.1999999999999993</v>
      </c>
      <c r="G465" s="99">
        <f t="shared" si="1"/>
        <v>9.1750000000000007</v>
      </c>
      <c r="H465" s="97">
        <v>9.15</v>
      </c>
      <c r="I465" s="100">
        <f t="shared" si="2"/>
        <v>9.1366666666666667</v>
      </c>
      <c r="J465" s="100">
        <f t="shared" si="3"/>
        <v>9.1233333333333331</v>
      </c>
      <c r="K465" s="99">
        <v>9.11</v>
      </c>
      <c r="L465" s="99">
        <f t="shared" si="4"/>
        <v>9.1</v>
      </c>
      <c r="M465" s="99">
        <f t="shared" si="5"/>
        <v>9.09</v>
      </c>
      <c r="N465" s="99">
        <f t="shared" si="6"/>
        <v>9.08</v>
      </c>
      <c r="O465" s="99">
        <f t="shared" si="7"/>
        <v>9.07</v>
      </c>
      <c r="P465" s="97">
        <v>9.06</v>
      </c>
      <c r="Q465" s="100">
        <f t="shared" si="8"/>
        <v>9.0560000000000009</v>
      </c>
      <c r="R465" s="100">
        <f t="shared" si="9"/>
        <v>9.0519999999999996</v>
      </c>
      <c r="S465" s="100">
        <f t="shared" si="10"/>
        <v>9.048</v>
      </c>
      <c r="T465" s="100">
        <f t="shared" si="11"/>
        <v>9.0439999999999987</v>
      </c>
      <c r="U465" s="107">
        <v>9.0399999999999991</v>
      </c>
      <c r="V465" s="102">
        <f t="shared" ref="V465:AO465" si="473">B465-B466</f>
        <v>9.9999999999997868E-3</v>
      </c>
      <c r="W465" s="102">
        <f t="shared" si="473"/>
        <v>6.9999999999998508E-2</v>
      </c>
      <c r="X465" s="102">
        <f t="shared" si="473"/>
        <v>5.9999999999998721E-2</v>
      </c>
      <c r="Y465" s="102">
        <f t="shared" si="473"/>
        <v>3.4999999999998366E-2</v>
      </c>
      <c r="Z465" s="102">
        <f t="shared" si="473"/>
        <v>9.9999999999997868E-3</v>
      </c>
      <c r="AA465" s="102">
        <f t="shared" si="473"/>
        <v>5.0000000000007816E-3</v>
      </c>
      <c r="AB465" s="102">
        <f t="shared" si="473"/>
        <v>0</v>
      </c>
      <c r="AC465" s="102">
        <f t="shared" si="473"/>
        <v>0</v>
      </c>
      <c r="AD465" s="102">
        <f t="shared" si="473"/>
        <v>0</v>
      </c>
      <c r="AE465" s="102">
        <f t="shared" si="473"/>
        <v>0</v>
      </c>
      <c r="AF465" s="102">
        <f t="shared" si="473"/>
        <v>0</v>
      </c>
      <c r="AG465" s="102">
        <f t="shared" si="473"/>
        <v>0</v>
      </c>
      <c r="AH465" s="102">
        <f t="shared" si="473"/>
        <v>0</v>
      </c>
      <c r="AI465" s="102">
        <f t="shared" si="473"/>
        <v>0</v>
      </c>
      <c r="AJ465" s="102">
        <f t="shared" si="473"/>
        <v>0</v>
      </c>
      <c r="AK465" s="102">
        <f t="shared" si="473"/>
        <v>2.0000000000006679E-3</v>
      </c>
      <c r="AL465" s="102">
        <f t="shared" si="473"/>
        <v>3.9999999999995595E-3</v>
      </c>
      <c r="AM465" s="102">
        <f t="shared" si="473"/>
        <v>6.0000000000002274E-3</v>
      </c>
      <c r="AN465" s="102">
        <f t="shared" si="473"/>
        <v>7.9999999999991189E-3</v>
      </c>
      <c r="AO465" s="102">
        <f t="shared" si="473"/>
        <v>9.9999999999997868E-3</v>
      </c>
      <c r="AP465" s="103">
        <f t="shared" si="13"/>
        <v>6.9999999999998508E-2</v>
      </c>
    </row>
    <row r="466" spans="1:42" ht="12.75">
      <c r="A466" s="109">
        <v>42461</v>
      </c>
      <c r="B466" s="106">
        <v>9.84</v>
      </c>
      <c r="C466" s="97">
        <v>9.4700000000000006</v>
      </c>
      <c r="D466" s="99">
        <v>9.3000000000000007</v>
      </c>
      <c r="E466" s="99">
        <f t="shared" si="0"/>
        <v>9.245000000000001</v>
      </c>
      <c r="F466" s="99">
        <v>9.19</v>
      </c>
      <c r="G466" s="99">
        <f t="shared" si="1"/>
        <v>9.17</v>
      </c>
      <c r="H466" s="97">
        <v>9.15</v>
      </c>
      <c r="I466" s="100">
        <f t="shared" si="2"/>
        <v>9.1366666666666667</v>
      </c>
      <c r="J466" s="100">
        <f t="shared" si="3"/>
        <v>9.1233333333333331</v>
      </c>
      <c r="K466" s="99">
        <v>9.11</v>
      </c>
      <c r="L466" s="99">
        <f t="shared" si="4"/>
        <v>9.1</v>
      </c>
      <c r="M466" s="99">
        <f t="shared" si="5"/>
        <v>9.09</v>
      </c>
      <c r="N466" s="99">
        <f t="shared" si="6"/>
        <v>9.08</v>
      </c>
      <c r="O466" s="99">
        <f t="shared" si="7"/>
        <v>9.07</v>
      </c>
      <c r="P466" s="97">
        <v>9.06</v>
      </c>
      <c r="Q466" s="100">
        <f t="shared" si="8"/>
        <v>9.0540000000000003</v>
      </c>
      <c r="R466" s="100">
        <f t="shared" si="9"/>
        <v>9.048</v>
      </c>
      <c r="S466" s="100">
        <f t="shared" si="10"/>
        <v>9.0419999999999998</v>
      </c>
      <c r="T466" s="100">
        <f t="shared" si="11"/>
        <v>9.0359999999999996</v>
      </c>
      <c r="U466" s="107">
        <v>9.0299999999999994</v>
      </c>
      <c r="V466" s="102">
        <f t="shared" ref="V466:AO466" si="474">B466-B467</f>
        <v>-4.0000000000000924E-2</v>
      </c>
      <c r="W466" s="102">
        <f t="shared" si="474"/>
        <v>-9.9999999999997868E-3</v>
      </c>
      <c r="X466" s="102">
        <f t="shared" si="474"/>
        <v>2.000000000000135E-2</v>
      </c>
      <c r="Y466" s="102">
        <f t="shared" si="474"/>
        <v>4.0000000000000924E-2</v>
      </c>
      <c r="Z466" s="102">
        <f t="shared" si="474"/>
        <v>5.9999999999998721E-2</v>
      </c>
      <c r="AA466" s="102">
        <f t="shared" si="474"/>
        <v>6.4999999999999503E-2</v>
      </c>
      <c r="AB466" s="102">
        <f t="shared" si="474"/>
        <v>7.0000000000000284E-2</v>
      </c>
      <c r="AC466" s="102">
        <f t="shared" si="474"/>
        <v>7.0000000000000284E-2</v>
      </c>
      <c r="AD466" s="102">
        <f t="shared" si="474"/>
        <v>7.0000000000000284E-2</v>
      </c>
      <c r="AE466" s="102">
        <f t="shared" si="474"/>
        <v>7.0000000000000284E-2</v>
      </c>
      <c r="AF466" s="102">
        <f t="shared" si="474"/>
        <v>6.6000000000000725E-2</v>
      </c>
      <c r="AG466" s="102">
        <f t="shared" si="474"/>
        <v>6.2000000000001165E-2</v>
      </c>
      <c r="AH466" s="102">
        <f t="shared" si="474"/>
        <v>5.7999999999999829E-2</v>
      </c>
      <c r="AI466" s="102">
        <f t="shared" si="474"/>
        <v>5.400000000000027E-2</v>
      </c>
      <c r="AJ466" s="102">
        <f t="shared" si="474"/>
        <v>5.0000000000000711E-2</v>
      </c>
      <c r="AK466" s="102">
        <f t="shared" si="474"/>
        <v>4.6000000000001151E-2</v>
      </c>
      <c r="AL466" s="102">
        <f t="shared" si="474"/>
        <v>4.1999999999999815E-2</v>
      </c>
      <c r="AM466" s="102">
        <f t="shared" si="474"/>
        <v>3.8000000000000256E-2</v>
      </c>
      <c r="AN466" s="102">
        <f t="shared" si="474"/>
        <v>3.399999999999892E-2</v>
      </c>
      <c r="AO466" s="102">
        <f t="shared" si="474"/>
        <v>2.9999999999999361E-2</v>
      </c>
      <c r="AP466" s="103">
        <f t="shared" si="13"/>
        <v>7.0000000000000284E-2</v>
      </c>
    </row>
    <row r="467" spans="1:42" ht="12.75">
      <c r="A467" s="109">
        <v>42460</v>
      </c>
      <c r="B467" s="106">
        <v>9.8800000000000008</v>
      </c>
      <c r="C467" s="97">
        <v>9.48</v>
      </c>
      <c r="D467" s="99">
        <v>9.2799999999999994</v>
      </c>
      <c r="E467" s="99">
        <f t="shared" si="0"/>
        <v>9.2050000000000001</v>
      </c>
      <c r="F467" s="99">
        <v>9.1300000000000008</v>
      </c>
      <c r="G467" s="99">
        <f t="shared" si="1"/>
        <v>9.1050000000000004</v>
      </c>
      <c r="H467" s="97">
        <v>9.08</v>
      </c>
      <c r="I467" s="100">
        <f t="shared" si="2"/>
        <v>9.0666666666666664</v>
      </c>
      <c r="J467" s="100">
        <f t="shared" si="3"/>
        <v>9.0533333333333328</v>
      </c>
      <c r="K467" s="99">
        <v>9.0399999999999991</v>
      </c>
      <c r="L467" s="99">
        <f t="shared" si="4"/>
        <v>9.0339999999999989</v>
      </c>
      <c r="M467" s="99">
        <f t="shared" si="5"/>
        <v>9.0279999999999987</v>
      </c>
      <c r="N467" s="99">
        <f t="shared" si="6"/>
        <v>9.0220000000000002</v>
      </c>
      <c r="O467" s="99">
        <f t="shared" si="7"/>
        <v>9.016</v>
      </c>
      <c r="P467" s="97">
        <v>9.01</v>
      </c>
      <c r="Q467" s="100">
        <f t="shared" si="8"/>
        <v>9.0079999999999991</v>
      </c>
      <c r="R467" s="100">
        <f t="shared" si="9"/>
        <v>9.0060000000000002</v>
      </c>
      <c r="S467" s="100">
        <f t="shared" si="10"/>
        <v>9.0039999999999996</v>
      </c>
      <c r="T467" s="100">
        <f t="shared" si="11"/>
        <v>9.0020000000000007</v>
      </c>
      <c r="U467" s="107">
        <v>9</v>
      </c>
      <c r="V467" s="102">
        <f t="shared" ref="V467:AO467" si="475">B467-B468</f>
        <v>0.21000000000000085</v>
      </c>
      <c r="W467" s="102">
        <f t="shared" si="475"/>
        <v>8.9999999999999858E-2</v>
      </c>
      <c r="X467" s="102">
        <f t="shared" si="475"/>
        <v>9.9999999999997868E-3</v>
      </c>
      <c r="Y467" s="102">
        <f t="shared" si="475"/>
        <v>-1.4999999999998792E-2</v>
      </c>
      <c r="Z467" s="102">
        <f t="shared" si="475"/>
        <v>-3.9999999999999147E-2</v>
      </c>
      <c r="AA467" s="102">
        <f t="shared" si="475"/>
        <v>-4.4999999999999929E-2</v>
      </c>
      <c r="AB467" s="102">
        <f t="shared" si="475"/>
        <v>-5.0000000000000711E-2</v>
      </c>
      <c r="AC467" s="102">
        <f t="shared" si="475"/>
        <v>-4.6666666666666856E-2</v>
      </c>
      <c r="AD467" s="102">
        <f t="shared" si="475"/>
        <v>-4.3333333333334778E-2</v>
      </c>
      <c r="AE467" s="102">
        <f t="shared" si="475"/>
        <v>-4.0000000000000924E-2</v>
      </c>
      <c r="AF467" s="102">
        <f t="shared" si="475"/>
        <v>-4.0000000000000924E-2</v>
      </c>
      <c r="AG467" s="102">
        <f t="shared" si="475"/>
        <v>-4.0000000000000924E-2</v>
      </c>
      <c r="AH467" s="102">
        <f t="shared" si="475"/>
        <v>-4.0000000000000924E-2</v>
      </c>
      <c r="AI467" s="102">
        <f t="shared" si="475"/>
        <v>-4.0000000000000924E-2</v>
      </c>
      <c r="AJ467" s="102">
        <f t="shared" si="475"/>
        <v>-4.0000000000000924E-2</v>
      </c>
      <c r="AK467" s="102">
        <f t="shared" si="475"/>
        <v>-4.0000000000000924E-2</v>
      </c>
      <c r="AL467" s="102">
        <f t="shared" si="475"/>
        <v>-3.9999999999999147E-2</v>
      </c>
      <c r="AM467" s="102">
        <f t="shared" si="475"/>
        <v>-4.0000000000000924E-2</v>
      </c>
      <c r="AN467" s="102">
        <f t="shared" si="475"/>
        <v>-3.9999999999999147E-2</v>
      </c>
      <c r="AO467" s="102">
        <f t="shared" si="475"/>
        <v>-3.9999999999999147E-2</v>
      </c>
      <c r="AP467" s="103">
        <f t="shared" si="13"/>
        <v>0.21000000000000085</v>
      </c>
    </row>
    <row r="468" spans="1:42" ht="12.75">
      <c r="A468" s="109">
        <v>42459</v>
      </c>
      <c r="B468" s="106">
        <v>9.67</v>
      </c>
      <c r="C468" s="97">
        <v>9.39</v>
      </c>
      <c r="D468" s="99">
        <v>9.27</v>
      </c>
      <c r="E468" s="99">
        <f t="shared" si="0"/>
        <v>9.2199999999999989</v>
      </c>
      <c r="F468" s="99">
        <v>9.17</v>
      </c>
      <c r="G468" s="99">
        <f t="shared" si="1"/>
        <v>9.15</v>
      </c>
      <c r="H468" s="97">
        <v>9.1300000000000008</v>
      </c>
      <c r="I468" s="100">
        <f t="shared" si="2"/>
        <v>9.1133333333333333</v>
      </c>
      <c r="J468" s="100">
        <f t="shared" si="3"/>
        <v>9.0966666666666676</v>
      </c>
      <c r="K468" s="99">
        <v>9.08</v>
      </c>
      <c r="L468" s="99">
        <f t="shared" si="4"/>
        <v>9.0739999999999998</v>
      </c>
      <c r="M468" s="99">
        <f t="shared" si="5"/>
        <v>9.0679999999999996</v>
      </c>
      <c r="N468" s="99">
        <f t="shared" si="6"/>
        <v>9.0620000000000012</v>
      </c>
      <c r="O468" s="99">
        <f t="shared" si="7"/>
        <v>9.0560000000000009</v>
      </c>
      <c r="P468" s="97">
        <v>9.0500000000000007</v>
      </c>
      <c r="Q468" s="100">
        <f t="shared" si="8"/>
        <v>9.048</v>
      </c>
      <c r="R468" s="100">
        <f t="shared" si="9"/>
        <v>9.0459999999999994</v>
      </c>
      <c r="S468" s="100">
        <f t="shared" si="10"/>
        <v>9.0440000000000005</v>
      </c>
      <c r="T468" s="100">
        <f t="shared" si="11"/>
        <v>9.0419999999999998</v>
      </c>
      <c r="U468" s="107">
        <v>9.0399999999999991</v>
      </c>
      <c r="V468" s="102">
        <f t="shared" ref="V468:AO468" si="476">B468-B469</f>
        <v>9.9999999999997868E-3</v>
      </c>
      <c r="W468" s="102">
        <f t="shared" si="476"/>
        <v>-3.9999999999999147E-2</v>
      </c>
      <c r="X468" s="102">
        <f t="shared" si="476"/>
        <v>-8.0000000000000071E-2</v>
      </c>
      <c r="Y468" s="102">
        <f t="shared" si="476"/>
        <v>-0.10000000000000142</v>
      </c>
      <c r="Z468" s="102">
        <f t="shared" si="476"/>
        <v>-0.11999999999999922</v>
      </c>
      <c r="AA468" s="102">
        <f t="shared" si="476"/>
        <v>-0.11500000000000021</v>
      </c>
      <c r="AB468" s="102">
        <f t="shared" si="476"/>
        <v>-0.10999999999999943</v>
      </c>
      <c r="AC468" s="102">
        <f t="shared" si="476"/>
        <v>-0.12000000000000099</v>
      </c>
      <c r="AD468" s="102">
        <f t="shared" si="476"/>
        <v>-0.12999999999999901</v>
      </c>
      <c r="AE468" s="102">
        <f t="shared" si="476"/>
        <v>-0.14000000000000057</v>
      </c>
      <c r="AF468" s="102">
        <f t="shared" si="476"/>
        <v>-0.14000000000000057</v>
      </c>
      <c r="AG468" s="102">
        <f t="shared" si="476"/>
        <v>-0.14000000000000057</v>
      </c>
      <c r="AH468" s="102">
        <f t="shared" si="476"/>
        <v>-0.13999999999999879</v>
      </c>
      <c r="AI468" s="102">
        <f t="shared" si="476"/>
        <v>-0.13999999999999879</v>
      </c>
      <c r="AJ468" s="102">
        <f t="shared" si="476"/>
        <v>-0.13999999999999879</v>
      </c>
      <c r="AK468" s="102">
        <f t="shared" si="476"/>
        <v>-0.13999999999999879</v>
      </c>
      <c r="AL468" s="102">
        <f t="shared" si="476"/>
        <v>-0.14000000000000057</v>
      </c>
      <c r="AM468" s="102">
        <f t="shared" si="476"/>
        <v>-0.13999999999999879</v>
      </c>
      <c r="AN468" s="102">
        <f t="shared" si="476"/>
        <v>-0.14000000000000057</v>
      </c>
      <c r="AO468" s="102">
        <f t="shared" si="476"/>
        <v>-0.14000000000000057</v>
      </c>
      <c r="AP468" s="103">
        <f t="shared" si="13"/>
        <v>9.9999999999997868E-3</v>
      </c>
    </row>
    <row r="469" spans="1:42" ht="12.75">
      <c r="A469" s="109">
        <v>42458</v>
      </c>
      <c r="B469" s="106">
        <v>9.66</v>
      </c>
      <c r="C469" s="97">
        <v>9.43</v>
      </c>
      <c r="D469" s="99">
        <v>9.35</v>
      </c>
      <c r="E469" s="99">
        <f t="shared" si="0"/>
        <v>9.32</v>
      </c>
      <c r="F469" s="99">
        <v>9.2899999999999991</v>
      </c>
      <c r="G469" s="99">
        <f t="shared" si="1"/>
        <v>9.2650000000000006</v>
      </c>
      <c r="H469" s="97">
        <v>9.24</v>
      </c>
      <c r="I469" s="100">
        <f t="shared" si="2"/>
        <v>9.2333333333333343</v>
      </c>
      <c r="J469" s="100">
        <f t="shared" si="3"/>
        <v>9.2266666666666666</v>
      </c>
      <c r="K469" s="99">
        <v>9.2200000000000006</v>
      </c>
      <c r="L469" s="99">
        <f t="shared" si="4"/>
        <v>9.2140000000000004</v>
      </c>
      <c r="M469" s="99">
        <f t="shared" si="5"/>
        <v>9.2080000000000002</v>
      </c>
      <c r="N469" s="99">
        <f t="shared" si="6"/>
        <v>9.202</v>
      </c>
      <c r="O469" s="99">
        <f t="shared" si="7"/>
        <v>9.1959999999999997</v>
      </c>
      <c r="P469" s="97">
        <v>9.19</v>
      </c>
      <c r="Q469" s="100">
        <f t="shared" si="8"/>
        <v>9.1879999999999988</v>
      </c>
      <c r="R469" s="100">
        <f t="shared" si="9"/>
        <v>9.1859999999999999</v>
      </c>
      <c r="S469" s="100">
        <f t="shared" si="10"/>
        <v>9.1839999999999993</v>
      </c>
      <c r="T469" s="100">
        <f t="shared" si="11"/>
        <v>9.1820000000000004</v>
      </c>
      <c r="U469" s="107">
        <v>9.18</v>
      </c>
      <c r="V469" s="102">
        <f t="shared" ref="V469:AO469" si="477">B469-B470</f>
        <v>2.9999999999999361E-2</v>
      </c>
      <c r="W469" s="102">
        <f t="shared" si="477"/>
        <v>2.9999999999999361E-2</v>
      </c>
      <c r="X469" s="102">
        <f t="shared" si="477"/>
        <v>2.9999999999999361E-2</v>
      </c>
      <c r="Y469" s="102">
        <f t="shared" si="477"/>
        <v>3.0000000000001137E-2</v>
      </c>
      <c r="Z469" s="102">
        <f t="shared" si="477"/>
        <v>2.9999999999999361E-2</v>
      </c>
      <c r="AA469" s="102">
        <f t="shared" si="477"/>
        <v>2.5000000000000355E-2</v>
      </c>
      <c r="AB469" s="102">
        <f t="shared" si="477"/>
        <v>1.9999999999999574E-2</v>
      </c>
      <c r="AC469" s="102">
        <f t="shared" si="477"/>
        <v>2.6666666666667282E-2</v>
      </c>
      <c r="AD469" s="102">
        <f t="shared" si="477"/>
        <v>3.3333333333333215E-2</v>
      </c>
      <c r="AE469" s="102">
        <f t="shared" si="477"/>
        <v>4.0000000000000924E-2</v>
      </c>
      <c r="AF469" s="102">
        <f t="shared" si="477"/>
        <v>4.1999999999999815E-2</v>
      </c>
      <c r="AG469" s="102">
        <f t="shared" si="477"/>
        <v>4.4000000000000483E-2</v>
      </c>
      <c r="AH469" s="102">
        <f t="shared" si="477"/>
        <v>4.5999999999999375E-2</v>
      </c>
      <c r="AI469" s="102">
        <f t="shared" si="477"/>
        <v>4.8000000000000043E-2</v>
      </c>
      <c r="AJ469" s="102">
        <f t="shared" si="477"/>
        <v>4.9999999999998934E-2</v>
      </c>
      <c r="AK469" s="102">
        <f t="shared" si="477"/>
        <v>5.1999999999997826E-2</v>
      </c>
      <c r="AL469" s="102">
        <f t="shared" si="477"/>
        <v>5.400000000000027E-2</v>
      </c>
      <c r="AM469" s="102">
        <f t="shared" si="477"/>
        <v>5.5999999999999162E-2</v>
      </c>
      <c r="AN469" s="102">
        <f t="shared" si="477"/>
        <v>5.8000000000001606E-2</v>
      </c>
      <c r="AO469" s="102">
        <f t="shared" si="477"/>
        <v>6.0000000000000497E-2</v>
      </c>
      <c r="AP469" s="103">
        <f t="shared" si="13"/>
        <v>6.0000000000000497E-2</v>
      </c>
    </row>
    <row r="470" spans="1:42" ht="12.75">
      <c r="A470" s="109">
        <v>42457</v>
      </c>
      <c r="B470" s="106">
        <v>9.6300000000000008</v>
      </c>
      <c r="C470" s="97">
        <v>9.4</v>
      </c>
      <c r="D470" s="99">
        <v>9.32</v>
      </c>
      <c r="E470" s="99">
        <f t="shared" si="0"/>
        <v>9.2899999999999991</v>
      </c>
      <c r="F470" s="99">
        <v>9.26</v>
      </c>
      <c r="G470" s="99">
        <f t="shared" si="1"/>
        <v>9.24</v>
      </c>
      <c r="H470" s="97">
        <v>9.2200000000000006</v>
      </c>
      <c r="I470" s="100">
        <f t="shared" si="2"/>
        <v>9.206666666666667</v>
      </c>
      <c r="J470" s="100">
        <f t="shared" si="3"/>
        <v>9.1933333333333334</v>
      </c>
      <c r="K470" s="99">
        <v>9.18</v>
      </c>
      <c r="L470" s="99">
        <f t="shared" si="4"/>
        <v>9.1720000000000006</v>
      </c>
      <c r="M470" s="99">
        <f t="shared" si="5"/>
        <v>9.1639999999999997</v>
      </c>
      <c r="N470" s="99">
        <f t="shared" si="6"/>
        <v>9.1560000000000006</v>
      </c>
      <c r="O470" s="99">
        <f t="shared" si="7"/>
        <v>9.1479999999999997</v>
      </c>
      <c r="P470" s="97">
        <v>9.14</v>
      </c>
      <c r="Q470" s="100">
        <f t="shared" si="8"/>
        <v>9.136000000000001</v>
      </c>
      <c r="R470" s="100">
        <f t="shared" si="9"/>
        <v>9.1319999999999997</v>
      </c>
      <c r="S470" s="100">
        <f t="shared" si="10"/>
        <v>9.1280000000000001</v>
      </c>
      <c r="T470" s="100">
        <f t="shared" si="11"/>
        <v>9.1239999999999988</v>
      </c>
      <c r="U470" s="107">
        <v>9.1199999999999992</v>
      </c>
      <c r="V470" s="102">
        <f t="shared" ref="V470:AO470" si="478">B470-B471</f>
        <v>-9.9999999999997868E-3</v>
      </c>
      <c r="W470" s="102">
        <f t="shared" si="478"/>
        <v>-2.9999999999999361E-2</v>
      </c>
      <c r="X470" s="102">
        <f t="shared" si="478"/>
        <v>0</v>
      </c>
      <c r="Y470" s="102">
        <f t="shared" si="478"/>
        <v>1.9999999999999574E-2</v>
      </c>
      <c r="Z470" s="102">
        <f t="shared" si="478"/>
        <v>3.9999999999999147E-2</v>
      </c>
      <c r="AA470" s="102">
        <f t="shared" si="478"/>
        <v>3.5000000000000142E-2</v>
      </c>
      <c r="AB470" s="102">
        <f t="shared" si="478"/>
        <v>3.0000000000001137E-2</v>
      </c>
      <c r="AC470" s="102">
        <f t="shared" si="478"/>
        <v>2.6666666666667282E-2</v>
      </c>
      <c r="AD470" s="102">
        <f t="shared" si="478"/>
        <v>2.3333333333333428E-2</v>
      </c>
      <c r="AE470" s="102">
        <f t="shared" si="478"/>
        <v>1.9999999999999574E-2</v>
      </c>
      <c r="AF470" s="102">
        <f t="shared" si="478"/>
        <v>1.6000000000000014E-2</v>
      </c>
      <c r="AG470" s="102">
        <f t="shared" si="478"/>
        <v>1.1999999999998678E-2</v>
      </c>
      <c r="AH470" s="102">
        <f t="shared" si="478"/>
        <v>8.0000000000008953E-3</v>
      </c>
      <c r="AI470" s="102">
        <f t="shared" si="478"/>
        <v>3.9999999999995595E-3</v>
      </c>
      <c r="AJ470" s="102">
        <f t="shared" si="478"/>
        <v>0</v>
      </c>
      <c r="AK470" s="102">
        <f t="shared" si="478"/>
        <v>-1.9999999999988916E-3</v>
      </c>
      <c r="AL470" s="102">
        <f t="shared" si="478"/>
        <v>-4.0000000000013358E-3</v>
      </c>
      <c r="AM470" s="102">
        <f t="shared" si="478"/>
        <v>-6.0000000000002274E-3</v>
      </c>
      <c r="AN470" s="102">
        <f t="shared" si="478"/>
        <v>-8.0000000000026716E-3</v>
      </c>
      <c r="AO470" s="102">
        <f t="shared" si="478"/>
        <v>-1.0000000000001563E-2</v>
      </c>
      <c r="AP470" s="103">
        <f t="shared" si="13"/>
        <v>3.9999999999999147E-2</v>
      </c>
    </row>
    <row r="471" spans="1:42" ht="12.75">
      <c r="A471" s="109">
        <v>42454</v>
      </c>
      <c r="B471" s="106">
        <v>9.64</v>
      </c>
      <c r="C471" s="97">
        <v>9.43</v>
      </c>
      <c r="D471" s="99">
        <v>9.32</v>
      </c>
      <c r="E471" s="99">
        <f t="shared" si="0"/>
        <v>9.27</v>
      </c>
      <c r="F471" s="99">
        <v>9.2200000000000006</v>
      </c>
      <c r="G471" s="99">
        <f t="shared" si="1"/>
        <v>9.2050000000000001</v>
      </c>
      <c r="H471" s="97">
        <v>9.19</v>
      </c>
      <c r="I471" s="100">
        <f t="shared" si="2"/>
        <v>9.18</v>
      </c>
      <c r="J471" s="100">
        <f t="shared" si="3"/>
        <v>9.17</v>
      </c>
      <c r="K471" s="99">
        <v>9.16</v>
      </c>
      <c r="L471" s="99">
        <f t="shared" si="4"/>
        <v>9.1560000000000006</v>
      </c>
      <c r="M471" s="99">
        <f t="shared" si="5"/>
        <v>9.152000000000001</v>
      </c>
      <c r="N471" s="99">
        <f t="shared" si="6"/>
        <v>9.1479999999999997</v>
      </c>
      <c r="O471" s="99">
        <f t="shared" si="7"/>
        <v>9.1440000000000001</v>
      </c>
      <c r="P471" s="97">
        <v>9.14</v>
      </c>
      <c r="Q471" s="100">
        <f t="shared" si="8"/>
        <v>9.1379999999999999</v>
      </c>
      <c r="R471" s="100">
        <f t="shared" si="9"/>
        <v>9.136000000000001</v>
      </c>
      <c r="S471" s="100">
        <f t="shared" si="10"/>
        <v>9.1340000000000003</v>
      </c>
      <c r="T471" s="100">
        <f t="shared" si="11"/>
        <v>9.1320000000000014</v>
      </c>
      <c r="U471" s="107">
        <v>9.1300000000000008</v>
      </c>
      <c r="V471" s="102">
        <f t="shared" ref="V471:AO471" si="479">B471-B472</f>
        <v>9.9999999999997868E-3</v>
      </c>
      <c r="W471" s="102">
        <f t="shared" si="479"/>
        <v>-3.0000000000001137E-2</v>
      </c>
      <c r="X471" s="102">
        <f t="shared" si="479"/>
        <v>-2.9999999999999361E-2</v>
      </c>
      <c r="Y471" s="102">
        <f t="shared" si="479"/>
        <v>-3.9999999999999147E-2</v>
      </c>
      <c r="Z471" s="102">
        <f t="shared" si="479"/>
        <v>-4.9999999999998934E-2</v>
      </c>
      <c r="AA471" s="102">
        <f t="shared" si="479"/>
        <v>-5.4999999999999716E-2</v>
      </c>
      <c r="AB471" s="102">
        <f t="shared" si="479"/>
        <v>-6.0000000000000497E-2</v>
      </c>
      <c r="AC471" s="102">
        <f t="shared" si="479"/>
        <v>-7.0000000000000284E-2</v>
      </c>
      <c r="AD471" s="102">
        <f t="shared" si="479"/>
        <v>-8.0000000000000071E-2</v>
      </c>
      <c r="AE471" s="102">
        <f t="shared" si="479"/>
        <v>-8.9999999999999858E-2</v>
      </c>
      <c r="AF471" s="102">
        <f t="shared" si="479"/>
        <v>-8.9999999999999858E-2</v>
      </c>
      <c r="AG471" s="102">
        <f t="shared" si="479"/>
        <v>-8.9999999999999858E-2</v>
      </c>
      <c r="AH471" s="102">
        <f t="shared" si="479"/>
        <v>-8.9999999999999858E-2</v>
      </c>
      <c r="AI471" s="102">
        <f t="shared" si="479"/>
        <v>-8.9999999999999858E-2</v>
      </c>
      <c r="AJ471" s="102">
        <f t="shared" si="479"/>
        <v>-8.9999999999999858E-2</v>
      </c>
      <c r="AK471" s="102">
        <f t="shared" si="479"/>
        <v>-8.9999999999999858E-2</v>
      </c>
      <c r="AL471" s="102">
        <f t="shared" si="479"/>
        <v>-8.9999999999999858E-2</v>
      </c>
      <c r="AM471" s="102">
        <f t="shared" si="479"/>
        <v>-8.9999999999999858E-2</v>
      </c>
      <c r="AN471" s="102">
        <f t="shared" si="479"/>
        <v>-8.9999999999999858E-2</v>
      </c>
      <c r="AO471" s="102">
        <f t="shared" si="479"/>
        <v>-8.9999999999999858E-2</v>
      </c>
      <c r="AP471" s="103">
        <f t="shared" si="13"/>
        <v>9.9999999999997868E-3</v>
      </c>
    </row>
    <row r="472" spans="1:42" ht="12.75">
      <c r="A472" s="109">
        <v>42453</v>
      </c>
      <c r="B472" s="106">
        <v>9.6300000000000008</v>
      </c>
      <c r="C472" s="97">
        <v>9.4600000000000009</v>
      </c>
      <c r="D472" s="99">
        <v>9.35</v>
      </c>
      <c r="E472" s="99">
        <f t="shared" si="0"/>
        <v>9.3099999999999987</v>
      </c>
      <c r="F472" s="99">
        <v>9.27</v>
      </c>
      <c r="G472" s="99">
        <f t="shared" si="1"/>
        <v>9.26</v>
      </c>
      <c r="H472" s="97">
        <v>9.25</v>
      </c>
      <c r="I472" s="100">
        <f t="shared" si="2"/>
        <v>9.25</v>
      </c>
      <c r="J472" s="100">
        <f t="shared" si="3"/>
        <v>9.25</v>
      </c>
      <c r="K472" s="99">
        <v>9.25</v>
      </c>
      <c r="L472" s="99">
        <f t="shared" si="4"/>
        <v>9.2460000000000004</v>
      </c>
      <c r="M472" s="99">
        <f t="shared" si="5"/>
        <v>9.2420000000000009</v>
      </c>
      <c r="N472" s="99">
        <f t="shared" si="6"/>
        <v>9.2379999999999995</v>
      </c>
      <c r="O472" s="99">
        <f t="shared" si="7"/>
        <v>9.234</v>
      </c>
      <c r="P472" s="97">
        <v>9.23</v>
      </c>
      <c r="Q472" s="100">
        <f t="shared" si="8"/>
        <v>9.2279999999999998</v>
      </c>
      <c r="R472" s="100">
        <f t="shared" si="9"/>
        <v>9.2260000000000009</v>
      </c>
      <c r="S472" s="100">
        <f t="shared" si="10"/>
        <v>9.2240000000000002</v>
      </c>
      <c r="T472" s="100">
        <f t="shared" si="11"/>
        <v>9.2220000000000013</v>
      </c>
      <c r="U472" s="107">
        <v>9.2200000000000006</v>
      </c>
      <c r="V472" s="102">
        <f t="shared" ref="V472:AO472" si="480">B472-B473</f>
        <v>2.000000000000135E-2</v>
      </c>
      <c r="W472" s="102">
        <f t="shared" si="480"/>
        <v>6.0000000000000497E-2</v>
      </c>
      <c r="X472" s="102">
        <f t="shared" si="480"/>
        <v>7.0000000000000284E-2</v>
      </c>
      <c r="Y472" s="102">
        <f t="shared" si="480"/>
        <v>6.4999999999997726E-2</v>
      </c>
      <c r="Z472" s="102">
        <f t="shared" si="480"/>
        <v>5.9999999999998721E-2</v>
      </c>
      <c r="AA472" s="102">
        <f t="shared" si="480"/>
        <v>4.9999999999998934E-2</v>
      </c>
      <c r="AB472" s="102">
        <f t="shared" si="480"/>
        <v>3.9999999999999147E-2</v>
      </c>
      <c r="AC472" s="102">
        <f t="shared" si="480"/>
        <v>4.3333333333333002E-2</v>
      </c>
      <c r="AD472" s="102">
        <f t="shared" si="480"/>
        <v>4.6666666666666856E-2</v>
      </c>
      <c r="AE472" s="102">
        <f t="shared" si="480"/>
        <v>5.0000000000000711E-2</v>
      </c>
      <c r="AF472" s="102">
        <f t="shared" si="480"/>
        <v>5.2000000000001378E-2</v>
      </c>
      <c r="AG472" s="102">
        <f t="shared" si="480"/>
        <v>5.4000000000002046E-2</v>
      </c>
      <c r="AH472" s="102">
        <f t="shared" si="480"/>
        <v>5.5999999999999162E-2</v>
      </c>
      <c r="AI472" s="102">
        <f t="shared" si="480"/>
        <v>5.7999999999999829E-2</v>
      </c>
      <c r="AJ472" s="102">
        <f t="shared" si="480"/>
        <v>6.0000000000000497E-2</v>
      </c>
      <c r="AK472" s="102">
        <f t="shared" si="480"/>
        <v>6.1999999999999389E-2</v>
      </c>
      <c r="AL472" s="102">
        <f t="shared" si="480"/>
        <v>6.4000000000000057E-2</v>
      </c>
      <c r="AM472" s="102">
        <f t="shared" si="480"/>
        <v>6.6000000000000725E-2</v>
      </c>
      <c r="AN472" s="102">
        <f t="shared" si="480"/>
        <v>6.8000000000001393E-2</v>
      </c>
      <c r="AO472" s="102">
        <f t="shared" si="480"/>
        <v>7.0000000000000284E-2</v>
      </c>
      <c r="AP472" s="103">
        <f t="shared" si="13"/>
        <v>7.0000000000000284E-2</v>
      </c>
    </row>
    <row r="473" spans="1:42" ht="12.75">
      <c r="A473" s="109">
        <v>42452</v>
      </c>
      <c r="B473" s="106">
        <v>9.61</v>
      </c>
      <c r="C473" s="97">
        <v>9.4</v>
      </c>
      <c r="D473" s="99">
        <v>9.2799999999999994</v>
      </c>
      <c r="E473" s="99">
        <f t="shared" si="0"/>
        <v>9.245000000000001</v>
      </c>
      <c r="F473" s="99">
        <v>9.2100000000000009</v>
      </c>
      <c r="G473" s="99">
        <f t="shared" si="1"/>
        <v>9.2100000000000009</v>
      </c>
      <c r="H473" s="97">
        <v>9.2100000000000009</v>
      </c>
      <c r="I473" s="100">
        <f t="shared" si="2"/>
        <v>9.206666666666667</v>
      </c>
      <c r="J473" s="100">
        <f t="shared" si="3"/>
        <v>9.2033333333333331</v>
      </c>
      <c r="K473" s="99">
        <v>9.1999999999999993</v>
      </c>
      <c r="L473" s="99">
        <f t="shared" si="4"/>
        <v>9.1939999999999991</v>
      </c>
      <c r="M473" s="99">
        <f t="shared" si="5"/>
        <v>9.1879999999999988</v>
      </c>
      <c r="N473" s="99">
        <f t="shared" si="6"/>
        <v>9.1820000000000004</v>
      </c>
      <c r="O473" s="99">
        <f t="shared" si="7"/>
        <v>9.1760000000000002</v>
      </c>
      <c r="P473" s="97">
        <v>9.17</v>
      </c>
      <c r="Q473" s="100">
        <f t="shared" si="8"/>
        <v>9.1660000000000004</v>
      </c>
      <c r="R473" s="100">
        <f t="shared" si="9"/>
        <v>9.1620000000000008</v>
      </c>
      <c r="S473" s="100">
        <f t="shared" si="10"/>
        <v>9.1579999999999995</v>
      </c>
      <c r="T473" s="100">
        <f t="shared" si="11"/>
        <v>9.1539999999999999</v>
      </c>
      <c r="U473" s="107">
        <v>9.15</v>
      </c>
      <c r="V473" s="102">
        <f t="shared" ref="V473:AO473" si="481">B473-B474</f>
        <v>0.12999999999999901</v>
      </c>
      <c r="W473" s="102">
        <f t="shared" si="481"/>
        <v>9.9999999999999645E-2</v>
      </c>
      <c r="X473" s="102">
        <f t="shared" si="481"/>
        <v>8.9999999999999858E-2</v>
      </c>
      <c r="Y473" s="102">
        <f t="shared" si="481"/>
        <v>0.11500000000000199</v>
      </c>
      <c r="Z473" s="102">
        <f t="shared" si="481"/>
        <v>0.14000000000000057</v>
      </c>
      <c r="AA473" s="102">
        <f t="shared" si="481"/>
        <v>0.16000000000000014</v>
      </c>
      <c r="AB473" s="102">
        <f t="shared" si="481"/>
        <v>0.18000000000000149</v>
      </c>
      <c r="AC473" s="102">
        <f t="shared" si="481"/>
        <v>0.18333333333333357</v>
      </c>
      <c r="AD473" s="102">
        <f t="shared" si="481"/>
        <v>0.18666666666666742</v>
      </c>
      <c r="AE473" s="102">
        <f t="shared" si="481"/>
        <v>0.1899999999999995</v>
      </c>
      <c r="AF473" s="102">
        <f t="shared" si="481"/>
        <v>0.1899999999999995</v>
      </c>
      <c r="AG473" s="102">
        <f t="shared" si="481"/>
        <v>0.1899999999999995</v>
      </c>
      <c r="AH473" s="102">
        <f t="shared" si="481"/>
        <v>0.1899999999999995</v>
      </c>
      <c r="AI473" s="102">
        <f t="shared" si="481"/>
        <v>0.1899999999999995</v>
      </c>
      <c r="AJ473" s="102">
        <f t="shared" si="481"/>
        <v>0.1899999999999995</v>
      </c>
      <c r="AK473" s="102">
        <f t="shared" si="481"/>
        <v>0.1899999999999995</v>
      </c>
      <c r="AL473" s="102">
        <f t="shared" si="481"/>
        <v>0.1899999999999995</v>
      </c>
      <c r="AM473" s="102">
        <f t="shared" si="481"/>
        <v>0.1899999999999995</v>
      </c>
      <c r="AN473" s="102">
        <f t="shared" si="481"/>
        <v>0.1899999999999995</v>
      </c>
      <c r="AO473" s="102">
        <f t="shared" si="481"/>
        <v>0.1899999999999995</v>
      </c>
      <c r="AP473" s="103">
        <f t="shared" si="13"/>
        <v>0.1899999999999995</v>
      </c>
    </row>
    <row r="474" spans="1:42" ht="12.75">
      <c r="A474" s="109">
        <v>42451</v>
      </c>
      <c r="B474" s="106">
        <v>9.48</v>
      </c>
      <c r="C474" s="97">
        <v>9.3000000000000007</v>
      </c>
      <c r="D474" s="99">
        <v>9.19</v>
      </c>
      <c r="E474" s="99">
        <f t="shared" si="0"/>
        <v>9.129999999999999</v>
      </c>
      <c r="F474" s="99">
        <v>9.07</v>
      </c>
      <c r="G474" s="99">
        <f t="shared" si="1"/>
        <v>9.0500000000000007</v>
      </c>
      <c r="H474" s="97">
        <v>9.0299999999999994</v>
      </c>
      <c r="I474" s="100">
        <f t="shared" si="2"/>
        <v>9.0233333333333334</v>
      </c>
      <c r="J474" s="100">
        <f t="shared" si="3"/>
        <v>9.0166666666666657</v>
      </c>
      <c r="K474" s="99">
        <v>9.01</v>
      </c>
      <c r="L474" s="99">
        <f t="shared" si="4"/>
        <v>9.0039999999999996</v>
      </c>
      <c r="M474" s="99">
        <f t="shared" si="5"/>
        <v>8.9979999999999993</v>
      </c>
      <c r="N474" s="99">
        <f t="shared" si="6"/>
        <v>8.9920000000000009</v>
      </c>
      <c r="O474" s="99">
        <f t="shared" si="7"/>
        <v>8.9860000000000007</v>
      </c>
      <c r="P474" s="97">
        <v>8.98</v>
      </c>
      <c r="Q474" s="100">
        <f t="shared" si="8"/>
        <v>8.9760000000000009</v>
      </c>
      <c r="R474" s="100">
        <f t="shared" si="9"/>
        <v>8.9720000000000013</v>
      </c>
      <c r="S474" s="100">
        <f t="shared" si="10"/>
        <v>8.968</v>
      </c>
      <c r="T474" s="100">
        <f t="shared" si="11"/>
        <v>8.9640000000000004</v>
      </c>
      <c r="U474" s="107">
        <v>8.9600000000000009</v>
      </c>
      <c r="V474" s="102">
        <f t="shared" ref="V474:AO474" si="482">B474-B475</f>
        <v>3.0000000000001137E-2</v>
      </c>
      <c r="W474" s="102">
        <f t="shared" si="482"/>
        <v>1.0000000000001563E-2</v>
      </c>
      <c r="X474" s="102">
        <f t="shared" si="482"/>
        <v>1.9999999999999574E-2</v>
      </c>
      <c r="Y474" s="102">
        <f t="shared" si="482"/>
        <v>1.4999999999998792E-2</v>
      </c>
      <c r="Z474" s="102">
        <f t="shared" si="482"/>
        <v>9.9999999999997868E-3</v>
      </c>
      <c r="AA474" s="102">
        <f t="shared" si="482"/>
        <v>1.5000000000000568E-2</v>
      </c>
      <c r="AB474" s="102">
        <f t="shared" si="482"/>
        <v>1.9999999999999574E-2</v>
      </c>
      <c r="AC474" s="102">
        <f t="shared" si="482"/>
        <v>1.3333333333333641E-2</v>
      </c>
      <c r="AD474" s="102">
        <f t="shared" si="482"/>
        <v>6.6666666666659324E-3</v>
      </c>
      <c r="AE474" s="102">
        <f t="shared" si="482"/>
        <v>0</v>
      </c>
      <c r="AF474" s="102">
        <f t="shared" si="482"/>
        <v>-3.9999999999995595E-3</v>
      </c>
      <c r="AG474" s="102">
        <f t="shared" si="482"/>
        <v>-8.0000000000008953E-3</v>
      </c>
      <c r="AH474" s="102">
        <f t="shared" si="482"/>
        <v>-1.1999999999998678E-2</v>
      </c>
      <c r="AI474" s="102">
        <f t="shared" si="482"/>
        <v>-1.6000000000000014E-2</v>
      </c>
      <c r="AJ474" s="102">
        <f t="shared" si="482"/>
        <v>-1.9999999999999574E-2</v>
      </c>
      <c r="AK474" s="102">
        <f t="shared" si="482"/>
        <v>-2.1999999999998465E-2</v>
      </c>
      <c r="AL474" s="102">
        <f t="shared" si="482"/>
        <v>-2.3999999999999133E-2</v>
      </c>
      <c r="AM474" s="102">
        <f t="shared" si="482"/>
        <v>-2.5999999999999801E-2</v>
      </c>
      <c r="AN474" s="102">
        <f t="shared" si="482"/>
        <v>-2.8000000000000469E-2</v>
      </c>
      <c r="AO474" s="102">
        <f t="shared" si="482"/>
        <v>-2.9999999999999361E-2</v>
      </c>
      <c r="AP474" s="103">
        <f t="shared" si="13"/>
        <v>3.0000000000001137E-2</v>
      </c>
    </row>
    <row r="475" spans="1:42" ht="12.75">
      <c r="A475" s="109">
        <v>42450</v>
      </c>
      <c r="B475" s="106">
        <v>9.4499999999999993</v>
      </c>
      <c r="C475" s="97">
        <v>9.2899999999999991</v>
      </c>
      <c r="D475" s="99">
        <v>9.17</v>
      </c>
      <c r="E475" s="99">
        <f t="shared" si="0"/>
        <v>9.1150000000000002</v>
      </c>
      <c r="F475" s="99">
        <v>9.06</v>
      </c>
      <c r="G475" s="99">
        <f t="shared" si="1"/>
        <v>9.0350000000000001</v>
      </c>
      <c r="H475" s="97">
        <v>9.01</v>
      </c>
      <c r="I475" s="100">
        <f t="shared" si="2"/>
        <v>9.01</v>
      </c>
      <c r="J475" s="100">
        <f t="shared" si="3"/>
        <v>9.01</v>
      </c>
      <c r="K475" s="99">
        <v>9.01</v>
      </c>
      <c r="L475" s="99">
        <f t="shared" si="4"/>
        <v>9.0079999999999991</v>
      </c>
      <c r="M475" s="99">
        <f t="shared" si="5"/>
        <v>9.0060000000000002</v>
      </c>
      <c r="N475" s="99">
        <f t="shared" si="6"/>
        <v>9.0039999999999996</v>
      </c>
      <c r="O475" s="99">
        <f t="shared" si="7"/>
        <v>9.0020000000000007</v>
      </c>
      <c r="P475" s="97">
        <v>9</v>
      </c>
      <c r="Q475" s="100">
        <f t="shared" si="8"/>
        <v>8.9979999999999993</v>
      </c>
      <c r="R475" s="100">
        <f t="shared" si="9"/>
        <v>8.9960000000000004</v>
      </c>
      <c r="S475" s="100">
        <f t="shared" si="10"/>
        <v>8.9939999999999998</v>
      </c>
      <c r="T475" s="100">
        <f t="shared" si="11"/>
        <v>8.9920000000000009</v>
      </c>
      <c r="U475" s="107">
        <v>8.99</v>
      </c>
      <c r="V475" s="102">
        <f t="shared" ref="V475:AO475" si="483">B475-B476</f>
        <v>8.0000000000000071E-2</v>
      </c>
      <c r="W475" s="102">
        <f t="shared" si="483"/>
        <v>4.9999999999998934E-2</v>
      </c>
      <c r="X475" s="102">
        <f t="shared" si="483"/>
        <v>3.9999999999999147E-2</v>
      </c>
      <c r="Y475" s="102">
        <f t="shared" si="483"/>
        <v>3.5000000000000142E-2</v>
      </c>
      <c r="Z475" s="102">
        <f t="shared" si="483"/>
        <v>3.0000000000001137E-2</v>
      </c>
      <c r="AA475" s="102">
        <f t="shared" si="483"/>
        <v>1.5000000000000568E-2</v>
      </c>
      <c r="AB475" s="102">
        <f t="shared" si="483"/>
        <v>0</v>
      </c>
      <c r="AC475" s="102">
        <f t="shared" si="483"/>
        <v>6.6666666666659324E-3</v>
      </c>
      <c r="AD475" s="102">
        <f t="shared" si="483"/>
        <v>1.3333333333333641E-2</v>
      </c>
      <c r="AE475" s="102">
        <f t="shared" si="483"/>
        <v>1.9999999999999574E-2</v>
      </c>
      <c r="AF475" s="102">
        <f t="shared" si="483"/>
        <v>2.5999999999999801E-2</v>
      </c>
      <c r="AG475" s="102">
        <f t="shared" si="483"/>
        <v>3.2000000000000028E-2</v>
      </c>
      <c r="AH475" s="102">
        <f t="shared" si="483"/>
        <v>3.8000000000000256E-2</v>
      </c>
      <c r="AI475" s="102">
        <f t="shared" si="483"/>
        <v>4.4000000000000483E-2</v>
      </c>
      <c r="AJ475" s="102">
        <f t="shared" si="483"/>
        <v>5.0000000000000711E-2</v>
      </c>
      <c r="AK475" s="102">
        <f t="shared" si="483"/>
        <v>5.1999999999999602E-2</v>
      </c>
      <c r="AL475" s="102">
        <f t="shared" si="483"/>
        <v>5.400000000000027E-2</v>
      </c>
      <c r="AM475" s="102">
        <f t="shared" si="483"/>
        <v>5.6000000000000938E-2</v>
      </c>
      <c r="AN475" s="102">
        <f t="shared" si="483"/>
        <v>5.8000000000001606E-2</v>
      </c>
      <c r="AO475" s="102">
        <f t="shared" si="483"/>
        <v>6.0000000000000497E-2</v>
      </c>
      <c r="AP475" s="103">
        <f t="shared" si="13"/>
        <v>8.0000000000000071E-2</v>
      </c>
    </row>
    <row r="476" spans="1:42" ht="12.75">
      <c r="A476" s="109">
        <v>42447</v>
      </c>
      <c r="B476" s="106">
        <v>9.3699999999999992</v>
      </c>
      <c r="C476" s="97">
        <v>9.24</v>
      </c>
      <c r="D476" s="99">
        <v>9.1300000000000008</v>
      </c>
      <c r="E476" s="99">
        <f t="shared" si="0"/>
        <v>9.08</v>
      </c>
      <c r="F476" s="99">
        <v>9.0299999999999994</v>
      </c>
      <c r="G476" s="99">
        <f t="shared" si="1"/>
        <v>9.02</v>
      </c>
      <c r="H476" s="97">
        <v>9.01</v>
      </c>
      <c r="I476" s="100">
        <f t="shared" si="2"/>
        <v>9.0033333333333339</v>
      </c>
      <c r="J476" s="100">
        <f t="shared" si="3"/>
        <v>8.9966666666666661</v>
      </c>
      <c r="K476" s="99">
        <v>8.99</v>
      </c>
      <c r="L476" s="99">
        <f t="shared" si="4"/>
        <v>8.9819999999999993</v>
      </c>
      <c r="M476" s="99">
        <f t="shared" si="5"/>
        <v>8.9740000000000002</v>
      </c>
      <c r="N476" s="99">
        <f t="shared" si="6"/>
        <v>8.9659999999999993</v>
      </c>
      <c r="O476" s="99">
        <f t="shared" si="7"/>
        <v>8.9580000000000002</v>
      </c>
      <c r="P476" s="97">
        <v>8.9499999999999993</v>
      </c>
      <c r="Q476" s="100">
        <f t="shared" si="8"/>
        <v>8.9459999999999997</v>
      </c>
      <c r="R476" s="100">
        <f t="shared" si="9"/>
        <v>8.9420000000000002</v>
      </c>
      <c r="S476" s="100">
        <f t="shared" si="10"/>
        <v>8.9379999999999988</v>
      </c>
      <c r="T476" s="100">
        <f t="shared" si="11"/>
        <v>8.9339999999999993</v>
      </c>
      <c r="U476" s="107">
        <v>8.93</v>
      </c>
      <c r="V476" s="102">
        <f t="shared" ref="V476:AO476" si="484">B476-B477</f>
        <v>-4.0000000000000924E-2</v>
      </c>
      <c r="W476" s="102">
        <f t="shared" si="484"/>
        <v>9.9999999999997868E-3</v>
      </c>
      <c r="X476" s="102">
        <f t="shared" si="484"/>
        <v>-3.9999999999999147E-2</v>
      </c>
      <c r="Y476" s="102">
        <f t="shared" si="484"/>
        <v>-7.5000000000001066E-2</v>
      </c>
      <c r="Z476" s="102">
        <f t="shared" si="484"/>
        <v>-0.11000000000000121</v>
      </c>
      <c r="AA476" s="102">
        <f t="shared" si="484"/>
        <v>-0.10999999999999943</v>
      </c>
      <c r="AB476" s="102">
        <f t="shared" si="484"/>
        <v>-0.10999999999999943</v>
      </c>
      <c r="AC476" s="102">
        <f t="shared" si="484"/>
        <v>-0.10999999999999943</v>
      </c>
      <c r="AD476" s="102">
        <f t="shared" si="484"/>
        <v>-0.10999999999999943</v>
      </c>
      <c r="AE476" s="102">
        <f t="shared" si="484"/>
        <v>-0.10999999999999943</v>
      </c>
      <c r="AF476" s="102">
        <f t="shared" si="484"/>
        <v>-0.11800000000000033</v>
      </c>
      <c r="AG476" s="102">
        <f t="shared" si="484"/>
        <v>-0.12599999999999945</v>
      </c>
      <c r="AH476" s="102">
        <f t="shared" si="484"/>
        <v>-0.13400000000000034</v>
      </c>
      <c r="AI476" s="102">
        <f t="shared" si="484"/>
        <v>-0.14199999999999946</v>
      </c>
      <c r="AJ476" s="102">
        <f t="shared" si="484"/>
        <v>-0.15000000000000036</v>
      </c>
      <c r="AK476" s="102">
        <f t="shared" si="484"/>
        <v>-0.15600000000000058</v>
      </c>
      <c r="AL476" s="102">
        <f t="shared" si="484"/>
        <v>-0.16199999999999903</v>
      </c>
      <c r="AM476" s="102">
        <f t="shared" si="484"/>
        <v>-0.16800000000000104</v>
      </c>
      <c r="AN476" s="102">
        <f t="shared" si="484"/>
        <v>-0.17399999999999949</v>
      </c>
      <c r="AO476" s="102">
        <f t="shared" si="484"/>
        <v>-0.17999999999999972</v>
      </c>
      <c r="AP476" s="103">
        <f t="shared" si="13"/>
        <v>9.9999999999997868E-3</v>
      </c>
    </row>
    <row r="477" spans="1:42" ht="12.75">
      <c r="A477" s="109">
        <v>42446</v>
      </c>
      <c r="B477" s="106">
        <v>9.41</v>
      </c>
      <c r="C477" s="97">
        <v>9.23</v>
      </c>
      <c r="D477" s="99">
        <v>9.17</v>
      </c>
      <c r="E477" s="99">
        <f t="shared" si="0"/>
        <v>9.1550000000000011</v>
      </c>
      <c r="F477" s="99">
        <v>9.14</v>
      </c>
      <c r="G477" s="99">
        <f t="shared" si="1"/>
        <v>9.129999999999999</v>
      </c>
      <c r="H477" s="97">
        <v>9.1199999999999992</v>
      </c>
      <c r="I477" s="100">
        <f t="shared" si="2"/>
        <v>9.1133333333333333</v>
      </c>
      <c r="J477" s="100">
        <f t="shared" si="3"/>
        <v>9.1066666666666656</v>
      </c>
      <c r="K477" s="99">
        <v>9.1</v>
      </c>
      <c r="L477" s="99">
        <f t="shared" si="4"/>
        <v>9.1</v>
      </c>
      <c r="M477" s="99">
        <f t="shared" si="5"/>
        <v>9.1</v>
      </c>
      <c r="N477" s="99">
        <f t="shared" si="6"/>
        <v>9.1</v>
      </c>
      <c r="O477" s="99">
        <f t="shared" si="7"/>
        <v>9.1</v>
      </c>
      <c r="P477" s="97">
        <v>9.1</v>
      </c>
      <c r="Q477" s="100">
        <f t="shared" si="8"/>
        <v>9.1020000000000003</v>
      </c>
      <c r="R477" s="100">
        <f t="shared" si="9"/>
        <v>9.1039999999999992</v>
      </c>
      <c r="S477" s="100">
        <f t="shared" si="10"/>
        <v>9.1059999999999999</v>
      </c>
      <c r="T477" s="100">
        <f t="shared" si="11"/>
        <v>9.1079999999999988</v>
      </c>
      <c r="U477" s="107">
        <v>9.11</v>
      </c>
      <c r="V477" s="102">
        <f t="shared" ref="V477:AO477" si="485">B477-B478</f>
        <v>-0.11999999999999922</v>
      </c>
      <c r="W477" s="102">
        <f t="shared" si="485"/>
        <v>-0.25999999999999979</v>
      </c>
      <c r="X477" s="102">
        <f t="shared" si="485"/>
        <v>-0.3100000000000005</v>
      </c>
      <c r="Y477" s="102">
        <f t="shared" si="485"/>
        <v>-0.3149999999999995</v>
      </c>
      <c r="Z477" s="102">
        <f t="shared" si="485"/>
        <v>-0.32000000000000028</v>
      </c>
      <c r="AA477" s="102">
        <f t="shared" si="485"/>
        <v>-0.31500000000000128</v>
      </c>
      <c r="AB477" s="102">
        <f t="shared" si="485"/>
        <v>-0.3100000000000005</v>
      </c>
      <c r="AC477" s="102">
        <f t="shared" si="485"/>
        <v>-0.30666666666666664</v>
      </c>
      <c r="AD477" s="102">
        <f t="shared" si="485"/>
        <v>-0.30333333333333456</v>
      </c>
      <c r="AE477" s="102">
        <f t="shared" si="485"/>
        <v>-0.30000000000000071</v>
      </c>
      <c r="AF477" s="102">
        <f t="shared" si="485"/>
        <v>-0.29600000000000115</v>
      </c>
      <c r="AG477" s="102">
        <f t="shared" si="485"/>
        <v>-0.29200000000000159</v>
      </c>
      <c r="AH477" s="102">
        <f t="shared" si="485"/>
        <v>-0.28800000000000026</v>
      </c>
      <c r="AI477" s="102">
        <f t="shared" si="485"/>
        <v>-0.2840000000000007</v>
      </c>
      <c r="AJ477" s="102">
        <f t="shared" si="485"/>
        <v>-0.28000000000000114</v>
      </c>
      <c r="AK477" s="102">
        <f t="shared" si="485"/>
        <v>-0.27800000000000047</v>
      </c>
      <c r="AL477" s="102">
        <f t="shared" si="485"/>
        <v>-0.27600000000000158</v>
      </c>
      <c r="AM477" s="102">
        <f t="shared" si="485"/>
        <v>-0.27400000000000091</v>
      </c>
      <c r="AN477" s="102">
        <f t="shared" si="485"/>
        <v>-0.27200000000000202</v>
      </c>
      <c r="AO477" s="102">
        <f t="shared" si="485"/>
        <v>-0.27000000000000135</v>
      </c>
      <c r="AP477" s="103">
        <f t="shared" si="13"/>
        <v>-0.11999999999999922</v>
      </c>
    </row>
    <row r="478" spans="1:42" ht="12.75">
      <c r="A478" s="109">
        <v>42445</v>
      </c>
      <c r="B478" s="106">
        <v>9.5299999999999994</v>
      </c>
      <c r="C478" s="97">
        <v>9.49</v>
      </c>
      <c r="D478" s="99">
        <v>9.48</v>
      </c>
      <c r="E478" s="99">
        <f t="shared" si="0"/>
        <v>9.4700000000000006</v>
      </c>
      <c r="F478" s="99">
        <v>9.4600000000000009</v>
      </c>
      <c r="G478" s="99">
        <f t="shared" si="1"/>
        <v>9.4450000000000003</v>
      </c>
      <c r="H478" s="97">
        <v>9.43</v>
      </c>
      <c r="I478" s="100">
        <f t="shared" si="2"/>
        <v>9.42</v>
      </c>
      <c r="J478" s="100">
        <f t="shared" si="3"/>
        <v>9.41</v>
      </c>
      <c r="K478" s="99">
        <v>9.4</v>
      </c>
      <c r="L478" s="99">
        <f t="shared" si="4"/>
        <v>9.3960000000000008</v>
      </c>
      <c r="M478" s="99">
        <f t="shared" si="5"/>
        <v>9.3920000000000012</v>
      </c>
      <c r="N478" s="99">
        <f t="shared" si="6"/>
        <v>9.3879999999999999</v>
      </c>
      <c r="O478" s="99">
        <f t="shared" si="7"/>
        <v>9.3840000000000003</v>
      </c>
      <c r="P478" s="97">
        <v>9.3800000000000008</v>
      </c>
      <c r="Q478" s="100">
        <f t="shared" si="8"/>
        <v>9.3800000000000008</v>
      </c>
      <c r="R478" s="100">
        <f t="shared" si="9"/>
        <v>9.3800000000000008</v>
      </c>
      <c r="S478" s="100">
        <f t="shared" si="10"/>
        <v>9.3800000000000008</v>
      </c>
      <c r="T478" s="100">
        <f t="shared" si="11"/>
        <v>9.3800000000000008</v>
      </c>
      <c r="U478" s="107">
        <v>9.3800000000000008</v>
      </c>
      <c r="V478" s="102">
        <f t="shared" ref="V478:AO478" si="486">B478-B479</f>
        <v>-9.9999999999997868E-3</v>
      </c>
      <c r="W478" s="102">
        <f t="shared" si="486"/>
        <v>-2.9999999999999361E-2</v>
      </c>
      <c r="X478" s="102">
        <f t="shared" si="486"/>
        <v>-4.9999999999998934E-2</v>
      </c>
      <c r="Y478" s="102">
        <f t="shared" si="486"/>
        <v>-7.4999999999999289E-2</v>
      </c>
      <c r="Z478" s="102">
        <f t="shared" si="486"/>
        <v>-9.9999999999999645E-2</v>
      </c>
      <c r="AA478" s="102">
        <f t="shared" si="486"/>
        <v>-0.10999999999999943</v>
      </c>
      <c r="AB478" s="102">
        <f t="shared" si="486"/>
        <v>-0.12000000000000099</v>
      </c>
      <c r="AC478" s="102">
        <f t="shared" si="486"/>
        <v>-0.11333333333333329</v>
      </c>
      <c r="AD478" s="102">
        <f t="shared" si="486"/>
        <v>-0.10666666666666735</v>
      </c>
      <c r="AE478" s="102">
        <f t="shared" si="486"/>
        <v>-9.9999999999999645E-2</v>
      </c>
      <c r="AF478" s="102">
        <f t="shared" si="486"/>
        <v>-9.1999999999998749E-2</v>
      </c>
      <c r="AG478" s="102">
        <f t="shared" si="486"/>
        <v>-8.3999999999997854E-2</v>
      </c>
      <c r="AH478" s="102">
        <f t="shared" si="486"/>
        <v>-7.6000000000000512E-2</v>
      </c>
      <c r="AI478" s="102">
        <f t="shared" si="486"/>
        <v>-6.7999999999999616E-2</v>
      </c>
      <c r="AJ478" s="102">
        <f t="shared" si="486"/>
        <v>-5.9999999999998721E-2</v>
      </c>
      <c r="AK478" s="102">
        <f t="shared" si="486"/>
        <v>-5.5999999999999162E-2</v>
      </c>
      <c r="AL478" s="102">
        <f t="shared" si="486"/>
        <v>-5.1999999999999602E-2</v>
      </c>
      <c r="AM478" s="102">
        <f t="shared" si="486"/>
        <v>-4.7999999999998266E-2</v>
      </c>
      <c r="AN478" s="102">
        <f t="shared" si="486"/>
        <v>-4.3999999999998707E-2</v>
      </c>
      <c r="AO478" s="102">
        <f t="shared" si="486"/>
        <v>-3.9999999999999147E-2</v>
      </c>
      <c r="AP478" s="103">
        <f t="shared" si="13"/>
        <v>-9.9999999999997868E-3</v>
      </c>
    </row>
    <row r="479" spans="1:42" ht="12.75">
      <c r="A479" s="109">
        <v>42444</v>
      </c>
      <c r="B479" s="106">
        <v>9.5399999999999991</v>
      </c>
      <c r="C479" s="97">
        <v>9.52</v>
      </c>
      <c r="D479" s="99">
        <v>9.5299999999999994</v>
      </c>
      <c r="E479" s="99">
        <f t="shared" si="0"/>
        <v>9.5449999999999999</v>
      </c>
      <c r="F479" s="99">
        <v>9.56</v>
      </c>
      <c r="G479" s="99">
        <f t="shared" si="1"/>
        <v>9.5549999999999997</v>
      </c>
      <c r="H479" s="97">
        <v>9.5500000000000007</v>
      </c>
      <c r="I479" s="100">
        <f t="shared" si="2"/>
        <v>9.5333333333333332</v>
      </c>
      <c r="J479" s="100">
        <f t="shared" si="3"/>
        <v>9.5166666666666675</v>
      </c>
      <c r="K479" s="99">
        <v>9.5</v>
      </c>
      <c r="L479" s="99">
        <f t="shared" si="4"/>
        <v>9.4879999999999995</v>
      </c>
      <c r="M479" s="99">
        <f t="shared" si="5"/>
        <v>9.4759999999999991</v>
      </c>
      <c r="N479" s="99">
        <f t="shared" si="6"/>
        <v>9.4640000000000004</v>
      </c>
      <c r="O479" s="99">
        <f t="shared" si="7"/>
        <v>9.452</v>
      </c>
      <c r="P479" s="97">
        <v>9.44</v>
      </c>
      <c r="Q479" s="100">
        <f t="shared" si="8"/>
        <v>9.4359999999999999</v>
      </c>
      <c r="R479" s="100">
        <f t="shared" si="9"/>
        <v>9.4320000000000004</v>
      </c>
      <c r="S479" s="100">
        <f t="shared" si="10"/>
        <v>9.427999999999999</v>
      </c>
      <c r="T479" s="100">
        <f t="shared" si="11"/>
        <v>9.4239999999999995</v>
      </c>
      <c r="U479" s="107">
        <v>9.42</v>
      </c>
      <c r="V479" s="102">
        <f t="shared" ref="V479:AO479" si="487">B479-B480</f>
        <v>7.9999999999998295E-2</v>
      </c>
      <c r="W479" s="102">
        <f t="shared" si="487"/>
        <v>0.10999999999999943</v>
      </c>
      <c r="X479" s="102">
        <f t="shared" si="487"/>
        <v>0.10999999999999943</v>
      </c>
      <c r="Y479" s="102">
        <f t="shared" si="487"/>
        <v>9.9999999999999645E-2</v>
      </c>
      <c r="Z479" s="102">
        <f t="shared" si="487"/>
        <v>8.9999999999999858E-2</v>
      </c>
      <c r="AA479" s="102">
        <f t="shared" si="487"/>
        <v>8.4999999999999076E-2</v>
      </c>
      <c r="AB479" s="102">
        <f t="shared" si="487"/>
        <v>8.0000000000000071E-2</v>
      </c>
      <c r="AC479" s="102">
        <f t="shared" si="487"/>
        <v>8.3333333333332149E-2</v>
      </c>
      <c r="AD479" s="102">
        <f t="shared" si="487"/>
        <v>8.666666666666778E-2</v>
      </c>
      <c r="AE479" s="102">
        <f t="shared" si="487"/>
        <v>8.9999999999999858E-2</v>
      </c>
      <c r="AF479" s="102">
        <f t="shared" si="487"/>
        <v>9.1999999999998749E-2</v>
      </c>
      <c r="AG479" s="102">
        <f t="shared" si="487"/>
        <v>9.3999999999999417E-2</v>
      </c>
      <c r="AH479" s="102">
        <f t="shared" si="487"/>
        <v>9.6000000000000085E-2</v>
      </c>
      <c r="AI479" s="102">
        <f t="shared" si="487"/>
        <v>9.8000000000000753E-2</v>
      </c>
      <c r="AJ479" s="102">
        <f t="shared" si="487"/>
        <v>9.9999999999999645E-2</v>
      </c>
      <c r="AK479" s="102">
        <f t="shared" si="487"/>
        <v>9.9999999999999645E-2</v>
      </c>
      <c r="AL479" s="102">
        <f t="shared" si="487"/>
        <v>9.9999999999999645E-2</v>
      </c>
      <c r="AM479" s="102">
        <f t="shared" si="487"/>
        <v>9.9999999999999645E-2</v>
      </c>
      <c r="AN479" s="102">
        <f t="shared" si="487"/>
        <v>9.9999999999999645E-2</v>
      </c>
      <c r="AO479" s="102">
        <f t="shared" si="487"/>
        <v>9.9999999999999645E-2</v>
      </c>
      <c r="AP479" s="103">
        <f t="shared" si="13"/>
        <v>0.10999999999999943</v>
      </c>
    </row>
    <row r="480" spans="1:42" ht="12.75">
      <c r="A480" s="109">
        <v>42443</v>
      </c>
      <c r="B480" s="106">
        <v>9.4600000000000009</v>
      </c>
      <c r="C480" s="97">
        <v>9.41</v>
      </c>
      <c r="D480" s="99">
        <v>9.42</v>
      </c>
      <c r="E480" s="99">
        <f t="shared" si="0"/>
        <v>9.4450000000000003</v>
      </c>
      <c r="F480" s="99">
        <v>9.4700000000000006</v>
      </c>
      <c r="G480" s="99">
        <f t="shared" si="1"/>
        <v>9.4700000000000006</v>
      </c>
      <c r="H480" s="97">
        <v>9.4700000000000006</v>
      </c>
      <c r="I480" s="100">
        <f t="shared" si="2"/>
        <v>9.4500000000000011</v>
      </c>
      <c r="J480" s="100">
        <f t="shared" si="3"/>
        <v>9.43</v>
      </c>
      <c r="K480" s="99">
        <v>9.41</v>
      </c>
      <c r="L480" s="99">
        <f t="shared" si="4"/>
        <v>9.3960000000000008</v>
      </c>
      <c r="M480" s="99">
        <f t="shared" si="5"/>
        <v>9.3819999999999997</v>
      </c>
      <c r="N480" s="99">
        <f t="shared" si="6"/>
        <v>9.3680000000000003</v>
      </c>
      <c r="O480" s="99">
        <f t="shared" si="7"/>
        <v>9.3539999999999992</v>
      </c>
      <c r="P480" s="97">
        <v>9.34</v>
      </c>
      <c r="Q480" s="100">
        <f t="shared" si="8"/>
        <v>9.3360000000000003</v>
      </c>
      <c r="R480" s="100">
        <f t="shared" si="9"/>
        <v>9.3320000000000007</v>
      </c>
      <c r="S480" s="100">
        <f t="shared" si="10"/>
        <v>9.3279999999999994</v>
      </c>
      <c r="T480" s="100">
        <f t="shared" si="11"/>
        <v>9.3239999999999998</v>
      </c>
      <c r="U480" s="107">
        <v>9.32</v>
      </c>
      <c r="V480" s="102">
        <f t="shared" ref="V480:AO480" si="488">B480-B481</f>
        <v>0.10000000000000142</v>
      </c>
      <c r="W480" s="102">
        <f t="shared" si="488"/>
        <v>0.15000000000000036</v>
      </c>
      <c r="X480" s="102">
        <f t="shared" si="488"/>
        <v>0.13000000000000078</v>
      </c>
      <c r="Y480" s="102">
        <f t="shared" si="488"/>
        <v>0.10999999999999943</v>
      </c>
      <c r="Z480" s="102">
        <f t="shared" si="488"/>
        <v>8.9999999999999858E-2</v>
      </c>
      <c r="AA480" s="102">
        <f t="shared" si="488"/>
        <v>8.4999999999999076E-2</v>
      </c>
      <c r="AB480" s="102">
        <f t="shared" si="488"/>
        <v>8.0000000000000071E-2</v>
      </c>
      <c r="AC480" s="102">
        <f t="shared" si="488"/>
        <v>8.0000000000000071E-2</v>
      </c>
      <c r="AD480" s="102">
        <f t="shared" si="488"/>
        <v>8.0000000000000071E-2</v>
      </c>
      <c r="AE480" s="102">
        <f t="shared" si="488"/>
        <v>8.0000000000000071E-2</v>
      </c>
      <c r="AF480" s="102">
        <f t="shared" si="488"/>
        <v>8.2000000000000739E-2</v>
      </c>
      <c r="AG480" s="102">
        <f t="shared" si="488"/>
        <v>8.3999999999999631E-2</v>
      </c>
      <c r="AH480" s="102">
        <f t="shared" si="488"/>
        <v>8.6000000000000298E-2</v>
      </c>
      <c r="AI480" s="102">
        <f t="shared" si="488"/>
        <v>8.799999999999919E-2</v>
      </c>
      <c r="AJ480" s="102">
        <f t="shared" si="488"/>
        <v>8.9999999999999858E-2</v>
      </c>
      <c r="AK480" s="102">
        <f t="shared" si="488"/>
        <v>9.2000000000000526E-2</v>
      </c>
      <c r="AL480" s="102">
        <f t="shared" si="488"/>
        <v>9.4000000000001194E-2</v>
      </c>
      <c r="AM480" s="102">
        <f t="shared" si="488"/>
        <v>9.5999999999998309E-2</v>
      </c>
      <c r="AN480" s="102">
        <f t="shared" si="488"/>
        <v>9.7999999999998977E-2</v>
      </c>
      <c r="AO480" s="102">
        <f t="shared" si="488"/>
        <v>9.9999999999999645E-2</v>
      </c>
      <c r="AP480" s="103">
        <f t="shared" si="13"/>
        <v>0.15000000000000036</v>
      </c>
    </row>
    <row r="481" spans="1:42" ht="12.75">
      <c r="A481" s="109">
        <v>42440</v>
      </c>
      <c r="B481" s="106">
        <v>9.36</v>
      </c>
      <c r="C481" s="97">
        <v>9.26</v>
      </c>
      <c r="D481" s="99">
        <v>9.2899999999999991</v>
      </c>
      <c r="E481" s="99">
        <f t="shared" si="0"/>
        <v>9.3350000000000009</v>
      </c>
      <c r="F481" s="99">
        <v>9.3800000000000008</v>
      </c>
      <c r="G481" s="99">
        <f t="shared" si="1"/>
        <v>9.3850000000000016</v>
      </c>
      <c r="H481" s="97">
        <v>9.39</v>
      </c>
      <c r="I481" s="100">
        <f t="shared" si="2"/>
        <v>9.370000000000001</v>
      </c>
      <c r="J481" s="100">
        <f t="shared" si="3"/>
        <v>9.35</v>
      </c>
      <c r="K481" s="99">
        <v>9.33</v>
      </c>
      <c r="L481" s="99">
        <f t="shared" si="4"/>
        <v>9.3140000000000001</v>
      </c>
      <c r="M481" s="99">
        <f t="shared" si="5"/>
        <v>9.298</v>
      </c>
      <c r="N481" s="99">
        <f t="shared" si="6"/>
        <v>9.282</v>
      </c>
      <c r="O481" s="99">
        <f t="shared" si="7"/>
        <v>9.266</v>
      </c>
      <c r="P481" s="97">
        <v>9.25</v>
      </c>
      <c r="Q481" s="100">
        <f t="shared" si="8"/>
        <v>9.2439999999999998</v>
      </c>
      <c r="R481" s="100">
        <f t="shared" si="9"/>
        <v>9.2379999999999995</v>
      </c>
      <c r="S481" s="100">
        <f t="shared" si="10"/>
        <v>9.2320000000000011</v>
      </c>
      <c r="T481" s="100">
        <f t="shared" si="11"/>
        <v>9.2260000000000009</v>
      </c>
      <c r="U481" s="107">
        <v>9.2200000000000006</v>
      </c>
      <c r="V481" s="102">
        <f t="shared" ref="V481:AO481" si="489">B481-B482</f>
        <v>-6.0000000000000497E-2</v>
      </c>
      <c r="W481" s="102">
        <f t="shared" si="489"/>
        <v>-8.0000000000000071E-2</v>
      </c>
      <c r="X481" s="102">
        <f t="shared" si="489"/>
        <v>-3.0000000000001137E-2</v>
      </c>
      <c r="Y481" s="102">
        <f t="shared" si="489"/>
        <v>1.0000000000001563E-2</v>
      </c>
      <c r="Z481" s="102">
        <f t="shared" si="489"/>
        <v>5.0000000000000711E-2</v>
      </c>
      <c r="AA481" s="102">
        <f t="shared" si="489"/>
        <v>6.0000000000002274E-2</v>
      </c>
      <c r="AB481" s="102">
        <f t="shared" si="489"/>
        <v>7.0000000000000284E-2</v>
      </c>
      <c r="AC481" s="102">
        <f t="shared" si="489"/>
        <v>7.0000000000000284E-2</v>
      </c>
      <c r="AD481" s="102">
        <f t="shared" si="489"/>
        <v>7.0000000000000284E-2</v>
      </c>
      <c r="AE481" s="102">
        <f t="shared" si="489"/>
        <v>7.0000000000000284E-2</v>
      </c>
      <c r="AF481" s="102">
        <f t="shared" si="489"/>
        <v>6.6000000000000725E-2</v>
      </c>
      <c r="AG481" s="102">
        <f t="shared" si="489"/>
        <v>6.2000000000001165E-2</v>
      </c>
      <c r="AH481" s="102">
        <f t="shared" si="489"/>
        <v>5.7999999999999829E-2</v>
      </c>
      <c r="AI481" s="102">
        <f t="shared" si="489"/>
        <v>5.400000000000027E-2</v>
      </c>
      <c r="AJ481" s="102">
        <f t="shared" si="489"/>
        <v>5.0000000000000711E-2</v>
      </c>
      <c r="AK481" s="102">
        <f t="shared" si="489"/>
        <v>5.0000000000000711E-2</v>
      </c>
      <c r="AL481" s="102">
        <f t="shared" si="489"/>
        <v>5.0000000000000711E-2</v>
      </c>
      <c r="AM481" s="102">
        <f t="shared" si="489"/>
        <v>5.0000000000000711E-2</v>
      </c>
      <c r="AN481" s="102">
        <f t="shared" si="489"/>
        <v>5.0000000000000711E-2</v>
      </c>
      <c r="AO481" s="102">
        <f t="shared" si="489"/>
        <v>5.0000000000000711E-2</v>
      </c>
      <c r="AP481" s="103">
        <f t="shared" si="13"/>
        <v>7.0000000000000284E-2</v>
      </c>
    </row>
    <row r="482" spans="1:42" ht="12.75">
      <c r="A482" s="109">
        <v>42439</v>
      </c>
      <c r="B482" s="106">
        <v>9.42</v>
      </c>
      <c r="C482" s="97">
        <v>9.34</v>
      </c>
      <c r="D482" s="99">
        <v>9.32</v>
      </c>
      <c r="E482" s="99">
        <f t="shared" si="0"/>
        <v>9.3249999999999993</v>
      </c>
      <c r="F482" s="99">
        <v>9.33</v>
      </c>
      <c r="G482" s="99">
        <f t="shared" si="1"/>
        <v>9.3249999999999993</v>
      </c>
      <c r="H482" s="97">
        <v>9.32</v>
      </c>
      <c r="I482" s="100">
        <f t="shared" si="2"/>
        <v>9.3000000000000007</v>
      </c>
      <c r="J482" s="100">
        <f t="shared" si="3"/>
        <v>9.2799999999999994</v>
      </c>
      <c r="K482" s="99">
        <v>9.26</v>
      </c>
      <c r="L482" s="99">
        <f t="shared" si="4"/>
        <v>9.2479999999999993</v>
      </c>
      <c r="M482" s="99">
        <f t="shared" si="5"/>
        <v>9.2359999999999989</v>
      </c>
      <c r="N482" s="99">
        <f t="shared" si="6"/>
        <v>9.2240000000000002</v>
      </c>
      <c r="O482" s="99">
        <f t="shared" si="7"/>
        <v>9.2119999999999997</v>
      </c>
      <c r="P482" s="97">
        <v>9.1999999999999993</v>
      </c>
      <c r="Q482" s="100">
        <f t="shared" si="8"/>
        <v>9.1939999999999991</v>
      </c>
      <c r="R482" s="100">
        <f t="shared" si="9"/>
        <v>9.1879999999999988</v>
      </c>
      <c r="S482" s="100">
        <f t="shared" si="10"/>
        <v>9.1820000000000004</v>
      </c>
      <c r="T482" s="100">
        <f t="shared" si="11"/>
        <v>9.1760000000000002</v>
      </c>
      <c r="U482" s="107">
        <v>9.17</v>
      </c>
      <c r="V482" s="102">
        <f t="shared" ref="V482:AO482" si="490">B482-B483</f>
        <v>1.9999999999999574E-2</v>
      </c>
      <c r="W482" s="102">
        <f t="shared" si="490"/>
        <v>3.9999999999999147E-2</v>
      </c>
      <c r="X482" s="102">
        <f t="shared" si="490"/>
        <v>3.0000000000001137E-2</v>
      </c>
      <c r="Y482" s="102">
        <f t="shared" si="490"/>
        <v>3.9999999999999147E-2</v>
      </c>
      <c r="Z482" s="102">
        <f t="shared" si="490"/>
        <v>5.0000000000000711E-2</v>
      </c>
      <c r="AA482" s="102">
        <f t="shared" si="490"/>
        <v>6.4999999999999503E-2</v>
      </c>
      <c r="AB482" s="102">
        <f t="shared" si="490"/>
        <v>8.0000000000000071E-2</v>
      </c>
      <c r="AC482" s="102">
        <f t="shared" si="490"/>
        <v>8.0000000000000071E-2</v>
      </c>
      <c r="AD482" s="102">
        <f t="shared" si="490"/>
        <v>8.0000000000000071E-2</v>
      </c>
      <c r="AE482" s="102">
        <f t="shared" si="490"/>
        <v>8.0000000000000071E-2</v>
      </c>
      <c r="AF482" s="102">
        <f t="shared" si="490"/>
        <v>7.5999999999998735E-2</v>
      </c>
      <c r="AG482" s="102">
        <f t="shared" si="490"/>
        <v>7.1999999999999176E-2</v>
      </c>
      <c r="AH482" s="102">
        <f t="shared" si="490"/>
        <v>6.7999999999999616E-2</v>
      </c>
      <c r="AI482" s="102">
        <f t="shared" si="490"/>
        <v>6.4000000000000057E-2</v>
      </c>
      <c r="AJ482" s="102">
        <f t="shared" si="490"/>
        <v>5.9999999999998721E-2</v>
      </c>
      <c r="AK482" s="102">
        <f t="shared" si="490"/>
        <v>5.5999999999999162E-2</v>
      </c>
      <c r="AL482" s="102">
        <f t="shared" si="490"/>
        <v>5.1999999999997826E-2</v>
      </c>
      <c r="AM482" s="102">
        <f t="shared" si="490"/>
        <v>4.8000000000000043E-2</v>
      </c>
      <c r="AN482" s="102">
        <f t="shared" si="490"/>
        <v>4.3999999999998707E-2</v>
      </c>
      <c r="AO482" s="102">
        <f t="shared" si="490"/>
        <v>3.9999999999999147E-2</v>
      </c>
      <c r="AP482" s="103">
        <f t="shared" si="13"/>
        <v>8.0000000000000071E-2</v>
      </c>
    </row>
    <row r="483" spans="1:42" ht="12.75">
      <c r="A483" s="109">
        <v>42438</v>
      </c>
      <c r="B483" s="106">
        <v>9.4</v>
      </c>
      <c r="C483" s="97">
        <v>9.3000000000000007</v>
      </c>
      <c r="D483" s="99">
        <v>9.2899999999999991</v>
      </c>
      <c r="E483" s="99">
        <f t="shared" si="0"/>
        <v>9.2850000000000001</v>
      </c>
      <c r="F483" s="99">
        <v>9.2799999999999994</v>
      </c>
      <c r="G483" s="99">
        <f t="shared" si="1"/>
        <v>9.26</v>
      </c>
      <c r="H483" s="97">
        <v>9.24</v>
      </c>
      <c r="I483" s="100">
        <f t="shared" si="2"/>
        <v>9.2200000000000006</v>
      </c>
      <c r="J483" s="100">
        <f t="shared" si="3"/>
        <v>9.1999999999999993</v>
      </c>
      <c r="K483" s="99">
        <v>9.18</v>
      </c>
      <c r="L483" s="99">
        <f t="shared" si="4"/>
        <v>9.1720000000000006</v>
      </c>
      <c r="M483" s="99">
        <f t="shared" si="5"/>
        <v>9.1639999999999997</v>
      </c>
      <c r="N483" s="99">
        <f t="shared" si="6"/>
        <v>9.1560000000000006</v>
      </c>
      <c r="O483" s="99">
        <f t="shared" si="7"/>
        <v>9.1479999999999997</v>
      </c>
      <c r="P483" s="97">
        <v>9.14</v>
      </c>
      <c r="Q483" s="100">
        <f t="shared" si="8"/>
        <v>9.1379999999999999</v>
      </c>
      <c r="R483" s="100">
        <f t="shared" si="9"/>
        <v>9.136000000000001</v>
      </c>
      <c r="S483" s="100">
        <f t="shared" si="10"/>
        <v>9.1340000000000003</v>
      </c>
      <c r="T483" s="100">
        <f t="shared" si="11"/>
        <v>9.1320000000000014</v>
      </c>
      <c r="U483" s="107">
        <v>9.1300000000000008</v>
      </c>
      <c r="V483" s="102">
        <f t="shared" ref="V483:AO483" si="491">B483-B484</f>
        <v>9.9999999999997868E-3</v>
      </c>
      <c r="W483" s="102">
        <f t="shared" si="491"/>
        <v>5.0000000000000711E-2</v>
      </c>
      <c r="X483" s="102">
        <f t="shared" si="491"/>
        <v>3.9999999999999147E-2</v>
      </c>
      <c r="Y483" s="102">
        <f t="shared" si="491"/>
        <v>3.0000000000001137E-2</v>
      </c>
      <c r="Z483" s="102">
        <f t="shared" si="491"/>
        <v>1.9999999999999574E-2</v>
      </c>
      <c r="AA483" s="102">
        <f t="shared" si="491"/>
        <v>1.9999999999999574E-2</v>
      </c>
      <c r="AB483" s="102">
        <f t="shared" si="491"/>
        <v>1.9999999999999574E-2</v>
      </c>
      <c r="AC483" s="102">
        <f t="shared" si="491"/>
        <v>1.9999999999999574E-2</v>
      </c>
      <c r="AD483" s="102">
        <f t="shared" si="491"/>
        <v>1.9999999999999574E-2</v>
      </c>
      <c r="AE483" s="102">
        <f t="shared" si="491"/>
        <v>1.9999999999999574E-2</v>
      </c>
      <c r="AF483" s="102">
        <f t="shared" si="491"/>
        <v>2.000000000000135E-2</v>
      </c>
      <c r="AG483" s="102">
        <f t="shared" si="491"/>
        <v>1.9999999999999574E-2</v>
      </c>
      <c r="AH483" s="102">
        <f t="shared" si="491"/>
        <v>2.000000000000135E-2</v>
      </c>
      <c r="AI483" s="102">
        <f t="shared" si="491"/>
        <v>1.9999999999999574E-2</v>
      </c>
      <c r="AJ483" s="102">
        <f t="shared" si="491"/>
        <v>2.000000000000135E-2</v>
      </c>
      <c r="AK483" s="102">
        <f t="shared" si="491"/>
        <v>1.8000000000000682E-2</v>
      </c>
      <c r="AL483" s="102">
        <f t="shared" si="491"/>
        <v>1.6000000000001791E-2</v>
      </c>
      <c r="AM483" s="102">
        <f t="shared" si="491"/>
        <v>1.4000000000001123E-2</v>
      </c>
      <c r="AN483" s="102">
        <f t="shared" si="491"/>
        <v>1.2000000000002231E-2</v>
      </c>
      <c r="AO483" s="102">
        <f t="shared" si="491"/>
        <v>1.0000000000001563E-2</v>
      </c>
      <c r="AP483" s="103">
        <f t="shared" si="13"/>
        <v>5.0000000000000711E-2</v>
      </c>
    </row>
    <row r="484" spans="1:42" ht="12.75">
      <c r="A484" s="109">
        <v>42436</v>
      </c>
      <c r="B484" s="106">
        <v>9.39</v>
      </c>
      <c r="C484" s="97">
        <v>9.25</v>
      </c>
      <c r="D484" s="99">
        <v>9.25</v>
      </c>
      <c r="E484" s="99">
        <f t="shared" si="0"/>
        <v>9.254999999999999</v>
      </c>
      <c r="F484" s="99">
        <v>9.26</v>
      </c>
      <c r="G484" s="99">
        <f t="shared" si="1"/>
        <v>9.24</v>
      </c>
      <c r="H484" s="97">
        <v>9.2200000000000006</v>
      </c>
      <c r="I484" s="100">
        <f t="shared" si="2"/>
        <v>9.2000000000000011</v>
      </c>
      <c r="J484" s="100">
        <f t="shared" si="3"/>
        <v>9.18</v>
      </c>
      <c r="K484" s="99">
        <v>9.16</v>
      </c>
      <c r="L484" s="99">
        <f t="shared" si="4"/>
        <v>9.1519999999999992</v>
      </c>
      <c r="M484" s="99">
        <f t="shared" si="5"/>
        <v>9.1440000000000001</v>
      </c>
      <c r="N484" s="99">
        <f t="shared" si="6"/>
        <v>9.1359999999999992</v>
      </c>
      <c r="O484" s="99">
        <f t="shared" si="7"/>
        <v>9.1280000000000001</v>
      </c>
      <c r="P484" s="97">
        <v>9.1199999999999992</v>
      </c>
      <c r="Q484" s="100">
        <f t="shared" si="8"/>
        <v>9.1199999999999992</v>
      </c>
      <c r="R484" s="100">
        <f t="shared" si="9"/>
        <v>9.1199999999999992</v>
      </c>
      <c r="S484" s="100">
        <f t="shared" si="10"/>
        <v>9.1199999999999992</v>
      </c>
      <c r="T484" s="100">
        <f t="shared" si="11"/>
        <v>9.1199999999999992</v>
      </c>
      <c r="U484" s="107">
        <v>9.1199999999999992</v>
      </c>
      <c r="V484" s="102">
        <f t="shared" ref="V484:AO484" si="492">B484-B485</f>
        <v>0.10000000000000142</v>
      </c>
      <c r="W484" s="102">
        <f t="shared" si="492"/>
        <v>-9.9999999999997868E-3</v>
      </c>
      <c r="X484" s="102">
        <f t="shared" si="492"/>
        <v>-2.9999999999999361E-2</v>
      </c>
      <c r="Y484" s="102">
        <f t="shared" si="492"/>
        <v>-3.5000000000000142E-2</v>
      </c>
      <c r="Z484" s="102">
        <f t="shared" si="492"/>
        <v>-4.0000000000000924E-2</v>
      </c>
      <c r="AA484" s="102">
        <f t="shared" si="492"/>
        <v>-4.4999999999999929E-2</v>
      </c>
      <c r="AB484" s="102">
        <f t="shared" si="492"/>
        <v>-4.9999999999998934E-2</v>
      </c>
      <c r="AC484" s="102">
        <f t="shared" si="492"/>
        <v>-4.3333333333331225E-2</v>
      </c>
      <c r="AD484" s="102">
        <f t="shared" si="492"/>
        <v>-3.6666666666667069E-2</v>
      </c>
      <c r="AE484" s="102">
        <f t="shared" si="492"/>
        <v>-2.9999999999999361E-2</v>
      </c>
      <c r="AF484" s="102">
        <f t="shared" si="492"/>
        <v>-2.8000000000000469E-2</v>
      </c>
      <c r="AG484" s="102">
        <f t="shared" si="492"/>
        <v>-2.5999999999999801E-2</v>
      </c>
      <c r="AH484" s="102">
        <f t="shared" si="492"/>
        <v>-2.4000000000000909E-2</v>
      </c>
      <c r="AI484" s="102">
        <f t="shared" si="492"/>
        <v>-2.2000000000000242E-2</v>
      </c>
      <c r="AJ484" s="102">
        <f t="shared" si="492"/>
        <v>-2.000000000000135E-2</v>
      </c>
      <c r="AK484" s="102">
        <f t="shared" si="492"/>
        <v>-1.8000000000000682E-2</v>
      </c>
      <c r="AL484" s="102">
        <f t="shared" si="492"/>
        <v>-1.6000000000001791E-2</v>
      </c>
      <c r="AM484" s="102">
        <f t="shared" si="492"/>
        <v>-1.4000000000001123E-2</v>
      </c>
      <c r="AN484" s="102">
        <f t="shared" si="492"/>
        <v>-1.2000000000002231E-2</v>
      </c>
      <c r="AO484" s="102">
        <f t="shared" si="492"/>
        <v>-1.0000000000001563E-2</v>
      </c>
      <c r="AP484" s="103">
        <f t="shared" si="13"/>
        <v>0.10000000000000142</v>
      </c>
    </row>
    <row r="485" spans="1:42" ht="12.75">
      <c r="A485" s="109">
        <v>42433</v>
      </c>
      <c r="B485" s="106">
        <v>9.2899999999999991</v>
      </c>
      <c r="C485" s="97">
        <v>9.26</v>
      </c>
      <c r="D485" s="99">
        <v>9.2799999999999994</v>
      </c>
      <c r="E485" s="99">
        <f t="shared" si="0"/>
        <v>9.2899999999999991</v>
      </c>
      <c r="F485" s="99">
        <v>9.3000000000000007</v>
      </c>
      <c r="G485" s="99">
        <f t="shared" si="1"/>
        <v>9.2850000000000001</v>
      </c>
      <c r="H485" s="97">
        <v>9.27</v>
      </c>
      <c r="I485" s="100">
        <f t="shared" si="2"/>
        <v>9.2433333333333323</v>
      </c>
      <c r="J485" s="100">
        <f t="shared" si="3"/>
        <v>9.2166666666666668</v>
      </c>
      <c r="K485" s="99">
        <v>9.19</v>
      </c>
      <c r="L485" s="99">
        <f t="shared" si="4"/>
        <v>9.18</v>
      </c>
      <c r="M485" s="99">
        <f t="shared" si="5"/>
        <v>9.17</v>
      </c>
      <c r="N485" s="99">
        <f t="shared" si="6"/>
        <v>9.16</v>
      </c>
      <c r="O485" s="99">
        <f t="shared" si="7"/>
        <v>9.15</v>
      </c>
      <c r="P485" s="97">
        <v>9.14</v>
      </c>
      <c r="Q485" s="100">
        <f t="shared" si="8"/>
        <v>9.1379999999999999</v>
      </c>
      <c r="R485" s="100">
        <f t="shared" si="9"/>
        <v>9.136000000000001</v>
      </c>
      <c r="S485" s="100">
        <f t="shared" si="10"/>
        <v>9.1340000000000003</v>
      </c>
      <c r="T485" s="100">
        <f t="shared" si="11"/>
        <v>9.1320000000000014</v>
      </c>
      <c r="U485" s="107">
        <v>9.1300000000000008</v>
      </c>
      <c r="V485" s="102">
        <f t="shared" ref="V485:AO485" si="493">B485-B486</f>
        <v>-8.0000000000000071E-2</v>
      </c>
      <c r="W485" s="102">
        <f t="shared" si="493"/>
        <v>-8.9999999999999858E-2</v>
      </c>
      <c r="X485" s="102">
        <f t="shared" si="493"/>
        <v>-8.0000000000000071E-2</v>
      </c>
      <c r="Y485" s="102">
        <f t="shared" si="493"/>
        <v>-7.0000000000000284E-2</v>
      </c>
      <c r="Z485" s="102">
        <f t="shared" si="493"/>
        <v>-5.9999999999998721E-2</v>
      </c>
      <c r="AA485" s="102">
        <f t="shared" si="493"/>
        <v>-6.4999999999999503E-2</v>
      </c>
      <c r="AB485" s="102">
        <f t="shared" si="493"/>
        <v>-7.0000000000000284E-2</v>
      </c>
      <c r="AC485" s="102">
        <f t="shared" si="493"/>
        <v>-7.6666666666667993E-2</v>
      </c>
      <c r="AD485" s="102">
        <f t="shared" si="493"/>
        <v>-8.3333333333332149E-2</v>
      </c>
      <c r="AE485" s="102">
        <f t="shared" si="493"/>
        <v>-8.9999999999999858E-2</v>
      </c>
      <c r="AF485" s="102">
        <f t="shared" si="493"/>
        <v>-8.9999999999999858E-2</v>
      </c>
      <c r="AG485" s="102">
        <f t="shared" si="493"/>
        <v>-8.9999999999999858E-2</v>
      </c>
      <c r="AH485" s="102">
        <f t="shared" si="493"/>
        <v>-8.9999999999999858E-2</v>
      </c>
      <c r="AI485" s="102">
        <f t="shared" si="493"/>
        <v>-8.9999999999999858E-2</v>
      </c>
      <c r="AJ485" s="102">
        <f t="shared" si="493"/>
        <v>-8.9999999999999858E-2</v>
      </c>
      <c r="AK485" s="102">
        <f t="shared" si="493"/>
        <v>-8.9999999999999858E-2</v>
      </c>
      <c r="AL485" s="102">
        <f t="shared" si="493"/>
        <v>-8.9999999999999858E-2</v>
      </c>
      <c r="AM485" s="102">
        <f t="shared" si="493"/>
        <v>-8.9999999999999858E-2</v>
      </c>
      <c r="AN485" s="102">
        <f t="shared" si="493"/>
        <v>-8.9999999999999858E-2</v>
      </c>
      <c r="AO485" s="102">
        <f t="shared" si="493"/>
        <v>-8.9999999999999858E-2</v>
      </c>
      <c r="AP485" s="103">
        <f t="shared" si="13"/>
        <v>-5.9999999999998721E-2</v>
      </c>
    </row>
    <row r="486" spans="1:42" ht="12.75">
      <c r="A486" s="109">
        <v>42432</v>
      </c>
      <c r="B486" s="106">
        <v>9.3699999999999992</v>
      </c>
      <c r="C486" s="97">
        <v>9.35</v>
      </c>
      <c r="D486" s="99">
        <v>9.36</v>
      </c>
      <c r="E486" s="99">
        <f t="shared" si="0"/>
        <v>9.36</v>
      </c>
      <c r="F486" s="99">
        <v>9.36</v>
      </c>
      <c r="G486" s="99">
        <f t="shared" si="1"/>
        <v>9.35</v>
      </c>
      <c r="H486" s="97">
        <v>9.34</v>
      </c>
      <c r="I486" s="100">
        <f t="shared" si="2"/>
        <v>9.32</v>
      </c>
      <c r="J486" s="100">
        <f t="shared" si="3"/>
        <v>9.2999999999999989</v>
      </c>
      <c r="K486" s="99">
        <v>9.2799999999999994</v>
      </c>
      <c r="L486" s="99">
        <f t="shared" si="4"/>
        <v>9.27</v>
      </c>
      <c r="M486" s="99">
        <f t="shared" si="5"/>
        <v>9.26</v>
      </c>
      <c r="N486" s="99">
        <f t="shared" si="6"/>
        <v>9.25</v>
      </c>
      <c r="O486" s="99">
        <f t="shared" si="7"/>
        <v>9.24</v>
      </c>
      <c r="P486" s="97">
        <v>9.23</v>
      </c>
      <c r="Q486" s="100">
        <f t="shared" si="8"/>
        <v>9.2279999999999998</v>
      </c>
      <c r="R486" s="100">
        <f t="shared" si="9"/>
        <v>9.2260000000000009</v>
      </c>
      <c r="S486" s="100">
        <f t="shared" si="10"/>
        <v>9.2240000000000002</v>
      </c>
      <c r="T486" s="100">
        <f t="shared" si="11"/>
        <v>9.2220000000000013</v>
      </c>
      <c r="U486" s="107">
        <v>9.2200000000000006</v>
      </c>
      <c r="V486" s="102">
        <f t="shared" ref="V486:AO486" si="494">B486-B487</f>
        <v>-0.10000000000000142</v>
      </c>
      <c r="W486" s="102">
        <f t="shared" si="494"/>
        <v>-8.9999999999999858E-2</v>
      </c>
      <c r="X486" s="102">
        <f t="shared" si="494"/>
        <v>-8.9999999999999858E-2</v>
      </c>
      <c r="Y486" s="102">
        <f t="shared" si="494"/>
        <v>-8.5000000000000853E-2</v>
      </c>
      <c r="Z486" s="102">
        <f t="shared" si="494"/>
        <v>-8.0000000000000071E-2</v>
      </c>
      <c r="AA486" s="102">
        <f t="shared" si="494"/>
        <v>-6.4999999999999503E-2</v>
      </c>
      <c r="AB486" s="102">
        <f t="shared" si="494"/>
        <v>-5.0000000000000711E-2</v>
      </c>
      <c r="AC486" s="102">
        <f t="shared" si="494"/>
        <v>-4.3333333333333002E-2</v>
      </c>
      <c r="AD486" s="102">
        <f t="shared" si="494"/>
        <v>-3.6666666666668846E-2</v>
      </c>
      <c r="AE486" s="102">
        <f t="shared" si="494"/>
        <v>-3.0000000000001137E-2</v>
      </c>
      <c r="AF486" s="102">
        <f t="shared" si="494"/>
        <v>-3.2000000000000028E-2</v>
      </c>
      <c r="AG486" s="102">
        <f t="shared" si="494"/>
        <v>-3.4000000000000696E-2</v>
      </c>
      <c r="AH486" s="102">
        <f t="shared" si="494"/>
        <v>-3.5999999999999588E-2</v>
      </c>
      <c r="AI486" s="102">
        <f t="shared" si="494"/>
        <v>-3.8000000000000256E-2</v>
      </c>
      <c r="AJ486" s="102">
        <f t="shared" si="494"/>
        <v>-3.9999999999999147E-2</v>
      </c>
      <c r="AK486" s="102">
        <f t="shared" si="494"/>
        <v>-3.9999999999999147E-2</v>
      </c>
      <c r="AL486" s="102">
        <f t="shared" si="494"/>
        <v>-3.9999999999999147E-2</v>
      </c>
      <c r="AM486" s="102">
        <f t="shared" si="494"/>
        <v>-3.9999999999999147E-2</v>
      </c>
      <c r="AN486" s="102">
        <f t="shared" si="494"/>
        <v>-3.9999999999999147E-2</v>
      </c>
      <c r="AO486" s="102">
        <f t="shared" si="494"/>
        <v>-3.9999999999999147E-2</v>
      </c>
      <c r="AP486" s="103">
        <f t="shared" si="13"/>
        <v>-3.0000000000001137E-2</v>
      </c>
    </row>
    <row r="487" spans="1:42" ht="12.75">
      <c r="A487" s="109">
        <v>42431</v>
      </c>
      <c r="B487" s="106">
        <v>9.4700000000000006</v>
      </c>
      <c r="C487" s="97">
        <v>9.44</v>
      </c>
      <c r="D487" s="99">
        <v>9.4499999999999993</v>
      </c>
      <c r="E487" s="99">
        <f t="shared" si="0"/>
        <v>9.4450000000000003</v>
      </c>
      <c r="F487" s="99">
        <v>9.44</v>
      </c>
      <c r="G487" s="99">
        <f t="shared" si="1"/>
        <v>9.4149999999999991</v>
      </c>
      <c r="H487" s="97">
        <v>9.39</v>
      </c>
      <c r="I487" s="100">
        <f t="shared" si="2"/>
        <v>9.3633333333333333</v>
      </c>
      <c r="J487" s="100">
        <f t="shared" si="3"/>
        <v>9.3366666666666678</v>
      </c>
      <c r="K487" s="99">
        <v>9.31</v>
      </c>
      <c r="L487" s="99">
        <f t="shared" si="4"/>
        <v>9.3019999999999996</v>
      </c>
      <c r="M487" s="99">
        <f t="shared" si="5"/>
        <v>9.2940000000000005</v>
      </c>
      <c r="N487" s="99">
        <f t="shared" si="6"/>
        <v>9.2859999999999996</v>
      </c>
      <c r="O487" s="99">
        <f t="shared" si="7"/>
        <v>9.2780000000000005</v>
      </c>
      <c r="P487" s="97">
        <v>9.27</v>
      </c>
      <c r="Q487" s="100">
        <f t="shared" si="8"/>
        <v>9.2679999999999989</v>
      </c>
      <c r="R487" s="100">
        <f t="shared" si="9"/>
        <v>9.266</v>
      </c>
      <c r="S487" s="100">
        <f t="shared" si="10"/>
        <v>9.2639999999999993</v>
      </c>
      <c r="T487" s="100">
        <f t="shared" si="11"/>
        <v>9.2620000000000005</v>
      </c>
      <c r="U487" s="107">
        <v>9.26</v>
      </c>
      <c r="V487" s="102">
        <f t="shared" ref="V487:AO487" si="495">B487-B488</f>
        <v>0</v>
      </c>
      <c r="W487" s="102">
        <f t="shared" si="495"/>
        <v>-4.0000000000000924E-2</v>
      </c>
      <c r="X487" s="102">
        <f t="shared" si="495"/>
        <v>-4.0000000000000924E-2</v>
      </c>
      <c r="Y487" s="102">
        <f t="shared" si="495"/>
        <v>-2.4999999999998579E-2</v>
      </c>
      <c r="Z487" s="102">
        <f t="shared" si="495"/>
        <v>-9.9999999999997868E-3</v>
      </c>
      <c r="AA487" s="102">
        <f t="shared" si="495"/>
        <v>0</v>
      </c>
      <c r="AB487" s="102">
        <f t="shared" si="495"/>
        <v>9.9999999999997868E-3</v>
      </c>
      <c r="AC487" s="102">
        <f t="shared" si="495"/>
        <v>1.3333333333333641E-2</v>
      </c>
      <c r="AD487" s="102">
        <f t="shared" si="495"/>
        <v>1.6666666666667496E-2</v>
      </c>
      <c r="AE487" s="102">
        <f t="shared" si="495"/>
        <v>2.000000000000135E-2</v>
      </c>
      <c r="AF487" s="102">
        <f t="shared" si="495"/>
        <v>1.8000000000000682E-2</v>
      </c>
      <c r="AG487" s="102">
        <f t="shared" si="495"/>
        <v>1.6000000000001791E-2</v>
      </c>
      <c r="AH487" s="102">
        <f t="shared" si="495"/>
        <v>1.3999999999999346E-2</v>
      </c>
      <c r="AI487" s="102">
        <f t="shared" si="495"/>
        <v>1.2000000000000455E-2</v>
      </c>
      <c r="AJ487" s="102">
        <f t="shared" si="495"/>
        <v>9.9999999999997868E-3</v>
      </c>
      <c r="AK487" s="102">
        <f t="shared" si="495"/>
        <v>7.9999999999991189E-3</v>
      </c>
      <c r="AL487" s="102">
        <f t="shared" si="495"/>
        <v>6.0000000000002274E-3</v>
      </c>
      <c r="AM487" s="102">
        <f t="shared" si="495"/>
        <v>3.9999999999995595E-3</v>
      </c>
      <c r="AN487" s="102">
        <f t="shared" si="495"/>
        <v>2.0000000000006679E-3</v>
      </c>
      <c r="AO487" s="102">
        <f t="shared" si="495"/>
        <v>0</v>
      </c>
      <c r="AP487" s="103">
        <f t="shared" si="13"/>
        <v>2.000000000000135E-2</v>
      </c>
    </row>
    <row r="488" spans="1:42" ht="12.75">
      <c r="A488" s="109">
        <v>42430</v>
      </c>
      <c r="B488" s="106">
        <v>9.4700000000000006</v>
      </c>
      <c r="C488" s="97">
        <v>9.48</v>
      </c>
      <c r="D488" s="99">
        <v>9.49</v>
      </c>
      <c r="E488" s="99">
        <f t="shared" si="0"/>
        <v>9.4699999999999989</v>
      </c>
      <c r="F488" s="99">
        <v>9.4499999999999993</v>
      </c>
      <c r="G488" s="99">
        <f t="shared" si="1"/>
        <v>9.4149999999999991</v>
      </c>
      <c r="H488" s="97">
        <v>9.3800000000000008</v>
      </c>
      <c r="I488" s="100">
        <f t="shared" si="2"/>
        <v>9.35</v>
      </c>
      <c r="J488" s="100">
        <f t="shared" si="3"/>
        <v>9.32</v>
      </c>
      <c r="K488" s="99">
        <v>9.2899999999999991</v>
      </c>
      <c r="L488" s="99">
        <f t="shared" si="4"/>
        <v>9.2839999999999989</v>
      </c>
      <c r="M488" s="99">
        <f t="shared" si="5"/>
        <v>9.2779999999999987</v>
      </c>
      <c r="N488" s="99">
        <f t="shared" si="6"/>
        <v>9.2720000000000002</v>
      </c>
      <c r="O488" s="99">
        <f t="shared" si="7"/>
        <v>9.266</v>
      </c>
      <c r="P488" s="97">
        <v>9.26</v>
      </c>
      <c r="Q488" s="100">
        <f t="shared" si="8"/>
        <v>9.26</v>
      </c>
      <c r="R488" s="100">
        <f t="shared" si="9"/>
        <v>9.26</v>
      </c>
      <c r="S488" s="100">
        <f t="shared" si="10"/>
        <v>9.26</v>
      </c>
      <c r="T488" s="100">
        <f t="shared" si="11"/>
        <v>9.26</v>
      </c>
      <c r="U488" s="107">
        <v>9.26</v>
      </c>
      <c r="V488" s="102">
        <f t="shared" ref="V488:AO488" si="496">B488-B489</f>
        <v>-0.16999999999999993</v>
      </c>
      <c r="W488" s="102">
        <f t="shared" si="496"/>
        <v>-0.16999999999999993</v>
      </c>
      <c r="X488" s="102">
        <f t="shared" si="496"/>
        <v>-0.1899999999999995</v>
      </c>
      <c r="Y488" s="102">
        <f t="shared" si="496"/>
        <v>-0.23500000000000121</v>
      </c>
      <c r="Z488" s="102">
        <f t="shared" si="496"/>
        <v>-0.28000000000000114</v>
      </c>
      <c r="AA488" s="102">
        <f t="shared" si="496"/>
        <v>-0.30000000000000071</v>
      </c>
      <c r="AB488" s="102">
        <f t="shared" si="496"/>
        <v>-0.31999999999999851</v>
      </c>
      <c r="AC488" s="102">
        <f t="shared" si="496"/>
        <v>-0.31333333333333258</v>
      </c>
      <c r="AD488" s="102">
        <f t="shared" si="496"/>
        <v>-0.30666666666666664</v>
      </c>
      <c r="AE488" s="102">
        <f t="shared" si="496"/>
        <v>-0.30000000000000071</v>
      </c>
      <c r="AF488" s="102">
        <f t="shared" si="496"/>
        <v>-0.29000000000000092</v>
      </c>
      <c r="AG488" s="102">
        <f t="shared" si="496"/>
        <v>-0.28000000000000114</v>
      </c>
      <c r="AH488" s="102">
        <f t="shared" si="496"/>
        <v>-0.26999999999999957</v>
      </c>
      <c r="AI488" s="102">
        <f t="shared" si="496"/>
        <v>-0.25999999999999979</v>
      </c>
      <c r="AJ488" s="102">
        <f t="shared" si="496"/>
        <v>-0.25</v>
      </c>
      <c r="AK488" s="102">
        <f t="shared" si="496"/>
        <v>-0.24600000000000044</v>
      </c>
      <c r="AL488" s="102">
        <f t="shared" si="496"/>
        <v>-0.24200000000000088</v>
      </c>
      <c r="AM488" s="102">
        <f t="shared" si="496"/>
        <v>-0.23799999999999955</v>
      </c>
      <c r="AN488" s="102">
        <f t="shared" si="496"/>
        <v>-0.23399999999999999</v>
      </c>
      <c r="AO488" s="102">
        <f t="shared" si="496"/>
        <v>-0.23000000000000043</v>
      </c>
      <c r="AP488" s="103">
        <f t="shared" si="13"/>
        <v>-0.16999999999999993</v>
      </c>
    </row>
    <row r="489" spans="1:42" ht="12.75">
      <c r="A489" s="109">
        <v>42429</v>
      </c>
      <c r="B489" s="106">
        <v>9.64</v>
      </c>
      <c r="C489" s="97">
        <v>9.65</v>
      </c>
      <c r="D489" s="99">
        <v>9.68</v>
      </c>
      <c r="E489" s="99">
        <f t="shared" si="0"/>
        <v>9.7050000000000001</v>
      </c>
      <c r="F489" s="99">
        <v>9.73</v>
      </c>
      <c r="G489" s="99">
        <f t="shared" si="1"/>
        <v>9.7149999999999999</v>
      </c>
      <c r="H489" s="97">
        <v>9.6999999999999993</v>
      </c>
      <c r="I489" s="100">
        <f t="shared" si="2"/>
        <v>9.6633333333333322</v>
      </c>
      <c r="J489" s="100">
        <f t="shared" si="3"/>
        <v>9.6266666666666669</v>
      </c>
      <c r="K489" s="99">
        <v>9.59</v>
      </c>
      <c r="L489" s="99">
        <f t="shared" si="4"/>
        <v>9.5739999999999998</v>
      </c>
      <c r="M489" s="99">
        <f t="shared" si="5"/>
        <v>9.5579999999999998</v>
      </c>
      <c r="N489" s="99">
        <f t="shared" si="6"/>
        <v>9.5419999999999998</v>
      </c>
      <c r="O489" s="99">
        <f t="shared" si="7"/>
        <v>9.5259999999999998</v>
      </c>
      <c r="P489" s="97">
        <v>9.51</v>
      </c>
      <c r="Q489" s="100">
        <f t="shared" si="8"/>
        <v>9.5060000000000002</v>
      </c>
      <c r="R489" s="100">
        <f t="shared" si="9"/>
        <v>9.5020000000000007</v>
      </c>
      <c r="S489" s="100">
        <f t="shared" si="10"/>
        <v>9.4979999999999993</v>
      </c>
      <c r="T489" s="100">
        <f t="shared" si="11"/>
        <v>9.4939999999999998</v>
      </c>
      <c r="U489" s="107">
        <v>9.49</v>
      </c>
      <c r="V489" s="102">
        <f t="shared" ref="V489:AO489" si="497">B489-B490</f>
        <v>-0.10999999999999943</v>
      </c>
      <c r="W489" s="102">
        <f t="shared" si="497"/>
        <v>-1.9999999999999574E-2</v>
      </c>
      <c r="X489" s="102">
        <f t="shared" si="497"/>
        <v>-9.9999999999997868E-3</v>
      </c>
      <c r="Y489" s="102">
        <f t="shared" si="497"/>
        <v>5.0000000000007816E-3</v>
      </c>
      <c r="Z489" s="102">
        <f t="shared" si="497"/>
        <v>1.9999999999999574E-2</v>
      </c>
      <c r="AA489" s="102">
        <f t="shared" si="497"/>
        <v>2.4999999999998579E-2</v>
      </c>
      <c r="AB489" s="102">
        <f t="shared" si="497"/>
        <v>2.9999999999999361E-2</v>
      </c>
      <c r="AC489" s="102">
        <f t="shared" si="497"/>
        <v>2.6666666666665506E-2</v>
      </c>
      <c r="AD489" s="102">
        <f t="shared" si="497"/>
        <v>2.3333333333333428E-2</v>
      </c>
      <c r="AE489" s="102">
        <f t="shared" si="497"/>
        <v>1.9999999999999574E-2</v>
      </c>
      <c r="AF489" s="102">
        <f t="shared" si="497"/>
        <v>1.7999999999998906E-2</v>
      </c>
      <c r="AG489" s="102">
        <f t="shared" si="497"/>
        <v>1.6000000000000014E-2</v>
      </c>
      <c r="AH489" s="102">
        <f t="shared" si="497"/>
        <v>1.3999999999999346E-2</v>
      </c>
      <c r="AI489" s="102">
        <f t="shared" si="497"/>
        <v>1.2000000000000455E-2</v>
      </c>
      <c r="AJ489" s="102">
        <f t="shared" si="497"/>
        <v>9.9999999999997868E-3</v>
      </c>
      <c r="AK489" s="102">
        <f t="shared" si="497"/>
        <v>8.0000000000008953E-3</v>
      </c>
      <c r="AL489" s="102">
        <f t="shared" si="497"/>
        <v>6.0000000000002274E-3</v>
      </c>
      <c r="AM489" s="102">
        <f t="shared" si="497"/>
        <v>3.9999999999995595E-3</v>
      </c>
      <c r="AN489" s="102">
        <f t="shared" si="497"/>
        <v>1.9999999999988916E-3</v>
      </c>
      <c r="AO489" s="102">
        <f t="shared" si="497"/>
        <v>0</v>
      </c>
      <c r="AP489" s="103">
        <f t="shared" si="13"/>
        <v>2.9999999999999361E-2</v>
      </c>
    </row>
    <row r="490" spans="1:42" ht="12.75">
      <c r="A490" s="109">
        <v>42426</v>
      </c>
      <c r="B490" s="106">
        <v>9.75</v>
      </c>
      <c r="C490" s="97">
        <v>9.67</v>
      </c>
      <c r="D490" s="99">
        <v>9.69</v>
      </c>
      <c r="E490" s="99">
        <f t="shared" si="0"/>
        <v>9.6999999999999993</v>
      </c>
      <c r="F490" s="99">
        <v>9.7100000000000009</v>
      </c>
      <c r="G490" s="99">
        <f t="shared" si="1"/>
        <v>9.6900000000000013</v>
      </c>
      <c r="H490" s="97">
        <v>9.67</v>
      </c>
      <c r="I490" s="100">
        <f t="shared" si="2"/>
        <v>9.6366666666666667</v>
      </c>
      <c r="J490" s="100">
        <f t="shared" si="3"/>
        <v>9.6033333333333335</v>
      </c>
      <c r="K490" s="99">
        <v>9.57</v>
      </c>
      <c r="L490" s="99">
        <f t="shared" si="4"/>
        <v>9.5560000000000009</v>
      </c>
      <c r="M490" s="99">
        <f t="shared" si="5"/>
        <v>9.5419999999999998</v>
      </c>
      <c r="N490" s="99">
        <f t="shared" si="6"/>
        <v>9.5280000000000005</v>
      </c>
      <c r="O490" s="99">
        <f t="shared" si="7"/>
        <v>9.5139999999999993</v>
      </c>
      <c r="P490" s="97">
        <v>9.5</v>
      </c>
      <c r="Q490" s="100">
        <f t="shared" si="8"/>
        <v>9.4979999999999993</v>
      </c>
      <c r="R490" s="100">
        <f t="shared" si="9"/>
        <v>9.4960000000000004</v>
      </c>
      <c r="S490" s="100">
        <f t="shared" si="10"/>
        <v>9.4939999999999998</v>
      </c>
      <c r="T490" s="100">
        <f t="shared" si="11"/>
        <v>9.4920000000000009</v>
      </c>
      <c r="U490" s="107">
        <v>9.49</v>
      </c>
      <c r="V490" s="102">
        <f t="shared" ref="V490:AO490" si="498">B490-B491</f>
        <v>-8.9999999999999858E-2</v>
      </c>
      <c r="W490" s="102">
        <f t="shared" si="498"/>
        <v>-0.10999999999999943</v>
      </c>
      <c r="X490" s="102">
        <f t="shared" si="498"/>
        <v>-0.11000000000000121</v>
      </c>
      <c r="Y490" s="102">
        <f t="shared" si="498"/>
        <v>-0.10500000000000043</v>
      </c>
      <c r="Z490" s="102">
        <f t="shared" si="498"/>
        <v>-9.9999999999999645E-2</v>
      </c>
      <c r="AA490" s="102">
        <f t="shared" si="498"/>
        <v>-8.9999999999999858E-2</v>
      </c>
      <c r="AB490" s="102">
        <f t="shared" si="498"/>
        <v>-8.0000000000000071E-2</v>
      </c>
      <c r="AC490" s="102">
        <f t="shared" si="498"/>
        <v>-7.6666666666666217E-2</v>
      </c>
      <c r="AD490" s="102">
        <f t="shared" si="498"/>
        <v>-7.3333333333334139E-2</v>
      </c>
      <c r="AE490" s="102">
        <f t="shared" si="498"/>
        <v>-7.0000000000000284E-2</v>
      </c>
      <c r="AF490" s="102">
        <f t="shared" si="498"/>
        <v>-7.3999999999999844E-2</v>
      </c>
      <c r="AG490" s="102">
        <f t="shared" si="498"/>
        <v>-7.800000000000118E-2</v>
      </c>
      <c r="AH490" s="102">
        <f t="shared" si="498"/>
        <v>-8.1999999999998963E-2</v>
      </c>
      <c r="AI490" s="102">
        <f t="shared" si="498"/>
        <v>-8.6000000000000298E-2</v>
      </c>
      <c r="AJ490" s="102">
        <f t="shared" si="498"/>
        <v>-8.9999999999999858E-2</v>
      </c>
      <c r="AK490" s="102">
        <f t="shared" si="498"/>
        <v>-9.2000000000000526E-2</v>
      </c>
      <c r="AL490" s="102">
        <f t="shared" si="498"/>
        <v>-9.3999999999999417E-2</v>
      </c>
      <c r="AM490" s="102">
        <f t="shared" si="498"/>
        <v>-9.6000000000000085E-2</v>
      </c>
      <c r="AN490" s="102">
        <f t="shared" si="498"/>
        <v>-9.7999999999998977E-2</v>
      </c>
      <c r="AO490" s="102">
        <f t="shared" si="498"/>
        <v>-9.9999999999999645E-2</v>
      </c>
      <c r="AP490" s="103">
        <f t="shared" si="13"/>
        <v>-7.0000000000000284E-2</v>
      </c>
    </row>
    <row r="491" spans="1:42" ht="12.75">
      <c r="A491" s="109">
        <v>42425</v>
      </c>
      <c r="B491" s="106">
        <v>9.84</v>
      </c>
      <c r="C491" s="97">
        <v>9.7799999999999994</v>
      </c>
      <c r="D491" s="99">
        <v>9.8000000000000007</v>
      </c>
      <c r="E491" s="99">
        <f t="shared" si="0"/>
        <v>9.8049999999999997</v>
      </c>
      <c r="F491" s="99">
        <v>9.81</v>
      </c>
      <c r="G491" s="99">
        <f t="shared" si="1"/>
        <v>9.7800000000000011</v>
      </c>
      <c r="H491" s="97">
        <v>9.75</v>
      </c>
      <c r="I491" s="100">
        <f t="shared" si="2"/>
        <v>9.7133333333333329</v>
      </c>
      <c r="J491" s="100">
        <f t="shared" si="3"/>
        <v>9.6766666666666676</v>
      </c>
      <c r="K491" s="99">
        <v>9.64</v>
      </c>
      <c r="L491" s="99">
        <f t="shared" si="4"/>
        <v>9.6300000000000008</v>
      </c>
      <c r="M491" s="99">
        <f t="shared" si="5"/>
        <v>9.620000000000001</v>
      </c>
      <c r="N491" s="99">
        <f t="shared" si="6"/>
        <v>9.61</v>
      </c>
      <c r="O491" s="99">
        <f t="shared" si="7"/>
        <v>9.6</v>
      </c>
      <c r="P491" s="97">
        <v>9.59</v>
      </c>
      <c r="Q491" s="100">
        <f t="shared" si="8"/>
        <v>9.59</v>
      </c>
      <c r="R491" s="100">
        <f t="shared" si="9"/>
        <v>9.59</v>
      </c>
      <c r="S491" s="100">
        <f t="shared" si="10"/>
        <v>9.59</v>
      </c>
      <c r="T491" s="100">
        <f t="shared" si="11"/>
        <v>9.59</v>
      </c>
      <c r="U491" s="107">
        <v>9.59</v>
      </c>
      <c r="V491" s="102">
        <f t="shared" ref="V491:AO491" si="499">B491-B492</f>
        <v>-6.0000000000000497E-2</v>
      </c>
      <c r="W491" s="102">
        <f t="shared" si="499"/>
        <v>-0.15000000000000036</v>
      </c>
      <c r="X491" s="102">
        <f t="shared" si="499"/>
        <v>-0.17999999999999972</v>
      </c>
      <c r="Y491" s="102">
        <f t="shared" si="499"/>
        <v>-0.1850000000000005</v>
      </c>
      <c r="Z491" s="102">
        <f t="shared" si="499"/>
        <v>-0.1899999999999995</v>
      </c>
      <c r="AA491" s="102">
        <f t="shared" si="499"/>
        <v>-0.18999999999999773</v>
      </c>
      <c r="AB491" s="102">
        <f t="shared" si="499"/>
        <v>-0.1899999999999995</v>
      </c>
      <c r="AC491" s="102">
        <f t="shared" si="499"/>
        <v>-0.19333333333333336</v>
      </c>
      <c r="AD491" s="102">
        <f t="shared" si="499"/>
        <v>-0.19666666666666544</v>
      </c>
      <c r="AE491" s="102">
        <f t="shared" si="499"/>
        <v>-0.19999999999999929</v>
      </c>
      <c r="AF491" s="102">
        <f t="shared" si="499"/>
        <v>-0.19999999999999929</v>
      </c>
      <c r="AG491" s="102">
        <f t="shared" si="499"/>
        <v>-0.19999999999999929</v>
      </c>
      <c r="AH491" s="102">
        <f t="shared" si="499"/>
        <v>-0.19999999999999929</v>
      </c>
      <c r="AI491" s="102">
        <f t="shared" si="499"/>
        <v>-0.19999999999999929</v>
      </c>
      <c r="AJ491" s="102">
        <f t="shared" si="499"/>
        <v>-0.19999999999999929</v>
      </c>
      <c r="AK491" s="102">
        <f t="shared" si="499"/>
        <v>-0.19999999999999929</v>
      </c>
      <c r="AL491" s="102">
        <f t="shared" si="499"/>
        <v>-0.19999999999999929</v>
      </c>
      <c r="AM491" s="102">
        <f t="shared" si="499"/>
        <v>-0.19999999999999929</v>
      </c>
      <c r="AN491" s="102">
        <f t="shared" si="499"/>
        <v>-0.19999999999999929</v>
      </c>
      <c r="AO491" s="102">
        <f t="shared" si="499"/>
        <v>-0.19999999999999929</v>
      </c>
      <c r="AP491" s="103">
        <f t="shared" si="13"/>
        <v>-6.0000000000000497E-2</v>
      </c>
    </row>
    <row r="492" spans="1:42" ht="12.75">
      <c r="A492" s="109">
        <v>42424</v>
      </c>
      <c r="B492" s="106">
        <v>9.9</v>
      </c>
      <c r="C492" s="97">
        <v>9.93</v>
      </c>
      <c r="D492" s="99">
        <v>9.98</v>
      </c>
      <c r="E492" s="99">
        <f t="shared" si="0"/>
        <v>9.99</v>
      </c>
      <c r="F492" s="99">
        <v>10</v>
      </c>
      <c r="G492" s="99">
        <f t="shared" si="1"/>
        <v>9.9699999999999989</v>
      </c>
      <c r="H492" s="97">
        <v>9.94</v>
      </c>
      <c r="I492" s="100">
        <f t="shared" si="2"/>
        <v>9.9066666666666663</v>
      </c>
      <c r="J492" s="100">
        <f t="shared" si="3"/>
        <v>9.8733333333333331</v>
      </c>
      <c r="K492" s="99">
        <v>9.84</v>
      </c>
      <c r="L492" s="99">
        <f t="shared" si="4"/>
        <v>9.83</v>
      </c>
      <c r="M492" s="99">
        <f t="shared" si="5"/>
        <v>9.82</v>
      </c>
      <c r="N492" s="99">
        <f t="shared" si="6"/>
        <v>9.8099999999999987</v>
      </c>
      <c r="O492" s="99">
        <f t="shared" si="7"/>
        <v>9.7999999999999989</v>
      </c>
      <c r="P492" s="97">
        <v>9.7899999999999991</v>
      </c>
      <c r="Q492" s="100">
        <f t="shared" si="8"/>
        <v>9.7899999999999991</v>
      </c>
      <c r="R492" s="100">
        <f t="shared" si="9"/>
        <v>9.7899999999999991</v>
      </c>
      <c r="S492" s="100">
        <f t="shared" si="10"/>
        <v>9.7899999999999991</v>
      </c>
      <c r="T492" s="100">
        <f t="shared" si="11"/>
        <v>9.7899999999999991</v>
      </c>
      <c r="U492" s="107">
        <v>9.7899999999999991</v>
      </c>
      <c r="V492" s="102">
        <f t="shared" ref="V492:AO492" si="500">B492-B493</f>
        <v>0.21000000000000085</v>
      </c>
      <c r="W492" s="102">
        <f t="shared" si="500"/>
        <v>9.9999999999997868E-3</v>
      </c>
      <c r="X492" s="102">
        <f t="shared" si="500"/>
        <v>-9.9999999999997868E-3</v>
      </c>
      <c r="Y492" s="102">
        <f t="shared" si="500"/>
        <v>-9.9999999999997868E-3</v>
      </c>
      <c r="Z492" s="102">
        <f t="shared" si="500"/>
        <v>-9.9999999999997868E-3</v>
      </c>
      <c r="AA492" s="102">
        <f t="shared" si="500"/>
        <v>-1.5000000000000568E-2</v>
      </c>
      <c r="AB492" s="102">
        <f t="shared" si="500"/>
        <v>-2.000000000000135E-2</v>
      </c>
      <c r="AC492" s="102">
        <f t="shared" si="500"/>
        <v>-1.6666666666667496E-2</v>
      </c>
      <c r="AD492" s="102">
        <f t="shared" si="500"/>
        <v>-1.3333333333333641E-2</v>
      </c>
      <c r="AE492" s="102">
        <f t="shared" si="500"/>
        <v>-9.9999999999997868E-3</v>
      </c>
      <c r="AF492" s="102">
        <f t="shared" si="500"/>
        <v>-7.9999999999991189E-3</v>
      </c>
      <c r="AG492" s="102">
        <f t="shared" si="500"/>
        <v>-5.999999999998451E-3</v>
      </c>
      <c r="AH492" s="102">
        <f t="shared" si="500"/>
        <v>-4.0000000000013358E-3</v>
      </c>
      <c r="AI492" s="102">
        <f t="shared" si="500"/>
        <v>-2.0000000000006679E-3</v>
      </c>
      <c r="AJ492" s="102">
        <f t="shared" si="500"/>
        <v>0</v>
      </c>
      <c r="AK492" s="102">
        <f t="shared" si="500"/>
        <v>-2.0000000000006679E-3</v>
      </c>
      <c r="AL492" s="102">
        <f t="shared" si="500"/>
        <v>-4.0000000000013358E-3</v>
      </c>
      <c r="AM492" s="102">
        <f t="shared" si="500"/>
        <v>-6.0000000000002274E-3</v>
      </c>
      <c r="AN492" s="102">
        <f t="shared" si="500"/>
        <v>-8.0000000000008953E-3</v>
      </c>
      <c r="AO492" s="102">
        <f t="shared" si="500"/>
        <v>-1.0000000000001563E-2</v>
      </c>
      <c r="AP492" s="103">
        <f t="shared" si="13"/>
        <v>0.21000000000000085</v>
      </c>
    </row>
    <row r="493" spans="1:42" ht="12.75">
      <c r="A493" s="109">
        <v>42422</v>
      </c>
      <c r="B493" s="106">
        <v>9.69</v>
      </c>
      <c r="C493" s="97">
        <v>9.92</v>
      </c>
      <c r="D493" s="99">
        <v>9.99</v>
      </c>
      <c r="E493" s="99">
        <f t="shared" si="0"/>
        <v>10</v>
      </c>
      <c r="F493" s="99">
        <v>10.01</v>
      </c>
      <c r="G493" s="99">
        <f t="shared" si="1"/>
        <v>9.9849999999999994</v>
      </c>
      <c r="H493" s="97">
        <v>9.9600000000000009</v>
      </c>
      <c r="I493" s="100">
        <f t="shared" si="2"/>
        <v>9.9233333333333338</v>
      </c>
      <c r="J493" s="100">
        <f t="shared" si="3"/>
        <v>9.8866666666666667</v>
      </c>
      <c r="K493" s="99">
        <v>9.85</v>
      </c>
      <c r="L493" s="99">
        <f t="shared" si="4"/>
        <v>9.8379999999999992</v>
      </c>
      <c r="M493" s="99">
        <f t="shared" si="5"/>
        <v>9.8259999999999987</v>
      </c>
      <c r="N493" s="99">
        <f t="shared" si="6"/>
        <v>9.8140000000000001</v>
      </c>
      <c r="O493" s="99">
        <f t="shared" si="7"/>
        <v>9.8019999999999996</v>
      </c>
      <c r="P493" s="97">
        <v>9.7899999999999991</v>
      </c>
      <c r="Q493" s="100">
        <f t="shared" si="8"/>
        <v>9.7919999999999998</v>
      </c>
      <c r="R493" s="100">
        <f t="shared" si="9"/>
        <v>9.7940000000000005</v>
      </c>
      <c r="S493" s="100">
        <f t="shared" si="10"/>
        <v>9.7959999999999994</v>
      </c>
      <c r="T493" s="100">
        <f t="shared" si="11"/>
        <v>9.798</v>
      </c>
      <c r="U493" s="107">
        <v>9.8000000000000007</v>
      </c>
      <c r="V493" s="102">
        <f t="shared" ref="V493:AO493" si="501">B493-B494</f>
        <v>-0.12000000000000099</v>
      </c>
      <c r="W493" s="102">
        <f t="shared" si="501"/>
        <v>-0.10999999999999943</v>
      </c>
      <c r="X493" s="102">
        <f t="shared" si="501"/>
        <v>-3.9999999999999147E-2</v>
      </c>
      <c r="Y493" s="102">
        <f t="shared" si="501"/>
        <v>-1.5000000000000568E-2</v>
      </c>
      <c r="Z493" s="102">
        <f t="shared" si="501"/>
        <v>9.9999999999997868E-3</v>
      </c>
      <c r="AA493" s="102">
        <f t="shared" si="501"/>
        <v>4.9999999999990052E-3</v>
      </c>
      <c r="AB493" s="102">
        <f t="shared" si="501"/>
        <v>0</v>
      </c>
      <c r="AC493" s="102">
        <f t="shared" si="501"/>
        <v>-1.9999999999999574E-2</v>
      </c>
      <c r="AD493" s="102">
        <f t="shared" si="501"/>
        <v>-4.0000000000000924E-2</v>
      </c>
      <c r="AE493" s="102">
        <f t="shared" si="501"/>
        <v>-6.0000000000000497E-2</v>
      </c>
      <c r="AF493" s="102">
        <f t="shared" si="501"/>
        <v>-6.8000000000001393E-2</v>
      </c>
      <c r="AG493" s="102">
        <f t="shared" si="501"/>
        <v>-7.6000000000002288E-2</v>
      </c>
      <c r="AH493" s="102">
        <f t="shared" si="501"/>
        <v>-8.3999999999999631E-2</v>
      </c>
      <c r="AI493" s="102">
        <f t="shared" si="501"/>
        <v>-9.2000000000000526E-2</v>
      </c>
      <c r="AJ493" s="102">
        <f t="shared" si="501"/>
        <v>-0.10000000000000142</v>
      </c>
      <c r="AK493" s="102">
        <f t="shared" si="501"/>
        <v>-9.8000000000000753E-2</v>
      </c>
      <c r="AL493" s="102">
        <f t="shared" si="501"/>
        <v>-9.6000000000000085E-2</v>
      </c>
      <c r="AM493" s="102">
        <f t="shared" si="501"/>
        <v>-9.4000000000001194E-2</v>
      </c>
      <c r="AN493" s="102">
        <f t="shared" si="501"/>
        <v>-9.2000000000000526E-2</v>
      </c>
      <c r="AO493" s="102">
        <f t="shared" si="501"/>
        <v>-8.9999999999999858E-2</v>
      </c>
      <c r="AP493" s="103">
        <f t="shared" si="13"/>
        <v>9.9999999999997868E-3</v>
      </c>
    </row>
    <row r="494" spans="1:42" ht="12.75">
      <c r="A494" s="109">
        <v>42420</v>
      </c>
      <c r="B494" s="106">
        <v>9.81</v>
      </c>
      <c r="C494" s="97">
        <v>10.029999999999999</v>
      </c>
      <c r="D494" s="99">
        <v>10.029999999999999</v>
      </c>
      <c r="E494" s="99">
        <f t="shared" si="0"/>
        <v>10.015000000000001</v>
      </c>
      <c r="F494" s="99">
        <v>10</v>
      </c>
      <c r="G494" s="99">
        <f t="shared" si="1"/>
        <v>9.98</v>
      </c>
      <c r="H494" s="97">
        <v>9.9600000000000009</v>
      </c>
      <c r="I494" s="100">
        <f t="shared" si="2"/>
        <v>9.9433333333333334</v>
      </c>
      <c r="J494" s="100">
        <f t="shared" si="3"/>
        <v>9.9266666666666676</v>
      </c>
      <c r="K494" s="99">
        <v>9.91</v>
      </c>
      <c r="L494" s="99">
        <f t="shared" si="4"/>
        <v>9.9060000000000006</v>
      </c>
      <c r="M494" s="99">
        <f t="shared" si="5"/>
        <v>9.902000000000001</v>
      </c>
      <c r="N494" s="99">
        <f t="shared" si="6"/>
        <v>9.8979999999999997</v>
      </c>
      <c r="O494" s="99">
        <f t="shared" si="7"/>
        <v>9.8940000000000001</v>
      </c>
      <c r="P494" s="97">
        <v>9.89</v>
      </c>
      <c r="Q494" s="100">
        <f t="shared" si="8"/>
        <v>9.89</v>
      </c>
      <c r="R494" s="100">
        <f t="shared" si="9"/>
        <v>9.89</v>
      </c>
      <c r="S494" s="100">
        <f t="shared" si="10"/>
        <v>9.89</v>
      </c>
      <c r="T494" s="100">
        <f t="shared" si="11"/>
        <v>9.89</v>
      </c>
      <c r="U494" s="107">
        <v>9.89</v>
      </c>
      <c r="V494" s="102">
        <f t="shared" ref="V494:AO494" si="502">B494-B495</f>
        <v>-7.0000000000000284E-2</v>
      </c>
      <c r="W494" s="102">
        <f t="shared" si="502"/>
        <v>1.9999999999999574E-2</v>
      </c>
      <c r="X494" s="102">
        <f t="shared" si="502"/>
        <v>-2.000000000000135E-2</v>
      </c>
      <c r="Y494" s="102">
        <f t="shared" si="502"/>
        <v>-4.4999999999999929E-2</v>
      </c>
      <c r="Z494" s="102">
        <f t="shared" si="502"/>
        <v>-7.0000000000000284E-2</v>
      </c>
      <c r="AA494" s="102">
        <f t="shared" si="502"/>
        <v>-7.0000000000000284E-2</v>
      </c>
      <c r="AB494" s="102">
        <f t="shared" si="502"/>
        <v>-6.9999999999998508E-2</v>
      </c>
      <c r="AC494" s="102">
        <f t="shared" si="502"/>
        <v>-6.3333333333332575E-2</v>
      </c>
      <c r="AD494" s="102">
        <f t="shared" si="502"/>
        <v>-5.6666666666666643E-2</v>
      </c>
      <c r="AE494" s="102">
        <f t="shared" si="502"/>
        <v>-5.0000000000000711E-2</v>
      </c>
      <c r="AF494" s="102">
        <f t="shared" si="502"/>
        <v>-4.4000000000000483E-2</v>
      </c>
      <c r="AG494" s="102">
        <f t="shared" si="502"/>
        <v>-3.8000000000000256E-2</v>
      </c>
      <c r="AH494" s="102">
        <f t="shared" si="502"/>
        <v>-3.2000000000000028E-2</v>
      </c>
      <c r="AI494" s="102">
        <f t="shared" si="502"/>
        <v>-2.5999999999999801E-2</v>
      </c>
      <c r="AJ494" s="102">
        <f t="shared" si="502"/>
        <v>-1.9999999999999574E-2</v>
      </c>
      <c r="AK494" s="102">
        <f t="shared" si="502"/>
        <v>-1.7999999999998906E-2</v>
      </c>
      <c r="AL494" s="102">
        <f t="shared" si="502"/>
        <v>-1.6000000000000014E-2</v>
      </c>
      <c r="AM494" s="102">
        <f t="shared" si="502"/>
        <v>-1.3999999999999346E-2</v>
      </c>
      <c r="AN494" s="102">
        <f t="shared" si="502"/>
        <v>-1.2000000000000455E-2</v>
      </c>
      <c r="AO494" s="102">
        <f t="shared" si="502"/>
        <v>-9.9999999999997868E-3</v>
      </c>
      <c r="AP494" s="103">
        <f t="shared" si="13"/>
        <v>1.9999999999999574E-2</v>
      </c>
    </row>
    <row r="495" spans="1:42" ht="12.75">
      <c r="A495" s="109">
        <v>42419</v>
      </c>
      <c r="B495" s="106">
        <v>9.8800000000000008</v>
      </c>
      <c r="C495" s="97">
        <v>10.01</v>
      </c>
      <c r="D495" s="99">
        <v>10.050000000000001</v>
      </c>
      <c r="E495" s="99">
        <f t="shared" si="0"/>
        <v>10.06</v>
      </c>
      <c r="F495" s="99">
        <v>10.07</v>
      </c>
      <c r="G495" s="99">
        <f t="shared" si="1"/>
        <v>10.050000000000001</v>
      </c>
      <c r="H495" s="97">
        <v>10.029999999999999</v>
      </c>
      <c r="I495" s="100">
        <f t="shared" si="2"/>
        <v>10.006666666666666</v>
      </c>
      <c r="J495" s="100">
        <f t="shared" si="3"/>
        <v>9.9833333333333343</v>
      </c>
      <c r="K495" s="99">
        <v>9.9600000000000009</v>
      </c>
      <c r="L495" s="99">
        <f t="shared" si="4"/>
        <v>9.9500000000000011</v>
      </c>
      <c r="M495" s="99">
        <f t="shared" si="5"/>
        <v>9.9400000000000013</v>
      </c>
      <c r="N495" s="99">
        <f t="shared" si="6"/>
        <v>9.93</v>
      </c>
      <c r="O495" s="99">
        <f t="shared" si="7"/>
        <v>9.92</v>
      </c>
      <c r="P495" s="97">
        <v>9.91</v>
      </c>
      <c r="Q495" s="100">
        <f t="shared" si="8"/>
        <v>9.9079999999999995</v>
      </c>
      <c r="R495" s="100">
        <f t="shared" si="9"/>
        <v>9.9060000000000006</v>
      </c>
      <c r="S495" s="100">
        <f t="shared" si="10"/>
        <v>9.9039999999999999</v>
      </c>
      <c r="T495" s="100">
        <f t="shared" si="11"/>
        <v>9.902000000000001</v>
      </c>
      <c r="U495" s="107">
        <v>9.9</v>
      </c>
      <c r="V495" s="102">
        <f t="shared" ref="V495:AO495" si="503">B495-B496</f>
        <v>-1.9999999999999574E-2</v>
      </c>
      <c r="W495" s="102">
        <f t="shared" si="503"/>
        <v>-5.0000000000000711E-2</v>
      </c>
      <c r="X495" s="102">
        <f t="shared" si="503"/>
        <v>-4.9999999999998934E-2</v>
      </c>
      <c r="Y495" s="102">
        <f t="shared" si="503"/>
        <v>-2.9999999999999361E-2</v>
      </c>
      <c r="Z495" s="102">
        <f t="shared" si="503"/>
        <v>-9.9999999999997868E-3</v>
      </c>
      <c r="AA495" s="102">
        <f t="shared" si="503"/>
        <v>1.0000000000001563E-2</v>
      </c>
      <c r="AB495" s="102">
        <f t="shared" si="503"/>
        <v>2.9999999999999361E-2</v>
      </c>
      <c r="AC495" s="102">
        <f t="shared" si="503"/>
        <v>3.9999999999999147E-2</v>
      </c>
      <c r="AD495" s="102">
        <f t="shared" si="503"/>
        <v>5.0000000000000711E-2</v>
      </c>
      <c r="AE495" s="102">
        <f t="shared" si="503"/>
        <v>6.0000000000000497E-2</v>
      </c>
      <c r="AF495" s="102">
        <f t="shared" si="503"/>
        <v>6.0000000000000497E-2</v>
      </c>
      <c r="AG495" s="102">
        <f t="shared" si="503"/>
        <v>6.0000000000000497E-2</v>
      </c>
      <c r="AH495" s="102">
        <f t="shared" si="503"/>
        <v>6.0000000000000497E-2</v>
      </c>
      <c r="AI495" s="102">
        <f t="shared" si="503"/>
        <v>6.0000000000000497E-2</v>
      </c>
      <c r="AJ495" s="102">
        <f t="shared" si="503"/>
        <v>6.0000000000000497E-2</v>
      </c>
      <c r="AK495" s="102">
        <f t="shared" si="503"/>
        <v>5.5999999999999162E-2</v>
      </c>
      <c r="AL495" s="102">
        <f t="shared" si="503"/>
        <v>5.2000000000001378E-2</v>
      </c>
      <c r="AM495" s="102">
        <f t="shared" si="503"/>
        <v>4.8000000000000043E-2</v>
      </c>
      <c r="AN495" s="102">
        <f t="shared" si="503"/>
        <v>4.400000000000226E-2</v>
      </c>
      <c r="AO495" s="102">
        <f t="shared" si="503"/>
        <v>4.0000000000000924E-2</v>
      </c>
      <c r="AP495" s="103">
        <f t="shared" si="13"/>
        <v>6.0000000000000497E-2</v>
      </c>
    </row>
    <row r="496" spans="1:42" ht="12.75">
      <c r="A496" s="109">
        <v>42418</v>
      </c>
      <c r="B496" s="106">
        <v>9.9</v>
      </c>
      <c r="C496" s="97">
        <v>10.06</v>
      </c>
      <c r="D496" s="99">
        <v>10.1</v>
      </c>
      <c r="E496" s="99">
        <f t="shared" si="0"/>
        <v>10.09</v>
      </c>
      <c r="F496" s="99">
        <v>10.08</v>
      </c>
      <c r="G496" s="99">
        <f t="shared" si="1"/>
        <v>10.039999999999999</v>
      </c>
      <c r="H496" s="97">
        <v>10</v>
      </c>
      <c r="I496" s="100">
        <f t="shared" si="2"/>
        <v>9.9666666666666668</v>
      </c>
      <c r="J496" s="100">
        <f t="shared" si="3"/>
        <v>9.9333333333333336</v>
      </c>
      <c r="K496" s="99">
        <v>9.9</v>
      </c>
      <c r="L496" s="99">
        <f t="shared" si="4"/>
        <v>9.89</v>
      </c>
      <c r="M496" s="99">
        <f t="shared" si="5"/>
        <v>9.8800000000000008</v>
      </c>
      <c r="N496" s="99">
        <f t="shared" si="6"/>
        <v>9.8699999999999992</v>
      </c>
      <c r="O496" s="99">
        <f t="shared" si="7"/>
        <v>9.86</v>
      </c>
      <c r="P496" s="97">
        <v>9.85</v>
      </c>
      <c r="Q496" s="100">
        <f t="shared" si="8"/>
        <v>9.8520000000000003</v>
      </c>
      <c r="R496" s="100">
        <f t="shared" si="9"/>
        <v>9.8539999999999992</v>
      </c>
      <c r="S496" s="100">
        <f t="shared" si="10"/>
        <v>9.8559999999999999</v>
      </c>
      <c r="T496" s="100">
        <f t="shared" si="11"/>
        <v>9.8579999999999988</v>
      </c>
      <c r="U496" s="107">
        <v>9.86</v>
      </c>
      <c r="V496" s="102">
        <f t="shared" ref="V496:AO496" si="504">B496-B497</f>
        <v>-0.12999999999999901</v>
      </c>
      <c r="W496" s="102">
        <f t="shared" si="504"/>
        <v>-5.9999999999998721E-2</v>
      </c>
      <c r="X496" s="102">
        <f t="shared" si="504"/>
        <v>-9.9999999999999645E-2</v>
      </c>
      <c r="Y496" s="102">
        <f t="shared" si="504"/>
        <v>-0.12999999999999901</v>
      </c>
      <c r="Z496" s="102">
        <f t="shared" si="504"/>
        <v>-0.16000000000000014</v>
      </c>
      <c r="AA496" s="102">
        <f t="shared" si="504"/>
        <v>-0.17500000000000071</v>
      </c>
      <c r="AB496" s="102">
        <f t="shared" si="504"/>
        <v>-0.1899999999999995</v>
      </c>
      <c r="AC496" s="102">
        <f t="shared" si="504"/>
        <v>-0.1899999999999995</v>
      </c>
      <c r="AD496" s="102">
        <f t="shared" si="504"/>
        <v>-0.1899999999999995</v>
      </c>
      <c r="AE496" s="102">
        <f t="shared" si="504"/>
        <v>-0.1899999999999995</v>
      </c>
      <c r="AF496" s="102">
        <f t="shared" si="504"/>
        <v>-0.18799999999999883</v>
      </c>
      <c r="AG496" s="102">
        <f t="shared" si="504"/>
        <v>-0.18599999999999817</v>
      </c>
      <c r="AH496" s="102">
        <f t="shared" si="504"/>
        <v>-0.18400000000000105</v>
      </c>
      <c r="AI496" s="102">
        <f t="shared" si="504"/>
        <v>-0.18200000000000038</v>
      </c>
      <c r="AJ496" s="102">
        <f t="shared" si="504"/>
        <v>-0.17999999999999972</v>
      </c>
      <c r="AK496" s="102">
        <f t="shared" si="504"/>
        <v>-0.17799999999999905</v>
      </c>
      <c r="AL496" s="102">
        <f t="shared" si="504"/>
        <v>-0.17600000000000016</v>
      </c>
      <c r="AM496" s="102">
        <f t="shared" si="504"/>
        <v>-0.17399999999999949</v>
      </c>
      <c r="AN496" s="102">
        <f t="shared" si="504"/>
        <v>-0.1720000000000006</v>
      </c>
      <c r="AO496" s="102">
        <f t="shared" si="504"/>
        <v>-0.16999999999999993</v>
      </c>
      <c r="AP496" s="103">
        <f t="shared" si="13"/>
        <v>-5.9999999999998721E-2</v>
      </c>
    </row>
    <row r="497" spans="1:42" ht="12.75">
      <c r="A497" s="109">
        <v>42417</v>
      </c>
      <c r="B497" s="106">
        <v>10.029999999999999</v>
      </c>
      <c r="C497" s="97">
        <v>10.119999999999999</v>
      </c>
      <c r="D497" s="99">
        <v>10.199999999999999</v>
      </c>
      <c r="E497" s="99">
        <f t="shared" si="0"/>
        <v>10.219999999999999</v>
      </c>
      <c r="F497" s="99">
        <v>10.24</v>
      </c>
      <c r="G497" s="99">
        <f t="shared" si="1"/>
        <v>10.215</v>
      </c>
      <c r="H497" s="97">
        <v>10.19</v>
      </c>
      <c r="I497" s="100">
        <f t="shared" si="2"/>
        <v>10.156666666666666</v>
      </c>
      <c r="J497" s="100">
        <f t="shared" si="3"/>
        <v>10.123333333333333</v>
      </c>
      <c r="K497" s="99">
        <v>10.09</v>
      </c>
      <c r="L497" s="99">
        <f t="shared" si="4"/>
        <v>10.077999999999999</v>
      </c>
      <c r="M497" s="99">
        <f t="shared" si="5"/>
        <v>10.065999999999999</v>
      </c>
      <c r="N497" s="99">
        <f t="shared" si="6"/>
        <v>10.054</v>
      </c>
      <c r="O497" s="99">
        <f t="shared" si="7"/>
        <v>10.042</v>
      </c>
      <c r="P497" s="97">
        <v>10.029999999999999</v>
      </c>
      <c r="Q497" s="100">
        <f t="shared" si="8"/>
        <v>10.029999999999999</v>
      </c>
      <c r="R497" s="100">
        <f t="shared" si="9"/>
        <v>10.029999999999999</v>
      </c>
      <c r="S497" s="100">
        <f t="shared" si="10"/>
        <v>10.029999999999999</v>
      </c>
      <c r="T497" s="100">
        <f t="shared" si="11"/>
        <v>10.029999999999999</v>
      </c>
      <c r="U497" s="107">
        <v>10.029999999999999</v>
      </c>
      <c r="V497" s="102">
        <f t="shared" ref="V497:AO497" si="505">B497-B498</f>
        <v>3.9999999999999147E-2</v>
      </c>
      <c r="W497" s="102">
        <f t="shared" si="505"/>
        <v>-5.0000000000000711E-2</v>
      </c>
      <c r="X497" s="102">
        <f t="shared" si="505"/>
        <v>-6.0000000000000497E-2</v>
      </c>
      <c r="Y497" s="102">
        <f t="shared" si="505"/>
        <v>-7.5000000000001066E-2</v>
      </c>
      <c r="Z497" s="102">
        <f t="shared" si="505"/>
        <v>-8.9999999999999858E-2</v>
      </c>
      <c r="AA497" s="102">
        <f t="shared" si="505"/>
        <v>-9.4999999999998863E-2</v>
      </c>
      <c r="AB497" s="102">
        <f t="shared" si="505"/>
        <v>-9.9999999999999645E-2</v>
      </c>
      <c r="AC497" s="102">
        <f t="shared" si="505"/>
        <v>-9.666666666666579E-2</v>
      </c>
      <c r="AD497" s="102">
        <f t="shared" si="505"/>
        <v>-9.3333333333333712E-2</v>
      </c>
      <c r="AE497" s="102">
        <f t="shared" si="505"/>
        <v>-8.9999999999999858E-2</v>
      </c>
      <c r="AF497" s="102">
        <f t="shared" si="505"/>
        <v>-8.6000000000000298E-2</v>
      </c>
      <c r="AG497" s="102">
        <f t="shared" si="505"/>
        <v>-8.2000000000000739E-2</v>
      </c>
      <c r="AH497" s="102">
        <f t="shared" si="505"/>
        <v>-7.7999999999999403E-2</v>
      </c>
      <c r="AI497" s="102">
        <f t="shared" si="505"/>
        <v>-7.3999999999999844E-2</v>
      </c>
      <c r="AJ497" s="102">
        <f t="shared" si="505"/>
        <v>-7.0000000000000284E-2</v>
      </c>
      <c r="AK497" s="102">
        <f t="shared" si="505"/>
        <v>-6.7999999999999616E-2</v>
      </c>
      <c r="AL497" s="102">
        <f t="shared" si="505"/>
        <v>-6.6000000000000725E-2</v>
      </c>
      <c r="AM497" s="102">
        <f t="shared" si="505"/>
        <v>-6.4000000000000057E-2</v>
      </c>
      <c r="AN497" s="102">
        <f t="shared" si="505"/>
        <v>-6.2000000000001165E-2</v>
      </c>
      <c r="AO497" s="102">
        <f t="shared" si="505"/>
        <v>-6.0000000000000497E-2</v>
      </c>
      <c r="AP497" s="103">
        <f t="shared" si="13"/>
        <v>3.9999999999999147E-2</v>
      </c>
    </row>
    <row r="498" spans="1:42" ht="12.75">
      <c r="A498" s="109">
        <v>42416</v>
      </c>
      <c r="B498" s="106">
        <v>9.99</v>
      </c>
      <c r="C498" s="97">
        <v>10.17</v>
      </c>
      <c r="D498" s="99">
        <v>10.26</v>
      </c>
      <c r="E498" s="99">
        <f t="shared" si="0"/>
        <v>10.295</v>
      </c>
      <c r="F498" s="99">
        <v>10.33</v>
      </c>
      <c r="G498" s="99">
        <f t="shared" si="1"/>
        <v>10.309999999999999</v>
      </c>
      <c r="H498" s="97">
        <v>10.29</v>
      </c>
      <c r="I498" s="100">
        <f t="shared" si="2"/>
        <v>10.253333333333332</v>
      </c>
      <c r="J498" s="100">
        <f t="shared" si="3"/>
        <v>10.216666666666667</v>
      </c>
      <c r="K498" s="99">
        <v>10.18</v>
      </c>
      <c r="L498" s="99">
        <f t="shared" si="4"/>
        <v>10.164</v>
      </c>
      <c r="M498" s="99">
        <f t="shared" si="5"/>
        <v>10.148</v>
      </c>
      <c r="N498" s="99">
        <f t="shared" si="6"/>
        <v>10.132</v>
      </c>
      <c r="O498" s="99">
        <f t="shared" si="7"/>
        <v>10.116</v>
      </c>
      <c r="P498" s="97">
        <v>10.1</v>
      </c>
      <c r="Q498" s="100">
        <f t="shared" si="8"/>
        <v>10.097999999999999</v>
      </c>
      <c r="R498" s="100">
        <f t="shared" si="9"/>
        <v>10.096</v>
      </c>
      <c r="S498" s="100">
        <f t="shared" si="10"/>
        <v>10.093999999999999</v>
      </c>
      <c r="T498" s="100">
        <f t="shared" si="11"/>
        <v>10.092000000000001</v>
      </c>
      <c r="U498" s="107">
        <v>10.09</v>
      </c>
      <c r="V498" s="102">
        <f t="shared" ref="V498:AO498" si="506">B498-B499</f>
        <v>1.9999999999999574E-2</v>
      </c>
      <c r="W498" s="102">
        <f t="shared" si="506"/>
        <v>-8.0000000000000071E-2</v>
      </c>
      <c r="X498" s="102">
        <f t="shared" si="506"/>
        <v>-4.0000000000000924E-2</v>
      </c>
      <c r="Y498" s="102">
        <f t="shared" si="506"/>
        <v>-9.9999999999997868E-3</v>
      </c>
      <c r="Z498" s="102">
        <f t="shared" si="506"/>
        <v>1.9999999999999574E-2</v>
      </c>
      <c r="AA498" s="102">
        <f t="shared" si="506"/>
        <v>2.9999999999997584E-2</v>
      </c>
      <c r="AB498" s="102">
        <f t="shared" si="506"/>
        <v>3.9999999999999147E-2</v>
      </c>
      <c r="AC498" s="102">
        <f t="shared" si="506"/>
        <v>4.9999999999998934E-2</v>
      </c>
      <c r="AD498" s="102">
        <f t="shared" si="506"/>
        <v>6.0000000000000497E-2</v>
      </c>
      <c r="AE498" s="102">
        <f t="shared" si="506"/>
        <v>7.0000000000000284E-2</v>
      </c>
      <c r="AF498" s="102">
        <f t="shared" si="506"/>
        <v>7.0000000000000284E-2</v>
      </c>
      <c r="AG498" s="102">
        <f t="shared" si="506"/>
        <v>7.0000000000000284E-2</v>
      </c>
      <c r="AH498" s="102">
        <f t="shared" si="506"/>
        <v>7.0000000000000284E-2</v>
      </c>
      <c r="AI498" s="102">
        <f t="shared" si="506"/>
        <v>7.0000000000000284E-2</v>
      </c>
      <c r="AJ498" s="102">
        <f t="shared" si="506"/>
        <v>7.0000000000000284E-2</v>
      </c>
      <c r="AK498" s="102">
        <f t="shared" si="506"/>
        <v>6.5999999999998948E-2</v>
      </c>
      <c r="AL498" s="102">
        <f t="shared" si="506"/>
        <v>6.2000000000001165E-2</v>
      </c>
      <c r="AM498" s="102">
        <f t="shared" si="506"/>
        <v>5.7999999999999829E-2</v>
      </c>
      <c r="AN498" s="102">
        <f t="shared" si="506"/>
        <v>5.4000000000002046E-2</v>
      </c>
      <c r="AO498" s="102">
        <f t="shared" si="506"/>
        <v>5.0000000000000711E-2</v>
      </c>
      <c r="AP498" s="103">
        <f t="shared" si="13"/>
        <v>7.0000000000000284E-2</v>
      </c>
    </row>
    <row r="499" spans="1:42" ht="12.75">
      <c r="A499" s="109">
        <v>42415</v>
      </c>
      <c r="B499" s="106">
        <v>9.9700000000000006</v>
      </c>
      <c r="C499" s="97">
        <v>10.25</v>
      </c>
      <c r="D499" s="99">
        <v>10.3</v>
      </c>
      <c r="E499" s="99">
        <f t="shared" si="0"/>
        <v>10.305</v>
      </c>
      <c r="F499" s="99">
        <v>10.31</v>
      </c>
      <c r="G499" s="99">
        <f t="shared" si="1"/>
        <v>10.280000000000001</v>
      </c>
      <c r="H499" s="97">
        <v>10.25</v>
      </c>
      <c r="I499" s="100">
        <f t="shared" si="2"/>
        <v>10.203333333333333</v>
      </c>
      <c r="J499" s="100">
        <f t="shared" si="3"/>
        <v>10.156666666666666</v>
      </c>
      <c r="K499" s="99">
        <v>10.11</v>
      </c>
      <c r="L499" s="99">
        <f t="shared" si="4"/>
        <v>10.093999999999999</v>
      </c>
      <c r="M499" s="99">
        <f t="shared" si="5"/>
        <v>10.077999999999999</v>
      </c>
      <c r="N499" s="99">
        <f t="shared" si="6"/>
        <v>10.061999999999999</v>
      </c>
      <c r="O499" s="99">
        <f t="shared" si="7"/>
        <v>10.045999999999999</v>
      </c>
      <c r="P499" s="97">
        <v>10.029999999999999</v>
      </c>
      <c r="Q499" s="100">
        <f t="shared" si="8"/>
        <v>10.032</v>
      </c>
      <c r="R499" s="100">
        <f t="shared" si="9"/>
        <v>10.033999999999999</v>
      </c>
      <c r="S499" s="100">
        <f t="shared" si="10"/>
        <v>10.036</v>
      </c>
      <c r="T499" s="100">
        <f t="shared" si="11"/>
        <v>10.037999999999998</v>
      </c>
      <c r="U499" s="107">
        <v>10.039999999999999</v>
      </c>
      <c r="V499" s="102">
        <f t="shared" ref="V499:AO499" si="507">B499-B500</f>
        <v>-6.9999999999998508E-2</v>
      </c>
      <c r="W499" s="102">
        <f t="shared" si="507"/>
        <v>0</v>
      </c>
      <c r="X499" s="102">
        <f t="shared" si="507"/>
        <v>-1.9999999999999574E-2</v>
      </c>
      <c r="Y499" s="102">
        <f t="shared" si="507"/>
        <v>-3.9999999999999147E-2</v>
      </c>
      <c r="Z499" s="102">
        <f t="shared" si="507"/>
        <v>-5.9999999999998721E-2</v>
      </c>
      <c r="AA499" s="102">
        <f t="shared" si="507"/>
        <v>-7.4999999999999289E-2</v>
      </c>
      <c r="AB499" s="102">
        <f t="shared" si="507"/>
        <v>-8.9999999999999858E-2</v>
      </c>
      <c r="AC499" s="102">
        <f t="shared" si="507"/>
        <v>-0.1033333333333335</v>
      </c>
      <c r="AD499" s="102">
        <f t="shared" si="507"/>
        <v>-0.11666666666666714</v>
      </c>
      <c r="AE499" s="102">
        <f t="shared" si="507"/>
        <v>-0.13000000000000078</v>
      </c>
      <c r="AF499" s="102">
        <f t="shared" si="507"/>
        <v>-0.13200000000000145</v>
      </c>
      <c r="AG499" s="102">
        <f t="shared" si="507"/>
        <v>-0.13400000000000034</v>
      </c>
      <c r="AH499" s="102">
        <f t="shared" si="507"/>
        <v>-0.13600000000000101</v>
      </c>
      <c r="AI499" s="102">
        <f t="shared" si="507"/>
        <v>-0.1379999999999999</v>
      </c>
      <c r="AJ499" s="102">
        <f t="shared" si="507"/>
        <v>-0.14000000000000057</v>
      </c>
      <c r="AK499" s="102">
        <f t="shared" si="507"/>
        <v>-0.1379999999999999</v>
      </c>
      <c r="AL499" s="102">
        <f t="shared" si="507"/>
        <v>-0.13600000000000101</v>
      </c>
      <c r="AM499" s="102">
        <f t="shared" si="507"/>
        <v>-0.13400000000000034</v>
      </c>
      <c r="AN499" s="102">
        <f t="shared" si="507"/>
        <v>-0.13200000000000145</v>
      </c>
      <c r="AO499" s="102">
        <f t="shared" si="507"/>
        <v>-0.13000000000000078</v>
      </c>
      <c r="AP499" s="103">
        <f t="shared" si="13"/>
        <v>0</v>
      </c>
    </row>
    <row r="500" spans="1:42" ht="12.75">
      <c r="A500" s="109">
        <v>42412</v>
      </c>
      <c r="B500" s="106">
        <v>10.039999999999999</v>
      </c>
      <c r="C500" s="97">
        <v>10.25</v>
      </c>
      <c r="D500" s="99">
        <v>10.32</v>
      </c>
      <c r="E500" s="99">
        <f t="shared" si="0"/>
        <v>10.344999999999999</v>
      </c>
      <c r="F500" s="99">
        <v>10.37</v>
      </c>
      <c r="G500" s="99">
        <f t="shared" si="1"/>
        <v>10.355</v>
      </c>
      <c r="H500" s="97">
        <v>10.34</v>
      </c>
      <c r="I500" s="100">
        <f t="shared" si="2"/>
        <v>10.306666666666667</v>
      </c>
      <c r="J500" s="100">
        <f t="shared" si="3"/>
        <v>10.273333333333333</v>
      </c>
      <c r="K500" s="99">
        <v>10.24</v>
      </c>
      <c r="L500" s="99">
        <f t="shared" si="4"/>
        <v>10.226000000000001</v>
      </c>
      <c r="M500" s="99">
        <f t="shared" si="5"/>
        <v>10.212</v>
      </c>
      <c r="N500" s="99">
        <f t="shared" si="6"/>
        <v>10.198</v>
      </c>
      <c r="O500" s="99">
        <f t="shared" si="7"/>
        <v>10.183999999999999</v>
      </c>
      <c r="P500" s="97">
        <v>10.17</v>
      </c>
      <c r="Q500" s="100">
        <f t="shared" si="8"/>
        <v>10.17</v>
      </c>
      <c r="R500" s="100">
        <f t="shared" si="9"/>
        <v>10.17</v>
      </c>
      <c r="S500" s="100">
        <f t="shared" si="10"/>
        <v>10.17</v>
      </c>
      <c r="T500" s="100">
        <f t="shared" si="11"/>
        <v>10.17</v>
      </c>
      <c r="U500" s="107">
        <v>10.17</v>
      </c>
      <c r="V500" s="102">
        <f t="shared" ref="V500:AO500" si="508">B500-B501</f>
        <v>4.9999999999998934E-2</v>
      </c>
      <c r="W500" s="102">
        <f t="shared" si="508"/>
        <v>-5.0000000000000711E-2</v>
      </c>
      <c r="X500" s="102">
        <f t="shared" si="508"/>
        <v>-8.0000000000000071E-2</v>
      </c>
      <c r="Y500" s="102">
        <f t="shared" si="508"/>
        <v>-8.0000000000001847E-2</v>
      </c>
      <c r="Z500" s="102">
        <f t="shared" si="508"/>
        <v>-8.0000000000000071E-2</v>
      </c>
      <c r="AA500" s="102">
        <f t="shared" si="508"/>
        <v>-7.0000000000000284E-2</v>
      </c>
      <c r="AB500" s="102">
        <f t="shared" si="508"/>
        <v>-6.0000000000000497E-2</v>
      </c>
      <c r="AC500" s="102">
        <f t="shared" si="508"/>
        <v>-5.0000000000000711E-2</v>
      </c>
      <c r="AD500" s="102">
        <f t="shared" si="508"/>
        <v>-3.9999999999999147E-2</v>
      </c>
      <c r="AE500" s="102">
        <f t="shared" si="508"/>
        <v>-2.9999999999999361E-2</v>
      </c>
      <c r="AF500" s="102">
        <f t="shared" si="508"/>
        <v>-2.7999999999998693E-2</v>
      </c>
      <c r="AG500" s="102">
        <f t="shared" si="508"/>
        <v>-2.5999999999999801E-2</v>
      </c>
      <c r="AH500" s="102">
        <f t="shared" si="508"/>
        <v>-2.3999999999999133E-2</v>
      </c>
      <c r="AI500" s="102">
        <f t="shared" si="508"/>
        <v>-2.2000000000000242E-2</v>
      </c>
      <c r="AJ500" s="102">
        <f t="shared" si="508"/>
        <v>-1.9999999999999574E-2</v>
      </c>
      <c r="AK500" s="102">
        <f t="shared" si="508"/>
        <v>-1.9999999999999574E-2</v>
      </c>
      <c r="AL500" s="102">
        <f t="shared" si="508"/>
        <v>-1.9999999999999574E-2</v>
      </c>
      <c r="AM500" s="102">
        <f t="shared" si="508"/>
        <v>-1.9999999999999574E-2</v>
      </c>
      <c r="AN500" s="102">
        <f t="shared" si="508"/>
        <v>-1.9999999999999574E-2</v>
      </c>
      <c r="AO500" s="102">
        <f t="shared" si="508"/>
        <v>-1.9999999999999574E-2</v>
      </c>
      <c r="AP500" s="103">
        <f t="shared" si="13"/>
        <v>4.9999999999998934E-2</v>
      </c>
    </row>
    <row r="501" spans="1:42" ht="12.75">
      <c r="A501" s="109">
        <v>42411</v>
      </c>
      <c r="B501" s="106">
        <v>9.99</v>
      </c>
      <c r="C501" s="97">
        <v>10.3</v>
      </c>
      <c r="D501" s="99">
        <v>10.4</v>
      </c>
      <c r="E501" s="99">
        <f t="shared" si="0"/>
        <v>10.425000000000001</v>
      </c>
      <c r="F501" s="99">
        <v>10.45</v>
      </c>
      <c r="G501" s="99">
        <f t="shared" si="1"/>
        <v>10.425000000000001</v>
      </c>
      <c r="H501" s="97">
        <v>10.4</v>
      </c>
      <c r="I501" s="100">
        <f t="shared" si="2"/>
        <v>10.356666666666667</v>
      </c>
      <c r="J501" s="100">
        <f t="shared" si="3"/>
        <v>10.313333333333333</v>
      </c>
      <c r="K501" s="99">
        <v>10.27</v>
      </c>
      <c r="L501" s="99">
        <f t="shared" si="4"/>
        <v>10.254</v>
      </c>
      <c r="M501" s="99">
        <f t="shared" si="5"/>
        <v>10.238</v>
      </c>
      <c r="N501" s="99">
        <f t="shared" si="6"/>
        <v>10.222</v>
      </c>
      <c r="O501" s="99">
        <f t="shared" si="7"/>
        <v>10.206</v>
      </c>
      <c r="P501" s="97">
        <v>10.19</v>
      </c>
      <c r="Q501" s="100">
        <f t="shared" si="8"/>
        <v>10.19</v>
      </c>
      <c r="R501" s="100">
        <f t="shared" si="9"/>
        <v>10.19</v>
      </c>
      <c r="S501" s="100">
        <f t="shared" si="10"/>
        <v>10.19</v>
      </c>
      <c r="T501" s="100">
        <f t="shared" si="11"/>
        <v>10.19</v>
      </c>
      <c r="U501" s="107">
        <v>10.19</v>
      </c>
      <c r="V501" s="102">
        <f t="shared" ref="V501:AO501" si="509">B501-B502</f>
        <v>-2.9999999999999361E-2</v>
      </c>
      <c r="W501" s="102">
        <f t="shared" si="509"/>
        <v>5.0000000000000711E-2</v>
      </c>
      <c r="X501" s="102">
        <f t="shared" si="509"/>
        <v>0.11000000000000121</v>
      </c>
      <c r="Y501" s="102">
        <f t="shared" si="509"/>
        <v>0.11500000000000199</v>
      </c>
      <c r="Z501" s="102">
        <f t="shared" si="509"/>
        <v>0.11999999999999922</v>
      </c>
      <c r="AA501" s="102">
        <f t="shared" si="509"/>
        <v>0.10999999999999943</v>
      </c>
      <c r="AB501" s="102">
        <f t="shared" si="509"/>
        <v>9.9999999999999645E-2</v>
      </c>
      <c r="AC501" s="102">
        <f t="shared" si="509"/>
        <v>9.6666666666667567E-2</v>
      </c>
      <c r="AD501" s="102">
        <f t="shared" si="509"/>
        <v>9.3333333333331936E-2</v>
      </c>
      <c r="AE501" s="102">
        <f t="shared" si="509"/>
        <v>8.9999999999999858E-2</v>
      </c>
      <c r="AF501" s="102">
        <f t="shared" si="509"/>
        <v>8.6000000000000298E-2</v>
      </c>
      <c r="AG501" s="102">
        <f t="shared" si="509"/>
        <v>8.2000000000000739E-2</v>
      </c>
      <c r="AH501" s="102">
        <f t="shared" si="509"/>
        <v>7.7999999999999403E-2</v>
      </c>
      <c r="AI501" s="102">
        <f t="shared" si="509"/>
        <v>7.3999999999999844E-2</v>
      </c>
      <c r="AJ501" s="102">
        <f t="shared" si="509"/>
        <v>7.0000000000000284E-2</v>
      </c>
      <c r="AK501" s="102">
        <f t="shared" si="509"/>
        <v>7.0000000000000284E-2</v>
      </c>
      <c r="AL501" s="102">
        <f t="shared" si="509"/>
        <v>7.0000000000000284E-2</v>
      </c>
      <c r="AM501" s="102">
        <f t="shared" si="509"/>
        <v>7.0000000000000284E-2</v>
      </c>
      <c r="AN501" s="102">
        <f t="shared" si="509"/>
        <v>7.0000000000000284E-2</v>
      </c>
      <c r="AO501" s="102">
        <f t="shared" si="509"/>
        <v>7.0000000000000284E-2</v>
      </c>
      <c r="AP501" s="103">
        <f t="shared" si="13"/>
        <v>0.11999999999999922</v>
      </c>
    </row>
    <row r="502" spans="1:42" ht="12.75">
      <c r="A502" s="109">
        <v>42410</v>
      </c>
      <c r="B502" s="106">
        <v>10.02</v>
      </c>
      <c r="C502" s="97">
        <v>10.25</v>
      </c>
      <c r="D502" s="99">
        <v>10.29</v>
      </c>
      <c r="E502" s="99">
        <f t="shared" si="0"/>
        <v>10.309999999999999</v>
      </c>
      <c r="F502" s="99">
        <v>10.33</v>
      </c>
      <c r="G502" s="99">
        <f t="shared" si="1"/>
        <v>10.315000000000001</v>
      </c>
      <c r="H502" s="97">
        <v>10.3</v>
      </c>
      <c r="I502" s="100">
        <f t="shared" si="2"/>
        <v>10.26</v>
      </c>
      <c r="J502" s="100">
        <f t="shared" si="3"/>
        <v>10.220000000000001</v>
      </c>
      <c r="K502" s="99">
        <v>10.18</v>
      </c>
      <c r="L502" s="99">
        <f t="shared" si="4"/>
        <v>10.167999999999999</v>
      </c>
      <c r="M502" s="99">
        <f t="shared" si="5"/>
        <v>10.155999999999999</v>
      </c>
      <c r="N502" s="99">
        <f t="shared" si="6"/>
        <v>10.144</v>
      </c>
      <c r="O502" s="99">
        <f t="shared" si="7"/>
        <v>10.132</v>
      </c>
      <c r="P502" s="97">
        <v>10.119999999999999</v>
      </c>
      <c r="Q502" s="100">
        <f t="shared" si="8"/>
        <v>10.119999999999999</v>
      </c>
      <c r="R502" s="100">
        <f t="shared" si="9"/>
        <v>10.119999999999999</v>
      </c>
      <c r="S502" s="100">
        <f t="shared" si="10"/>
        <v>10.119999999999999</v>
      </c>
      <c r="T502" s="100">
        <f t="shared" si="11"/>
        <v>10.119999999999999</v>
      </c>
      <c r="U502" s="107">
        <v>10.119999999999999</v>
      </c>
      <c r="V502" s="102">
        <f t="shared" ref="V502:AO502" si="510">B502-B503</f>
        <v>9.9999999999997868E-3</v>
      </c>
      <c r="W502" s="102">
        <f t="shared" si="510"/>
        <v>-3.9999999999999147E-2</v>
      </c>
      <c r="X502" s="102">
        <f t="shared" si="510"/>
        <v>-8.0000000000000071E-2</v>
      </c>
      <c r="Y502" s="102">
        <f t="shared" si="510"/>
        <v>-0.10000000000000142</v>
      </c>
      <c r="Z502" s="102">
        <f t="shared" si="510"/>
        <v>-0.11999999999999922</v>
      </c>
      <c r="AA502" s="102">
        <f t="shared" si="510"/>
        <v>-0.12999999999999901</v>
      </c>
      <c r="AB502" s="102">
        <f t="shared" si="510"/>
        <v>-0.13999999999999879</v>
      </c>
      <c r="AC502" s="102">
        <f t="shared" si="510"/>
        <v>-0.1466666666666665</v>
      </c>
      <c r="AD502" s="102">
        <f t="shared" si="510"/>
        <v>-0.15333333333333243</v>
      </c>
      <c r="AE502" s="102">
        <f t="shared" si="510"/>
        <v>-0.16000000000000014</v>
      </c>
      <c r="AF502" s="102">
        <f t="shared" si="510"/>
        <v>-0.15800000000000125</v>
      </c>
      <c r="AG502" s="102">
        <f t="shared" si="510"/>
        <v>-0.15600000000000058</v>
      </c>
      <c r="AH502" s="102">
        <f t="shared" si="510"/>
        <v>-0.15399999999999991</v>
      </c>
      <c r="AI502" s="102">
        <f t="shared" si="510"/>
        <v>-0.15199999999999925</v>
      </c>
      <c r="AJ502" s="102">
        <f t="shared" si="510"/>
        <v>-0.15000000000000036</v>
      </c>
      <c r="AK502" s="102">
        <f t="shared" si="510"/>
        <v>-0.15000000000000036</v>
      </c>
      <c r="AL502" s="102">
        <f t="shared" si="510"/>
        <v>-0.15000000000000036</v>
      </c>
      <c r="AM502" s="102">
        <f t="shared" si="510"/>
        <v>-0.15000000000000036</v>
      </c>
      <c r="AN502" s="102">
        <f t="shared" si="510"/>
        <v>-0.15000000000000036</v>
      </c>
      <c r="AO502" s="102">
        <f t="shared" si="510"/>
        <v>-0.15000000000000036</v>
      </c>
      <c r="AP502" s="103">
        <f t="shared" si="13"/>
        <v>9.9999999999997868E-3</v>
      </c>
    </row>
    <row r="503" spans="1:42" ht="12.75">
      <c r="A503" s="109">
        <v>42409</v>
      </c>
      <c r="B503" s="106">
        <v>10.01</v>
      </c>
      <c r="C503" s="97">
        <v>10.29</v>
      </c>
      <c r="D503" s="99">
        <v>10.37</v>
      </c>
      <c r="E503" s="99">
        <f t="shared" si="0"/>
        <v>10.41</v>
      </c>
      <c r="F503" s="99">
        <v>10.45</v>
      </c>
      <c r="G503" s="99">
        <f t="shared" si="1"/>
        <v>10.445</v>
      </c>
      <c r="H503" s="97">
        <v>10.44</v>
      </c>
      <c r="I503" s="100">
        <f t="shared" si="2"/>
        <v>10.406666666666666</v>
      </c>
      <c r="J503" s="100">
        <f t="shared" si="3"/>
        <v>10.373333333333333</v>
      </c>
      <c r="K503" s="99">
        <v>10.34</v>
      </c>
      <c r="L503" s="99">
        <f t="shared" si="4"/>
        <v>10.326000000000001</v>
      </c>
      <c r="M503" s="99">
        <f t="shared" si="5"/>
        <v>10.311999999999999</v>
      </c>
      <c r="N503" s="99">
        <f t="shared" si="6"/>
        <v>10.298</v>
      </c>
      <c r="O503" s="99">
        <f t="shared" si="7"/>
        <v>10.283999999999999</v>
      </c>
      <c r="P503" s="97">
        <v>10.27</v>
      </c>
      <c r="Q503" s="100">
        <f t="shared" si="8"/>
        <v>10.27</v>
      </c>
      <c r="R503" s="100">
        <f t="shared" si="9"/>
        <v>10.27</v>
      </c>
      <c r="S503" s="100">
        <f t="shared" si="10"/>
        <v>10.27</v>
      </c>
      <c r="T503" s="100">
        <f t="shared" si="11"/>
        <v>10.27</v>
      </c>
      <c r="U503" s="107">
        <v>10.27</v>
      </c>
      <c r="V503" s="102">
        <f t="shared" ref="V503:AO503" si="511">B503-B504</f>
        <v>1.9999999999999574E-2</v>
      </c>
      <c r="W503" s="102">
        <f t="shared" si="511"/>
        <v>0</v>
      </c>
      <c r="X503" s="102">
        <f t="shared" si="511"/>
        <v>1.9999999999999574E-2</v>
      </c>
      <c r="Y503" s="102">
        <f t="shared" si="511"/>
        <v>3.9999999999999147E-2</v>
      </c>
      <c r="Z503" s="102">
        <f t="shared" si="511"/>
        <v>5.9999999999998721E-2</v>
      </c>
      <c r="AA503" s="102">
        <f t="shared" si="511"/>
        <v>7.0000000000000284E-2</v>
      </c>
      <c r="AB503" s="102">
        <f t="shared" si="511"/>
        <v>8.0000000000000071E-2</v>
      </c>
      <c r="AC503" s="102">
        <f t="shared" si="511"/>
        <v>8.3333333333333925E-2</v>
      </c>
      <c r="AD503" s="102">
        <f t="shared" si="511"/>
        <v>8.6666666666666003E-2</v>
      </c>
      <c r="AE503" s="102">
        <f t="shared" si="511"/>
        <v>8.9999999999999858E-2</v>
      </c>
      <c r="AF503" s="102">
        <f t="shared" si="511"/>
        <v>8.9999999999999858E-2</v>
      </c>
      <c r="AG503" s="102">
        <f t="shared" si="511"/>
        <v>8.9999999999999858E-2</v>
      </c>
      <c r="AH503" s="102">
        <f t="shared" si="511"/>
        <v>8.9999999999999858E-2</v>
      </c>
      <c r="AI503" s="102">
        <f t="shared" si="511"/>
        <v>8.9999999999999858E-2</v>
      </c>
      <c r="AJ503" s="102">
        <f t="shared" si="511"/>
        <v>8.9999999999999858E-2</v>
      </c>
      <c r="AK503" s="102">
        <f t="shared" si="511"/>
        <v>9.2000000000000526E-2</v>
      </c>
      <c r="AL503" s="102">
        <f t="shared" si="511"/>
        <v>9.3999999999999417E-2</v>
      </c>
      <c r="AM503" s="102">
        <f t="shared" si="511"/>
        <v>9.6000000000000085E-2</v>
      </c>
      <c r="AN503" s="102">
        <f t="shared" si="511"/>
        <v>9.7999999999998977E-2</v>
      </c>
      <c r="AO503" s="102">
        <f t="shared" si="511"/>
        <v>9.9999999999999645E-2</v>
      </c>
      <c r="AP503" s="103">
        <f t="shared" si="13"/>
        <v>9.9999999999999645E-2</v>
      </c>
    </row>
    <row r="504" spans="1:42" ht="12.75">
      <c r="A504" s="109">
        <v>42408</v>
      </c>
      <c r="B504" s="106">
        <v>9.99</v>
      </c>
      <c r="C504" s="97">
        <v>10.29</v>
      </c>
      <c r="D504" s="99">
        <v>10.35</v>
      </c>
      <c r="E504" s="99">
        <f t="shared" si="0"/>
        <v>10.370000000000001</v>
      </c>
      <c r="F504" s="99">
        <v>10.39</v>
      </c>
      <c r="G504" s="99">
        <f t="shared" si="1"/>
        <v>10.375</v>
      </c>
      <c r="H504" s="97">
        <v>10.36</v>
      </c>
      <c r="I504" s="100">
        <f t="shared" si="2"/>
        <v>10.323333333333332</v>
      </c>
      <c r="J504" s="100">
        <f t="shared" si="3"/>
        <v>10.286666666666667</v>
      </c>
      <c r="K504" s="99">
        <v>10.25</v>
      </c>
      <c r="L504" s="99">
        <f t="shared" si="4"/>
        <v>10.236000000000001</v>
      </c>
      <c r="M504" s="99">
        <f t="shared" si="5"/>
        <v>10.222</v>
      </c>
      <c r="N504" s="99">
        <f t="shared" si="6"/>
        <v>10.208</v>
      </c>
      <c r="O504" s="99">
        <f t="shared" si="7"/>
        <v>10.193999999999999</v>
      </c>
      <c r="P504" s="97">
        <v>10.18</v>
      </c>
      <c r="Q504" s="100">
        <f t="shared" si="8"/>
        <v>10.177999999999999</v>
      </c>
      <c r="R504" s="100">
        <f t="shared" si="9"/>
        <v>10.176</v>
      </c>
      <c r="S504" s="100">
        <f t="shared" si="10"/>
        <v>10.173999999999999</v>
      </c>
      <c r="T504" s="100">
        <f t="shared" si="11"/>
        <v>10.172000000000001</v>
      </c>
      <c r="U504" s="107">
        <v>10.17</v>
      </c>
      <c r="V504" s="102">
        <f t="shared" ref="V504:AO504" si="512">B504-B505</f>
        <v>0</v>
      </c>
      <c r="W504" s="102">
        <f t="shared" si="512"/>
        <v>6.9999999999998508E-2</v>
      </c>
      <c r="X504" s="102">
        <f t="shared" si="512"/>
        <v>8.0000000000000071E-2</v>
      </c>
      <c r="Y504" s="102">
        <f t="shared" si="512"/>
        <v>8.5000000000000853E-2</v>
      </c>
      <c r="Z504" s="102">
        <f t="shared" si="512"/>
        <v>8.9999999999999858E-2</v>
      </c>
      <c r="AA504" s="102">
        <f t="shared" si="512"/>
        <v>8.9999999999999858E-2</v>
      </c>
      <c r="AB504" s="102">
        <f t="shared" si="512"/>
        <v>8.9999999999999858E-2</v>
      </c>
      <c r="AC504" s="102">
        <f t="shared" si="512"/>
        <v>8.9999999999999858E-2</v>
      </c>
      <c r="AD504" s="102">
        <f t="shared" si="512"/>
        <v>8.9999999999999858E-2</v>
      </c>
      <c r="AE504" s="102">
        <f t="shared" si="512"/>
        <v>8.9999999999999858E-2</v>
      </c>
      <c r="AF504" s="102">
        <f t="shared" si="512"/>
        <v>8.9999999999999858E-2</v>
      </c>
      <c r="AG504" s="102">
        <f t="shared" si="512"/>
        <v>8.9999999999999858E-2</v>
      </c>
      <c r="AH504" s="102">
        <f t="shared" si="512"/>
        <v>8.9999999999999858E-2</v>
      </c>
      <c r="AI504" s="102">
        <f t="shared" si="512"/>
        <v>8.9999999999999858E-2</v>
      </c>
      <c r="AJ504" s="102">
        <f t="shared" si="512"/>
        <v>8.9999999999999858E-2</v>
      </c>
      <c r="AK504" s="102">
        <f t="shared" si="512"/>
        <v>8.9999999999999858E-2</v>
      </c>
      <c r="AL504" s="102">
        <f t="shared" si="512"/>
        <v>8.9999999999999858E-2</v>
      </c>
      <c r="AM504" s="102">
        <f t="shared" si="512"/>
        <v>8.9999999999999858E-2</v>
      </c>
      <c r="AN504" s="102">
        <f t="shared" si="512"/>
        <v>8.9999999999999858E-2</v>
      </c>
      <c r="AO504" s="102">
        <f t="shared" si="512"/>
        <v>8.9999999999999858E-2</v>
      </c>
      <c r="AP504" s="103">
        <f t="shared" si="13"/>
        <v>8.9999999999999858E-2</v>
      </c>
    </row>
    <row r="505" spans="1:42" ht="12.75">
      <c r="A505" s="109">
        <v>42405</v>
      </c>
      <c r="B505" s="106">
        <v>9.99</v>
      </c>
      <c r="C505" s="97">
        <v>10.220000000000001</v>
      </c>
      <c r="D505" s="99">
        <v>10.27</v>
      </c>
      <c r="E505" s="99">
        <f t="shared" si="0"/>
        <v>10.285</v>
      </c>
      <c r="F505" s="99">
        <v>10.3</v>
      </c>
      <c r="G505" s="99">
        <f t="shared" si="1"/>
        <v>10.285</v>
      </c>
      <c r="H505" s="97">
        <v>10.27</v>
      </c>
      <c r="I505" s="100">
        <f t="shared" si="2"/>
        <v>10.233333333333333</v>
      </c>
      <c r="J505" s="100">
        <f t="shared" si="3"/>
        <v>10.196666666666667</v>
      </c>
      <c r="K505" s="99">
        <v>10.16</v>
      </c>
      <c r="L505" s="99">
        <f t="shared" si="4"/>
        <v>10.146000000000001</v>
      </c>
      <c r="M505" s="99">
        <f t="shared" si="5"/>
        <v>10.132</v>
      </c>
      <c r="N505" s="99">
        <f t="shared" si="6"/>
        <v>10.118</v>
      </c>
      <c r="O505" s="99">
        <f t="shared" si="7"/>
        <v>10.103999999999999</v>
      </c>
      <c r="P505" s="97">
        <v>10.09</v>
      </c>
      <c r="Q505" s="100">
        <f t="shared" si="8"/>
        <v>10.087999999999999</v>
      </c>
      <c r="R505" s="100">
        <f t="shared" si="9"/>
        <v>10.086</v>
      </c>
      <c r="S505" s="100">
        <f t="shared" si="10"/>
        <v>10.084</v>
      </c>
      <c r="T505" s="100">
        <f t="shared" si="11"/>
        <v>10.082000000000001</v>
      </c>
      <c r="U505" s="107">
        <v>10.08</v>
      </c>
      <c r="V505" s="102">
        <f t="shared" ref="V505:AO505" si="513">B505-B506</f>
        <v>-9.9999999999997868E-3</v>
      </c>
      <c r="W505" s="102">
        <f t="shared" si="513"/>
        <v>3.0000000000001137E-2</v>
      </c>
      <c r="X505" s="102">
        <f t="shared" si="513"/>
        <v>2.9999999999999361E-2</v>
      </c>
      <c r="Y505" s="102">
        <f t="shared" si="513"/>
        <v>3.5000000000000142E-2</v>
      </c>
      <c r="Z505" s="102">
        <f t="shared" si="513"/>
        <v>4.0000000000000924E-2</v>
      </c>
      <c r="AA505" s="102">
        <f t="shared" si="513"/>
        <v>4.4999999999999929E-2</v>
      </c>
      <c r="AB505" s="102">
        <f t="shared" si="513"/>
        <v>4.9999999999998934E-2</v>
      </c>
      <c r="AC505" s="102">
        <f t="shared" si="513"/>
        <v>4.3333333333331225E-2</v>
      </c>
      <c r="AD505" s="102">
        <f t="shared" si="513"/>
        <v>3.6666666666667069E-2</v>
      </c>
      <c r="AE505" s="102">
        <f t="shared" si="513"/>
        <v>2.9999999999999361E-2</v>
      </c>
      <c r="AF505" s="102">
        <f t="shared" si="513"/>
        <v>2.4000000000000909E-2</v>
      </c>
      <c r="AG505" s="102">
        <f t="shared" si="513"/>
        <v>1.7999999999998906E-2</v>
      </c>
      <c r="AH505" s="102">
        <f t="shared" si="513"/>
        <v>1.2000000000000455E-2</v>
      </c>
      <c r="AI505" s="102">
        <f t="shared" si="513"/>
        <v>5.999999999998451E-3</v>
      </c>
      <c r="AJ505" s="102">
        <f t="shared" si="513"/>
        <v>0</v>
      </c>
      <c r="AK505" s="102">
        <f t="shared" si="513"/>
        <v>-2.0000000000006679E-3</v>
      </c>
      <c r="AL505" s="102">
        <f t="shared" si="513"/>
        <v>-3.9999999999995595E-3</v>
      </c>
      <c r="AM505" s="102">
        <f t="shared" si="513"/>
        <v>-6.0000000000002274E-3</v>
      </c>
      <c r="AN505" s="102">
        <f t="shared" si="513"/>
        <v>-7.9999999999991189E-3</v>
      </c>
      <c r="AO505" s="102">
        <f t="shared" si="513"/>
        <v>-9.9999999999997868E-3</v>
      </c>
      <c r="AP505" s="103">
        <f t="shared" si="13"/>
        <v>4.9999999999998934E-2</v>
      </c>
    </row>
    <row r="506" spans="1:42" ht="12.75">
      <c r="A506" s="109">
        <v>42404</v>
      </c>
      <c r="B506" s="106">
        <v>10</v>
      </c>
      <c r="C506" s="97">
        <v>10.19</v>
      </c>
      <c r="D506" s="99">
        <v>10.24</v>
      </c>
      <c r="E506" s="99">
        <f t="shared" si="0"/>
        <v>10.25</v>
      </c>
      <c r="F506" s="99">
        <v>10.26</v>
      </c>
      <c r="G506" s="99">
        <f t="shared" si="1"/>
        <v>10.24</v>
      </c>
      <c r="H506" s="97">
        <v>10.220000000000001</v>
      </c>
      <c r="I506" s="100">
        <f t="shared" si="2"/>
        <v>10.190000000000001</v>
      </c>
      <c r="J506" s="100">
        <f t="shared" si="3"/>
        <v>10.16</v>
      </c>
      <c r="K506" s="99">
        <v>10.130000000000001</v>
      </c>
      <c r="L506" s="99">
        <f t="shared" si="4"/>
        <v>10.122</v>
      </c>
      <c r="M506" s="99">
        <f t="shared" si="5"/>
        <v>10.114000000000001</v>
      </c>
      <c r="N506" s="99">
        <f t="shared" si="6"/>
        <v>10.106</v>
      </c>
      <c r="O506" s="99">
        <f t="shared" si="7"/>
        <v>10.098000000000001</v>
      </c>
      <c r="P506" s="97">
        <v>10.09</v>
      </c>
      <c r="Q506" s="100">
        <f t="shared" si="8"/>
        <v>10.09</v>
      </c>
      <c r="R506" s="100">
        <f t="shared" si="9"/>
        <v>10.09</v>
      </c>
      <c r="S506" s="100">
        <f t="shared" si="10"/>
        <v>10.09</v>
      </c>
      <c r="T506" s="100">
        <f t="shared" si="11"/>
        <v>10.09</v>
      </c>
      <c r="U506" s="107">
        <v>10.09</v>
      </c>
      <c r="V506" s="102">
        <f t="shared" ref="V506:AO506" si="514">B506-B507</f>
        <v>5.0000000000000711E-2</v>
      </c>
      <c r="W506" s="102">
        <f t="shared" si="514"/>
        <v>-0.14000000000000057</v>
      </c>
      <c r="X506" s="102">
        <f t="shared" si="514"/>
        <v>-0.17999999999999972</v>
      </c>
      <c r="Y506" s="102">
        <f t="shared" si="514"/>
        <v>-0.16999999999999993</v>
      </c>
      <c r="Z506" s="102">
        <f t="shared" si="514"/>
        <v>-0.16000000000000014</v>
      </c>
      <c r="AA506" s="102">
        <f t="shared" si="514"/>
        <v>-0.16000000000000014</v>
      </c>
      <c r="AB506" s="102">
        <f t="shared" si="514"/>
        <v>-0.16000000000000014</v>
      </c>
      <c r="AC506" s="102">
        <f t="shared" si="514"/>
        <v>-0.16666666666666607</v>
      </c>
      <c r="AD506" s="102">
        <f t="shared" si="514"/>
        <v>-0.17333333333333378</v>
      </c>
      <c r="AE506" s="102">
        <f t="shared" si="514"/>
        <v>-0.17999999999999972</v>
      </c>
      <c r="AF506" s="102">
        <f t="shared" si="514"/>
        <v>-0.17999999999999972</v>
      </c>
      <c r="AG506" s="102">
        <f t="shared" si="514"/>
        <v>-0.17999999999999972</v>
      </c>
      <c r="AH506" s="102">
        <f t="shared" si="514"/>
        <v>-0.17999999999999972</v>
      </c>
      <c r="AI506" s="102">
        <f t="shared" si="514"/>
        <v>-0.17999999999999972</v>
      </c>
      <c r="AJ506" s="102">
        <f t="shared" si="514"/>
        <v>-0.17999999999999972</v>
      </c>
      <c r="AK506" s="102">
        <f t="shared" si="514"/>
        <v>-0.17799999999999905</v>
      </c>
      <c r="AL506" s="102">
        <f t="shared" si="514"/>
        <v>-0.17600000000000016</v>
      </c>
      <c r="AM506" s="102">
        <f t="shared" si="514"/>
        <v>-0.17399999999999949</v>
      </c>
      <c r="AN506" s="102">
        <f t="shared" si="514"/>
        <v>-0.1720000000000006</v>
      </c>
      <c r="AO506" s="102">
        <f t="shared" si="514"/>
        <v>-0.16999999999999993</v>
      </c>
      <c r="AP506" s="103">
        <f t="shared" si="13"/>
        <v>5.0000000000000711E-2</v>
      </c>
    </row>
    <row r="507" spans="1:42" ht="12.75">
      <c r="A507" s="109">
        <v>42403</v>
      </c>
      <c r="B507" s="106">
        <v>9.9499999999999993</v>
      </c>
      <c r="C507" s="97">
        <v>10.33</v>
      </c>
      <c r="D507" s="99">
        <v>10.42</v>
      </c>
      <c r="E507" s="99">
        <f t="shared" si="0"/>
        <v>10.42</v>
      </c>
      <c r="F507" s="99">
        <v>10.42</v>
      </c>
      <c r="G507" s="99">
        <f t="shared" si="1"/>
        <v>10.4</v>
      </c>
      <c r="H507" s="97">
        <v>10.38</v>
      </c>
      <c r="I507" s="100">
        <f t="shared" si="2"/>
        <v>10.356666666666667</v>
      </c>
      <c r="J507" s="100">
        <f t="shared" si="3"/>
        <v>10.333333333333334</v>
      </c>
      <c r="K507" s="99">
        <v>10.31</v>
      </c>
      <c r="L507" s="99">
        <f t="shared" si="4"/>
        <v>10.302</v>
      </c>
      <c r="M507" s="99">
        <f t="shared" si="5"/>
        <v>10.294</v>
      </c>
      <c r="N507" s="99">
        <f t="shared" si="6"/>
        <v>10.286</v>
      </c>
      <c r="O507" s="99">
        <f t="shared" si="7"/>
        <v>10.278</v>
      </c>
      <c r="P507" s="97">
        <v>10.27</v>
      </c>
      <c r="Q507" s="100">
        <f t="shared" si="8"/>
        <v>10.267999999999999</v>
      </c>
      <c r="R507" s="100">
        <f t="shared" si="9"/>
        <v>10.266</v>
      </c>
      <c r="S507" s="100">
        <f t="shared" si="10"/>
        <v>10.263999999999999</v>
      </c>
      <c r="T507" s="100">
        <f t="shared" si="11"/>
        <v>10.262</v>
      </c>
      <c r="U507" s="107">
        <v>10.26</v>
      </c>
      <c r="V507" s="102">
        <f t="shared" ref="V507:AO507" si="515">B507-B508</f>
        <v>-0.10000000000000142</v>
      </c>
      <c r="W507" s="102">
        <f t="shared" si="515"/>
        <v>-3.9999999999999147E-2</v>
      </c>
      <c r="X507" s="102">
        <f t="shared" si="515"/>
        <v>-4.0000000000000924E-2</v>
      </c>
      <c r="Y507" s="102">
        <f t="shared" si="515"/>
        <v>-6.0000000000000497E-2</v>
      </c>
      <c r="Z507" s="102">
        <f t="shared" si="515"/>
        <v>-8.0000000000000071E-2</v>
      </c>
      <c r="AA507" s="102">
        <f t="shared" si="515"/>
        <v>-7.4999999999999289E-2</v>
      </c>
      <c r="AB507" s="102">
        <f t="shared" si="515"/>
        <v>-6.9999999999998508E-2</v>
      </c>
      <c r="AC507" s="102">
        <f t="shared" si="515"/>
        <v>-6.3333333333332575E-2</v>
      </c>
      <c r="AD507" s="102">
        <f t="shared" si="515"/>
        <v>-5.6666666666664867E-2</v>
      </c>
      <c r="AE507" s="102">
        <f t="shared" si="515"/>
        <v>-4.9999999999998934E-2</v>
      </c>
      <c r="AF507" s="102">
        <f t="shared" si="515"/>
        <v>-4.8000000000000043E-2</v>
      </c>
      <c r="AG507" s="102">
        <f t="shared" si="515"/>
        <v>-4.5999999999999375E-2</v>
      </c>
      <c r="AH507" s="102">
        <f t="shared" si="515"/>
        <v>-4.4000000000000483E-2</v>
      </c>
      <c r="AI507" s="102">
        <f t="shared" si="515"/>
        <v>-4.1999999999999815E-2</v>
      </c>
      <c r="AJ507" s="102">
        <f t="shared" si="515"/>
        <v>-4.0000000000000924E-2</v>
      </c>
      <c r="AK507" s="102">
        <f t="shared" si="515"/>
        <v>-4.2000000000001592E-2</v>
      </c>
      <c r="AL507" s="102">
        <f t="shared" si="515"/>
        <v>-4.4000000000000483E-2</v>
      </c>
      <c r="AM507" s="102">
        <f t="shared" si="515"/>
        <v>-4.6000000000001151E-2</v>
      </c>
      <c r="AN507" s="102">
        <f t="shared" si="515"/>
        <v>-4.8000000000000043E-2</v>
      </c>
      <c r="AO507" s="102">
        <f t="shared" si="515"/>
        <v>-5.0000000000000711E-2</v>
      </c>
      <c r="AP507" s="103">
        <f t="shared" si="13"/>
        <v>-3.9999999999999147E-2</v>
      </c>
    </row>
    <row r="508" spans="1:42" ht="12.75">
      <c r="A508" s="109">
        <v>42402</v>
      </c>
      <c r="B508" s="106">
        <v>10.050000000000001</v>
      </c>
      <c r="C508" s="97">
        <v>10.37</v>
      </c>
      <c r="D508" s="99">
        <v>10.46</v>
      </c>
      <c r="E508" s="99">
        <f t="shared" si="0"/>
        <v>10.48</v>
      </c>
      <c r="F508" s="99">
        <v>10.5</v>
      </c>
      <c r="G508" s="99">
        <f t="shared" si="1"/>
        <v>10.475</v>
      </c>
      <c r="H508" s="97">
        <v>10.45</v>
      </c>
      <c r="I508" s="100">
        <f t="shared" si="2"/>
        <v>10.42</v>
      </c>
      <c r="J508" s="100">
        <f t="shared" si="3"/>
        <v>10.389999999999999</v>
      </c>
      <c r="K508" s="99">
        <v>10.36</v>
      </c>
      <c r="L508" s="99">
        <f t="shared" si="4"/>
        <v>10.35</v>
      </c>
      <c r="M508" s="99">
        <f t="shared" si="5"/>
        <v>10.34</v>
      </c>
      <c r="N508" s="99">
        <f t="shared" si="6"/>
        <v>10.33</v>
      </c>
      <c r="O508" s="99">
        <f t="shared" si="7"/>
        <v>10.32</v>
      </c>
      <c r="P508" s="97">
        <v>10.31</v>
      </c>
      <c r="Q508" s="100">
        <f t="shared" si="8"/>
        <v>10.31</v>
      </c>
      <c r="R508" s="100">
        <f t="shared" si="9"/>
        <v>10.31</v>
      </c>
      <c r="S508" s="100">
        <f t="shared" si="10"/>
        <v>10.31</v>
      </c>
      <c r="T508" s="100">
        <f t="shared" si="11"/>
        <v>10.31</v>
      </c>
      <c r="U508" s="107">
        <v>10.31</v>
      </c>
      <c r="V508" s="102">
        <f t="shared" ref="V508:AO508" si="516">B508-B509</f>
        <v>-4.9999999999998934E-2</v>
      </c>
      <c r="W508" s="102">
        <f t="shared" si="516"/>
        <v>8.0000000000000071E-2</v>
      </c>
      <c r="X508" s="102">
        <f t="shared" si="516"/>
        <v>0.11000000000000121</v>
      </c>
      <c r="Y508" s="102">
        <f t="shared" si="516"/>
        <v>0.11500000000000021</v>
      </c>
      <c r="Z508" s="102">
        <f t="shared" si="516"/>
        <v>0.11999999999999922</v>
      </c>
      <c r="AA508" s="102">
        <f t="shared" si="516"/>
        <v>0.10999999999999943</v>
      </c>
      <c r="AB508" s="102">
        <f t="shared" si="516"/>
        <v>9.9999999999999645E-2</v>
      </c>
      <c r="AC508" s="102">
        <f t="shared" si="516"/>
        <v>9.3333333333333712E-2</v>
      </c>
      <c r="AD508" s="102">
        <f t="shared" si="516"/>
        <v>8.6666666666666003E-2</v>
      </c>
      <c r="AE508" s="102">
        <f t="shared" si="516"/>
        <v>8.0000000000000071E-2</v>
      </c>
      <c r="AF508" s="102">
        <f t="shared" si="516"/>
        <v>7.7999999999999403E-2</v>
      </c>
      <c r="AG508" s="102">
        <f t="shared" si="516"/>
        <v>7.6000000000000512E-2</v>
      </c>
      <c r="AH508" s="102">
        <f t="shared" si="516"/>
        <v>7.3999999999999844E-2</v>
      </c>
      <c r="AI508" s="102">
        <f t="shared" si="516"/>
        <v>7.2000000000000952E-2</v>
      </c>
      <c r="AJ508" s="102">
        <f t="shared" si="516"/>
        <v>7.0000000000000284E-2</v>
      </c>
      <c r="AK508" s="102">
        <f t="shared" si="516"/>
        <v>7.0000000000000284E-2</v>
      </c>
      <c r="AL508" s="102">
        <f t="shared" si="516"/>
        <v>7.0000000000000284E-2</v>
      </c>
      <c r="AM508" s="102">
        <f t="shared" si="516"/>
        <v>7.0000000000000284E-2</v>
      </c>
      <c r="AN508" s="102">
        <f t="shared" si="516"/>
        <v>7.0000000000000284E-2</v>
      </c>
      <c r="AO508" s="102">
        <f t="shared" si="516"/>
        <v>7.0000000000000284E-2</v>
      </c>
      <c r="AP508" s="103">
        <f t="shared" si="13"/>
        <v>0.11999999999999922</v>
      </c>
    </row>
    <row r="509" spans="1:42" ht="12.75">
      <c r="A509" s="153">
        <v>42401</v>
      </c>
      <c r="B509" s="154">
        <v>10.1</v>
      </c>
      <c r="C509" s="155">
        <v>10.29</v>
      </c>
      <c r="D509" s="156">
        <v>10.35</v>
      </c>
      <c r="E509" s="156">
        <f t="shared" si="0"/>
        <v>10.365</v>
      </c>
      <c r="F509" s="156">
        <v>10.38</v>
      </c>
      <c r="G509" s="156">
        <f t="shared" si="1"/>
        <v>10.365</v>
      </c>
      <c r="H509" s="155">
        <v>10.35</v>
      </c>
      <c r="I509" s="157">
        <f t="shared" si="2"/>
        <v>10.326666666666666</v>
      </c>
      <c r="J509" s="157">
        <f t="shared" si="3"/>
        <v>10.303333333333333</v>
      </c>
      <c r="K509" s="156">
        <v>10.28</v>
      </c>
      <c r="L509" s="156">
        <f t="shared" si="4"/>
        <v>10.272</v>
      </c>
      <c r="M509" s="156">
        <f t="shared" si="5"/>
        <v>10.263999999999999</v>
      </c>
      <c r="N509" s="156">
        <f t="shared" si="6"/>
        <v>10.256</v>
      </c>
      <c r="O509" s="156">
        <f t="shared" si="7"/>
        <v>10.247999999999999</v>
      </c>
      <c r="P509" s="155">
        <v>10.24</v>
      </c>
      <c r="Q509" s="157">
        <f t="shared" si="8"/>
        <v>10.24</v>
      </c>
      <c r="R509" s="157">
        <f t="shared" si="9"/>
        <v>10.24</v>
      </c>
      <c r="S509" s="157">
        <f t="shared" si="10"/>
        <v>10.24</v>
      </c>
      <c r="T509" s="157">
        <f t="shared" si="11"/>
        <v>10.24</v>
      </c>
      <c r="U509" s="158">
        <v>10.24</v>
      </c>
      <c r="V509" s="102"/>
      <c r="W509" s="102"/>
      <c r="X509" s="102"/>
      <c r="Y509" s="102"/>
      <c r="Z509" s="102"/>
      <c r="AA509" s="102"/>
      <c r="AB509" s="102"/>
      <c r="AC509" s="102"/>
      <c r="AD509" s="102"/>
      <c r="AE509" s="102"/>
      <c r="AF509" s="102"/>
      <c r="AG509" s="102"/>
      <c r="AH509" s="102"/>
      <c r="AI509" s="102"/>
      <c r="AJ509" s="102"/>
      <c r="AK509" s="102"/>
      <c r="AL509" s="102"/>
      <c r="AM509" s="102"/>
      <c r="AN509" s="102"/>
      <c r="AO509" s="102"/>
      <c r="AP509" s="46"/>
    </row>
    <row r="510" spans="1:42" ht="12.75">
      <c r="A510" s="152"/>
      <c r="B510" s="152"/>
      <c r="C510" s="152"/>
      <c r="D510" s="152"/>
      <c r="E510" s="152"/>
      <c r="F510" s="152"/>
      <c r="G510" s="152"/>
      <c r="H510" s="152"/>
      <c r="I510" s="152"/>
      <c r="J510" s="152"/>
      <c r="K510" s="152"/>
      <c r="L510" s="152"/>
      <c r="M510" s="152"/>
      <c r="N510" s="152"/>
      <c r="O510" s="152"/>
      <c r="P510" s="152"/>
      <c r="Q510" s="152"/>
      <c r="R510" s="152"/>
      <c r="S510" s="152"/>
      <c r="T510" s="152"/>
      <c r="U510" s="152"/>
    </row>
    <row r="511" spans="1:42" ht="12.75">
      <c r="A511" s="152"/>
      <c r="B511" s="152"/>
      <c r="C511" s="152"/>
      <c r="D511" s="152"/>
      <c r="E511" s="152"/>
      <c r="F511" s="152"/>
      <c r="G511" s="152"/>
      <c r="H511" s="152"/>
      <c r="I511" s="152"/>
      <c r="J511" s="152"/>
      <c r="K511" s="152"/>
      <c r="L511" s="152"/>
      <c r="M511" s="152"/>
      <c r="N511" s="152"/>
      <c r="O511" s="152"/>
      <c r="P511" s="152"/>
      <c r="Q511" s="152"/>
      <c r="R511" s="152"/>
      <c r="S511" s="152"/>
      <c r="T511" s="152"/>
      <c r="U511" s="152"/>
    </row>
    <row r="512" spans="1:42" ht="12.75">
      <c r="A512" s="152"/>
      <c r="B512" s="152"/>
      <c r="C512" s="152"/>
      <c r="D512" s="152"/>
      <c r="E512" s="152"/>
      <c r="F512" s="152"/>
      <c r="G512" s="152"/>
      <c r="H512" s="152"/>
      <c r="I512" s="152"/>
      <c r="J512" s="152"/>
      <c r="K512" s="152"/>
      <c r="L512" s="152"/>
      <c r="M512" s="152"/>
      <c r="N512" s="152"/>
      <c r="O512" s="152"/>
      <c r="P512" s="152"/>
      <c r="Q512" s="152"/>
      <c r="R512" s="152"/>
      <c r="S512" s="152"/>
      <c r="T512" s="152"/>
      <c r="U512" s="152"/>
    </row>
    <row r="513" spans="1:21" ht="12.75">
      <c r="A513" s="152"/>
      <c r="B513" s="152"/>
      <c r="C513" s="152"/>
      <c r="D513" s="152"/>
      <c r="E513" s="152"/>
      <c r="F513" s="152"/>
      <c r="G513" s="152"/>
      <c r="H513" s="152"/>
      <c r="I513" s="152"/>
      <c r="J513" s="152"/>
      <c r="K513" s="152"/>
      <c r="L513" s="152"/>
      <c r="M513" s="152"/>
      <c r="N513" s="152"/>
      <c r="O513" s="152"/>
      <c r="P513" s="152"/>
      <c r="Q513" s="152"/>
      <c r="R513" s="152"/>
      <c r="S513" s="152"/>
      <c r="T513" s="152"/>
      <c r="U513" s="152"/>
    </row>
    <row r="514" spans="1:21" ht="12.75">
      <c r="A514" s="152"/>
      <c r="B514" s="152"/>
      <c r="C514" s="152"/>
      <c r="D514" s="152"/>
      <c r="E514" s="152"/>
      <c r="F514" s="152"/>
      <c r="G514" s="152"/>
      <c r="H514" s="152"/>
      <c r="I514" s="152"/>
      <c r="J514" s="152"/>
      <c r="K514" s="152"/>
      <c r="L514" s="152"/>
      <c r="M514" s="152"/>
      <c r="N514" s="152"/>
      <c r="O514" s="152"/>
      <c r="P514" s="152"/>
      <c r="Q514" s="152"/>
      <c r="R514" s="152"/>
      <c r="S514" s="152"/>
      <c r="T514" s="152"/>
      <c r="U514" s="152"/>
    </row>
    <row r="515" spans="1:21" ht="12.75">
      <c r="A515" s="152"/>
      <c r="B515" s="152"/>
      <c r="C515" s="152"/>
      <c r="D515" s="152"/>
      <c r="E515" s="152"/>
      <c r="F515" s="152"/>
      <c r="G515" s="152"/>
      <c r="H515" s="152"/>
      <c r="I515" s="152"/>
      <c r="J515" s="152"/>
      <c r="K515" s="152"/>
      <c r="L515" s="152"/>
      <c r="M515" s="152"/>
      <c r="N515" s="152"/>
      <c r="O515" s="152"/>
      <c r="P515" s="152"/>
      <c r="Q515" s="152"/>
      <c r="R515" s="152"/>
      <c r="S515" s="152"/>
      <c r="T515" s="152"/>
      <c r="U515" s="152"/>
    </row>
    <row r="516" spans="1:21" ht="12.75">
      <c r="A516" s="152"/>
      <c r="B516" s="152"/>
      <c r="C516" s="152"/>
      <c r="D516" s="152"/>
      <c r="E516" s="152"/>
      <c r="F516" s="152"/>
      <c r="G516" s="152"/>
      <c r="H516" s="152"/>
      <c r="I516" s="152"/>
      <c r="J516" s="152"/>
      <c r="K516" s="152"/>
      <c r="L516" s="152"/>
      <c r="M516" s="152"/>
      <c r="N516" s="152"/>
      <c r="O516" s="152"/>
      <c r="P516" s="152"/>
      <c r="Q516" s="152"/>
      <c r="R516" s="152"/>
      <c r="S516" s="152"/>
      <c r="T516" s="152"/>
      <c r="U516" s="152"/>
    </row>
    <row r="517" spans="1:21" ht="12.75">
      <c r="A517" s="152"/>
      <c r="B517" s="152"/>
      <c r="C517" s="152"/>
      <c r="D517" s="152"/>
      <c r="E517" s="152"/>
      <c r="F517" s="152"/>
      <c r="G517" s="152"/>
      <c r="H517" s="152"/>
      <c r="I517" s="152"/>
      <c r="J517" s="152"/>
      <c r="K517" s="152"/>
      <c r="L517" s="152"/>
      <c r="M517" s="152"/>
      <c r="N517" s="152"/>
      <c r="O517" s="152"/>
      <c r="P517" s="152"/>
      <c r="Q517" s="152"/>
      <c r="R517" s="152"/>
      <c r="S517" s="152"/>
      <c r="T517" s="152"/>
      <c r="U517" s="152"/>
    </row>
    <row r="518" spans="1:21" ht="12.75">
      <c r="A518" s="152"/>
      <c r="B518" s="152"/>
      <c r="C518" s="152"/>
      <c r="D518" s="152"/>
      <c r="E518" s="152"/>
      <c r="F518" s="152"/>
      <c r="G518" s="152"/>
      <c r="H518" s="152"/>
      <c r="I518" s="152"/>
      <c r="J518" s="152"/>
      <c r="K518" s="152"/>
      <c r="L518" s="152"/>
      <c r="M518" s="152"/>
      <c r="N518" s="152"/>
      <c r="O518" s="152"/>
      <c r="P518" s="152"/>
      <c r="Q518" s="152"/>
      <c r="R518" s="152"/>
      <c r="S518" s="152"/>
      <c r="T518" s="152"/>
      <c r="U518" s="152"/>
    </row>
    <row r="519" spans="1:21" ht="12.75">
      <c r="A519" s="152"/>
      <c r="B519" s="152"/>
      <c r="C519" s="152"/>
      <c r="D519" s="152"/>
      <c r="E519" s="152"/>
      <c r="F519" s="152"/>
      <c r="G519" s="152"/>
      <c r="H519" s="152"/>
      <c r="I519" s="152"/>
      <c r="J519" s="152"/>
      <c r="K519" s="152"/>
      <c r="L519" s="152"/>
      <c r="M519" s="152"/>
      <c r="N519" s="152"/>
      <c r="O519" s="152"/>
      <c r="P519" s="152"/>
      <c r="Q519" s="152"/>
      <c r="R519" s="152"/>
      <c r="S519" s="152"/>
      <c r="T519" s="152"/>
      <c r="U519" s="152"/>
    </row>
    <row r="520" spans="1:21" ht="12.75">
      <c r="A520" s="152"/>
      <c r="B520" s="152"/>
      <c r="C520" s="152"/>
      <c r="D520" s="152"/>
      <c r="E520" s="152"/>
      <c r="F520" s="152"/>
      <c r="G520" s="152"/>
      <c r="H520" s="152"/>
      <c r="I520" s="152"/>
      <c r="J520" s="152"/>
      <c r="K520" s="152"/>
      <c r="L520" s="152"/>
      <c r="M520" s="152"/>
      <c r="N520" s="152"/>
      <c r="O520" s="152"/>
      <c r="P520" s="152"/>
      <c r="Q520" s="152"/>
      <c r="R520" s="152"/>
      <c r="S520" s="152"/>
      <c r="T520" s="152"/>
      <c r="U520" s="152"/>
    </row>
    <row r="521" spans="1:21" ht="12.75">
      <c r="A521" s="152"/>
      <c r="B521" s="152"/>
      <c r="C521" s="152"/>
      <c r="D521" s="152"/>
      <c r="E521" s="152"/>
      <c r="F521" s="152"/>
      <c r="G521" s="152"/>
      <c r="H521" s="152"/>
      <c r="I521" s="152"/>
      <c r="J521" s="152"/>
      <c r="K521" s="152"/>
      <c r="L521" s="152"/>
      <c r="M521" s="152"/>
      <c r="N521" s="152"/>
      <c r="O521" s="152"/>
      <c r="P521" s="152"/>
      <c r="Q521" s="152"/>
      <c r="R521" s="152"/>
      <c r="S521" s="152"/>
      <c r="T521" s="152"/>
      <c r="U521" s="152"/>
    </row>
    <row r="522" spans="1:21" ht="12.75">
      <c r="A522" s="152"/>
      <c r="B522" s="152"/>
      <c r="C522" s="152"/>
      <c r="D522" s="152"/>
      <c r="E522" s="152"/>
      <c r="F522" s="152"/>
      <c r="G522" s="152"/>
      <c r="H522" s="152"/>
      <c r="I522" s="152"/>
      <c r="J522" s="152"/>
      <c r="K522" s="152"/>
      <c r="L522" s="152"/>
      <c r="M522" s="152"/>
      <c r="N522" s="152"/>
      <c r="O522" s="152"/>
      <c r="P522" s="152"/>
      <c r="Q522" s="152"/>
      <c r="R522" s="152"/>
      <c r="S522" s="152"/>
      <c r="T522" s="152"/>
      <c r="U522" s="152"/>
    </row>
    <row r="523" spans="1:21" ht="12.75">
      <c r="A523" s="152"/>
      <c r="B523" s="152"/>
      <c r="C523" s="152"/>
      <c r="D523" s="152"/>
      <c r="E523" s="152"/>
      <c r="F523" s="152"/>
      <c r="G523" s="152"/>
      <c r="H523" s="152"/>
      <c r="I523" s="152"/>
      <c r="J523" s="152"/>
      <c r="K523" s="152"/>
      <c r="L523" s="152"/>
      <c r="M523" s="152"/>
      <c r="N523" s="152"/>
      <c r="O523" s="152"/>
      <c r="P523" s="152"/>
      <c r="Q523" s="152"/>
      <c r="R523" s="152"/>
      <c r="S523" s="152"/>
      <c r="T523" s="152"/>
      <c r="U523" s="152"/>
    </row>
    <row r="524" spans="1:21" ht="12.75">
      <c r="A524" s="152"/>
      <c r="B524" s="152"/>
      <c r="C524" s="152"/>
      <c r="D524" s="152"/>
      <c r="E524" s="152"/>
      <c r="F524" s="152"/>
      <c r="G524" s="152"/>
      <c r="H524" s="152"/>
      <c r="I524" s="152"/>
      <c r="J524" s="152"/>
      <c r="K524" s="152"/>
      <c r="L524" s="152"/>
      <c r="M524" s="152"/>
      <c r="N524" s="152"/>
      <c r="O524" s="152"/>
      <c r="P524" s="152"/>
      <c r="Q524" s="152"/>
      <c r="R524" s="152"/>
      <c r="S524" s="152"/>
      <c r="T524" s="152"/>
      <c r="U524" s="152"/>
    </row>
    <row r="525" spans="1:21" ht="12.75">
      <c r="A525" s="152"/>
      <c r="B525" s="152"/>
      <c r="C525" s="152"/>
      <c r="D525" s="152"/>
      <c r="E525" s="152"/>
      <c r="F525" s="152"/>
      <c r="G525" s="152"/>
      <c r="H525" s="152"/>
      <c r="I525" s="152"/>
      <c r="J525" s="152"/>
      <c r="K525" s="152"/>
      <c r="L525" s="152"/>
      <c r="M525" s="152"/>
      <c r="N525" s="152"/>
      <c r="O525" s="152"/>
      <c r="P525" s="152"/>
      <c r="Q525" s="152"/>
      <c r="R525" s="152"/>
      <c r="S525" s="152"/>
      <c r="T525" s="152"/>
      <c r="U525" s="152"/>
    </row>
    <row r="526" spans="1:21" ht="12.75">
      <c r="A526" s="152"/>
      <c r="B526" s="152"/>
      <c r="C526" s="152"/>
      <c r="D526" s="152"/>
      <c r="E526" s="152"/>
      <c r="F526" s="152"/>
      <c r="G526" s="152"/>
      <c r="H526" s="152"/>
      <c r="I526" s="152"/>
      <c r="J526" s="152"/>
      <c r="K526" s="152"/>
      <c r="L526" s="152"/>
      <c r="M526" s="152"/>
      <c r="N526" s="152"/>
      <c r="O526" s="152"/>
      <c r="P526" s="152"/>
      <c r="Q526" s="152"/>
      <c r="R526" s="152"/>
      <c r="S526" s="152"/>
      <c r="T526" s="152"/>
      <c r="U526" s="152"/>
    </row>
    <row r="527" spans="1:21" ht="12.75">
      <c r="A527" s="152"/>
      <c r="B527" s="152"/>
      <c r="C527" s="152"/>
      <c r="D527" s="152"/>
      <c r="E527" s="152"/>
      <c r="F527" s="152"/>
      <c r="G527" s="152"/>
      <c r="H527" s="152"/>
      <c r="I527" s="152"/>
      <c r="J527" s="152"/>
      <c r="K527" s="152"/>
      <c r="L527" s="152"/>
      <c r="M527" s="152"/>
      <c r="N527" s="152"/>
      <c r="O527" s="152"/>
      <c r="P527" s="152"/>
      <c r="Q527" s="152"/>
      <c r="R527" s="152"/>
      <c r="S527" s="152"/>
      <c r="T527" s="152"/>
      <c r="U527" s="152"/>
    </row>
    <row r="528" spans="1:21" ht="12.75">
      <c r="A528" s="152"/>
      <c r="B528" s="152"/>
      <c r="C528" s="152"/>
      <c r="D528" s="152"/>
      <c r="E528" s="152"/>
      <c r="F528" s="152"/>
      <c r="G528" s="152"/>
      <c r="H528" s="152"/>
      <c r="I528" s="152"/>
      <c r="J528" s="152"/>
      <c r="K528" s="152"/>
      <c r="L528" s="152"/>
      <c r="M528" s="152"/>
      <c r="N528" s="152"/>
      <c r="O528" s="152"/>
      <c r="P528" s="152"/>
      <c r="Q528" s="152"/>
      <c r="R528" s="152"/>
      <c r="S528" s="152"/>
      <c r="T528" s="152"/>
      <c r="U528" s="152"/>
    </row>
    <row r="529" spans="1:21" ht="12.75">
      <c r="A529" s="152"/>
      <c r="B529" s="152"/>
      <c r="C529" s="152"/>
      <c r="D529" s="152"/>
      <c r="E529" s="152"/>
      <c r="F529" s="152"/>
      <c r="G529" s="152"/>
      <c r="H529" s="152"/>
      <c r="I529" s="152"/>
      <c r="J529" s="152"/>
      <c r="K529" s="152"/>
      <c r="L529" s="152"/>
      <c r="M529" s="152"/>
      <c r="N529" s="152"/>
      <c r="O529" s="152"/>
      <c r="P529" s="152"/>
      <c r="Q529" s="152"/>
      <c r="R529" s="152"/>
      <c r="S529" s="152"/>
      <c r="T529" s="152"/>
      <c r="U529" s="152"/>
    </row>
    <row r="530" spans="1:21" ht="12.75">
      <c r="A530" s="152"/>
      <c r="B530" s="152"/>
      <c r="C530" s="152"/>
      <c r="D530" s="152"/>
      <c r="E530" s="152"/>
      <c r="F530" s="152"/>
      <c r="G530" s="152"/>
      <c r="H530" s="152"/>
      <c r="I530" s="152"/>
      <c r="J530" s="152"/>
      <c r="K530" s="152"/>
      <c r="L530" s="152"/>
      <c r="M530" s="152"/>
      <c r="N530" s="152"/>
      <c r="O530" s="152"/>
      <c r="P530" s="152"/>
      <c r="Q530" s="152"/>
      <c r="R530" s="152"/>
      <c r="S530" s="152"/>
      <c r="T530" s="152"/>
      <c r="U530" s="152"/>
    </row>
    <row r="531" spans="1:21" ht="12.75">
      <c r="A531" s="152"/>
      <c r="B531" s="152"/>
      <c r="C531" s="152"/>
      <c r="D531" s="152"/>
      <c r="E531" s="152"/>
      <c r="F531" s="152"/>
      <c r="G531" s="152"/>
      <c r="H531" s="152"/>
      <c r="I531" s="152"/>
      <c r="J531" s="152"/>
      <c r="K531" s="152"/>
      <c r="L531" s="152"/>
      <c r="M531" s="152"/>
      <c r="N531" s="152"/>
      <c r="O531" s="152"/>
      <c r="P531" s="152"/>
      <c r="Q531" s="152"/>
      <c r="R531" s="152"/>
      <c r="S531" s="152"/>
      <c r="T531" s="152"/>
      <c r="U531" s="152"/>
    </row>
    <row r="532" spans="1:21" ht="12.75">
      <c r="A532" s="152"/>
      <c r="B532" s="152"/>
      <c r="C532" s="152"/>
      <c r="D532" s="152"/>
      <c r="E532" s="152"/>
      <c r="F532" s="152"/>
      <c r="G532" s="152"/>
      <c r="H532" s="152"/>
      <c r="I532" s="152"/>
      <c r="J532" s="152"/>
      <c r="K532" s="152"/>
      <c r="L532" s="152"/>
      <c r="M532" s="152"/>
      <c r="N532" s="152"/>
      <c r="O532" s="152"/>
      <c r="P532" s="152"/>
      <c r="Q532" s="152"/>
      <c r="R532" s="152"/>
      <c r="S532" s="152"/>
      <c r="T532" s="152"/>
      <c r="U532" s="152"/>
    </row>
    <row r="533" spans="1:21" ht="12.75">
      <c r="A533" s="152"/>
      <c r="B533" s="152"/>
      <c r="C533" s="152"/>
      <c r="D533" s="152"/>
      <c r="E533" s="152"/>
      <c r="F533" s="152"/>
      <c r="G533" s="152"/>
      <c r="H533" s="152"/>
      <c r="I533" s="152"/>
      <c r="J533" s="152"/>
      <c r="K533" s="152"/>
      <c r="L533" s="152"/>
      <c r="M533" s="152"/>
      <c r="N533" s="152"/>
      <c r="O533" s="152"/>
      <c r="P533" s="152"/>
      <c r="Q533" s="152"/>
      <c r="R533" s="152"/>
      <c r="S533" s="152"/>
      <c r="T533" s="152"/>
      <c r="U533" s="152"/>
    </row>
    <row r="534" spans="1:21" ht="12.75">
      <c r="A534" s="152"/>
      <c r="B534" s="152"/>
      <c r="C534" s="152"/>
      <c r="D534" s="152"/>
      <c r="E534" s="152"/>
      <c r="F534" s="152"/>
      <c r="G534" s="152"/>
      <c r="H534" s="152"/>
      <c r="I534" s="152"/>
      <c r="J534" s="152"/>
      <c r="K534" s="152"/>
      <c r="L534" s="152"/>
      <c r="M534" s="152"/>
      <c r="N534" s="152"/>
      <c r="O534" s="152"/>
      <c r="P534" s="152"/>
      <c r="Q534" s="152"/>
      <c r="R534" s="152"/>
      <c r="S534" s="152"/>
      <c r="T534" s="152"/>
      <c r="U534" s="152"/>
    </row>
    <row r="535" spans="1:21" ht="12.75">
      <c r="A535" s="152"/>
      <c r="B535" s="152"/>
      <c r="C535" s="152"/>
      <c r="D535" s="152"/>
      <c r="E535" s="152"/>
      <c r="F535" s="152"/>
      <c r="G535" s="152"/>
      <c r="H535" s="152"/>
      <c r="I535" s="152"/>
      <c r="J535" s="152"/>
      <c r="K535" s="152"/>
      <c r="L535" s="152"/>
      <c r="M535" s="152"/>
      <c r="N535" s="152"/>
      <c r="O535" s="152"/>
      <c r="P535" s="152"/>
      <c r="Q535" s="152"/>
      <c r="R535" s="152"/>
      <c r="S535" s="152"/>
      <c r="T535" s="152"/>
      <c r="U535" s="152"/>
    </row>
    <row r="536" spans="1:21" ht="12.75">
      <c r="A536" s="152"/>
      <c r="B536" s="152"/>
      <c r="C536" s="152"/>
      <c r="D536" s="152"/>
      <c r="E536" s="152"/>
      <c r="F536" s="152"/>
      <c r="G536" s="152"/>
      <c r="H536" s="152"/>
      <c r="I536" s="152"/>
      <c r="J536" s="152"/>
      <c r="K536" s="152"/>
      <c r="L536" s="152"/>
      <c r="M536" s="152"/>
      <c r="N536" s="152"/>
      <c r="O536" s="152"/>
      <c r="P536" s="152"/>
      <c r="Q536" s="152"/>
      <c r="R536" s="152"/>
      <c r="S536" s="152"/>
      <c r="T536" s="152"/>
      <c r="U536" s="152"/>
    </row>
    <row r="537" spans="1:21" ht="12.75">
      <c r="A537" s="152"/>
      <c r="B537" s="152"/>
      <c r="C537" s="152"/>
      <c r="D537" s="152"/>
      <c r="E537" s="152"/>
      <c r="F537" s="152"/>
      <c r="G537" s="152"/>
      <c r="H537" s="152"/>
      <c r="I537" s="152"/>
      <c r="J537" s="152"/>
      <c r="K537" s="152"/>
      <c r="L537" s="152"/>
      <c r="M537" s="152"/>
      <c r="N537" s="152"/>
      <c r="O537" s="152"/>
      <c r="P537" s="152"/>
      <c r="Q537" s="152"/>
      <c r="R537" s="152"/>
      <c r="S537" s="152"/>
      <c r="T537" s="152"/>
      <c r="U537" s="152"/>
    </row>
    <row r="538" spans="1:21" ht="12.75">
      <c r="A538" s="152"/>
      <c r="B538" s="152"/>
      <c r="C538" s="152"/>
      <c r="D538" s="152"/>
      <c r="E538" s="152"/>
      <c r="F538" s="152"/>
      <c r="G538" s="152"/>
      <c r="H538" s="152"/>
      <c r="I538" s="152"/>
      <c r="J538" s="152"/>
      <c r="K538" s="152"/>
      <c r="L538" s="152"/>
      <c r="M538" s="152"/>
      <c r="N538" s="152"/>
      <c r="O538" s="152"/>
      <c r="P538" s="152"/>
      <c r="Q538" s="152"/>
      <c r="R538" s="152"/>
      <c r="S538" s="152"/>
      <c r="T538" s="152"/>
      <c r="U538" s="152"/>
    </row>
    <row r="539" spans="1:21" ht="12.75">
      <c r="A539" s="152"/>
      <c r="B539" s="152"/>
      <c r="C539" s="152"/>
      <c r="D539" s="152"/>
      <c r="E539" s="152"/>
      <c r="F539" s="152"/>
      <c r="G539" s="152"/>
      <c r="H539" s="152"/>
      <c r="I539" s="152"/>
      <c r="J539" s="152"/>
      <c r="K539" s="152"/>
      <c r="L539" s="152"/>
      <c r="M539" s="152"/>
      <c r="N539" s="152"/>
      <c r="O539" s="152"/>
      <c r="P539" s="152"/>
      <c r="Q539" s="152"/>
      <c r="R539" s="152"/>
      <c r="S539" s="152"/>
      <c r="T539" s="152"/>
      <c r="U539" s="152"/>
    </row>
    <row r="540" spans="1:21" ht="12.75">
      <c r="A540" s="152"/>
      <c r="B540" s="152"/>
      <c r="C540" s="152"/>
      <c r="D540" s="152"/>
      <c r="E540" s="152"/>
      <c r="F540" s="152"/>
      <c r="G540" s="152"/>
      <c r="H540" s="152"/>
      <c r="I540" s="152"/>
      <c r="J540" s="152"/>
      <c r="K540" s="152"/>
      <c r="L540" s="152"/>
      <c r="M540" s="152"/>
      <c r="N540" s="152"/>
      <c r="O540" s="152"/>
      <c r="P540" s="152"/>
      <c r="Q540" s="152"/>
      <c r="R540" s="152"/>
      <c r="S540" s="152"/>
      <c r="T540" s="152"/>
      <c r="U540" s="152"/>
    </row>
    <row r="541" spans="1:21" ht="12.75">
      <c r="A541" s="152"/>
      <c r="B541" s="152"/>
      <c r="C541" s="152"/>
      <c r="D541" s="152"/>
      <c r="E541" s="152"/>
      <c r="F541" s="152"/>
      <c r="G541" s="152"/>
      <c r="H541" s="152"/>
      <c r="I541" s="152"/>
      <c r="J541" s="152"/>
      <c r="K541" s="152"/>
      <c r="L541" s="152"/>
      <c r="M541" s="152"/>
      <c r="N541" s="152"/>
      <c r="O541" s="152"/>
      <c r="P541" s="152"/>
      <c r="Q541" s="152"/>
      <c r="R541" s="152"/>
      <c r="S541" s="152"/>
      <c r="T541" s="152"/>
      <c r="U541" s="152"/>
    </row>
    <row r="542" spans="1:21" ht="12.75">
      <c r="A542" s="152"/>
      <c r="B542" s="152"/>
      <c r="C542" s="152"/>
      <c r="D542" s="152"/>
      <c r="E542" s="152"/>
      <c r="F542" s="152"/>
      <c r="G542" s="152"/>
      <c r="H542" s="152"/>
      <c r="I542" s="152"/>
      <c r="J542" s="152"/>
      <c r="K542" s="152"/>
      <c r="L542" s="152"/>
      <c r="M542" s="152"/>
      <c r="N542" s="152"/>
      <c r="O542" s="152"/>
      <c r="P542" s="152"/>
      <c r="Q542" s="152"/>
      <c r="R542" s="152"/>
      <c r="S542" s="152"/>
      <c r="T542" s="152"/>
      <c r="U542" s="152"/>
    </row>
    <row r="543" spans="1:21" ht="12.75">
      <c r="A543" s="152"/>
      <c r="B543" s="152"/>
      <c r="C543" s="152"/>
      <c r="D543" s="152"/>
      <c r="E543" s="152"/>
      <c r="F543" s="152"/>
      <c r="G543" s="152"/>
      <c r="H543" s="152"/>
      <c r="I543" s="152"/>
      <c r="J543" s="152"/>
      <c r="K543" s="152"/>
      <c r="L543" s="152"/>
      <c r="M543" s="152"/>
      <c r="N543" s="152"/>
      <c r="O543" s="152"/>
      <c r="P543" s="152"/>
      <c r="Q543" s="152"/>
      <c r="R543" s="152"/>
      <c r="S543" s="152"/>
      <c r="T543" s="152"/>
      <c r="U543" s="152"/>
    </row>
    <row r="544" spans="1:21" ht="12.75">
      <c r="A544" s="152"/>
      <c r="B544" s="152"/>
      <c r="C544" s="152"/>
      <c r="D544" s="152"/>
      <c r="E544" s="152"/>
      <c r="F544" s="152"/>
      <c r="G544" s="152"/>
      <c r="H544" s="152"/>
      <c r="I544" s="152"/>
      <c r="J544" s="152"/>
      <c r="K544" s="152"/>
      <c r="L544" s="152"/>
      <c r="M544" s="152"/>
      <c r="N544" s="152"/>
      <c r="O544" s="152"/>
      <c r="P544" s="152"/>
      <c r="Q544" s="152"/>
      <c r="R544" s="152"/>
      <c r="S544" s="152"/>
      <c r="T544" s="152"/>
      <c r="U544" s="152"/>
    </row>
    <row r="545" spans="1:21" ht="12.75">
      <c r="A545" s="152"/>
      <c r="B545" s="152"/>
      <c r="C545" s="152"/>
      <c r="D545" s="152"/>
      <c r="E545" s="152"/>
      <c r="F545" s="152"/>
      <c r="G545" s="152"/>
      <c r="H545" s="152"/>
      <c r="I545" s="152"/>
      <c r="J545" s="152"/>
      <c r="K545" s="152"/>
      <c r="L545" s="152"/>
      <c r="M545" s="152"/>
      <c r="N545" s="152"/>
      <c r="O545" s="152"/>
      <c r="P545" s="152"/>
      <c r="Q545" s="152"/>
      <c r="R545" s="152"/>
      <c r="S545" s="152"/>
      <c r="T545" s="152"/>
      <c r="U545" s="152"/>
    </row>
    <row r="546" spans="1:21" ht="12.75">
      <c r="A546" s="152"/>
      <c r="B546" s="152"/>
      <c r="C546" s="152"/>
      <c r="D546" s="152"/>
      <c r="E546" s="152"/>
      <c r="F546" s="152"/>
      <c r="G546" s="152"/>
      <c r="H546" s="152"/>
      <c r="I546" s="152"/>
      <c r="J546" s="152"/>
      <c r="K546" s="152"/>
      <c r="L546" s="152"/>
      <c r="M546" s="152"/>
      <c r="N546" s="152"/>
      <c r="O546" s="152"/>
      <c r="P546" s="152"/>
      <c r="Q546" s="152"/>
      <c r="R546" s="152"/>
      <c r="S546" s="152"/>
      <c r="T546" s="152"/>
      <c r="U546" s="152"/>
    </row>
    <row r="547" spans="1:21" ht="12.75">
      <c r="A547" s="152"/>
      <c r="B547" s="152"/>
      <c r="C547" s="152"/>
      <c r="D547" s="152"/>
      <c r="E547" s="152"/>
      <c r="F547" s="152"/>
      <c r="G547" s="152"/>
      <c r="H547" s="152"/>
      <c r="I547" s="152"/>
      <c r="J547" s="152"/>
      <c r="K547" s="152"/>
      <c r="L547" s="152"/>
      <c r="M547" s="152"/>
      <c r="N547" s="152"/>
      <c r="O547" s="152"/>
      <c r="P547" s="152"/>
      <c r="Q547" s="152"/>
      <c r="R547" s="152"/>
      <c r="S547" s="152"/>
      <c r="T547" s="152"/>
      <c r="U547" s="152"/>
    </row>
    <row r="548" spans="1:21" ht="12.75">
      <c r="A548" s="152"/>
      <c r="B548" s="152"/>
      <c r="C548" s="152"/>
      <c r="D548" s="152"/>
      <c r="E548" s="152"/>
      <c r="F548" s="152"/>
      <c r="G548" s="152"/>
      <c r="H548" s="152"/>
      <c r="I548" s="152"/>
      <c r="J548" s="152"/>
      <c r="K548" s="152"/>
      <c r="L548" s="152"/>
      <c r="M548" s="152"/>
      <c r="N548" s="152"/>
      <c r="O548" s="152"/>
      <c r="P548" s="152"/>
      <c r="Q548" s="152"/>
      <c r="R548" s="152"/>
      <c r="S548" s="152"/>
      <c r="T548" s="152"/>
      <c r="U548" s="152"/>
    </row>
    <row r="549" spans="1:21" ht="12.75">
      <c r="A549" s="152"/>
      <c r="B549" s="152"/>
      <c r="C549" s="152"/>
      <c r="D549" s="152"/>
      <c r="E549" s="152"/>
      <c r="F549" s="152"/>
      <c r="G549" s="152"/>
      <c r="H549" s="152"/>
      <c r="I549" s="152"/>
      <c r="J549" s="152"/>
      <c r="K549" s="152"/>
      <c r="L549" s="152"/>
      <c r="M549" s="152"/>
      <c r="N549" s="152"/>
      <c r="O549" s="152"/>
      <c r="P549" s="152"/>
      <c r="Q549" s="152"/>
      <c r="R549" s="152"/>
      <c r="S549" s="152"/>
      <c r="T549" s="152"/>
      <c r="U549" s="152"/>
    </row>
    <row r="550" spans="1:21" ht="12.75">
      <c r="A550" s="152"/>
      <c r="B550" s="152"/>
      <c r="C550" s="152"/>
      <c r="D550" s="152"/>
      <c r="E550" s="152"/>
      <c r="F550" s="152"/>
      <c r="G550" s="152"/>
      <c r="H550" s="152"/>
      <c r="I550" s="152"/>
      <c r="J550" s="152"/>
      <c r="K550" s="152"/>
      <c r="L550" s="152"/>
      <c r="M550" s="152"/>
      <c r="N550" s="152"/>
      <c r="O550" s="152"/>
      <c r="P550" s="152"/>
      <c r="Q550" s="152"/>
      <c r="R550" s="152"/>
      <c r="S550" s="152"/>
      <c r="T550" s="152"/>
      <c r="U550" s="152"/>
    </row>
    <row r="551" spans="1:21" ht="12.75">
      <c r="A551" s="152"/>
      <c r="B551" s="152"/>
      <c r="C551" s="152"/>
      <c r="D551" s="152"/>
      <c r="E551" s="152"/>
      <c r="F551" s="152"/>
      <c r="G551" s="152"/>
      <c r="H551" s="152"/>
      <c r="I551" s="152"/>
      <c r="J551" s="152"/>
      <c r="K551" s="152"/>
      <c r="L551" s="152"/>
      <c r="M551" s="152"/>
      <c r="N551" s="152"/>
      <c r="O551" s="152"/>
      <c r="P551" s="152"/>
      <c r="Q551" s="152"/>
      <c r="R551" s="152"/>
      <c r="S551" s="152"/>
      <c r="T551" s="152"/>
      <c r="U551" s="152"/>
    </row>
    <row r="552" spans="1:21" ht="12.75">
      <c r="A552" s="152"/>
      <c r="B552" s="152"/>
      <c r="C552" s="152"/>
      <c r="D552" s="152"/>
      <c r="E552" s="152"/>
      <c r="F552" s="152"/>
      <c r="G552" s="152"/>
      <c r="H552" s="152"/>
      <c r="I552" s="152"/>
      <c r="J552" s="152"/>
      <c r="K552" s="152"/>
      <c r="L552" s="152"/>
      <c r="M552" s="152"/>
      <c r="N552" s="152"/>
      <c r="O552" s="152"/>
      <c r="P552" s="152"/>
      <c r="Q552" s="152"/>
      <c r="R552" s="152"/>
      <c r="S552" s="152"/>
      <c r="T552" s="152"/>
      <c r="U552" s="152"/>
    </row>
    <row r="553" spans="1:21" ht="12.75">
      <c r="A553" s="152"/>
      <c r="B553" s="152"/>
      <c r="C553" s="152"/>
      <c r="D553" s="152"/>
      <c r="E553" s="152"/>
      <c r="F553" s="152"/>
      <c r="G553" s="152"/>
      <c r="H553" s="152"/>
      <c r="I553" s="152"/>
      <c r="J553" s="152"/>
      <c r="K553" s="152"/>
      <c r="L553" s="152"/>
      <c r="M553" s="152"/>
      <c r="N553" s="152"/>
      <c r="O553" s="152"/>
      <c r="P553" s="152"/>
      <c r="Q553" s="152"/>
      <c r="R553" s="152"/>
      <c r="S553" s="152"/>
      <c r="T553" s="152"/>
      <c r="U553" s="152"/>
    </row>
    <row r="554" spans="1:21" ht="12.75">
      <c r="A554" s="152"/>
      <c r="B554" s="152"/>
      <c r="C554" s="152"/>
      <c r="D554" s="152"/>
      <c r="E554" s="152"/>
      <c r="F554" s="152"/>
      <c r="G554" s="152"/>
      <c r="H554" s="152"/>
      <c r="I554" s="152"/>
      <c r="J554" s="152"/>
      <c r="K554" s="152"/>
      <c r="L554" s="152"/>
      <c r="M554" s="152"/>
      <c r="N554" s="152"/>
      <c r="O554" s="152"/>
      <c r="P554" s="152"/>
      <c r="Q554" s="152"/>
      <c r="R554" s="152"/>
      <c r="S554" s="152"/>
      <c r="T554" s="152"/>
      <c r="U554" s="152"/>
    </row>
    <row r="555" spans="1:21" ht="12.75">
      <c r="A555" s="152"/>
      <c r="B555" s="152"/>
      <c r="C555" s="152"/>
      <c r="D555" s="152"/>
      <c r="E555" s="152"/>
      <c r="F555" s="152"/>
      <c r="G555" s="152"/>
      <c r="H555" s="152"/>
      <c r="I555" s="152"/>
      <c r="J555" s="152"/>
      <c r="K555" s="152"/>
      <c r="L555" s="152"/>
      <c r="M555" s="152"/>
      <c r="N555" s="152"/>
      <c r="O555" s="152"/>
      <c r="P555" s="152"/>
      <c r="Q555" s="152"/>
      <c r="R555" s="152"/>
      <c r="S555" s="152"/>
      <c r="T555" s="152"/>
      <c r="U555" s="152"/>
    </row>
    <row r="556" spans="1:21" ht="12.75">
      <c r="A556" s="152"/>
      <c r="B556" s="152"/>
      <c r="C556" s="152"/>
      <c r="D556" s="152"/>
      <c r="E556" s="152"/>
      <c r="F556" s="152"/>
      <c r="G556" s="152"/>
      <c r="H556" s="152"/>
      <c r="I556" s="152"/>
      <c r="J556" s="152"/>
      <c r="K556" s="152"/>
      <c r="L556" s="152"/>
      <c r="M556" s="152"/>
      <c r="N556" s="152"/>
      <c r="O556" s="152"/>
      <c r="P556" s="152"/>
      <c r="Q556" s="152"/>
      <c r="R556" s="152"/>
      <c r="S556" s="152"/>
      <c r="T556" s="152"/>
      <c r="U556" s="152"/>
    </row>
    <row r="557" spans="1:21" ht="12.75">
      <c r="A557" s="152"/>
      <c r="B557" s="152"/>
      <c r="C557" s="152"/>
      <c r="D557" s="152"/>
      <c r="E557" s="152"/>
      <c r="F557" s="152"/>
      <c r="G557" s="152"/>
      <c r="H557" s="152"/>
      <c r="I557" s="152"/>
      <c r="J557" s="152"/>
      <c r="K557" s="152"/>
      <c r="L557" s="152"/>
      <c r="M557" s="152"/>
      <c r="N557" s="152"/>
      <c r="O557" s="152"/>
      <c r="P557" s="152"/>
      <c r="Q557" s="152"/>
      <c r="R557" s="152"/>
      <c r="S557" s="152"/>
      <c r="T557" s="152"/>
      <c r="U557" s="152"/>
    </row>
    <row r="558" spans="1:21" ht="12.75">
      <c r="A558" s="152"/>
      <c r="B558" s="152"/>
      <c r="C558" s="152"/>
      <c r="D558" s="152"/>
      <c r="E558" s="152"/>
      <c r="F558" s="152"/>
      <c r="G558" s="152"/>
      <c r="H558" s="152"/>
      <c r="I558" s="152"/>
      <c r="J558" s="152"/>
      <c r="K558" s="152"/>
      <c r="L558" s="152"/>
      <c r="M558" s="152"/>
      <c r="N558" s="152"/>
      <c r="O558" s="152"/>
      <c r="P558" s="152"/>
      <c r="Q558" s="152"/>
      <c r="R558" s="152"/>
      <c r="S558" s="152"/>
      <c r="T558" s="152"/>
      <c r="U558" s="152"/>
    </row>
    <row r="559" spans="1:21" ht="12.75">
      <c r="A559" s="152"/>
      <c r="B559" s="152"/>
      <c r="C559" s="152"/>
      <c r="D559" s="152"/>
      <c r="E559" s="152"/>
      <c r="F559" s="152"/>
      <c r="G559" s="152"/>
      <c r="H559" s="152"/>
      <c r="I559" s="152"/>
      <c r="J559" s="152"/>
      <c r="K559" s="152"/>
      <c r="L559" s="152"/>
      <c r="M559" s="152"/>
      <c r="N559" s="152"/>
      <c r="O559" s="152"/>
      <c r="P559" s="152"/>
      <c r="Q559" s="152"/>
      <c r="R559" s="152"/>
      <c r="S559" s="152"/>
      <c r="T559" s="152"/>
      <c r="U559" s="152"/>
    </row>
    <row r="560" spans="1:21" ht="12.75">
      <c r="A560" s="152"/>
      <c r="B560" s="152"/>
      <c r="C560" s="152"/>
      <c r="D560" s="152"/>
      <c r="E560" s="152"/>
      <c r="F560" s="152"/>
      <c r="G560" s="152"/>
      <c r="H560" s="152"/>
      <c r="I560" s="152"/>
      <c r="J560" s="152"/>
      <c r="K560" s="152"/>
      <c r="L560" s="152"/>
      <c r="M560" s="152"/>
      <c r="N560" s="152"/>
      <c r="O560" s="152"/>
      <c r="P560" s="152"/>
      <c r="Q560" s="152"/>
      <c r="R560" s="152"/>
      <c r="S560" s="152"/>
      <c r="T560" s="152"/>
      <c r="U560" s="152"/>
    </row>
    <row r="561" spans="1:21" ht="12.75">
      <c r="A561" s="152"/>
      <c r="B561" s="152"/>
      <c r="C561" s="152"/>
      <c r="D561" s="152"/>
      <c r="E561" s="152"/>
      <c r="F561" s="152"/>
      <c r="G561" s="152"/>
      <c r="H561" s="152"/>
      <c r="I561" s="152"/>
      <c r="J561" s="152"/>
      <c r="K561" s="152"/>
      <c r="L561" s="152"/>
      <c r="M561" s="152"/>
      <c r="N561" s="152"/>
      <c r="O561" s="152"/>
      <c r="P561" s="152"/>
      <c r="Q561" s="152"/>
      <c r="R561" s="152"/>
      <c r="S561" s="152"/>
      <c r="T561" s="152"/>
      <c r="U561" s="152"/>
    </row>
    <row r="562" spans="1:21" ht="12.75">
      <c r="A562" s="152"/>
      <c r="B562" s="152"/>
      <c r="C562" s="152"/>
      <c r="D562" s="152"/>
      <c r="E562" s="152"/>
      <c r="F562" s="152"/>
      <c r="G562" s="152"/>
      <c r="H562" s="152"/>
      <c r="I562" s="152"/>
      <c r="J562" s="152"/>
      <c r="K562" s="152"/>
      <c r="L562" s="152"/>
      <c r="M562" s="152"/>
      <c r="N562" s="152"/>
      <c r="O562" s="152"/>
      <c r="P562" s="152"/>
      <c r="Q562" s="152"/>
      <c r="R562" s="152"/>
      <c r="S562" s="152"/>
      <c r="T562" s="152"/>
      <c r="U562" s="152"/>
    </row>
    <row r="563" spans="1:21" ht="12.75">
      <c r="A563" s="152"/>
      <c r="B563" s="152"/>
      <c r="C563" s="152"/>
      <c r="D563" s="152"/>
      <c r="E563" s="152"/>
      <c r="F563" s="152"/>
      <c r="G563" s="152"/>
      <c r="H563" s="152"/>
      <c r="I563" s="152"/>
      <c r="J563" s="152"/>
      <c r="K563" s="152"/>
      <c r="L563" s="152"/>
      <c r="M563" s="152"/>
      <c r="N563" s="152"/>
      <c r="O563" s="152"/>
      <c r="P563" s="152"/>
      <c r="Q563" s="152"/>
      <c r="R563" s="152"/>
      <c r="S563" s="152"/>
      <c r="T563" s="152"/>
      <c r="U563" s="152"/>
    </row>
    <row r="564" spans="1:21" ht="12.75">
      <c r="A564" s="152"/>
      <c r="B564" s="152"/>
      <c r="C564" s="152"/>
      <c r="D564" s="152"/>
      <c r="E564" s="152"/>
      <c r="F564" s="152"/>
      <c r="G564" s="152"/>
      <c r="H564" s="152"/>
      <c r="I564" s="152"/>
      <c r="J564" s="152"/>
      <c r="K564" s="152"/>
      <c r="L564" s="152"/>
      <c r="M564" s="152"/>
      <c r="N564" s="152"/>
      <c r="O564" s="152"/>
      <c r="P564" s="152"/>
      <c r="Q564" s="152"/>
      <c r="R564" s="152"/>
      <c r="S564" s="152"/>
      <c r="T564" s="152"/>
      <c r="U564" s="152"/>
    </row>
    <row r="565" spans="1:21" ht="12.75">
      <c r="A565" s="152"/>
      <c r="B565" s="152"/>
      <c r="C565" s="152"/>
      <c r="D565" s="152"/>
      <c r="E565" s="152"/>
      <c r="F565" s="152"/>
      <c r="G565" s="152"/>
      <c r="H565" s="152"/>
      <c r="I565" s="152"/>
      <c r="J565" s="152"/>
      <c r="K565" s="152"/>
      <c r="L565" s="152"/>
      <c r="M565" s="152"/>
      <c r="N565" s="152"/>
      <c r="O565" s="152"/>
      <c r="P565" s="152"/>
      <c r="Q565" s="152"/>
      <c r="R565" s="152"/>
      <c r="S565" s="152"/>
      <c r="T565" s="152"/>
      <c r="U565" s="152"/>
    </row>
    <row r="566" spans="1:21" ht="12.75">
      <c r="A566" s="152"/>
      <c r="B566" s="152"/>
      <c r="C566" s="152"/>
      <c r="D566" s="152"/>
      <c r="E566" s="152"/>
      <c r="F566" s="152"/>
      <c r="G566" s="152"/>
      <c r="H566" s="152"/>
      <c r="I566" s="152"/>
      <c r="J566" s="152"/>
      <c r="K566" s="152"/>
      <c r="L566" s="152"/>
      <c r="M566" s="152"/>
      <c r="N566" s="152"/>
      <c r="O566" s="152"/>
      <c r="P566" s="152"/>
      <c r="Q566" s="152"/>
      <c r="R566" s="152"/>
      <c r="S566" s="152"/>
      <c r="T566" s="152"/>
      <c r="U566" s="152"/>
    </row>
    <row r="567" spans="1:21" ht="12.75">
      <c r="A567" s="152"/>
      <c r="B567" s="152"/>
      <c r="C567" s="152"/>
      <c r="D567" s="152"/>
      <c r="E567" s="152"/>
      <c r="F567" s="152"/>
      <c r="G567" s="152"/>
      <c r="H567" s="152"/>
      <c r="I567" s="152"/>
      <c r="J567" s="152"/>
      <c r="K567" s="152"/>
      <c r="L567" s="152"/>
      <c r="M567" s="152"/>
      <c r="N567" s="152"/>
      <c r="O567" s="152"/>
      <c r="P567" s="152"/>
      <c r="Q567" s="152"/>
      <c r="R567" s="152"/>
      <c r="S567" s="152"/>
      <c r="T567" s="152"/>
      <c r="U567" s="152"/>
    </row>
    <row r="568" spans="1:21" ht="12.75">
      <c r="A568" s="152"/>
      <c r="B568" s="152"/>
      <c r="C568" s="152"/>
      <c r="D568" s="152"/>
      <c r="E568" s="152"/>
      <c r="F568" s="152"/>
      <c r="G568" s="152"/>
      <c r="H568" s="152"/>
      <c r="I568" s="152"/>
      <c r="J568" s="152"/>
      <c r="K568" s="152"/>
      <c r="L568" s="152"/>
      <c r="M568" s="152"/>
      <c r="N568" s="152"/>
      <c r="O568" s="152"/>
      <c r="P568" s="152"/>
      <c r="Q568" s="152"/>
      <c r="R568" s="152"/>
      <c r="S568" s="152"/>
      <c r="T568" s="152"/>
      <c r="U568" s="152"/>
    </row>
    <row r="569" spans="1:21" ht="12.75">
      <c r="A569" s="152"/>
      <c r="B569" s="152"/>
      <c r="C569" s="152"/>
      <c r="D569" s="152"/>
      <c r="E569" s="152"/>
      <c r="F569" s="152"/>
      <c r="G569" s="152"/>
      <c r="H569" s="152"/>
      <c r="I569" s="152"/>
      <c r="J569" s="152"/>
      <c r="K569" s="152"/>
      <c r="L569" s="152"/>
      <c r="M569" s="152"/>
      <c r="N569" s="152"/>
      <c r="O569" s="152"/>
      <c r="P569" s="152"/>
      <c r="Q569" s="152"/>
      <c r="R569" s="152"/>
      <c r="S569" s="152"/>
      <c r="T569" s="152"/>
      <c r="U569" s="152"/>
    </row>
    <row r="570" spans="1:21" ht="12.75">
      <c r="A570" s="152"/>
      <c r="B570" s="152"/>
      <c r="C570" s="152"/>
      <c r="D570" s="152"/>
      <c r="E570" s="152"/>
      <c r="F570" s="152"/>
      <c r="G570" s="152"/>
      <c r="H570" s="152"/>
      <c r="I570" s="152"/>
      <c r="J570" s="152"/>
      <c r="K570" s="152"/>
      <c r="L570" s="152"/>
      <c r="M570" s="152"/>
      <c r="N570" s="152"/>
      <c r="O570" s="152"/>
      <c r="P570" s="152"/>
      <c r="Q570" s="152"/>
      <c r="R570" s="152"/>
      <c r="S570" s="152"/>
      <c r="T570" s="152"/>
      <c r="U570" s="152"/>
    </row>
    <row r="571" spans="1:21" ht="12.75">
      <c r="A571" s="152"/>
      <c r="B571" s="152"/>
      <c r="C571" s="152"/>
      <c r="D571" s="152"/>
      <c r="E571" s="152"/>
      <c r="F571" s="152"/>
      <c r="G571" s="152"/>
      <c r="H571" s="152"/>
      <c r="I571" s="152"/>
      <c r="J571" s="152"/>
      <c r="K571" s="152"/>
      <c r="L571" s="152"/>
      <c r="M571" s="152"/>
      <c r="N571" s="152"/>
      <c r="O571" s="152"/>
      <c r="P571" s="152"/>
      <c r="Q571" s="152"/>
      <c r="R571" s="152"/>
      <c r="S571" s="152"/>
      <c r="T571" s="152"/>
      <c r="U571" s="152"/>
    </row>
    <row r="572" spans="1:21" ht="12.75">
      <c r="A572" s="152"/>
      <c r="B572" s="152"/>
      <c r="C572" s="152"/>
      <c r="D572" s="152"/>
      <c r="E572" s="152"/>
      <c r="F572" s="152"/>
      <c r="G572" s="152"/>
      <c r="H572" s="152"/>
      <c r="I572" s="152"/>
      <c r="J572" s="152"/>
      <c r="K572" s="152"/>
      <c r="L572" s="152"/>
      <c r="M572" s="152"/>
      <c r="N572" s="152"/>
      <c r="O572" s="152"/>
      <c r="P572" s="152"/>
      <c r="Q572" s="152"/>
      <c r="R572" s="152"/>
      <c r="S572" s="152"/>
      <c r="T572" s="152"/>
      <c r="U572" s="152"/>
    </row>
    <row r="573" spans="1:21" ht="12.75">
      <c r="A573" s="152"/>
      <c r="B573" s="152"/>
      <c r="C573" s="152"/>
      <c r="D573" s="152"/>
      <c r="E573" s="152"/>
      <c r="F573" s="152"/>
      <c r="G573" s="152"/>
      <c r="H573" s="152"/>
      <c r="I573" s="152"/>
      <c r="J573" s="152"/>
      <c r="K573" s="152"/>
      <c r="L573" s="152"/>
      <c r="M573" s="152"/>
      <c r="N573" s="152"/>
      <c r="O573" s="152"/>
      <c r="P573" s="152"/>
      <c r="Q573" s="152"/>
      <c r="R573" s="152"/>
      <c r="S573" s="152"/>
      <c r="T573" s="152"/>
      <c r="U573" s="152"/>
    </row>
    <row r="574" spans="1:21" ht="12.75">
      <c r="A574" s="152"/>
      <c r="B574" s="152"/>
      <c r="C574" s="152"/>
      <c r="D574" s="152"/>
      <c r="E574" s="152"/>
      <c r="F574" s="152"/>
      <c r="G574" s="152"/>
      <c r="H574" s="152"/>
      <c r="I574" s="152"/>
      <c r="J574" s="152"/>
      <c r="K574" s="152"/>
      <c r="L574" s="152"/>
      <c r="M574" s="152"/>
      <c r="N574" s="152"/>
      <c r="O574" s="152"/>
      <c r="P574" s="152"/>
      <c r="Q574" s="152"/>
      <c r="R574" s="152"/>
      <c r="S574" s="152"/>
      <c r="T574" s="152"/>
      <c r="U574" s="152"/>
    </row>
    <row r="575" spans="1:21" ht="12.75">
      <c r="A575" s="152"/>
      <c r="B575" s="152"/>
      <c r="C575" s="152"/>
      <c r="D575" s="152"/>
      <c r="E575" s="152"/>
      <c r="F575" s="152"/>
      <c r="G575" s="152"/>
      <c r="H575" s="152"/>
      <c r="I575" s="152"/>
      <c r="J575" s="152"/>
      <c r="K575" s="152"/>
      <c r="L575" s="152"/>
      <c r="M575" s="152"/>
      <c r="N575" s="152"/>
      <c r="O575" s="152"/>
      <c r="P575" s="152"/>
      <c r="Q575" s="152"/>
      <c r="R575" s="152"/>
      <c r="S575" s="152"/>
      <c r="T575" s="152"/>
      <c r="U575" s="152"/>
    </row>
    <row r="576" spans="1:21" ht="12.75">
      <c r="A576" s="152"/>
      <c r="B576" s="152"/>
      <c r="C576" s="152"/>
      <c r="D576" s="152"/>
      <c r="E576" s="152"/>
      <c r="F576" s="152"/>
      <c r="G576" s="152"/>
      <c r="H576" s="152"/>
      <c r="I576" s="152"/>
      <c r="J576" s="152"/>
      <c r="K576" s="152"/>
      <c r="L576" s="152"/>
      <c r="M576" s="152"/>
      <c r="N576" s="152"/>
      <c r="O576" s="152"/>
      <c r="P576" s="152"/>
      <c r="Q576" s="152"/>
      <c r="R576" s="152"/>
      <c r="S576" s="152"/>
      <c r="T576" s="152"/>
      <c r="U576" s="152"/>
    </row>
    <row r="577" spans="1:21" ht="12.75">
      <c r="A577" s="152"/>
      <c r="B577" s="152"/>
      <c r="C577" s="152"/>
      <c r="D577" s="152"/>
      <c r="E577" s="152"/>
      <c r="F577" s="152"/>
      <c r="G577" s="152"/>
      <c r="H577" s="152"/>
      <c r="I577" s="152"/>
      <c r="J577" s="152"/>
      <c r="K577" s="152"/>
      <c r="L577" s="152"/>
      <c r="M577" s="152"/>
      <c r="N577" s="152"/>
      <c r="O577" s="152"/>
      <c r="P577" s="152"/>
      <c r="Q577" s="152"/>
      <c r="R577" s="152"/>
      <c r="S577" s="152"/>
      <c r="T577" s="152"/>
      <c r="U577" s="152"/>
    </row>
    <row r="578" spans="1:21" ht="12.75">
      <c r="A578" s="152"/>
      <c r="B578" s="152"/>
      <c r="C578" s="152"/>
      <c r="D578" s="152"/>
      <c r="E578" s="152"/>
      <c r="F578" s="152"/>
      <c r="G578" s="152"/>
      <c r="H578" s="152"/>
      <c r="I578" s="152"/>
      <c r="J578" s="152"/>
      <c r="K578" s="152"/>
      <c r="L578" s="152"/>
      <c r="M578" s="152"/>
      <c r="N578" s="152"/>
      <c r="O578" s="152"/>
      <c r="P578" s="152"/>
      <c r="Q578" s="152"/>
      <c r="R578" s="152"/>
      <c r="S578" s="152"/>
      <c r="T578" s="152"/>
      <c r="U578" s="152"/>
    </row>
    <row r="579" spans="1:21" ht="12.75">
      <c r="A579" s="152"/>
      <c r="B579" s="152"/>
      <c r="C579" s="152"/>
      <c r="D579" s="152"/>
      <c r="E579" s="152"/>
      <c r="F579" s="152"/>
      <c r="G579" s="152"/>
      <c r="H579" s="152"/>
      <c r="I579" s="152"/>
      <c r="J579" s="152"/>
      <c r="K579" s="152"/>
      <c r="L579" s="152"/>
      <c r="M579" s="152"/>
      <c r="N579" s="152"/>
      <c r="O579" s="152"/>
      <c r="P579" s="152"/>
      <c r="Q579" s="152"/>
      <c r="R579" s="152"/>
      <c r="S579" s="152"/>
      <c r="T579" s="152"/>
      <c r="U579" s="152"/>
    </row>
    <row r="580" spans="1:21" ht="12.75">
      <c r="A580" s="152"/>
      <c r="B580" s="152"/>
      <c r="C580" s="152"/>
      <c r="D580" s="152"/>
      <c r="E580" s="152"/>
      <c r="F580" s="152"/>
      <c r="G580" s="152"/>
      <c r="H580" s="152"/>
      <c r="I580" s="152"/>
      <c r="J580" s="152"/>
      <c r="K580" s="152"/>
      <c r="L580" s="152"/>
      <c r="M580" s="152"/>
      <c r="N580" s="152"/>
      <c r="O580" s="152"/>
      <c r="P580" s="152"/>
      <c r="Q580" s="152"/>
      <c r="R580" s="152"/>
      <c r="S580" s="152"/>
      <c r="T580" s="152"/>
      <c r="U580" s="152"/>
    </row>
    <row r="581" spans="1:21" ht="12.75">
      <c r="A581" s="152"/>
      <c r="B581" s="152"/>
      <c r="C581" s="152"/>
      <c r="D581" s="152"/>
      <c r="E581" s="152"/>
      <c r="F581" s="152"/>
      <c r="G581" s="152"/>
      <c r="H581" s="152"/>
      <c r="I581" s="152"/>
      <c r="J581" s="152"/>
      <c r="K581" s="152"/>
      <c r="L581" s="152"/>
      <c r="M581" s="152"/>
      <c r="N581" s="152"/>
      <c r="O581" s="152"/>
      <c r="P581" s="152"/>
      <c r="Q581" s="152"/>
      <c r="R581" s="152"/>
      <c r="S581" s="152"/>
      <c r="T581" s="152"/>
      <c r="U581" s="152"/>
    </row>
    <row r="582" spans="1:21" ht="12.75">
      <c r="A582" s="152"/>
      <c r="B582" s="152"/>
      <c r="C582" s="152"/>
      <c r="D582" s="152"/>
      <c r="E582" s="152"/>
      <c r="F582" s="152"/>
      <c r="G582" s="152"/>
      <c r="H582" s="152"/>
      <c r="I582" s="152"/>
      <c r="J582" s="152"/>
      <c r="K582" s="152"/>
      <c r="L582" s="152"/>
      <c r="M582" s="152"/>
      <c r="N582" s="152"/>
      <c r="O582" s="152"/>
      <c r="P582" s="152"/>
      <c r="Q582" s="152"/>
      <c r="R582" s="152"/>
      <c r="S582" s="152"/>
      <c r="T582" s="152"/>
      <c r="U582" s="152"/>
    </row>
    <row r="583" spans="1:21" ht="12.75">
      <c r="A583" s="152"/>
      <c r="B583" s="152"/>
      <c r="C583" s="152"/>
      <c r="D583" s="152"/>
      <c r="E583" s="152"/>
      <c r="F583" s="152"/>
      <c r="G583" s="152"/>
      <c r="H583" s="152"/>
      <c r="I583" s="152"/>
      <c r="J583" s="152"/>
      <c r="K583" s="152"/>
      <c r="L583" s="152"/>
      <c r="M583" s="152"/>
      <c r="N583" s="152"/>
      <c r="O583" s="152"/>
      <c r="P583" s="152"/>
      <c r="Q583" s="152"/>
      <c r="R583" s="152"/>
      <c r="S583" s="152"/>
      <c r="T583" s="152"/>
      <c r="U583" s="152"/>
    </row>
    <row r="584" spans="1:21" ht="12.75">
      <c r="A584" s="152"/>
      <c r="B584" s="152"/>
      <c r="C584" s="152"/>
      <c r="D584" s="152"/>
      <c r="E584" s="152"/>
      <c r="F584" s="152"/>
      <c r="G584" s="152"/>
      <c r="H584" s="152"/>
      <c r="I584" s="152"/>
      <c r="J584" s="152"/>
      <c r="K584" s="152"/>
      <c r="L584" s="152"/>
      <c r="M584" s="152"/>
      <c r="N584" s="152"/>
      <c r="O584" s="152"/>
      <c r="P584" s="152"/>
      <c r="Q584" s="152"/>
      <c r="R584" s="152"/>
      <c r="S584" s="152"/>
      <c r="T584" s="152"/>
      <c r="U584" s="152"/>
    </row>
    <row r="585" spans="1:21" ht="12.75">
      <c r="A585" s="152"/>
      <c r="B585" s="152"/>
      <c r="C585" s="152"/>
      <c r="D585" s="152"/>
      <c r="E585" s="152"/>
      <c r="F585" s="152"/>
      <c r="G585" s="152"/>
      <c r="H585" s="152"/>
      <c r="I585" s="152"/>
      <c r="J585" s="152"/>
      <c r="K585" s="152"/>
      <c r="L585" s="152"/>
      <c r="M585" s="152"/>
      <c r="N585" s="152"/>
      <c r="O585" s="152"/>
      <c r="P585" s="152"/>
      <c r="Q585" s="152"/>
      <c r="R585" s="152"/>
      <c r="S585" s="152"/>
      <c r="T585" s="152"/>
      <c r="U585" s="152"/>
    </row>
    <row r="586" spans="1:21" ht="12.75">
      <c r="A586" s="152"/>
      <c r="B586" s="152"/>
      <c r="C586" s="152"/>
      <c r="D586" s="152"/>
      <c r="E586" s="152"/>
      <c r="F586" s="152"/>
      <c r="G586" s="152"/>
      <c r="H586" s="152"/>
      <c r="I586" s="152"/>
      <c r="J586" s="152"/>
      <c r="K586" s="152"/>
      <c r="L586" s="152"/>
      <c r="M586" s="152"/>
      <c r="N586" s="152"/>
      <c r="O586" s="152"/>
      <c r="P586" s="152"/>
      <c r="Q586" s="152"/>
      <c r="R586" s="152"/>
      <c r="S586" s="152"/>
      <c r="T586" s="152"/>
      <c r="U586" s="152"/>
    </row>
    <row r="587" spans="1:21" ht="12.75">
      <c r="A587" s="152"/>
      <c r="B587" s="152"/>
      <c r="C587" s="152"/>
      <c r="D587" s="152"/>
      <c r="E587" s="152"/>
      <c r="F587" s="152"/>
      <c r="G587" s="152"/>
      <c r="H587" s="152"/>
      <c r="I587" s="152"/>
      <c r="J587" s="152"/>
      <c r="K587" s="152"/>
      <c r="L587" s="152"/>
      <c r="M587" s="152"/>
      <c r="N587" s="152"/>
      <c r="O587" s="152"/>
      <c r="P587" s="152"/>
      <c r="Q587" s="152"/>
      <c r="R587" s="152"/>
      <c r="S587" s="152"/>
      <c r="T587" s="152"/>
      <c r="U587" s="152"/>
    </row>
    <row r="588" spans="1:21" ht="12.75">
      <c r="A588" s="152"/>
      <c r="B588" s="152"/>
      <c r="C588" s="152"/>
      <c r="D588" s="152"/>
      <c r="E588" s="152"/>
      <c r="F588" s="152"/>
      <c r="G588" s="152"/>
      <c r="H588" s="152"/>
      <c r="I588" s="152"/>
      <c r="J588" s="152"/>
      <c r="K588" s="152"/>
      <c r="L588" s="152"/>
      <c r="M588" s="152"/>
      <c r="N588" s="152"/>
      <c r="O588" s="152"/>
      <c r="P588" s="152"/>
      <c r="Q588" s="152"/>
      <c r="R588" s="152"/>
      <c r="S588" s="152"/>
      <c r="T588" s="152"/>
      <c r="U588" s="152"/>
    </row>
    <row r="589" spans="1:21" ht="12.75">
      <c r="A589" s="152"/>
      <c r="B589" s="152"/>
      <c r="C589" s="152"/>
      <c r="D589" s="152"/>
      <c r="E589" s="152"/>
      <c r="F589" s="152"/>
      <c r="G589" s="152"/>
      <c r="H589" s="152"/>
      <c r="I589" s="152"/>
      <c r="J589" s="152"/>
      <c r="K589" s="152"/>
      <c r="L589" s="152"/>
      <c r="M589" s="152"/>
      <c r="N589" s="152"/>
      <c r="O589" s="152"/>
      <c r="P589" s="152"/>
      <c r="Q589" s="152"/>
      <c r="R589" s="152"/>
      <c r="S589" s="152"/>
      <c r="T589" s="152"/>
      <c r="U589" s="152"/>
    </row>
    <row r="590" spans="1:21" ht="12.75">
      <c r="A590" s="152"/>
      <c r="B590" s="152"/>
      <c r="C590" s="152"/>
      <c r="D590" s="152"/>
      <c r="E590" s="152"/>
      <c r="F590" s="152"/>
      <c r="G590" s="152"/>
      <c r="H590" s="152"/>
      <c r="I590" s="152"/>
      <c r="J590" s="152"/>
      <c r="K590" s="152"/>
      <c r="L590" s="152"/>
      <c r="M590" s="152"/>
      <c r="N590" s="152"/>
      <c r="O590" s="152"/>
      <c r="P590" s="152"/>
      <c r="Q590" s="152"/>
      <c r="R590" s="152"/>
      <c r="S590" s="152"/>
      <c r="T590" s="152"/>
      <c r="U590" s="152"/>
    </row>
    <row r="591" spans="1:21" ht="12.75">
      <c r="A591" s="152"/>
      <c r="B591" s="152"/>
      <c r="C591" s="152"/>
      <c r="D591" s="152"/>
      <c r="E591" s="152"/>
      <c r="F591" s="152"/>
      <c r="G591" s="152"/>
      <c r="H591" s="152"/>
      <c r="I591" s="152"/>
      <c r="J591" s="152"/>
      <c r="K591" s="152"/>
      <c r="L591" s="152"/>
      <c r="M591" s="152"/>
      <c r="N591" s="152"/>
      <c r="O591" s="152"/>
      <c r="P591" s="152"/>
      <c r="Q591" s="152"/>
      <c r="R591" s="152"/>
      <c r="S591" s="152"/>
      <c r="T591" s="152"/>
      <c r="U591" s="152"/>
    </row>
    <row r="592" spans="1:21" ht="12.75">
      <c r="A592" s="152"/>
      <c r="B592" s="152"/>
      <c r="C592" s="152"/>
      <c r="D592" s="152"/>
      <c r="E592" s="152"/>
      <c r="F592" s="152"/>
      <c r="G592" s="152"/>
      <c r="H592" s="152"/>
      <c r="I592" s="152"/>
      <c r="J592" s="152"/>
      <c r="K592" s="152"/>
      <c r="L592" s="152"/>
      <c r="M592" s="152"/>
      <c r="N592" s="152"/>
      <c r="O592" s="152"/>
      <c r="P592" s="152"/>
      <c r="Q592" s="152"/>
      <c r="R592" s="152"/>
      <c r="S592" s="152"/>
      <c r="T592" s="152"/>
      <c r="U592" s="152"/>
    </row>
    <row r="593" spans="1:21" ht="12.75">
      <c r="A593" s="152"/>
      <c r="B593" s="152"/>
      <c r="C593" s="152"/>
      <c r="D593" s="152"/>
      <c r="E593" s="152"/>
      <c r="F593" s="152"/>
      <c r="G593" s="152"/>
      <c r="H593" s="152"/>
      <c r="I593" s="152"/>
      <c r="J593" s="152"/>
      <c r="K593" s="152"/>
      <c r="L593" s="152"/>
      <c r="M593" s="152"/>
      <c r="N593" s="152"/>
      <c r="O593" s="152"/>
      <c r="P593" s="152"/>
      <c r="Q593" s="152"/>
      <c r="R593" s="152"/>
      <c r="S593" s="152"/>
      <c r="T593" s="152"/>
      <c r="U593" s="152"/>
    </row>
    <row r="594" spans="1:21" ht="12.75">
      <c r="A594" s="152"/>
      <c r="B594" s="152"/>
      <c r="C594" s="152"/>
      <c r="D594" s="152"/>
      <c r="E594" s="152"/>
      <c r="F594" s="152"/>
      <c r="G594" s="152"/>
      <c r="H594" s="152"/>
      <c r="I594" s="152"/>
      <c r="J594" s="152"/>
      <c r="K594" s="152"/>
      <c r="L594" s="152"/>
      <c r="M594" s="152"/>
      <c r="N594" s="152"/>
      <c r="O594" s="152"/>
      <c r="P594" s="152"/>
      <c r="Q594" s="152"/>
      <c r="R594" s="152"/>
      <c r="S594" s="152"/>
      <c r="T594" s="152"/>
      <c r="U594" s="152"/>
    </row>
    <row r="595" spans="1:21" ht="12.75">
      <c r="A595" s="152"/>
      <c r="B595" s="152"/>
      <c r="C595" s="152"/>
      <c r="D595" s="152"/>
      <c r="E595" s="152"/>
      <c r="F595" s="152"/>
      <c r="G595" s="152"/>
      <c r="H595" s="152"/>
      <c r="I595" s="152"/>
      <c r="J595" s="152"/>
      <c r="K595" s="152"/>
      <c r="L595" s="152"/>
      <c r="M595" s="152"/>
      <c r="N595" s="152"/>
      <c r="O595" s="152"/>
      <c r="P595" s="152"/>
      <c r="Q595" s="152"/>
      <c r="R595" s="152"/>
      <c r="S595" s="152"/>
      <c r="T595" s="152"/>
      <c r="U595" s="152"/>
    </row>
    <row r="596" spans="1:21" ht="12.75">
      <c r="A596" s="152"/>
      <c r="B596" s="152"/>
      <c r="C596" s="152"/>
      <c r="D596" s="152"/>
      <c r="E596" s="152"/>
      <c r="F596" s="152"/>
      <c r="G596" s="152"/>
      <c r="H596" s="152"/>
      <c r="I596" s="152"/>
      <c r="J596" s="152"/>
      <c r="K596" s="152"/>
      <c r="L596" s="152"/>
      <c r="M596" s="152"/>
      <c r="N596" s="152"/>
      <c r="O596" s="152"/>
      <c r="P596" s="152"/>
      <c r="Q596" s="152"/>
      <c r="R596" s="152"/>
      <c r="S596" s="152"/>
      <c r="T596" s="152"/>
      <c r="U596" s="152"/>
    </row>
    <row r="597" spans="1:21" ht="12.75">
      <c r="A597" s="152"/>
      <c r="B597" s="152"/>
      <c r="C597" s="152"/>
      <c r="D597" s="152"/>
      <c r="E597" s="152"/>
      <c r="F597" s="152"/>
      <c r="G597" s="152"/>
      <c r="H597" s="152"/>
      <c r="I597" s="152"/>
      <c r="J597" s="152"/>
      <c r="K597" s="152"/>
      <c r="L597" s="152"/>
      <c r="M597" s="152"/>
      <c r="N597" s="152"/>
      <c r="O597" s="152"/>
      <c r="P597" s="152"/>
      <c r="Q597" s="152"/>
      <c r="R597" s="152"/>
      <c r="S597" s="152"/>
      <c r="T597" s="152"/>
      <c r="U597" s="152"/>
    </row>
    <row r="598" spans="1:21" ht="12.75">
      <c r="A598" s="152"/>
      <c r="B598" s="152"/>
      <c r="C598" s="152"/>
      <c r="D598" s="152"/>
      <c r="E598" s="152"/>
      <c r="F598" s="152"/>
      <c r="G598" s="152"/>
      <c r="H598" s="152"/>
      <c r="I598" s="152"/>
      <c r="J598" s="152"/>
      <c r="K598" s="152"/>
      <c r="L598" s="152"/>
      <c r="M598" s="152"/>
      <c r="N598" s="152"/>
      <c r="O598" s="152"/>
      <c r="P598" s="152"/>
      <c r="Q598" s="152"/>
      <c r="R598" s="152"/>
      <c r="S598" s="152"/>
      <c r="T598" s="152"/>
      <c r="U598" s="152"/>
    </row>
    <row r="599" spans="1:21" ht="12.75">
      <c r="A599" s="152"/>
      <c r="B599" s="152"/>
      <c r="C599" s="152"/>
      <c r="D599" s="152"/>
      <c r="E599" s="152"/>
      <c r="F599" s="152"/>
      <c r="G599" s="152"/>
      <c r="H599" s="152"/>
      <c r="I599" s="152"/>
      <c r="J599" s="152"/>
      <c r="K599" s="152"/>
      <c r="L599" s="152"/>
      <c r="M599" s="152"/>
      <c r="N599" s="152"/>
      <c r="O599" s="152"/>
      <c r="P599" s="152"/>
      <c r="Q599" s="152"/>
      <c r="R599" s="152"/>
      <c r="S599" s="152"/>
      <c r="T599" s="152"/>
      <c r="U599" s="152"/>
    </row>
    <row r="600" spans="1:21" ht="12.75">
      <c r="A600" s="152"/>
      <c r="B600" s="152"/>
      <c r="C600" s="152"/>
      <c r="D600" s="152"/>
      <c r="E600" s="152"/>
      <c r="F600" s="152"/>
      <c r="G600" s="152"/>
      <c r="H600" s="152"/>
      <c r="I600" s="152"/>
      <c r="J600" s="152"/>
      <c r="K600" s="152"/>
      <c r="L600" s="152"/>
      <c r="M600" s="152"/>
      <c r="N600" s="152"/>
      <c r="O600" s="152"/>
      <c r="P600" s="152"/>
      <c r="Q600" s="152"/>
      <c r="R600" s="152"/>
      <c r="S600" s="152"/>
      <c r="T600" s="152"/>
      <c r="U600" s="152"/>
    </row>
    <row r="601" spans="1:21" ht="12.75">
      <c r="A601" s="152"/>
      <c r="B601" s="152"/>
      <c r="C601" s="152"/>
      <c r="D601" s="152"/>
      <c r="E601" s="152"/>
      <c r="F601" s="152"/>
      <c r="G601" s="152"/>
      <c r="H601" s="152"/>
      <c r="I601" s="152"/>
      <c r="J601" s="152"/>
      <c r="K601" s="152"/>
      <c r="L601" s="152"/>
      <c r="M601" s="152"/>
      <c r="N601" s="152"/>
      <c r="O601" s="152"/>
      <c r="P601" s="152"/>
      <c r="Q601" s="152"/>
      <c r="R601" s="152"/>
      <c r="S601" s="152"/>
      <c r="T601" s="152"/>
      <c r="U601" s="152"/>
    </row>
    <row r="602" spans="1:21" ht="12.75">
      <c r="A602" s="152"/>
      <c r="B602" s="152"/>
      <c r="C602" s="152"/>
      <c r="D602" s="152"/>
      <c r="E602" s="152"/>
      <c r="F602" s="152"/>
      <c r="G602" s="152"/>
      <c r="H602" s="152"/>
      <c r="I602" s="152"/>
      <c r="J602" s="152"/>
      <c r="K602" s="152"/>
      <c r="L602" s="152"/>
      <c r="M602" s="152"/>
      <c r="N602" s="152"/>
      <c r="O602" s="152"/>
      <c r="P602" s="152"/>
      <c r="Q602" s="152"/>
      <c r="R602" s="152"/>
      <c r="S602" s="152"/>
      <c r="T602" s="152"/>
      <c r="U602" s="152"/>
    </row>
    <row r="603" spans="1:21" ht="12.75">
      <c r="A603" s="152"/>
      <c r="B603" s="152"/>
      <c r="C603" s="152"/>
      <c r="D603" s="152"/>
      <c r="E603" s="152"/>
      <c r="F603" s="152"/>
      <c r="G603" s="152"/>
      <c r="H603" s="152"/>
      <c r="I603" s="152"/>
      <c r="J603" s="152"/>
      <c r="K603" s="152"/>
      <c r="L603" s="152"/>
      <c r="M603" s="152"/>
      <c r="N603" s="152"/>
      <c r="O603" s="152"/>
      <c r="P603" s="152"/>
      <c r="Q603" s="152"/>
      <c r="R603" s="152"/>
      <c r="S603" s="152"/>
      <c r="T603" s="152"/>
      <c r="U603" s="152"/>
    </row>
    <row r="604" spans="1:21" ht="12.75">
      <c r="A604" s="152"/>
      <c r="B604" s="152"/>
      <c r="C604" s="152"/>
      <c r="D604" s="152"/>
      <c r="E604" s="152"/>
      <c r="F604" s="152"/>
      <c r="G604" s="152"/>
      <c r="H604" s="152"/>
      <c r="I604" s="152"/>
      <c r="J604" s="152"/>
      <c r="K604" s="152"/>
      <c r="L604" s="152"/>
      <c r="M604" s="152"/>
      <c r="N604" s="152"/>
      <c r="O604" s="152"/>
      <c r="P604" s="152"/>
      <c r="Q604" s="152"/>
      <c r="R604" s="152"/>
      <c r="S604" s="152"/>
      <c r="T604" s="152"/>
      <c r="U604" s="152"/>
    </row>
    <row r="605" spans="1:21" ht="12.75">
      <c r="A605" s="152"/>
      <c r="B605" s="152"/>
      <c r="C605" s="152"/>
      <c r="D605" s="152"/>
      <c r="E605" s="152"/>
      <c r="F605" s="152"/>
      <c r="G605" s="152"/>
      <c r="H605" s="152"/>
      <c r="I605" s="152"/>
      <c r="J605" s="152"/>
      <c r="K605" s="152"/>
      <c r="L605" s="152"/>
      <c r="M605" s="152"/>
      <c r="N605" s="152"/>
      <c r="O605" s="152"/>
      <c r="P605" s="152"/>
      <c r="Q605" s="152"/>
      <c r="R605" s="152"/>
      <c r="S605" s="152"/>
      <c r="T605" s="152"/>
      <c r="U605" s="152"/>
    </row>
    <row r="606" spans="1:21" ht="12.75">
      <c r="A606" s="152"/>
      <c r="B606" s="152"/>
      <c r="C606" s="152"/>
      <c r="D606" s="152"/>
      <c r="E606" s="152"/>
      <c r="F606" s="152"/>
      <c r="G606" s="152"/>
      <c r="H606" s="152"/>
      <c r="I606" s="152"/>
      <c r="J606" s="152"/>
      <c r="K606" s="152"/>
      <c r="L606" s="152"/>
      <c r="M606" s="152"/>
      <c r="N606" s="152"/>
      <c r="O606" s="152"/>
      <c r="P606" s="152"/>
      <c r="Q606" s="152"/>
      <c r="R606" s="152"/>
      <c r="S606" s="152"/>
      <c r="T606" s="152"/>
      <c r="U606" s="152"/>
    </row>
    <row r="607" spans="1:21" ht="12.75">
      <c r="A607" s="152"/>
      <c r="B607" s="152"/>
      <c r="C607" s="152"/>
      <c r="D607" s="152"/>
      <c r="E607" s="152"/>
      <c r="F607" s="152"/>
      <c r="G607" s="152"/>
      <c r="H607" s="152"/>
      <c r="I607" s="152"/>
      <c r="J607" s="152"/>
      <c r="K607" s="152"/>
      <c r="L607" s="152"/>
      <c r="M607" s="152"/>
      <c r="N607" s="152"/>
      <c r="O607" s="152"/>
      <c r="P607" s="152"/>
      <c r="Q607" s="152"/>
      <c r="R607" s="152"/>
      <c r="S607" s="152"/>
      <c r="T607" s="152"/>
      <c r="U607" s="152"/>
    </row>
    <row r="608" spans="1:21" ht="12.75">
      <c r="A608" s="152"/>
      <c r="B608" s="152"/>
      <c r="C608" s="152"/>
      <c r="D608" s="152"/>
      <c r="E608" s="152"/>
      <c r="F608" s="152"/>
      <c r="G608" s="152"/>
      <c r="H608" s="152"/>
      <c r="I608" s="152"/>
      <c r="J608" s="152"/>
      <c r="K608" s="152"/>
      <c r="L608" s="152"/>
      <c r="M608" s="152"/>
      <c r="N608" s="152"/>
      <c r="O608" s="152"/>
      <c r="P608" s="152"/>
      <c r="Q608" s="152"/>
      <c r="R608" s="152"/>
      <c r="S608" s="152"/>
      <c r="T608" s="152"/>
      <c r="U608" s="152"/>
    </row>
    <row r="609" spans="1:21" ht="12.75">
      <c r="A609" s="152"/>
      <c r="B609" s="152"/>
      <c r="C609" s="152"/>
      <c r="D609" s="152"/>
      <c r="E609" s="152"/>
      <c r="F609" s="152"/>
      <c r="G609" s="152"/>
      <c r="H609" s="152"/>
      <c r="I609" s="152"/>
      <c r="J609" s="152"/>
      <c r="K609" s="152"/>
      <c r="L609" s="152"/>
      <c r="M609" s="152"/>
      <c r="N609" s="152"/>
      <c r="O609" s="152"/>
      <c r="P609" s="152"/>
      <c r="Q609" s="152"/>
      <c r="R609" s="152"/>
      <c r="S609" s="152"/>
      <c r="T609" s="152"/>
      <c r="U609" s="152"/>
    </row>
    <row r="610" spans="1:21" ht="12.75">
      <c r="A610" s="152"/>
      <c r="B610" s="152"/>
      <c r="C610" s="152"/>
      <c r="D610" s="152"/>
      <c r="E610" s="152"/>
      <c r="F610" s="152"/>
      <c r="G610" s="152"/>
      <c r="H610" s="152"/>
      <c r="I610" s="152"/>
      <c r="J610" s="152"/>
      <c r="K610" s="152"/>
      <c r="L610" s="152"/>
      <c r="M610" s="152"/>
      <c r="N610" s="152"/>
      <c r="O610" s="152"/>
      <c r="P610" s="152"/>
      <c r="Q610" s="152"/>
      <c r="R610" s="152"/>
      <c r="S610" s="152"/>
      <c r="T610" s="152"/>
      <c r="U610" s="152"/>
    </row>
    <row r="611" spans="1:21" ht="12.75">
      <c r="A611" s="152"/>
      <c r="B611" s="152"/>
      <c r="C611" s="152"/>
      <c r="D611" s="152"/>
      <c r="E611" s="152"/>
      <c r="F611" s="152"/>
      <c r="G611" s="152"/>
      <c r="H611" s="152"/>
      <c r="I611" s="152"/>
      <c r="J611" s="152"/>
      <c r="K611" s="152"/>
      <c r="L611" s="152"/>
      <c r="M611" s="152"/>
      <c r="N611" s="152"/>
      <c r="O611" s="152"/>
      <c r="P611" s="152"/>
      <c r="Q611" s="152"/>
      <c r="R611" s="152"/>
      <c r="S611" s="152"/>
      <c r="T611" s="152"/>
      <c r="U611" s="152"/>
    </row>
    <row r="612" spans="1:21" ht="12.75">
      <c r="A612" s="152"/>
      <c r="B612" s="152"/>
      <c r="C612" s="152"/>
      <c r="D612" s="152"/>
      <c r="E612" s="152"/>
      <c r="F612" s="152"/>
      <c r="G612" s="152"/>
      <c r="H612" s="152"/>
      <c r="I612" s="152"/>
      <c r="J612" s="152"/>
      <c r="K612" s="152"/>
      <c r="L612" s="152"/>
      <c r="M612" s="152"/>
      <c r="N612" s="152"/>
      <c r="O612" s="152"/>
      <c r="P612" s="152"/>
      <c r="Q612" s="152"/>
      <c r="R612" s="152"/>
      <c r="S612" s="152"/>
      <c r="T612" s="152"/>
      <c r="U612" s="152"/>
    </row>
    <row r="613" spans="1:21" ht="12.75">
      <c r="A613" s="152"/>
      <c r="B613" s="152"/>
      <c r="C613" s="152"/>
      <c r="D613" s="152"/>
      <c r="E613" s="152"/>
      <c r="F613" s="152"/>
      <c r="G613" s="152"/>
      <c r="H613" s="152"/>
      <c r="I613" s="152"/>
      <c r="J613" s="152"/>
      <c r="K613" s="152"/>
      <c r="L613" s="152"/>
      <c r="M613" s="152"/>
      <c r="N613" s="152"/>
      <c r="O613" s="152"/>
      <c r="P613" s="152"/>
      <c r="Q613" s="152"/>
      <c r="R613" s="152"/>
      <c r="S613" s="152"/>
      <c r="T613" s="152"/>
      <c r="U613" s="152"/>
    </row>
    <row r="614" spans="1:21" ht="12.75">
      <c r="A614" s="152"/>
      <c r="B614" s="152"/>
      <c r="C614" s="152"/>
      <c r="D614" s="152"/>
      <c r="E614" s="152"/>
      <c r="F614" s="152"/>
      <c r="G614" s="152"/>
      <c r="H614" s="152"/>
      <c r="I614" s="152"/>
      <c r="J614" s="152"/>
      <c r="K614" s="152"/>
      <c r="L614" s="152"/>
      <c r="M614" s="152"/>
      <c r="N614" s="152"/>
      <c r="O614" s="152"/>
      <c r="P614" s="152"/>
      <c r="Q614" s="152"/>
      <c r="R614" s="152"/>
      <c r="S614" s="152"/>
      <c r="T614" s="152"/>
      <c r="U614" s="152"/>
    </row>
    <row r="615" spans="1:21" ht="12.75">
      <c r="A615" s="152"/>
      <c r="B615" s="152"/>
      <c r="C615" s="152"/>
      <c r="D615" s="152"/>
      <c r="E615" s="152"/>
      <c r="F615" s="152"/>
      <c r="G615" s="152"/>
      <c r="H615" s="152"/>
      <c r="I615" s="152"/>
      <c r="J615" s="152"/>
      <c r="K615" s="152"/>
      <c r="L615" s="152"/>
      <c r="M615" s="152"/>
      <c r="N615" s="152"/>
      <c r="O615" s="152"/>
      <c r="P615" s="152"/>
      <c r="Q615" s="152"/>
      <c r="R615" s="152"/>
      <c r="S615" s="152"/>
      <c r="T615" s="152"/>
      <c r="U615" s="152"/>
    </row>
    <row r="616" spans="1:21" ht="12.75">
      <c r="A616" s="152"/>
      <c r="B616" s="152"/>
      <c r="C616" s="152"/>
      <c r="D616" s="152"/>
      <c r="E616" s="152"/>
      <c r="F616" s="152"/>
      <c r="G616" s="152"/>
      <c r="H616" s="152"/>
      <c r="I616" s="152"/>
      <c r="J616" s="152"/>
      <c r="K616" s="152"/>
      <c r="L616" s="152"/>
      <c r="M616" s="152"/>
      <c r="N616" s="152"/>
      <c r="O616" s="152"/>
      <c r="P616" s="152"/>
      <c r="Q616" s="152"/>
      <c r="R616" s="152"/>
      <c r="S616" s="152"/>
      <c r="T616" s="152"/>
      <c r="U616" s="152"/>
    </row>
    <row r="617" spans="1:21" ht="12.75">
      <c r="A617" s="152"/>
      <c r="B617" s="152"/>
      <c r="C617" s="152"/>
      <c r="D617" s="152"/>
      <c r="E617" s="152"/>
      <c r="F617" s="152"/>
      <c r="G617" s="152"/>
      <c r="H617" s="152"/>
      <c r="I617" s="152"/>
      <c r="J617" s="152"/>
      <c r="K617" s="152"/>
      <c r="L617" s="152"/>
      <c r="M617" s="152"/>
      <c r="N617" s="152"/>
      <c r="O617" s="152"/>
      <c r="P617" s="152"/>
      <c r="Q617" s="152"/>
      <c r="R617" s="152"/>
      <c r="S617" s="152"/>
      <c r="T617" s="152"/>
      <c r="U617" s="152"/>
    </row>
    <row r="618" spans="1:21" ht="12.75">
      <c r="A618" s="152"/>
      <c r="B618" s="152"/>
      <c r="C618" s="152"/>
      <c r="D618" s="152"/>
      <c r="E618" s="152"/>
      <c r="F618" s="152"/>
      <c r="G618" s="152"/>
      <c r="H618" s="152"/>
      <c r="I618" s="152"/>
      <c r="J618" s="152"/>
      <c r="K618" s="152"/>
      <c r="L618" s="152"/>
      <c r="M618" s="152"/>
      <c r="N618" s="152"/>
      <c r="O618" s="152"/>
      <c r="P618" s="152"/>
      <c r="Q618" s="152"/>
      <c r="R618" s="152"/>
      <c r="S618" s="152"/>
      <c r="T618" s="152"/>
      <c r="U618" s="152"/>
    </row>
    <row r="619" spans="1:21" ht="12.75">
      <c r="A619" s="152"/>
      <c r="B619" s="152"/>
      <c r="C619" s="152"/>
      <c r="D619" s="152"/>
      <c r="E619" s="152"/>
      <c r="F619" s="152"/>
      <c r="G619" s="152"/>
      <c r="H619" s="152"/>
      <c r="I619" s="152"/>
      <c r="J619" s="152"/>
      <c r="K619" s="152"/>
      <c r="L619" s="152"/>
      <c r="M619" s="152"/>
      <c r="N619" s="152"/>
      <c r="O619" s="152"/>
      <c r="P619" s="152"/>
      <c r="Q619" s="152"/>
      <c r="R619" s="152"/>
      <c r="S619" s="152"/>
      <c r="T619" s="152"/>
      <c r="U619" s="152"/>
    </row>
    <row r="620" spans="1:21" ht="12.75">
      <c r="A620" s="152"/>
      <c r="B620" s="152"/>
      <c r="C620" s="152"/>
      <c r="D620" s="152"/>
      <c r="E620" s="152"/>
      <c r="F620" s="152"/>
      <c r="G620" s="152"/>
      <c r="H620" s="152"/>
      <c r="I620" s="152"/>
      <c r="J620" s="152"/>
      <c r="K620" s="152"/>
      <c r="L620" s="152"/>
      <c r="M620" s="152"/>
      <c r="N620" s="152"/>
      <c r="O620" s="152"/>
      <c r="P620" s="152"/>
      <c r="Q620" s="152"/>
      <c r="R620" s="152"/>
      <c r="S620" s="152"/>
      <c r="T620" s="152"/>
      <c r="U620" s="152"/>
    </row>
    <row r="621" spans="1:21" ht="12.75">
      <c r="A621" s="152"/>
      <c r="B621" s="152"/>
      <c r="C621" s="152"/>
      <c r="D621" s="152"/>
      <c r="E621" s="152"/>
      <c r="F621" s="152"/>
      <c r="G621" s="152"/>
      <c r="H621" s="152"/>
      <c r="I621" s="152"/>
      <c r="J621" s="152"/>
      <c r="K621" s="152"/>
      <c r="L621" s="152"/>
      <c r="M621" s="152"/>
      <c r="N621" s="152"/>
      <c r="O621" s="152"/>
      <c r="P621" s="152"/>
      <c r="Q621" s="152"/>
      <c r="R621" s="152"/>
      <c r="S621" s="152"/>
      <c r="T621" s="152"/>
      <c r="U621" s="152"/>
    </row>
    <row r="622" spans="1:21" ht="12.75">
      <c r="A622" s="152"/>
      <c r="B622" s="152"/>
      <c r="C622" s="152"/>
      <c r="D622" s="152"/>
      <c r="E622" s="152"/>
      <c r="F622" s="152"/>
      <c r="G622" s="152"/>
      <c r="H622" s="152"/>
      <c r="I622" s="152"/>
      <c r="J622" s="152"/>
      <c r="K622" s="152"/>
      <c r="L622" s="152"/>
      <c r="M622" s="152"/>
      <c r="N622" s="152"/>
      <c r="O622" s="152"/>
      <c r="P622" s="152"/>
      <c r="Q622" s="152"/>
      <c r="R622" s="152"/>
      <c r="S622" s="152"/>
      <c r="T622" s="152"/>
      <c r="U622" s="152"/>
    </row>
    <row r="623" spans="1:21" ht="12.75">
      <c r="A623" s="152"/>
      <c r="B623" s="152"/>
      <c r="C623" s="152"/>
      <c r="D623" s="152"/>
      <c r="E623" s="152"/>
      <c r="F623" s="152"/>
      <c r="G623" s="152"/>
      <c r="H623" s="152"/>
      <c r="I623" s="152"/>
      <c r="J623" s="152"/>
      <c r="K623" s="152"/>
      <c r="L623" s="152"/>
      <c r="M623" s="152"/>
      <c r="N623" s="152"/>
      <c r="O623" s="152"/>
      <c r="P623" s="152"/>
      <c r="Q623" s="152"/>
      <c r="R623" s="152"/>
      <c r="S623" s="152"/>
      <c r="T623" s="152"/>
      <c r="U623" s="152"/>
    </row>
    <row r="624" spans="1:21" ht="12.75">
      <c r="A624" s="152"/>
      <c r="B624" s="152"/>
      <c r="C624" s="152"/>
      <c r="D624" s="152"/>
      <c r="E624" s="152"/>
      <c r="F624" s="152"/>
      <c r="G624" s="152"/>
      <c r="H624" s="152"/>
      <c r="I624" s="152"/>
      <c r="J624" s="152"/>
      <c r="K624" s="152"/>
      <c r="L624" s="152"/>
      <c r="M624" s="152"/>
      <c r="N624" s="152"/>
      <c r="O624" s="152"/>
      <c r="P624" s="152"/>
      <c r="Q624" s="152"/>
      <c r="R624" s="152"/>
      <c r="S624" s="152"/>
      <c r="T624" s="152"/>
      <c r="U624" s="152"/>
    </row>
    <row r="625" spans="1:21" ht="12.75">
      <c r="A625" s="152"/>
      <c r="B625" s="152"/>
      <c r="C625" s="152"/>
      <c r="D625" s="152"/>
      <c r="E625" s="152"/>
      <c r="F625" s="152"/>
      <c r="G625" s="152"/>
      <c r="H625" s="152"/>
      <c r="I625" s="152"/>
      <c r="J625" s="152"/>
      <c r="K625" s="152"/>
      <c r="L625" s="152"/>
      <c r="M625" s="152"/>
      <c r="N625" s="152"/>
      <c r="O625" s="152"/>
      <c r="P625" s="152"/>
      <c r="Q625" s="152"/>
      <c r="R625" s="152"/>
      <c r="S625" s="152"/>
      <c r="T625" s="152"/>
      <c r="U625" s="152"/>
    </row>
    <row r="626" spans="1:21" ht="12.75">
      <c r="A626" s="152"/>
      <c r="B626" s="152"/>
      <c r="C626" s="152"/>
      <c r="D626" s="152"/>
      <c r="E626" s="152"/>
      <c r="F626" s="152"/>
      <c r="G626" s="152"/>
      <c r="H626" s="152"/>
      <c r="I626" s="152"/>
      <c r="J626" s="152"/>
      <c r="K626" s="152"/>
      <c r="L626" s="152"/>
      <c r="M626" s="152"/>
      <c r="N626" s="152"/>
      <c r="O626" s="152"/>
      <c r="P626" s="152"/>
      <c r="Q626" s="152"/>
      <c r="R626" s="152"/>
      <c r="S626" s="152"/>
      <c r="T626" s="152"/>
      <c r="U626" s="152"/>
    </row>
    <row r="627" spans="1:21" ht="12.75">
      <c r="A627" s="152"/>
      <c r="B627" s="152"/>
      <c r="C627" s="152"/>
      <c r="D627" s="152"/>
      <c r="E627" s="152"/>
      <c r="F627" s="152"/>
      <c r="G627" s="152"/>
      <c r="H627" s="152"/>
      <c r="I627" s="152"/>
      <c r="J627" s="152"/>
      <c r="K627" s="152"/>
      <c r="L627" s="152"/>
      <c r="M627" s="152"/>
      <c r="N627" s="152"/>
      <c r="O627" s="152"/>
      <c r="P627" s="152"/>
      <c r="Q627" s="152"/>
      <c r="R627" s="152"/>
      <c r="S627" s="152"/>
      <c r="T627" s="152"/>
      <c r="U627" s="152"/>
    </row>
    <row r="628" spans="1:21" ht="12.75">
      <c r="A628" s="152"/>
      <c r="B628" s="152"/>
      <c r="C628" s="152"/>
      <c r="D628" s="152"/>
      <c r="E628" s="152"/>
      <c r="F628" s="152"/>
      <c r="G628" s="152"/>
      <c r="H628" s="152"/>
      <c r="I628" s="152"/>
      <c r="J628" s="152"/>
      <c r="K628" s="152"/>
      <c r="L628" s="152"/>
      <c r="M628" s="152"/>
      <c r="N628" s="152"/>
      <c r="O628" s="152"/>
      <c r="P628" s="152"/>
      <c r="Q628" s="152"/>
      <c r="R628" s="152"/>
      <c r="S628" s="152"/>
      <c r="T628" s="152"/>
      <c r="U628" s="152"/>
    </row>
    <row r="629" spans="1:21" ht="12.75">
      <c r="A629" s="152"/>
      <c r="B629" s="152"/>
      <c r="C629" s="152"/>
      <c r="D629" s="152"/>
      <c r="E629" s="152"/>
      <c r="F629" s="152"/>
      <c r="G629" s="152"/>
      <c r="H629" s="152"/>
      <c r="I629" s="152"/>
      <c r="J629" s="152"/>
      <c r="K629" s="152"/>
      <c r="L629" s="152"/>
      <c r="M629" s="152"/>
      <c r="N629" s="152"/>
      <c r="O629" s="152"/>
      <c r="P629" s="152"/>
      <c r="Q629" s="152"/>
      <c r="R629" s="152"/>
      <c r="S629" s="152"/>
      <c r="T629" s="152"/>
      <c r="U629" s="152"/>
    </row>
    <row r="630" spans="1:21" ht="12.75">
      <c r="A630" s="152"/>
      <c r="B630" s="152"/>
      <c r="C630" s="152"/>
      <c r="D630" s="152"/>
      <c r="E630" s="152"/>
      <c r="F630" s="152"/>
      <c r="G630" s="152"/>
      <c r="H630" s="152"/>
      <c r="I630" s="152"/>
      <c r="J630" s="152"/>
      <c r="K630" s="152"/>
      <c r="L630" s="152"/>
      <c r="M630" s="152"/>
      <c r="N630" s="152"/>
      <c r="O630" s="152"/>
      <c r="P630" s="152"/>
      <c r="Q630" s="152"/>
      <c r="R630" s="152"/>
      <c r="S630" s="152"/>
      <c r="T630" s="152"/>
      <c r="U630" s="152"/>
    </row>
    <row r="631" spans="1:21" ht="12.75">
      <c r="A631" s="152"/>
      <c r="B631" s="152"/>
      <c r="C631" s="152"/>
      <c r="D631" s="152"/>
      <c r="E631" s="152"/>
      <c r="F631" s="152"/>
      <c r="G631" s="152"/>
      <c r="H631" s="152"/>
      <c r="I631" s="152"/>
      <c r="J631" s="152"/>
      <c r="K631" s="152"/>
      <c r="L631" s="152"/>
      <c r="M631" s="152"/>
      <c r="N631" s="152"/>
      <c r="O631" s="152"/>
      <c r="P631" s="152"/>
      <c r="Q631" s="152"/>
      <c r="R631" s="152"/>
      <c r="S631" s="152"/>
      <c r="T631" s="152"/>
      <c r="U631" s="152"/>
    </row>
    <row r="632" spans="1:21" ht="12.75">
      <c r="A632" s="152"/>
      <c r="B632" s="152"/>
      <c r="C632" s="152"/>
      <c r="D632" s="152"/>
      <c r="E632" s="152"/>
      <c r="F632" s="152"/>
      <c r="G632" s="152"/>
      <c r="H632" s="152"/>
      <c r="I632" s="152"/>
      <c r="J632" s="152"/>
      <c r="K632" s="152"/>
      <c r="L632" s="152"/>
      <c r="M632" s="152"/>
      <c r="N632" s="152"/>
      <c r="O632" s="152"/>
      <c r="P632" s="152"/>
      <c r="Q632" s="152"/>
      <c r="R632" s="152"/>
      <c r="S632" s="152"/>
      <c r="T632" s="152"/>
      <c r="U632" s="152"/>
    </row>
    <row r="633" spans="1:21" ht="12.75">
      <c r="A633" s="152"/>
      <c r="B633" s="152"/>
      <c r="C633" s="152"/>
      <c r="D633" s="152"/>
      <c r="E633" s="152"/>
      <c r="F633" s="152"/>
      <c r="G633" s="152"/>
      <c r="H633" s="152"/>
      <c r="I633" s="152"/>
      <c r="J633" s="152"/>
      <c r="K633" s="152"/>
      <c r="L633" s="152"/>
      <c r="M633" s="152"/>
      <c r="N633" s="152"/>
      <c r="O633" s="152"/>
      <c r="P633" s="152"/>
      <c r="Q633" s="152"/>
      <c r="R633" s="152"/>
      <c r="S633" s="152"/>
      <c r="T633" s="152"/>
      <c r="U633" s="152"/>
    </row>
    <row r="634" spans="1:21" ht="12.75">
      <c r="A634" s="152"/>
      <c r="B634" s="152"/>
      <c r="C634" s="152"/>
      <c r="D634" s="152"/>
      <c r="E634" s="152"/>
      <c r="F634" s="152"/>
      <c r="G634" s="152"/>
      <c r="H634" s="152"/>
      <c r="I634" s="152"/>
      <c r="J634" s="152"/>
      <c r="K634" s="152"/>
      <c r="L634" s="152"/>
      <c r="M634" s="152"/>
      <c r="N634" s="152"/>
      <c r="O634" s="152"/>
      <c r="P634" s="152"/>
      <c r="Q634" s="152"/>
      <c r="R634" s="152"/>
      <c r="S634" s="152"/>
      <c r="T634" s="152"/>
      <c r="U634" s="152"/>
    </row>
    <row r="635" spans="1:21" ht="12.75">
      <c r="A635" s="152"/>
      <c r="B635" s="152"/>
      <c r="C635" s="152"/>
      <c r="D635" s="152"/>
      <c r="E635" s="152"/>
      <c r="F635" s="152"/>
      <c r="G635" s="152"/>
      <c r="H635" s="152"/>
      <c r="I635" s="152"/>
      <c r="J635" s="152"/>
      <c r="K635" s="152"/>
      <c r="L635" s="152"/>
      <c r="M635" s="152"/>
      <c r="N635" s="152"/>
      <c r="O635" s="152"/>
      <c r="P635" s="152"/>
      <c r="Q635" s="152"/>
      <c r="R635" s="152"/>
      <c r="S635" s="152"/>
      <c r="T635" s="152"/>
      <c r="U635" s="152"/>
    </row>
    <row r="636" spans="1:21" ht="12.75">
      <c r="A636" s="152"/>
      <c r="B636" s="152"/>
      <c r="C636" s="152"/>
      <c r="D636" s="152"/>
      <c r="E636" s="152"/>
      <c r="F636" s="152"/>
      <c r="G636" s="152"/>
      <c r="H636" s="152"/>
      <c r="I636" s="152"/>
      <c r="J636" s="152"/>
      <c r="K636" s="152"/>
      <c r="L636" s="152"/>
      <c r="M636" s="152"/>
      <c r="N636" s="152"/>
      <c r="O636" s="152"/>
      <c r="P636" s="152"/>
      <c r="Q636" s="152"/>
      <c r="R636" s="152"/>
      <c r="S636" s="152"/>
      <c r="T636" s="152"/>
      <c r="U636" s="152"/>
    </row>
    <row r="637" spans="1:21" ht="12.75">
      <c r="A637" s="152"/>
      <c r="B637" s="152"/>
      <c r="C637" s="152"/>
      <c r="D637" s="152"/>
      <c r="E637" s="152"/>
      <c r="F637" s="152"/>
      <c r="G637" s="152"/>
      <c r="H637" s="152"/>
      <c r="I637" s="152"/>
      <c r="J637" s="152"/>
      <c r="K637" s="152"/>
      <c r="L637" s="152"/>
      <c r="M637" s="152"/>
      <c r="N637" s="152"/>
      <c r="O637" s="152"/>
      <c r="P637" s="152"/>
      <c r="Q637" s="152"/>
      <c r="R637" s="152"/>
      <c r="S637" s="152"/>
      <c r="T637" s="152"/>
      <c r="U637" s="152"/>
    </row>
    <row r="638" spans="1:21" ht="12.75">
      <c r="A638" s="152"/>
      <c r="B638" s="152"/>
      <c r="C638" s="152"/>
      <c r="D638" s="152"/>
      <c r="E638" s="152"/>
      <c r="F638" s="152"/>
      <c r="G638" s="152"/>
      <c r="H638" s="152"/>
      <c r="I638" s="152"/>
      <c r="J638" s="152"/>
      <c r="K638" s="152"/>
      <c r="L638" s="152"/>
      <c r="M638" s="152"/>
      <c r="N638" s="152"/>
      <c r="O638" s="152"/>
      <c r="P638" s="152"/>
      <c r="Q638" s="152"/>
      <c r="R638" s="152"/>
      <c r="S638" s="152"/>
      <c r="T638" s="152"/>
      <c r="U638" s="152"/>
    </row>
    <row r="639" spans="1:21" ht="12.75">
      <c r="A639" s="152"/>
      <c r="B639" s="152"/>
      <c r="C639" s="152"/>
      <c r="D639" s="152"/>
      <c r="E639" s="152"/>
      <c r="F639" s="152"/>
      <c r="G639" s="152"/>
      <c r="H639" s="152"/>
      <c r="I639" s="152"/>
      <c r="J639" s="152"/>
      <c r="K639" s="152"/>
      <c r="L639" s="152"/>
      <c r="M639" s="152"/>
      <c r="N639" s="152"/>
      <c r="O639" s="152"/>
      <c r="P639" s="152"/>
      <c r="Q639" s="152"/>
      <c r="R639" s="152"/>
      <c r="S639" s="152"/>
      <c r="T639" s="152"/>
      <c r="U639" s="152"/>
    </row>
    <row r="640" spans="1:21" ht="12.75">
      <c r="A640" s="152"/>
      <c r="B640" s="152"/>
      <c r="C640" s="152"/>
      <c r="D640" s="152"/>
      <c r="E640" s="152"/>
      <c r="F640" s="152"/>
      <c r="G640" s="152"/>
      <c r="H640" s="152"/>
      <c r="I640" s="152"/>
      <c r="J640" s="152"/>
      <c r="K640" s="152"/>
      <c r="L640" s="152"/>
      <c r="M640" s="152"/>
      <c r="N640" s="152"/>
      <c r="O640" s="152"/>
      <c r="P640" s="152"/>
      <c r="Q640" s="152"/>
      <c r="R640" s="152"/>
      <c r="S640" s="152"/>
      <c r="T640" s="152"/>
      <c r="U640" s="152"/>
    </row>
    <row r="641" spans="1:21" ht="12.75">
      <c r="A641" s="152"/>
      <c r="B641" s="152"/>
      <c r="C641" s="152"/>
      <c r="D641" s="152"/>
      <c r="E641" s="152"/>
      <c r="F641" s="152"/>
      <c r="G641" s="152"/>
      <c r="H641" s="152"/>
      <c r="I641" s="152"/>
      <c r="J641" s="152"/>
      <c r="K641" s="152"/>
      <c r="L641" s="152"/>
      <c r="M641" s="152"/>
      <c r="N641" s="152"/>
      <c r="O641" s="152"/>
      <c r="P641" s="152"/>
      <c r="Q641" s="152"/>
      <c r="R641" s="152"/>
      <c r="S641" s="152"/>
      <c r="T641" s="152"/>
      <c r="U641" s="152"/>
    </row>
    <row r="642" spans="1:21" ht="12.75">
      <c r="A642" s="152"/>
      <c r="B642" s="152"/>
      <c r="C642" s="152"/>
      <c r="D642" s="152"/>
      <c r="E642" s="152"/>
      <c r="F642" s="152"/>
      <c r="G642" s="152"/>
      <c r="H642" s="152"/>
      <c r="I642" s="152"/>
      <c r="J642" s="152"/>
      <c r="K642" s="152"/>
      <c r="L642" s="152"/>
      <c r="M642" s="152"/>
      <c r="N642" s="152"/>
      <c r="O642" s="152"/>
      <c r="P642" s="152"/>
      <c r="Q642" s="152"/>
      <c r="R642" s="152"/>
      <c r="S642" s="152"/>
      <c r="T642" s="152"/>
      <c r="U642" s="152"/>
    </row>
    <row r="643" spans="1:21" ht="12.75">
      <c r="A643" s="152"/>
      <c r="B643" s="152"/>
      <c r="C643" s="152"/>
      <c r="D643" s="152"/>
      <c r="E643" s="152"/>
      <c r="F643" s="152"/>
      <c r="G643" s="152"/>
      <c r="H643" s="152"/>
      <c r="I643" s="152"/>
      <c r="J643" s="152"/>
      <c r="K643" s="152"/>
      <c r="L643" s="152"/>
      <c r="M643" s="152"/>
      <c r="N643" s="152"/>
      <c r="O643" s="152"/>
      <c r="P643" s="152"/>
      <c r="Q643" s="152"/>
      <c r="R643" s="152"/>
      <c r="S643" s="152"/>
      <c r="T643" s="152"/>
      <c r="U643" s="152"/>
    </row>
    <row r="644" spans="1:21" ht="12.75">
      <c r="A644" s="152"/>
      <c r="B644" s="152"/>
      <c r="C644" s="152"/>
      <c r="D644" s="152"/>
      <c r="E644" s="152"/>
      <c r="F644" s="152"/>
      <c r="G644" s="152"/>
      <c r="H644" s="152"/>
      <c r="I644" s="152"/>
      <c r="J644" s="152"/>
      <c r="K644" s="152"/>
      <c r="L644" s="152"/>
      <c r="M644" s="152"/>
      <c r="N644" s="152"/>
      <c r="O644" s="152"/>
      <c r="P644" s="152"/>
      <c r="Q644" s="152"/>
      <c r="R644" s="152"/>
      <c r="S644" s="152"/>
      <c r="T644" s="152"/>
      <c r="U644" s="152"/>
    </row>
    <row r="645" spans="1:21" ht="12.75">
      <c r="A645" s="152"/>
      <c r="B645" s="152"/>
      <c r="C645" s="152"/>
      <c r="D645" s="152"/>
      <c r="E645" s="152"/>
      <c r="F645" s="152"/>
      <c r="G645" s="152"/>
      <c r="H645" s="152"/>
      <c r="I645" s="152"/>
      <c r="J645" s="152"/>
      <c r="K645" s="152"/>
      <c r="L645" s="152"/>
      <c r="M645" s="152"/>
      <c r="N645" s="152"/>
      <c r="O645" s="152"/>
      <c r="P645" s="152"/>
      <c r="Q645" s="152"/>
      <c r="R645" s="152"/>
      <c r="S645" s="152"/>
      <c r="T645" s="152"/>
      <c r="U645" s="152"/>
    </row>
    <row r="646" spans="1:21" ht="12.75">
      <c r="A646" s="152"/>
      <c r="B646" s="152"/>
      <c r="C646" s="152"/>
      <c r="D646" s="152"/>
      <c r="E646" s="152"/>
      <c r="F646" s="152"/>
      <c r="G646" s="152"/>
      <c r="H646" s="152"/>
      <c r="I646" s="152"/>
      <c r="J646" s="152"/>
      <c r="K646" s="152"/>
      <c r="L646" s="152"/>
      <c r="M646" s="152"/>
      <c r="N646" s="152"/>
      <c r="O646" s="152"/>
      <c r="P646" s="152"/>
      <c r="Q646" s="152"/>
      <c r="R646" s="152"/>
      <c r="S646" s="152"/>
      <c r="T646" s="152"/>
      <c r="U646" s="152"/>
    </row>
    <row r="647" spans="1:21" ht="12.75">
      <c r="A647" s="152"/>
      <c r="B647" s="152"/>
      <c r="C647" s="152"/>
      <c r="D647" s="152"/>
      <c r="E647" s="152"/>
      <c r="F647" s="152"/>
      <c r="G647" s="152"/>
      <c r="H647" s="152"/>
      <c r="I647" s="152"/>
      <c r="J647" s="152"/>
      <c r="K647" s="152"/>
      <c r="L647" s="152"/>
      <c r="M647" s="152"/>
      <c r="N647" s="152"/>
      <c r="O647" s="152"/>
      <c r="P647" s="152"/>
      <c r="Q647" s="152"/>
      <c r="R647" s="152"/>
      <c r="S647" s="152"/>
      <c r="T647" s="152"/>
      <c r="U647" s="152"/>
    </row>
    <row r="648" spans="1:21" ht="12.75">
      <c r="A648" s="152"/>
      <c r="B648" s="152"/>
      <c r="C648" s="152"/>
      <c r="D648" s="152"/>
      <c r="E648" s="152"/>
      <c r="F648" s="152"/>
      <c r="G648" s="152"/>
      <c r="H648" s="152"/>
      <c r="I648" s="152"/>
      <c r="J648" s="152"/>
      <c r="K648" s="152"/>
      <c r="L648" s="152"/>
      <c r="M648" s="152"/>
      <c r="N648" s="152"/>
      <c r="O648" s="152"/>
      <c r="P648" s="152"/>
      <c r="Q648" s="152"/>
      <c r="R648" s="152"/>
      <c r="S648" s="152"/>
      <c r="T648" s="152"/>
      <c r="U648" s="152"/>
    </row>
    <row r="649" spans="1:21" ht="12.75">
      <c r="A649" s="152"/>
      <c r="B649" s="152"/>
      <c r="C649" s="152"/>
      <c r="D649" s="152"/>
      <c r="E649" s="152"/>
      <c r="F649" s="152"/>
      <c r="G649" s="152"/>
      <c r="H649" s="152"/>
      <c r="I649" s="152"/>
      <c r="J649" s="152"/>
      <c r="K649" s="152"/>
      <c r="L649" s="152"/>
      <c r="M649" s="152"/>
      <c r="N649" s="152"/>
      <c r="O649" s="152"/>
      <c r="P649" s="152"/>
      <c r="Q649" s="152"/>
      <c r="R649" s="152"/>
      <c r="S649" s="152"/>
      <c r="T649" s="152"/>
      <c r="U649" s="152"/>
    </row>
    <row r="650" spans="1:21" ht="12.75">
      <c r="A650" s="152"/>
      <c r="B650" s="152"/>
      <c r="C650" s="152"/>
      <c r="D650" s="152"/>
      <c r="E650" s="152"/>
      <c r="F650" s="152"/>
      <c r="G650" s="152"/>
      <c r="H650" s="152"/>
      <c r="I650" s="152"/>
      <c r="J650" s="152"/>
      <c r="K650" s="152"/>
      <c r="L650" s="152"/>
      <c r="M650" s="152"/>
      <c r="N650" s="152"/>
      <c r="O650" s="152"/>
      <c r="P650" s="152"/>
      <c r="Q650" s="152"/>
      <c r="R650" s="152"/>
      <c r="S650" s="152"/>
      <c r="T650" s="152"/>
      <c r="U650" s="152"/>
    </row>
    <row r="651" spans="1:21" ht="12.75">
      <c r="A651" s="152"/>
      <c r="B651" s="152"/>
      <c r="C651" s="152"/>
      <c r="D651" s="152"/>
      <c r="E651" s="152"/>
      <c r="F651" s="152"/>
      <c r="G651" s="152"/>
      <c r="H651" s="152"/>
      <c r="I651" s="152"/>
      <c r="J651" s="152"/>
      <c r="K651" s="152"/>
      <c r="L651" s="152"/>
      <c r="M651" s="152"/>
      <c r="N651" s="152"/>
      <c r="O651" s="152"/>
      <c r="P651" s="152"/>
      <c r="Q651" s="152"/>
      <c r="R651" s="152"/>
      <c r="S651" s="152"/>
      <c r="T651" s="152"/>
      <c r="U651" s="152"/>
    </row>
    <row r="652" spans="1:21" ht="12.75">
      <c r="A652" s="152"/>
      <c r="B652" s="152"/>
      <c r="C652" s="152"/>
      <c r="D652" s="152"/>
      <c r="E652" s="152"/>
      <c r="F652" s="152"/>
      <c r="G652" s="152"/>
      <c r="H652" s="152"/>
      <c r="I652" s="152"/>
      <c r="J652" s="152"/>
      <c r="K652" s="152"/>
      <c r="L652" s="152"/>
      <c r="M652" s="152"/>
      <c r="N652" s="152"/>
      <c r="O652" s="152"/>
      <c r="P652" s="152"/>
      <c r="Q652" s="152"/>
      <c r="R652" s="152"/>
      <c r="S652" s="152"/>
      <c r="T652" s="152"/>
      <c r="U652" s="152"/>
    </row>
    <row r="653" spans="1:21" ht="12.75">
      <c r="A653" s="152"/>
      <c r="B653" s="152"/>
      <c r="C653" s="152"/>
      <c r="D653" s="152"/>
      <c r="E653" s="152"/>
      <c r="F653" s="152"/>
      <c r="G653" s="152"/>
      <c r="H653" s="152"/>
      <c r="I653" s="152"/>
      <c r="J653" s="152"/>
      <c r="K653" s="152"/>
      <c r="L653" s="152"/>
      <c r="M653" s="152"/>
      <c r="N653" s="152"/>
      <c r="O653" s="152"/>
      <c r="P653" s="152"/>
      <c r="Q653" s="152"/>
      <c r="R653" s="152"/>
      <c r="S653" s="152"/>
      <c r="T653" s="152"/>
      <c r="U653" s="152"/>
    </row>
    <row r="654" spans="1:21" ht="12.75">
      <c r="A654" s="152"/>
      <c r="B654" s="152"/>
      <c r="C654" s="152"/>
      <c r="D654" s="152"/>
      <c r="E654" s="152"/>
      <c r="F654" s="152"/>
      <c r="G654" s="152"/>
      <c r="H654" s="152"/>
      <c r="I654" s="152"/>
      <c r="J654" s="152"/>
      <c r="K654" s="152"/>
      <c r="L654" s="152"/>
      <c r="M654" s="152"/>
      <c r="N654" s="152"/>
      <c r="O654" s="152"/>
      <c r="P654" s="152"/>
      <c r="Q654" s="152"/>
      <c r="R654" s="152"/>
      <c r="S654" s="152"/>
      <c r="T654" s="152"/>
      <c r="U654" s="152"/>
    </row>
    <row r="655" spans="1:21" ht="12.75">
      <c r="A655" s="152"/>
      <c r="B655" s="152"/>
      <c r="C655" s="152"/>
      <c r="D655" s="152"/>
      <c r="E655" s="152"/>
      <c r="F655" s="152"/>
      <c r="G655" s="152"/>
      <c r="H655" s="152"/>
      <c r="I655" s="152"/>
      <c r="J655" s="152"/>
      <c r="K655" s="152"/>
      <c r="L655" s="152"/>
      <c r="M655" s="152"/>
      <c r="N655" s="152"/>
      <c r="O655" s="152"/>
      <c r="P655" s="152"/>
      <c r="Q655" s="152"/>
      <c r="R655" s="152"/>
      <c r="S655" s="152"/>
      <c r="T655" s="152"/>
      <c r="U655" s="152"/>
    </row>
    <row r="656" spans="1:21" ht="12.75">
      <c r="A656" s="152"/>
      <c r="B656" s="152"/>
      <c r="C656" s="152"/>
      <c r="D656" s="152"/>
      <c r="E656" s="152"/>
      <c r="F656" s="152"/>
      <c r="G656" s="152"/>
      <c r="H656" s="152"/>
      <c r="I656" s="152"/>
      <c r="J656" s="152"/>
      <c r="K656" s="152"/>
      <c r="L656" s="152"/>
      <c r="M656" s="152"/>
      <c r="N656" s="152"/>
      <c r="O656" s="152"/>
      <c r="P656" s="152"/>
      <c r="Q656" s="152"/>
      <c r="R656" s="152"/>
      <c r="S656" s="152"/>
      <c r="T656" s="152"/>
      <c r="U656" s="152"/>
    </row>
    <row r="657" spans="1:21" ht="12.75">
      <c r="A657" s="152"/>
      <c r="B657" s="152"/>
      <c r="C657" s="152"/>
      <c r="D657" s="152"/>
      <c r="E657" s="152"/>
      <c r="F657" s="152"/>
      <c r="G657" s="152"/>
      <c r="H657" s="152"/>
      <c r="I657" s="152"/>
      <c r="J657" s="152"/>
      <c r="K657" s="152"/>
      <c r="L657" s="152"/>
      <c r="M657" s="152"/>
      <c r="N657" s="152"/>
      <c r="O657" s="152"/>
      <c r="P657" s="152"/>
      <c r="Q657" s="152"/>
      <c r="R657" s="152"/>
      <c r="S657" s="152"/>
      <c r="T657" s="152"/>
      <c r="U657" s="152"/>
    </row>
    <row r="658" spans="1:21" ht="12.75">
      <c r="A658" s="152"/>
      <c r="B658" s="152"/>
      <c r="C658" s="152"/>
      <c r="D658" s="152"/>
      <c r="E658" s="152"/>
      <c r="F658" s="152"/>
      <c r="G658" s="152"/>
      <c r="H658" s="152"/>
      <c r="I658" s="152"/>
      <c r="J658" s="152"/>
      <c r="K658" s="152"/>
      <c r="L658" s="152"/>
      <c r="M658" s="152"/>
      <c r="N658" s="152"/>
      <c r="O658" s="152"/>
      <c r="P658" s="152"/>
      <c r="Q658" s="152"/>
      <c r="R658" s="152"/>
      <c r="S658" s="152"/>
      <c r="T658" s="152"/>
      <c r="U658" s="152"/>
    </row>
    <row r="659" spans="1:21" ht="12.75">
      <c r="A659" s="152"/>
      <c r="B659" s="152"/>
      <c r="C659" s="152"/>
      <c r="D659" s="152"/>
      <c r="E659" s="152"/>
      <c r="F659" s="152"/>
      <c r="G659" s="152"/>
      <c r="H659" s="152"/>
      <c r="I659" s="152"/>
      <c r="J659" s="152"/>
      <c r="K659" s="152"/>
      <c r="L659" s="152"/>
      <c r="M659" s="152"/>
      <c r="N659" s="152"/>
      <c r="O659" s="152"/>
      <c r="P659" s="152"/>
      <c r="Q659" s="152"/>
      <c r="R659" s="152"/>
      <c r="S659" s="152"/>
      <c r="T659" s="152"/>
      <c r="U659" s="152"/>
    </row>
    <row r="660" spans="1:21" ht="12.75">
      <c r="A660" s="152"/>
      <c r="B660" s="152"/>
      <c r="C660" s="152"/>
      <c r="D660" s="152"/>
      <c r="E660" s="152"/>
      <c r="F660" s="152"/>
      <c r="G660" s="152"/>
      <c r="H660" s="152"/>
      <c r="I660" s="152"/>
      <c r="J660" s="152"/>
      <c r="K660" s="152"/>
      <c r="L660" s="152"/>
      <c r="M660" s="152"/>
      <c r="N660" s="152"/>
      <c r="O660" s="152"/>
      <c r="P660" s="152"/>
      <c r="Q660" s="152"/>
      <c r="R660" s="152"/>
      <c r="S660" s="152"/>
      <c r="T660" s="152"/>
      <c r="U660" s="152"/>
    </row>
    <row r="661" spans="1:21" ht="12.75">
      <c r="A661" s="152"/>
      <c r="B661" s="152"/>
      <c r="C661" s="152"/>
      <c r="D661" s="152"/>
      <c r="E661" s="152"/>
      <c r="F661" s="152"/>
      <c r="G661" s="152"/>
      <c r="H661" s="152"/>
      <c r="I661" s="152"/>
      <c r="J661" s="152"/>
      <c r="K661" s="152"/>
      <c r="L661" s="152"/>
      <c r="M661" s="152"/>
      <c r="N661" s="152"/>
      <c r="O661" s="152"/>
      <c r="P661" s="152"/>
      <c r="Q661" s="152"/>
      <c r="R661" s="152"/>
      <c r="S661" s="152"/>
      <c r="T661" s="152"/>
      <c r="U661" s="152"/>
    </row>
    <row r="662" spans="1:21" ht="12.75">
      <c r="A662" s="152"/>
      <c r="B662" s="152"/>
      <c r="C662" s="152"/>
      <c r="D662" s="152"/>
      <c r="E662" s="152"/>
      <c r="F662" s="152"/>
      <c r="G662" s="152"/>
      <c r="H662" s="152"/>
      <c r="I662" s="152"/>
      <c r="J662" s="152"/>
      <c r="K662" s="152"/>
      <c r="L662" s="152"/>
      <c r="M662" s="152"/>
      <c r="N662" s="152"/>
      <c r="O662" s="152"/>
      <c r="P662" s="152"/>
      <c r="Q662" s="152"/>
      <c r="R662" s="152"/>
      <c r="S662" s="152"/>
      <c r="T662" s="152"/>
      <c r="U662" s="152"/>
    </row>
    <row r="663" spans="1:21" ht="12.75">
      <c r="A663" s="152"/>
      <c r="B663" s="152"/>
      <c r="C663" s="152"/>
      <c r="D663" s="152"/>
      <c r="E663" s="152"/>
      <c r="F663" s="152"/>
      <c r="G663" s="152"/>
      <c r="H663" s="152"/>
      <c r="I663" s="152"/>
      <c r="J663" s="152"/>
      <c r="K663" s="152"/>
      <c r="L663" s="152"/>
      <c r="M663" s="152"/>
      <c r="N663" s="152"/>
      <c r="O663" s="152"/>
      <c r="P663" s="152"/>
      <c r="Q663" s="152"/>
      <c r="R663" s="152"/>
      <c r="S663" s="152"/>
      <c r="T663" s="152"/>
      <c r="U663" s="152"/>
    </row>
    <row r="664" spans="1:21" ht="12.75">
      <c r="A664" s="152"/>
      <c r="B664" s="152"/>
      <c r="C664" s="152"/>
      <c r="D664" s="152"/>
      <c r="E664" s="152"/>
      <c r="F664" s="152"/>
      <c r="G664" s="152"/>
      <c r="H664" s="152"/>
      <c r="I664" s="152"/>
      <c r="J664" s="152"/>
      <c r="K664" s="152"/>
      <c r="L664" s="152"/>
      <c r="M664" s="152"/>
      <c r="N664" s="152"/>
      <c r="O664" s="152"/>
      <c r="P664" s="152"/>
      <c r="Q664" s="152"/>
      <c r="R664" s="152"/>
      <c r="S664" s="152"/>
      <c r="T664" s="152"/>
      <c r="U664" s="152"/>
    </row>
    <row r="665" spans="1:21" ht="12.75">
      <c r="A665" s="152"/>
      <c r="B665" s="152"/>
      <c r="C665" s="152"/>
      <c r="D665" s="152"/>
      <c r="E665" s="152"/>
      <c r="F665" s="152"/>
      <c r="G665" s="152"/>
      <c r="H665" s="152"/>
      <c r="I665" s="152"/>
      <c r="J665" s="152"/>
      <c r="K665" s="152"/>
      <c r="L665" s="152"/>
      <c r="M665" s="152"/>
      <c r="N665" s="152"/>
      <c r="O665" s="152"/>
      <c r="P665" s="152"/>
      <c r="Q665" s="152"/>
      <c r="R665" s="152"/>
      <c r="S665" s="152"/>
      <c r="T665" s="152"/>
      <c r="U665" s="152"/>
    </row>
    <row r="666" spans="1:21" ht="12.75">
      <c r="A666" s="152"/>
      <c r="B666" s="152"/>
      <c r="C666" s="152"/>
      <c r="D666" s="152"/>
      <c r="E666" s="152"/>
      <c r="F666" s="152"/>
      <c r="G666" s="152"/>
      <c r="H666" s="152"/>
      <c r="I666" s="152"/>
      <c r="J666" s="152"/>
      <c r="K666" s="152"/>
      <c r="L666" s="152"/>
      <c r="M666" s="152"/>
      <c r="N666" s="152"/>
      <c r="O666" s="152"/>
      <c r="P666" s="152"/>
      <c r="Q666" s="152"/>
      <c r="R666" s="152"/>
      <c r="S666" s="152"/>
      <c r="T666" s="152"/>
      <c r="U666" s="152"/>
    </row>
    <row r="667" spans="1:21" ht="12.75">
      <c r="A667" s="152"/>
      <c r="B667" s="152"/>
      <c r="C667" s="152"/>
      <c r="D667" s="152"/>
      <c r="E667" s="152"/>
      <c r="F667" s="152"/>
      <c r="G667" s="152"/>
      <c r="H667" s="152"/>
      <c r="I667" s="152"/>
      <c r="J667" s="152"/>
      <c r="K667" s="152"/>
      <c r="L667" s="152"/>
      <c r="M667" s="152"/>
      <c r="N667" s="152"/>
      <c r="O667" s="152"/>
      <c r="P667" s="152"/>
      <c r="Q667" s="152"/>
      <c r="R667" s="152"/>
      <c r="S667" s="152"/>
      <c r="T667" s="152"/>
      <c r="U667" s="152"/>
    </row>
    <row r="668" spans="1:21" ht="12.75">
      <c r="A668" s="152"/>
      <c r="B668" s="152"/>
      <c r="C668" s="152"/>
      <c r="D668" s="152"/>
      <c r="E668" s="152"/>
      <c r="F668" s="152"/>
      <c r="G668" s="152"/>
      <c r="H668" s="152"/>
      <c r="I668" s="152"/>
      <c r="J668" s="152"/>
      <c r="K668" s="152"/>
      <c r="L668" s="152"/>
      <c r="M668" s="152"/>
      <c r="N668" s="152"/>
      <c r="O668" s="152"/>
      <c r="P668" s="152"/>
      <c r="Q668" s="152"/>
      <c r="R668" s="152"/>
      <c r="S668" s="152"/>
      <c r="T668" s="152"/>
      <c r="U668" s="152"/>
    </row>
    <row r="669" spans="1:21" ht="12.75">
      <c r="A669" s="152"/>
      <c r="B669" s="152"/>
      <c r="C669" s="152"/>
      <c r="D669" s="152"/>
      <c r="E669" s="152"/>
      <c r="F669" s="152"/>
      <c r="G669" s="152"/>
      <c r="H669" s="152"/>
      <c r="I669" s="152"/>
      <c r="J669" s="152"/>
      <c r="K669" s="152"/>
      <c r="L669" s="152"/>
      <c r="M669" s="152"/>
      <c r="N669" s="152"/>
      <c r="O669" s="152"/>
      <c r="P669" s="152"/>
      <c r="Q669" s="152"/>
      <c r="R669" s="152"/>
      <c r="S669" s="152"/>
      <c r="T669" s="152"/>
      <c r="U669" s="152"/>
    </row>
    <row r="670" spans="1:21" ht="12.75">
      <c r="A670" s="152"/>
      <c r="B670" s="152"/>
      <c r="C670" s="152"/>
      <c r="D670" s="152"/>
      <c r="E670" s="152"/>
      <c r="F670" s="152"/>
      <c r="G670" s="152"/>
      <c r="H670" s="152"/>
      <c r="I670" s="152"/>
      <c r="J670" s="152"/>
      <c r="K670" s="152"/>
      <c r="L670" s="152"/>
      <c r="M670" s="152"/>
      <c r="N670" s="152"/>
      <c r="O670" s="152"/>
      <c r="P670" s="152"/>
      <c r="Q670" s="152"/>
      <c r="R670" s="152"/>
      <c r="S670" s="152"/>
      <c r="T670" s="152"/>
      <c r="U670" s="152"/>
    </row>
    <row r="671" spans="1:21" ht="12.75">
      <c r="A671" s="152"/>
      <c r="B671" s="152"/>
      <c r="C671" s="152"/>
      <c r="D671" s="152"/>
      <c r="E671" s="152"/>
      <c r="F671" s="152"/>
      <c r="G671" s="152"/>
      <c r="H671" s="152"/>
      <c r="I671" s="152"/>
      <c r="J671" s="152"/>
      <c r="K671" s="152"/>
      <c r="L671" s="152"/>
      <c r="M671" s="152"/>
      <c r="N671" s="152"/>
      <c r="O671" s="152"/>
      <c r="P671" s="152"/>
      <c r="Q671" s="152"/>
      <c r="R671" s="152"/>
      <c r="S671" s="152"/>
      <c r="T671" s="152"/>
      <c r="U671" s="152"/>
    </row>
    <row r="672" spans="1:21" ht="12.75">
      <c r="A672" s="152"/>
      <c r="B672" s="152"/>
      <c r="C672" s="152"/>
      <c r="D672" s="152"/>
      <c r="E672" s="152"/>
      <c r="F672" s="152"/>
      <c r="G672" s="152"/>
      <c r="H672" s="152"/>
      <c r="I672" s="152"/>
      <c r="J672" s="152"/>
      <c r="K672" s="152"/>
      <c r="L672" s="152"/>
      <c r="M672" s="152"/>
      <c r="N672" s="152"/>
      <c r="O672" s="152"/>
      <c r="P672" s="152"/>
      <c r="Q672" s="152"/>
      <c r="R672" s="152"/>
      <c r="S672" s="152"/>
      <c r="T672" s="152"/>
      <c r="U672" s="152"/>
    </row>
    <row r="673" spans="1:21" ht="12.75">
      <c r="A673" s="152"/>
      <c r="B673" s="152"/>
      <c r="C673" s="152"/>
      <c r="D673" s="152"/>
      <c r="E673" s="152"/>
      <c r="F673" s="152"/>
      <c r="G673" s="152"/>
      <c r="H673" s="152"/>
      <c r="I673" s="152"/>
      <c r="J673" s="152"/>
      <c r="K673" s="152"/>
      <c r="L673" s="152"/>
      <c r="M673" s="152"/>
      <c r="N673" s="152"/>
      <c r="O673" s="152"/>
      <c r="P673" s="152"/>
      <c r="Q673" s="152"/>
      <c r="R673" s="152"/>
      <c r="S673" s="152"/>
      <c r="T673" s="152"/>
      <c r="U673" s="152"/>
    </row>
    <row r="674" spans="1:21" ht="12.75">
      <c r="A674" s="152"/>
      <c r="B674" s="152"/>
      <c r="C674" s="152"/>
      <c r="D674" s="152"/>
      <c r="E674" s="152"/>
      <c r="F674" s="152"/>
      <c r="G674" s="152"/>
      <c r="H674" s="152"/>
      <c r="I674" s="152"/>
      <c r="J674" s="152"/>
      <c r="K674" s="152"/>
      <c r="L674" s="152"/>
      <c r="M674" s="152"/>
      <c r="N674" s="152"/>
      <c r="O674" s="152"/>
      <c r="P674" s="152"/>
      <c r="Q674" s="152"/>
      <c r="R674" s="152"/>
      <c r="S674" s="152"/>
      <c r="T674" s="152"/>
      <c r="U674" s="152"/>
    </row>
    <row r="675" spans="1:21" ht="12.75">
      <c r="A675" s="152"/>
      <c r="B675" s="152"/>
      <c r="C675" s="152"/>
      <c r="D675" s="152"/>
      <c r="E675" s="152"/>
      <c r="F675" s="152"/>
      <c r="G675" s="152"/>
      <c r="H675" s="152"/>
      <c r="I675" s="152"/>
      <c r="J675" s="152"/>
      <c r="K675" s="152"/>
      <c r="L675" s="152"/>
      <c r="M675" s="152"/>
      <c r="N675" s="152"/>
      <c r="O675" s="152"/>
      <c r="P675" s="152"/>
      <c r="Q675" s="152"/>
      <c r="R675" s="152"/>
      <c r="S675" s="152"/>
      <c r="T675" s="152"/>
      <c r="U675" s="152"/>
    </row>
    <row r="676" spans="1:21" ht="12.75">
      <c r="A676" s="152"/>
      <c r="B676" s="152"/>
      <c r="C676" s="152"/>
      <c r="D676" s="152"/>
      <c r="E676" s="152"/>
      <c r="F676" s="152"/>
      <c r="G676" s="152"/>
      <c r="H676" s="152"/>
      <c r="I676" s="152"/>
      <c r="J676" s="152"/>
      <c r="K676" s="152"/>
      <c r="L676" s="152"/>
      <c r="M676" s="152"/>
      <c r="N676" s="152"/>
      <c r="O676" s="152"/>
      <c r="P676" s="152"/>
      <c r="Q676" s="152"/>
      <c r="R676" s="152"/>
      <c r="S676" s="152"/>
      <c r="T676" s="152"/>
      <c r="U676" s="152"/>
    </row>
    <row r="677" spans="1:21" ht="12.75">
      <c r="A677" s="152"/>
      <c r="B677" s="152"/>
      <c r="C677" s="152"/>
      <c r="D677" s="152"/>
      <c r="E677" s="152"/>
      <c r="F677" s="152"/>
      <c r="G677" s="152"/>
      <c r="H677" s="152"/>
      <c r="I677" s="152"/>
      <c r="J677" s="152"/>
      <c r="K677" s="152"/>
      <c r="L677" s="152"/>
      <c r="M677" s="152"/>
      <c r="N677" s="152"/>
      <c r="O677" s="152"/>
      <c r="P677" s="152"/>
      <c r="Q677" s="152"/>
      <c r="R677" s="152"/>
      <c r="S677" s="152"/>
      <c r="T677" s="152"/>
      <c r="U677" s="152"/>
    </row>
    <row r="678" spans="1:21" ht="12.75">
      <c r="A678" s="152"/>
      <c r="B678" s="152"/>
      <c r="C678" s="152"/>
      <c r="D678" s="152"/>
      <c r="E678" s="152"/>
      <c r="F678" s="152"/>
      <c r="G678" s="152"/>
      <c r="H678" s="152"/>
      <c r="I678" s="152"/>
      <c r="J678" s="152"/>
      <c r="K678" s="152"/>
      <c r="L678" s="152"/>
      <c r="M678" s="152"/>
      <c r="N678" s="152"/>
      <c r="O678" s="152"/>
      <c r="P678" s="152"/>
      <c r="Q678" s="152"/>
      <c r="R678" s="152"/>
      <c r="S678" s="152"/>
      <c r="T678" s="152"/>
      <c r="U678" s="152"/>
    </row>
    <row r="679" spans="1:21" ht="12.75">
      <c r="A679" s="152"/>
      <c r="B679" s="152"/>
      <c r="C679" s="152"/>
      <c r="D679" s="152"/>
      <c r="E679" s="152"/>
      <c r="F679" s="152"/>
      <c r="G679" s="152"/>
      <c r="H679" s="152"/>
      <c r="I679" s="152"/>
      <c r="J679" s="152"/>
      <c r="K679" s="152"/>
      <c r="L679" s="152"/>
      <c r="M679" s="152"/>
      <c r="N679" s="152"/>
      <c r="O679" s="152"/>
      <c r="P679" s="152"/>
      <c r="Q679" s="152"/>
      <c r="R679" s="152"/>
      <c r="S679" s="152"/>
      <c r="T679" s="152"/>
      <c r="U679" s="152"/>
    </row>
    <row r="680" spans="1:21" ht="12.75">
      <c r="A680" s="152"/>
      <c r="B680" s="152"/>
      <c r="C680" s="152"/>
      <c r="D680" s="152"/>
      <c r="E680" s="152"/>
      <c r="F680" s="152"/>
      <c r="G680" s="152"/>
      <c r="H680" s="152"/>
      <c r="I680" s="152"/>
      <c r="J680" s="152"/>
      <c r="K680" s="152"/>
      <c r="L680" s="152"/>
      <c r="M680" s="152"/>
      <c r="N680" s="152"/>
      <c r="O680" s="152"/>
      <c r="P680" s="152"/>
      <c r="Q680" s="152"/>
      <c r="R680" s="152"/>
      <c r="S680" s="152"/>
      <c r="T680" s="152"/>
      <c r="U680" s="152"/>
    </row>
    <row r="681" spans="1:21" ht="12.75">
      <c r="A681" s="152"/>
      <c r="B681" s="152"/>
      <c r="C681" s="152"/>
      <c r="D681" s="152"/>
      <c r="E681" s="152"/>
      <c r="F681" s="152"/>
      <c r="G681" s="152"/>
      <c r="H681" s="152"/>
      <c r="I681" s="152"/>
      <c r="J681" s="152"/>
      <c r="K681" s="152"/>
      <c r="L681" s="152"/>
      <c r="M681" s="152"/>
      <c r="N681" s="152"/>
      <c r="O681" s="152"/>
      <c r="P681" s="152"/>
      <c r="Q681" s="152"/>
      <c r="R681" s="152"/>
      <c r="S681" s="152"/>
      <c r="T681" s="152"/>
      <c r="U681" s="152"/>
    </row>
    <row r="682" spans="1:21" ht="12.75">
      <c r="A682" s="152"/>
      <c r="B682" s="152"/>
      <c r="C682" s="152"/>
      <c r="D682" s="152"/>
      <c r="E682" s="152"/>
      <c r="F682" s="152"/>
      <c r="G682" s="152"/>
      <c r="H682" s="152"/>
      <c r="I682" s="152"/>
      <c r="J682" s="152"/>
      <c r="K682" s="152"/>
      <c r="L682" s="152"/>
      <c r="M682" s="152"/>
      <c r="N682" s="152"/>
      <c r="O682" s="152"/>
      <c r="P682" s="152"/>
      <c r="Q682" s="152"/>
      <c r="R682" s="152"/>
      <c r="S682" s="152"/>
      <c r="T682" s="152"/>
      <c r="U682" s="152"/>
    </row>
    <row r="683" spans="1:21" ht="12.75">
      <c r="A683" s="152"/>
      <c r="B683" s="152"/>
      <c r="C683" s="152"/>
      <c r="D683" s="152"/>
      <c r="E683" s="152"/>
      <c r="F683" s="152"/>
      <c r="G683" s="152"/>
      <c r="H683" s="152"/>
      <c r="I683" s="152"/>
      <c r="J683" s="152"/>
      <c r="K683" s="152"/>
      <c r="L683" s="152"/>
      <c r="M683" s="152"/>
      <c r="N683" s="152"/>
      <c r="O683" s="152"/>
      <c r="P683" s="152"/>
      <c r="Q683" s="152"/>
      <c r="R683" s="152"/>
      <c r="S683" s="152"/>
      <c r="T683" s="152"/>
      <c r="U683" s="152"/>
    </row>
    <row r="684" spans="1:21" ht="12.75">
      <c r="A684" s="152"/>
      <c r="B684" s="152"/>
      <c r="C684" s="152"/>
      <c r="D684" s="152"/>
      <c r="E684" s="152"/>
      <c r="F684" s="152"/>
      <c r="G684" s="152"/>
      <c r="H684" s="152"/>
      <c r="I684" s="152"/>
      <c r="J684" s="152"/>
      <c r="K684" s="152"/>
      <c r="L684" s="152"/>
      <c r="M684" s="152"/>
      <c r="N684" s="152"/>
      <c r="O684" s="152"/>
      <c r="P684" s="152"/>
      <c r="Q684" s="152"/>
      <c r="R684" s="152"/>
      <c r="S684" s="152"/>
      <c r="T684" s="152"/>
      <c r="U684" s="152"/>
    </row>
    <row r="685" spans="1:21" ht="12.75">
      <c r="A685" s="152"/>
      <c r="B685" s="152"/>
      <c r="C685" s="152"/>
      <c r="D685" s="152"/>
      <c r="E685" s="152"/>
      <c r="F685" s="152"/>
      <c r="G685" s="152"/>
      <c r="H685" s="152"/>
      <c r="I685" s="152"/>
      <c r="J685" s="152"/>
      <c r="K685" s="152"/>
      <c r="L685" s="152"/>
      <c r="M685" s="152"/>
      <c r="N685" s="152"/>
      <c r="O685" s="152"/>
      <c r="P685" s="152"/>
      <c r="Q685" s="152"/>
      <c r="R685" s="152"/>
      <c r="S685" s="152"/>
      <c r="T685" s="152"/>
      <c r="U685" s="152"/>
    </row>
    <row r="686" spans="1:21" ht="12.75">
      <c r="A686" s="152"/>
      <c r="B686" s="152"/>
      <c r="C686" s="152"/>
      <c r="D686" s="152"/>
      <c r="E686" s="152"/>
      <c r="F686" s="152"/>
      <c r="G686" s="152"/>
      <c r="H686" s="152"/>
      <c r="I686" s="152"/>
      <c r="J686" s="152"/>
      <c r="K686" s="152"/>
      <c r="L686" s="152"/>
      <c r="M686" s="152"/>
      <c r="N686" s="152"/>
      <c r="O686" s="152"/>
      <c r="P686" s="152"/>
      <c r="Q686" s="152"/>
      <c r="R686" s="152"/>
      <c r="S686" s="152"/>
      <c r="T686" s="152"/>
      <c r="U686" s="152"/>
    </row>
    <row r="687" spans="1:21" ht="12.75">
      <c r="A687" s="152"/>
      <c r="B687" s="152"/>
      <c r="C687" s="152"/>
      <c r="D687" s="152"/>
      <c r="E687" s="152"/>
      <c r="F687" s="152"/>
      <c r="G687" s="152"/>
      <c r="H687" s="152"/>
      <c r="I687" s="152"/>
      <c r="J687" s="152"/>
      <c r="K687" s="152"/>
      <c r="L687" s="152"/>
      <c r="M687" s="152"/>
      <c r="N687" s="152"/>
      <c r="O687" s="152"/>
      <c r="P687" s="152"/>
      <c r="Q687" s="152"/>
      <c r="R687" s="152"/>
      <c r="S687" s="152"/>
      <c r="T687" s="152"/>
      <c r="U687" s="152"/>
    </row>
    <row r="688" spans="1:21" ht="12.75">
      <c r="A688" s="152"/>
      <c r="B688" s="152"/>
      <c r="C688" s="152"/>
      <c r="D688" s="152"/>
      <c r="E688" s="152"/>
      <c r="F688" s="152"/>
      <c r="G688" s="152"/>
      <c r="H688" s="152"/>
      <c r="I688" s="152"/>
      <c r="J688" s="152"/>
      <c r="K688" s="152"/>
      <c r="L688" s="152"/>
      <c r="M688" s="152"/>
      <c r="N688" s="152"/>
      <c r="O688" s="152"/>
      <c r="P688" s="152"/>
      <c r="Q688" s="152"/>
      <c r="R688" s="152"/>
      <c r="S688" s="152"/>
      <c r="T688" s="152"/>
      <c r="U688" s="152"/>
    </row>
    <row r="689" spans="1:21" ht="12.75">
      <c r="A689" s="152"/>
      <c r="B689" s="152"/>
      <c r="C689" s="152"/>
      <c r="D689" s="152"/>
      <c r="E689" s="152"/>
      <c r="F689" s="152"/>
      <c r="G689" s="152"/>
      <c r="H689" s="152"/>
      <c r="I689" s="152"/>
      <c r="J689" s="152"/>
      <c r="K689" s="152"/>
      <c r="L689" s="152"/>
      <c r="M689" s="152"/>
      <c r="N689" s="152"/>
      <c r="O689" s="152"/>
      <c r="P689" s="152"/>
      <c r="Q689" s="152"/>
      <c r="R689" s="152"/>
      <c r="S689" s="152"/>
      <c r="T689" s="152"/>
      <c r="U689" s="152"/>
    </row>
    <row r="690" spans="1:21" ht="12.75">
      <c r="A690" s="152"/>
      <c r="B690" s="152"/>
      <c r="C690" s="152"/>
      <c r="D690" s="152"/>
      <c r="E690" s="152"/>
      <c r="F690" s="152"/>
      <c r="G690" s="152"/>
      <c r="H690" s="152"/>
      <c r="I690" s="152"/>
      <c r="J690" s="152"/>
      <c r="K690" s="152"/>
      <c r="L690" s="152"/>
      <c r="M690" s="152"/>
      <c r="N690" s="152"/>
      <c r="O690" s="152"/>
      <c r="P690" s="152"/>
      <c r="Q690" s="152"/>
      <c r="R690" s="152"/>
      <c r="S690" s="152"/>
      <c r="T690" s="152"/>
      <c r="U690" s="152"/>
    </row>
    <row r="691" spans="1:21" ht="12.75">
      <c r="A691" s="152"/>
      <c r="B691" s="152"/>
      <c r="C691" s="152"/>
      <c r="D691" s="152"/>
      <c r="E691" s="152"/>
      <c r="F691" s="152"/>
      <c r="G691" s="152"/>
      <c r="H691" s="152"/>
      <c r="I691" s="152"/>
      <c r="J691" s="152"/>
      <c r="K691" s="152"/>
      <c r="L691" s="152"/>
      <c r="M691" s="152"/>
      <c r="N691" s="152"/>
      <c r="O691" s="152"/>
      <c r="P691" s="152"/>
      <c r="Q691" s="152"/>
      <c r="R691" s="152"/>
      <c r="S691" s="152"/>
      <c r="T691" s="152"/>
      <c r="U691" s="152"/>
    </row>
    <row r="692" spans="1:21" ht="12.75">
      <c r="A692" s="152"/>
      <c r="B692" s="152"/>
      <c r="C692" s="152"/>
      <c r="D692" s="152"/>
      <c r="E692" s="152"/>
      <c r="F692" s="152"/>
      <c r="G692" s="152"/>
      <c r="H692" s="152"/>
      <c r="I692" s="152"/>
      <c r="J692" s="152"/>
      <c r="K692" s="152"/>
      <c r="L692" s="152"/>
      <c r="M692" s="152"/>
      <c r="N692" s="152"/>
      <c r="O692" s="152"/>
      <c r="P692" s="152"/>
      <c r="Q692" s="152"/>
      <c r="R692" s="152"/>
      <c r="S692" s="152"/>
      <c r="T692" s="152"/>
      <c r="U692" s="152"/>
    </row>
    <row r="693" spans="1:21" ht="12.75">
      <c r="A693" s="152"/>
      <c r="B693" s="152"/>
      <c r="C693" s="152"/>
      <c r="D693" s="152"/>
      <c r="E693" s="152"/>
      <c r="F693" s="152"/>
      <c r="G693" s="152"/>
      <c r="H693" s="152"/>
      <c r="I693" s="152"/>
      <c r="J693" s="152"/>
      <c r="K693" s="152"/>
      <c r="L693" s="152"/>
      <c r="M693" s="152"/>
      <c r="N693" s="152"/>
      <c r="O693" s="152"/>
      <c r="P693" s="152"/>
      <c r="Q693" s="152"/>
      <c r="R693" s="152"/>
      <c r="S693" s="152"/>
      <c r="T693" s="152"/>
      <c r="U693" s="152"/>
    </row>
    <row r="694" spans="1:21" ht="12.75">
      <c r="A694" s="152"/>
      <c r="B694" s="152"/>
      <c r="C694" s="152"/>
      <c r="D694" s="152"/>
      <c r="E694" s="152"/>
      <c r="F694" s="152"/>
      <c r="G694" s="152"/>
      <c r="H694" s="152"/>
      <c r="I694" s="152"/>
      <c r="J694" s="152"/>
      <c r="K694" s="152"/>
      <c r="L694" s="152"/>
      <c r="M694" s="152"/>
      <c r="N694" s="152"/>
      <c r="O694" s="152"/>
      <c r="P694" s="152"/>
      <c r="Q694" s="152"/>
      <c r="R694" s="152"/>
      <c r="S694" s="152"/>
      <c r="T694" s="152"/>
      <c r="U694" s="152"/>
    </row>
    <row r="695" spans="1:21" ht="12.75">
      <c r="A695" s="152"/>
      <c r="B695" s="152"/>
      <c r="C695" s="152"/>
      <c r="D695" s="152"/>
      <c r="E695" s="152"/>
      <c r="F695" s="152"/>
      <c r="G695" s="152"/>
      <c r="H695" s="152"/>
      <c r="I695" s="152"/>
      <c r="J695" s="152"/>
      <c r="K695" s="152"/>
      <c r="L695" s="152"/>
      <c r="M695" s="152"/>
      <c r="N695" s="152"/>
      <c r="O695" s="152"/>
      <c r="P695" s="152"/>
      <c r="Q695" s="152"/>
      <c r="R695" s="152"/>
      <c r="S695" s="152"/>
      <c r="T695" s="152"/>
      <c r="U695" s="152"/>
    </row>
    <row r="696" spans="1:21" ht="12.75">
      <c r="A696" s="152"/>
      <c r="B696" s="152"/>
      <c r="C696" s="152"/>
      <c r="D696" s="152"/>
      <c r="E696" s="152"/>
      <c r="F696" s="152"/>
      <c r="G696" s="152"/>
      <c r="H696" s="152"/>
      <c r="I696" s="152"/>
      <c r="J696" s="152"/>
      <c r="K696" s="152"/>
      <c r="L696" s="152"/>
      <c r="M696" s="152"/>
      <c r="N696" s="152"/>
      <c r="O696" s="152"/>
      <c r="P696" s="152"/>
      <c r="Q696" s="152"/>
      <c r="R696" s="152"/>
      <c r="S696" s="152"/>
      <c r="T696" s="152"/>
      <c r="U696" s="152"/>
    </row>
    <row r="697" spans="1:21" ht="12.75">
      <c r="A697" s="152"/>
      <c r="B697" s="152"/>
      <c r="C697" s="152"/>
      <c r="D697" s="152"/>
      <c r="E697" s="152"/>
      <c r="F697" s="152"/>
      <c r="G697" s="152"/>
      <c r="H697" s="152"/>
      <c r="I697" s="152"/>
      <c r="J697" s="152"/>
      <c r="K697" s="152"/>
      <c r="L697" s="152"/>
      <c r="M697" s="152"/>
      <c r="N697" s="152"/>
      <c r="O697" s="152"/>
      <c r="P697" s="152"/>
      <c r="Q697" s="152"/>
      <c r="R697" s="152"/>
      <c r="S697" s="152"/>
      <c r="T697" s="152"/>
      <c r="U697" s="152"/>
    </row>
    <row r="698" spans="1:21" ht="12.75">
      <c r="A698" s="152"/>
      <c r="B698" s="152"/>
      <c r="C698" s="152"/>
      <c r="D698" s="152"/>
      <c r="E698" s="152"/>
      <c r="F698" s="152"/>
      <c r="G698" s="152"/>
      <c r="H698" s="152"/>
      <c r="I698" s="152"/>
      <c r="J698" s="152"/>
      <c r="K698" s="152"/>
      <c r="L698" s="152"/>
      <c r="M698" s="152"/>
      <c r="N698" s="152"/>
      <c r="O698" s="152"/>
      <c r="P698" s="152"/>
      <c r="Q698" s="152"/>
      <c r="R698" s="152"/>
      <c r="S698" s="152"/>
      <c r="T698" s="152"/>
      <c r="U698" s="152"/>
    </row>
    <row r="699" spans="1:21" ht="12.75">
      <c r="A699" s="152"/>
      <c r="B699" s="152"/>
      <c r="C699" s="152"/>
      <c r="D699" s="152"/>
      <c r="E699" s="152"/>
      <c r="F699" s="152"/>
      <c r="G699" s="152"/>
      <c r="H699" s="152"/>
      <c r="I699" s="152"/>
      <c r="J699" s="152"/>
      <c r="K699" s="152"/>
      <c r="L699" s="152"/>
      <c r="M699" s="152"/>
      <c r="N699" s="152"/>
      <c r="O699" s="152"/>
      <c r="P699" s="152"/>
      <c r="Q699" s="152"/>
      <c r="R699" s="152"/>
      <c r="S699" s="152"/>
      <c r="T699" s="152"/>
      <c r="U699" s="152"/>
    </row>
    <row r="700" spans="1:21" ht="12.75">
      <c r="A700" s="152"/>
      <c r="B700" s="152"/>
      <c r="C700" s="152"/>
      <c r="D700" s="152"/>
      <c r="E700" s="152"/>
      <c r="F700" s="152"/>
      <c r="G700" s="152"/>
      <c r="H700" s="152"/>
      <c r="I700" s="152"/>
      <c r="J700" s="152"/>
      <c r="K700" s="152"/>
      <c r="L700" s="152"/>
      <c r="M700" s="152"/>
      <c r="N700" s="152"/>
      <c r="O700" s="152"/>
      <c r="P700" s="152"/>
      <c r="Q700" s="152"/>
      <c r="R700" s="152"/>
      <c r="S700" s="152"/>
      <c r="T700" s="152"/>
      <c r="U700" s="152"/>
    </row>
    <row r="701" spans="1:21" ht="12.75">
      <c r="A701" s="152"/>
      <c r="B701" s="152"/>
      <c r="C701" s="152"/>
      <c r="D701" s="152"/>
      <c r="E701" s="152"/>
      <c r="F701" s="152"/>
      <c r="G701" s="152"/>
      <c r="H701" s="152"/>
      <c r="I701" s="152"/>
      <c r="J701" s="152"/>
      <c r="K701" s="152"/>
      <c r="L701" s="152"/>
      <c r="M701" s="152"/>
      <c r="N701" s="152"/>
      <c r="O701" s="152"/>
      <c r="P701" s="152"/>
      <c r="Q701" s="152"/>
      <c r="R701" s="152"/>
      <c r="S701" s="152"/>
      <c r="T701" s="152"/>
      <c r="U701" s="152"/>
    </row>
    <row r="702" spans="1:21" ht="12.75">
      <c r="A702" s="152"/>
      <c r="B702" s="152"/>
      <c r="C702" s="152"/>
      <c r="D702" s="152"/>
      <c r="E702" s="152"/>
      <c r="F702" s="152"/>
      <c r="G702" s="152"/>
      <c r="H702" s="152"/>
      <c r="I702" s="152"/>
      <c r="J702" s="152"/>
      <c r="K702" s="152"/>
      <c r="L702" s="152"/>
      <c r="M702" s="152"/>
      <c r="N702" s="152"/>
      <c r="O702" s="152"/>
      <c r="P702" s="152"/>
      <c r="Q702" s="152"/>
      <c r="R702" s="152"/>
      <c r="S702" s="152"/>
      <c r="T702" s="152"/>
      <c r="U702" s="152"/>
    </row>
    <row r="703" spans="1:21" ht="12.75">
      <c r="A703" s="152"/>
      <c r="B703" s="152"/>
      <c r="C703" s="152"/>
      <c r="D703" s="152"/>
      <c r="E703" s="152"/>
      <c r="F703" s="152"/>
      <c r="G703" s="152"/>
      <c r="H703" s="152"/>
      <c r="I703" s="152"/>
      <c r="J703" s="152"/>
      <c r="K703" s="152"/>
      <c r="L703" s="152"/>
      <c r="M703" s="152"/>
      <c r="N703" s="152"/>
      <c r="O703" s="152"/>
      <c r="P703" s="152"/>
      <c r="Q703" s="152"/>
      <c r="R703" s="152"/>
      <c r="S703" s="152"/>
      <c r="T703" s="152"/>
      <c r="U703" s="152"/>
    </row>
    <row r="704" spans="1:21" ht="12.75">
      <c r="A704" s="152"/>
      <c r="B704" s="152"/>
      <c r="C704" s="152"/>
      <c r="D704" s="152"/>
      <c r="E704" s="152"/>
      <c r="F704" s="152"/>
      <c r="G704" s="152"/>
      <c r="H704" s="152"/>
      <c r="I704" s="152"/>
      <c r="J704" s="152"/>
      <c r="K704" s="152"/>
      <c r="L704" s="152"/>
      <c r="M704" s="152"/>
      <c r="N704" s="152"/>
      <c r="O704" s="152"/>
      <c r="P704" s="152"/>
      <c r="Q704" s="152"/>
      <c r="R704" s="152"/>
      <c r="S704" s="152"/>
      <c r="T704" s="152"/>
      <c r="U704" s="152"/>
    </row>
    <row r="705" spans="1:21" ht="12.75">
      <c r="A705" s="152"/>
      <c r="B705" s="152"/>
      <c r="C705" s="152"/>
      <c r="D705" s="152"/>
      <c r="E705" s="152"/>
      <c r="F705" s="152"/>
      <c r="G705" s="152"/>
      <c r="H705" s="152"/>
      <c r="I705" s="152"/>
      <c r="J705" s="152"/>
      <c r="K705" s="152"/>
      <c r="L705" s="152"/>
      <c r="M705" s="152"/>
      <c r="N705" s="152"/>
      <c r="O705" s="152"/>
      <c r="P705" s="152"/>
      <c r="Q705" s="152"/>
      <c r="R705" s="152"/>
      <c r="S705" s="152"/>
      <c r="T705" s="152"/>
      <c r="U705" s="152"/>
    </row>
    <row r="706" spans="1:21" ht="12.75">
      <c r="A706" s="152"/>
      <c r="B706" s="152"/>
      <c r="C706" s="152"/>
      <c r="D706" s="152"/>
      <c r="E706" s="152"/>
      <c r="F706" s="152"/>
      <c r="G706" s="152"/>
      <c r="H706" s="152"/>
      <c r="I706" s="152"/>
      <c r="J706" s="152"/>
      <c r="K706" s="152"/>
      <c r="L706" s="152"/>
      <c r="M706" s="152"/>
      <c r="N706" s="152"/>
      <c r="O706" s="152"/>
      <c r="P706" s="152"/>
      <c r="Q706" s="152"/>
      <c r="R706" s="152"/>
      <c r="S706" s="152"/>
      <c r="T706" s="152"/>
      <c r="U706" s="152"/>
    </row>
    <row r="707" spans="1:21" ht="12.75">
      <c r="A707" s="152"/>
      <c r="B707" s="152"/>
      <c r="C707" s="152"/>
      <c r="D707" s="152"/>
      <c r="E707" s="152"/>
      <c r="F707" s="152"/>
      <c r="G707" s="152"/>
      <c r="H707" s="152"/>
      <c r="I707" s="152"/>
      <c r="J707" s="152"/>
      <c r="K707" s="152"/>
      <c r="L707" s="152"/>
      <c r="M707" s="152"/>
      <c r="N707" s="152"/>
      <c r="O707" s="152"/>
      <c r="P707" s="152"/>
      <c r="Q707" s="152"/>
      <c r="R707" s="152"/>
      <c r="S707" s="152"/>
      <c r="T707" s="152"/>
      <c r="U707" s="152"/>
    </row>
    <row r="708" spans="1:21" ht="12.75">
      <c r="A708" s="152"/>
      <c r="B708" s="152"/>
      <c r="C708" s="152"/>
      <c r="D708" s="152"/>
      <c r="E708" s="152"/>
      <c r="F708" s="152"/>
      <c r="G708" s="152"/>
      <c r="H708" s="152"/>
      <c r="I708" s="152"/>
      <c r="J708" s="152"/>
      <c r="K708" s="152"/>
      <c r="L708" s="152"/>
      <c r="M708" s="152"/>
      <c r="N708" s="152"/>
      <c r="O708" s="152"/>
      <c r="P708" s="152"/>
      <c r="Q708" s="152"/>
      <c r="R708" s="152"/>
      <c r="S708" s="152"/>
      <c r="T708" s="152"/>
      <c r="U708" s="152"/>
    </row>
    <row r="709" spans="1:21" ht="12.75">
      <c r="A709" s="152"/>
      <c r="B709" s="152"/>
      <c r="C709" s="152"/>
      <c r="D709" s="152"/>
      <c r="E709" s="152"/>
      <c r="F709" s="152"/>
      <c r="G709" s="152"/>
      <c r="H709" s="152"/>
      <c r="I709" s="152"/>
      <c r="J709" s="152"/>
      <c r="K709" s="152"/>
      <c r="L709" s="152"/>
      <c r="M709" s="152"/>
      <c r="N709" s="152"/>
      <c r="O709" s="152"/>
      <c r="P709" s="152"/>
      <c r="Q709" s="152"/>
      <c r="R709" s="152"/>
      <c r="S709" s="152"/>
      <c r="T709" s="152"/>
      <c r="U709" s="152"/>
    </row>
    <row r="710" spans="1:21" ht="12.75">
      <c r="A710" s="152"/>
      <c r="B710" s="152"/>
      <c r="C710" s="152"/>
      <c r="D710" s="152"/>
      <c r="E710" s="152"/>
      <c r="F710" s="152"/>
      <c r="G710" s="152"/>
      <c r="H710" s="152"/>
      <c r="I710" s="152"/>
      <c r="J710" s="152"/>
      <c r="K710" s="152"/>
      <c r="L710" s="152"/>
      <c r="M710" s="152"/>
      <c r="N710" s="152"/>
      <c r="O710" s="152"/>
      <c r="P710" s="152"/>
      <c r="Q710" s="152"/>
      <c r="R710" s="152"/>
      <c r="S710" s="152"/>
      <c r="T710" s="152"/>
      <c r="U710" s="152"/>
    </row>
    <row r="711" spans="1:21" ht="12.75">
      <c r="A711" s="152"/>
      <c r="B711" s="152"/>
      <c r="C711" s="152"/>
      <c r="D711" s="152"/>
      <c r="E711" s="152"/>
      <c r="F711" s="152"/>
      <c r="G711" s="152"/>
      <c r="H711" s="152"/>
      <c r="I711" s="152"/>
      <c r="J711" s="152"/>
      <c r="K711" s="152"/>
      <c r="L711" s="152"/>
      <c r="M711" s="152"/>
      <c r="N711" s="152"/>
      <c r="O711" s="152"/>
      <c r="P711" s="152"/>
      <c r="Q711" s="152"/>
      <c r="R711" s="152"/>
      <c r="S711" s="152"/>
      <c r="T711" s="152"/>
      <c r="U711" s="152"/>
    </row>
    <row r="712" spans="1:21" ht="12.75">
      <c r="A712" s="152"/>
      <c r="B712" s="152"/>
      <c r="C712" s="152"/>
      <c r="D712" s="152"/>
      <c r="E712" s="152"/>
      <c r="F712" s="152"/>
      <c r="G712" s="152"/>
      <c r="H712" s="152"/>
      <c r="I712" s="152"/>
      <c r="J712" s="152"/>
      <c r="K712" s="152"/>
      <c r="L712" s="152"/>
      <c r="M712" s="152"/>
      <c r="N712" s="152"/>
      <c r="O712" s="152"/>
      <c r="P712" s="152"/>
      <c r="Q712" s="152"/>
      <c r="R712" s="152"/>
      <c r="S712" s="152"/>
      <c r="T712" s="152"/>
      <c r="U712" s="152"/>
    </row>
    <row r="713" spans="1:21" ht="12.75">
      <c r="A713" s="152"/>
      <c r="B713" s="152"/>
      <c r="C713" s="152"/>
      <c r="D713" s="152"/>
      <c r="E713" s="152"/>
      <c r="F713" s="152"/>
      <c r="G713" s="152"/>
      <c r="H713" s="152"/>
      <c r="I713" s="152"/>
      <c r="J713" s="152"/>
      <c r="K713" s="152"/>
      <c r="L713" s="152"/>
      <c r="M713" s="152"/>
      <c r="N713" s="152"/>
      <c r="O713" s="152"/>
      <c r="P713" s="152"/>
      <c r="Q713" s="152"/>
      <c r="R713" s="152"/>
      <c r="S713" s="152"/>
      <c r="T713" s="152"/>
      <c r="U713" s="152"/>
    </row>
    <row r="714" spans="1:21" ht="12.75">
      <c r="A714" s="152"/>
      <c r="B714" s="152"/>
      <c r="C714" s="152"/>
      <c r="D714" s="152"/>
      <c r="E714" s="152"/>
      <c r="F714" s="152"/>
      <c r="G714" s="152"/>
      <c r="H714" s="152"/>
      <c r="I714" s="152"/>
      <c r="J714" s="152"/>
      <c r="K714" s="152"/>
      <c r="L714" s="152"/>
      <c r="M714" s="152"/>
      <c r="N714" s="152"/>
      <c r="O714" s="152"/>
      <c r="P714" s="152"/>
      <c r="Q714" s="152"/>
      <c r="R714" s="152"/>
      <c r="S714" s="152"/>
      <c r="T714" s="152"/>
      <c r="U714" s="152"/>
    </row>
    <row r="715" spans="1:21" ht="12.75">
      <c r="A715" s="152"/>
      <c r="B715" s="152"/>
      <c r="C715" s="152"/>
      <c r="D715" s="152"/>
      <c r="E715" s="152"/>
      <c r="F715" s="152"/>
      <c r="G715" s="152"/>
      <c r="H715" s="152"/>
      <c r="I715" s="152"/>
      <c r="J715" s="152"/>
      <c r="K715" s="152"/>
      <c r="L715" s="152"/>
      <c r="M715" s="152"/>
      <c r="N715" s="152"/>
      <c r="O715" s="152"/>
      <c r="P715" s="152"/>
      <c r="Q715" s="152"/>
      <c r="R715" s="152"/>
      <c r="S715" s="152"/>
      <c r="T715" s="152"/>
      <c r="U715" s="152"/>
    </row>
    <row r="716" spans="1:21" ht="12.75">
      <c r="A716" s="152"/>
      <c r="B716" s="152"/>
      <c r="C716" s="152"/>
      <c r="D716" s="152"/>
      <c r="E716" s="152"/>
      <c r="F716" s="152"/>
      <c r="G716" s="152"/>
      <c r="H716" s="152"/>
      <c r="I716" s="152"/>
      <c r="J716" s="152"/>
      <c r="K716" s="152"/>
      <c r="L716" s="152"/>
      <c r="M716" s="152"/>
      <c r="N716" s="152"/>
      <c r="O716" s="152"/>
      <c r="P716" s="152"/>
      <c r="Q716" s="152"/>
      <c r="R716" s="152"/>
      <c r="S716" s="152"/>
      <c r="T716" s="152"/>
      <c r="U716" s="152"/>
    </row>
    <row r="717" spans="1:21" ht="12.75">
      <c r="A717" s="152"/>
      <c r="B717" s="152"/>
      <c r="C717" s="152"/>
      <c r="D717" s="152"/>
      <c r="E717" s="152"/>
      <c r="F717" s="152"/>
      <c r="G717" s="152"/>
      <c r="H717" s="152"/>
      <c r="I717" s="152"/>
      <c r="J717" s="152"/>
      <c r="K717" s="152"/>
      <c r="L717" s="152"/>
      <c r="M717" s="152"/>
      <c r="N717" s="152"/>
      <c r="O717" s="152"/>
      <c r="P717" s="152"/>
      <c r="Q717" s="152"/>
      <c r="R717" s="152"/>
      <c r="S717" s="152"/>
      <c r="T717" s="152"/>
      <c r="U717" s="152"/>
    </row>
    <row r="718" spans="1:21" ht="12.75">
      <c r="A718" s="152"/>
      <c r="B718" s="152"/>
      <c r="C718" s="152"/>
      <c r="D718" s="152"/>
      <c r="E718" s="152"/>
      <c r="F718" s="152"/>
      <c r="G718" s="152"/>
      <c r="H718" s="152"/>
      <c r="I718" s="152"/>
      <c r="J718" s="152"/>
      <c r="K718" s="152"/>
      <c r="L718" s="152"/>
      <c r="M718" s="152"/>
      <c r="N718" s="152"/>
      <c r="O718" s="152"/>
      <c r="P718" s="152"/>
      <c r="Q718" s="152"/>
      <c r="R718" s="152"/>
      <c r="S718" s="152"/>
      <c r="T718" s="152"/>
      <c r="U718" s="152"/>
    </row>
    <row r="719" spans="1:21" ht="12.75">
      <c r="A719" s="152"/>
      <c r="B719" s="152"/>
      <c r="C719" s="152"/>
      <c r="D719" s="152"/>
      <c r="E719" s="152"/>
      <c r="F719" s="152"/>
      <c r="G719" s="152"/>
      <c r="H719" s="152"/>
      <c r="I719" s="152"/>
      <c r="J719" s="152"/>
      <c r="K719" s="152"/>
      <c r="L719" s="152"/>
      <c r="M719" s="152"/>
      <c r="N719" s="152"/>
      <c r="O719" s="152"/>
      <c r="P719" s="152"/>
      <c r="Q719" s="152"/>
      <c r="R719" s="152"/>
      <c r="S719" s="152"/>
      <c r="T719" s="152"/>
      <c r="U719" s="152"/>
    </row>
    <row r="720" spans="1:21" ht="12.75">
      <c r="A720" s="152"/>
      <c r="B720" s="152"/>
      <c r="C720" s="152"/>
      <c r="D720" s="152"/>
      <c r="E720" s="152"/>
      <c r="F720" s="152"/>
      <c r="G720" s="152"/>
      <c r="H720" s="152"/>
      <c r="I720" s="152"/>
      <c r="J720" s="152"/>
      <c r="K720" s="152"/>
      <c r="L720" s="152"/>
      <c r="M720" s="152"/>
      <c r="N720" s="152"/>
      <c r="O720" s="152"/>
      <c r="P720" s="152"/>
      <c r="Q720" s="152"/>
      <c r="R720" s="152"/>
      <c r="S720" s="152"/>
      <c r="T720" s="152"/>
      <c r="U720" s="152"/>
    </row>
    <row r="721" spans="1:21" ht="12.75">
      <c r="A721" s="152"/>
      <c r="B721" s="152"/>
      <c r="C721" s="152"/>
      <c r="D721" s="152"/>
      <c r="E721" s="152"/>
      <c r="F721" s="152"/>
      <c r="G721" s="152"/>
      <c r="H721" s="152"/>
      <c r="I721" s="152"/>
      <c r="J721" s="152"/>
      <c r="K721" s="152"/>
      <c r="L721" s="152"/>
      <c r="M721" s="152"/>
      <c r="N721" s="152"/>
      <c r="O721" s="152"/>
      <c r="P721" s="152"/>
      <c r="Q721" s="152"/>
      <c r="R721" s="152"/>
      <c r="S721" s="152"/>
      <c r="T721" s="152"/>
      <c r="U721" s="152"/>
    </row>
    <row r="722" spans="1:21" ht="12.75">
      <c r="A722" s="152"/>
      <c r="B722" s="152"/>
      <c r="C722" s="152"/>
      <c r="D722" s="152"/>
      <c r="E722" s="152"/>
      <c r="F722" s="152"/>
      <c r="G722" s="152"/>
      <c r="H722" s="152"/>
      <c r="I722" s="152"/>
      <c r="J722" s="152"/>
      <c r="K722" s="152"/>
      <c r="L722" s="152"/>
      <c r="M722" s="152"/>
      <c r="N722" s="152"/>
      <c r="O722" s="152"/>
      <c r="P722" s="152"/>
      <c r="Q722" s="152"/>
      <c r="R722" s="152"/>
      <c r="S722" s="152"/>
      <c r="T722" s="152"/>
      <c r="U722" s="152"/>
    </row>
    <row r="723" spans="1:21" ht="12.75">
      <c r="A723" s="152"/>
      <c r="B723" s="152"/>
      <c r="C723" s="152"/>
      <c r="D723" s="152"/>
      <c r="E723" s="152"/>
      <c r="F723" s="152"/>
      <c r="G723" s="152"/>
      <c r="H723" s="152"/>
      <c r="I723" s="152"/>
      <c r="J723" s="152"/>
      <c r="K723" s="152"/>
      <c r="L723" s="152"/>
      <c r="M723" s="152"/>
      <c r="N723" s="152"/>
      <c r="O723" s="152"/>
      <c r="P723" s="152"/>
      <c r="Q723" s="152"/>
      <c r="R723" s="152"/>
      <c r="S723" s="152"/>
      <c r="T723" s="152"/>
      <c r="U723" s="152"/>
    </row>
    <row r="724" spans="1:21" ht="12.75">
      <c r="A724" s="152"/>
      <c r="B724" s="152"/>
      <c r="C724" s="152"/>
      <c r="D724" s="152"/>
      <c r="E724" s="152"/>
      <c r="F724" s="152"/>
      <c r="G724" s="152"/>
      <c r="H724" s="152"/>
      <c r="I724" s="152"/>
      <c r="J724" s="152"/>
      <c r="K724" s="152"/>
      <c r="L724" s="152"/>
      <c r="M724" s="152"/>
      <c r="N724" s="152"/>
      <c r="O724" s="152"/>
      <c r="P724" s="152"/>
      <c r="Q724" s="152"/>
      <c r="R724" s="152"/>
      <c r="S724" s="152"/>
      <c r="T724" s="152"/>
      <c r="U724" s="152"/>
    </row>
    <row r="725" spans="1:21" ht="12.75">
      <c r="A725" s="152"/>
      <c r="B725" s="152"/>
      <c r="C725" s="152"/>
      <c r="D725" s="152"/>
      <c r="E725" s="152"/>
      <c r="F725" s="152"/>
      <c r="G725" s="152"/>
      <c r="H725" s="152"/>
      <c r="I725" s="152"/>
      <c r="J725" s="152"/>
      <c r="K725" s="152"/>
      <c r="L725" s="152"/>
      <c r="M725" s="152"/>
      <c r="N725" s="152"/>
      <c r="O725" s="152"/>
      <c r="P725" s="152"/>
      <c r="Q725" s="152"/>
      <c r="R725" s="152"/>
      <c r="S725" s="152"/>
      <c r="T725" s="152"/>
      <c r="U725" s="152"/>
    </row>
    <row r="726" spans="1:21" ht="12.75">
      <c r="A726" s="152"/>
      <c r="B726" s="152"/>
      <c r="C726" s="152"/>
      <c r="D726" s="152"/>
      <c r="E726" s="152"/>
      <c r="F726" s="152"/>
      <c r="G726" s="152"/>
      <c r="H726" s="152"/>
      <c r="I726" s="152"/>
      <c r="J726" s="152"/>
      <c r="K726" s="152"/>
      <c r="L726" s="152"/>
      <c r="M726" s="152"/>
      <c r="N726" s="152"/>
      <c r="O726" s="152"/>
      <c r="P726" s="152"/>
      <c r="Q726" s="152"/>
      <c r="R726" s="152"/>
      <c r="S726" s="152"/>
      <c r="T726" s="152"/>
      <c r="U726" s="152"/>
    </row>
    <row r="727" spans="1:21" ht="12.75">
      <c r="A727" s="152"/>
      <c r="B727" s="152"/>
      <c r="C727" s="152"/>
      <c r="D727" s="152"/>
      <c r="E727" s="152"/>
      <c r="F727" s="152"/>
      <c r="G727" s="152"/>
      <c r="H727" s="152"/>
      <c r="I727" s="152"/>
      <c r="J727" s="152"/>
      <c r="K727" s="152"/>
      <c r="L727" s="152"/>
      <c r="M727" s="152"/>
      <c r="N727" s="152"/>
      <c r="O727" s="152"/>
      <c r="P727" s="152"/>
      <c r="Q727" s="152"/>
      <c r="R727" s="152"/>
      <c r="S727" s="152"/>
      <c r="T727" s="152"/>
      <c r="U727" s="152"/>
    </row>
    <row r="728" spans="1:21" ht="12.75">
      <c r="A728" s="152"/>
      <c r="B728" s="152"/>
      <c r="C728" s="152"/>
      <c r="D728" s="152"/>
      <c r="E728" s="152"/>
      <c r="F728" s="152"/>
      <c r="G728" s="152"/>
      <c r="H728" s="152"/>
      <c r="I728" s="152"/>
      <c r="J728" s="152"/>
      <c r="K728" s="152"/>
      <c r="L728" s="152"/>
      <c r="M728" s="152"/>
      <c r="N728" s="152"/>
      <c r="O728" s="152"/>
      <c r="P728" s="152"/>
      <c r="Q728" s="152"/>
      <c r="R728" s="152"/>
      <c r="S728" s="152"/>
      <c r="T728" s="152"/>
      <c r="U728" s="152"/>
    </row>
    <row r="729" spans="1:21" ht="12.75">
      <c r="A729" s="152"/>
      <c r="B729" s="152"/>
      <c r="C729" s="152"/>
      <c r="D729" s="152"/>
      <c r="E729" s="152"/>
      <c r="F729" s="152"/>
      <c r="G729" s="152"/>
      <c r="H729" s="152"/>
      <c r="I729" s="152"/>
      <c r="J729" s="152"/>
      <c r="K729" s="152"/>
      <c r="L729" s="152"/>
      <c r="M729" s="152"/>
      <c r="N729" s="152"/>
      <c r="O729" s="152"/>
      <c r="P729" s="152"/>
      <c r="Q729" s="152"/>
      <c r="R729" s="152"/>
      <c r="S729" s="152"/>
      <c r="T729" s="152"/>
      <c r="U729" s="152"/>
    </row>
    <row r="730" spans="1:21" ht="12.75">
      <c r="A730" s="152"/>
      <c r="B730" s="152"/>
      <c r="C730" s="152"/>
      <c r="D730" s="152"/>
      <c r="E730" s="152"/>
      <c r="F730" s="152"/>
      <c r="G730" s="152"/>
      <c r="H730" s="152"/>
      <c r="I730" s="152"/>
      <c r="J730" s="152"/>
      <c r="K730" s="152"/>
      <c r="L730" s="152"/>
      <c r="M730" s="152"/>
      <c r="N730" s="152"/>
      <c r="O730" s="152"/>
      <c r="P730" s="152"/>
      <c r="Q730" s="152"/>
      <c r="R730" s="152"/>
      <c r="S730" s="152"/>
      <c r="T730" s="152"/>
      <c r="U730" s="152"/>
    </row>
    <row r="731" spans="1:21" ht="12.75">
      <c r="A731" s="152"/>
      <c r="B731" s="152"/>
      <c r="C731" s="152"/>
      <c r="D731" s="152"/>
      <c r="E731" s="152"/>
      <c r="F731" s="152"/>
      <c r="G731" s="152"/>
      <c r="H731" s="152"/>
      <c r="I731" s="152"/>
      <c r="J731" s="152"/>
      <c r="K731" s="152"/>
      <c r="L731" s="152"/>
      <c r="M731" s="152"/>
      <c r="N731" s="152"/>
      <c r="O731" s="152"/>
      <c r="P731" s="152"/>
      <c r="Q731" s="152"/>
      <c r="R731" s="152"/>
      <c r="S731" s="152"/>
      <c r="T731" s="152"/>
      <c r="U731" s="152"/>
    </row>
    <row r="732" spans="1:21" ht="12.75">
      <c r="A732" s="152"/>
      <c r="B732" s="152"/>
      <c r="C732" s="152"/>
      <c r="D732" s="152"/>
      <c r="E732" s="152"/>
      <c r="F732" s="152"/>
      <c r="G732" s="152"/>
      <c r="H732" s="152"/>
      <c r="I732" s="152"/>
      <c r="J732" s="152"/>
      <c r="K732" s="152"/>
      <c r="L732" s="152"/>
      <c r="M732" s="152"/>
      <c r="N732" s="152"/>
      <c r="O732" s="152"/>
      <c r="P732" s="152"/>
      <c r="Q732" s="152"/>
      <c r="R732" s="152"/>
      <c r="S732" s="152"/>
      <c r="T732" s="152"/>
      <c r="U732" s="152"/>
    </row>
    <row r="733" spans="1:21" ht="12.75">
      <c r="A733" s="152"/>
      <c r="B733" s="152"/>
      <c r="C733" s="152"/>
      <c r="D733" s="152"/>
      <c r="E733" s="152"/>
      <c r="F733" s="152"/>
      <c r="G733" s="152"/>
      <c r="H733" s="152"/>
      <c r="I733" s="152"/>
      <c r="J733" s="152"/>
      <c r="K733" s="152"/>
      <c r="L733" s="152"/>
      <c r="M733" s="152"/>
      <c r="N733" s="152"/>
      <c r="O733" s="152"/>
      <c r="P733" s="152"/>
      <c r="Q733" s="152"/>
      <c r="R733" s="152"/>
      <c r="S733" s="152"/>
      <c r="T733" s="152"/>
      <c r="U733" s="152"/>
    </row>
    <row r="734" spans="1:21" ht="12.75">
      <c r="A734" s="152"/>
      <c r="B734" s="152"/>
      <c r="C734" s="152"/>
      <c r="D734" s="152"/>
      <c r="E734" s="152"/>
      <c r="F734" s="152"/>
      <c r="G734" s="152"/>
      <c r="H734" s="152"/>
      <c r="I734" s="152"/>
      <c r="J734" s="152"/>
      <c r="K734" s="152"/>
      <c r="L734" s="152"/>
      <c r="M734" s="152"/>
      <c r="N734" s="152"/>
      <c r="O734" s="152"/>
      <c r="P734" s="152"/>
      <c r="Q734" s="152"/>
      <c r="R734" s="152"/>
      <c r="S734" s="152"/>
      <c r="T734" s="152"/>
      <c r="U734" s="152"/>
    </row>
    <row r="735" spans="1:21" ht="12.75">
      <c r="A735" s="152"/>
      <c r="B735" s="152"/>
      <c r="C735" s="152"/>
      <c r="D735" s="152"/>
      <c r="E735" s="152"/>
      <c r="F735" s="152"/>
      <c r="G735" s="152"/>
      <c r="H735" s="152"/>
      <c r="I735" s="152"/>
      <c r="J735" s="152"/>
      <c r="K735" s="152"/>
      <c r="L735" s="152"/>
      <c r="M735" s="152"/>
      <c r="N735" s="152"/>
      <c r="O735" s="152"/>
      <c r="P735" s="152"/>
      <c r="Q735" s="152"/>
      <c r="R735" s="152"/>
      <c r="S735" s="152"/>
      <c r="T735" s="152"/>
      <c r="U735" s="152"/>
    </row>
    <row r="736" spans="1:21" ht="12.75">
      <c r="A736" s="152"/>
      <c r="B736" s="152"/>
      <c r="C736" s="152"/>
      <c r="D736" s="152"/>
      <c r="E736" s="152"/>
      <c r="F736" s="152"/>
      <c r="G736" s="152"/>
      <c r="H736" s="152"/>
      <c r="I736" s="152"/>
      <c r="J736" s="152"/>
      <c r="K736" s="152"/>
      <c r="L736" s="152"/>
      <c r="M736" s="152"/>
      <c r="N736" s="152"/>
      <c r="O736" s="152"/>
      <c r="P736" s="152"/>
      <c r="Q736" s="152"/>
      <c r="R736" s="152"/>
      <c r="S736" s="152"/>
      <c r="T736" s="152"/>
      <c r="U736" s="152"/>
    </row>
    <row r="737" spans="1:21" ht="12.75">
      <c r="A737" s="152"/>
      <c r="B737" s="152"/>
      <c r="C737" s="152"/>
      <c r="D737" s="152"/>
      <c r="E737" s="152"/>
      <c r="F737" s="152"/>
      <c r="G737" s="152"/>
      <c r="H737" s="152"/>
      <c r="I737" s="152"/>
      <c r="J737" s="152"/>
      <c r="K737" s="152"/>
      <c r="L737" s="152"/>
      <c r="M737" s="152"/>
      <c r="N737" s="152"/>
      <c r="O737" s="152"/>
      <c r="P737" s="152"/>
      <c r="Q737" s="152"/>
      <c r="R737" s="152"/>
      <c r="S737" s="152"/>
      <c r="T737" s="152"/>
      <c r="U737" s="152"/>
    </row>
    <row r="738" spans="1:21" ht="12.75">
      <c r="A738" s="152"/>
      <c r="B738" s="152"/>
      <c r="C738" s="152"/>
      <c r="D738" s="152"/>
      <c r="E738" s="152"/>
      <c r="F738" s="152"/>
      <c r="G738" s="152"/>
      <c r="H738" s="152"/>
      <c r="I738" s="152"/>
      <c r="J738" s="152"/>
      <c r="K738" s="152"/>
      <c r="L738" s="152"/>
      <c r="M738" s="152"/>
      <c r="N738" s="152"/>
      <c r="O738" s="152"/>
      <c r="P738" s="152"/>
      <c r="Q738" s="152"/>
      <c r="R738" s="152"/>
      <c r="S738" s="152"/>
      <c r="T738" s="152"/>
      <c r="U738" s="152"/>
    </row>
    <row r="739" spans="1:21" ht="12.75">
      <c r="A739" s="152"/>
      <c r="B739" s="152"/>
      <c r="C739" s="152"/>
      <c r="D739" s="152"/>
      <c r="E739" s="152"/>
      <c r="F739" s="152"/>
      <c r="G739" s="152"/>
      <c r="H739" s="152"/>
      <c r="I739" s="152"/>
      <c r="J739" s="152"/>
      <c r="K739" s="152"/>
      <c r="L739" s="152"/>
      <c r="M739" s="152"/>
      <c r="N739" s="152"/>
      <c r="O739" s="152"/>
      <c r="P739" s="152"/>
      <c r="Q739" s="152"/>
      <c r="R739" s="152"/>
      <c r="S739" s="152"/>
      <c r="T739" s="152"/>
      <c r="U739" s="152"/>
    </row>
    <row r="740" spans="1:21" ht="12.75">
      <c r="A740" s="152"/>
      <c r="B740" s="152"/>
      <c r="C740" s="152"/>
      <c r="D740" s="152"/>
      <c r="E740" s="152"/>
      <c r="F740" s="152"/>
      <c r="G740" s="152"/>
      <c r="H740" s="152"/>
      <c r="I740" s="152"/>
      <c r="J740" s="152"/>
      <c r="K740" s="152"/>
      <c r="L740" s="152"/>
      <c r="M740" s="152"/>
      <c r="N740" s="152"/>
      <c r="O740" s="152"/>
      <c r="P740" s="152"/>
      <c r="Q740" s="152"/>
      <c r="R740" s="152"/>
      <c r="S740" s="152"/>
      <c r="T740" s="152"/>
      <c r="U740" s="152"/>
    </row>
    <row r="741" spans="1:21" ht="12.75">
      <c r="A741" s="152"/>
      <c r="B741" s="152"/>
      <c r="C741" s="152"/>
      <c r="D741" s="152"/>
      <c r="E741" s="152"/>
      <c r="F741" s="152"/>
      <c r="G741" s="152"/>
      <c r="H741" s="152"/>
      <c r="I741" s="152"/>
      <c r="J741" s="152"/>
      <c r="K741" s="152"/>
      <c r="L741" s="152"/>
      <c r="M741" s="152"/>
      <c r="N741" s="152"/>
      <c r="O741" s="152"/>
      <c r="P741" s="152"/>
      <c r="Q741" s="152"/>
      <c r="R741" s="152"/>
      <c r="S741" s="152"/>
      <c r="T741" s="152"/>
      <c r="U741" s="152"/>
    </row>
    <row r="742" spans="1:21" ht="12.75">
      <c r="A742" s="152"/>
      <c r="B742" s="152"/>
      <c r="C742" s="152"/>
      <c r="D742" s="152"/>
      <c r="E742" s="152"/>
      <c r="F742" s="152"/>
      <c r="G742" s="152"/>
      <c r="H742" s="152"/>
      <c r="I742" s="152"/>
      <c r="J742" s="152"/>
      <c r="K742" s="152"/>
      <c r="L742" s="152"/>
      <c r="M742" s="152"/>
      <c r="N742" s="152"/>
      <c r="O742" s="152"/>
      <c r="P742" s="152"/>
      <c r="Q742" s="152"/>
      <c r="R742" s="152"/>
      <c r="S742" s="152"/>
      <c r="T742" s="152"/>
      <c r="U742" s="152"/>
    </row>
    <row r="743" spans="1:21" ht="12.75">
      <c r="A743" s="152"/>
      <c r="B743" s="152"/>
      <c r="C743" s="152"/>
      <c r="D743" s="152"/>
      <c r="E743" s="152"/>
      <c r="F743" s="152"/>
      <c r="G743" s="152"/>
      <c r="H743" s="152"/>
      <c r="I743" s="152"/>
      <c r="J743" s="152"/>
      <c r="K743" s="152"/>
      <c r="L743" s="152"/>
      <c r="M743" s="152"/>
      <c r="N743" s="152"/>
      <c r="O743" s="152"/>
      <c r="P743" s="152"/>
      <c r="Q743" s="152"/>
      <c r="R743" s="152"/>
      <c r="S743" s="152"/>
      <c r="T743" s="152"/>
      <c r="U743" s="152"/>
    </row>
    <row r="744" spans="1:21" ht="12.75">
      <c r="A744" s="152"/>
      <c r="B744" s="152"/>
      <c r="C744" s="152"/>
      <c r="D744" s="152"/>
      <c r="E744" s="152"/>
      <c r="F744" s="152"/>
      <c r="G744" s="152"/>
      <c r="H744" s="152"/>
      <c r="I744" s="152"/>
      <c r="J744" s="152"/>
      <c r="K744" s="152"/>
      <c r="L744" s="152"/>
      <c r="M744" s="152"/>
      <c r="N744" s="152"/>
      <c r="O744" s="152"/>
      <c r="P744" s="152"/>
      <c r="Q744" s="152"/>
      <c r="R744" s="152"/>
      <c r="S744" s="152"/>
      <c r="T744" s="152"/>
      <c r="U744" s="152"/>
    </row>
    <row r="745" spans="1:21" ht="12.75">
      <c r="A745" s="152"/>
      <c r="B745" s="152"/>
      <c r="C745" s="152"/>
      <c r="D745" s="152"/>
      <c r="E745" s="152"/>
      <c r="F745" s="152"/>
      <c r="G745" s="152"/>
      <c r="H745" s="152"/>
      <c r="I745" s="152"/>
      <c r="J745" s="152"/>
      <c r="K745" s="152"/>
      <c r="L745" s="152"/>
      <c r="M745" s="152"/>
      <c r="N745" s="152"/>
      <c r="O745" s="152"/>
      <c r="P745" s="152"/>
      <c r="Q745" s="152"/>
      <c r="R745" s="152"/>
      <c r="S745" s="152"/>
      <c r="T745" s="152"/>
      <c r="U745" s="152"/>
    </row>
    <row r="746" spans="1:21" ht="12.75">
      <c r="A746" s="152"/>
      <c r="B746" s="152"/>
      <c r="C746" s="152"/>
      <c r="D746" s="152"/>
      <c r="E746" s="152"/>
      <c r="F746" s="152"/>
      <c r="G746" s="152"/>
      <c r="H746" s="152"/>
      <c r="I746" s="152"/>
      <c r="J746" s="152"/>
      <c r="K746" s="152"/>
      <c r="L746" s="152"/>
      <c r="M746" s="152"/>
      <c r="N746" s="152"/>
      <c r="O746" s="152"/>
      <c r="P746" s="152"/>
      <c r="Q746" s="152"/>
      <c r="R746" s="152"/>
      <c r="S746" s="152"/>
      <c r="T746" s="152"/>
      <c r="U746" s="152"/>
    </row>
    <row r="747" spans="1:21" ht="12.75">
      <c r="A747" s="152"/>
      <c r="B747" s="152"/>
      <c r="C747" s="152"/>
      <c r="D747" s="152"/>
      <c r="E747" s="152"/>
      <c r="F747" s="152"/>
      <c r="G747" s="152"/>
      <c r="H747" s="152"/>
      <c r="I747" s="152"/>
      <c r="J747" s="152"/>
      <c r="K747" s="152"/>
      <c r="L747" s="152"/>
      <c r="M747" s="152"/>
      <c r="N747" s="152"/>
      <c r="O747" s="152"/>
      <c r="P747" s="152"/>
      <c r="Q747" s="152"/>
      <c r="R747" s="152"/>
      <c r="S747" s="152"/>
      <c r="T747" s="152"/>
      <c r="U747" s="152"/>
    </row>
    <row r="748" spans="1:21" ht="12.75">
      <c r="A748" s="152"/>
      <c r="B748" s="152"/>
      <c r="C748" s="152"/>
      <c r="D748" s="152"/>
      <c r="E748" s="152"/>
      <c r="F748" s="152"/>
      <c r="G748" s="152"/>
      <c r="H748" s="152"/>
      <c r="I748" s="152"/>
      <c r="J748" s="152"/>
      <c r="K748" s="152"/>
      <c r="L748" s="152"/>
      <c r="M748" s="152"/>
      <c r="N748" s="152"/>
      <c r="O748" s="152"/>
      <c r="P748" s="152"/>
      <c r="Q748" s="152"/>
      <c r="R748" s="152"/>
      <c r="S748" s="152"/>
      <c r="T748" s="152"/>
      <c r="U748" s="152"/>
    </row>
    <row r="749" spans="1:21" ht="12.75">
      <c r="A749" s="152"/>
      <c r="B749" s="152"/>
      <c r="C749" s="152"/>
      <c r="D749" s="152"/>
      <c r="E749" s="152"/>
      <c r="F749" s="152"/>
      <c r="G749" s="152"/>
      <c r="H749" s="152"/>
      <c r="I749" s="152"/>
      <c r="J749" s="152"/>
      <c r="K749" s="152"/>
      <c r="L749" s="152"/>
      <c r="M749" s="152"/>
      <c r="N749" s="152"/>
      <c r="O749" s="152"/>
      <c r="P749" s="152"/>
      <c r="Q749" s="152"/>
      <c r="R749" s="152"/>
      <c r="S749" s="152"/>
      <c r="T749" s="152"/>
      <c r="U749" s="152"/>
    </row>
    <row r="750" spans="1:21" ht="12.75">
      <c r="A750" s="152"/>
      <c r="B750" s="152"/>
      <c r="C750" s="152"/>
      <c r="D750" s="152"/>
      <c r="E750" s="152"/>
      <c r="F750" s="152"/>
      <c r="G750" s="152"/>
      <c r="H750" s="152"/>
      <c r="I750" s="152"/>
      <c r="J750" s="152"/>
      <c r="K750" s="152"/>
      <c r="L750" s="152"/>
      <c r="M750" s="152"/>
      <c r="N750" s="152"/>
      <c r="O750" s="152"/>
      <c r="P750" s="152"/>
      <c r="Q750" s="152"/>
      <c r="R750" s="152"/>
      <c r="S750" s="152"/>
      <c r="T750" s="152"/>
      <c r="U750" s="152"/>
    </row>
    <row r="751" spans="1:21" ht="12.75">
      <c r="A751" s="152"/>
      <c r="B751" s="152"/>
      <c r="C751" s="152"/>
      <c r="D751" s="152"/>
      <c r="E751" s="152"/>
      <c r="F751" s="152"/>
      <c r="G751" s="152"/>
      <c r="H751" s="152"/>
      <c r="I751" s="152"/>
      <c r="J751" s="152"/>
      <c r="K751" s="152"/>
      <c r="L751" s="152"/>
      <c r="M751" s="152"/>
      <c r="N751" s="152"/>
      <c r="O751" s="152"/>
      <c r="P751" s="152"/>
      <c r="Q751" s="152"/>
      <c r="R751" s="152"/>
      <c r="S751" s="152"/>
      <c r="T751" s="152"/>
      <c r="U751" s="152"/>
    </row>
    <row r="752" spans="1:21" ht="12.75">
      <c r="A752" s="152"/>
      <c r="B752" s="152"/>
      <c r="C752" s="152"/>
      <c r="D752" s="152"/>
      <c r="E752" s="152"/>
      <c r="F752" s="152"/>
      <c r="G752" s="152"/>
      <c r="H752" s="152"/>
      <c r="I752" s="152"/>
      <c r="J752" s="152"/>
      <c r="K752" s="152"/>
      <c r="L752" s="152"/>
      <c r="M752" s="152"/>
      <c r="N752" s="152"/>
      <c r="O752" s="152"/>
      <c r="P752" s="152"/>
      <c r="Q752" s="152"/>
      <c r="R752" s="152"/>
      <c r="S752" s="152"/>
      <c r="T752" s="152"/>
      <c r="U752" s="152"/>
    </row>
    <row r="753" spans="1:21" ht="12.75">
      <c r="A753" s="152"/>
      <c r="B753" s="152"/>
      <c r="C753" s="152"/>
      <c r="D753" s="152"/>
      <c r="E753" s="152"/>
      <c r="F753" s="152"/>
      <c r="G753" s="152"/>
      <c r="H753" s="152"/>
      <c r="I753" s="152"/>
      <c r="J753" s="152"/>
      <c r="K753" s="152"/>
      <c r="L753" s="152"/>
      <c r="M753" s="152"/>
      <c r="N753" s="152"/>
      <c r="O753" s="152"/>
      <c r="P753" s="152"/>
      <c r="Q753" s="152"/>
      <c r="R753" s="152"/>
      <c r="S753" s="152"/>
      <c r="T753" s="152"/>
      <c r="U753" s="152"/>
    </row>
    <row r="754" spans="1:21" ht="12.75">
      <c r="A754" s="152"/>
      <c r="B754" s="152"/>
      <c r="C754" s="152"/>
      <c r="D754" s="152"/>
      <c r="E754" s="152"/>
      <c r="F754" s="152"/>
      <c r="G754" s="152"/>
      <c r="H754" s="152"/>
      <c r="I754" s="152"/>
      <c r="J754" s="152"/>
      <c r="K754" s="152"/>
      <c r="L754" s="152"/>
      <c r="M754" s="152"/>
      <c r="N754" s="152"/>
      <c r="O754" s="152"/>
      <c r="P754" s="152"/>
      <c r="Q754" s="152"/>
      <c r="R754" s="152"/>
      <c r="S754" s="152"/>
      <c r="T754" s="152"/>
      <c r="U754" s="152"/>
    </row>
    <row r="755" spans="1:21" ht="12.75">
      <c r="A755" s="152"/>
      <c r="B755" s="152"/>
      <c r="C755" s="152"/>
      <c r="D755" s="152"/>
      <c r="E755" s="152"/>
      <c r="F755" s="152"/>
      <c r="G755" s="152"/>
      <c r="H755" s="152"/>
      <c r="I755" s="152"/>
      <c r="J755" s="152"/>
      <c r="K755" s="152"/>
      <c r="L755" s="152"/>
      <c r="M755" s="152"/>
      <c r="N755" s="152"/>
      <c r="O755" s="152"/>
      <c r="P755" s="152"/>
      <c r="Q755" s="152"/>
      <c r="R755" s="152"/>
      <c r="S755" s="152"/>
      <c r="T755" s="152"/>
      <c r="U755" s="152"/>
    </row>
    <row r="756" spans="1:21" ht="12.75">
      <c r="A756" s="152"/>
      <c r="B756" s="152"/>
      <c r="C756" s="152"/>
      <c r="D756" s="152"/>
      <c r="E756" s="152"/>
      <c r="F756" s="152"/>
      <c r="G756" s="152"/>
      <c r="H756" s="152"/>
      <c r="I756" s="152"/>
      <c r="J756" s="152"/>
      <c r="K756" s="152"/>
      <c r="L756" s="152"/>
      <c r="M756" s="152"/>
      <c r="N756" s="152"/>
      <c r="O756" s="152"/>
      <c r="P756" s="152"/>
      <c r="Q756" s="152"/>
      <c r="R756" s="152"/>
      <c r="S756" s="152"/>
      <c r="T756" s="152"/>
      <c r="U756" s="152"/>
    </row>
    <row r="757" spans="1:21" ht="12.75">
      <c r="A757" s="152"/>
      <c r="B757" s="152"/>
      <c r="C757" s="152"/>
      <c r="D757" s="152"/>
      <c r="E757" s="152"/>
      <c r="F757" s="152"/>
      <c r="G757" s="152"/>
      <c r="H757" s="152"/>
      <c r="I757" s="152"/>
      <c r="J757" s="152"/>
      <c r="K757" s="152"/>
      <c r="L757" s="152"/>
      <c r="M757" s="152"/>
      <c r="N757" s="152"/>
      <c r="O757" s="152"/>
      <c r="P757" s="152"/>
      <c r="Q757" s="152"/>
      <c r="R757" s="152"/>
      <c r="S757" s="152"/>
      <c r="T757" s="152"/>
      <c r="U757" s="152"/>
    </row>
    <row r="758" spans="1:21" ht="12.75">
      <c r="A758" s="152"/>
      <c r="B758" s="152"/>
      <c r="C758" s="152"/>
      <c r="D758" s="152"/>
      <c r="E758" s="152"/>
      <c r="F758" s="152"/>
      <c r="G758" s="152"/>
      <c r="H758" s="152"/>
      <c r="I758" s="152"/>
      <c r="J758" s="152"/>
      <c r="K758" s="152"/>
      <c r="L758" s="152"/>
      <c r="M758" s="152"/>
      <c r="N758" s="152"/>
      <c r="O758" s="152"/>
      <c r="P758" s="152"/>
      <c r="Q758" s="152"/>
      <c r="R758" s="152"/>
      <c r="S758" s="152"/>
      <c r="T758" s="152"/>
      <c r="U758" s="152"/>
    </row>
    <row r="759" spans="1:21" ht="12.75">
      <c r="A759" s="152"/>
      <c r="B759" s="152"/>
      <c r="C759" s="152"/>
      <c r="D759" s="152"/>
      <c r="E759" s="152"/>
      <c r="F759" s="152"/>
      <c r="G759" s="152"/>
      <c r="H759" s="152"/>
      <c r="I759" s="152"/>
      <c r="J759" s="152"/>
      <c r="K759" s="152"/>
      <c r="L759" s="152"/>
      <c r="M759" s="152"/>
      <c r="N759" s="152"/>
      <c r="O759" s="152"/>
      <c r="P759" s="152"/>
      <c r="Q759" s="152"/>
      <c r="R759" s="152"/>
      <c r="S759" s="152"/>
      <c r="T759" s="152"/>
      <c r="U759" s="152"/>
    </row>
    <row r="760" spans="1:21" ht="12.75">
      <c r="A760" s="152"/>
      <c r="B760" s="152"/>
      <c r="C760" s="152"/>
      <c r="D760" s="152"/>
      <c r="E760" s="152"/>
      <c r="F760" s="152"/>
      <c r="G760" s="152"/>
      <c r="H760" s="152"/>
      <c r="I760" s="152"/>
      <c r="J760" s="152"/>
      <c r="K760" s="152"/>
      <c r="L760" s="152"/>
      <c r="M760" s="152"/>
      <c r="N760" s="152"/>
      <c r="O760" s="152"/>
      <c r="P760" s="152"/>
      <c r="Q760" s="152"/>
      <c r="R760" s="152"/>
      <c r="S760" s="152"/>
      <c r="T760" s="152"/>
      <c r="U760" s="152"/>
    </row>
    <row r="761" spans="1:21" ht="12.75">
      <c r="A761" s="152"/>
      <c r="B761" s="152"/>
      <c r="C761" s="152"/>
      <c r="D761" s="152"/>
      <c r="E761" s="152"/>
      <c r="F761" s="152"/>
      <c r="G761" s="152"/>
      <c r="H761" s="152"/>
      <c r="I761" s="152"/>
      <c r="J761" s="152"/>
      <c r="K761" s="152"/>
      <c r="L761" s="152"/>
      <c r="M761" s="152"/>
      <c r="N761" s="152"/>
      <c r="O761" s="152"/>
      <c r="P761" s="152"/>
      <c r="Q761" s="152"/>
      <c r="R761" s="152"/>
      <c r="S761" s="152"/>
      <c r="T761" s="152"/>
      <c r="U761" s="152"/>
    </row>
    <row r="762" spans="1:21" ht="12.75">
      <c r="A762" s="152"/>
      <c r="B762" s="152"/>
      <c r="C762" s="152"/>
      <c r="D762" s="152"/>
      <c r="E762" s="152"/>
      <c r="F762" s="152"/>
      <c r="G762" s="152"/>
      <c r="H762" s="152"/>
      <c r="I762" s="152"/>
      <c r="J762" s="152"/>
      <c r="K762" s="152"/>
      <c r="L762" s="152"/>
      <c r="M762" s="152"/>
      <c r="N762" s="152"/>
      <c r="O762" s="152"/>
      <c r="P762" s="152"/>
      <c r="Q762" s="152"/>
      <c r="R762" s="152"/>
      <c r="S762" s="152"/>
      <c r="T762" s="152"/>
      <c r="U762" s="152"/>
    </row>
    <row r="763" spans="1:21" ht="12.75">
      <c r="A763" s="152"/>
      <c r="B763" s="152"/>
      <c r="C763" s="152"/>
      <c r="D763" s="152"/>
      <c r="E763" s="152"/>
      <c r="F763" s="152"/>
      <c r="G763" s="152"/>
      <c r="H763" s="152"/>
      <c r="I763" s="152"/>
      <c r="J763" s="152"/>
      <c r="K763" s="152"/>
      <c r="L763" s="152"/>
      <c r="M763" s="152"/>
      <c r="N763" s="152"/>
      <c r="O763" s="152"/>
      <c r="P763" s="152"/>
      <c r="Q763" s="152"/>
      <c r="R763" s="152"/>
      <c r="S763" s="152"/>
      <c r="T763" s="152"/>
      <c r="U763" s="152"/>
    </row>
    <row r="764" spans="1:21" ht="12.75">
      <c r="A764" s="152"/>
      <c r="B764" s="152"/>
      <c r="C764" s="152"/>
      <c r="D764" s="152"/>
      <c r="E764" s="152"/>
      <c r="F764" s="152"/>
      <c r="G764" s="152"/>
      <c r="H764" s="152"/>
      <c r="I764" s="152"/>
      <c r="J764" s="152"/>
      <c r="K764" s="152"/>
      <c r="L764" s="152"/>
      <c r="M764" s="152"/>
      <c r="N764" s="152"/>
      <c r="O764" s="152"/>
      <c r="P764" s="152"/>
      <c r="Q764" s="152"/>
      <c r="R764" s="152"/>
      <c r="S764" s="152"/>
      <c r="T764" s="152"/>
      <c r="U764" s="152"/>
    </row>
    <row r="765" spans="1:21" ht="12.75">
      <c r="A765" s="152"/>
      <c r="B765" s="152"/>
      <c r="C765" s="152"/>
      <c r="D765" s="152"/>
      <c r="E765" s="152"/>
      <c r="F765" s="152"/>
      <c r="G765" s="152"/>
      <c r="H765" s="152"/>
      <c r="I765" s="152"/>
      <c r="J765" s="152"/>
      <c r="K765" s="152"/>
      <c r="L765" s="152"/>
      <c r="M765" s="152"/>
      <c r="N765" s="152"/>
      <c r="O765" s="152"/>
      <c r="P765" s="152"/>
      <c r="Q765" s="152"/>
      <c r="R765" s="152"/>
      <c r="S765" s="152"/>
      <c r="T765" s="152"/>
      <c r="U765" s="152"/>
    </row>
    <row r="766" spans="1:21" ht="12.75">
      <c r="A766" s="152"/>
      <c r="B766" s="152"/>
      <c r="C766" s="152"/>
      <c r="D766" s="152"/>
      <c r="E766" s="152"/>
      <c r="F766" s="152"/>
      <c r="G766" s="152"/>
      <c r="H766" s="152"/>
      <c r="I766" s="152"/>
      <c r="J766" s="152"/>
      <c r="K766" s="152"/>
      <c r="L766" s="152"/>
      <c r="M766" s="152"/>
      <c r="N766" s="152"/>
      <c r="O766" s="152"/>
      <c r="P766" s="152"/>
      <c r="Q766" s="152"/>
      <c r="R766" s="152"/>
      <c r="S766" s="152"/>
      <c r="T766" s="152"/>
      <c r="U766" s="152"/>
    </row>
    <row r="767" spans="1:21" ht="12.75">
      <c r="A767" s="152"/>
      <c r="B767" s="152"/>
      <c r="C767" s="152"/>
      <c r="D767" s="152"/>
      <c r="E767" s="152"/>
      <c r="F767" s="152"/>
      <c r="G767" s="152"/>
      <c r="H767" s="152"/>
      <c r="I767" s="152"/>
      <c r="J767" s="152"/>
      <c r="K767" s="152"/>
      <c r="L767" s="152"/>
      <c r="M767" s="152"/>
      <c r="N767" s="152"/>
      <c r="O767" s="152"/>
      <c r="P767" s="152"/>
      <c r="Q767" s="152"/>
      <c r="R767" s="152"/>
      <c r="S767" s="152"/>
      <c r="T767" s="152"/>
      <c r="U767" s="152"/>
    </row>
    <row r="768" spans="1:21" ht="12.75">
      <c r="A768" s="152"/>
      <c r="B768" s="152"/>
      <c r="C768" s="152"/>
      <c r="D768" s="152"/>
      <c r="E768" s="152"/>
      <c r="F768" s="152"/>
      <c r="G768" s="152"/>
      <c r="H768" s="152"/>
      <c r="I768" s="152"/>
      <c r="J768" s="152"/>
      <c r="K768" s="152"/>
      <c r="L768" s="152"/>
      <c r="M768" s="152"/>
      <c r="N768" s="152"/>
      <c r="O768" s="152"/>
      <c r="P768" s="152"/>
      <c r="Q768" s="152"/>
      <c r="R768" s="152"/>
      <c r="S768" s="152"/>
      <c r="T768" s="152"/>
      <c r="U768" s="152"/>
    </row>
    <row r="769" spans="1:21" ht="12.75">
      <c r="A769" s="152"/>
      <c r="B769" s="152"/>
      <c r="C769" s="152"/>
      <c r="D769" s="152"/>
      <c r="E769" s="152"/>
      <c r="F769" s="152"/>
      <c r="G769" s="152"/>
      <c r="H769" s="152"/>
      <c r="I769" s="152"/>
      <c r="J769" s="152"/>
      <c r="K769" s="152"/>
      <c r="L769" s="152"/>
      <c r="M769" s="152"/>
      <c r="N769" s="152"/>
      <c r="O769" s="152"/>
      <c r="P769" s="152"/>
      <c r="Q769" s="152"/>
      <c r="R769" s="152"/>
      <c r="S769" s="152"/>
      <c r="T769" s="152"/>
      <c r="U769" s="152"/>
    </row>
    <row r="770" spans="1:21" ht="12.75">
      <c r="A770" s="152"/>
      <c r="B770" s="152"/>
      <c r="C770" s="152"/>
      <c r="D770" s="152"/>
      <c r="E770" s="152"/>
      <c r="F770" s="152"/>
      <c r="G770" s="152"/>
      <c r="H770" s="152"/>
      <c r="I770" s="152"/>
      <c r="J770" s="152"/>
      <c r="K770" s="152"/>
      <c r="L770" s="152"/>
      <c r="M770" s="152"/>
      <c r="N770" s="152"/>
      <c r="O770" s="152"/>
      <c r="P770" s="152"/>
      <c r="Q770" s="152"/>
      <c r="R770" s="152"/>
      <c r="S770" s="152"/>
      <c r="T770" s="152"/>
      <c r="U770" s="152"/>
    </row>
    <row r="771" spans="1:21" ht="12.75">
      <c r="A771" s="152"/>
      <c r="B771" s="152"/>
      <c r="C771" s="152"/>
      <c r="D771" s="152"/>
      <c r="E771" s="152"/>
      <c r="F771" s="152"/>
      <c r="G771" s="152"/>
      <c r="H771" s="152"/>
      <c r="I771" s="152"/>
      <c r="J771" s="152"/>
      <c r="K771" s="152"/>
      <c r="L771" s="152"/>
      <c r="M771" s="152"/>
      <c r="N771" s="152"/>
      <c r="O771" s="152"/>
      <c r="P771" s="152"/>
      <c r="Q771" s="152"/>
      <c r="R771" s="152"/>
      <c r="S771" s="152"/>
      <c r="T771" s="152"/>
      <c r="U771" s="152"/>
    </row>
    <row r="772" spans="1:21" ht="12.75">
      <c r="A772" s="152"/>
      <c r="B772" s="152"/>
      <c r="C772" s="152"/>
      <c r="D772" s="152"/>
      <c r="E772" s="152"/>
      <c r="F772" s="152"/>
      <c r="G772" s="152"/>
      <c r="H772" s="152"/>
      <c r="I772" s="152"/>
      <c r="J772" s="152"/>
      <c r="K772" s="152"/>
      <c r="L772" s="152"/>
      <c r="M772" s="152"/>
      <c r="N772" s="152"/>
      <c r="O772" s="152"/>
      <c r="P772" s="152"/>
      <c r="Q772" s="152"/>
      <c r="R772" s="152"/>
      <c r="S772" s="152"/>
      <c r="T772" s="152"/>
      <c r="U772" s="152"/>
    </row>
    <row r="773" spans="1:21" ht="12.75">
      <c r="A773" s="152"/>
      <c r="B773" s="152"/>
      <c r="C773" s="152"/>
      <c r="D773" s="152"/>
      <c r="E773" s="152"/>
      <c r="F773" s="152"/>
      <c r="G773" s="152"/>
      <c r="H773" s="152"/>
      <c r="I773" s="152"/>
      <c r="J773" s="152"/>
      <c r="K773" s="152"/>
      <c r="L773" s="152"/>
      <c r="M773" s="152"/>
      <c r="N773" s="152"/>
      <c r="O773" s="152"/>
      <c r="P773" s="152"/>
      <c r="Q773" s="152"/>
      <c r="R773" s="152"/>
      <c r="S773" s="152"/>
      <c r="T773" s="152"/>
      <c r="U773" s="152"/>
    </row>
    <row r="774" spans="1:21" ht="12.75">
      <c r="A774" s="152"/>
      <c r="B774" s="152"/>
      <c r="C774" s="152"/>
      <c r="D774" s="152"/>
      <c r="E774" s="152"/>
      <c r="F774" s="152"/>
      <c r="G774" s="152"/>
      <c r="H774" s="152"/>
      <c r="I774" s="152"/>
      <c r="J774" s="152"/>
      <c r="K774" s="152"/>
      <c r="L774" s="152"/>
      <c r="M774" s="152"/>
      <c r="N774" s="152"/>
      <c r="O774" s="152"/>
      <c r="P774" s="152"/>
      <c r="Q774" s="152"/>
      <c r="R774" s="152"/>
      <c r="S774" s="152"/>
      <c r="T774" s="152"/>
      <c r="U774" s="152"/>
    </row>
    <row r="775" spans="1:21" ht="12.75">
      <c r="A775" s="152"/>
      <c r="B775" s="152"/>
      <c r="C775" s="152"/>
      <c r="D775" s="152"/>
      <c r="E775" s="152"/>
      <c r="F775" s="152"/>
      <c r="G775" s="152"/>
      <c r="H775" s="152"/>
      <c r="I775" s="152"/>
      <c r="J775" s="152"/>
      <c r="K775" s="152"/>
      <c r="L775" s="152"/>
      <c r="M775" s="152"/>
      <c r="N775" s="152"/>
      <c r="O775" s="152"/>
      <c r="P775" s="152"/>
      <c r="Q775" s="152"/>
      <c r="R775" s="152"/>
      <c r="S775" s="152"/>
      <c r="T775" s="152"/>
      <c r="U775" s="152"/>
    </row>
    <row r="776" spans="1:21" ht="12.75">
      <c r="A776" s="152"/>
      <c r="B776" s="152"/>
      <c r="C776" s="152"/>
      <c r="D776" s="152"/>
      <c r="E776" s="152"/>
      <c r="F776" s="152"/>
      <c r="G776" s="152"/>
      <c r="H776" s="152"/>
      <c r="I776" s="152"/>
      <c r="J776" s="152"/>
      <c r="K776" s="152"/>
      <c r="L776" s="152"/>
      <c r="M776" s="152"/>
      <c r="N776" s="152"/>
      <c r="O776" s="152"/>
      <c r="P776" s="152"/>
      <c r="Q776" s="152"/>
      <c r="R776" s="152"/>
      <c r="S776" s="152"/>
      <c r="T776" s="152"/>
      <c r="U776" s="152"/>
    </row>
    <row r="777" spans="1:21" ht="12.75">
      <c r="A777" s="152"/>
      <c r="B777" s="152"/>
      <c r="C777" s="152"/>
      <c r="D777" s="152"/>
      <c r="E777" s="152"/>
      <c r="F777" s="152"/>
      <c r="G777" s="152"/>
      <c r="H777" s="152"/>
      <c r="I777" s="152"/>
      <c r="J777" s="152"/>
      <c r="K777" s="152"/>
      <c r="L777" s="152"/>
      <c r="M777" s="152"/>
      <c r="N777" s="152"/>
      <c r="O777" s="152"/>
      <c r="P777" s="152"/>
      <c r="Q777" s="152"/>
      <c r="R777" s="152"/>
      <c r="S777" s="152"/>
      <c r="T777" s="152"/>
      <c r="U777" s="152"/>
    </row>
    <row r="778" spans="1:21" ht="12.75">
      <c r="A778" s="152"/>
      <c r="B778" s="152"/>
      <c r="C778" s="152"/>
      <c r="D778" s="152"/>
      <c r="E778" s="152"/>
      <c r="F778" s="152"/>
      <c r="G778" s="152"/>
      <c r="H778" s="152"/>
      <c r="I778" s="152"/>
      <c r="J778" s="152"/>
      <c r="K778" s="152"/>
      <c r="L778" s="152"/>
      <c r="M778" s="152"/>
      <c r="N778" s="152"/>
      <c r="O778" s="152"/>
      <c r="P778" s="152"/>
      <c r="Q778" s="152"/>
      <c r="R778" s="152"/>
      <c r="S778" s="152"/>
      <c r="T778" s="152"/>
      <c r="U778" s="152"/>
    </row>
    <row r="779" spans="1:21" ht="12.75">
      <c r="A779" s="152"/>
      <c r="B779" s="152"/>
      <c r="C779" s="152"/>
      <c r="D779" s="152"/>
      <c r="E779" s="152"/>
      <c r="F779" s="152"/>
      <c r="G779" s="152"/>
      <c r="H779" s="152"/>
      <c r="I779" s="152"/>
      <c r="J779" s="152"/>
      <c r="K779" s="152"/>
      <c r="L779" s="152"/>
      <c r="M779" s="152"/>
      <c r="N779" s="152"/>
      <c r="O779" s="152"/>
      <c r="P779" s="152"/>
      <c r="Q779" s="152"/>
      <c r="R779" s="152"/>
      <c r="S779" s="152"/>
      <c r="T779" s="152"/>
      <c r="U779" s="152"/>
    </row>
    <row r="780" spans="1:21" ht="12.75">
      <c r="A780" s="152"/>
      <c r="B780" s="152"/>
      <c r="C780" s="152"/>
      <c r="D780" s="152"/>
      <c r="E780" s="152"/>
      <c r="F780" s="152"/>
      <c r="G780" s="152"/>
      <c r="H780" s="152"/>
      <c r="I780" s="152"/>
      <c r="J780" s="152"/>
      <c r="K780" s="152"/>
      <c r="L780" s="152"/>
      <c r="M780" s="152"/>
      <c r="N780" s="152"/>
      <c r="O780" s="152"/>
      <c r="P780" s="152"/>
      <c r="Q780" s="152"/>
      <c r="R780" s="152"/>
      <c r="S780" s="152"/>
      <c r="T780" s="152"/>
      <c r="U780" s="152"/>
    </row>
    <row r="781" spans="1:21" ht="12.75">
      <c r="A781" s="152"/>
      <c r="B781" s="152"/>
      <c r="C781" s="152"/>
      <c r="D781" s="152"/>
      <c r="E781" s="152"/>
      <c r="F781" s="152"/>
      <c r="G781" s="152"/>
      <c r="H781" s="152"/>
      <c r="I781" s="152"/>
      <c r="J781" s="152"/>
      <c r="K781" s="152"/>
      <c r="L781" s="152"/>
      <c r="M781" s="152"/>
      <c r="N781" s="152"/>
      <c r="O781" s="152"/>
      <c r="P781" s="152"/>
      <c r="Q781" s="152"/>
      <c r="R781" s="152"/>
      <c r="S781" s="152"/>
      <c r="T781" s="152"/>
      <c r="U781" s="152"/>
    </row>
    <row r="782" spans="1:21" ht="12.75">
      <c r="A782" s="152"/>
      <c r="B782" s="152"/>
      <c r="C782" s="152"/>
      <c r="D782" s="152"/>
      <c r="E782" s="152"/>
      <c r="F782" s="152"/>
      <c r="G782" s="152"/>
      <c r="H782" s="152"/>
      <c r="I782" s="152"/>
      <c r="J782" s="152"/>
      <c r="K782" s="152"/>
      <c r="L782" s="152"/>
      <c r="M782" s="152"/>
      <c r="N782" s="152"/>
      <c r="O782" s="152"/>
      <c r="P782" s="152"/>
      <c r="Q782" s="152"/>
      <c r="R782" s="152"/>
      <c r="S782" s="152"/>
      <c r="T782" s="152"/>
      <c r="U782" s="152"/>
    </row>
    <row r="783" spans="1:21" ht="12.75">
      <c r="A783" s="152"/>
      <c r="B783" s="152"/>
      <c r="C783" s="152"/>
      <c r="D783" s="152"/>
      <c r="E783" s="152"/>
      <c r="F783" s="152"/>
      <c r="G783" s="152"/>
      <c r="H783" s="152"/>
      <c r="I783" s="152"/>
      <c r="J783" s="152"/>
      <c r="K783" s="152"/>
      <c r="L783" s="152"/>
      <c r="M783" s="152"/>
      <c r="N783" s="152"/>
      <c r="O783" s="152"/>
      <c r="P783" s="152"/>
      <c r="Q783" s="152"/>
      <c r="R783" s="152"/>
      <c r="S783" s="152"/>
      <c r="T783" s="152"/>
      <c r="U783" s="152"/>
    </row>
    <row r="784" spans="1:21" ht="12.75">
      <c r="A784" s="152"/>
      <c r="B784" s="152"/>
      <c r="C784" s="152"/>
      <c r="D784" s="152"/>
      <c r="E784" s="152"/>
      <c r="F784" s="152"/>
      <c r="G784" s="152"/>
      <c r="H784" s="152"/>
      <c r="I784" s="152"/>
      <c r="J784" s="152"/>
      <c r="K784" s="152"/>
      <c r="L784" s="152"/>
      <c r="M784" s="152"/>
      <c r="N784" s="152"/>
      <c r="O784" s="152"/>
      <c r="P784" s="152"/>
      <c r="Q784" s="152"/>
      <c r="R784" s="152"/>
      <c r="S784" s="152"/>
      <c r="T784" s="152"/>
      <c r="U784" s="152"/>
    </row>
    <row r="785" spans="1:21" ht="12.75">
      <c r="A785" s="152"/>
      <c r="B785" s="152"/>
      <c r="C785" s="152"/>
      <c r="D785" s="152"/>
      <c r="E785" s="152"/>
      <c r="F785" s="152"/>
      <c r="G785" s="152"/>
      <c r="H785" s="152"/>
      <c r="I785" s="152"/>
      <c r="J785" s="152"/>
      <c r="K785" s="152"/>
      <c r="L785" s="152"/>
      <c r="M785" s="152"/>
      <c r="N785" s="152"/>
      <c r="O785" s="152"/>
      <c r="P785" s="152"/>
      <c r="Q785" s="152"/>
      <c r="R785" s="152"/>
      <c r="S785" s="152"/>
      <c r="T785" s="152"/>
      <c r="U785" s="152"/>
    </row>
    <row r="786" spans="1:21" ht="12.75">
      <c r="A786" s="152"/>
      <c r="B786" s="152"/>
      <c r="C786" s="152"/>
      <c r="D786" s="152"/>
      <c r="E786" s="152"/>
      <c r="F786" s="152"/>
      <c r="G786" s="152"/>
      <c r="H786" s="152"/>
      <c r="I786" s="152"/>
      <c r="J786" s="152"/>
      <c r="K786" s="152"/>
      <c r="L786" s="152"/>
      <c r="M786" s="152"/>
      <c r="N786" s="152"/>
      <c r="O786" s="152"/>
      <c r="P786" s="152"/>
      <c r="Q786" s="152"/>
      <c r="R786" s="152"/>
      <c r="S786" s="152"/>
      <c r="T786" s="152"/>
      <c r="U786" s="152"/>
    </row>
    <row r="787" spans="1:21" ht="12.75">
      <c r="A787" s="152"/>
      <c r="B787" s="152"/>
      <c r="C787" s="152"/>
      <c r="D787" s="152"/>
      <c r="E787" s="152"/>
      <c r="F787" s="152"/>
      <c r="G787" s="152"/>
      <c r="H787" s="152"/>
      <c r="I787" s="152"/>
      <c r="J787" s="152"/>
      <c r="K787" s="152"/>
      <c r="L787" s="152"/>
      <c r="M787" s="152"/>
      <c r="N787" s="152"/>
      <c r="O787" s="152"/>
      <c r="P787" s="152"/>
      <c r="Q787" s="152"/>
      <c r="R787" s="152"/>
      <c r="S787" s="152"/>
      <c r="T787" s="152"/>
      <c r="U787" s="152"/>
    </row>
    <row r="788" spans="1:21" ht="12.75">
      <c r="A788" s="152"/>
      <c r="B788" s="152"/>
      <c r="C788" s="152"/>
      <c r="D788" s="152"/>
      <c r="E788" s="152"/>
      <c r="F788" s="152"/>
      <c r="G788" s="152"/>
      <c r="H788" s="152"/>
      <c r="I788" s="152"/>
      <c r="J788" s="152"/>
      <c r="K788" s="152"/>
      <c r="L788" s="152"/>
      <c r="M788" s="152"/>
      <c r="N788" s="152"/>
      <c r="O788" s="152"/>
      <c r="P788" s="152"/>
      <c r="Q788" s="152"/>
      <c r="R788" s="152"/>
      <c r="S788" s="152"/>
      <c r="T788" s="152"/>
      <c r="U788" s="152"/>
    </row>
    <row r="789" spans="1:21" ht="12.75">
      <c r="A789" s="152"/>
      <c r="B789" s="152"/>
      <c r="C789" s="152"/>
      <c r="D789" s="152"/>
      <c r="E789" s="152"/>
      <c r="F789" s="152"/>
      <c r="G789" s="152"/>
      <c r="H789" s="152"/>
      <c r="I789" s="152"/>
      <c r="J789" s="152"/>
      <c r="K789" s="152"/>
      <c r="L789" s="152"/>
      <c r="M789" s="152"/>
      <c r="N789" s="152"/>
      <c r="O789" s="152"/>
      <c r="P789" s="152"/>
      <c r="Q789" s="152"/>
      <c r="R789" s="152"/>
      <c r="S789" s="152"/>
      <c r="T789" s="152"/>
      <c r="U789" s="152"/>
    </row>
    <row r="790" spans="1:21" ht="12.75">
      <c r="A790" s="152"/>
      <c r="B790" s="152"/>
      <c r="C790" s="152"/>
      <c r="D790" s="152"/>
      <c r="E790" s="152"/>
      <c r="F790" s="152"/>
      <c r="G790" s="152"/>
      <c r="H790" s="152"/>
      <c r="I790" s="152"/>
      <c r="J790" s="152"/>
      <c r="K790" s="152"/>
      <c r="L790" s="152"/>
      <c r="M790" s="152"/>
      <c r="N790" s="152"/>
      <c r="O790" s="152"/>
      <c r="P790" s="152"/>
      <c r="Q790" s="152"/>
      <c r="R790" s="152"/>
      <c r="S790" s="152"/>
      <c r="T790" s="152"/>
      <c r="U790" s="152"/>
    </row>
    <row r="791" spans="1:21" ht="12.75">
      <c r="A791" s="152"/>
      <c r="B791" s="152"/>
      <c r="C791" s="152"/>
      <c r="D791" s="152"/>
      <c r="E791" s="152"/>
      <c r="F791" s="152"/>
      <c r="G791" s="152"/>
      <c r="H791" s="152"/>
      <c r="I791" s="152"/>
      <c r="J791" s="152"/>
      <c r="K791" s="152"/>
      <c r="L791" s="152"/>
      <c r="M791" s="152"/>
      <c r="N791" s="152"/>
      <c r="O791" s="152"/>
      <c r="P791" s="152"/>
      <c r="Q791" s="152"/>
      <c r="R791" s="152"/>
      <c r="S791" s="152"/>
      <c r="T791" s="152"/>
      <c r="U791" s="152"/>
    </row>
    <row r="792" spans="1:21" ht="12.75">
      <c r="A792" s="152"/>
      <c r="B792" s="152"/>
      <c r="C792" s="152"/>
      <c r="D792" s="152"/>
      <c r="E792" s="152"/>
      <c r="F792" s="152"/>
      <c r="G792" s="152"/>
      <c r="H792" s="152"/>
      <c r="I792" s="152"/>
      <c r="J792" s="152"/>
      <c r="K792" s="152"/>
      <c r="L792" s="152"/>
      <c r="M792" s="152"/>
      <c r="N792" s="152"/>
      <c r="O792" s="152"/>
      <c r="P792" s="152"/>
      <c r="Q792" s="152"/>
      <c r="R792" s="152"/>
      <c r="S792" s="152"/>
      <c r="T792" s="152"/>
      <c r="U792" s="152"/>
    </row>
    <row r="793" spans="1:21" ht="12.75">
      <c r="A793" s="152"/>
      <c r="B793" s="152"/>
      <c r="C793" s="152"/>
      <c r="D793" s="152"/>
      <c r="E793" s="152"/>
      <c r="F793" s="152"/>
      <c r="G793" s="152"/>
      <c r="H793" s="152"/>
      <c r="I793" s="152"/>
      <c r="J793" s="152"/>
      <c r="K793" s="152"/>
      <c r="L793" s="152"/>
      <c r="M793" s="152"/>
      <c r="N793" s="152"/>
      <c r="O793" s="152"/>
      <c r="P793" s="152"/>
      <c r="Q793" s="152"/>
      <c r="R793" s="152"/>
      <c r="S793" s="152"/>
      <c r="T793" s="152"/>
      <c r="U793" s="152"/>
    </row>
    <row r="794" spans="1:21" ht="12.75">
      <c r="A794" s="152"/>
      <c r="B794" s="152"/>
      <c r="C794" s="152"/>
      <c r="D794" s="152"/>
      <c r="E794" s="152"/>
      <c r="F794" s="152"/>
      <c r="G794" s="152"/>
      <c r="H794" s="152"/>
      <c r="I794" s="152"/>
      <c r="J794" s="152"/>
      <c r="K794" s="152"/>
      <c r="L794" s="152"/>
      <c r="M794" s="152"/>
      <c r="N794" s="152"/>
      <c r="O794" s="152"/>
      <c r="P794" s="152"/>
      <c r="Q794" s="152"/>
      <c r="R794" s="152"/>
      <c r="S794" s="152"/>
      <c r="T794" s="152"/>
      <c r="U794" s="152"/>
    </row>
    <row r="795" spans="1:21" ht="12.75">
      <c r="A795" s="152"/>
      <c r="B795" s="152"/>
      <c r="C795" s="152"/>
      <c r="D795" s="152"/>
      <c r="E795" s="152"/>
      <c r="F795" s="152"/>
      <c r="G795" s="152"/>
      <c r="H795" s="152"/>
      <c r="I795" s="152"/>
      <c r="J795" s="152"/>
      <c r="K795" s="152"/>
      <c r="L795" s="152"/>
      <c r="M795" s="152"/>
      <c r="N795" s="152"/>
      <c r="O795" s="152"/>
      <c r="P795" s="152"/>
      <c r="Q795" s="152"/>
      <c r="R795" s="152"/>
      <c r="S795" s="152"/>
      <c r="T795" s="152"/>
      <c r="U795" s="152"/>
    </row>
    <row r="796" spans="1:21" ht="12.75">
      <c r="A796" s="152"/>
      <c r="B796" s="152"/>
      <c r="C796" s="152"/>
      <c r="D796" s="152"/>
      <c r="E796" s="152"/>
      <c r="F796" s="152"/>
      <c r="G796" s="152"/>
      <c r="H796" s="152"/>
      <c r="I796" s="152"/>
      <c r="J796" s="152"/>
      <c r="K796" s="152"/>
      <c r="L796" s="152"/>
      <c r="M796" s="152"/>
      <c r="N796" s="152"/>
      <c r="O796" s="152"/>
      <c r="P796" s="152"/>
      <c r="Q796" s="152"/>
      <c r="R796" s="152"/>
      <c r="S796" s="152"/>
      <c r="T796" s="152"/>
      <c r="U796" s="152"/>
    </row>
    <row r="797" spans="1:21" ht="12.75">
      <c r="A797" s="152"/>
      <c r="B797" s="152"/>
      <c r="C797" s="152"/>
      <c r="D797" s="152"/>
      <c r="E797" s="152"/>
      <c r="F797" s="152"/>
      <c r="G797" s="152"/>
      <c r="H797" s="152"/>
      <c r="I797" s="152"/>
      <c r="J797" s="152"/>
      <c r="K797" s="152"/>
      <c r="L797" s="152"/>
      <c r="M797" s="152"/>
      <c r="N797" s="152"/>
      <c r="O797" s="152"/>
      <c r="P797" s="152"/>
      <c r="Q797" s="152"/>
      <c r="R797" s="152"/>
      <c r="S797" s="152"/>
      <c r="T797" s="152"/>
      <c r="U797" s="152"/>
    </row>
    <row r="798" spans="1:21" ht="12.75">
      <c r="A798" s="152"/>
      <c r="B798" s="152"/>
      <c r="C798" s="152"/>
      <c r="D798" s="152"/>
      <c r="E798" s="152"/>
      <c r="F798" s="152"/>
      <c r="G798" s="152"/>
      <c r="H798" s="152"/>
      <c r="I798" s="152"/>
      <c r="J798" s="152"/>
      <c r="K798" s="152"/>
      <c r="L798" s="152"/>
      <c r="M798" s="152"/>
      <c r="N798" s="152"/>
      <c r="O798" s="152"/>
      <c r="P798" s="152"/>
      <c r="Q798" s="152"/>
      <c r="R798" s="152"/>
      <c r="S798" s="152"/>
      <c r="T798" s="152"/>
      <c r="U798" s="152"/>
    </row>
    <row r="799" spans="1:21" ht="12.75">
      <c r="A799" s="152"/>
      <c r="B799" s="152"/>
      <c r="C799" s="152"/>
      <c r="D799" s="152"/>
      <c r="E799" s="152"/>
      <c r="F799" s="152"/>
      <c r="G799" s="152"/>
      <c r="H799" s="152"/>
      <c r="I799" s="152"/>
      <c r="J799" s="152"/>
      <c r="K799" s="152"/>
      <c r="L799" s="152"/>
      <c r="M799" s="152"/>
      <c r="N799" s="152"/>
      <c r="O799" s="152"/>
      <c r="P799" s="152"/>
      <c r="Q799" s="152"/>
      <c r="R799" s="152"/>
      <c r="S799" s="152"/>
      <c r="T799" s="152"/>
      <c r="U799" s="152"/>
    </row>
    <row r="800" spans="1:21" ht="12.75">
      <c r="A800" s="152"/>
      <c r="B800" s="152"/>
      <c r="C800" s="152"/>
      <c r="D800" s="152"/>
      <c r="E800" s="152"/>
      <c r="F800" s="152"/>
      <c r="G800" s="152"/>
      <c r="H800" s="152"/>
      <c r="I800" s="152"/>
      <c r="J800" s="152"/>
      <c r="K800" s="152"/>
      <c r="L800" s="152"/>
      <c r="M800" s="152"/>
      <c r="N800" s="152"/>
      <c r="O800" s="152"/>
      <c r="P800" s="152"/>
      <c r="Q800" s="152"/>
      <c r="R800" s="152"/>
      <c r="S800" s="152"/>
      <c r="T800" s="152"/>
      <c r="U800" s="152"/>
    </row>
    <row r="801" spans="1:21" ht="12.75">
      <c r="A801" s="152"/>
      <c r="B801" s="152"/>
      <c r="C801" s="152"/>
      <c r="D801" s="152"/>
      <c r="E801" s="152"/>
      <c r="F801" s="152"/>
      <c r="G801" s="152"/>
      <c r="H801" s="152"/>
      <c r="I801" s="152"/>
      <c r="J801" s="152"/>
      <c r="K801" s="152"/>
      <c r="L801" s="152"/>
      <c r="M801" s="152"/>
      <c r="N801" s="152"/>
      <c r="O801" s="152"/>
      <c r="P801" s="152"/>
      <c r="Q801" s="152"/>
      <c r="R801" s="152"/>
      <c r="S801" s="152"/>
      <c r="T801" s="152"/>
      <c r="U801" s="152"/>
    </row>
    <row r="802" spans="1:21" ht="12.75">
      <c r="A802" s="152"/>
      <c r="B802" s="152"/>
      <c r="C802" s="152"/>
      <c r="D802" s="152"/>
      <c r="E802" s="152"/>
      <c r="F802" s="152"/>
      <c r="G802" s="152"/>
      <c r="H802" s="152"/>
      <c r="I802" s="152"/>
      <c r="J802" s="152"/>
      <c r="K802" s="152"/>
      <c r="L802" s="152"/>
      <c r="M802" s="152"/>
      <c r="N802" s="152"/>
      <c r="O802" s="152"/>
      <c r="P802" s="152"/>
      <c r="Q802" s="152"/>
      <c r="R802" s="152"/>
      <c r="S802" s="152"/>
      <c r="T802" s="152"/>
      <c r="U802" s="152"/>
    </row>
    <row r="803" spans="1:21" ht="12.75">
      <c r="A803" s="152"/>
      <c r="B803" s="152"/>
      <c r="C803" s="152"/>
      <c r="D803" s="152"/>
      <c r="E803" s="152"/>
      <c r="F803" s="152"/>
      <c r="G803" s="152"/>
      <c r="H803" s="152"/>
      <c r="I803" s="152"/>
      <c r="J803" s="152"/>
      <c r="K803" s="152"/>
      <c r="L803" s="152"/>
      <c r="M803" s="152"/>
      <c r="N803" s="152"/>
      <c r="O803" s="152"/>
      <c r="P803" s="152"/>
      <c r="Q803" s="152"/>
      <c r="R803" s="152"/>
      <c r="S803" s="152"/>
      <c r="T803" s="152"/>
      <c r="U803" s="152"/>
    </row>
    <row r="804" spans="1:21" ht="12.75">
      <c r="A804" s="152"/>
      <c r="B804" s="152"/>
      <c r="C804" s="152"/>
      <c r="D804" s="152"/>
      <c r="E804" s="152"/>
      <c r="F804" s="152"/>
      <c r="G804" s="152"/>
      <c r="H804" s="152"/>
      <c r="I804" s="152"/>
      <c r="J804" s="152"/>
      <c r="K804" s="152"/>
      <c r="L804" s="152"/>
      <c r="M804" s="152"/>
      <c r="N804" s="152"/>
      <c r="O804" s="152"/>
      <c r="P804" s="152"/>
      <c r="Q804" s="152"/>
      <c r="R804" s="152"/>
      <c r="S804" s="152"/>
      <c r="T804" s="152"/>
      <c r="U804" s="152"/>
    </row>
    <row r="805" spans="1:21" ht="12.75">
      <c r="A805" s="152"/>
      <c r="B805" s="152"/>
      <c r="C805" s="152"/>
      <c r="D805" s="152"/>
      <c r="E805" s="152"/>
      <c r="F805" s="152"/>
      <c r="G805" s="152"/>
      <c r="H805" s="152"/>
      <c r="I805" s="152"/>
      <c r="J805" s="152"/>
      <c r="K805" s="152"/>
      <c r="L805" s="152"/>
      <c r="M805" s="152"/>
      <c r="N805" s="152"/>
      <c r="O805" s="152"/>
      <c r="P805" s="152"/>
      <c r="Q805" s="152"/>
      <c r="R805" s="152"/>
      <c r="S805" s="152"/>
      <c r="T805" s="152"/>
      <c r="U805" s="152"/>
    </row>
    <row r="806" spans="1:21" ht="12.75">
      <c r="A806" s="152"/>
      <c r="B806" s="152"/>
      <c r="C806" s="152"/>
      <c r="D806" s="152"/>
      <c r="E806" s="152"/>
      <c r="F806" s="152"/>
      <c r="G806" s="152"/>
      <c r="H806" s="152"/>
      <c r="I806" s="152"/>
      <c r="J806" s="152"/>
      <c r="K806" s="152"/>
      <c r="L806" s="152"/>
      <c r="M806" s="152"/>
      <c r="N806" s="152"/>
      <c r="O806" s="152"/>
      <c r="P806" s="152"/>
      <c r="Q806" s="152"/>
      <c r="R806" s="152"/>
      <c r="S806" s="152"/>
      <c r="T806" s="152"/>
      <c r="U806" s="152"/>
    </row>
    <row r="807" spans="1:21" ht="12.75">
      <c r="A807" s="152"/>
      <c r="B807" s="152"/>
      <c r="C807" s="152"/>
      <c r="D807" s="152"/>
      <c r="E807" s="152"/>
      <c r="F807" s="152"/>
      <c r="G807" s="152"/>
      <c r="H807" s="152"/>
      <c r="I807" s="152"/>
      <c r="J807" s="152"/>
      <c r="K807" s="152"/>
      <c r="L807" s="152"/>
      <c r="M807" s="152"/>
      <c r="N807" s="152"/>
      <c r="O807" s="152"/>
      <c r="P807" s="152"/>
      <c r="Q807" s="152"/>
      <c r="R807" s="152"/>
      <c r="S807" s="152"/>
      <c r="T807" s="152"/>
      <c r="U807" s="152"/>
    </row>
    <row r="808" spans="1:21" ht="12.75">
      <c r="A808" s="152"/>
      <c r="B808" s="152"/>
      <c r="C808" s="152"/>
      <c r="D808" s="152"/>
      <c r="E808" s="152"/>
      <c r="F808" s="152"/>
      <c r="G808" s="152"/>
      <c r="H808" s="152"/>
      <c r="I808" s="152"/>
      <c r="J808" s="152"/>
      <c r="K808" s="152"/>
      <c r="L808" s="152"/>
      <c r="M808" s="152"/>
      <c r="N808" s="152"/>
      <c r="O808" s="152"/>
      <c r="P808" s="152"/>
      <c r="Q808" s="152"/>
      <c r="R808" s="152"/>
      <c r="S808" s="152"/>
      <c r="T808" s="152"/>
      <c r="U808" s="152"/>
    </row>
    <row r="809" spans="1:21" ht="12.75">
      <c r="A809" s="152"/>
      <c r="B809" s="152"/>
      <c r="C809" s="152"/>
      <c r="D809" s="152"/>
      <c r="E809" s="152"/>
      <c r="F809" s="152"/>
      <c r="G809" s="152"/>
      <c r="H809" s="152"/>
      <c r="I809" s="152"/>
      <c r="J809" s="152"/>
      <c r="K809" s="152"/>
      <c r="L809" s="152"/>
      <c r="M809" s="152"/>
      <c r="N809" s="152"/>
      <c r="O809" s="152"/>
      <c r="P809" s="152"/>
      <c r="Q809" s="152"/>
      <c r="R809" s="152"/>
      <c r="S809" s="152"/>
      <c r="T809" s="152"/>
      <c r="U809" s="152"/>
    </row>
    <row r="810" spans="1:21" ht="12.75">
      <c r="A810" s="152"/>
      <c r="B810" s="152"/>
      <c r="C810" s="152"/>
      <c r="D810" s="152"/>
      <c r="E810" s="152"/>
      <c r="F810" s="152"/>
      <c r="G810" s="152"/>
      <c r="H810" s="152"/>
      <c r="I810" s="152"/>
      <c r="J810" s="152"/>
      <c r="K810" s="152"/>
      <c r="L810" s="152"/>
      <c r="M810" s="152"/>
      <c r="N810" s="152"/>
      <c r="O810" s="152"/>
      <c r="P810" s="152"/>
      <c r="Q810" s="152"/>
      <c r="R810" s="152"/>
      <c r="S810" s="152"/>
      <c r="T810" s="152"/>
      <c r="U810" s="152"/>
    </row>
    <row r="811" spans="1:21" ht="12.75">
      <c r="A811" s="152"/>
      <c r="B811" s="152"/>
      <c r="C811" s="152"/>
      <c r="D811" s="152"/>
      <c r="E811" s="152"/>
      <c r="F811" s="152"/>
      <c r="G811" s="152"/>
      <c r="H811" s="152"/>
      <c r="I811" s="152"/>
      <c r="J811" s="152"/>
      <c r="K811" s="152"/>
      <c r="L811" s="152"/>
      <c r="M811" s="152"/>
      <c r="N811" s="152"/>
      <c r="O811" s="152"/>
      <c r="P811" s="152"/>
      <c r="Q811" s="152"/>
      <c r="R811" s="152"/>
      <c r="S811" s="152"/>
      <c r="T811" s="152"/>
      <c r="U811" s="152"/>
    </row>
    <row r="812" spans="1:21" ht="12.75">
      <c r="A812" s="152"/>
      <c r="B812" s="152"/>
      <c r="C812" s="152"/>
      <c r="D812" s="152"/>
      <c r="E812" s="152"/>
      <c r="F812" s="152"/>
      <c r="G812" s="152"/>
      <c r="H812" s="152"/>
      <c r="I812" s="152"/>
      <c r="J812" s="152"/>
      <c r="K812" s="152"/>
      <c r="L812" s="152"/>
      <c r="M812" s="152"/>
      <c r="N812" s="152"/>
      <c r="O812" s="152"/>
      <c r="P812" s="152"/>
      <c r="Q812" s="152"/>
      <c r="R812" s="152"/>
      <c r="S812" s="152"/>
      <c r="T812" s="152"/>
      <c r="U812" s="152"/>
    </row>
    <row r="813" spans="1:21" ht="12.75">
      <c r="A813" s="152"/>
      <c r="B813" s="152"/>
      <c r="C813" s="152"/>
      <c r="D813" s="152"/>
      <c r="E813" s="152"/>
      <c r="F813" s="152"/>
      <c r="G813" s="152"/>
      <c r="H813" s="152"/>
      <c r="I813" s="152"/>
      <c r="J813" s="152"/>
      <c r="K813" s="152"/>
      <c r="L813" s="152"/>
      <c r="M813" s="152"/>
      <c r="N813" s="152"/>
      <c r="O813" s="152"/>
      <c r="P813" s="152"/>
      <c r="Q813" s="152"/>
      <c r="R813" s="152"/>
      <c r="S813" s="152"/>
      <c r="T813" s="152"/>
      <c r="U813" s="152"/>
    </row>
    <row r="814" spans="1:21" ht="12.75">
      <c r="A814" s="152"/>
      <c r="B814" s="152"/>
      <c r="C814" s="152"/>
      <c r="D814" s="152"/>
      <c r="E814" s="152"/>
      <c r="F814" s="152"/>
      <c r="G814" s="152"/>
      <c r="H814" s="152"/>
      <c r="I814" s="152"/>
      <c r="J814" s="152"/>
      <c r="K814" s="152"/>
      <c r="L814" s="152"/>
      <c r="M814" s="152"/>
      <c r="N814" s="152"/>
      <c r="O814" s="152"/>
      <c r="P814" s="152"/>
      <c r="Q814" s="152"/>
      <c r="R814" s="152"/>
      <c r="S814" s="152"/>
      <c r="T814" s="152"/>
      <c r="U814" s="152"/>
    </row>
    <row r="815" spans="1:21" ht="12.75">
      <c r="A815" s="152"/>
      <c r="B815" s="152"/>
      <c r="C815" s="152"/>
      <c r="D815" s="152"/>
      <c r="E815" s="152"/>
      <c r="F815" s="152"/>
      <c r="G815" s="152"/>
      <c r="H815" s="152"/>
      <c r="I815" s="152"/>
      <c r="J815" s="152"/>
      <c r="K815" s="152"/>
      <c r="L815" s="152"/>
      <c r="M815" s="152"/>
      <c r="N815" s="152"/>
      <c r="O815" s="152"/>
      <c r="P815" s="152"/>
      <c r="Q815" s="152"/>
      <c r="R815" s="152"/>
      <c r="S815" s="152"/>
      <c r="T815" s="152"/>
      <c r="U815" s="152"/>
    </row>
    <row r="816" spans="1:21" ht="12.75">
      <c r="A816" s="152"/>
      <c r="B816" s="152"/>
      <c r="C816" s="152"/>
      <c r="D816" s="152"/>
      <c r="E816" s="152"/>
      <c r="F816" s="152"/>
      <c r="G816" s="152"/>
      <c r="H816" s="152"/>
      <c r="I816" s="152"/>
      <c r="J816" s="152"/>
      <c r="K816" s="152"/>
      <c r="L816" s="152"/>
      <c r="M816" s="152"/>
      <c r="N816" s="152"/>
      <c r="O816" s="152"/>
      <c r="P816" s="152"/>
      <c r="Q816" s="152"/>
      <c r="R816" s="152"/>
      <c r="S816" s="152"/>
      <c r="T816" s="152"/>
      <c r="U816" s="152"/>
    </row>
    <row r="817" spans="1:21" ht="12.75">
      <c r="A817" s="152"/>
      <c r="B817" s="152"/>
      <c r="C817" s="152"/>
      <c r="D817" s="152"/>
      <c r="E817" s="152"/>
      <c r="F817" s="152"/>
      <c r="G817" s="152"/>
      <c r="H817" s="152"/>
      <c r="I817" s="152"/>
      <c r="J817" s="152"/>
      <c r="K817" s="152"/>
      <c r="L817" s="152"/>
      <c r="M817" s="152"/>
      <c r="N817" s="152"/>
      <c r="O817" s="152"/>
      <c r="P817" s="152"/>
      <c r="Q817" s="152"/>
      <c r="R817" s="152"/>
      <c r="S817" s="152"/>
      <c r="T817" s="152"/>
      <c r="U817" s="152"/>
    </row>
    <row r="818" spans="1:21" ht="12.75">
      <c r="A818" s="152"/>
      <c r="B818" s="152"/>
      <c r="C818" s="152"/>
      <c r="D818" s="152"/>
      <c r="E818" s="152"/>
      <c r="F818" s="152"/>
      <c r="G818" s="152"/>
      <c r="H818" s="152"/>
      <c r="I818" s="152"/>
      <c r="J818" s="152"/>
      <c r="K818" s="152"/>
      <c r="L818" s="152"/>
      <c r="M818" s="152"/>
      <c r="N818" s="152"/>
      <c r="O818" s="152"/>
      <c r="P818" s="152"/>
      <c r="Q818" s="152"/>
      <c r="R818" s="152"/>
      <c r="S818" s="152"/>
      <c r="T818" s="152"/>
      <c r="U818" s="152"/>
    </row>
    <row r="819" spans="1:21" ht="12.75">
      <c r="A819" s="152"/>
      <c r="B819" s="152"/>
      <c r="C819" s="152"/>
      <c r="D819" s="152"/>
      <c r="E819" s="152"/>
      <c r="F819" s="152"/>
      <c r="G819" s="152"/>
      <c r="H819" s="152"/>
      <c r="I819" s="152"/>
      <c r="J819" s="152"/>
      <c r="K819" s="152"/>
      <c r="L819" s="152"/>
      <c r="M819" s="152"/>
      <c r="N819" s="152"/>
      <c r="O819" s="152"/>
      <c r="P819" s="152"/>
      <c r="Q819" s="152"/>
      <c r="R819" s="152"/>
      <c r="S819" s="152"/>
      <c r="T819" s="152"/>
      <c r="U819" s="152"/>
    </row>
    <row r="820" spans="1:21" ht="12.75">
      <c r="A820" s="152"/>
      <c r="B820" s="152"/>
      <c r="C820" s="152"/>
      <c r="D820" s="152"/>
      <c r="E820" s="152"/>
      <c r="F820" s="152"/>
      <c r="G820" s="152"/>
      <c r="H820" s="152"/>
      <c r="I820" s="152"/>
      <c r="J820" s="152"/>
      <c r="K820" s="152"/>
      <c r="L820" s="152"/>
      <c r="M820" s="152"/>
      <c r="N820" s="152"/>
      <c r="O820" s="152"/>
      <c r="P820" s="152"/>
      <c r="Q820" s="152"/>
      <c r="R820" s="152"/>
      <c r="S820" s="152"/>
      <c r="T820" s="152"/>
      <c r="U820" s="152"/>
    </row>
    <row r="821" spans="1:21" ht="12.75">
      <c r="A821" s="152"/>
      <c r="B821" s="152"/>
      <c r="C821" s="152"/>
      <c r="D821" s="152"/>
      <c r="E821" s="152"/>
      <c r="F821" s="152"/>
      <c r="G821" s="152"/>
      <c r="H821" s="152"/>
      <c r="I821" s="152"/>
      <c r="J821" s="152"/>
      <c r="K821" s="152"/>
      <c r="L821" s="152"/>
      <c r="M821" s="152"/>
      <c r="N821" s="152"/>
      <c r="O821" s="152"/>
      <c r="P821" s="152"/>
      <c r="Q821" s="152"/>
      <c r="R821" s="152"/>
      <c r="S821" s="152"/>
      <c r="T821" s="152"/>
      <c r="U821" s="152"/>
    </row>
    <row r="822" spans="1:21" ht="12.75">
      <c r="A822" s="152"/>
      <c r="B822" s="152"/>
      <c r="C822" s="152"/>
      <c r="D822" s="152"/>
      <c r="E822" s="152"/>
      <c r="F822" s="152"/>
      <c r="G822" s="152"/>
      <c r="H822" s="152"/>
      <c r="I822" s="152"/>
      <c r="J822" s="152"/>
      <c r="K822" s="152"/>
      <c r="L822" s="152"/>
      <c r="M822" s="152"/>
      <c r="N822" s="152"/>
      <c r="O822" s="152"/>
      <c r="P822" s="152"/>
      <c r="Q822" s="152"/>
      <c r="R822" s="152"/>
      <c r="S822" s="152"/>
      <c r="T822" s="152"/>
      <c r="U822" s="152"/>
    </row>
    <row r="823" spans="1:21" ht="12.75">
      <c r="A823" s="152"/>
      <c r="B823" s="152"/>
      <c r="C823" s="152"/>
      <c r="D823" s="152"/>
      <c r="E823" s="152"/>
      <c r="F823" s="152"/>
      <c r="G823" s="152"/>
      <c r="H823" s="152"/>
      <c r="I823" s="152"/>
      <c r="J823" s="152"/>
      <c r="K823" s="152"/>
      <c r="L823" s="152"/>
      <c r="M823" s="152"/>
      <c r="N823" s="152"/>
      <c r="O823" s="152"/>
      <c r="P823" s="152"/>
      <c r="Q823" s="152"/>
      <c r="R823" s="152"/>
      <c r="S823" s="152"/>
      <c r="T823" s="152"/>
      <c r="U823" s="152"/>
    </row>
    <row r="824" spans="1:21" ht="12.75">
      <c r="A824" s="152"/>
      <c r="B824" s="152"/>
      <c r="C824" s="152"/>
      <c r="D824" s="152"/>
      <c r="E824" s="152"/>
      <c r="F824" s="152"/>
      <c r="G824" s="152"/>
      <c r="H824" s="152"/>
      <c r="I824" s="152"/>
      <c r="J824" s="152"/>
      <c r="K824" s="152"/>
      <c r="L824" s="152"/>
      <c r="M824" s="152"/>
      <c r="N824" s="152"/>
      <c r="O824" s="152"/>
      <c r="P824" s="152"/>
      <c r="Q824" s="152"/>
      <c r="R824" s="152"/>
      <c r="S824" s="152"/>
      <c r="T824" s="152"/>
      <c r="U824" s="152"/>
    </row>
    <row r="825" spans="1:21" ht="12.75">
      <c r="A825" s="152"/>
      <c r="B825" s="152"/>
      <c r="C825" s="152"/>
      <c r="D825" s="152"/>
      <c r="E825" s="152"/>
      <c r="F825" s="152"/>
      <c r="G825" s="152"/>
      <c r="H825" s="152"/>
      <c r="I825" s="152"/>
      <c r="J825" s="152"/>
      <c r="K825" s="152"/>
      <c r="L825" s="152"/>
      <c r="M825" s="152"/>
      <c r="N825" s="152"/>
      <c r="O825" s="152"/>
      <c r="P825" s="152"/>
      <c r="Q825" s="152"/>
      <c r="R825" s="152"/>
      <c r="S825" s="152"/>
      <c r="T825" s="152"/>
      <c r="U825" s="152"/>
    </row>
    <row r="826" spans="1:21" ht="12.75">
      <c r="A826" s="152"/>
      <c r="B826" s="152"/>
      <c r="C826" s="152"/>
      <c r="D826" s="152"/>
      <c r="E826" s="152"/>
      <c r="F826" s="152"/>
      <c r="G826" s="152"/>
      <c r="H826" s="152"/>
      <c r="I826" s="152"/>
      <c r="J826" s="152"/>
      <c r="K826" s="152"/>
      <c r="L826" s="152"/>
      <c r="M826" s="152"/>
      <c r="N826" s="152"/>
      <c r="O826" s="152"/>
      <c r="P826" s="152"/>
      <c r="Q826" s="152"/>
      <c r="R826" s="152"/>
      <c r="S826" s="152"/>
      <c r="T826" s="152"/>
      <c r="U826" s="152"/>
    </row>
    <row r="827" spans="1:21" ht="12.75">
      <c r="A827" s="152"/>
      <c r="B827" s="152"/>
      <c r="C827" s="152"/>
      <c r="D827" s="152"/>
      <c r="E827" s="152"/>
      <c r="F827" s="152"/>
      <c r="G827" s="152"/>
      <c r="H827" s="152"/>
      <c r="I827" s="152"/>
      <c r="J827" s="152"/>
      <c r="K827" s="152"/>
      <c r="L827" s="152"/>
      <c r="M827" s="152"/>
      <c r="N827" s="152"/>
      <c r="O827" s="152"/>
      <c r="P827" s="152"/>
      <c r="Q827" s="152"/>
      <c r="R827" s="152"/>
      <c r="S827" s="152"/>
      <c r="T827" s="152"/>
      <c r="U827" s="152"/>
    </row>
    <row r="828" spans="1:21" ht="12.75">
      <c r="A828" s="152"/>
      <c r="B828" s="152"/>
      <c r="C828" s="152"/>
      <c r="D828" s="152"/>
      <c r="E828" s="152"/>
      <c r="F828" s="152"/>
      <c r="G828" s="152"/>
      <c r="H828" s="152"/>
      <c r="I828" s="152"/>
      <c r="J828" s="152"/>
      <c r="K828" s="152"/>
      <c r="L828" s="152"/>
      <c r="M828" s="152"/>
      <c r="N828" s="152"/>
      <c r="O828" s="152"/>
      <c r="P828" s="152"/>
      <c r="Q828" s="152"/>
      <c r="R828" s="152"/>
      <c r="S828" s="152"/>
      <c r="T828" s="152"/>
      <c r="U828" s="152"/>
    </row>
    <row r="829" spans="1:21" ht="12.75">
      <c r="A829" s="152"/>
      <c r="B829" s="152"/>
      <c r="C829" s="152"/>
      <c r="D829" s="152"/>
      <c r="E829" s="152"/>
      <c r="F829" s="152"/>
      <c r="G829" s="152"/>
      <c r="H829" s="152"/>
      <c r="I829" s="152"/>
      <c r="J829" s="152"/>
      <c r="K829" s="152"/>
      <c r="L829" s="152"/>
      <c r="M829" s="152"/>
      <c r="N829" s="152"/>
      <c r="O829" s="152"/>
      <c r="P829" s="152"/>
      <c r="Q829" s="152"/>
      <c r="R829" s="152"/>
      <c r="S829" s="152"/>
      <c r="T829" s="152"/>
      <c r="U829" s="152"/>
    </row>
    <row r="830" spans="1:21" ht="12.75">
      <c r="A830" s="152"/>
      <c r="B830" s="152"/>
      <c r="C830" s="152"/>
      <c r="D830" s="152"/>
      <c r="E830" s="152"/>
      <c r="F830" s="152"/>
      <c r="G830" s="152"/>
      <c r="H830" s="152"/>
      <c r="I830" s="152"/>
      <c r="J830" s="152"/>
      <c r="K830" s="152"/>
      <c r="L830" s="152"/>
      <c r="M830" s="152"/>
      <c r="N830" s="152"/>
      <c r="O830" s="152"/>
      <c r="P830" s="152"/>
      <c r="Q830" s="152"/>
      <c r="R830" s="152"/>
      <c r="S830" s="152"/>
      <c r="T830" s="152"/>
      <c r="U830" s="152"/>
    </row>
    <row r="831" spans="1:21" ht="12.75">
      <c r="A831" s="152"/>
      <c r="B831" s="152"/>
      <c r="C831" s="152"/>
      <c r="D831" s="152"/>
      <c r="E831" s="152"/>
      <c r="F831" s="152"/>
      <c r="G831" s="152"/>
      <c r="H831" s="152"/>
      <c r="I831" s="152"/>
      <c r="J831" s="152"/>
      <c r="K831" s="152"/>
      <c r="L831" s="152"/>
      <c r="M831" s="152"/>
      <c r="N831" s="152"/>
      <c r="O831" s="152"/>
      <c r="P831" s="152"/>
      <c r="Q831" s="152"/>
      <c r="R831" s="152"/>
      <c r="S831" s="152"/>
      <c r="T831" s="152"/>
      <c r="U831" s="152"/>
    </row>
    <row r="832" spans="1:21" ht="12.75">
      <c r="A832" s="152"/>
      <c r="B832" s="152"/>
      <c r="C832" s="152"/>
      <c r="D832" s="152"/>
      <c r="E832" s="152"/>
      <c r="F832" s="152"/>
      <c r="G832" s="152"/>
      <c r="H832" s="152"/>
      <c r="I832" s="152"/>
      <c r="J832" s="152"/>
      <c r="K832" s="152"/>
      <c r="L832" s="152"/>
      <c r="M832" s="152"/>
      <c r="N832" s="152"/>
      <c r="O832" s="152"/>
      <c r="P832" s="152"/>
      <c r="Q832" s="152"/>
      <c r="R832" s="152"/>
      <c r="S832" s="152"/>
      <c r="T832" s="152"/>
      <c r="U832" s="152"/>
    </row>
    <row r="833" spans="1:21" ht="12.75">
      <c r="A833" s="152"/>
      <c r="B833" s="152"/>
      <c r="C833" s="152"/>
      <c r="D833" s="152"/>
      <c r="E833" s="152"/>
      <c r="F833" s="152"/>
      <c r="G833" s="152"/>
      <c r="H833" s="152"/>
      <c r="I833" s="152"/>
      <c r="J833" s="152"/>
      <c r="K833" s="152"/>
      <c r="L833" s="152"/>
      <c r="M833" s="152"/>
      <c r="N833" s="152"/>
      <c r="O833" s="152"/>
      <c r="P833" s="152"/>
      <c r="Q833" s="152"/>
      <c r="R833" s="152"/>
      <c r="S833" s="152"/>
      <c r="T833" s="152"/>
      <c r="U833" s="152"/>
    </row>
    <row r="834" spans="1:21" ht="12.75">
      <c r="A834" s="152"/>
      <c r="B834" s="152"/>
      <c r="C834" s="152"/>
      <c r="D834" s="152"/>
      <c r="E834" s="152"/>
      <c r="F834" s="152"/>
      <c r="G834" s="152"/>
      <c r="H834" s="152"/>
      <c r="I834" s="152"/>
      <c r="J834" s="152"/>
      <c r="K834" s="152"/>
      <c r="L834" s="152"/>
      <c r="M834" s="152"/>
      <c r="N834" s="152"/>
      <c r="O834" s="152"/>
      <c r="P834" s="152"/>
      <c r="Q834" s="152"/>
      <c r="R834" s="152"/>
      <c r="S834" s="152"/>
      <c r="T834" s="152"/>
      <c r="U834" s="152"/>
    </row>
    <row r="835" spans="1:21" ht="12.75">
      <c r="A835" s="152"/>
      <c r="B835" s="152"/>
      <c r="C835" s="152"/>
      <c r="D835" s="152"/>
      <c r="E835" s="152"/>
      <c r="F835" s="152"/>
      <c r="G835" s="152"/>
      <c r="H835" s="152"/>
      <c r="I835" s="152"/>
      <c r="J835" s="152"/>
      <c r="K835" s="152"/>
      <c r="L835" s="152"/>
      <c r="M835" s="152"/>
      <c r="N835" s="152"/>
      <c r="O835" s="152"/>
      <c r="P835" s="152"/>
      <c r="Q835" s="152"/>
      <c r="R835" s="152"/>
      <c r="S835" s="152"/>
      <c r="T835" s="152"/>
      <c r="U835" s="152"/>
    </row>
    <row r="836" spans="1:21" ht="12.75">
      <c r="A836" s="152"/>
      <c r="B836" s="152"/>
      <c r="C836" s="152"/>
      <c r="D836" s="152"/>
      <c r="E836" s="152"/>
      <c r="F836" s="152"/>
      <c r="G836" s="152"/>
      <c r="H836" s="152"/>
      <c r="I836" s="152"/>
      <c r="J836" s="152"/>
      <c r="K836" s="152"/>
      <c r="L836" s="152"/>
      <c r="M836" s="152"/>
      <c r="N836" s="152"/>
      <c r="O836" s="152"/>
      <c r="P836" s="152"/>
      <c r="Q836" s="152"/>
      <c r="R836" s="152"/>
      <c r="S836" s="152"/>
      <c r="T836" s="152"/>
      <c r="U836" s="152"/>
    </row>
    <row r="837" spans="1:21" ht="12.75">
      <c r="A837" s="152"/>
      <c r="B837" s="152"/>
      <c r="C837" s="152"/>
      <c r="D837" s="152"/>
      <c r="E837" s="152"/>
      <c r="F837" s="152"/>
      <c r="G837" s="152"/>
      <c r="H837" s="152"/>
      <c r="I837" s="152"/>
      <c r="J837" s="152"/>
      <c r="K837" s="152"/>
      <c r="L837" s="152"/>
      <c r="M837" s="152"/>
      <c r="N837" s="152"/>
      <c r="O837" s="152"/>
      <c r="P837" s="152"/>
      <c r="Q837" s="152"/>
      <c r="R837" s="152"/>
      <c r="S837" s="152"/>
      <c r="T837" s="152"/>
      <c r="U837" s="152"/>
    </row>
    <row r="838" spans="1:21" ht="12.75">
      <c r="A838" s="152"/>
      <c r="B838" s="152"/>
      <c r="C838" s="152"/>
      <c r="D838" s="152"/>
      <c r="E838" s="152"/>
      <c r="F838" s="152"/>
      <c r="G838" s="152"/>
      <c r="H838" s="152"/>
      <c r="I838" s="152"/>
      <c r="J838" s="152"/>
      <c r="K838" s="152"/>
      <c r="L838" s="152"/>
      <c r="M838" s="152"/>
      <c r="N838" s="152"/>
      <c r="O838" s="152"/>
      <c r="P838" s="152"/>
      <c r="Q838" s="152"/>
      <c r="R838" s="152"/>
      <c r="S838" s="152"/>
      <c r="T838" s="152"/>
      <c r="U838" s="152"/>
    </row>
    <row r="839" spans="1:21" ht="12.75">
      <c r="A839" s="152"/>
      <c r="B839" s="152"/>
      <c r="C839" s="152"/>
      <c r="D839" s="152"/>
      <c r="E839" s="152"/>
      <c r="F839" s="152"/>
      <c r="G839" s="152"/>
      <c r="H839" s="152"/>
      <c r="I839" s="152"/>
      <c r="J839" s="152"/>
      <c r="K839" s="152"/>
      <c r="L839" s="152"/>
      <c r="M839" s="152"/>
      <c r="N839" s="152"/>
      <c r="O839" s="152"/>
      <c r="P839" s="152"/>
      <c r="Q839" s="152"/>
      <c r="R839" s="152"/>
      <c r="S839" s="152"/>
      <c r="T839" s="152"/>
      <c r="U839" s="152"/>
    </row>
    <row r="840" spans="1:21" ht="12.75">
      <c r="A840" s="152"/>
      <c r="B840" s="152"/>
      <c r="C840" s="152"/>
      <c r="D840" s="152"/>
      <c r="E840" s="152"/>
      <c r="F840" s="152"/>
      <c r="G840" s="152"/>
      <c r="H840" s="152"/>
      <c r="I840" s="152"/>
      <c r="J840" s="152"/>
      <c r="K840" s="152"/>
      <c r="L840" s="152"/>
      <c r="M840" s="152"/>
      <c r="N840" s="152"/>
      <c r="O840" s="152"/>
      <c r="P840" s="152"/>
      <c r="Q840" s="152"/>
      <c r="R840" s="152"/>
      <c r="S840" s="152"/>
      <c r="T840" s="152"/>
      <c r="U840" s="152"/>
    </row>
    <row r="841" spans="1:21" ht="12.75">
      <c r="A841" s="152"/>
      <c r="B841" s="152"/>
      <c r="C841" s="152"/>
      <c r="D841" s="152"/>
      <c r="E841" s="152"/>
      <c r="F841" s="152"/>
      <c r="G841" s="152"/>
      <c r="H841" s="152"/>
      <c r="I841" s="152"/>
      <c r="J841" s="152"/>
      <c r="K841" s="152"/>
      <c r="L841" s="152"/>
      <c r="M841" s="152"/>
      <c r="N841" s="152"/>
      <c r="O841" s="152"/>
      <c r="P841" s="152"/>
      <c r="Q841" s="152"/>
      <c r="R841" s="152"/>
      <c r="S841" s="152"/>
      <c r="T841" s="152"/>
      <c r="U841" s="152"/>
    </row>
    <row r="842" spans="1:21" ht="12.75">
      <c r="A842" s="152"/>
      <c r="B842" s="152"/>
      <c r="C842" s="152"/>
      <c r="D842" s="152"/>
      <c r="E842" s="152"/>
      <c r="F842" s="152"/>
      <c r="G842" s="152"/>
      <c r="H842" s="152"/>
      <c r="I842" s="152"/>
      <c r="J842" s="152"/>
      <c r="K842" s="152"/>
      <c r="L842" s="152"/>
      <c r="M842" s="152"/>
      <c r="N842" s="152"/>
      <c r="O842" s="152"/>
      <c r="P842" s="152"/>
      <c r="Q842" s="152"/>
      <c r="R842" s="152"/>
      <c r="S842" s="152"/>
      <c r="T842" s="152"/>
      <c r="U842" s="152"/>
    </row>
    <row r="843" spans="1:21" ht="12.75">
      <c r="A843" s="152"/>
      <c r="B843" s="152"/>
      <c r="C843" s="152"/>
      <c r="D843" s="152"/>
      <c r="E843" s="152"/>
      <c r="F843" s="152"/>
      <c r="G843" s="152"/>
      <c r="H843" s="152"/>
      <c r="I843" s="152"/>
      <c r="J843" s="152"/>
      <c r="K843" s="152"/>
      <c r="L843" s="152"/>
      <c r="M843" s="152"/>
      <c r="N843" s="152"/>
      <c r="O843" s="152"/>
      <c r="P843" s="152"/>
      <c r="Q843" s="152"/>
      <c r="R843" s="152"/>
      <c r="S843" s="152"/>
      <c r="T843" s="152"/>
      <c r="U843" s="152"/>
    </row>
    <row r="844" spans="1:21" ht="12.75">
      <c r="A844" s="152"/>
      <c r="B844" s="152"/>
      <c r="C844" s="152"/>
      <c r="D844" s="152"/>
      <c r="E844" s="152"/>
      <c r="F844" s="152"/>
      <c r="G844" s="152"/>
      <c r="H844" s="152"/>
      <c r="I844" s="152"/>
      <c r="J844" s="152"/>
      <c r="K844" s="152"/>
      <c r="L844" s="152"/>
      <c r="M844" s="152"/>
      <c r="N844" s="152"/>
      <c r="O844" s="152"/>
      <c r="P844" s="152"/>
      <c r="Q844" s="152"/>
      <c r="R844" s="152"/>
      <c r="S844" s="152"/>
      <c r="T844" s="152"/>
      <c r="U844" s="152"/>
    </row>
    <row r="845" spans="1:21" ht="12.75">
      <c r="A845" s="152"/>
      <c r="B845" s="152"/>
      <c r="C845" s="152"/>
      <c r="D845" s="152"/>
      <c r="E845" s="152"/>
      <c r="F845" s="152"/>
      <c r="G845" s="152"/>
      <c r="H845" s="152"/>
      <c r="I845" s="152"/>
      <c r="J845" s="152"/>
      <c r="K845" s="152"/>
      <c r="L845" s="152"/>
      <c r="M845" s="152"/>
      <c r="N845" s="152"/>
      <c r="O845" s="152"/>
      <c r="P845" s="152"/>
      <c r="Q845" s="152"/>
      <c r="R845" s="152"/>
      <c r="S845" s="152"/>
      <c r="T845" s="152"/>
      <c r="U845" s="152"/>
    </row>
    <row r="846" spans="1:21" ht="12.75">
      <c r="A846" s="152"/>
      <c r="B846" s="152"/>
      <c r="C846" s="152"/>
      <c r="D846" s="152"/>
      <c r="E846" s="152"/>
      <c r="F846" s="152"/>
      <c r="G846" s="152"/>
      <c r="H846" s="152"/>
      <c r="I846" s="152"/>
      <c r="J846" s="152"/>
      <c r="K846" s="152"/>
      <c r="L846" s="152"/>
      <c r="M846" s="152"/>
      <c r="N846" s="152"/>
      <c r="O846" s="152"/>
      <c r="P846" s="152"/>
      <c r="Q846" s="152"/>
      <c r="R846" s="152"/>
      <c r="S846" s="152"/>
      <c r="T846" s="152"/>
      <c r="U846" s="152"/>
    </row>
    <row r="847" spans="1:21" ht="12.75">
      <c r="A847" s="152"/>
      <c r="B847" s="152"/>
      <c r="C847" s="152"/>
      <c r="D847" s="152"/>
      <c r="E847" s="152"/>
      <c r="F847" s="152"/>
      <c r="G847" s="152"/>
      <c r="H847" s="152"/>
      <c r="I847" s="152"/>
      <c r="J847" s="152"/>
      <c r="K847" s="152"/>
      <c r="L847" s="152"/>
      <c r="M847" s="152"/>
      <c r="N847" s="152"/>
      <c r="O847" s="152"/>
      <c r="P847" s="152"/>
      <c r="Q847" s="152"/>
      <c r="R847" s="152"/>
      <c r="S847" s="152"/>
      <c r="T847" s="152"/>
      <c r="U847" s="152"/>
    </row>
    <row r="848" spans="1:21" ht="12.75">
      <c r="A848" s="152"/>
      <c r="B848" s="152"/>
      <c r="C848" s="152"/>
      <c r="D848" s="152"/>
      <c r="E848" s="152"/>
      <c r="F848" s="152"/>
      <c r="G848" s="152"/>
      <c r="H848" s="152"/>
      <c r="I848" s="152"/>
      <c r="J848" s="152"/>
      <c r="K848" s="152"/>
      <c r="L848" s="152"/>
      <c r="M848" s="152"/>
      <c r="N848" s="152"/>
      <c r="O848" s="152"/>
      <c r="P848" s="152"/>
      <c r="Q848" s="152"/>
      <c r="R848" s="152"/>
      <c r="S848" s="152"/>
      <c r="T848" s="152"/>
      <c r="U848" s="152"/>
    </row>
    <row r="849" spans="1:21" ht="12.75">
      <c r="A849" s="152"/>
      <c r="B849" s="152"/>
      <c r="C849" s="152"/>
      <c r="D849" s="152"/>
      <c r="E849" s="152"/>
      <c r="F849" s="152"/>
      <c r="G849" s="152"/>
      <c r="H849" s="152"/>
      <c r="I849" s="152"/>
      <c r="J849" s="152"/>
      <c r="K849" s="152"/>
      <c r="L849" s="152"/>
      <c r="M849" s="152"/>
      <c r="N849" s="152"/>
      <c r="O849" s="152"/>
      <c r="P849" s="152"/>
      <c r="Q849" s="152"/>
      <c r="R849" s="152"/>
      <c r="S849" s="152"/>
      <c r="T849" s="152"/>
      <c r="U849" s="152"/>
    </row>
    <row r="850" spans="1:21" ht="12.75">
      <c r="A850" s="152"/>
      <c r="B850" s="152"/>
      <c r="C850" s="152"/>
      <c r="D850" s="152"/>
      <c r="E850" s="152"/>
      <c r="F850" s="152"/>
      <c r="G850" s="152"/>
      <c r="H850" s="152"/>
      <c r="I850" s="152"/>
      <c r="J850" s="152"/>
      <c r="K850" s="152"/>
      <c r="L850" s="152"/>
      <c r="M850" s="152"/>
      <c r="N850" s="152"/>
      <c r="O850" s="152"/>
      <c r="P850" s="152"/>
      <c r="Q850" s="152"/>
      <c r="R850" s="152"/>
      <c r="S850" s="152"/>
      <c r="T850" s="152"/>
      <c r="U850" s="152"/>
    </row>
    <row r="851" spans="1:21" ht="12.75">
      <c r="A851" s="152"/>
      <c r="B851" s="152"/>
      <c r="C851" s="152"/>
      <c r="D851" s="152"/>
      <c r="E851" s="152"/>
      <c r="F851" s="152"/>
      <c r="G851" s="152"/>
      <c r="H851" s="152"/>
      <c r="I851" s="152"/>
      <c r="J851" s="152"/>
      <c r="K851" s="152"/>
      <c r="L851" s="152"/>
      <c r="M851" s="152"/>
      <c r="N851" s="152"/>
      <c r="O851" s="152"/>
      <c r="P851" s="152"/>
      <c r="Q851" s="152"/>
      <c r="R851" s="152"/>
      <c r="S851" s="152"/>
      <c r="T851" s="152"/>
      <c r="U851" s="152"/>
    </row>
    <row r="852" spans="1:21" ht="12.75">
      <c r="A852" s="152"/>
      <c r="B852" s="152"/>
      <c r="C852" s="152"/>
      <c r="D852" s="152"/>
      <c r="E852" s="152"/>
      <c r="F852" s="152"/>
      <c r="G852" s="152"/>
      <c r="H852" s="152"/>
      <c r="I852" s="152"/>
      <c r="J852" s="152"/>
      <c r="K852" s="152"/>
      <c r="L852" s="152"/>
      <c r="M852" s="152"/>
      <c r="N852" s="152"/>
      <c r="O852" s="152"/>
      <c r="P852" s="152"/>
      <c r="Q852" s="152"/>
      <c r="R852" s="152"/>
      <c r="S852" s="152"/>
      <c r="T852" s="152"/>
      <c r="U852" s="152"/>
    </row>
    <row r="853" spans="1:21" ht="12.75">
      <c r="A853" s="152"/>
      <c r="B853" s="152"/>
      <c r="C853" s="152"/>
      <c r="D853" s="152"/>
      <c r="E853" s="152"/>
      <c r="F853" s="152"/>
      <c r="G853" s="152"/>
      <c r="H853" s="152"/>
      <c r="I853" s="152"/>
      <c r="J853" s="152"/>
      <c r="K853" s="152"/>
      <c r="L853" s="152"/>
      <c r="M853" s="152"/>
      <c r="N853" s="152"/>
      <c r="O853" s="152"/>
      <c r="P853" s="152"/>
      <c r="Q853" s="152"/>
      <c r="R853" s="152"/>
      <c r="S853" s="152"/>
      <c r="T853" s="152"/>
      <c r="U853" s="152"/>
    </row>
    <row r="854" spans="1:21" ht="12.75">
      <c r="A854" s="152"/>
      <c r="B854" s="152"/>
      <c r="C854" s="152"/>
      <c r="D854" s="152"/>
      <c r="E854" s="152"/>
      <c r="F854" s="152"/>
      <c r="G854" s="152"/>
      <c r="H854" s="152"/>
      <c r="I854" s="152"/>
      <c r="J854" s="152"/>
      <c r="K854" s="152"/>
      <c r="L854" s="152"/>
      <c r="M854" s="152"/>
      <c r="N854" s="152"/>
      <c r="O854" s="152"/>
      <c r="P854" s="152"/>
      <c r="Q854" s="152"/>
      <c r="R854" s="152"/>
      <c r="S854" s="152"/>
      <c r="T854" s="152"/>
      <c r="U854" s="152"/>
    </row>
    <row r="855" spans="1:21" ht="12.75">
      <c r="A855" s="152"/>
      <c r="B855" s="152"/>
      <c r="C855" s="152"/>
      <c r="D855" s="152"/>
      <c r="E855" s="152"/>
      <c r="F855" s="152"/>
      <c r="G855" s="152"/>
      <c r="H855" s="152"/>
      <c r="I855" s="152"/>
      <c r="J855" s="152"/>
      <c r="K855" s="152"/>
      <c r="L855" s="152"/>
      <c r="M855" s="152"/>
      <c r="N855" s="152"/>
      <c r="O855" s="152"/>
      <c r="P855" s="152"/>
      <c r="Q855" s="152"/>
      <c r="R855" s="152"/>
      <c r="S855" s="152"/>
      <c r="T855" s="152"/>
      <c r="U855" s="152"/>
    </row>
    <row r="856" spans="1:21" ht="12.75">
      <c r="A856" s="152"/>
      <c r="B856" s="152"/>
      <c r="C856" s="152"/>
      <c r="D856" s="152"/>
      <c r="E856" s="152"/>
      <c r="F856" s="152"/>
      <c r="G856" s="152"/>
      <c r="H856" s="152"/>
      <c r="I856" s="152"/>
      <c r="J856" s="152"/>
      <c r="K856" s="152"/>
      <c r="L856" s="152"/>
      <c r="M856" s="152"/>
      <c r="N856" s="152"/>
      <c r="O856" s="152"/>
      <c r="P856" s="152"/>
      <c r="Q856" s="152"/>
      <c r="R856" s="152"/>
      <c r="S856" s="152"/>
      <c r="T856" s="152"/>
      <c r="U856" s="152"/>
    </row>
    <row r="857" spans="1:21" ht="12.75">
      <c r="A857" s="152"/>
      <c r="B857" s="152"/>
      <c r="C857" s="152"/>
      <c r="D857" s="152"/>
      <c r="E857" s="152"/>
      <c r="F857" s="152"/>
      <c r="G857" s="152"/>
      <c r="H857" s="152"/>
      <c r="I857" s="152"/>
      <c r="J857" s="152"/>
      <c r="K857" s="152"/>
      <c r="L857" s="152"/>
      <c r="M857" s="152"/>
      <c r="N857" s="152"/>
      <c r="O857" s="152"/>
      <c r="P857" s="152"/>
      <c r="Q857" s="152"/>
      <c r="R857" s="152"/>
      <c r="S857" s="152"/>
      <c r="T857" s="152"/>
      <c r="U857" s="152"/>
    </row>
    <row r="858" spans="1:21" ht="12.75">
      <c r="A858" s="152"/>
      <c r="B858" s="152"/>
      <c r="C858" s="152"/>
      <c r="D858" s="152"/>
      <c r="E858" s="152"/>
      <c r="F858" s="152"/>
      <c r="G858" s="152"/>
      <c r="H858" s="152"/>
      <c r="I858" s="152"/>
      <c r="J858" s="152"/>
      <c r="K858" s="152"/>
      <c r="L858" s="152"/>
      <c r="M858" s="152"/>
      <c r="N858" s="152"/>
      <c r="O858" s="152"/>
      <c r="P858" s="152"/>
      <c r="Q858" s="152"/>
      <c r="R858" s="152"/>
      <c r="S858" s="152"/>
      <c r="T858" s="152"/>
      <c r="U858" s="152"/>
    </row>
    <row r="859" spans="1:21" ht="12.75">
      <c r="A859" s="152"/>
      <c r="B859" s="152"/>
      <c r="C859" s="152"/>
      <c r="D859" s="152"/>
      <c r="E859" s="152"/>
      <c r="F859" s="152"/>
      <c r="G859" s="152"/>
      <c r="H859" s="152"/>
      <c r="I859" s="152"/>
      <c r="J859" s="152"/>
      <c r="K859" s="152"/>
      <c r="L859" s="152"/>
      <c r="M859" s="152"/>
      <c r="N859" s="152"/>
      <c r="O859" s="152"/>
      <c r="P859" s="152"/>
      <c r="Q859" s="152"/>
      <c r="R859" s="152"/>
      <c r="S859" s="152"/>
      <c r="T859" s="152"/>
      <c r="U859" s="152"/>
    </row>
    <row r="860" spans="1:21" ht="12.75">
      <c r="A860" s="152"/>
      <c r="B860" s="152"/>
      <c r="C860" s="152"/>
      <c r="D860" s="152"/>
      <c r="E860" s="152"/>
      <c r="F860" s="152"/>
      <c r="G860" s="152"/>
      <c r="H860" s="152"/>
      <c r="I860" s="152"/>
      <c r="J860" s="152"/>
      <c r="K860" s="152"/>
      <c r="L860" s="152"/>
      <c r="M860" s="152"/>
      <c r="N860" s="152"/>
      <c r="O860" s="152"/>
      <c r="P860" s="152"/>
      <c r="Q860" s="152"/>
      <c r="R860" s="152"/>
      <c r="S860" s="152"/>
      <c r="T860" s="152"/>
      <c r="U860" s="152"/>
    </row>
    <row r="861" spans="1:21" ht="12.75">
      <c r="A861" s="152"/>
      <c r="B861" s="152"/>
      <c r="C861" s="152"/>
      <c r="D861" s="152"/>
      <c r="E861" s="152"/>
      <c r="F861" s="152"/>
      <c r="G861" s="152"/>
      <c r="H861" s="152"/>
      <c r="I861" s="152"/>
      <c r="J861" s="152"/>
      <c r="K861" s="152"/>
      <c r="L861" s="152"/>
      <c r="M861" s="152"/>
      <c r="N861" s="152"/>
      <c r="O861" s="152"/>
      <c r="P861" s="152"/>
      <c r="Q861" s="152"/>
      <c r="R861" s="152"/>
      <c r="S861" s="152"/>
      <c r="T861" s="152"/>
      <c r="U861" s="152"/>
    </row>
    <row r="862" spans="1:21" ht="12.75">
      <c r="A862" s="152"/>
      <c r="B862" s="152"/>
      <c r="C862" s="152"/>
      <c r="D862" s="152"/>
      <c r="E862" s="152"/>
      <c r="F862" s="152"/>
      <c r="G862" s="152"/>
      <c r="H862" s="152"/>
      <c r="I862" s="152"/>
      <c r="J862" s="152"/>
      <c r="K862" s="152"/>
      <c r="L862" s="152"/>
      <c r="M862" s="152"/>
      <c r="N862" s="152"/>
      <c r="O862" s="152"/>
      <c r="P862" s="152"/>
      <c r="Q862" s="152"/>
      <c r="R862" s="152"/>
      <c r="S862" s="152"/>
      <c r="T862" s="152"/>
      <c r="U862" s="152"/>
    </row>
    <row r="863" spans="1:21" ht="12.75">
      <c r="A863" s="152"/>
      <c r="B863" s="152"/>
      <c r="C863" s="152"/>
      <c r="D863" s="152"/>
      <c r="E863" s="152"/>
      <c r="F863" s="152"/>
      <c r="G863" s="152"/>
      <c r="H863" s="152"/>
      <c r="I863" s="152"/>
      <c r="J863" s="152"/>
      <c r="K863" s="152"/>
      <c r="L863" s="152"/>
      <c r="M863" s="152"/>
      <c r="N863" s="152"/>
      <c r="O863" s="152"/>
      <c r="P863" s="152"/>
      <c r="Q863" s="152"/>
      <c r="R863" s="152"/>
      <c r="S863" s="152"/>
      <c r="T863" s="152"/>
      <c r="U863" s="152"/>
    </row>
    <row r="864" spans="1:21" ht="12.75">
      <c r="A864" s="152"/>
      <c r="B864" s="152"/>
      <c r="C864" s="152"/>
      <c r="D864" s="152"/>
      <c r="E864" s="152"/>
      <c r="F864" s="152"/>
      <c r="G864" s="152"/>
      <c r="H864" s="152"/>
      <c r="I864" s="152"/>
      <c r="J864" s="152"/>
      <c r="K864" s="152"/>
      <c r="L864" s="152"/>
      <c r="M864" s="152"/>
      <c r="N864" s="152"/>
      <c r="O864" s="152"/>
      <c r="P864" s="152"/>
      <c r="Q864" s="152"/>
      <c r="R864" s="152"/>
      <c r="S864" s="152"/>
      <c r="T864" s="152"/>
      <c r="U864" s="152"/>
    </row>
    <row r="865" spans="1:21" ht="12.75">
      <c r="A865" s="152"/>
      <c r="B865" s="152"/>
      <c r="C865" s="152"/>
      <c r="D865" s="152"/>
      <c r="E865" s="152"/>
      <c r="F865" s="152"/>
      <c r="G865" s="152"/>
      <c r="H865" s="152"/>
      <c r="I865" s="152"/>
      <c r="J865" s="152"/>
      <c r="K865" s="152"/>
      <c r="L865" s="152"/>
      <c r="M865" s="152"/>
      <c r="N865" s="152"/>
      <c r="O865" s="152"/>
      <c r="P865" s="152"/>
      <c r="Q865" s="152"/>
      <c r="R865" s="152"/>
      <c r="S865" s="152"/>
      <c r="T865" s="152"/>
      <c r="U865" s="152"/>
    </row>
    <row r="866" spans="1:21" ht="12.75">
      <c r="A866" s="152"/>
      <c r="B866" s="152"/>
      <c r="C866" s="152"/>
      <c r="D866" s="152"/>
      <c r="E866" s="152"/>
      <c r="F866" s="152"/>
      <c r="G866" s="152"/>
      <c r="H866" s="152"/>
      <c r="I866" s="152"/>
      <c r="J866" s="152"/>
      <c r="K866" s="152"/>
      <c r="L866" s="152"/>
      <c r="M866" s="152"/>
      <c r="N866" s="152"/>
      <c r="O866" s="152"/>
      <c r="P866" s="152"/>
      <c r="Q866" s="152"/>
      <c r="R866" s="152"/>
      <c r="S866" s="152"/>
      <c r="T866" s="152"/>
      <c r="U866" s="152"/>
    </row>
    <row r="867" spans="1:21" ht="12.75">
      <c r="A867" s="152"/>
      <c r="B867" s="152"/>
      <c r="C867" s="152"/>
      <c r="D867" s="152"/>
      <c r="E867" s="152"/>
      <c r="F867" s="152"/>
      <c r="G867" s="152"/>
      <c r="H867" s="152"/>
      <c r="I867" s="152"/>
      <c r="J867" s="152"/>
      <c r="K867" s="152"/>
      <c r="L867" s="152"/>
      <c r="M867" s="152"/>
      <c r="N867" s="152"/>
      <c r="O867" s="152"/>
      <c r="P867" s="152"/>
      <c r="Q867" s="152"/>
      <c r="R867" s="152"/>
      <c r="S867" s="152"/>
      <c r="T867" s="152"/>
      <c r="U867" s="152"/>
    </row>
    <row r="868" spans="1:21" ht="12.75">
      <c r="A868" s="152"/>
      <c r="B868" s="152"/>
      <c r="C868" s="152"/>
      <c r="D868" s="152"/>
      <c r="E868" s="152"/>
      <c r="F868" s="152"/>
      <c r="G868" s="152"/>
      <c r="H868" s="152"/>
      <c r="I868" s="152"/>
      <c r="J868" s="152"/>
      <c r="K868" s="152"/>
      <c r="L868" s="152"/>
      <c r="M868" s="152"/>
      <c r="N868" s="152"/>
      <c r="O868" s="152"/>
      <c r="P868" s="152"/>
      <c r="Q868" s="152"/>
      <c r="R868" s="152"/>
      <c r="S868" s="152"/>
      <c r="T868" s="152"/>
      <c r="U868" s="152"/>
    </row>
    <row r="869" spans="1:21" ht="12.75">
      <c r="A869" s="152"/>
      <c r="B869" s="152"/>
      <c r="C869" s="152"/>
      <c r="D869" s="152"/>
      <c r="E869" s="152"/>
      <c r="F869" s="152"/>
      <c r="G869" s="152"/>
      <c r="H869" s="152"/>
      <c r="I869" s="152"/>
      <c r="J869" s="152"/>
      <c r="K869" s="152"/>
      <c r="L869" s="152"/>
      <c r="M869" s="152"/>
      <c r="N869" s="152"/>
      <c r="O869" s="152"/>
      <c r="P869" s="152"/>
      <c r="Q869" s="152"/>
      <c r="R869" s="152"/>
      <c r="S869" s="152"/>
      <c r="T869" s="152"/>
      <c r="U869" s="152"/>
    </row>
    <row r="870" spans="1:21" ht="12.75">
      <c r="A870" s="152"/>
      <c r="B870" s="152"/>
      <c r="C870" s="152"/>
      <c r="D870" s="152"/>
      <c r="E870" s="152"/>
      <c r="F870" s="152"/>
      <c r="G870" s="152"/>
      <c r="H870" s="152"/>
      <c r="I870" s="152"/>
      <c r="J870" s="152"/>
      <c r="K870" s="152"/>
      <c r="L870" s="152"/>
      <c r="M870" s="152"/>
      <c r="N870" s="152"/>
      <c r="O870" s="152"/>
      <c r="P870" s="152"/>
      <c r="Q870" s="152"/>
      <c r="R870" s="152"/>
      <c r="S870" s="152"/>
      <c r="T870" s="152"/>
      <c r="U870" s="152"/>
    </row>
    <row r="871" spans="1:21" ht="12.75">
      <c r="A871" s="152"/>
      <c r="B871" s="152"/>
      <c r="C871" s="152"/>
      <c r="D871" s="152"/>
      <c r="E871" s="152"/>
      <c r="F871" s="152"/>
      <c r="G871" s="152"/>
      <c r="H871" s="152"/>
      <c r="I871" s="152"/>
      <c r="J871" s="152"/>
      <c r="K871" s="152"/>
      <c r="L871" s="152"/>
      <c r="M871" s="152"/>
      <c r="N871" s="152"/>
      <c r="O871" s="152"/>
      <c r="P871" s="152"/>
      <c r="Q871" s="152"/>
      <c r="R871" s="152"/>
      <c r="S871" s="152"/>
      <c r="T871" s="152"/>
      <c r="U871" s="152"/>
    </row>
    <row r="872" spans="1:21" ht="12.75">
      <c r="A872" s="152"/>
      <c r="B872" s="152"/>
      <c r="C872" s="152"/>
      <c r="D872" s="152"/>
      <c r="E872" s="152"/>
      <c r="F872" s="152"/>
      <c r="G872" s="152"/>
      <c r="H872" s="152"/>
      <c r="I872" s="152"/>
      <c r="J872" s="152"/>
      <c r="K872" s="152"/>
      <c r="L872" s="152"/>
      <c r="M872" s="152"/>
      <c r="N872" s="152"/>
      <c r="O872" s="152"/>
      <c r="P872" s="152"/>
      <c r="Q872" s="152"/>
      <c r="R872" s="152"/>
      <c r="S872" s="152"/>
      <c r="T872" s="152"/>
      <c r="U872" s="152"/>
    </row>
    <row r="873" spans="1:21" ht="12.75">
      <c r="A873" s="152"/>
      <c r="B873" s="152"/>
      <c r="C873" s="152"/>
      <c r="D873" s="152"/>
      <c r="E873" s="152"/>
      <c r="F873" s="152"/>
      <c r="G873" s="152"/>
      <c r="H873" s="152"/>
      <c r="I873" s="152"/>
      <c r="J873" s="152"/>
      <c r="K873" s="152"/>
      <c r="L873" s="152"/>
      <c r="M873" s="152"/>
      <c r="N873" s="152"/>
      <c r="O873" s="152"/>
      <c r="P873" s="152"/>
      <c r="Q873" s="152"/>
      <c r="R873" s="152"/>
      <c r="S873" s="152"/>
      <c r="T873" s="152"/>
      <c r="U873" s="152"/>
    </row>
    <row r="874" spans="1:21" ht="12.75">
      <c r="A874" s="152"/>
      <c r="B874" s="152"/>
      <c r="C874" s="152"/>
      <c r="D874" s="152"/>
      <c r="E874" s="152"/>
      <c r="F874" s="152"/>
      <c r="G874" s="152"/>
      <c r="H874" s="152"/>
      <c r="I874" s="152"/>
      <c r="J874" s="152"/>
      <c r="K874" s="152"/>
      <c r="L874" s="152"/>
      <c r="M874" s="152"/>
      <c r="N874" s="152"/>
      <c r="O874" s="152"/>
      <c r="P874" s="152"/>
      <c r="Q874" s="152"/>
      <c r="R874" s="152"/>
      <c r="S874" s="152"/>
      <c r="T874" s="152"/>
      <c r="U874" s="152"/>
    </row>
    <row r="875" spans="1:21" ht="12.75">
      <c r="A875" s="152"/>
      <c r="B875" s="152"/>
      <c r="C875" s="152"/>
      <c r="D875" s="152"/>
      <c r="E875" s="152"/>
      <c r="F875" s="152"/>
      <c r="G875" s="152"/>
      <c r="H875" s="152"/>
      <c r="I875" s="152"/>
      <c r="J875" s="152"/>
      <c r="K875" s="152"/>
      <c r="L875" s="152"/>
      <c r="M875" s="152"/>
      <c r="N875" s="152"/>
      <c r="O875" s="152"/>
      <c r="P875" s="152"/>
      <c r="Q875" s="152"/>
      <c r="R875" s="152"/>
      <c r="S875" s="152"/>
      <c r="T875" s="152"/>
      <c r="U875" s="152"/>
    </row>
    <row r="876" spans="1:21" ht="12.75">
      <c r="A876" s="152"/>
      <c r="B876" s="152"/>
      <c r="C876" s="152"/>
      <c r="D876" s="152"/>
      <c r="E876" s="152"/>
      <c r="F876" s="152"/>
      <c r="G876" s="152"/>
      <c r="H876" s="152"/>
      <c r="I876" s="152"/>
      <c r="J876" s="152"/>
      <c r="K876" s="152"/>
      <c r="L876" s="152"/>
      <c r="M876" s="152"/>
      <c r="N876" s="152"/>
      <c r="O876" s="152"/>
      <c r="P876" s="152"/>
      <c r="Q876" s="152"/>
      <c r="R876" s="152"/>
      <c r="S876" s="152"/>
      <c r="T876" s="152"/>
      <c r="U876" s="152"/>
    </row>
    <row r="877" spans="1:21" ht="12.75">
      <c r="A877" s="152"/>
      <c r="B877" s="152"/>
      <c r="C877" s="152"/>
      <c r="D877" s="152"/>
      <c r="E877" s="152"/>
      <c r="F877" s="152"/>
      <c r="G877" s="152"/>
      <c r="H877" s="152"/>
      <c r="I877" s="152"/>
      <c r="J877" s="152"/>
      <c r="K877" s="152"/>
      <c r="L877" s="152"/>
      <c r="M877" s="152"/>
      <c r="N877" s="152"/>
      <c r="O877" s="152"/>
      <c r="P877" s="152"/>
      <c r="Q877" s="152"/>
      <c r="R877" s="152"/>
      <c r="S877" s="152"/>
      <c r="T877" s="152"/>
      <c r="U877" s="152"/>
    </row>
    <row r="878" spans="1:21" ht="12.75">
      <c r="A878" s="152"/>
      <c r="B878" s="152"/>
      <c r="C878" s="152"/>
      <c r="D878" s="152"/>
      <c r="E878" s="152"/>
      <c r="F878" s="152"/>
      <c r="G878" s="152"/>
      <c r="H878" s="152"/>
      <c r="I878" s="152"/>
      <c r="J878" s="152"/>
      <c r="K878" s="152"/>
      <c r="L878" s="152"/>
      <c r="M878" s="152"/>
      <c r="N878" s="152"/>
      <c r="O878" s="152"/>
      <c r="P878" s="152"/>
      <c r="Q878" s="152"/>
      <c r="R878" s="152"/>
      <c r="S878" s="152"/>
      <c r="T878" s="152"/>
      <c r="U878" s="152"/>
    </row>
    <row r="879" spans="1:21" ht="12.75">
      <c r="A879" s="152"/>
      <c r="B879" s="152"/>
      <c r="C879" s="152"/>
      <c r="D879" s="152"/>
      <c r="E879" s="152"/>
      <c r="F879" s="152"/>
      <c r="G879" s="152"/>
      <c r="H879" s="152"/>
      <c r="I879" s="152"/>
      <c r="J879" s="152"/>
      <c r="K879" s="152"/>
      <c r="L879" s="152"/>
      <c r="M879" s="152"/>
      <c r="N879" s="152"/>
      <c r="O879" s="152"/>
      <c r="P879" s="152"/>
      <c r="Q879" s="152"/>
      <c r="R879" s="152"/>
      <c r="S879" s="152"/>
      <c r="T879" s="152"/>
      <c r="U879" s="152"/>
    </row>
    <row r="880" spans="1:21" ht="12.75">
      <c r="A880" s="152"/>
      <c r="B880" s="152"/>
      <c r="C880" s="152"/>
      <c r="D880" s="152"/>
      <c r="E880" s="152"/>
      <c r="F880" s="152"/>
      <c r="G880" s="152"/>
      <c r="H880" s="152"/>
      <c r="I880" s="152"/>
      <c r="J880" s="152"/>
      <c r="K880" s="152"/>
      <c r="L880" s="152"/>
      <c r="M880" s="152"/>
      <c r="N880" s="152"/>
      <c r="O880" s="152"/>
      <c r="P880" s="152"/>
      <c r="Q880" s="152"/>
      <c r="R880" s="152"/>
      <c r="S880" s="152"/>
      <c r="T880" s="152"/>
      <c r="U880" s="152"/>
    </row>
    <row r="881" spans="1:21" ht="12.75">
      <c r="A881" s="152"/>
      <c r="B881" s="152"/>
      <c r="C881" s="152"/>
      <c r="D881" s="152"/>
      <c r="E881" s="152"/>
      <c r="F881" s="152"/>
      <c r="G881" s="152"/>
      <c r="H881" s="152"/>
      <c r="I881" s="152"/>
      <c r="J881" s="152"/>
      <c r="K881" s="152"/>
      <c r="L881" s="152"/>
      <c r="M881" s="152"/>
      <c r="N881" s="152"/>
      <c r="O881" s="152"/>
      <c r="P881" s="152"/>
      <c r="Q881" s="152"/>
      <c r="R881" s="152"/>
      <c r="S881" s="152"/>
      <c r="T881" s="152"/>
      <c r="U881" s="152"/>
    </row>
    <row r="882" spans="1:21" ht="12.75">
      <c r="A882" s="152"/>
      <c r="B882" s="152"/>
      <c r="C882" s="152"/>
      <c r="D882" s="152"/>
      <c r="E882" s="152"/>
      <c r="F882" s="152"/>
      <c r="G882" s="152"/>
      <c r="H882" s="152"/>
      <c r="I882" s="152"/>
      <c r="J882" s="152"/>
      <c r="K882" s="152"/>
      <c r="L882" s="152"/>
      <c r="M882" s="152"/>
      <c r="N882" s="152"/>
      <c r="O882" s="152"/>
      <c r="P882" s="152"/>
      <c r="Q882" s="152"/>
      <c r="R882" s="152"/>
      <c r="S882" s="152"/>
      <c r="T882" s="152"/>
      <c r="U882" s="152"/>
    </row>
    <row r="883" spans="1:21" ht="12.75">
      <c r="A883" s="152"/>
      <c r="B883" s="152"/>
      <c r="C883" s="152"/>
      <c r="D883" s="152"/>
      <c r="E883" s="152"/>
      <c r="F883" s="152"/>
      <c r="G883" s="152"/>
      <c r="H883" s="152"/>
      <c r="I883" s="152"/>
      <c r="J883" s="152"/>
      <c r="K883" s="152"/>
      <c r="L883" s="152"/>
      <c r="M883" s="152"/>
      <c r="N883" s="152"/>
      <c r="O883" s="152"/>
      <c r="P883" s="152"/>
      <c r="Q883" s="152"/>
      <c r="R883" s="152"/>
      <c r="S883" s="152"/>
      <c r="T883" s="152"/>
      <c r="U883" s="152"/>
    </row>
    <row r="884" spans="1:21" ht="12.75">
      <c r="A884" s="152"/>
      <c r="B884" s="152"/>
      <c r="C884" s="152"/>
      <c r="D884" s="152"/>
      <c r="E884" s="152"/>
      <c r="F884" s="152"/>
      <c r="G884" s="152"/>
      <c r="H884" s="152"/>
      <c r="I884" s="152"/>
      <c r="J884" s="152"/>
      <c r="K884" s="152"/>
      <c r="L884" s="152"/>
      <c r="M884" s="152"/>
      <c r="N884" s="152"/>
      <c r="O884" s="152"/>
      <c r="P884" s="152"/>
      <c r="Q884" s="152"/>
      <c r="R884" s="152"/>
      <c r="S884" s="152"/>
      <c r="T884" s="152"/>
      <c r="U884" s="152"/>
    </row>
    <row r="885" spans="1:21" ht="12.75">
      <c r="A885" s="152"/>
      <c r="B885" s="152"/>
      <c r="C885" s="152"/>
      <c r="D885" s="152"/>
      <c r="E885" s="152"/>
      <c r="F885" s="152"/>
      <c r="G885" s="152"/>
      <c r="H885" s="152"/>
      <c r="I885" s="152"/>
      <c r="J885" s="152"/>
      <c r="K885" s="152"/>
      <c r="L885" s="152"/>
      <c r="M885" s="152"/>
      <c r="N885" s="152"/>
      <c r="O885" s="152"/>
      <c r="P885" s="152"/>
      <c r="Q885" s="152"/>
      <c r="R885" s="152"/>
      <c r="S885" s="152"/>
      <c r="T885" s="152"/>
      <c r="U885" s="152"/>
    </row>
    <row r="886" spans="1:21" ht="12.75">
      <c r="A886" s="152"/>
      <c r="B886" s="152"/>
      <c r="C886" s="152"/>
      <c r="D886" s="152"/>
      <c r="E886" s="152"/>
      <c r="F886" s="152"/>
      <c r="G886" s="152"/>
      <c r="H886" s="152"/>
      <c r="I886" s="152"/>
      <c r="J886" s="152"/>
      <c r="K886" s="152"/>
      <c r="L886" s="152"/>
      <c r="M886" s="152"/>
      <c r="N886" s="152"/>
      <c r="O886" s="152"/>
      <c r="P886" s="152"/>
      <c r="Q886" s="152"/>
      <c r="R886" s="152"/>
      <c r="S886" s="152"/>
      <c r="T886" s="152"/>
      <c r="U886" s="152"/>
    </row>
    <row r="887" spans="1:21" ht="12.75">
      <c r="A887" s="152"/>
      <c r="B887" s="152"/>
      <c r="C887" s="152"/>
      <c r="D887" s="152"/>
      <c r="E887" s="152"/>
      <c r="F887" s="152"/>
      <c r="G887" s="152"/>
      <c r="H887" s="152"/>
      <c r="I887" s="152"/>
      <c r="J887" s="152"/>
      <c r="K887" s="152"/>
      <c r="L887" s="152"/>
      <c r="M887" s="152"/>
      <c r="N887" s="152"/>
      <c r="O887" s="152"/>
      <c r="P887" s="152"/>
      <c r="Q887" s="152"/>
      <c r="R887" s="152"/>
      <c r="S887" s="152"/>
      <c r="T887" s="152"/>
      <c r="U887" s="152"/>
    </row>
    <row r="888" spans="1:21" ht="12.75">
      <c r="A888" s="152"/>
      <c r="B888" s="152"/>
      <c r="C888" s="152"/>
      <c r="D888" s="152"/>
      <c r="E888" s="152"/>
      <c r="F888" s="152"/>
      <c r="G888" s="152"/>
      <c r="H888" s="152"/>
      <c r="I888" s="152"/>
      <c r="J888" s="152"/>
      <c r="K888" s="152"/>
      <c r="L888" s="152"/>
      <c r="M888" s="152"/>
      <c r="N888" s="152"/>
      <c r="O888" s="152"/>
      <c r="P888" s="152"/>
      <c r="Q888" s="152"/>
      <c r="R888" s="152"/>
      <c r="S888" s="152"/>
      <c r="T888" s="152"/>
      <c r="U888" s="152"/>
    </row>
    <row r="889" spans="1:21" ht="12.75">
      <c r="A889" s="152"/>
      <c r="B889" s="152"/>
      <c r="C889" s="152"/>
      <c r="D889" s="152"/>
      <c r="E889" s="152"/>
      <c r="F889" s="152"/>
      <c r="G889" s="152"/>
      <c r="H889" s="152"/>
      <c r="I889" s="152"/>
      <c r="J889" s="152"/>
      <c r="K889" s="152"/>
      <c r="L889" s="152"/>
      <c r="M889" s="152"/>
      <c r="N889" s="152"/>
      <c r="O889" s="152"/>
      <c r="P889" s="152"/>
      <c r="Q889" s="152"/>
      <c r="R889" s="152"/>
      <c r="S889" s="152"/>
      <c r="T889" s="152"/>
      <c r="U889" s="152"/>
    </row>
    <row r="890" spans="1:21" ht="12.75">
      <c r="A890" s="152"/>
      <c r="B890" s="152"/>
      <c r="C890" s="152"/>
      <c r="D890" s="152"/>
      <c r="E890" s="152"/>
      <c r="F890" s="152"/>
      <c r="G890" s="152"/>
      <c r="H890" s="152"/>
      <c r="I890" s="152"/>
      <c r="J890" s="152"/>
      <c r="K890" s="152"/>
      <c r="L890" s="152"/>
      <c r="M890" s="152"/>
      <c r="N890" s="152"/>
      <c r="O890" s="152"/>
      <c r="P890" s="152"/>
      <c r="Q890" s="152"/>
      <c r="R890" s="152"/>
      <c r="S890" s="152"/>
      <c r="T890" s="152"/>
      <c r="U890" s="152"/>
    </row>
    <row r="891" spans="1:21" ht="12.75">
      <c r="A891" s="152"/>
      <c r="B891" s="152"/>
      <c r="C891" s="152"/>
      <c r="D891" s="152"/>
      <c r="E891" s="152"/>
      <c r="F891" s="152"/>
      <c r="G891" s="152"/>
      <c r="H891" s="152"/>
      <c r="I891" s="152"/>
      <c r="J891" s="152"/>
      <c r="K891" s="152"/>
      <c r="L891" s="152"/>
      <c r="M891" s="152"/>
      <c r="N891" s="152"/>
      <c r="O891" s="152"/>
      <c r="P891" s="152"/>
      <c r="Q891" s="152"/>
      <c r="R891" s="152"/>
      <c r="S891" s="152"/>
      <c r="T891" s="152"/>
      <c r="U891" s="152"/>
    </row>
    <row r="892" spans="1:21" ht="12.75">
      <c r="A892" s="152"/>
      <c r="B892" s="152"/>
      <c r="C892" s="152"/>
      <c r="D892" s="152"/>
      <c r="E892" s="152"/>
      <c r="F892" s="152"/>
      <c r="G892" s="152"/>
      <c r="H892" s="152"/>
      <c r="I892" s="152"/>
      <c r="J892" s="152"/>
      <c r="K892" s="152"/>
      <c r="L892" s="152"/>
      <c r="M892" s="152"/>
      <c r="N892" s="152"/>
      <c r="O892" s="152"/>
      <c r="P892" s="152"/>
      <c r="Q892" s="152"/>
      <c r="R892" s="152"/>
      <c r="S892" s="152"/>
      <c r="T892" s="152"/>
      <c r="U892" s="152"/>
    </row>
    <row r="893" spans="1:21" ht="12.75">
      <c r="A893" s="152"/>
      <c r="B893" s="152"/>
      <c r="C893" s="152"/>
      <c r="D893" s="152"/>
      <c r="E893" s="152"/>
      <c r="F893" s="152"/>
      <c r="G893" s="152"/>
      <c r="H893" s="152"/>
      <c r="I893" s="152"/>
      <c r="J893" s="152"/>
      <c r="K893" s="152"/>
      <c r="L893" s="152"/>
      <c r="M893" s="152"/>
      <c r="N893" s="152"/>
      <c r="O893" s="152"/>
      <c r="P893" s="152"/>
      <c r="Q893" s="152"/>
      <c r="R893" s="152"/>
      <c r="S893" s="152"/>
      <c r="T893" s="152"/>
      <c r="U893" s="152"/>
    </row>
    <row r="894" spans="1:21" ht="12.75">
      <c r="A894" s="152"/>
      <c r="B894" s="152"/>
      <c r="C894" s="152"/>
      <c r="D894" s="152"/>
      <c r="E894" s="152"/>
      <c r="F894" s="152"/>
      <c r="G894" s="152"/>
      <c r="H894" s="152"/>
      <c r="I894" s="152"/>
      <c r="J894" s="152"/>
      <c r="K894" s="152"/>
      <c r="L894" s="152"/>
      <c r="M894" s="152"/>
      <c r="N894" s="152"/>
      <c r="O894" s="152"/>
      <c r="P894" s="152"/>
      <c r="Q894" s="152"/>
      <c r="R894" s="152"/>
      <c r="S894" s="152"/>
      <c r="T894" s="152"/>
      <c r="U894" s="152"/>
    </row>
    <row r="895" spans="1:21" ht="12.75">
      <c r="A895" s="152"/>
      <c r="B895" s="152"/>
      <c r="C895" s="152"/>
      <c r="D895" s="152"/>
      <c r="E895" s="152"/>
      <c r="F895" s="152"/>
      <c r="G895" s="152"/>
      <c r="H895" s="152"/>
      <c r="I895" s="152"/>
      <c r="J895" s="152"/>
      <c r="K895" s="152"/>
      <c r="L895" s="152"/>
      <c r="M895" s="152"/>
      <c r="N895" s="152"/>
      <c r="O895" s="152"/>
      <c r="P895" s="152"/>
      <c r="Q895" s="152"/>
      <c r="R895" s="152"/>
      <c r="S895" s="152"/>
      <c r="T895" s="152"/>
      <c r="U895" s="152"/>
    </row>
    <row r="896" spans="1:21" ht="12.75">
      <c r="A896" s="152"/>
      <c r="B896" s="152"/>
      <c r="C896" s="152"/>
      <c r="D896" s="152"/>
      <c r="E896" s="152"/>
      <c r="F896" s="152"/>
      <c r="G896" s="152"/>
      <c r="H896" s="152"/>
      <c r="I896" s="152"/>
      <c r="J896" s="152"/>
      <c r="K896" s="152"/>
      <c r="L896" s="152"/>
      <c r="M896" s="152"/>
      <c r="N896" s="152"/>
      <c r="O896" s="152"/>
      <c r="P896" s="152"/>
      <c r="Q896" s="152"/>
      <c r="R896" s="152"/>
      <c r="S896" s="152"/>
      <c r="T896" s="152"/>
      <c r="U896" s="152"/>
    </row>
    <row r="897" spans="1:21" ht="12.75">
      <c r="A897" s="152"/>
      <c r="B897" s="152"/>
      <c r="C897" s="152"/>
      <c r="D897" s="152"/>
      <c r="E897" s="152"/>
      <c r="F897" s="152"/>
      <c r="G897" s="152"/>
      <c r="H897" s="152"/>
      <c r="I897" s="152"/>
      <c r="J897" s="152"/>
      <c r="K897" s="152"/>
      <c r="L897" s="152"/>
      <c r="M897" s="152"/>
      <c r="N897" s="152"/>
      <c r="O897" s="152"/>
      <c r="P897" s="152"/>
      <c r="Q897" s="152"/>
      <c r="R897" s="152"/>
      <c r="S897" s="152"/>
      <c r="T897" s="152"/>
      <c r="U897" s="152"/>
    </row>
    <row r="898" spans="1:21" ht="12.75">
      <c r="A898" s="152"/>
      <c r="B898" s="152"/>
      <c r="C898" s="152"/>
      <c r="D898" s="152"/>
      <c r="E898" s="152"/>
      <c r="F898" s="152"/>
      <c r="G898" s="152"/>
      <c r="H898" s="152"/>
      <c r="I898" s="152"/>
      <c r="J898" s="152"/>
      <c r="K898" s="152"/>
      <c r="L898" s="152"/>
      <c r="M898" s="152"/>
      <c r="N898" s="152"/>
      <c r="O898" s="152"/>
      <c r="P898" s="152"/>
      <c r="Q898" s="152"/>
      <c r="R898" s="152"/>
      <c r="S898" s="152"/>
      <c r="T898" s="152"/>
      <c r="U898" s="152"/>
    </row>
    <row r="899" spans="1:21" ht="12.75">
      <c r="A899" s="152"/>
      <c r="B899" s="152"/>
      <c r="C899" s="152"/>
      <c r="D899" s="152"/>
      <c r="E899" s="152"/>
      <c r="F899" s="152"/>
      <c r="G899" s="152"/>
      <c r="H899" s="152"/>
      <c r="I899" s="152"/>
      <c r="J899" s="152"/>
      <c r="K899" s="152"/>
      <c r="L899" s="152"/>
      <c r="M899" s="152"/>
      <c r="N899" s="152"/>
      <c r="O899" s="152"/>
      <c r="P899" s="152"/>
      <c r="Q899" s="152"/>
      <c r="R899" s="152"/>
      <c r="S899" s="152"/>
      <c r="T899" s="152"/>
      <c r="U899" s="152"/>
    </row>
    <row r="900" spans="1:21" ht="12.75">
      <c r="A900" s="152"/>
      <c r="B900" s="152"/>
      <c r="C900" s="152"/>
      <c r="D900" s="152"/>
      <c r="E900" s="152"/>
      <c r="F900" s="152"/>
      <c r="G900" s="152"/>
      <c r="H900" s="152"/>
      <c r="I900" s="152"/>
      <c r="J900" s="152"/>
      <c r="K900" s="152"/>
      <c r="L900" s="152"/>
      <c r="M900" s="152"/>
      <c r="N900" s="152"/>
      <c r="O900" s="152"/>
      <c r="P900" s="152"/>
      <c r="Q900" s="152"/>
      <c r="R900" s="152"/>
      <c r="S900" s="152"/>
      <c r="T900" s="152"/>
      <c r="U900" s="152"/>
    </row>
    <row r="901" spans="1:21" ht="12.75">
      <c r="A901" s="152"/>
      <c r="B901" s="152"/>
      <c r="C901" s="152"/>
      <c r="D901" s="152"/>
      <c r="E901" s="152"/>
      <c r="F901" s="152"/>
      <c r="G901" s="152"/>
      <c r="H901" s="152"/>
      <c r="I901" s="152"/>
      <c r="J901" s="152"/>
      <c r="K901" s="152"/>
      <c r="L901" s="152"/>
      <c r="M901" s="152"/>
      <c r="N901" s="152"/>
      <c r="O901" s="152"/>
      <c r="P901" s="152"/>
      <c r="Q901" s="152"/>
      <c r="R901" s="152"/>
      <c r="S901" s="152"/>
      <c r="T901" s="152"/>
      <c r="U901" s="152"/>
    </row>
    <row r="902" spans="1:21" ht="12.75">
      <c r="A902" s="152"/>
      <c r="B902" s="152"/>
      <c r="C902" s="152"/>
      <c r="D902" s="152"/>
      <c r="E902" s="152"/>
      <c r="F902" s="152"/>
      <c r="G902" s="152"/>
      <c r="H902" s="152"/>
      <c r="I902" s="152"/>
      <c r="J902" s="152"/>
      <c r="K902" s="152"/>
      <c r="L902" s="152"/>
      <c r="M902" s="152"/>
      <c r="N902" s="152"/>
      <c r="O902" s="152"/>
      <c r="P902" s="152"/>
      <c r="Q902" s="152"/>
      <c r="R902" s="152"/>
      <c r="S902" s="152"/>
      <c r="T902" s="152"/>
      <c r="U902" s="152"/>
    </row>
    <row r="903" spans="1:21" ht="12.75">
      <c r="A903" s="152"/>
      <c r="B903" s="152"/>
      <c r="C903" s="152"/>
      <c r="D903" s="152"/>
      <c r="E903" s="152"/>
      <c r="F903" s="152"/>
      <c r="G903" s="152"/>
      <c r="H903" s="152"/>
      <c r="I903" s="152"/>
      <c r="J903" s="152"/>
      <c r="K903" s="152"/>
      <c r="L903" s="152"/>
      <c r="M903" s="152"/>
      <c r="N903" s="152"/>
      <c r="O903" s="152"/>
      <c r="P903" s="152"/>
      <c r="Q903" s="152"/>
      <c r="R903" s="152"/>
      <c r="S903" s="152"/>
      <c r="T903" s="152"/>
      <c r="U903" s="152"/>
    </row>
    <row r="904" spans="1:21" ht="12.75">
      <c r="A904" s="152"/>
      <c r="B904" s="152"/>
      <c r="C904" s="152"/>
      <c r="D904" s="152"/>
      <c r="E904" s="152"/>
      <c r="F904" s="152"/>
      <c r="G904" s="152"/>
      <c r="H904" s="152"/>
      <c r="I904" s="152"/>
      <c r="J904" s="152"/>
      <c r="K904" s="152"/>
      <c r="L904" s="152"/>
      <c r="M904" s="152"/>
      <c r="N904" s="152"/>
      <c r="O904" s="152"/>
      <c r="P904" s="152"/>
      <c r="Q904" s="152"/>
      <c r="R904" s="152"/>
      <c r="S904" s="152"/>
      <c r="T904" s="152"/>
      <c r="U904" s="152"/>
    </row>
    <row r="905" spans="1:21" ht="12.75">
      <c r="A905" s="152"/>
      <c r="B905" s="152"/>
      <c r="C905" s="152"/>
      <c r="D905" s="152"/>
      <c r="E905" s="152"/>
      <c r="F905" s="152"/>
      <c r="G905" s="152"/>
      <c r="H905" s="152"/>
      <c r="I905" s="152"/>
      <c r="J905" s="152"/>
      <c r="K905" s="152"/>
      <c r="L905" s="152"/>
      <c r="M905" s="152"/>
      <c r="N905" s="152"/>
      <c r="O905" s="152"/>
      <c r="P905" s="152"/>
      <c r="Q905" s="152"/>
      <c r="R905" s="152"/>
      <c r="S905" s="152"/>
      <c r="T905" s="152"/>
      <c r="U905" s="152"/>
    </row>
    <row r="906" spans="1:21" ht="12.75">
      <c r="A906" s="152"/>
      <c r="B906" s="152"/>
      <c r="C906" s="152"/>
      <c r="D906" s="152"/>
      <c r="E906" s="152"/>
      <c r="F906" s="152"/>
      <c r="G906" s="152"/>
      <c r="H906" s="152"/>
      <c r="I906" s="152"/>
      <c r="J906" s="152"/>
      <c r="K906" s="152"/>
      <c r="L906" s="152"/>
      <c r="M906" s="152"/>
      <c r="N906" s="152"/>
      <c r="O906" s="152"/>
      <c r="P906" s="152"/>
      <c r="Q906" s="152"/>
      <c r="R906" s="152"/>
      <c r="S906" s="152"/>
      <c r="T906" s="152"/>
      <c r="U906" s="152"/>
    </row>
    <row r="907" spans="1:21" ht="12.75">
      <c r="A907" s="152"/>
      <c r="B907" s="152"/>
      <c r="C907" s="152"/>
      <c r="D907" s="152"/>
      <c r="E907" s="152"/>
      <c r="F907" s="152"/>
      <c r="G907" s="152"/>
      <c r="H907" s="152"/>
      <c r="I907" s="152"/>
      <c r="J907" s="152"/>
      <c r="K907" s="152"/>
      <c r="L907" s="152"/>
      <c r="M907" s="152"/>
      <c r="N907" s="152"/>
      <c r="O907" s="152"/>
      <c r="P907" s="152"/>
      <c r="Q907" s="152"/>
      <c r="R907" s="152"/>
      <c r="S907" s="152"/>
      <c r="T907" s="152"/>
      <c r="U907" s="152"/>
    </row>
    <row r="908" spans="1:21" ht="12.75">
      <c r="A908" s="152"/>
      <c r="B908" s="152"/>
      <c r="C908" s="152"/>
      <c r="D908" s="152"/>
      <c r="E908" s="152"/>
      <c r="F908" s="152"/>
      <c r="G908" s="152"/>
      <c r="H908" s="152"/>
      <c r="I908" s="152"/>
      <c r="J908" s="152"/>
      <c r="K908" s="152"/>
      <c r="L908" s="152"/>
      <c r="M908" s="152"/>
      <c r="N908" s="152"/>
      <c r="O908" s="152"/>
      <c r="P908" s="152"/>
      <c r="Q908" s="152"/>
      <c r="R908" s="152"/>
      <c r="S908" s="152"/>
      <c r="T908" s="152"/>
      <c r="U908" s="152"/>
    </row>
    <row r="909" spans="1:21" ht="12.75">
      <c r="A909" s="152"/>
      <c r="B909" s="152"/>
      <c r="C909" s="152"/>
      <c r="D909" s="152"/>
      <c r="E909" s="152"/>
      <c r="F909" s="152"/>
      <c r="G909" s="152"/>
      <c r="H909" s="152"/>
      <c r="I909" s="152"/>
      <c r="J909" s="152"/>
      <c r="K909" s="152"/>
      <c r="L909" s="152"/>
      <c r="M909" s="152"/>
      <c r="N909" s="152"/>
      <c r="O909" s="152"/>
      <c r="P909" s="152"/>
      <c r="Q909" s="152"/>
      <c r="R909" s="152"/>
      <c r="S909" s="152"/>
      <c r="T909" s="152"/>
      <c r="U909" s="152"/>
    </row>
    <row r="910" spans="1:21" ht="12.75">
      <c r="A910" s="152"/>
      <c r="B910" s="152"/>
      <c r="C910" s="152"/>
      <c r="D910" s="152"/>
      <c r="E910" s="152"/>
      <c r="F910" s="152"/>
      <c r="G910" s="152"/>
      <c r="H910" s="152"/>
      <c r="I910" s="152"/>
      <c r="J910" s="152"/>
      <c r="K910" s="152"/>
      <c r="L910" s="152"/>
      <c r="M910" s="152"/>
      <c r="N910" s="152"/>
      <c r="O910" s="152"/>
      <c r="P910" s="152"/>
      <c r="Q910" s="152"/>
      <c r="R910" s="152"/>
      <c r="S910" s="152"/>
      <c r="T910" s="152"/>
      <c r="U910" s="152"/>
    </row>
    <row r="911" spans="1:21" ht="12.75">
      <c r="A911" s="152"/>
      <c r="B911" s="152"/>
      <c r="C911" s="152"/>
      <c r="D911" s="152"/>
      <c r="E911" s="152"/>
      <c r="F911" s="152"/>
      <c r="G911" s="152"/>
      <c r="H911" s="152"/>
      <c r="I911" s="152"/>
      <c r="J911" s="152"/>
      <c r="K911" s="152"/>
      <c r="L911" s="152"/>
      <c r="M911" s="152"/>
      <c r="N911" s="152"/>
      <c r="O911" s="152"/>
      <c r="P911" s="152"/>
      <c r="Q911" s="152"/>
      <c r="R911" s="152"/>
      <c r="S911" s="152"/>
      <c r="T911" s="152"/>
      <c r="U911" s="152"/>
    </row>
    <row r="912" spans="1:21" ht="12.75">
      <c r="A912" s="152"/>
      <c r="B912" s="152"/>
      <c r="C912" s="152"/>
      <c r="D912" s="152"/>
      <c r="E912" s="152"/>
      <c r="F912" s="152"/>
      <c r="G912" s="152"/>
      <c r="H912" s="152"/>
      <c r="I912" s="152"/>
      <c r="J912" s="152"/>
      <c r="K912" s="152"/>
      <c r="L912" s="152"/>
      <c r="M912" s="152"/>
      <c r="N912" s="152"/>
      <c r="O912" s="152"/>
      <c r="P912" s="152"/>
      <c r="Q912" s="152"/>
      <c r="R912" s="152"/>
      <c r="S912" s="152"/>
      <c r="T912" s="152"/>
      <c r="U912" s="152"/>
    </row>
    <row r="913" spans="1:21" ht="12.75">
      <c r="A913" s="152"/>
      <c r="B913" s="152"/>
      <c r="C913" s="152"/>
      <c r="D913" s="152"/>
      <c r="E913" s="152"/>
      <c r="F913" s="152"/>
      <c r="G913" s="152"/>
      <c r="H913" s="152"/>
      <c r="I913" s="152"/>
      <c r="J913" s="152"/>
      <c r="K913" s="152"/>
      <c r="L913" s="152"/>
      <c r="M913" s="152"/>
      <c r="N913" s="152"/>
      <c r="O913" s="152"/>
      <c r="P913" s="152"/>
      <c r="Q913" s="152"/>
      <c r="R913" s="152"/>
      <c r="S913" s="152"/>
      <c r="T913" s="152"/>
      <c r="U913" s="152"/>
    </row>
    <row r="914" spans="1:21" ht="12.75">
      <c r="A914" s="152"/>
      <c r="B914" s="152"/>
      <c r="C914" s="152"/>
      <c r="D914" s="152"/>
      <c r="E914" s="152"/>
      <c r="F914" s="152"/>
      <c r="G914" s="152"/>
      <c r="H914" s="152"/>
      <c r="I914" s="152"/>
      <c r="J914" s="152"/>
      <c r="K914" s="152"/>
      <c r="L914" s="152"/>
      <c r="M914" s="152"/>
      <c r="N914" s="152"/>
      <c r="O914" s="152"/>
      <c r="P914" s="152"/>
      <c r="Q914" s="152"/>
      <c r="R914" s="152"/>
      <c r="S914" s="152"/>
      <c r="T914" s="152"/>
      <c r="U914" s="152"/>
    </row>
    <row r="915" spans="1:21" ht="12.75">
      <c r="A915" s="152"/>
      <c r="B915" s="152"/>
      <c r="C915" s="152"/>
      <c r="D915" s="152"/>
      <c r="E915" s="152"/>
      <c r="F915" s="152"/>
      <c r="G915" s="152"/>
      <c r="H915" s="152"/>
      <c r="I915" s="152"/>
      <c r="J915" s="152"/>
      <c r="K915" s="152"/>
      <c r="L915" s="152"/>
      <c r="M915" s="152"/>
      <c r="N915" s="152"/>
      <c r="O915" s="152"/>
      <c r="P915" s="152"/>
      <c r="Q915" s="152"/>
      <c r="R915" s="152"/>
      <c r="S915" s="152"/>
      <c r="T915" s="152"/>
      <c r="U915" s="152"/>
    </row>
    <row r="916" spans="1:21" ht="12.75">
      <c r="A916" s="152"/>
      <c r="B916" s="152"/>
      <c r="C916" s="152"/>
      <c r="D916" s="152"/>
      <c r="E916" s="152"/>
      <c r="F916" s="152"/>
      <c r="G916" s="152"/>
      <c r="H916" s="152"/>
      <c r="I916" s="152"/>
      <c r="J916" s="152"/>
      <c r="K916" s="152"/>
      <c r="L916" s="152"/>
      <c r="M916" s="152"/>
      <c r="N916" s="152"/>
      <c r="O916" s="152"/>
      <c r="P916" s="152"/>
      <c r="Q916" s="152"/>
      <c r="R916" s="152"/>
      <c r="S916" s="152"/>
      <c r="T916" s="152"/>
      <c r="U916" s="152"/>
    </row>
    <row r="917" spans="1:21" ht="12.75">
      <c r="A917" s="152"/>
      <c r="B917" s="152"/>
      <c r="C917" s="152"/>
      <c r="D917" s="152"/>
      <c r="E917" s="152"/>
      <c r="F917" s="152"/>
      <c r="G917" s="152"/>
      <c r="H917" s="152"/>
      <c r="I917" s="152"/>
      <c r="J917" s="152"/>
      <c r="K917" s="152"/>
      <c r="L917" s="152"/>
      <c r="M917" s="152"/>
      <c r="N917" s="152"/>
      <c r="O917" s="152"/>
      <c r="P917" s="152"/>
      <c r="Q917" s="152"/>
      <c r="R917" s="152"/>
      <c r="S917" s="152"/>
      <c r="T917" s="152"/>
      <c r="U917" s="152"/>
    </row>
    <row r="918" spans="1:21" ht="12.75">
      <c r="A918" s="152"/>
      <c r="B918" s="152"/>
      <c r="C918" s="152"/>
      <c r="D918" s="152"/>
      <c r="E918" s="152"/>
      <c r="F918" s="152"/>
      <c r="G918" s="152"/>
      <c r="H918" s="152"/>
      <c r="I918" s="152"/>
      <c r="J918" s="152"/>
      <c r="K918" s="152"/>
      <c r="L918" s="152"/>
      <c r="M918" s="152"/>
      <c r="N918" s="152"/>
      <c r="O918" s="152"/>
      <c r="P918" s="152"/>
      <c r="Q918" s="152"/>
      <c r="R918" s="152"/>
      <c r="S918" s="152"/>
      <c r="T918" s="152"/>
      <c r="U918" s="152"/>
    </row>
    <row r="919" spans="1:21" ht="12.75">
      <c r="A919" s="152"/>
      <c r="B919" s="152"/>
      <c r="C919" s="152"/>
      <c r="D919" s="152"/>
      <c r="E919" s="152"/>
      <c r="F919" s="152"/>
      <c r="G919" s="152"/>
      <c r="H919" s="152"/>
      <c r="I919" s="152"/>
      <c r="J919" s="152"/>
      <c r="K919" s="152"/>
      <c r="L919" s="152"/>
      <c r="M919" s="152"/>
      <c r="N919" s="152"/>
      <c r="O919" s="152"/>
      <c r="P919" s="152"/>
      <c r="Q919" s="152"/>
      <c r="R919" s="152"/>
      <c r="S919" s="152"/>
      <c r="T919" s="152"/>
      <c r="U919" s="152"/>
    </row>
    <row r="920" spans="1:21" ht="12.75">
      <c r="A920" s="152"/>
      <c r="B920" s="152"/>
      <c r="C920" s="152"/>
      <c r="D920" s="152"/>
      <c r="E920" s="152"/>
      <c r="F920" s="152"/>
      <c r="G920" s="152"/>
      <c r="H920" s="152"/>
      <c r="I920" s="152"/>
      <c r="J920" s="152"/>
      <c r="K920" s="152"/>
      <c r="L920" s="152"/>
      <c r="M920" s="152"/>
      <c r="N920" s="152"/>
      <c r="O920" s="152"/>
      <c r="P920" s="152"/>
      <c r="Q920" s="152"/>
      <c r="R920" s="152"/>
      <c r="S920" s="152"/>
      <c r="T920" s="152"/>
      <c r="U920" s="152"/>
    </row>
    <row r="921" spans="1:21" ht="12.75">
      <c r="A921" s="152"/>
      <c r="B921" s="152"/>
      <c r="C921" s="152"/>
      <c r="D921" s="152"/>
      <c r="E921" s="152"/>
      <c r="F921" s="152"/>
      <c r="G921" s="152"/>
      <c r="H921" s="152"/>
      <c r="I921" s="152"/>
      <c r="J921" s="152"/>
      <c r="K921" s="152"/>
      <c r="L921" s="152"/>
      <c r="M921" s="152"/>
      <c r="N921" s="152"/>
      <c r="O921" s="152"/>
      <c r="P921" s="152"/>
      <c r="Q921" s="152"/>
      <c r="R921" s="152"/>
      <c r="S921" s="152"/>
      <c r="T921" s="152"/>
      <c r="U921" s="152"/>
    </row>
    <row r="922" spans="1:21" ht="12.75">
      <c r="A922" s="152"/>
      <c r="B922" s="152"/>
      <c r="C922" s="152"/>
      <c r="D922" s="152"/>
      <c r="E922" s="152"/>
      <c r="F922" s="152"/>
      <c r="G922" s="152"/>
      <c r="H922" s="152"/>
      <c r="I922" s="152"/>
      <c r="J922" s="152"/>
      <c r="K922" s="152"/>
      <c r="L922" s="152"/>
      <c r="M922" s="152"/>
      <c r="N922" s="152"/>
      <c r="O922" s="152"/>
      <c r="P922" s="152"/>
      <c r="Q922" s="152"/>
      <c r="R922" s="152"/>
      <c r="S922" s="152"/>
      <c r="T922" s="152"/>
      <c r="U922" s="152"/>
    </row>
    <row r="923" spans="1:21" ht="12.75">
      <c r="A923" s="152"/>
      <c r="B923" s="152"/>
      <c r="C923" s="152"/>
      <c r="D923" s="152"/>
      <c r="E923" s="152"/>
      <c r="F923" s="152"/>
      <c r="G923" s="152"/>
      <c r="H923" s="152"/>
      <c r="I923" s="152"/>
      <c r="J923" s="152"/>
      <c r="K923" s="152"/>
      <c r="L923" s="152"/>
      <c r="M923" s="152"/>
      <c r="N923" s="152"/>
      <c r="O923" s="152"/>
      <c r="P923" s="152"/>
      <c r="Q923" s="152"/>
      <c r="R923" s="152"/>
      <c r="S923" s="152"/>
      <c r="T923" s="152"/>
      <c r="U923" s="152"/>
    </row>
    <row r="924" spans="1:21" ht="12.75">
      <c r="A924" s="152"/>
      <c r="B924" s="152"/>
      <c r="C924" s="152"/>
      <c r="D924" s="152"/>
      <c r="E924" s="152"/>
      <c r="F924" s="152"/>
      <c r="G924" s="152"/>
      <c r="H924" s="152"/>
      <c r="I924" s="152"/>
      <c r="J924" s="152"/>
      <c r="K924" s="152"/>
      <c r="L924" s="152"/>
      <c r="M924" s="152"/>
      <c r="N924" s="152"/>
      <c r="O924" s="152"/>
      <c r="P924" s="152"/>
      <c r="Q924" s="152"/>
      <c r="R924" s="152"/>
      <c r="S924" s="152"/>
      <c r="T924" s="152"/>
      <c r="U924" s="152"/>
    </row>
    <row r="925" spans="1:21" ht="12.75">
      <c r="A925" s="152"/>
      <c r="B925" s="152"/>
      <c r="C925" s="152"/>
      <c r="D925" s="152"/>
      <c r="E925" s="152"/>
      <c r="F925" s="152"/>
      <c r="G925" s="152"/>
      <c r="H925" s="152"/>
      <c r="I925" s="152"/>
      <c r="J925" s="152"/>
      <c r="K925" s="152"/>
      <c r="L925" s="152"/>
      <c r="M925" s="152"/>
      <c r="N925" s="152"/>
      <c r="O925" s="152"/>
      <c r="P925" s="152"/>
      <c r="Q925" s="152"/>
      <c r="R925" s="152"/>
      <c r="S925" s="152"/>
      <c r="T925" s="152"/>
      <c r="U925" s="152"/>
    </row>
    <row r="926" spans="1:21" ht="12.75">
      <c r="A926" s="152"/>
      <c r="B926" s="152"/>
      <c r="C926" s="152"/>
      <c r="D926" s="152"/>
      <c r="E926" s="152"/>
      <c r="F926" s="152"/>
      <c r="G926" s="152"/>
      <c r="H926" s="152"/>
      <c r="I926" s="152"/>
      <c r="J926" s="152"/>
      <c r="K926" s="152"/>
      <c r="L926" s="152"/>
      <c r="M926" s="152"/>
      <c r="N926" s="152"/>
      <c r="O926" s="152"/>
      <c r="P926" s="152"/>
      <c r="Q926" s="152"/>
      <c r="R926" s="152"/>
      <c r="S926" s="152"/>
      <c r="T926" s="152"/>
      <c r="U926" s="152"/>
    </row>
    <row r="927" spans="1:21" ht="12.75">
      <c r="A927" s="152"/>
      <c r="B927" s="152"/>
      <c r="C927" s="152"/>
      <c r="D927" s="152"/>
      <c r="E927" s="152"/>
      <c r="F927" s="152"/>
      <c r="G927" s="152"/>
      <c r="H927" s="152"/>
      <c r="I927" s="152"/>
      <c r="J927" s="152"/>
      <c r="K927" s="152"/>
      <c r="L927" s="152"/>
      <c r="M927" s="152"/>
      <c r="N927" s="152"/>
      <c r="O927" s="152"/>
      <c r="P927" s="152"/>
      <c r="Q927" s="152"/>
      <c r="R927" s="152"/>
      <c r="S927" s="152"/>
      <c r="T927" s="152"/>
      <c r="U927" s="152"/>
    </row>
    <row r="928" spans="1:21" ht="12.75">
      <c r="A928" s="152"/>
      <c r="B928" s="152"/>
      <c r="C928" s="152"/>
      <c r="D928" s="152"/>
      <c r="E928" s="152"/>
      <c r="F928" s="152"/>
      <c r="G928" s="152"/>
      <c r="H928" s="152"/>
      <c r="I928" s="152"/>
      <c r="J928" s="152"/>
      <c r="K928" s="152"/>
      <c r="L928" s="152"/>
      <c r="M928" s="152"/>
      <c r="N928" s="152"/>
      <c r="O928" s="152"/>
      <c r="P928" s="152"/>
      <c r="Q928" s="152"/>
      <c r="R928" s="152"/>
      <c r="S928" s="152"/>
      <c r="T928" s="152"/>
      <c r="U928" s="152"/>
    </row>
    <row r="929" spans="1:21" ht="12.75">
      <c r="A929" s="152"/>
      <c r="B929" s="152"/>
      <c r="C929" s="152"/>
      <c r="D929" s="152"/>
      <c r="E929" s="152"/>
      <c r="F929" s="152"/>
      <c r="G929" s="152"/>
      <c r="H929" s="152"/>
      <c r="I929" s="152"/>
      <c r="J929" s="152"/>
      <c r="K929" s="152"/>
      <c r="L929" s="152"/>
      <c r="M929" s="152"/>
      <c r="N929" s="152"/>
      <c r="O929" s="152"/>
      <c r="P929" s="152"/>
      <c r="Q929" s="152"/>
      <c r="R929" s="152"/>
      <c r="S929" s="152"/>
      <c r="T929" s="152"/>
      <c r="U929" s="152"/>
    </row>
    <row r="930" spans="1:21" ht="12.75">
      <c r="A930" s="152"/>
      <c r="B930" s="152"/>
      <c r="C930" s="152"/>
      <c r="D930" s="152"/>
      <c r="E930" s="152"/>
      <c r="F930" s="152"/>
      <c r="G930" s="152"/>
      <c r="H930" s="152"/>
      <c r="I930" s="152"/>
      <c r="J930" s="152"/>
      <c r="K930" s="152"/>
      <c r="L930" s="152"/>
      <c r="M930" s="152"/>
      <c r="N930" s="152"/>
      <c r="O930" s="152"/>
      <c r="P930" s="152"/>
      <c r="Q930" s="152"/>
      <c r="R930" s="152"/>
      <c r="S930" s="152"/>
      <c r="T930" s="152"/>
      <c r="U930" s="152"/>
    </row>
    <row r="931" spans="1:21" ht="12.75">
      <c r="A931" s="152"/>
      <c r="B931" s="152"/>
      <c r="C931" s="152"/>
      <c r="D931" s="152"/>
      <c r="E931" s="152"/>
      <c r="F931" s="152"/>
      <c r="G931" s="152"/>
      <c r="H931" s="152"/>
      <c r="I931" s="152"/>
      <c r="J931" s="152"/>
      <c r="K931" s="152"/>
      <c r="L931" s="152"/>
      <c r="M931" s="152"/>
      <c r="N931" s="152"/>
      <c r="O931" s="152"/>
      <c r="P931" s="152"/>
      <c r="Q931" s="152"/>
      <c r="R931" s="152"/>
      <c r="S931" s="152"/>
      <c r="T931" s="152"/>
      <c r="U931" s="152"/>
    </row>
    <row r="932" spans="1:21" ht="12.75">
      <c r="A932" s="152"/>
      <c r="B932" s="152"/>
      <c r="C932" s="152"/>
      <c r="D932" s="152"/>
      <c r="E932" s="152"/>
      <c r="F932" s="152"/>
      <c r="G932" s="152"/>
      <c r="H932" s="152"/>
      <c r="I932" s="152"/>
      <c r="J932" s="152"/>
      <c r="K932" s="152"/>
      <c r="L932" s="152"/>
      <c r="M932" s="152"/>
      <c r="N932" s="152"/>
      <c r="O932" s="152"/>
      <c r="P932" s="152"/>
      <c r="Q932" s="152"/>
      <c r="R932" s="152"/>
      <c r="S932" s="152"/>
      <c r="T932" s="152"/>
      <c r="U932" s="152"/>
    </row>
    <row r="933" spans="1:21" ht="12.75">
      <c r="A933" s="152"/>
      <c r="B933" s="152"/>
      <c r="C933" s="152"/>
      <c r="D933" s="152"/>
      <c r="E933" s="152"/>
      <c r="F933" s="152"/>
      <c r="G933" s="152"/>
      <c r="H933" s="152"/>
      <c r="I933" s="152"/>
      <c r="J933" s="152"/>
      <c r="K933" s="152"/>
      <c r="L933" s="152"/>
      <c r="M933" s="152"/>
      <c r="N933" s="152"/>
      <c r="O933" s="152"/>
      <c r="P933" s="152"/>
      <c r="Q933" s="152"/>
      <c r="R933" s="152"/>
      <c r="S933" s="152"/>
      <c r="T933" s="152"/>
      <c r="U933" s="152"/>
    </row>
    <row r="934" spans="1:21" ht="12.75">
      <c r="A934" s="152"/>
      <c r="B934" s="152"/>
      <c r="C934" s="152"/>
      <c r="D934" s="152"/>
      <c r="E934" s="152"/>
      <c r="F934" s="152"/>
      <c r="G934" s="152"/>
      <c r="H934" s="152"/>
      <c r="I934" s="152"/>
      <c r="J934" s="152"/>
      <c r="K934" s="152"/>
      <c r="L934" s="152"/>
      <c r="M934" s="152"/>
      <c r="N934" s="152"/>
      <c r="O934" s="152"/>
      <c r="P934" s="152"/>
      <c r="Q934" s="152"/>
      <c r="R934" s="152"/>
      <c r="S934" s="152"/>
      <c r="T934" s="152"/>
      <c r="U934" s="152"/>
    </row>
    <row r="935" spans="1:21" ht="12.75">
      <c r="A935" s="152"/>
      <c r="B935" s="152"/>
      <c r="C935" s="152"/>
      <c r="D935" s="152"/>
      <c r="E935" s="152"/>
      <c r="F935" s="152"/>
      <c r="G935" s="152"/>
      <c r="H935" s="152"/>
      <c r="I935" s="152"/>
      <c r="J935" s="152"/>
      <c r="K935" s="152"/>
      <c r="L935" s="152"/>
      <c r="M935" s="152"/>
      <c r="N935" s="152"/>
      <c r="O935" s="152"/>
      <c r="P935" s="152"/>
      <c r="Q935" s="152"/>
      <c r="R935" s="152"/>
      <c r="S935" s="152"/>
      <c r="T935" s="152"/>
      <c r="U935" s="152"/>
    </row>
    <row r="936" spans="1:21" ht="12.75">
      <c r="A936" s="152"/>
      <c r="B936" s="152"/>
      <c r="C936" s="152"/>
      <c r="D936" s="152"/>
      <c r="E936" s="152"/>
      <c r="F936" s="152"/>
      <c r="G936" s="152"/>
      <c r="H936" s="152"/>
      <c r="I936" s="152"/>
      <c r="J936" s="152"/>
      <c r="K936" s="152"/>
      <c r="L936" s="152"/>
      <c r="M936" s="152"/>
      <c r="N936" s="152"/>
      <c r="O936" s="152"/>
      <c r="P936" s="152"/>
      <c r="Q936" s="152"/>
      <c r="R936" s="152"/>
      <c r="S936" s="152"/>
      <c r="T936" s="152"/>
      <c r="U936" s="152"/>
    </row>
    <row r="937" spans="1:21" ht="12.75">
      <c r="A937" s="152"/>
      <c r="B937" s="152"/>
      <c r="C937" s="152"/>
      <c r="D937" s="152"/>
      <c r="E937" s="152"/>
      <c r="F937" s="152"/>
      <c r="G937" s="152"/>
      <c r="H937" s="152"/>
      <c r="I937" s="152"/>
      <c r="J937" s="152"/>
      <c r="K937" s="152"/>
      <c r="L937" s="152"/>
      <c r="M937" s="152"/>
      <c r="N937" s="152"/>
      <c r="O937" s="152"/>
      <c r="P937" s="152"/>
      <c r="Q937" s="152"/>
      <c r="R937" s="152"/>
      <c r="S937" s="152"/>
      <c r="T937" s="152"/>
      <c r="U937" s="152"/>
    </row>
    <row r="938" spans="1:21" ht="12.75">
      <c r="A938" s="152"/>
      <c r="B938" s="152"/>
      <c r="C938" s="152"/>
      <c r="D938" s="152"/>
      <c r="E938" s="152"/>
      <c r="F938" s="152"/>
      <c r="G938" s="152"/>
      <c r="H938" s="152"/>
      <c r="I938" s="152"/>
      <c r="J938" s="152"/>
      <c r="K938" s="152"/>
      <c r="L938" s="152"/>
      <c r="M938" s="152"/>
      <c r="N938" s="152"/>
      <c r="O938" s="152"/>
      <c r="P938" s="152"/>
      <c r="Q938" s="152"/>
      <c r="R938" s="152"/>
      <c r="S938" s="152"/>
      <c r="T938" s="152"/>
      <c r="U938" s="152"/>
    </row>
    <row r="939" spans="1:21" ht="12.75">
      <c r="A939" s="152"/>
      <c r="B939" s="152"/>
      <c r="C939" s="152"/>
      <c r="D939" s="152"/>
      <c r="E939" s="152"/>
      <c r="F939" s="152"/>
      <c r="G939" s="152"/>
      <c r="H939" s="152"/>
      <c r="I939" s="152"/>
      <c r="J939" s="152"/>
      <c r="K939" s="152"/>
      <c r="L939" s="152"/>
      <c r="M939" s="152"/>
      <c r="N939" s="152"/>
      <c r="O939" s="152"/>
      <c r="P939" s="152"/>
      <c r="Q939" s="152"/>
      <c r="R939" s="152"/>
      <c r="S939" s="152"/>
      <c r="T939" s="152"/>
      <c r="U939" s="152"/>
    </row>
    <row r="940" spans="1:21" ht="12.75">
      <c r="A940" s="152"/>
      <c r="B940" s="152"/>
      <c r="C940" s="152"/>
      <c r="D940" s="152"/>
      <c r="E940" s="152"/>
      <c r="F940" s="152"/>
      <c r="G940" s="152"/>
      <c r="H940" s="152"/>
      <c r="I940" s="152"/>
      <c r="J940" s="152"/>
      <c r="K940" s="152"/>
      <c r="L940" s="152"/>
      <c r="M940" s="152"/>
      <c r="N940" s="152"/>
      <c r="O940" s="152"/>
      <c r="P940" s="152"/>
      <c r="Q940" s="152"/>
      <c r="R940" s="152"/>
      <c r="S940" s="152"/>
      <c r="T940" s="152"/>
      <c r="U940" s="152"/>
    </row>
    <row r="941" spans="1:21" ht="12.75">
      <c r="A941" s="152"/>
      <c r="B941" s="152"/>
      <c r="C941" s="152"/>
      <c r="D941" s="152"/>
      <c r="E941" s="152"/>
      <c r="F941" s="152"/>
      <c r="G941" s="152"/>
      <c r="H941" s="152"/>
      <c r="I941" s="152"/>
      <c r="J941" s="152"/>
      <c r="K941" s="152"/>
      <c r="L941" s="152"/>
      <c r="M941" s="152"/>
      <c r="N941" s="152"/>
      <c r="O941" s="152"/>
      <c r="P941" s="152"/>
      <c r="Q941" s="152"/>
      <c r="R941" s="152"/>
      <c r="S941" s="152"/>
      <c r="T941" s="152"/>
      <c r="U941" s="152"/>
    </row>
    <row r="942" spans="1:21" ht="12.75">
      <c r="A942" s="152"/>
      <c r="B942" s="152"/>
      <c r="C942" s="152"/>
      <c r="D942" s="152"/>
      <c r="E942" s="152"/>
      <c r="F942" s="152"/>
      <c r="G942" s="152"/>
      <c r="H942" s="152"/>
      <c r="I942" s="152"/>
      <c r="J942" s="152"/>
      <c r="K942" s="152"/>
      <c r="L942" s="152"/>
      <c r="M942" s="152"/>
      <c r="N942" s="152"/>
      <c r="O942" s="152"/>
      <c r="P942" s="152"/>
      <c r="Q942" s="152"/>
      <c r="R942" s="152"/>
      <c r="S942" s="152"/>
      <c r="T942" s="152"/>
      <c r="U942" s="152"/>
    </row>
    <row r="943" spans="1:21" ht="12.75">
      <c r="A943" s="152"/>
      <c r="B943" s="152"/>
      <c r="C943" s="152"/>
      <c r="D943" s="152"/>
      <c r="E943" s="152"/>
      <c r="F943" s="152"/>
      <c r="G943" s="152"/>
      <c r="H943" s="152"/>
      <c r="I943" s="152"/>
      <c r="J943" s="152"/>
      <c r="K943" s="152"/>
      <c r="L943" s="152"/>
      <c r="M943" s="152"/>
      <c r="N943" s="152"/>
      <c r="O943" s="152"/>
      <c r="P943" s="152"/>
      <c r="Q943" s="152"/>
      <c r="R943" s="152"/>
      <c r="S943" s="152"/>
      <c r="T943" s="152"/>
      <c r="U943" s="152"/>
    </row>
    <row r="944" spans="1:21" ht="12.75">
      <c r="A944" s="152"/>
      <c r="B944" s="152"/>
      <c r="C944" s="152"/>
      <c r="D944" s="152"/>
      <c r="E944" s="152"/>
      <c r="F944" s="152"/>
      <c r="G944" s="152"/>
      <c r="H944" s="152"/>
      <c r="I944" s="152"/>
      <c r="J944" s="152"/>
      <c r="K944" s="152"/>
      <c r="L944" s="152"/>
      <c r="M944" s="152"/>
      <c r="N944" s="152"/>
      <c r="O944" s="152"/>
      <c r="P944" s="152"/>
      <c r="Q944" s="152"/>
      <c r="R944" s="152"/>
      <c r="S944" s="152"/>
      <c r="T944" s="152"/>
      <c r="U944" s="152"/>
    </row>
    <row r="945" spans="1:21" ht="12.75">
      <c r="A945" s="152"/>
      <c r="B945" s="152"/>
      <c r="C945" s="152"/>
      <c r="D945" s="152"/>
      <c r="E945" s="152"/>
      <c r="F945" s="152"/>
      <c r="G945" s="152"/>
      <c r="H945" s="152"/>
      <c r="I945" s="152"/>
      <c r="J945" s="152"/>
      <c r="K945" s="152"/>
      <c r="L945" s="152"/>
      <c r="M945" s="152"/>
      <c r="N945" s="152"/>
      <c r="O945" s="152"/>
      <c r="P945" s="152"/>
      <c r="Q945" s="152"/>
      <c r="R945" s="152"/>
      <c r="S945" s="152"/>
      <c r="T945" s="152"/>
      <c r="U945" s="152"/>
    </row>
    <row r="946" spans="1:21" ht="12.75">
      <c r="A946" s="152"/>
      <c r="B946" s="152"/>
      <c r="C946" s="152"/>
      <c r="D946" s="152"/>
      <c r="E946" s="152"/>
      <c r="F946" s="152"/>
      <c r="G946" s="152"/>
      <c r="H946" s="152"/>
      <c r="I946" s="152"/>
      <c r="J946" s="152"/>
      <c r="K946" s="152"/>
      <c r="L946" s="152"/>
      <c r="M946" s="152"/>
      <c r="N946" s="152"/>
      <c r="O946" s="152"/>
      <c r="P946" s="152"/>
      <c r="Q946" s="152"/>
      <c r="R946" s="152"/>
      <c r="S946" s="152"/>
      <c r="T946" s="152"/>
      <c r="U946" s="152"/>
    </row>
    <row r="947" spans="1:21" ht="12.75">
      <c r="A947" s="152"/>
      <c r="B947" s="152"/>
      <c r="C947" s="152"/>
      <c r="D947" s="152"/>
      <c r="E947" s="152"/>
      <c r="F947" s="152"/>
      <c r="G947" s="152"/>
      <c r="H947" s="152"/>
      <c r="I947" s="152"/>
      <c r="J947" s="152"/>
      <c r="K947" s="152"/>
      <c r="L947" s="152"/>
      <c r="M947" s="152"/>
      <c r="N947" s="152"/>
      <c r="O947" s="152"/>
      <c r="P947" s="152"/>
      <c r="Q947" s="152"/>
      <c r="R947" s="152"/>
      <c r="S947" s="152"/>
      <c r="T947" s="152"/>
      <c r="U947" s="152"/>
    </row>
    <row r="948" spans="1:21" ht="12.75">
      <c r="A948" s="152"/>
      <c r="B948" s="152"/>
      <c r="C948" s="152"/>
      <c r="D948" s="152"/>
      <c r="E948" s="152"/>
      <c r="F948" s="152"/>
      <c r="G948" s="152"/>
      <c r="H948" s="152"/>
      <c r="I948" s="152"/>
      <c r="J948" s="152"/>
      <c r="K948" s="152"/>
      <c r="L948" s="152"/>
      <c r="M948" s="152"/>
      <c r="N948" s="152"/>
      <c r="O948" s="152"/>
      <c r="P948" s="152"/>
      <c r="Q948" s="152"/>
      <c r="R948" s="152"/>
      <c r="S948" s="152"/>
      <c r="T948" s="152"/>
      <c r="U948" s="152"/>
    </row>
    <row r="949" spans="1:21" ht="12.75">
      <c r="A949" s="152"/>
      <c r="B949" s="152"/>
      <c r="C949" s="152"/>
      <c r="D949" s="152"/>
      <c r="E949" s="152"/>
      <c r="F949" s="152"/>
      <c r="G949" s="152"/>
      <c r="H949" s="152"/>
      <c r="I949" s="152"/>
      <c r="J949" s="152"/>
      <c r="K949" s="152"/>
      <c r="L949" s="152"/>
      <c r="M949" s="152"/>
      <c r="N949" s="152"/>
      <c r="O949" s="152"/>
      <c r="P949" s="152"/>
      <c r="Q949" s="152"/>
      <c r="R949" s="152"/>
      <c r="S949" s="152"/>
      <c r="T949" s="152"/>
      <c r="U949" s="152"/>
    </row>
    <row r="950" spans="1:21" ht="12.75">
      <c r="A950" s="152"/>
      <c r="B950" s="152"/>
      <c r="C950" s="152"/>
      <c r="D950" s="152"/>
      <c r="E950" s="152"/>
      <c r="F950" s="152"/>
      <c r="G950" s="152"/>
      <c r="H950" s="152"/>
      <c r="I950" s="152"/>
      <c r="J950" s="152"/>
      <c r="K950" s="152"/>
      <c r="L950" s="152"/>
      <c r="M950" s="152"/>
      <c r="N950" s="152"/>
      <c r="O950" s="152"/>
      <c r="P950" s="152"/>
      <c r="Q950" s="152"/>
      <c r="R950" s="152"/>
      <c r="S950" s="152"/>
      <c r="T950" s="152"/>
      <c r="U950" s="152"/>
    </row>
    <row r="951" spans="1:21" ht="12.75">
      <c r="A951" s="152"/>
      <c r="B951" s="152"/>
      <c r="C951" s="152"/>
      <c r="D951" s="152"/>
      <c r="E951" s="152"/>
      <c r="F951" s="152"/>
      <c r="G951" s="152"/>
      <c r="H951" s="152"/>
      <c r="I951" s="152"/>
      <c r="J951" s="152"/>
      <c r="K951" s="152"/>
      <c r="L951" s="152"/>
      <c r="M951" s="152"/>
      <c r="N951" s="152"/>
      <c r="O951" s="152"/>
      <c r="P951" s="152"/>
      <c r="Q951" s="152"/>
      <c r="R951" s="152"/>
      <c r="S951" s="152"/>
      <c r="T951" s="152"/>
      <c r="U951" s="152"/>
    </row>
    <row r="952" spans="1:21" ht="12.75">
      <c r="A952" s="152"/>
      <c r="B952" s="152"/>
      <c r="C952" s="152"/>
      <c r="D952" s="152"/>
      <c r="E952" s="152"/>
      <c r="F952" s="152"/>
      <c r="G952" s="152"/>
      <c r="H952" s="152"/>
      <c r="I952" s="152"/>
      <c r="J952" s="152"/>
      <c r="K952" s="152"/>
      <c r="L952" s="152"/>
      <c r="M952" s="152"/>
      <c r="N952" s="152"/>
      <c r="O952" s="152"/>
      <c r="P952" s="152"/>
      <c r="Q952" s="152"/>
      <c r="R952" s="152"/>
      <c r="S952" s="152"/>
      <c r="T952" s="152"/>
      <c r="U952" s="152"/>
    </row>
    <row r="953" spans="1:21" ht="12.75">
      <c r="A953" s="152"/>
      <c r="B953" s="152"/>
      <c r="C953" s="152"/>
      <c r="D953" s="152"/>
      <c r="E953" s="152"/>
      <c r="F953" s="152"/>
      <c r="G953" s="152"/>
      <c r="H953" s="152"/>
      <c r="I953" s="152"/>
      <c r="J953" s="152"/>
      <c r="K953" s="152"/>
      <c r="L953" s="152"/>
      <c r="M953" s="152"/>
      <c r="N953" s="152"/>
      <c r="O953" s="152"/>
      <c r="P953" s="152"/>
      <c r="Q953" s="152"/>
      <c r="R953" s="152"/>
      <c r="S953" s="152"/>
      <c r="T953" s="152"/>
      <c r="U953" s="152"/>
    </row>
    <row r="954" spans="1:21" ht="12.75">
      <c r="A954" s="152"/>
      <c r="B954" s="152"/>
      <c r="C954" s="152"/>
      <c r="D954" s="152"/>
      <c r="E954" s="152"/>
      <c r="F954" s="152"/>
      <c r="G954" s="152"/>
      <c r="H954" s="152"/>
      <c r="I954" s="152"/>
      <c r="J954" s="152"/>
      <c r="K954" s="152"/>
      <c r="L954" s="152"/>
      <c r="M954" s="152"/>
      <c r="N954" s="152"/>
      <c r="O954" s="152"/>
      <c r="P954" s="152"/>
      <c r="Q954" s="152"/>
      <c r="R954" s="152"/>
      <c r="S954" s="152"/>
      <c r="T954" s="152"/>
      <c r="U954" s="152"/>
    </row>
    <row r="955" spans="1:21" ht="12.75">
      <c r="A955" s="152"/>
      <c r="B955" s="152"/>
      <c r="C955" s="152"/>
      <c r="D955" s="152"/>
      <c r="E955" s="152"/>
      <c r="F955" s="152"/>
      <c r="G955" s="152"/>
      <c r="H955" s="152"/>
      <c r="I955" s="152"/>
      <c r="J955" s="152"/>
      <c r="K955" s="152"/>
      <c r="L955" s="152"/>
      <c r="M955" s="152"/>
      <c r="N955" s="152"/>
      <c r="O955" s="152"/>
      <c r="P955" s="152"/>
      <c r="Q955" s="152"/>
      <c r="R955" s="152"/>
      <c r="S955" s="152"/>
      <c r="T955" s="152"/>
      <c r="U955" s="152"/>
    </row>
    <row r="956" spans="1:21" ht="12.75">
      <c r="A956" s="152"/>
      <c r="B956" s="152"/>
      <c r="C956" s="152"/>
      <c r="D956" s="152"/>
      <c r="E956" s="152"/>
      <c r="F956" s="152"/>
      <c r="G956" s="152"/>
      <c r="H956" s="152"/>
      <c r="I956" s="152"/>
      <c r="J956" s="152"/>
      <c r="K956" s="152"/>
      <c r="L956" s="152"/>
      <c r="M956" s="152"/>
      <c r="N956" s="152"/>
      <c r="O956" s="152"/>
      <c r="P956" s="152"/>
      <c r="Q956" s="152"/>
      <c r="R956" s="152"/>
      <c r="S956" s="152"/>
      <c r="T956" s="152"/>
      <c r="U956" s="152"/>
    </row>
    <row r="957" spans="1:21" ht="12.75">
      <c r="A957" s="152"/>
      <c r="B957" s="152"/>
      <c r="C957" s="152"/>
      <c r="D957" s="152"/>
      <c r="E957" s="152"/>
      <c r="F957" s="152"/>
      <c r="G957" s="152"/>
      <c r="H957" s="152"/>
      <c r="I957" s="152"/>
      <c r="J957" s="152"/>
      <c r="K957" s="152"/>
      <c r="L957" s="152"/>
      <c r="M957" s="152"/>
      <c r="N957" s="152"/>
      <c r="O957" s="152"/>
      <c r="P957" s="152"/>
      <c r="Q957" s="152"/>
      <c r="R957" s="152"/>
      <c r="S957" s="152"/>
      <c r="T957" s="152"/>
      <c r="U957" s="152"/>
    </row>
    <row r="958" spans="1:21" ht="12.75">
      <c r="A958" s="152"/>
      <c r="B958" s="152"/>
      <c r="C958" s="152"/>
      <c r="D958" s="152"/>
      <c r="E958" s="152"/>
      <c r="F958" s="152"/>
      <c r="G958" s="152"/>
      <c r="H958" s="152"/>
      <c r="I958" s="152"/>
      <c r="J958" s="152"/>
      <c r="K958" s="152"/>
      <c r="L958" s="152"/>
      <c r="M958" s="152"/>
      <c r="N958" s="152"/>
      <c r="O958" s="152"/>
      <c r="P958" s="152"/>
      <c r="Q958" s="152"/>
      <c r="R958" s="152"/>
      <c r="S958" s="152"/>
      <c r="T958" s="152"/>
      <c r="U958" s="152"/>
    </row>
    <row r="959" spans="1:21" ht="12.75">
      <c r="A959" s="152"/>
      <c r="B959" s="152"/>
      <c r="C959" s="152"/>
      <c r="D959" s="152"/>
      <c r="E959" s="152"/>
      <c r="F959" s="152"/>
      <c r="G959" s="152"/>
      <c r="H959" s="152"/>
      <c r="I959" s="152"/>
      <c r="J959" s="152"/>
      <c r="K959" s="152"/>
      <c r="L959" s="152"/>
      <c r="M959" s="152"/>
      <c r="N959" s="152"/>
      <c r="O959" s="152"/>
      <c r="P959" s="152"/>
      <c r="Q959" s="152"/>
      <c r="R959" s="152"/>
      <c r="S959" s="152"/>
      <c r="T959" s="152"/>
      <c r="U959" s="152"/>
    </row>
    <row r="960" spans="1:21" ht="12.75">
      <c r="A960" s="152"/>
      <c r="B960" s="152"/>
      <c r="C960" s="152"/>
      <c r="D960" s="152"/>
      <c r="E960" s="152"/>
      <c r="F960" s="152"/>
      <c r="G960" s="152"/>
      <c r="H960" s="152"/>
      <c r="I960" s="152"/>
      <c r="J960" s="152"/>
      <c r="K960" s="152"/>
      <c r="L960" s="152"/>
      <c r="M960" s="152"/>
      <c r="N960" s="152"/>
      <c r="O960" s="152"/>
      <c r="P960" s="152"/>
      <c r="Q960" s="152"/>
      <c r="R960" s="152"/>
      <c r="S960" s="152"/>
      <c r="T960" s="152"/>
      <c r="U960" s="152"/>
    </row>
    <row r="961" spans="1:21" ht="12.75">
      <c r="A961" s="152"/>
      <c r="B961" s="152"/>
      <c r="C961" s="152"/>
      <c r="D961" s="152"/>
      <c r="E961" s="152"/>
      <c r="F961" s="152"/>
      <c r="G961" s="152"/>
      <c r="H961" s="152"/>
      <c r="I961" s="152"/>
      <c r="J961" s="152"/>
      <c r="K961" s="152"/>
      <c r="L961" s="152"/>
      <c r="M961" s="152"/>
      <c r="N961" s="152"/>
      <c r="O961" s="152"/>
      <c r="P961" s="152"/>
      <c r="Q961" s="152"/>
      <c r="R961" s="152"/>
      <c r="S961" s="152"/>
      <c r="T961" s="152"/>
      <c r="U961" s="152"/>
    </row>
    <row r="962" spans="1:21" ht="12.75">
      <c r="A962" s="152"/>
      <c r="B962" s="152"/>
      <c r="C962" s="152"/>
      <c r="D962" s="152"/>
      <c r="E962" s="152"/>
      <c r="F962" s="152"/>
      <c r="G962" s="152"/>
      <c r="H962" s="152"/>
      <c r="I962" s="152"/>
      <c r="J962" s="152"/>
      <c r="K962" s="152"/>
      <c r="L962" s="152"/>
      <c r="M962" s="152"/>
      <c r="N962" s="152"/>
      <c r="O962" s="152"/>
      <c r="P962" s="152"/>
      <c r="Q962" s="152"/>
      <c r="R962" s="152"/>
      <c r="S962" s="152"/>
      <c r="T962" s="152"/>
      <c r="U962" s="152"/>
    </row>
    <row r="963" spans="1:21" ht="12.75">
      <c r="A963" s="152"/>
      <c r="B963" s="152"/>
      <c r="C963" s="152"/>
      <c r="D963" s="152"/>
      <c r="E963" s="152"/>
      <c r="F963" s="152"/>
      <c r="G963" s="152"/>
      <c r="H963" s="152"/>
      <c r="I963" s="152"/>
      <c r="J963" s="152"/>
      <c r="K963" s="152"/>
      <c r="L963" s="152"/>
      <c r="M963" s="152"/>
      <c r="N963" s="152"/>
      <c r="O963" s="152"/>
      <c r="P963" s="152"/>
      <c r="Q963" s="152"/>
      <c r="R963" s="152"/>
      <c r="S963" s="152"/>
      <c r="T963" s="152"/>
      <c r="U963" s="152"/>
    </row>
    <row r="964" spans="1:21" ht="12.75">
      <c r="A964" s="152"/>
      <c r="B964" s="152"/>
      <c r="C964" s="152"/>
      <c r="D964" s="152"/>
      <c r="E964" s="152"/>
      <c r="F964" s="152"/>
      <c r="G964" s="152"/>
      <c r="H964" s="152"/>
      <c r="I964" s="152"/>
      <c r="J964" s="152"/>
      <c r="K964" s="152"/>
      <c r="L964" s="152"/>
      <c r="M964" s="152"/>
      <c r="N964" s="152"/>
      <c r="O964" s="152"/>
      <c r="P964" s="152"/>
      <c r="Q964" s="152"/>
      <c r="R964" s="152"/>
      <c r="S964" s="152"/>
      <c r="T964" s="152"/>
      <c r="U964" s="152"/>
    </row>
    <row r="965" spans="1:21" ht="12.75">
      <c r="A965" s="152"/>
      <c r="B965" s="152"/>
      <c r="C965" s="152"/>
      <c r="D965" s="152"/>
      <c r="E965" s="152"/>
      <c r="F965" s="152"/>
      <c r="G965" s="152"/>
      <c r="H965" s="152"/>
      <c r="I965" s="152"/>
      <c r="J965" s="152"/>
      <c r="K965" s="152"/>
      <c r="L965" s="152"/>
      <c r="M965" s="152"/>
      <c r="N965" s="152"/>
      <c r="O965" s="152"/>
      <c r="P965" s="152"/>
      <c r="Q965" s="152"/>
      <c r="R965" s="152"/>
      <c r="S965" s="152"/>
      <c r="T965" s="152"/>
      <c r="U965" s="152"/>
    </row>
    <row r="966" spans="1:21" ht="12.75">
      <c r="A966" s="152"/>
      <c r="B966" s="152"/>
      <c r="C966" s="152"/>
      <c r="D966" s="152"/>
      <c r="E966" s="152"/>
      <c r="F966" s="152"/>
      <c r="G966" s="152"/>
      <c r="H966" s="152"/>
      <c r="I966" s="152"/>
      <c r="J966" s="152"/>
      <c r="K966" s="152"/>
      <c r="L966" s="152"/>
      <c r="M966" s="152"/>
      <c r="N966" s="152"/>
      <c r="O966" s="152"/>
      <c r="P966" s="152"/>
      <c r="Q966" s="152"/>
      <c r="R966" s="152"/>
      <c r="S966" s="152"/>
      <c r="T966" s="152"/>
      <c r="U966" s="152"/>
    </row>
    <row r="967" spans="1:21" ht="12.75">
      <c r="A967" s="152"/>
      <c r="B967" s="152"/>
      <c r="C967" s="152"/>
      <c r="D967" s="152"/>
      <c r="E967" s="152"/>
      <c r="F967" s="152"/>
      <c r="G967" s="152"/>
      <c r="H967" s="152"/>
      <c r="I967" s="152"/>
      <c r="J967" s="152"/>
      <c r="K967" s="152"/>
      <c r="L967" s="152"/>
      <c r="M967" s="152"/>
      <c r="N967" s="152"/>
      <c r="O967" s="152"/>
      <c r="P967" s="152"/>
      <c r="Q967" s="152"/>
      <c r="R967" s="152"/>
      <c r="S967" s="152"/>
      <c r="T967" s="152"/>
      <c r="U967" s="152"/>
    </row>
    <row r="968" spans="1:21" ht="12.75">
      <c r="A968" s="152"/>
      <c r="B968" s="152"/>
      <c r="C968" s="152"/>
      <c r="D968" s="152"/>
      <c r="E968" s="152"/>
      <c r="F968" s="152"/>
      <c r="G968" s="152"/>
      <c r="H968" s="152"/>
      <c r="I968" s="152"/>
      <c r="J968" s="152"/>
      <c r="K968" s="152"/>
      <c r="L968" s="152"/>
      <c r="M968" s="152"/>
      <c r="N968" s="152"/>
      <c r="O968" s="152"/>
      <c r="P968" s="152"/>
      <c r="Q968" s="152"/>
      <c r="R968" s="152"/>
      <c r="S968" s="152"/>
      <c r="T968" s="152"/>
      <c r="U968" s="152"/>
    </row>
    <row r="969" spans="1:21" ht="12.75">
      <c r="A969" s="152"/>
      <c r="B969" s="152"/>
      <c r="C969" s="152"/>
      <c r="D969" s="152"/>
      <c r="E969" s="152"/>
      <c r="F969" s="152"/>
      <c r="G969" s="152"/>
      <c r="H969" s="152"/>
      <c r="I969" s="152"/>
      <c r="J969" s="152"/>
      <c r="K969" s="152"/>
      <c r="L969" s="152"/>
      <c r="M969" s="152"/>
      <c r="N969" s="152"/>
      <c r="O969" s="152"/>
      <c r="P969" s="152"/>
      <c r="Q969" s="152"/>
      <c r="R969" s="152"/>
      <c r="S969" s="152"/>
      <c r="T969" s="152"/>
      <c r="U969" s="152"/>
    </row>
    <row r="970" spans="1:21" ht="12.75">
      <c r="A970" s="152"/>
      <c r="B970" s="152"/>
      <c r="C970" s="152"/>
      <c r="D970" s="152"/>
      <c r="E970" s="152"/>
      <c r="F970" s="152"/>
      <c r="G970" s="152"/>
      <c r="H970" s="152"/>
      <c r="I970" s="152"/>
      <c r="J970" s="152"/>
      <c r="K970" s="152"/>
      <c r="L970" s="152"/>
      <c r="M970" s="152"/>
      <c r="N970" s="152"/>
      <c r="O970" s="152"/>
      <c r="P970" s="152"/>
      <c r="Q970" s="152"/>
      <c r="R970" s="152"/>
      <c r="S970" s="152"/>
      <c r="T970" s="152"/>
      <c r="U970" s="152"/>
    </row>
    <row r="971" spans="1:21" ht="12.75">
      <c r="A971" s="152"/>
      <c r="B971" s="152"/>
      <c r="C971" s="152"/>
      <c r="D971" s="152"/>
      <c r="E971" s="152"/>
      <c r="F971" s="152"/>
      <c r="G971" s="152"/>
      <c r="H971" s="152"/>
      <c r="I971" s="152"/>
      <c r="J971" s="152"/>
      <c r="K971" s="152"/>
      <c r="L971" s="152"/>
      <c r="M971" s="152"/>
      <c r="N971" s="152"/>
      <c r="O971" s="152"/>
      <c r="P971" s="152"/>
      <c r="Q971" s="152"/>
      <c r="R971" s="152"/>
      <c r="S971" s="152"/>
      <c r="T971" s="152"/>
      <c r="U971" s="152"/>
    </row>
    <row r="972" spans="1:21" ht="12.75">
      <c r="A972" s="152"/>
      <c r="B972" s="152"/>
      <c r="C972" s="152"/>
      <c r="D972" s="152"/>
      <c r="E972" s="152"/>
      <c r="F972" s="152"/>
      <c r="G972" s="152"/>
      <c r="H972" s="152"/>
      <c r="I972" s="152"/>
      <c r="J972" s="152"/>
      <c r="K972" s="152"/>
      <c r="L972" s="152"/>
      <c r="M972" s="152"/>
      <c r="N972" s="152"/>
      <c r="O972" s="152"/>
      <c r="P972" s="152"/>
      <c r="Q972" s="152"/>
      <c r="R972" s="152"/>
      <c r="S972" s="152"/>
      <c r="T972" s="152"/>
      <c r="U972" s="152"/>
    </row>
    <row r="973" spans="1:21" ht="12.75">
      <c r="A973" s="152"/>
      <c r="B973" s="152"/>
      <c r="C973" s="152"/>
      <c r="D973" s="152"/>
      <c r="E973" s="152"/>
      <c r="F973" s="152"/>
      <c r="G973" s="152"/>
      <c r="H973" s="152"/>
      <c r="I973" s="152"/>
      <c r="J973" s="152"/>
      <c r="K973" s="152"/>
      <c r="L973" s="152"/>
      <c r="M973" s="152"/>
      <c r="N973" s="152"/>
      <c r="O973" s="152"/>
      <c r="P973" s="152"/>
      <c r="Q973" s="152"/>
      <c r="R973" s="152"/>
      <c r="S973" s="152"/>
      <c r="T973" s="152"/>
      <c r="U973" s="152"/>
    </row>
    <row r="974" spans="1:21" ht="12.75">
      <c r="A974" s="152"/>
      <c r="B974" s="152"/>
      <c r="C974" s="152"/>
      <c r="D974" s="152"/>
      <c r="E974" s="152"/>
      <c r="F974" s="152"/>
      <c r="G974" s="152"/>
      <c r="H974" s="152"/>
      <c r="I974" s="152"/>
      <c r="J974" s="152"/>
      <c r="K974" s="152"/>
      <c r="L974" s="152"/>
      <c r="M974" s="152"/>
      <c r="N974" s="152"/>
      <c r="O974" s="152"/>
      <c r="P974" s="152"/>
      <c r="Q974" s="152"/>
      <c r="R974" s="152"/>
      <c r="S974" s="152"/>
      <c r="T974" s="152"/>
      <c r="U974" s="152"/>
    </row>
    <row r="975" spans="1:21" ht="12.75">
      <c r="A975" s="152"/>
      <c r="B975" s="152"/>
      <c r="C975" s="152"/>
      <c r="D975" s="152"/>
      <c r="E975" s="152"/>
      <c r="F975" s="152"/>
      <c r="G975" s="152"/>
      <c r="H975" s="152"/>
      <c r="I975" s="152"/>
      <c r="J975" s="152"/>
      <c r="K975" s="152"/>
      <c r="L975" s="152"/>
      <c r="M975" s="152"/>
      <c r="N975" s="152"/>
      <c r="O975" s="152"/>
      <c r="P975" s="152"/>
      <c r="Q975" s="152"/>
      <c r="R975" s="152"/>
      <c r="S975" s="152"/>
      <c r="T975" s="152"/>
      <c r="U975" s="152"/>
    </row>
    <row r="976" spans="1:21" ht="12.75">
      <c r="A976" s="152"/>
      <c r="B976" s="152"/>
      <c r="C976" s="152"/>
      <c r="D976" s="152"/>
      <c r="E976" s="152"/>
      <c r="F976" s="152"/>
      <c r="G976" s="152"/>
      <c r="H976" s="152"/>
      <c r="I976" s="152"/>
      <c r="J976" s="152"/>
      <c r="K976" s="152"/>
      <c r="L976" s="152"/>
      <c r="M976" s="152"/>
      <c r="N976" s="152"/>
      <c r="O976" s="152"/>
      <c r="P976" s="152"/>
      <c r="Q976" s="152"/>
      <c r="R976" s="152"/>
      <c r="S976" s="152"/>
      <c r="T976" s="152"/>
      <c r="U976" s="152"/>
    </row>
    <row r="977" spans="1:21" ht="12.75">
      <c r="A977" s="152"/>
      <c r="B977" s="152"/>
      <c r="C977" s="152"/>
      <c r="D977" s="152"/>
      <c r="E977" s="152"/>
      <c r="F977" s="152"/>
      <c r="G977" s="152"/>
      <c r="H977" s="152"/>
      <c r="I977" s="152"/>
      <c r="J977" s="152"/>
      <c r="K977" s="152"/>
      <c r="L977" s="152"/>
      <c r="M977" s="152"/>
      <c r="N977" s="152"/>
      <c r="O977" s="152"/>
      <c r="P977" s="152"/>
      <c r="Q977" s="152"/>
      <c r="R977" s="152"/>
      <c r="S977" s="152"/>
      <c r="T977" s="152"/>
      <c r="U977" s="152"/>
    </row>
    <row r="978" spans="1:21" ht="12.75">
      <c r="A978" s="152"/>
      <c r="B978" s="152"/>
      <c r="C978" s="152"/>
      <c r="D978" s="152"/>
      <c r="E978" s="152"/>
      <c r="F978" s="152"/>
      <c r="G978" s="152"/>
      <c r="H978" s="152"/>
      <c r="I978" s="152"/>
      <c r="J978" s="152"/>
      <c r="K978" s="152"/>
      <c r="L978" s="152"/>
      <c r="M978" s="152"/>
      <c r="N978" s="152"/>
      <c r="O978" s="152"/>
      <c r="P978" s="152"/>
      <c r="Q978" s="152"/>
      <c r="R978" s="152"/>
      <c r="S978" s="152"/>
      <c r="T978" s="152"/>
      <c r="U978" s="152"/>
    </row>
    <row r="979" spans="1:21" ht="12.75">
      <c r="A979" s="152"/>
      <c r="B979" s="152"/>
      <c r="C979" s="152"/>
      <c r="D979" s="152"/>
      <c r="E979" s="152"/>
      <c r="F979" s="152"/>
      <c r="G979" s="152"/>
      <c r="H979" s="152"/>
      <c r="I979" s="152"/>
      <c r="J979" s="152"/>
      <c r="K979" s="152"/>
      <c r="L979" s="152"/>
      <c r="M979" s="152"/>
      <c r="N979" s="152"/>
      <c r="O979" s="152"/>
      <c r="P979" s="152"/>
      <c r="Q979" s="152"/>
      <c r="R979" s="152"/>
      <c r="S979" s="152"/>
      <c r="T979" s="152"/>
      <c r="U979" s="152"/>
    </row>
    <row r="980" spans="1:21" ht="12.75">
      <c r="A980" s="152"/>
      <c r="B980" s="152"/>
      <c r="C980" s="152"/>
      <c r="D980" s="152"/>
      <c r="E980" s="152"/>
      <c r="F980" s="152"/>
      <c r="G980" s="152"/>
      <c r="H980" s="152"/>
      <c r="I980" s="152"/>
      <c r="J980" s="152"/>
      <c r="K980" s="152"/>
      <c r="L980" s="152"/>
      <c r="M980" s="152"/>
      <c r="N980" s="152"/>
      <c r="O980" s="152"/>
      <c r="P980" s="152"/>
      <c r="Q980" s="152"/>
      <c r="R980" s="152"/>
      <c r="S980" s="152"/>
      <c r="T980" s="152"/>
      <c r="U980" s="152"/>
    </row>
    <row r="981" spans="1:21" ht="12.75">
      <c r="A981" s="152"/>
      <c r="B981" s="152"/>
      <c r="C981" s="152"/>
      <c r="D981" s="152"/>
      <c r="E981" s="152"/>
      <c r="F981" s="152"/>
      <c r="G981" s="152"/>
      <c r="H981" s="152"/>
      <c r="I981" s="152"/>
      <c r="J981" s="152"/>
      <c r="K981" s="152"/>
      <c r="L981" s="152"/>
      <c r="M981" s="152"/>
      <c r="N981" s="152"/>
      <c r="O981" s="152"/>
      <c r="P981" s="152"/>
      <c r="Q981" s="152"/>
      <c r="R981" s="152"/>
      <c r="S981" s="152"/>
      <c r="T981" s="152"/>
      <c r="U981" s="152"/>
    </row>
    <row r="982" spans="1:21" ht="12.75">
      <c r="A982" s="152"/>
      <c r="B982" s="152"/>
      <c r="C982" s="152"/>
      <c r="D982" s="152"/>
      <c r="E982" s="152"/>
      <c r="F982" s="152"/>
      <c r="G982" s="152"/>
      <c r="H982" s="152"/>
      <c r="I982" s="152"/>
      <c r="J982" s="152"/>
      <c r="K982" s="152"/>
      <c r="L982" s="152"/>
      <c r="M982" s="152"/>
      <c r="N982" s="152"/>
      <c r="O982" s="152"/>
      <c r="P982" s="152"/>
      <c r="Q982" s="152"/>
      <c r="R982" s="152"/>
      <c r="S982" s="152"/>
      <c r="T982" s="152"/>
      <c r="U982" s="152"/>
    </row>
    <row r="983" spans="1:21" ht="12.75">
      <c r="A983" s="152"/>
      <c r="B983" s="152"/>
      <c r="C983" s="152"/>
      <c r="D983" s="152"/>
      <c r="E983" s="152"/>
      <c r="F983" s="152"/>
      <c r="G983" s="152"/>
      <c r="H983" s="152"/>
      <c r="I983" s="152"/>
      <c r="J983" s="152"/>
      <c r="K983" s="152"/>
      <c r="L983" s="152"/>
      <c r="M983" s="152"/>
      <c r="N983" s="152"/>
      <c r="O983" s="152"/>
      <c r="P983" s="152"/>
      <c r="Q983" s="152"/>
      <c r="R983" s="152"/>
      <c r="S983" s="152"/>
      <c r="T983" s="152"/>
      <c r="U983" s="152"/>
    </row>
    <row r="984" spans="1:21" ht="12.75">
      <c r="A984" s="152"/>
      <c r="B984" s="152"/>
      <c r="C984" s="152"/>
      <c r="D984" s="152"/>
      <c r="E984" s="152"/>
      <c r="F984" s="152"/>
      <c r="G984" s="152"/>
      <c r="H984" s="152"/>
      <c r="I984" s="152"/>
      <c r="J984" s="152"/>
      <c r="K984" s="152"/>
      <c r="L984" s="152"/>
      <c r="M984" s="152"/>
      <c r="N984" s="152"/>
      <c r="O984" s="152"/>
      <c r="P984" s="152"/>
      <c r="Q984" s="152"/>
      <c r="R984" s="152"/>
      <c r="S984" s="152"/>
      <c r="T984" s="152"/>
      <c r="U984" s="152"/>
    </row>
    <row r="985" spans="1:21" ht="12.75">
      <c r="A985" s="152"/>
      <c r="B985" s="152"/>
      <c r="C985" s="152"/>
      <c r="D985" s="152"/>
      <c r="E985" s="152"/>
      <c r="F985" s="152"/>
      <c r="G985" s="152"/>
      <c r="H985" s="152"/>
      <c r="I985" s="152"/>
      <c r="J985" s="152"/>
      <c r="K985" s="152"/>
      <c r="L985" s="152"/>
      <c r="M985" s="152"/>
      <c r="N985" s="152"/>
      <c r="O985" s="152"/>
      <c r="P985" s="152"/>
      <c r="Q985" s="152"/>
      <c r="R985" s="152"/>
      <c r="S985" s="152"/>
      <c r="T985" s="152"/>
      <c r="U985" s="152"/>
    </row>
    <row r="986" spans="1:21" ht="12.75">
      <c r="A986" s="152"/>
      <c r="B986" s="152"/>
      <c r="C986" s="152"/>
      <c r="D986" s="152"/>
      <c r="E986" s="152"/>
      <c r="F986" s="152"/>
      <c r="G986" s="152"/>
      <c r="H986" s="152"/>
      <c r="I986" s="152"/>
      <c r="J986" s="152"/>
      <c r="K986" s="152"/>
      <c r="L986" s="152"/>
      <c r="M986" s="152"/>
      <c r="N986" s="152"/>
      <c r="O986" s="152"/>
      <c r="P986" s="152"/>
      <c r="Q986" s="152"/>
      <c r="R986" s="152"/>
      <c r="S986" s="152"/>
      <c r="T986" s="152"/>
      <c r="U986" s="152"/>
    </row>
    <row r="987" spans="1:21" ht="12.75">
      <c r="A987" s="152"/>
      <c r="B987" s="152"/>
      <c r="C987" s="152"/>
      <c r="D987" s="152"/>
      <c r="E987" s="152"/>
      <c r="F987" s="152"/>
      <c r="G987" s="152"/>
      <c r="H987" s="152"/>
      <c r="I987" s="152"/>
      <c r="J987" s="152"/>
      <c r="K987" s="152"/>
      <c r="L987" s="152"/>
      <c r="M987" s="152"/>
      <c r="N987" s="152"/>
      <c r="O987" s="152"/>
      <c r="P987" s="152"/>
      <c r="Q987" s="152"/>
      <c r="R987" s="152"/>
      <c r="S987" s="152"/>
      <c r="T987" s="152"/>
      <c r="U987" s="152"/>
    </row>
    <row r="988" spans="1:21" ht="12.75">
      <c r="A988" s="152"/>
      <c r="B988" s="152"/>
      <c r="C988" s="152"/>
      <c r="D988" s="152"/>
      <c r="E988" s="152"/>
      <c r="F988" s="152"/>
      <c r="G988" s="152"/>
      <c r="H988" s="152"/>
      <c r="I988" s="152"/>
      <c r="J988" s="152"/>
      <c r="K988" s="152"/>
      <c r="L988" s="152"/>
      <c r="M988" s="152"/>
      <c r="N988" s="152"/>
      <c r="O988" s="152"/>
      <c r="P988" s="152"/>
      <c r="Q988" s="152"/>
      <c r="R988" s="152"/>
      <c r="S988" s="152"/>
      <c r="T988" s="152"/>
      <c r="U988" s="152"/>
    </row>
    <row r="989" spans="1:21" ht="12.75">
      <c r="A989" s="152"/>
      <c r="B989" s="152"/>
      <c r="C989" s="152"/>
      <c r="D989" s="152"/>
      <c r="E989" s="152"/>
      <c r="F989" s="152"/>
      <c r="G989" s="152"/>
      <c r="H989" s="152"/>
      <c r="I989" s="152"/>
      <c r="J989" s="152"/>
      <c r="K989" s="152"/>
      <c r="L989" s="152"/>
      <c r="M989" s="152"/>
      <c r="N989" s="152"/>
      <c r="O989" s="152"/>
      <c r="P989" s="152"/>
      <c r="Q989" s="152"/>
      <c r="R989" s="152"/>
      <c r="S989" s="152"/>
      <c r="T989" s="152"/>
      <c r="U989" s="152"/>
    </row>
    <row r="990" spans="1:21" ht="12.75">
      <c r="A990" s="152"/>
      <c r="B990" s="152"/>
      <c r="C990" s="152"/>
      <c r="D990" s="152"/>
      <c r="E990" s="152"/>
      <c r="F990" s="152"/>
      <c r="G990" s="152"/>
      <c r="H990" s="152"/>
      <c r="I990" s="152"/>
      <c r="J990" s="152"/>
      <c r="K990" s="152"/>
      <c r="L990" s="152"/>
      <c r="M990" s="152"/>
      <c r="N990" s="152"/>
      <c r="O990" s="152"/>
      <c r="P990" s="152"/>
      <c r="Q990" s="152"/>
      <c r="R990" s="152"/>
      <c r="S990" s="152"/>
      <c r="T990" s="152"/>
      <c r="U990" s="152"/>
    </row>
    <row r="991" spans="1:21" ht="12.75">
      <c r="A991" s="152"/>
      <c r="B991" s="152"/>
      <c r="C991" s="152"/>
      <c r="D991" s="152"/>
      <c r="E991" s="152"/>
      <c r="F991" s="152"/>
      <c r="G991" s="152"/>
      <c r="H991" s="152"/>
      <c r="I991" s="152"/>
      <c r="J991" s="152"/>
      <c r="K991" s="152"/>
      <c r="L991" s="152"/>
      <c r="M991" s="152"/>
      <c r="N991" s="152"/>
      <c r="O991" s="152"/>
      <c r="P991" s="152"/>
      <c r="Q991" s="152"/>
      <c r="R991" s="152"/>
      <c r="S991" s="152"/>
      <c r="T991" s="152"/>
      <c r="U991" s="152"/>
    </row>
    <row r="992" spans="1:21" ht="12.75">
      <c r="A992" s="152"/>
      <c r="B992" s="152"/>
      <c r="C992" s="152"/>
      <c r="D992" s="152"/>
      <c r="E992" s="152"/>
      <c r="F992" s="152"/>
      <c r="G992" s="152"/>
      <c r="H992" s="152"/>
      <c r="I992" s="152"/>
      <c r="J992" s="152"/>
      <c r="K992" s="152"/>
      <c r="L992" s="152"/>
      <c r="M992" s="152"/>
      <c r="N992" s="152"/>
      <c r="O992" s="152"/>
      <c r="P992" s="152"/>
      <c r="Q992" s="152"/>
      <c r="R992" s="152"/>
      <c r="S992" s="152"/>
      <c r="T992" s="152"/>
      <c r="U992" s="152"/>
    </row>
    <row r="993" spans="1:21" ht="12.75">
      <c r="A993" s="152"/>
      <c r="B993" s="152"/>
      <c r="C993" s="152"/>
      <c r="D993" s="152"/>
      <c r="E993" s="152"/>
      <c r="F993" s="152"/>
      <c r="G993" s="152"/>
      <c r="H993" s="152"/>
      <c r="I993" s="152"/>
      <c r="J993" s="152"/>
      <c r="K993" s="152"/>
      <c r="L993" s="152"/>
      <c r="M993" s="152"/>
      <c r="N993" s="152"/>
      <c r="O993" s="152"/>
      <c r="P993" s="152"/>
      <c r="Q993" s="152"/>
      <c r="R993" s="152"/>
      <c r="S993" s="152"/>
      <c r="T993" s="152"/>
      <c r="U993" s="152"/>
    </row>
    <row r="994" spans="1:21" ht="12.75">
      <c r="A994" s="152"/>
      <c r="B994" s="152"/>
      <c r="C994" s="152"/>
      <c r="D994" s="152"/>
      <c r="E994" s="152"/>
      <c r="F994" s="152"/>
      <c r="G994" s="152"/>
      <c r="H994" s="152"/>
      <c r="I994" s="152"/>
      <c r="J994" s="152"/>
      <c r="K994" s="152"/>
      <c r="L994" s="152"/>
      <c r="M994" s="152"/>
      <c r="N994" s="152"/>
      <c r="O994" s="152"/>
      <c r="P994" s="152"/>
      <c r="Q994" s="152"/>
      <c r="R994" s="152"/>
      <c r="S994" s="152"/>
      <c r="T994" s="152"/>
      <c r="U994" s="152"/>
    </row>
    <row r="995" spans="1:21" ht="12.75">
      <c r="A995" s="152"/>
      <c r="B995" s="152"/>
      <c r="C995" s="152"/>
      <c r="D995" s="152"/>
      <c r="E995" s="152"/>
      <c r="F995" s="152"/>
      <c r="G995" s="152"/>
      <c r="H995" s="152"/>
      <c r="I995" s="152"/>
      <c r="J995" s="152"/>
      <c r="K995" s="152"/>
      <c r="L995" s="152"/>
      <c r="M995" s="152"/>
      <c r="N995" s="152"/>
      <c r="O995" s="152"/>
      <c r="P995" s="152"/>
      <c r="Q995" s="152"/>
      <c r="R995" s="152"/>
      <c r="S995" s="152"/>
      <c r="T995" s="152"/>
      <c r="U995" s="152"/>
    </row>
    <row r="996" spans="1:21" ht="12.75">
      <c r="A996" s="152"/>
      <c r="B996" s="152"/>
      <c r="C996" s="152"/>
      <c r="D996" s="152"/>
      <c r="E996" s="152"/>
      <c r="F996" s="152"/>
      <c r="G996" s="152"/>
      <c r="H996" s="152"/>
      <c r="I996" s="152"/>
      <c r="J996" s="152"/>
      <c r="K996" s="152"/>
      <c r="L996" s="152"/>
      <c r="M996" s="152"/>
      <c r="N996" s="152"/>
      <c r="O996" s="152"/>
      <c r="P996" s="152"/>
      <c r="Q996" s="152"/>
      <c r="R996" s="152"/>
      <c r="S996" s="152"/>
      <c r="T996" s="152"/>
      <c r="U996" s="152"/>
    </row>
    <row r="997" spans="1:21" ht="12.75">
      <c r="A997" s="152"/>
      <c r="B997" s="152"/>
      <c r="C997" s="152"/>
      <c r="D997" s="152"/>
      <c r="E997" s="152"/>
      <c r="F997" s="152"/>
      <c r="G997" s="152"/>
      <c r="H997" s="152"/>
      <c r="I997" s="152"/>
      <c r="J997" s="152"/>
      <c r="K997" s="152"/>
      <c r="L997" s="152"/>
      <c r="M997" s="152"/>
      <c r="N997" s="152"/>
      <c r="O997" s="152"/>
      <c r="P997" s="152"/>
      <c r="Q997" s="152"/>
      <c r="R997" s="152"/>
      <c r="S997" s="152"/>
      <c r="T997" s="152"/>
      <c r="U997" s="152"/>
    </row>
    <row r="998" spans="1:21" ht="12.75">
      <c r="A998" s="152"/>
      <c r="B998" s="152"/>
      <c r="C998" s="152"/>
      <c r="D998" s="152"/>
      <c r="E998" s="152"/>
      <c r="F998" s="152"/>
      <c r="G998" s="152"/>
      <c r="H998" s="152"/>
      <c r="I998" s="152"/>
      <c r="J998" s="152"/>
      <c r="K998" s="152"/>
      <c r="L998" s="152"/>
      <c r="M998" s="152"/>
      <c r="N998" s="152"/>
      <c r="O998" s="152"/>
      <c r="P998" s="152"/>
      <c r="Q998" s="152"/>
      <c r="R998" s="152"/>
      <c r="S998" s="152"/>
      <c r="T998" s="152"/>
      <c r="U998" s="152"/>
    </row>
    <row r="999" spans="1:21" ht="12.75">
      <c r="A999" s="152"/>
      <c r="B999" s="152"/>
      <c r="C999" s="152"/>
      <c r="D999" s="152"/>
      <c r="E999" s="152"/>
      <c r="F999" s="152"/>
      <c r="G999" s="152"/>
      <c r="H999" s="152"/>
      <c r="I999" s="152"/>
      <c r="J999" s="152"/>
      <c r="K999" s="152"/>
      <c r="L999" s="152"/>
      <c r="M999" s="152"/>
      <c r="N999" s="152"/>
      <c r="O999" s="152"/>
      <c r="P999" s="152"/>
      <c r="Q999" s="152"/>
      <c r="R999" s="152"/>
      <c r="S999" s="152"/>
      <c r="T999" s="152"/>
      <c r="U999" s="152"/>
    </row>
    <row r="1000" spans="1:21" ht="12.75">
      <c r="A1000" s="152"/>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row>
    <row r="1001" spans="1:21" ht="12.75">
      <c r="A1001" s="152"/>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row>
    <row r="1002" spans="1:21" ht="12.75">
      <c r="A1002" s="152"/>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row>
  </sheetData>
  <mergeCells count="7">
    <mergeCell ref="A1:S1"/>
    <mergeCell ref="AP1:AP3"/>
    <mergeCell ref="AR53:AU53"/>
    <mergeCell ref="A2:W2"/>
    <mergeCell ref="A3:A4"/>
    <mergeCell ref="B3:U3"/>
    <mergeCell ref="V3:AO3"/>
  </mergeCells>
  <hyperlinks>
    <hyperlink ref="A5" r:id="rId1" display="https://www.cbr.ru/hd_base/zcyc_params/zcyc/?DateTo=31.01.2018"/>
    <hyperlink ref="A6" r:id="rId2" display="https://www.cbr.ru/hd_base/zcyc_params/zcyc/?DateTo=30.01.2018"/>
    <hyperlink ref="A7" r:id="rId3" display="https://www.cbr.ru/hd_base/zcyc_params/zcyc/?DateTo=29.01.2018"/>
    <hyperlink ref="A8" r:id="rId4" display="https://www.cbr.ru/hd_base/zcyc_params/zcyc/?DateTo=26.01.2018"/>
    <hyperlink ref="A9" r:id="rId5" display="https://www.cbr.ru/hd_base/zcyc_params/zcyc/?DateTo=25.01.2018"/>
    <hyperlink ref="A10" r:id="rId6" display="https://www.cbr.ru/hd_base/zcyc_params/zcyc/?DateTo=24.01.2018"/>
    <hyperlink ref="A11" r:id="rId7" display="https://www.cbr.ru/hd_base/zcyc_params/zcyc/?DateTo=23.01.2018"/>
    <hyperlink ref="A12" r:id="rId8" display="https://www.cbr.ru/hd_base/zcyc_params/zcyc/?DateTo=22.01.2018"/>
    <hyperlink ref="A13" r:id="rId9" display="https://www.cbr.ru/hd_base/zcyc_params/zcyc/?DateTo=19.01.2018"/>
    <hyperlink ref="A14" r:id="rId10" display="https://www.cbr.ru/hd_base/zcyc_params/zcyc/?DateTo=18.01.2018"/>
    <hyperlink ref="A15" r:id="rId11" display="https://www.cbr.ru/hd_base/zcyc_params/zcyc/?DateTo=17.01.2018"/>
    <hyperlink ref="A16" r:id="rId12" display="https://www.cbr.ru/hd_base/zcyc_params/zcyc/?DateTo=16.01.2018"/>
    <hyperlink ref="A17" r:id="rId13" display="https://www.cbr.ru/hd_base/zcyc_params/zcyc/?DateTo=15.01.2018"/>
    <hyperlink ref="A18" r:id="rId14" display="https://www.cbr.ru/hd_base/zcyc_params/zcyc/?DateTo=12.01.2018"/>
    <hyperlink ref="A19" r:id="rId15" display="https://www.cbr.ru/hd_base/zcyc_params/zcyc/?DateTo=11.01.2018"/>
    <hyperlink ref="A20" r:id="rId16" display="https://www.cbr.ru/hd_base/zcyc_params/zcyc/?DateTo=10.01.2018"/>
    <hyperlink ref="A21" r:id="rId17" display="https://www.cbr.ru/hd_base/zcyc_params/zcyc/?DateTo=09.01.2018"/>
    <hyperlink ref="A22" r:id="rId18" display="https://www.cbr.ru/hd_base/zcyc_params/zcyc/?DateTo=05.01.2018"/>
    <hyperlink ref="A23" r:id="rId19" display="https://www.cbr.ru/hd_base/zcyc_params/zcyc/?DateTo=04.01.2018"/>
    <hyperlink ref="A24" r:id="rId20" display="https://www.cbr.ru/hd_base/zcyc_params/zcyc/?DateTo=03.01.2018"/>
    <hyperlink ref="A25" r:id="rId21" display="https://www.cbr.ru/hd_base/zcyc_params/zcyc/?DateTo=29.12.2017"/>
    <hyperlink ref="A26" r:id="rId22" display="https://www.cbr.ru/hd_base/zcyc_params/zcyc/?DateTo=28.12.2017"/>
    <hyperlink ref="A27" r:id="rId23" display="https://www.cbr.ru/hd_base/zcyc_params/zcyc/?DateTo=27.12.2017"/>
    <hyperlink ref="A28" r:id="rId24" display="https://www.cbr.ru/hd_base/zcyc_params/zcyc/?DateTo=26.12.2017"/>
    <hyperlink ref="A29" r:id="rId25" display="https://www.cbr.ru/hd_base/zcyc_params/zcyc/?DateTo=25.12.2017"/>
    <hyperlink ref="A30" r:id="rId26" display="https://www.cbr.ru/hd_base/zcyc_params/zcyc/?DateTo=22.12.2017"/>
    <hyperlink ref="A31" r:id="rId27" display="https://www.cbr.ru/hd_base/zcyc_params/zcyc/?DateTo=21.12.2017"/>
    <hyperlink ref="A32" r:id="rId28" display="https://www.cbr.ru/hd_base/zcyc_params/zcyc/?DateTo=20.12.2017"/>
    <hyperlink ref="A33" r:id="rId29" display="https://www.cbr.ru/hd_base/zcyc_params/zcyc/?DateTo=19.12.2017"/>
    <hyperlink ref="A34" r:id="rId30" display="https://www.cbr.ru/hd_base/zcyc_params/zcyc/?DateTo=18.12.2017"/>
    <hyperlink ref="A35" r:id="rId31" display="https://www.cbr.ru/hd_base/zcyc_params/zcyc/?DateTo=15.12.2017"/>
    <hyperlink ref="A36" r:id="rId32" display="https://www.cbr.ru/hd_base/zcyc_params/zcyc/?DateTo=14.12.2017"/>
    <hyperlink ref="A37" r:id="rId33" display="https://www.cbr.ru/hd_base/zcyc_params/zcyc/?DateTo=13.12.2017"/>
    <hyperlink ref="A38" r:id="rId34" display="https://www.cbr.ru/hd_base/zcyc_params/zcyc/?DateTo=12.12.2017"/>
    <hyperlink ref="A39" r:id="rId35" display="https://www.cbr.ru/hd_base/zcyc_params/zcyc/?DateTo=11.12.2017"/>
    <hyperlink ref="A40" r:id="rId36" display="https://www.cbr.ru/hd_base/zcyc_params/zcyc/?DateTo=08.12.2017"/>
    <hyperlink ref="A41" r:id="rId37" display="https://www.cbr.ru/hd_base/zcyc_params/zcyc/?DateTo=07.12.2017"/>
    <hyperlink ref="A42" r:id="rId38" display="https://www.cbr.ru/hd_base/zcyc_params/zcyc/?DateTo=06.12.2017"/>
    <hyperlink ref="A43" r:id="rId39" display="https://www.cbr.ru/hd_base/zcyc_params/zcyc/?DateTo=05.12.2017"/>
    <hyperlink ref="A44" r:id="rId40" display="https://www.cbr.ru/hd_base/zcyc_params/zcyc/?DateTo=04.12.2017"/>
    <hyperlink ref="A45" r:id="rId41" display="https://www.cbr.ru/hd_base/zcyc_params/zcyc/?DateTo=01.12.2017"/>
    <hyperlink ref="A46" r:id="rId42" display="https://www.cbr.ru/hd_base/zcyc_params/zcyc/?DateTo=30.11.2017"/>
    <hyperlink ref="A47" r:id="rId43" display="https://www.cbr.ru/hd_base/zcyc_params/zcyc/?DateTo=29.11.2017"/>
    <hyperlink ref="A48" r:id="rId44" display="https://www.cbr.ru/hd_base/zcyc_params/zcyc/?DateTo=28.11.2017"/>
    <hyperlink ref="A49" r:id="rId45" display="https://www.cbr.ru/hd_base/zcyc_params/zcyc/?DateTo=27.11.2017"/>
    <hyperlink ref="A50" r:id="rId46" display="https://www.cbr.ru/hd_base/zcyc_params/zcyc/?DateTo=24.11.2017"/>
    <hyperlink ref="A51" r:id="rId47" display="https://www.cbr.ru/hd_base/zcyc_params/zcyc/?DateTo=23.11.2017"/>
    <hyperlink ref="A52" r:id="rId48" display="https://www.cbr.ru/hd_base/zcyc_params/zcyc/?DateTo=22.11.2017"/>
    <hyperlink ref="A53" r:id="rId49" display="https://www.cbr.ru/hd_base/zcyc_params/zcyc/?DateTo=21.11.2017"/>
    <hyperlink ref="A54" r:id="rId50" display="https://www.cbr.ru/hd_base/zcyc_params/zcyc/?DateTo=20.11.2017"/>
    <hyperlink ref="A55" r:id="rId51" display="https://www.cbr.ru/hd_base/zcyc_params/zcyc/?DateTo=17.11.2017"/>
    <hyperlink ref="A56" r:id="rId52" display="https://www.cbr.ru/hd_base/zcyc_params/zcyc/?DateTo=16.11.2017"/>
    <hyperlink ref="A57" r:id="rId53" display="https://www.cbr.ru/hd_base/zcyc_params/zcyc/?DateTo=15.11.2017"/>
    <hyperlink ref="A58" r:id="rId54" display="https://www.cbr.ru/hd_base/zcyc_params/zcyc/?DateTo=14.11.2017"/>
    <hyperlink ref="A59" r:id="rId55" display="https://www.cbr.ru/hd_base/zcyc_params/zcyc/?DateTo=13.11.2017"/>
    <hyperlink ref="A60" r:id="rId56" display="https://www.cbr.ru/hd_base/zcyc_params/zcyc/?DateTo=10.11.2017"/>
    <hyperlink ref="A61" r:id="rId57" display="https://www.cbr.ru/hd_base/zcyc_params/zcyc/?DateTo=09.11.2017"/>
    <hyperlink ref="A62" r:id="rId58" display="https://www.cbr.ru/hd_base/zcyc_params/zcyc/?DateTo=08.11.2017"/>
    <hyperlink ref="A63" r:id="rId59" display="https://www.cbr.ru/hd_base/zcyc_params/zcyc/?DateTo=07.11.2017"/>
    <hyperlink ref="A64" r:id="rId60" display="https://www.cbr.ru/hd_base/zcyc_params/zcyc/?DateTo=03.11.2017"/>
    <hyperlink ref="A65" r:id="rId61" display="https://www.cbr.ru/hd_base/zcyc_params/zcyc/?DateTo=02.11.2017"/>
    <hyperlink ref="A66" r:id="rId62" display="https://www.cbr.ru/hd_base/zcyc_params/zcyc/?DateTo=01.11.2017"/>
    <hyperlink ref="A67" r:id="rId63" display="https://www.cbr.ru/hd_base/zcyc_params/zcyc/?DateTo=31.10.2017"/>
    <hyperlink ref="A68" r:id="rId64" display="https://www.cbr.ru/hd_base/zcyc_params/zcyc/?DateTo=30.10.2017"/>
    <hyperlink ref="A69" r:id="rId65" display="https://www.cbr.ru/hd_base/zcyc_params/zcyc/?DateTo=27.10.2017"/>
    <hyperlink ref="A70" r:id="rId66" display="https://www.cbr.ru/hd_base/zcyc_params/zcyc/?DateTo=26.10.2017"/>
    <hyperlink ref="A71" r:id="rId67" display="https://www.cbr.ru/hd_base/zcyc_params/zcyc/?DateTo=25.10.2017"/>
    <hyperlink ref="A72" r:id="rId68" display="https://www.cbr.ru/hd_base/zcyc_params/zcyc/?DateTo=24.10.2017"/>
    <hyperlink ref="A73" r:id="rId69" display="https://www.cbr.ru/hd_base/zcyc_params/zcyc/?DateTo=23.10.2017"/>
    <hyperlink ref="A74" r:id="rId70" display="https://www.cbr.ru/hd_base/zcyc_params/zcyc/?DateTo=20.10.2017"/>
    <hyperlink ref="A75" r:id="rId71" display="https://www.cbr.ru/hd_base/zcyc_params/zcyc/?DateTo=19.10.2017"/>
    <hyperlink ref="A76" r:id="rId72" display="https://www.cbr.ru/hd_base/zcyc_params/zcyc/?DateTo=18.10.2017"/>
    <hyperlink ref="A77" r:id="rId73" display="https://www.cbr.ru/hd_base/zcyc_params/zcyc/?DateTo=17.10.2017"/>
    <hyperlink ref="A78" r:id="rId74" display="https://www.cbr.ru/hd_base/zcyc_params/zcyc/?DateTo=16.10.2017"/>
    <hyperlink ref="A79" r:id="rId75" display="https://www.cbr.ru/hd_base/zcyc_params/zcyc/?DateTo=13.10.2017"/>
    <hyperlink ref="A80" r:id="rId76" display="https://www.cbr.ru/hd_base/zcyc_params/zcyc/?DateTo=12.10.2017"/>
    <hyperlink ref="A81" r:id="rId77" display="https://www.cbr.ru/hd_base/zcyc_params/zcyc/?DateTo=11.10.2017"/>
    <hyperlink ref="A82" r:id="rId78" display="https://www.cbr.ru/hd_base/zcyc_params/zcyc/?DateTo=10.10.2017"/>
    <hyperlink ref="A83" r:id="rId79" display="https://www.cbr.ru/hd_base/zcyc_params/zcyc/?DateTo=09.10.2017"/>
    <hyperlink ref="A84" r:id="rId80" display="https://www.cbr.ru/hd_base/zcyc_params/zcyc/?DateTo=06.10.2017"/>
    <hyperlink ref="A85" r:id="rId81" display="https://www.cbr.ru/hd_base/zcyc_params/zcyc/?DateTo=05.10.2017"/>
    <hyperlink ref="A86" r:id="rId82" display="https://www.cbr.ru/hd_base/zcyc_params/zcyc/?DateTo=04.10.2017"/>
    <hyperlink ref="A87" r:id="rId83" display="https://www.cbr.ru/hd_base/zcyc_params/zcyc/?DateTo=03.10.2017"/>
    <hyperlink ref="A88" r:id="rId84" display="https://www.cbr.ru/hd_base/zcyc_params/zcyc/?DateTo=02.10.2017"/>
    <hyperlink ref="A89" r:id="rId85" display="https://www.cbr.ru/hd_base/zcyc_params/zcyc/?DateTo=29.09.2017"/>
    <hyperlink ref="A90" r:id="rId86" display="https://www.cbr.ru/hd_base/zcyc_params/zcyc/?DateTo=28.09.2017"/>
    <hyperlink ref="A91" r:id="rId87" display="https://www.cbr.ru/hd_base/zcyc_params/zcyc/?DateTo=27.09.2017"/>
    <hyperlink ref="A92" r:id="rId88" display="https://www.cbr.ru/hd_base/zcyc_params/zcyc/?DateTo=26.09.2017"/>
    <hyperlink ref="A93" r:id="rId89" display="https://www.cbr.ru/hd_base/zcyc_params/zcyc/?DateTo=25.09.2017"/>
    <hyperlink ref="A94" r:id="rId90" display="https://www.cbr.ru/hd_base/zcyc_params/zcyc/?DateTo=22.09.2017"/>
    <hyperlink ref="A95" r:id="rId91" display="https://www.cbr.ru/hd_base/zcyc_params/zcyc/?DateTo=21.09.2017"/>
    <hyperlink ref="A96" r:id="rId92" display="https://www.cbr.ru/hd_base/zcyc_params/zcyc/?DateTo=20.09.2017"/>
    <hyperlink ref="A97" r:id="rId93" display="https://www.cbr.ru/hd_base/zcyc_params/zcyc/?DateTo=19.09.2017"/>
    <hyperlink ref="A98" r:id="rId94" display="https://www.cbr.ru/hd_base/zcyc_params/zcyc/?DateTo=18.09.2017"/>
    <hyperlink ref="A99" r:id="rId95" display="https://www.cbr.ru/hd_base/zcyc_params/zcyc/?DateTo=15.09.2017"/>
    <hyperlink ref="A100" r:id="rId96" display="https://www.cbr.ru/hd_base/zcyc_params/zcyc/?DateTo=14.09.2017"/>
    <hyperlink ref="A101" r:id="rId97" display="https://www.cbr.ru/hd_base/zcyc_params/zcyc/?DateTo=13.09.2017"/>
    <hyperlink ref="A102" r:id="rId98" display="https://www.cbr.ru/hd_base/zcyc_params/zcyc/?DateTo=12.09.2017"/>
    <hyperlink ref="A103" r:id="rId99" display="https://www.cbr.ru/hd_base/zcyc_params/zcyc/?DateTo=11.09.2017"/>
    <hyperlink ref="A104" r:id="rId100" display="https://www.cbr.ru/hd_base/zcyc_params/zcyc/?DateTo=08.09.2017"/>
    <hyperlink ref="A105" r:id="rId101" display="https://www.cbr.ru/hd_base/zcyc_params/zcyc/?DateTo=07.09.2017"/>
    <hyperlink ref="A106" r:id="rId102" display="https://www.cbr.ru/hd_base/zcyc_params/zcyc/?DateTo=06.09.2017"/>
    <hyperlink ref="A107" r:id="rId103" display="https://www.cbr.ru/hd_base/zcyc_params/zcyc/?DateTo=05.09.2017"/>
    <hyperlink ref="A108" r:id="rId104" display="https://www.cbr.ru/hd_base/zcyc_params/zcyc/?DateTo=04.09.2017"/>
    <hyperlink ref="A109" r:id="rId105" display="https://www.cbr.ru/hd_base/zcyc_params/zcyc/?DateTo=01.09.2017"/>
    <hyperlink ref="A110" r:id="rId106" display="https://www.cbr.ru/hd_base/zcyc_params/zcyc/?DateTo=31.08.2017"/>
    <hyperlink ref="A111" r:id="rId107" display="https://www.cbr.ru/hd_base/zcyc_params/zcyc/?DateTo=30.08.2017"/>
    <hyperlink ref="A112" r:id="rId108" display="https://www.cbr.ru/hd_base/zcyc_params/zcyc/?DateTo=29.08.2017"/>
    <hyperlink ref="A113" r:id="rId109" display="https://www.cbr.ru/hd_base/zcyc_params/zcyc/?DateTo=28.08.2017"/>
    <hyperlink ref="A114" r:id="rId110" display="https://www.cbr.ru/hd_base/zcyc_params/zcyc/?DateTo=25.08.2017"/>
    <hyperlink ref="A115" r:id="rId111" display="https://www.cbr.ru/hd_base/zcyc_params/zcyc/?DateTo=24.08.2017"/>
    <hyperlink ref="A116" r:id="rId112" display="https://www.cbr.ru/hd_base/zcyc_params/zcyc/?DateTo=23.08.2017"/>
    <hyperlink ref="A117" r:id="rId113" display="https://www.cbr.ru/hd_base/zcyc_params/zcyc/?DateTo=22.08.2017"/>
    <hyperlink ref="A118" r:id="rId114" display="https://www.cbr.ru/hd_base/zcyc_params/zcyc/?DateTo=21.08.2017"/>
    <hyperlink ref="A119" r:id="rId115" display="https://www.cbr.ru/hd_base/zcyc_params/zcyc/?DateTo=18.08.2017"/>
    <hyperlink ref="A120" r:id="rId116" display="https://www.cbr.ru/hd_base/zcyc_params/zcyc/?DateTo=17.08.2017"/>
    <hyperlink ref="A121" r:id="rId117" display="https://www.cbr.ru/hd_base/zcyc_params/zcyc/?DateTo=16.08.2017"/>
    <hyperlink ref="A122" r:id="rId118" display="https://www.cbr.ru/hd_base/zcyc_params/zcyc/?DateTo=15.08.2017"/>
    <hyperlink ref="A123" r:id="rId119" display="https://www.cbr.ru/hd_base/zcyc_params/zcyc/?DateTo=14.08.2017"/>
    <hyperlink ref="A124" r:id="rId120" display="https://www.cbr.ru/hd_base/zcyc_params/zcyc/?DateTo=11.08.2017"/>
    <hyperlink ref="A125" r:id="rId121" display="https://www.cbr.ru/hd_base/zcyc_params/zcyc/?DateTo=10.08.2017"/>
    <hyperlink ref="A126" r:id="rId122" display="https://www.cbr.ru/hd_base/zcyc_params/zcyc/?DateTo=09.08.2017"/>
    <hyperlink ref="A127" r:id="rId123" display="https://www.cbr.ru/hd_base/zcyc_params/zcyc/?DateTo=08.08.2017"/>
    <hyperlink ref="A128" r:id="rId124" display="https://www.cbr.ru/hd_base/zcyc_params/zcyc/?DateTo=07.08.2017"/>
    <hyperlink ref="A129" r:id="rId125" display="https://www.cbr.ru/hd_base/zcyc_params/zcyc/?DateTo=04.08.2017"/>
    <hyperlink ref="A130" r:id="rId126" display="https://www.cbr.ru/hd_base/zcyc_params/zcyc/?DateTo=03.08.2017"/>
    <hyperlink ref="A131" r:id="rId127" display="https://www.cbr.ru/hd_base/zcyc_params/zcyc/?DateTo=02.08.2017"/>
    <hyperlink ref="A132" r:id="rId128" display="https://www.cbr.ru/hd_base/zcyc_params/zcyc/?DateTo=01.08.2017"/>
    <hyperlink ref="A133" r:id="rId129" display="https://www.cbr.ru/hd_base/zcyc_params/zcyc/?DateTo=31.07.2017"/>
    <hyperlink ref="A134" r:id="rId130" display="https://www.cbr.ru/hd_base/zcyc_params/zcyc/?DateTo=28.07.2017"/>
    <hyperlink ref="A135" r:id="rId131" display="https://www.cbr.ru/hd_base/zcyc_params/zcyc/?DateTo=27.07.2017"/>
    <hyperlink ref="A136" r:id="rId132" display="https://www.cbr.ru/hd_base/zcyc_params/zcyc/?DateTo=26.07.2017"/>
    <hyperlink ref="A137" r:id="rId133" display="https://www.cbr.ru/hd_base/zcyc_params/zcyc/?DateTo=25.07.2017"/>
    <hyperlink ref="A138" r:id="rId134" display="https://www.cbr.ru/hd_base/zcyc_params/zcyc/?DateTo=24.07.2017"/>
    <hyperlink ref="A139" r:id="rId135" display="https://www.cbr.ru/hd_base/zcyc_params/zcyc/?DateTo=21.07.2017"/>
    <hyperlink ref="A140" r:id="rId136" display="https://www.cbr.ru/hd_base/zcyc_params/zcyc/?DateTo=20.07.2017"/>
    <hyperlink ref="A141" r:id="rId137" display="https://www.cbr.ru/hd_base/zcyc_params/zcyc/?DateTo=19.07.2017"/>
    <hyperlink ref="A142" r:id="rId138" display="https://www.cbr.ru/hd_base/zcyc_params/zcyc/?DateTo=18.07.2017"/>
    <hyperlink ref="A143" r:id="rId139" display="https://www.cbr.ru/hd_base/zcyc_params/zcyc/?DateTo=17.07.2017"/>
    <hyperlink ref="A144" r:id="rId140" display="https://www.cbr.ru/hd_base/zcyc_params/zcyc/?DateTo=14.07.2017"/>
    <hyperlink ref="A145" r:id="rId141" display="https://www.cbr.ru/hd_base/zcyc_params/zcyc/?DateTo=13.07.2017"/>
    <hyperlink ref="A146" r:id="rId142" display="https://www.cbr.ru/hd_base/zcyc_params/zcyc/?DateTo=12.07.2017"/>
    <hyperlink ref="A147" r:id="rId143" display="https://www.cbr.ru/hd_base/zcyc_params/zcyc/?DateTo=11.07.2017"/>
    <hyperlink ref="A148" r:id="rId144" display="https://www.cbr.ru/hd_base/zcyc_params/zcyc/?DateTo=10.07.2017"/>
    <hyperlink ref="A149" r:id="rId145" display="https://www.cbr.ru/hd_base/zcyc_params/zcyc/?DateTo=07.07.2017"/>
    <hyperlink ref="A150" r:id="rId146" display="https://www.cbr.ru/hd_base/zcyc_params/zcyc/?DateTo=06.07.2017"/>
    <hyperlink ref="A151" r:id="rId147" display="https://www.cbr.ru/hd_base/zcyc_params/zcyc/?DateTo=05.07.2017"/>
    <hyperlink ref="A152" r:id="rId148" display="https://www.cbr.ru/hd_base/zcyc_params/zcyc/?DateTo=04.07.2017"/>
    <hyperlink ref="A153" r:id="rId149" display="https://www.cbr.ru/hd_base/zcyc_params/zcyc/?DateTo=03.07.2017"/>
    <hyperlink ref="A154" r:id="rId150" display="https://www.cbr.ru/hd_base/zcyc_params/zcyc/?DateTo=30.06.2017"/>
    <hyperlink ref="A155" r:id="rId151" display="https://www.cbr.ru/hd_base/zcyc_params/zcyc/?DateTo=29.06.2017"/>
    <hyperlink ref="A156" r:id="rId152" display="https://www.cbr.ru/hd_base/zcyc_params/zcyc/?DateTo=28.06.2017"/>
    <hyperlink ref="A157" r:id="rId153" display="https://www.cbr.ru/hd_base/zcyc_params/zcyc/?DateTo=27.06.2017"/>
    <hyperlink ref="A158" r:id="rId154" display="https://www.cbr.ru/hd_base/zcyc_params/zcyc/?DateTo=26.06.2017"/>
    <hyperlink ref="A159" r:id="rId155" display="https://www.cbr.ru/hd_base/zcyc_params/zcyc/?DateTo=23.06.2017"/>
    <hyperlink ref="A160" r:id="rId156" display="https://www.cbr.ru/hd_base/zcyc_params/zcyc/?DateTo=22.06.2017"/>
    <hyperlink ref="A161" r:id="rId157" display="https://www.cbr.ru/hd_base/zcyc_params/zcyc/?DateTo=21.06.2017"/>
    <hyperlink ref="A162" r:id="rId158" display="https://www.cbr.ru/hd_base/zcyc_params/zcyc/?DateTo=20.06.2017"/>
    <hyperlink ref="A163" r:id="rId159" display="https://www.cbr.ru/hd_base/zcyc_params/zcyc/?DateTo=19.06.2017"/>
    <hyperlink ref="A164" r:id="rId160" display="https://www.cbr.ru/hd_base/zcyc_params/zcyc/?DateTo=16.06.2017"/>
    <hyperlink ref="A165" r:id="rId161" display="https://www.cbr.ru/hd_base/zcyc_params/zcyc/?DateTo=15.06.2017"/>
    <hyperlink ref="A166" r:id="rId162" display="https://www.cbr.ru/hd_base/zcyc_params/zcyc/?DateTo=14.06.2017"/>
    <hyperlink ref="A167" r:id="rId163" display="https://www.cbr.ru/hd_base/zcyc_params/zcyc/?DateTo=13.06.2017"/>
    <hyperlink ref="A168" r:id="rId164" display="https://www.cbr.ru/hd_base/zcyc_params/zcyc/?DateTo=09.06.2017"/>
    <hyperlink ref="A169" r:id="rId165" display="https://www.cbr.ru/hd_base/zcyc_params/zcyc/?DateTo=08.06.2017"/>
    <hyperlink ref="A170" r:id="rId166" display="https://www.cbr.ru/hd_base/zcyc_params/zcyc/?DateTo=07.06.2017"/>
    <hyperlink ref="A171" r:id="rId167" display="https://www.cbr.ru/hd_base/zcyc_params/zcyc/?DateTo=06.06.2017"/>
    <hyperlink ref="A172" r:id="rId168" display="https://www.cbr.ru/hd_base/zcyc_params/zcyc/?DateTo=05.06.2017"/>
    <hyperlink ref="A173" r:id="rId169" display="https://www.cbr.ru/hd_base/zcyc_params/zcyc/?DateTo=02.06.2017"/>
    <hyperlink ref="A174" r:id="rId170" display="https://www.cbr.ru/hd_base/zcyc_params/zcyc/?DateTo=01.06.2017"/>
    <hyperlink ref="A175" r:id="rId171" display="https://www.cbr.ru/hd_base/zcyc_params/zcyc/?DateTo=31.05.2017"/>
    <hyperlink ref="A176" r:id="rId172" display="https://www.cbr.ru/hd_base/zcyc_params/zcyc/?DateTo=30.05.2017"/>
    <hyperlink ref="A177" r:id="rId173" display="https://www.cbr.ru/hd_base/zcyc_params/zcyc/?DateTo=29.05.2017"/>
    <hyperlink ref="A178" r:id="rId174" display="https://www.cbr.ru/hd_base/zcyc_params/zcyc/?DateTo=26.05.2017"/>
    <hyperlink ref="A179" r:id="rId175" display="https://www.cbr.ru/hd_base/zcyc_params/zcyc/?DateTo=25.05.2017"/>
    <hyperlink ref="A180" r:id="rId176" display="https://www.cbr.ru/hd_base/zcyc_params/zcyc/?DateTo=24.05.2017"/>
    <hyperlink ref="A181" r:id="rId177" display="https://www.cbr.ru/hd_base/zcyc_params/zcyc/?DateTo=23.05.2017"/>
    <hyperlink ref="A182" r:id="rId178" display="https://www.cbr.ru/hd_base/zcyc_params/zcyc/?DateTo=22.05.2017"/>
    <hyperlink ref="A183" r:id="rId179" display="https://www.cbr.ru/hd_base/zcyc_params/zcyc/?DateTo=19.05.2017"/>
    <hyperlink ref="A184" r:id="rId180" display="https://www.cbr.ru/hd_base/zcyc_params/zcyc/?DateTo=18.05.2017"/>
    <hyperlink ref="A185" r:id="rId181" display="https://www.cbr.ru/hd_base/zcyc_params/zcyc/?DateTo=17.05.2017"/>
    <hyperlink ref="A186" r:id="rId182" display="https://www.cbr.ru/hd_base/zcyc_params/zcyc/?DateTo=16.05.2017"/>
    <hyperlink ref="A187" r:id="rId183" display="https://www.cbr.ru/hd_base/zcyc_params/zcyc/?DateTo=15.05.2017"/>
    <hyperlink ref="A188" r:id="rId184" display="https://www.cbr.ru/hd_base/zcyc_params/zcyc/?DateTo=12.05.2017"/>
    <hyperlink ref="A189" r:id="rId185" display="https://www.cbr.ru/hd_base/zcyc_params/zcyc/?DateTo=11.05.2017"/>
    <hyperlink ref="A190" r:id="rId186" display="https://www.cbr.ru/hd_base/zcyc_params/zcyc/?DateTo=10.05.2017"/>
    <hyperlink ref="A191" r:id="rId187" display="https://www.cbr.ru/hd_base/zcyc_params/zcyc/?DateTo=05.05.2017"/>
    <hyperlink ref="A192" r:id="rId188" display="https://www.cbr.ru/hd_base/zcyc_params/zcyc/?DateTo=04.05.2017"/>
    <hyperlink ref="A193" r:id="rId189" display="https://www.cbr.ru/hd_base/zcyc_params/zcyc/?DateTo=03.05.2017"/>
    <hyperlink ref="A194" r:id="rId190" display="https://www.cbr.ru/hd_base/zcyc_params/zcyc/?DateTo=02.05.2017"/>
    <hyperlink ref="A195" r:id="rId191" display="https://www.cbr.ru/hd_base/zcyc_params/zcyc/?DateTo=28.04.2017"/>
    <hyperlink ref="A196" r:id="rId192" display="https://www.cbr.ru/hd_base/zcyc_params/zcyc/?DateTo=27.04.2017"/>
    <hyperlink ref="A197" r:id="rId193" display="https://www.cbr.ru/hd_base/zcyc_params/zcyc/?DateTo=26.04.2017"/>
    <hyperlink ref="A198" r:id="rId194" display="https://www.cbr.ru/hd_base/zcyc_params/zcyc/?DateTo=25.04.2017"/>
    <hyperlink ref="A199" r:id="rId195" display="https://www.cbr.ru/hd_base/zcyc_params/zcyc/?DateTo=24.04.2017"/>
    <hyperlink ref="A200" r:id="rId196" display="https://www.cbr.ru/hd_base/zcyc_params/zcyc/?DateTo=20.04.2017"/>
    <hyperlink ref="A201" r:id="rId197" display="https://www.cbr.ru/hd_base/zcyc_params/zcyc/?DateTo=19.04.2017"/>
    <hyperlink ref="A202" r:id="rId198" display="https://www.cbr.ru/hd_base/zcyc_params/zcyc/?DateTo=18.04.2017"/>
    <hyperlink ref="A203" r:id="rId199" display="https://www.cbr.ru/hd_base/zcyc_params/zcyc/?DateTo=17.04.2017"/>
    <hyperlink ref="A204" r:id="rId200" display="https://www.cbr.ru/hd_base/zcyc_params/zcyc/?DateTo=14.04.2017"/>
    <hyperlink ref="A205" r:id="rId201" display="https://www.cbr.ru/hd_base/zcyc_params/zcyc/?DateTo=13.04.2017"/>
    <hyperlink ref="A206" r:id="rId202" display="https://www.cbr.ru/hd_base/zcyc_params/zcyc/?DateTo=12.04.2017"/>
    <hyperlink ref="A207" r:id="rId203" display="https://www.cbr.ru/hd_base/zcyc_params/zcyc/?DateTo=11.04.2017"/>
    <hyperlink ref="A208" r:id="rId204" display="https://www.cbr.ru/hd_base/zcyc_params/zcyc/?DateTo=10.04.2017"/>
    <hyperlink ref="A209" r:id="rId205" display="https://www.cbr.ru/hd_base/zcyc_params/zcyc/?DateTo=07.04.2017"/>
    <hyperlink ref="A210" r:id="rId206" display="https://www.cbr.ru/hd_base/zcyc_params/zcyc/?DateTo=06.04.2017"/>
    <hyperlink ref="A211" r:id="rId207" display="https://www.cbr.ru/hd_base/zcyc_params/zcyc/?DateTo=05.04.2017"/>
    <hyperlink ref="A212" r:id="rId208" display="https://www.cbr.ru/hd_base/zcyc_params/zcyc/?DateTo=04.04.2017"/>
    <hyperlink ref="A213" r:id="rId209" display="https://www.cbr.ru/hd_base/zcyc_params/zcyc/?DateTo=03.04.2017"/>
    <hyperlink ref="A214" r:id="rId210" display="https://www.cbr.ru/hd_base/zcyc_params/zcyc/?DateTo=31.03.2017"/>
    <hyperlink ref="A215" r:id="rId211" display="https://www.cbr.ru/hd_base/zcyc_params/zcyc/?DateTo=30.03.2017"/>
    <hyperlink ref="A216" r:id="rId212" display="https://www.cbr.ru/hd_base/zcyc_params/zcyc/?DateTo=29.03.2017"/>
    <hyperlink ref="A217" r:id="rId213" display="https://www.cbr.ru/hd_base/zcyc_params/zcyc/?DateTo=28.03.2017"/>
    <hyperlink ref="A218" r:id="rId214" display="https://www.cbr.ru/hd_base/zcyc_params/zcyc/?DateTo=27.03.2017"/>
    <hyperlink ref="A219" r:id="rId215" display="https://www.cbr.ru/hd_base/zcyc_params/zcyc/?DateTo=24.03.2017"/>
    <hyperlink ref="A220" r:id="rId216" display="https://www.cbr.ru/hd_base/zcyc_params/zcyc/?DateTo=23.03.2017"/>
    <hyperlink ref="A221" r:id="rId217" display="https://www.cbr.ru/hd_base/zcyc_params/zcyc/?DateTo=22.03.2017"/>
    <hyperlink ref="A222" r:id="rId218" display="https://www.cbr.ru/hd_base/zcyc_params/zcyc/?DateTo=21.03.2017"/>
    <hyperlink ref="A223" r:id="rId219" display="https://www.cbr.ru/hd_base/zcyc_params/zcyc/?DateTo=20.03.2017"/>
    <hyperlink ref="A224" r:id="rId220" display="https://www.cbr.ru/hd_base/zcyc_params/zcyc/?DateTo=17.03.2017"/>
    <hyperlink ref="A225" r:id="rId221" display="https://www.cbr.ru/hd_base/zcyc_params/zcyc/?DateTo=16.03.2017"/>
    <hyperlink ref="A226" r:id="rId222" display="https://www.cbr.ru/hd_base/zcyc_params/zcyc/?DateTo=15.03.2017"/>
    <hyperlink ref="A227" r:id="rId223" display="https://www.cbr.ru/hd_base/zcyc_params/zcyc/?DateTo=14.03.2017"/>
    <hyperlink ref="A228" r:id="rId224" display="https://www.cbr.ru/hd_base/zcyc_params/zcyc/?DateTo=13.03.2017"/>
    <hyperlink ref="A229" r:id="rId225" display="https://www.cbr.ru/hd_base/zcyc_params/zcyc/?DateTo=10.03.2017"/>
    <hyperlink ref="A230" r:id="rId226" display="https://www.cbr.ru/hd_base/zcyc_params/zcyc/?DateTo=09.03.2017"/>
    <hyperlink ref="A231" r:id="rId227" display="https://www.cbr.ru/hd_base/zcyc_params/zcyc/?DateTo=07.03.2017"/>
    <hyperlink ref="A232" r:id="rId228" display="https://www.cbr.ru/hd_base/zcyc_params/zcyc/?DateTo=06.03.2017"/>
    <hyperlink ref="A233" r:id="rId229" display="https://www.cbr.ru/hd_base/zcyc_params/zcyc/?DateTo=03.03.2017"/>
    <hyperlink ref="A234" r:id="rId230" display="https://www.cbr.ru/hd_base/zcyc_params/zcyc/?DateTo=02.03.2017"/>
    <hyperlink ref="A235" r:id="rId231" display="https://www.cbr.ru/hd_base/zcyc_params/zcyc/?DateTo=01.03.2017"/>
    <hyperlink ref="A236" r:id="rId232" display="https://www.cbr.ru/hd_base/zcyc_params/zcyc/?DateTo=28.02.2017"/>
    <hyperlink ref="A237" r:id="rId233" display="https://www.cbr.ru/hd_base/zcyc_params/zcyc/?DateTo=27.02.2017"/>
    <hyperlink ref="A238" r:id="rId234" display="https://www.cbr.ru/hd_base/zcyc_params/zcyc/?DateTo=24.02.2017"/>
    <hyperlink ref="A239" r:id="rId235" display="https://www.cbr.ru/hd_base/zcyc_params/zcyc/?DateTo=22.02.2017"/>
    <hyperlink ref="A240" r:id="rId236" display="https://www.cbr.ru/hd_base/zcyc_params/zcyc/?DateTo=21.02.2017"/>
    <hyperlink ref="A241" r:id="rId237" display="https://www.cbr.ru/hd_base/zcyc_params/zcyc/?DateTo=20.02.2017"/>
    <hyperlink ref="A242" r:id="rId238" display="https://www.cbr.ru/hd_base/zcyc_params/zcyc/?DateTo=17.02.2017"/>
    <hyperlink ref="A243" r:id="rId239" display="https://www.cbr.ru/hd_base/zcyc_params/zcyc/?DateTo=16.02.2017"/>
    <hyperlink ref="A244" r:id="rId240" display="https://www.cbr.ru/hd_base/zcyc_params/zcyc/?DateTo=15.02.2017"/>
    <hyperlink ref="A245" r:id="rId241" display="https://www.cbr.ru/hd_base/zcyc_params/zcyc/?DateTo=14.02.2017"/>
    <hyperlink ref="A246" r:id="rId242" display="https://www.cbr.ru/hd_base/zcyc_params/zcyc/?DateTo=13.02.2017"/>
    <hyperlink ref="A247" r:id="rId243" display="https://www.cbr.ru/hd_base/zcyc_params/zcyc/?DateTo=10.02.2017"/>
    <hyperlink ref="A248" r:id="rId244" display="https://www.cbr.ru/hd_base/zcyc_params/zcyc/?DateTo=09.02.2017"/>
    <hyperlink ref="A249" r:id="rId245" display="https://www.cbr.ru/hd_base/zcyc_params/zcyc/?DateTo=08.02.2017"/>
    <hyperlink ref="A250" r:id="rId246" display="https://www.cbr.ru/hd_base/zcyc_params/zcyc/?DateTo=07.02.2017"/>
    <hyperlink ref="A251" r:id="rId247" display="https://www.cbr.ru/hd_base/zcyc_params/zcyc/?DateTo=06.02.2017"/>
    <hyperlink ref="A252" r:id="rId248" display="https://www.cbr.ru/hd_base/zcyc_params/zcyc/?DateTo=03.02.2017"/>
    <hyperlink ref="A253" r:id="rId249" display="https://www.cbr.ru/hd_base/zcyc_params/zcyc/?DateTo=02.02.2017"/>
    <hyperlink ref="A254" r:id="rId250" display="https://www.cbr.ru/hd_base/zcyc_params/zcyc/?DateTo=01.02.2017"/>
    <hyperlink ref="A255" r:id="rId251" display="https://www.cbr.ru/hd_base/zcyc_params/zcyc/?DateTo=31.01.2017"/>
    <hyperlink ref="A256" r:id="rId252" display="https://www.cbr.ru/hd_base/zcyc_params/zcyc/?DateTo=30.01.2017"/>
    <hyperlink ref="A257" r:id="rId253" display="https://www.cbr.ru/hd_base/zcyc_params/zcyc/?DateTo=27.01.2017"/>
    <hyperlink ref="A258" r:id="rId254" display="https://www.cbr.ru/hd_base/zcyc_params/zcyc/?DateTo=26.01.2017"/>
    <hyperlink ref="A259" r:id="rId255" display="https://www.cbr.ru/hd_base/zcyc_params/zcyc/?DateTo=25.01.2017"/>
    <hyperlink ref="A260" r:id="rId256" display="https://www.cbr.ru/hd_base/zcyc_params/zcyc/?DateTo=24.01.2017"/>
    <hyperlink ref="A261" r:id="rId257" display="https://www.cbr.ru/hd_base/zcyc_params/zcyc/?DateTo=23.01.2017"/>
    <hyperlink ref="A262" r:id="rId258" display="https://www.cbr.ru/hd_base/zcyc_params/zcyc/?DateTo=20.01.2017"/>
    <hyperlink ref="A263" r:id="rId259" display="https://www.cbr.ru/hd_base/zcyc_params/zcyc/?DateTo=19.01.2017"/>
    <hyperlink ref="A264" r:id="rId260" display="https://www.cbr.ru/hd_base/zcyc_params/zcyc/?DateTo=18.01.2017"/>
    <hyperlink ref="A265" r:id="rId261" display="https://www.cbr.ru/hd_base/zcyc_params/zcyc/?DateTo=17.01.2017"/>
    <hyperlink ref="A266" r:id="rId262" display="https://www.cbr.ru/hd_base/zcyc_params/zcyc/?DateTo=16.01.2017"/>
    <hyperlink ref="A267" r:id="rId263" display="https://www.cbr.ru/hd_base/zcyc_params/zcyc/?DateTo=13.01.2017"/>
    <hyperlink ref="A268" r:id="rId264" display="https://www.cbr.ru/hd_base/zcyc_params/zcyc/?DateTo=12.01.2017"/>
    <hyperlink ref="A269" r:id="rId265" display="https://www.cbr.ru/hd_base/zcyc_params/zcyc/?DateTo=11.01.2017"/>
    <hyperlink ref="A270" r:id="rId266" display="https://www.cbr.ru/hd_base/zcyc_params/zcyc/?DateTo=10.01.2017"/>
    <hyperlink ref="A271" r:id="rId267" display="https://www.cbr.ru/hd_base/zcyc_params/zcyc/?DateTo=09.01.2017"/>
    <hyperlink ref="A272" r:id="rId268" display="https://www.cbr.ru/hd_base/zcyc_params/zcyc/?DateTo=06.01.2017"/>
    <hyperlink ref="A273" r:id="rId269" display="https://www.cbr.ru/hd_base/zcyc_params/zcyc/?DateTo=05.01.2017"/>
    <hyperlink ref="A274" r:id="rId270" display="https://www.cbr.ru/hd_base/zcyc_params/zcyc/?DateTo=04.01.2017"/>
    <hyperlink ref="A275" r:id="rId271" display="https://www.cbr.ru/hd_base/zcyc_params/zcyc/?DateTo=03.01.2017"/>
    <hyperlink ref="A276" r:id="rId272" display="https://www.cbr.ru/hd_base/zcyc_params/zcyc/?DateTo=30.12.2016"/>
    <hyperlink ref="A277" r:id="rId273" display="https://www.cbr.ru/hd_base/zcyc_params/zcyc/?DateTo=29.12.2016"/>
    <hyperlink ref="A278" r:id="rId274" display="https://www.cbr.ru/hd_base/zcyc_params/zcyc/?DateTo=28.12.2016"/>
    <hyperlink ref="A279" r:id="rId275" display="https://www.cbr.ru/hd_base/zcyc_params/zcyc/?DateTo=27.12.2016"/>
    <hyperlink ref="A280" r:id="rId276" display="https://www.cbr.ru/hd_base/zcyc_params/zcyc/?DateTo=26.12.2016"/>
    <hyperlink ref="A281" r:id="rId277" display="https://www.cbr.ru/hd_base/zcyc_params/zcyc/?DateTo=23.12.2016"/>
    <hyperlink ref="A282" r:id="rId278" display="https://www.cbr.ru/hd_base/zcyc_params/zcyc/?DateTo=22.12.2016"/>
    <hyperlink ref="A283" r:id="rId279" display="https://www.cbr.ru/hd_base/zcyc_params/zcyc/?DateTo=21.12.2016"/>
    <hyperlink ref="A284" r:id="rId280" display="https://www.cbr.ru/hd_base/zcyc_params/zcyc/?DateTo=20.12.2016"/>
    <hyperlink ref="A285" r:id="rId281" display="https://www.cbr.ru/hd_base/zcyc_params/zcyc/?DateTo=19.12.2016"/>
    <hyperlink ref="A286" r:id="rId282" display="https://www.cbr.ru/hd_base/zcyc_params/zcyc/?DateTo=16.12.2016"/>
    <hyperlink ref="A287" r:id="rId283" display="https://www.cbr.ru/hd_base/zcyc_params/zcyc/?DateTo=15.12.2016"/>
    <hyperlink ref="A288" r:id="rId284" display="https://www.cbr.ru/hd_base/zcyc_params/zcyc/?DateTo=14.12.2016"/>
    <hyperlink ref="A289" r:id="rId285" display="https://www.cbr.ru/hd_base/zcyc_params/zcyc/?DateTo=13.12.2016"/>
    <hyperlink ref="A290" r:id="rId286" display="https://www.cbr.ru/hd_base/zcyc_params/zcyc/?DateTo=12.12.2016"/>
    <hyperlink ref="A291" r:id="rId287" display="https://www.cbr.ru/hd_base/zcyc_params/zcyc/?DateTo=09.12.2016"/>
    <hyperlink ref="A292" r:id="rId288" display="https://www.cbr.ru/hd_base/zcyc_params/zcyc/?DateTo=08.12.2016"/>
    <hyperlink ref="A293" r:id="rId289" display="https://www.cbr.ru/hd_base/zcyc_params/zcyc/?DateTo=07.12.2016"/>
    <hyperlink ref="A294" r:id="rId290" display="https://www.cbr.ru/hd_base/zcyc_params/zcyc/?DateTo=06.12.2016"/>
    <hyperlink ref="A295" r:id="rId291" display="https://www.cbr.ru/hd_base/zcyc_params/zcyc/?DateTo=05.12.2016"/>
    <hyperlink ref="A296" r:id="rId292" display="https://www.cbr.ru/hd_base/zcyc_params/zcyc/?DateTo=02.12.2016"/>
    <hyperlink ref="A297" r:id="rId293" display="https://www.cbr.ru/hd_base/zcyc_params/zcyc/?DateTo=01.12.2016"/>
    <hyperlink ref="A298" r:id="rId294" display="https://www.cbr.ru/hd_base/zcyc_params/zcyc/?DateTo=30.11.2016"/>
    <hyperlink ref="A299" r:id="rId295" display="https://www.cbr.ru/hd_base/zcyc_params/zcyc/?DateTo=29.11.2016"/>
    <hyperlink ref="A300" r:id="rId296" display="https://www.cbr.ru/hd_base/zcyc_params/zcyc/?DateTo=28.11.2016"/>
    <hyperlink ref="A301" r:id="rId297" display="https://www.cbr.ru/hd_base/zcyc_params/zcyc/?DateTo=25.11.2016"/>
    <hyperlink ref="A302" r:id="rId298" display="https://www.cbr.ru/hd_base/zcyc_params/zcyc/?DateTo=24.11.2016"/>
    <hyperlink ref="A303" r:id="rId299" display="https://www.cbr.ru/hd_base/zcyc_params/zcyc/?DateTo=23.11.2016"/>
    <hyperlink ref="A304" r:id="rId300" display="https://www.cbr.ru/hd_base/zcyc_params/zcyc/?DateTo=22.11.2016"/>
    <hyperlink ref="A305" r:id="rId301" display="https://www.cbr.ru/hd_base/zcyc_params/zcyc/?DateTo=21.11.2016"/>
    <hyperlink ref="A306" r:id="rId302" display="https://www.cbr.ru/hd_base/zcyc_params/zcyc/?DateTo=18.11.2016"/>
    <hyperlink ref="A307" r:id="rId303" display="https://www.cbr.ru/hd_base/zcyc_params/zcyc/?DateTo=17.11.2016"/>
    <hyperlink ref="A308" r:id="rId304" display="https://www.cbr.ru/hd_base/zcyc_params/zcyc/?DateTo=16.11.2016"/>
    <hyperlink ref="A309" r:id="rId305" display="https://www.cbr.ru/hd_base/zcyc_params/zcyc/?DateTo=15.11.2016"/>
    <hyperlink ref="A310" r:id="rId306" display="https://www.cbr.ru/hd_base/zcyc_params/zcyc/?DateTo=14.11.2016"/>
    <hyperlink ref="A311" r:id="rId307" display="https://www.cbr.ru/hd_base/zcyc_params/zcyc/?DateTo=11.11.2016"/>
    <hyperlink ref="A312" r:id="rId308" display="https://www.cbr.ru/hd_base/zcyc_params/zcyc/?DateTo=10.11.2016"/>
    <hyperlink ref="A313" r:id="rId309" display="https://www.cbr.ru/hd_base/zcyc_params/zcyc/?DateTo=09.11.2016"/>
    <hyperlink ref="A314" r:id="rId310" display="https://www.cbr.ru/hd_base/zcyc_params/zcyc/?DateTo=08.11.2016"/>
    <hyperlink ref="A315" r:id="rId311" display="https://www.cbr.ru/hd_base/zcyc_params/zcyc/?DateTo=07.11.2016"/>
    <hyperlink ref="A316" r:id="rId312" display="https://www.cbr.ru/hd_base/zcyc_params/zcyc/?DateTo=03.11.2016"/>
    <hyperlink ref="A317" r:id="rId313" display="https://www.cbr.ru/hd_base/zcyc_params/zcyc/?DateTo=02.11.2016"/>
    <hyperlink ref="A318" r:id="rId314" display="https://www.cbr.ru/hd_base/zcyc_params/zcyc/?DateTo=01.11.2016"/>
    <hyperlink ref="A319" r:id="rId315" display="https://www.cbr.ru/hd_base/zcyc_params/zcyc/?DateTo=31.10.2016"/>
    <hyperlink ref="A320" r:id="rId316" display="https://www.cbr.ru/hd_base/zcyc_params/zcyc/?DateTo=28.10.2016"/>
    <hyperlink ref="A321" r:id="rId317" display="https://www.cbr.ru/hd_base/zcyc_params/zcyc/?DateTo=27.10.2016"/>
    <hyperlink ref="A322" r:id="rId318" display="https://www.cbr.ru/hd_base/zcyc_params/zcyc/?DateTo=26.10.2016"/>
    <hyperlink ref="A323" r:id="rId319" display="https://www.cbr.ru/hd_base/zcyc_params/zcyc/?DateTo=25.10.2016"/>
    <hyperlink ref="A324" r:id="rId320" display="https://www.cbr.ru/hd_base/zcyc_params/zcyc/?DateTo=24.10.2016"/>
    <hyperlink ref="A325" r:id="rId321" display="https://www.cbr.ru/hd_base/zcyc_params/zcyc/?DateTo=21.10.2016"/>
    <hyperlink ref="A326" r:id="rId322" display="https://www.cbr.ru/hd_base/zcyc_params/zcyc/?DateTo=20.10.2016"/>
    <hyperlink ref="A327" r:id="rId323" display="https://www.cbr.ru/hd_base/zcyc_params/zcyc/?DateTo=19.10.2016"/>
    <hyperlink ref="A328" r:id="rId324" display="https://www.cbr.ru/hd_base/zcyc_params/zcyc/?DateTo=18.10.2016"/>
    <hyperlink ref="A329" r:id="rId325" display="https://www.cbr.ru/hd_base/zcyc_params/zcyc/?DateTo=17.10.2016"/>
    <hyperlink ref="A330" r:id="rId326" display="https://www.cbr.ru/hd_base/zcyc_params/zcyc/?DateTo=14.10.2016"/>
    <hyperlink ref="A331" r:id="rId327" display="https://www.cbr.ru/hd_base/zcyc_params/zcyc/?DateTo=13.10.2016"/>
    <hyperlink ref="A332" r:id="rId328" display="https://www.cbr.ru/hd_base/zcyc_params/zcyc/?DateTo=12.10.2016"/>
    <hyperlink ref="A333" r:id="rId329" display="https://www.cbr.ru/hd_base/zcyc_params/zcyc/?DateTo=11.10.2016"/>
    <hyperlink ref="A334" r:id="rId330" display="https://www.cbr.ru/hd_base/zcyc_params/zcyc/?DateTo=10.10.2016"/>
    <hyperlink ref="A335" r:id="rId331" display="https://www.cbr.ru/hd_base/zcyc_params/zcyc/?DateTo=07.10.2016"/>
    <hyperlink ref="A336" r:id="rId332" display="https://www.cbr.ru/hd_base/zcyc_params/zcyc/?DateTo=06.10.2016"/>
    <hyperlink ref="A337" r:id="rId333" display="https://www.cbr.ru/hd_base/zcyc_params/zcyc/?DateTo=05.10.2016"/>
    <hyperlink ref="A338" r:id="rId334" display="https://www.cbr.ru/hd_base/zcyc_params/zcyc/?DateTo=04.10.2016"/>
    <hyperlink ref="A339" r:id="rId335" display="https://www.cbr.ru/hd_base/zcyc_params/zcyc/?DateTo=03.10.2016"/>
    <hyperlink ref="A340" r:id="rId336" display="https://www.cbr.ru/hd_base/zcyc_params/zcyc/?DateTo=30.09.2016"/>
    <hyperlink ref="A341" r:id="rId337" display="https://www.cbr.ru/hd_base/zcyc_params/zcyc/?DateTo=29.09.2016"/>
    <hyperlink ref="A342" r:id="rId338" display="https://www.cbr.ru/hd_base/zcyc_params/zcyc/?DateTo=28.09.2016"/>
    <hyperlink ref="A343" r:id="rId339" display="https://www.cbr.ru/hd_base/zcyc_params/zcyc/?DateTo=27.09.2016"/>
    <hyperlink ref="A344" r:id="rId340" display="https://www.cbr.ru/hd_base/zcyc_params/zcyc/?DateTo=26.09.2016"/>
    <hyperlink ref="A345" r:id="rId341" display="https://www.cbr.ru/hd_base/zcyc_params/zcyc/?DateTo=23.09.2016"/>
    <hyperlink ref="A346" r:id="rId342" display="https://www.cbr.ru/hd_base/zcyc_params/zcyc/?DateTo=22.09.2016"/>
    <hyperlink ref="A347" r:id="rId343" display="https://www.cbr.ru/hd_base/zcyc_params/zcyc/?DateTo=21.09.2016"/>
    <hyperlink ref="A348" r:id="rId344" display="https://www.cbr.ru/hd_base/zcyc_params/zcyc/?DateTo=20.09.2016"/>
    <hyperlink ref="A349" r:id="rId345" display="https://www.cbr.ru/hd_base/zcyc_params/zcyc/?DateTo=19.09.2016"/>
    <hyperlink ref="A350" r:id="rId346" display="https://www.cbr.ru/hd_base/zcyc_params/zcyc/?DateTo=16.09.2016"/>
    <hyperlink ref="A351" r:id="rId347" display="https://www.cbr.ru/hd_base/zcyc_params/zcyc/?DateTo=15.09.2016"/>
    <hyperlink ref="A352" r:id="rId348" display="https://www.cbr.ru/hd_base/zcyc_params/zcyc/?DateTo=14.09.2016"/>
    <hyperlink ref="A353" r:id="rId349" display="https://www.cbr.ru/hd_base/zcyc_params/zcyc/?DateTo=13.09.2016"/>
    <hyperlink ref="A354" r:id="rId350" display="https://www.cbr.ru/hd_base/zcyc_params/zcyc/?DateTo=12.09.2016"/>
    <hyperlink ref="A355" r:id="rId351" display="https://www.cbr.ru/hd_base/zcyc_params/zcyc/?DateTo=09.09.2016"/>
    <hyperlink ref="A356" r:id="rId352" display="https://www.cbr.ru/hd_base/zcyc_params/zcyc/?DateTo=08.09.2016"/>
    <hyperlink ref="A357" r:id="rId353" display="https://www.cbr.ru/hd_base/zcyc_params/zcyc/?DateTo=07.09.2016"/>
    <hyperlink ref="A358" r:id="rId354" display="https://www.cbr.ru/hd_base/zcyc_params/zcyc/?DateTo=06.09.2016"/>
    <hyperlink ref="A359" r:id="rId355" display="https://www.cbr.ru/hd_base/zcyc_params/zcyc/?DateTo=05.09.2016"/>
    <hyperlink ref="A360" r:id="rId356" display="https://www.cbr.ru/hd_base/zcyc_params/zcyc/?DateTo=02.09.2016"/>
    <hyperlink ref="A361" r:id="rId357" display="https://www.cbr.ru/hd_base/zcyc_params/zcyc/?DateTo=01.09.2016"/>
    <hyperlink ref="A362" r:id="rId358" display="https://www.cbr.ru/hd_base/zcyc_params/zcyc/?DateTo=31.08.2016"/>
    <hyperlink ref="A363" r:id="rId359" display="https://www.cbr.ru/hd_base/zcyc_params/zcyc/?DateTo=30.08.2016"/>
    <hyperlink ref="A364" r:id="rId360" display="https://www.cbr.ru/hd_base/zcyc_params/zcyc/?DateTo=29.08.2016"/>
    <hyperlink ref="A365" r:id="rId361" display="https://www.cbr.ru/hd_base/zcyc_params/zcyc/?DateTo=26.08.2016"/>
    <hyperlink ref="A366" r:id="rId362" display="https://www.cbr.ru/hd_base/zcyc_params/zcyc/?DateTo=25.08.2016"/>
    <hyperlink ref="A367" r:id="rId363" display="https://www.cbr.ru/hd_base/zcyc_params/zcyc/?DateTo=24.08.2016"/>
    <hyperlink ref="A368" r:id="rId364" display="https://www.cbr.ru/hd_base/zcyc_params/zcyc/?DateTo=23.08.2016"/>
    <hyperlink ref="A369" r:id="rId365" display="https://www.cbr.ru/hd_base/zcyc_params/zcyc/?DateTo=22.08.2016"/>
    <hyperlink ref="A370" r:id="rId366" display="https://www.cbr.ru/hd_base/zcyc_params/zcyc/?DateTo=19.08.2016"/>
    <hyperlink ref="A371" r:id="rId367" display="https://www.cbr.ru/hd_base/zcyc_params/zcyc/?DateTo=18.08.2016"/>
    <hyperlink ref="A372" r:id="rId368" display="https://www.cbr.ru/hd_base/zcyc_params/zcyc/?DateTo=17.08.2016"/>
    <hyperlink ref="A373" r:id="rId369" display="https://www.cbr.ru/hd_base/zcyc_params/zcyc/?DateTo=16.08.2016"/>
    <hyperlink ref="A374" r:id="rId370" display="https://www.cbr.ru/hd_base/zcyc_params/zcyc/?DateTo=15.08.2016"/>
    <hyperlink ref="A375" r:id="rId371" display="https://www.cbr.ru/hd_base/zcyc_params/zcyc/?DateTo=12.08.2016"/>
    <hyperlink ref="A376" r:id="rId372" display="https://www.cbr.ru/hd_base/zcyc_params/zcyc/?DateTo=11.08.2016"/>
    <hyperlink ref="A377" r:id="rId373" display="https://www.cbr.ru/hd_base/zcyc_params/zcyc/?DateTo=10.08.2016"/>
    <hyperlink ref="A378" r:id="rId374" display="https://www.cbr.ru/hd_base/zcyc_params/zcyc/?DateTo=09.08.2016"/>
    <hyperlink ref="A379" r:id="rId375" display="https://www.cbr.ru/hd_base/zcyc_params/zcyc/?DateTo=08.08.2016"/>
    <hyperlink ref="A380" r:id="rId376" display="https://www.cbr.ru/hd_base/zcyc_params/zcyc/?DateTo=05.08.2016"/>
    <hyperlink ref="A381" r:id="rId377" display="https://www.cbr.ru/hd_base/zcyc_params/zcyc/?DateTo=04.08.2016"/>
    <hyperlink ref="A382" r:id="rId378" display="https://www.cbr.ru/hd_base/zcyc_params/zcyc/?DateTo=03.08.2016"/>
    <hyperlink ref="A383" r:id="rId379" display="https://www.cbr.ru/hd_base/zcyc_params/zcyc/?DateTo=02.08.2016"/>
    <hyperlink ref="A384" r:id="rId380" display="https://www.cbr.ru/hd_base/zcyc_params/zcyc/?DateTo=01.08.2016"/>
    <hyperlink ref="A385" r:id="rId381" display="https://www.cbr.ru/hd_base/zcyc_params/zcyc/?DateTo=29.07.2016"/>
    <hyperlink ref="A386" r:id="rId382" display="https://www.cbr.ru/hd_base/zcyc_params/zcyc/?DateTo=28.07.2016"/>
    <hyperlink ref="A387" r:id="rId383" display="https://www.cbr.ru/hd_base/zcyc_params/zcyc/?DateTo=27.07.2016"/>
    <hyperlink ref="A388" r:id="rId384" display="https://www.cbr.ru/hd_base/zcyc_params/zcyc/?DateTo=26.07.2016"/>
    <hyperlink ref="A389" r:id="rId385" display="https://www.cbr.ru/hd_base/zcyc_params/zcyc/?DateTo=25.07.2016"/>
    <hyperlink ref="A390" r:id="rId386" display="https://www.cbr.ru/hd_base/zcyc_params/zcyc/?DateTo=22.07.2016"/>
    <hyperlink ref="A391" r:id="rId387" display="https://www.cbr.ru/hd_base/zcyc_params/zcyc/?DateTo=21.07.2016"/>
    <hyperlink ref="A392" r:id="rId388" display="https://www.cbr.ru/hd_base/zcyc_params/zcyc/?DateTo=20.07.2016"/>
    <hyperlink ref="A393" r:id="rId389" display="https://www.cbr.ru/hd_base/zcyc_params/zcyc/?DateTo=19.07.2016"/>
    <hyperlink ref="A394" r:id="rId390" display="https://www.cbr.ru/hd_base/zcyc_params/zcyc/?DateTo=18.07.2016"/>
    <hyperlink ref="A395" r:id="rId391" display="https://www.cbr.ru/hd_base/zcyc_params/zcyc/?DateTo=15.07.2016"/>
    <hyperlink ref="A396" r:id="rId392" display="https://www.cbr.ru/hd_base/zcyc_params/zcyc/?DateTo=14.07.2016"/>
    <hyperlink ref="A397" r:id="rId393" display="https://www.cbr.ru/hd_base/zcyc_params/zcyc/?DateTo=13.07.2016"/>
    <hyperlink ref="A398" r:id="rId394" display="https://www.cbr.ru/hd_base/zcyc_params/zcyc/?DateTo=12.07.2016"/>
    <hyperlink ref="A399" r:id="rId395" display="https://www.cbr.ru/hd_base/zcyc_params/zcyc/?DateTo=11.07.2016"/>
    <hyperlink ref="A400" r:id="rId396" display="https://www.cbr.ru/hd_base/zcyc_params/zcyc/?DateTo=08.07.2016"/>
    <hyperlink ref="A401" r:id="rId397" display="https://www.cbr.ru/hd_base/zcyc_params/zcyc/?DateTo=07.07.2016"/>
    <hyperlink ref="A402" r:id="rId398" display="https://www.cbr.ru/hd_base/zcyc_params/zcyc/?DateTo=06.07.2016"/>
    <hyperlink ref="A403" r:id="rId399" display="https://www.cbr.ru/hd_base/zcyc_params/zcyc/?DateTo=05.07.2016"/>
    <hyperlink ref="A404" r:id="rId400" display="https://www.cbr.ru/hd_base/zcyc_params/zcyc/?DateTo=04.07.2016"/>
    <hyperlink ref="A405" r:id="rId401" display="https://www.cbr.ru/hd_base/zcyc_params/zcyc/?DateTo=01.07.2016"/>
    <hyperlink ref="A406" r:id="rId402" display="https://www.cbr.ru/hd_base/zcyc_params/zcyc/?DateTo=30.06.2016"/>
    <hyperlink ref="A407" r:id="rId403" display="https://www.cbr.ru/hd_base/zcyc_params/zcyc/?DateTo=29.06.2016"/>
    <hyperlink ref="A408" r:id="rId404" display="https://www.cbr.ru/hd_base/zcyc_params/zcyc/?DateTo=28.06.2016"/>
    <hyperlink ref="A409" r:id="rId405" display="https://www.cbr.ru/hd_base/zcyc_params/zcyc/?DateTo=27.06.2016"/>
    <hyperlink ref="A410" r:id="rId406" display="https://www.cbr.ru/hd_base/zcyc_params/zcyc/?DateTo=24.06.2016"/>
    <hyperlink ref="A411" r:id="rId407" display="https://www.cbr.ru/hd_base/zcyc_params/zcyc/?DateTo=23.06.2016"/>
    <hyperlink ref="A412" r:id="rId408" display="https://www.cbr.ru/hd_base/zcyc_params/zcyc/?DateTo=22.06.2016"/>
    <hyperlink ref="A413" r:id="rId409" display="https://www.cbr.ru/hd_base/zcyc_params/zcyc/?DateTo=21.06.2016"/>
    <hyperlink ref="A414" r:id="rId410" display="https://www.cbr.ru/hd_base/zcyc_params/zcyc/?DateTo=20.06.2016"/>
    <hyperlink ref="A415" r:id="rId411" display="https://www.cbr.ru/hd_base/zcyc_params/zcyc/?DateTo=17.06.2016"/>
    <hyperlink ref="A416" r:id="rId412" display="https://www.cbr.ru/hd_base/zcyc_params/zcyc/?DateTo=16.06.2016"/>
    <hyperlink ref="A417" r:id="rId413" display="https://www.cbr.ru/hd_base/zcyc_params/zcyc/?DateTo=15.06.2016"/>
    <hyperlink ref="A418" r:id="rId414" display="https://www.cbr.ru/hd_base/zcyc_params/zcyc/?DateTo=14.06.2016"/>
    <hyperlink ref="A419" r:id="rId415" display="https://www.cbr.ru/hd_base/zcyc_params/zcyc/?DateTo=10.06.2016"/>
    <hyperlink ref="A420" r:id="rId416" display="https://www.cbr.ru/hd_base/zcyc_params/zcyc/?DateTo=09.06.2016"/>
    <hyperlink ref="A421" r:id="rId417" display="https://www.cbr.ru/hd_base/zcyc_params/zcyc/?DateTo=08.06.2016"/>
    <hyperlink ref="A422" r:id="rId418" display="https://www.cbr.ru/hd_base/zcyc_params/zcyc/?DateTo=07.06.2016"/>
    <hyperlink ref="A423" r:id="rId419" display="https://www.cbr.ru/hd_base/zcyc_params/zcyc/?DateTo=06.06.2016"/>
    <hyperlink ref="A424" r:id="rId420" display="https://www.cbr.ru/hd_base/zcyc_params/zcyc/?DateTo=03.06.2016"/>
    <hyperlink ref="A425" r:id="rId421" display="https://www.cbr.ru/hd_base/zcyc_params/zcyc/?DateTo=02.06.2016"/>
    <hyperlink ref="A426" r:id="rId422" display="https://www.cbr.ru/hd_base/zcyc_params/zcyc/?DateTo=01.06.2016"/>
    <hyperlink ref="A427" r:id="rId423" display="https://www.cbr.ru/hd_base/zcyc_params/zcyc/?DateTo=31.05.2016"/>
    <hyperlink ref="A428" r:id="rId424" display="https://www.cbr.ru/hd_base/zcyc_params/zcyc/?DateTo=30.05.2016"/>
    <hyperlink ref="A429" r:id="rId425" display="https://www.cbr.ru/hd_base/zcyc_params/zcyc/?DateTo=27.05.2016"/>
    <hyperlink ref="A430" r:id="rId426" display="https://www.cbr.ru/hd_base/zcyc_params/zcyc/?DateTo=26.05.2016"/>
    <hyperlink ref="A431" r:id="rId427" display="https://www.cbr.ru/hd_base/zcyc_params/zcyc/?DateTo=25.05.2016"/>
    <hyperlink ref="A432" r:id="rId428" display="https://www.cbr.ru/hd_base/zcyc_params/zcyc/?DateTo=24.05.2016"/>
    <hyperlink ref="A433" r:id="rId429" display="https://www.cbr.ru/hd_base/zcyc_params/zcyc/?DateTo=23.05.2016"/>
    <hyperlink ref="A434" r:id="rId430" display="https://www.cbr.ru/hd_base/zcyc_params/zcyc/?DateTo=20.05.2016"/>
    <hyperlink ref="A435" r:id="rId431" display="https://www.cbr.ru/hd_base/zcyc_params/zcyc/?DateTo=19.05.2016"/>
    <hyperlink ref="A436" r:id="rId432" display="https://www.cbr.ru/hd_base/zcyc_params/zcyc/?DateTo=18.05.2016"/>
    <hyperlink ref="A437" r:id="rId433" display="https://www.cbr.ru/hd_base/zcyc_params/zcyc/?DateTo=17.05.2016"/>
    <hyperlink ref="A438" r:id="rId434" display="https://www.cbr.ru/hd_base/zcyc_params/zcyc/?DateTo=16.05.2016"/>
    <hyperlink ref="A439" r:id="rId435" display="https://www.cbr.ru/hd_base/zcyc_params/zcyc/?DateTo=13.05.2016"/>
    <hyperlink ref="A440" r:id="rId436" display="https://www.cbr.ru/hd_base/zcyc_params/zcyc/?DateTo=12.05.2016"/>
    <hyperlink ref="A441" r:id="rId437" display="https://www.cbr.ru/hd_base/zcyc_params/zcyc/?DateTo=11.05.2016"/>
    <hyperlink ref="A442" r:id="rId438" display="https://www.cbr.ru/hd_base/zcyc_params/zcyc/?DateTo=10.05.2016"/>
    <hyperlink ref="A443" r:id="rId439" display="https://www.cbr.ru/hd_base/zcyc_params/zcyc/?DateTo=06.05.2016"/>
    <hyperlink ref="A444" r:id="rId440" display="https://www.cbr.ru/hd_base/zcyc_params/zcyc/?DateTo=05.05.2016"/>
    <hyperlink ref="A445" r:id="rId441" display="https://www.cbr.ru/hd_base/zcyc_params/zcyc/?DateTo=04.05.2016"/>
    <hyperlink ref="A446" r:id="rId442" display="https://www.cbr.ru/hd_base/zcyc_params/zcyc/?DateTo=29.04.2016"/>
    <hyperlink ref="A447" r:id="rId443" display="https://www.cbr.ru/hd_base/zcyc_params/zcyc/?DateTo=28.04.2016"/>
    <hyperlink ref="A448" r:id="rId444" display="https://www.cbr.ru/hd_base/zcyc_params/zcyc/?DateTo=27.04.2016"/>
    <hyperlink ref="A449" r:id="rId445" display="https://www.cbr.ru/hd_base/zcyc_params/zcyc/?DateTo=26.04.2016"/>
    <hyperlink ref="A450" r:id="rId446" display="https://www.cbr.ru/hd_base/zcyc_params/zcyc/?DateTo=25.04.2016"/>
    <hyperlink ref="A451" r:id="rId447" display="https://www.cbr.ru/hd_base/zcyc_params/zcyc/?DateTo=22.04.2016"/>
    <hyperlink ref="A452" r:id="rId448" display="https://www.cbr.ru/hd_base/zcyc_params/zcyc/?DateTo=21.04.2016"/>
    <hyperlink ref="A453" r:id="rId449" display="https://www.cbr.ru/hd_base/zcyc_params/zcyc/?DateTo=20.04.2016"/>
    <hyperlink ref="A454" r:id="rId450" display="https://www.cbr.ru/hd_base/zcyc_params/zcyc/?DateTo=19.04.2016"/>
    <hyperlink ref="A455" r:id="rId451" display="https://www.cbr.ru/hd_base/zcyc_params/zcyc/?DateTo=18.04.2016"/>
    <hyperlink ref="A456" r:id="rId452" display="https://www.cbr.ru/hd_base/zcyc_params/zcyc/?DateTo=15.04.2016"/>
    <hyperlink ref="A457" r:id="rId453" display="https://www.cbr.ru/hd_base/zcyc_params/zcyc/?DateTo=14.04.2016"/>
    <hyperlink ref="A458" r:id="rId454" display="https://www.cbr.ru/hd_base/zcyc_params/zcyc/?DateTo=13.04.2016"/>
    <hyperlink ref="A459" r:id="rId455" display="https://www.cbr.ru/hd_base/zcyc_params/zcyc/?DateTo=12.04.2016"/>
    <hyperlink ref="A460" r:id="rId456" display="https://www.cbr.ru/hd_base/zcyc_params/zcyc/?DateTo=11.04.2016"/>
    <hyperlink ref="A461" r:id="rId457" display="https://www.cbr.ru/hd_base/zcyc_params/zcyc/?DateTo=08.04.2016"/>
    <hyperlink ref="A462" r:id="rId458" display="https://www.cbr.ru/hd_base/zcyc_params/zcyc/?DateTo=07.04.2016"/>
    <hyperlink ref="A463" r:id="rId459" display="https://www.cbr.ru/hd_base/zcyc_params/zcyc/?DateTo=06.04.2016"/>
    <hyperlink ref="A464" r:id="rId460" display="https://www.cbr.ru/hd_base/zcyc_params/zcyc/?DateTo=05.04.2016"/>
    <hyperlink ref="A465" r:id="rId461" display="https://www.cbr.ru/hd_base/zcyc_params/zcyc/?DateTo=04.04.2016"/>
    <hyperlink ref="A466" r:id="rId462" display="https://www.cbr.ru/hd_base/zcyc_params/zcyc/?DateTo=01.04.2016"/>
    <hyperlink ref="A467" r:id="rId463" display="https://www.cbr.ru/hd_base/zcyc_params/zcyc/?DateTo=31.03.2016"/>
    <hyperlink ref="A468" r:id="rId464" display="https://www.cbr.ru/hd_base/zcyc_params/zcyc/?DateTo=30.03.2016"/>
    <hyperlink ref="A469" r:id="rId465" display="https://www.cbr.ru/hd_base/zcyc_params/zcyc/?DateTo=29.03.2016"/>
    <hyperlink ref="A470" r:id="rId466" display="https://www.cbr.ru/hd_base/zcyc_params/zcyc/?DateTo=28.03.2016"/>
    <hyperlink ref="A471" r:id="rId467" display="https://www.cbr.ru/hd_base/zcyc_params/zcyc/?DateTo=25.03.2016"/>
    <hyperlink ref="A472" r:id="rId468" display="https://www.cbr.ru/hd_base/zcyc_params/zcyc/?DateTo=24.03.2016"/>
    <hyperlink ref="A473" r:id="rId469" display="https://www.cbr.ru/hd_base/zcyc_params/zcyc/?DateTo=23.03.2016"/>
    <hyperlink ref="A474" r:id="rId470" display="https://www.cbr.ru/hd_base/zcyc_params/zcyc/?DateTo=22.03.2016"/>
    <hyperlink ref="A475" r:id="rId471" display="https://www.cbr.ru/hd_base/zcyc_params/zcyc/?DateTo=21.03.2016"/>
    <hyperlink ref="A476" r:id="rId472" display="https://www.cbr.ru/hd_base/zcyc_params/zcyc/?DateTo=18.03.2016"/>
    <hyperlink ref="A477" r:id="rId473" display="https://www.cbr.ru/hd_base/zcyc_params/zcyc/?DateTo=17.03.2016"/>
    <hyperlink ref="A478" r:id="rId474" display="https://www.cbr.ru/hd_base/zcyc_params/zcyc/?DateTo=16.03.2016"/>
    <hyperlink ref="A479" r:id="rId475" display="https://www.cbr.ru/hd_base/zcyc_params/zcyc/?DateTo=15.03.2016"/>
    <hyperlink ref="A480" r:id="rId476" display="https://www.cbr.ru/hd_base/zcyc_params/zcyc/?DateTo=14.03.2016"/>
    <hyperlink ref="A481" r:id="rId477" display="https://www.cbr.ru/hd_base/zcyc_params/zcyc/?DateTo=11.03.2016"/>
    <hyperlink ref="A482" r:id="rId478" display="https://www.cbr.ru/hd_base/zcyc_params/zcyc/?DateTo=10.03.2016"/>
    <hyperlink ref="A483" r:id="rId479" display="https://www.cbr.ru/hd_base/zcyc_params/zcyc/?DateTo=09.03.2016"/>
    <hyperlink ref="A484" r:id="rId480" display="https://www.cbr.ru/hd_base/zcyc_params/zcyc/?DateTo=07.03.2016"/>
    <hyperlink ref="A485" r:id="rId481" display="https://www.cbr.ru/hd_base/zcyc_params/zcyc/?DateTo=04.03.2016"/>
    <hyperlink ref="A486" r:id="rId482" display="https://www.cbr.ru/hd_base/zcyc_params/zcyc/?DateTo=03.03.2016"/>
    <hyperlink ref="A487" r:id="rId483" display="https://www.cbr.ru/hd_base/zcyc_params/zcyc/?DateTo=02.03.2016"/>
    <hyperlink ref="A488" r:id="rId484" display="https://www.cbr.ru/hd_base/zcyc_params/zcyc/?DateTo=01.03.2016"/>
    <hyperlink ref="A489" r:id="rId485" display="https://www.cbr.ru/hd_base/zcyc_params/zcyc/?DateTo=29.02.2016"/>
    <hyperlink ref="A490" r:id="rId486" display="https://www.cbr.ru/hd_base/zcyc_params/zcyc/?DateTo=26.02.2016"/>
    <hyperlink ref="A491" r:id="rId487" display="https://www.cbr.ru/hd_base/zcyc_params/zcyc/?DateTo=25.02.2016"/>
    <hyperlink ref="A492" r:id="rId488" display="https://www.cbr.ru/hd_base/zcyc_params/zcyc/?DateTo=24.02.2016"/>
    <hyperlink ref="A493" r:id="rId489" display="https://www.cbr.ru/hd_base/zcyc_params/zcyc/?DateTo=22.02.2016"/>
    <hyperlink ref="A494" r:id="rId490" display="https://www.cbr.ru/hd_base/zcyc_params/zcyc/?DateTo=20.02.2016"/>
    <hyperlink ref="A495" r:id="rId491" display="https://www.cbr.ru/hd_base/zcyc_params/zcyc/?DateTo=19.02.2016"/>
    <hyperlink ref="A496" r:id="rId492" display="https://www.cbr.ru/hd_base/zcyc_params/zcyc/?DateTo=18.02.2016"/>
    <hyperlink ref="A497" r:id="rId493" display="https://www.cbr.ru/hd_base/zcyc_params/zcyc/?DateTo=17.02.2016"/>
    <hyperlink ref="A498" r:id="rId494" display="https://www.cbr.ru/hd_base/zcyc_params/zcyc/?DateTo=16.02.2016"/>
    <hyperlink ref="A499" r:id="rId495" display="https://www.cbr.ru/hd_base/zcyc_params/zcyc/?DateTo=15.02.2016"/>
    <hyperlink ref="A500" r:id="rId496" display="https://www.cbr.ru/hd_base/zcyc_params/zcyc/?DateTo=12.02.2016"/>
    <hyperlink ref="A501" r:id="rId497" display="https://www.cbr.ru/hd_base/zcyc_params/zcyc/?DateTo=11.02.2016"/>
    <hyperlink ref="A502" r:id="rId498" display="https://www.cbr.ru/hd_base/zcyc_params/zcyc/?DateTo=10.02.2016"/>
    <hyperlink ref="A503" r:id="rId499" display="https://www.cbr.ru/hd_base/zcyc_params/zcyc/?DateTo=09.02.2016"/>
    <hyperlink ref="A504" r:id="rId500" display="https://www.cbr.ru/hd_base/zcyc_params/zcyc/?DateTo=08.02.2016"/>
    <hyperlink ref="A505" r:id="rId501" display="https://www.cbr.ru/hd_base/zcyc_params/zcyc/?DateTo=05.02.2016"/>
    <hyperlink ref="A506" r:id="rId502" display="https://www.cbr.ru/hd_base/zcyc_params/zcyc/?DateTo=04.02.2016"/>
    <hyperlink ref="A507" r:id="rId503" display="https://www.cbr.ru/hd_base/zcyc_params/zcyc/?DateTo=03.02.2016"/>
    <hyperlink ref="A508" r:id="rId504" display="https://www.cbr.ru/hd_base/zcyc_params/zcyc/?DateTo=02.02.2016"/>
    <hyperlink ref="A509" r:id="rId505" display="https://www.cbr.ru/hd_base/zcyc_params/zcyc/?DateTo=01.02.2016"/>
  </hyperlinks>
  <pageMargins left="0.7" right="0.7" top="0.75" bottom="0.75" header="0.3" footer="0.3"/>
  <drawing r:id="rId50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1005"/>
  <sheetViews>
    <sheetView topLeftCell="A10" workbookViewId="0"/>
  </sheetViews>
  <sheetFormatPr defaultColWidth="14.42578125" defaultRowHeight="15" customHeight="1"/>
  <cols>
    <col min="1" max="1" width="14.42578125" customWidth="1"/>
    <col min="2" max="21" width="7" customWidth="1"/>
  </cols>
  <sheetData>
    <row r="1" spans="1:26">
      <c r="A1" s="85" t="s">
        <v>169</v>
      </c>
      <c r="B1" s="86"/>
      <c r="C1" s="86"/>
      <c r="D1" s="86"/>
      <c r="E1" s="86"/>
      <c r="F1" s="86"/>
      <c r="G1" s="86"/>
      <c r="H1" s="86"/>
      <c r="I1" s="86"/>
      <c r="J1" s="86"/>
      <c r="K1" s="86"/>
      <c r="L1" s="86"/>
      <c r="M1" s="86"/>
      <c r="N1" s="86"/>
      <c r="O1" s="86"/>
      <c r="P1" s="86"/>
      <c r="Q1" s="86"/>
      <c r="R1" s="86"/>
      <c r="S1" s="86"/>
      <c r="T1" s="86"/>
      <c r="U1" s="86"/>
    </row>
    <row r="2" spans="1:26">
      <c r="A2" s="76" t="s">
        <v>170</v>
      </c>
      <c r="B2" s="86"/>
      <c r="C2" s="86"/>
      <c r="D2" s="86"/>
      <c r="E2" s="86"/>
      <c r="F2" s="86"/>
      <c r="G2" s="86"/>
      <c r="H2" s="86"/>
      <c r="I2" s="86"/>
      <c r="J2" s="134"/>
      <c r="K2" s="86"/>
      <c r="L2" s="86"/>
      <c r="M2" s="86"/>
      <c r="N2" s="86"/>
      <c r="O2" s="86"/>
      <c r="P2" s="86"/>
      <c r="Q2" s="86"/>
      <c r="R2" s="86"/>
      <c r="S2" s="86"/>
      <c r="T2" s="86"/>
      <c r="U2" s="86"/>
    </row>
    <row r="3" spans="1:26">
      <c r="A3" s="76" t="s">
        <v>171</v>
      </c>
      <c r="B3" s="86"/>
      <c r="C3" s="86"/>
      <c r="D3" s="86"/>
      <c r="E3" s="86"/>
      <c r="F3" s="86"/>
      <c r="G3" s="86"/>
      <c r="H3" s="86"/>
      <c r="I3" s="86"/>
      <c r="J3" s="86"/>
      <c r="K3" s="86"/>
      <c r="L3" s="86"/>
      <c r="M3" s="86"/>
      <c r="N3" s="86"/>
      <c r="O3" s="86"/>
      <c r="P3" s="86"/>
      <c r="Q3" s="86"/>
      <c r="R3" s="86"/>
      <c r="S3" s="86"/>
      <c r="T3" s="86"/>
      <c r="U3" s="86"/>
    </row>
    <row r="4" spans="1:26">
      <c r="A4" s="76" t="s">
        <v>172</v>
      </c>
      <c r="B4" s="86"/>
      <c r="C4" s="86"/>
      <c r="D4" s="86"/>
      <c r="E4" s="86"/>
      <c r="F4" s="86"/>
      <c r="G4" s="86"/>
      <c r="H4" s="86"/>
      <c r="I4" s="86"/>
      <c r="J4" s="86"/>
      <c r="K4" s="86"/>
      <c r="L4" s="86"/>
      <c r="M4" s="86"/>
      <c r="N4" s="86"/>
      <c r="O4" s="86"/>
      <c r="P4" s="86"/>
      <c r="Q4" s="86"/>
      <c r="R4" s="86"/>
      <c r="S4" s="86"/>
      <c r="T4" s="86"/>
      <c r="U4" s="86"/>
    </row>
    <row r="5" spans="1:26">
      <c r="A5" s="4"/>
      <c r="B5" s="86"/>
      <c r="C5" s="86"/>
      <c r="D5" s="86"/>
      <c r="E5" s="86"/>
      <c r="F5" s="86"/>
      <c r="G5" s="86"/>
      <c r="H5" s="86"/>
      <c r="I5" s="86"/>
      <c r="J5" s="86"/>
      <c r="K5" s="86"/>
      <c r="L5" s="86"/>
      <c r="M5" s="86"/>
      <c r="N5" s="86"/>
      <c r="O5" s="86"/>
      <c r="P5" s="86"/>
      <c r="Q5" s="86"/>
      <c r="R5" s="86"/>
      <c r="S5" s="86"/>
      <c r="T5" s="86"/>
      <c r="U5" s="86"/>
    </row>
    <row r="6" spans="1:26">
      <c r="A6" s="289" t="s">
        <v>12</v>
      </c>
      <c r="B6" s="288" t="s">
        <v>173</v>
      </c>
      <c r="C6" s="224"/>
      <c r="D6" s="224"/>
      <c r="E6" s="224"/>
      <c r="F6" s="224"/>
      <c r="G6" s="224"/>
      <c r="H6" s="224"/>
      <c r="I6" s="224"/>
      <c r="J6" s="224"/>
      <c r="K6" s="224"/>
      <c r="L6" s="224"/>
      <c r="M6" s="224"/>
      <c r="N6" s="224"/>
      <c r="O6" s="224"/>
      <c r="P6" s="224"/>
      <c r="Q6" s="224"/>
      <c r="R6" s="224"/>
      <c r="S6" s="224"/>
      <c r="T6" s="224"/>
      <c r="U6" s="225"/>
      <c r="W6" s="290" t="s">
        <v>174</v>
      </c>
      <c r="X6" s="224"/>
      <c r="Y6" s="224"/>
      <c r="Z6" s="225"/>
    </row>
    <row r="7" spans="1:26">
      <c r="A7" s="239"/>
      <c r="B7" s="135">
        <v>1</v>
      </c>
      <c r="C7" s="136">
        <v>2</v>
      </c>
      <c r="D7" s="135">
        <v>3</v>
      </c>
      <c r="E7" s="136">
        <v>4</v>
      </c>
      <c r="F7" s="135">
        <v>5</v>
      </c>
      <c r="G7" s="136">
        <v>6</v>
      </c>
      <c r="H7" s="136">
        <v>7</v>
      </c>
      <c r="I7" s="136">
        <v>8</v>
      </c>
      <c r="J7" s="136">
        <v>9</v>
      </c>
      <c r="K7" s="135">
        <v>10</v>
      </c>
      <c r="L7" s="136">
        <v>11</v>
      </c>
      <c r="M7" s="136">
        <v>12</v>
      </c>
      <c r="N7" s="136">
        <v>13</v>
      </c>
      <c r="O7" s="136">
        <v>14</v>
      </c>
      <c r="P7" s="136">
        <v>15</v>
      </c>
      <c r="Q7" s="136">
        <v>16</v>
      </c>
      <c r="R7" s="136">
        <v>17</v>
      </c>
      <c r="S7" s="136">
        <v>18</v>
      </c>
      <c r="T7" s="136">
        <v>19</v>
      </c>
      <c r="U7" s="135">
        <v>20</v>
      </c>
    </row>
    <row r="8" spans="1:26">
      <c r="A8" s="137">
        <v>43131</v>
      </c>
      <c r="B8" s="138">
        <f>6.75</f>
        <v>6.75</v>
      </c>
      <c r="C8" s="139">
        <v>6.78</v>
      </c>
      <c r="D8" s="140">
        <v>6.81</v>
      </c>
      <c r="E8" s="141">
        <f t="shared" ref="E8:E512" si="0">D8+(F8-D8)*0.5</f>
        <v>6.875</v>
      </c>
      <c r="F8" s="140">
        <v>6.94</v>
      </c>
      <c r="G8" s="141">
        <f t="shared" ref="G8:G512" si="1">F8+(H8-F8)*0.5</f>
        <v>7.0250000000000004</v>
      </c>
      <c r="H8" s="139">
        <v>7.11</v>
      </c>
      <c r="I8" s="142">
        <f t="shared" ref="I8:I512" si="2">H8+(K8-H8)*(1/3)</f>
        <v>7.1866666666666665</v>
      </c>
      <c r="J8" s="142">
        <f t="shared" ref="J8:J512" si="3">H8+(K8-H8)*(2/3)</f>
        <v>7.2633333333333336</v>
      </c>
      <c r="K8" s="140">
        <v>7.34</v>
      </c>
      <c r="L8" s="141">
        <f t="shared" ref="L8:L512" si="4">K8+(P8-K8)*(1/5)</f>
        <v>7.4119999999999999</v>
      </c>
      <c r="M8" s="141">
        <f t="shared" ref="M8:M512" si="5">K8+(P8-K8)*(2/5)</f>
        <v>7.484</v>
      </c>
      <c r="N8" s="141">
        <f t="shared" ref="N8:N512" si="6">K8+(P8-K8)*(3/5)</f>
        <v>7.556</v>
      </c>
      <c r="O8" s="141">
        <f t="shared" ref="O8:O512" si="7">K8+(P8-K8)*(4/5)</f>
        <v>7.6280000000000001</v>
      </c>
      <c r="P8" s="139">
        <v>7.7</v>
      </c>
      <c r="Q8" s="142">
        <f t="shared" ref="Q8:Q512" si="8">P8+(U8-P8)*(1/5)</f>
        <v>7.7640000000000002</v>
      </c>
      <c r="R8" s="142">
        <f t="shared" ref="R8:R512" si="9">P8+(U8-P8)*(2/5)</f>
        <v>7.8280000000000003</v>
      </c>
      <c r="S8" s="142">
        <f t="shared" ref="S8:S512" si="10">P8+(U8-P8)*(3/5)</f>
        <v>7.8919999999999995</v>
      </c>
      <c r="T8" s="142">
        <f t="shared" ref="T8:T512" si="11">P8+(U8-P8)*(4/5)</f>
        <v>7.9559999999999995</v>
      </c>
      <c r="U8" s="143">
        <v>8.02</v>
      </c>
    </row>
    <row r="9" spans="1:26">
      <c r="A9" s="137">
        <v>43130</v>
      </c>
      <c r="B9" s="144">
        <v>6.74</v>
      </c>
      <c r="C9" s="139">
        <v>6.79</v>
      </c>
      <c r="D9" s="145">
        <v>6.83</v>
      </c>
      <c r="E9" s="141">
        <f t="shared" si="0"/>
        <v>6.91</v>
      </c>
      <c r="F9" s="145">
        <v>6.99</v>
      </c>
      <c r="G9" s="141">
        <f t="shared" si="1"/>
        <v>7.08</v>
      </c>
      <c r="H9" s="139">
        <v>7.17</v>
      </c>
      <c r="I9" s="142">
        <f t="shared" si="2"/>
        <v>7.253333333333333</v>
      </c>
      <c r="J9" s="142">
        <f t="shared" si="3"/>
        <v>7.3366666666666669</v>
      </c>
      <c r="K9" s="145">
        <v>7.42</v>
      </c>
      <c r="L9" s="141">
        <f t="shared" si="4"/>
        <v>7.492</v>
      </c>
      <c r="M9" s="141">
        <f t="shared" si="5"/>
        <v>7.5640000000000001</v>
      </c>
      <c r="N9" s="141">
        <f t="shared" si="6"/>
        <v>7.6360000000000001</v>
      </c>
      <c r="O9" s="141">
        <f t="shared" si="7"/>
        <v>7.7080000000000002</v>
      </c>
      <c r="P9" s="139">
        <v>7.78</v>
      </c>
      <c r="Q9" s="142">
        <f t="shared" si="8"/>
        <v>7.8460000000000001</v>
      </c>
      <c r="R9" s="142">
        <f t="shared" si="9"/>
        <v>7.9119999999999999</v>
      </c>
      <c r="S9" s="142">
        <f t="shared" si="10"/>
        <v>7.9779999999999998</v>
      </c>
      <c r="T9" s="142">
        <f t="shared" si="11"/>
        <v>8.0440000000000005</v>
      </c>
      <c r="U9" s="146">
        <v>8.11</v>
      </c>
    </row>
    <row r="10" spans="1:26">
      <c r="A10" s="137">
        <v>43129</v>
      </c>
      <c r="B10" s="144">
        <v>6.8</v>
      </c>
      <c r="C10" s="139">
        <v>6.87</v>
      </c>
      <c r="D10" s="145">
        <v>6.9</v>
      </c>
      <c r="E10" s="141">
        <f t="shared" si="0"/>
        <v>6.9749999999999996</v>
      </c>
      <c r="F10" s="139">
        <v>7.05</v>
      </c>
      <c r="G10" s="141">
        <f t="shared" si="1"/>
        <v>7.1449999999999996</v>
      </c>
      <c r="H10" s="139">
        <v>7.24</v>
      </c>
      <c r="I10" s="142">
        <f t="shared" si="2"/>
        <v>7.32</v>
      </c>
      <c r="J10" s="142">
        <f t="shared" si="3"/>
        <v>7.4</v>
      </c>
      <c r="K10" s="145">
        <v>7.48</v>
      </c>
      <c r="L10" s="141">
        <f t="shared" si="4"/>
        <v>7.5520000000000005</v>
      </c>
      <c r="M10" s="141">
        <f t="shared" si="5"/>
        <v>7.6240000000000006</v>
      </c>
      <c r="N10" s="141">
        <f t="shared" si="6"/>
        <v>7.6959999999999997</v>
      </c>
      <c r="O10" s="141">
        <f t="shared" si="7"/>
        <v>7.7679999999999998</v>
      </c>
      <c r="P10" s="139">
        <v>7.84</v>
      </c>
      <c r="Q10" s="142">
        <f t="shared" si="8"/>
        <v>7.9059999999999997</v>
      </c>
      <c r="R10" s="142">
        <f t="shared" si="9"/>
        <v>7.9719999999999995</v>
      </c>
      <c r="S10" s="142">
        <f t="shared" si="10"/>
        <v>8.0380000000000003</v>
      </c>
      <c r="T10" s="142">
        <f t="shared" si="11"/>
        <v>8.1039999999999992</v>
      </c>
      <c r="U10" s="146">
        <v>8.17</v>
      </c>
    </row>
    <row r="11" spans="1:26">
      <c r="A11" s="137">
        <v>43126</v>
      </c>
      <c r="B11" s="144">
        <v>6.74</v>
      </c>
      <c r="C11" s="139">
        <v>6.84</v>
      </c>
      <c r="D11" s="145">
        <v>6.9</v>
      </c>
      <c r="E11" s="141">
        <f t="shared" si="0"/>
        <v>6.98</v>
      </c>
      <c r="F11" s="145">
        <v>7.06</v>
      </c>
      <c r="G11" s="141">
        <f t="shared" si="1"/>
        <v>7.14</v>
      </c>
      <c r="H11" s="139">
        <v>7.22</v>
      </c>
      <c r="I11" s="142">
        <f t="shared" si="2"/>
        <v>7.3033333333333328</v>
      </c>
      <c r="J11" s="142">
        <f t="shared" si="3"/>
        <v>7.3866666666666667</v>
      </c>
      <c r="K11" s="145">
        <v>7.47</v>
      </c>
      <c r="L11" s="141">
        <f t="shared" si="4"/>
        <v>7.5459999999999994</v>
      </c>
      <c r="M11" s="141">
        <f t="shared" si="5"/>
        <v>7.6219999999999999</v>
      </c>
      <c r="N11" s="141">
        <f t="shared" si="6"/>
        <v>7.6979999999999995</v>
      </c>
      <c r="O11" s="141">
        <f t="shared" si="7"/>
        <v>7.774</v>
      </c>
      <c r="P11" s="139">
        <v>7.85</v>
      </c>
      <c r="Q11" s="142">
        <f t="shared" si="8"/>
        <v>7.9159999999999995</v>
      </c>
      <c r="R11" s="142">
        <f t="shared" si="9"/>
        <v>7.9819999999999993</v>
      </c>
      <c r="S11" s="142">
        <f t="shared" si="10"/>
        <v>8.048</v>
      </c>
      <c r="T11" s="142">
        <f t="shared" si="11"/>
        <v>8.113999999999999</v>
      </c>
      <c r="U11" s="146">
        <v>8.18</v>
      </c>
    </row>
    <row r="12" spans="1:26">
      <c r="A12" s="137">
        <v>43125</v>
      </c>
      <c r="B12" s="144">
        <v>6.71</v>
      </c>
      <c r="C12" s="139">
        <v>6.78</v>
      </c>
      <c r="D12" s="145">
        <v>6.84</v>
      </c>
      <c r="E12" s="141">
        <f t="shared" si="0"/>
        <v>6.93</v>
      </c>
      <c r="F12" s="145">
        <v>7.02</v>
      </c>
      <c r="G12" s="141">
        <f t="shared" si="1"/>
        <v>7.1199999999999992</v>
      </c>
      <c r="H12" s="139">
        <v>7.22</v>
      </c>
      <c r="I12" s="142">
        <f t="shared" si="2"/>
        <v>7.3066666666666666</v>
      </c>
      <c r="J12" s="142">
        <f t="shared" si="3"/>
        <v>7.3933333333333335</v>
      </c>
      <c r="K12" s="145">
        <v>7.48</v>
      </c>
      <c r="L12" s="141">
        <f t="shared" si="4"/>
        <v>7.556</v>
      </c>
      <c r="M12" s="141">
        <f t="shared" si="5"/>
        <v>7.6320000000000006</v>
      </c>
      <c r="N12" s="141">
        <f t="shared" si="6"/>
        <v>7.7080000000000002</v>
      </c>
      <c r="O12" s="141">
        <f t="shared" si="7"/>
        <v>7.7840000000000007</v>
      </c>
      <c r="P12" s="139">
        <v>7.86</v>
      </c>
      <c r="Q12" s="142">
        <f t="shared" si="8"/>
        <v>7.9300000000000006</v>
      </c>
      <c r="R12" s="142">
        <f t="shared" si="9"/>
        <v>8</v>
      </c>
      <c r="S12" s="142">
        <f t="shared" si="10"/>
        <v>8.07</v>
      </c>
      <c r="T12" s="142">
        <f t="shared" si="11"/>
        <v>8.14</v>
      </c>
      <c r="U12" s="146">
        <v>8.2100000000000009</v>
      </c>
    </row>
    <row r="13" spans="1:26">
      <c r="A13" s="137">
        <v>43124</v>
      </c>
      <c r="B13" s="144">
        <v>6.72</v>
      </c>
      <c r="C13" s="139">
        <v>6.79</v>
      </c>
      <c r="D13" s="145">
        <v>6.84</v>
      </c>
      <c r="E13" s="141">
        <f t="shared" si="0"/>
        <v>6.92</v>
      </c>
      <c r="F13" s="145">
        <v>7</v>
      </c>
      <c r="G13" s="141">
        <f t="shared" si="1"/>
        <v>7.09</v>
      </c>
      <c r="H13" s="139">
        <v>7.18</v>
      </c>
      <c r="I13" s="142">
        <f t="shared" si="2"/>
        <v>7.27</v>
      </c>
      <c r="J13" s="142">
        <f t="shared" si="3"/>
        <v>7.36</v>
      </c>
      <c r="K13" s="145">
        <v>7.45</v>
      </c>
      <c r="L13" s="141">
        <f t="shared" si="4"/>
        <v>7.5259999999999998</v>
      </c>
      <c r="M13" s="141">
        <f t="shared" si="5"/>
        <v>7.6020000000000003</v>
      </c>
      <c r="N13" s="141">
        <f t="shared" si="6"/>
        <v>7.6779999999999999</v>
      </c>
      <c r="O13" s="141">
        <f t="shared" si="7"/>
        <v>7.7540000000000004</v>
      </c>
      <c r="P13" s="139">
        <v>7.83</v>
      </c>
      <c r="Q13" s="142">
        <f t="shared" si="8"/>
        <v>7.8979999999999997</v>
      </c>
      <c r="R13" s="142">
        <f t="shared" si="9"/>
        <v>7.9660000000000002</v>
      </c>
      <c r="S13" s="142">
        <f t="shared" si="10"/>
        <v>8.0340000000000007</v>
      </c>
      <c r="T13" s="142">
        <f t="shared" si="11"/>
        <v>8.1020000000000003</v>
      </c>
      <c r="U13" s="146">
        <v>8.17</v>
      </c>
    </row>
    <row r="14" spans="1:26">
      <c r="A14" s="137">
        <v>43123</v>
      </c>
      <c r="B14" s="144">
        <v>6.71</v>
      </c>
      <c r="C14" s="139">
        <v>6.79</v>
      </c>
      <c r="D14" s="145">
        <v>6.85</v>
      </c>
      <c r="E14" s="141">
        <f t="shared" si="0"/>
        <v>6.9349999999999996</v>
      </c>
      <c r="F14" s="145">
        <v>7.02</v>
      </c>
      <c r="G14" s="141">
        <f t="shared" si="1"/>
        <v>7.1099999999999994</v>
      </c>
      <c r="H14" s="139">
        <v>7.2</v>
      </c>
      <c r="I14" s="142">
        <f t="shared" si="2"/>
        <v>7.29</v>
      </c>
      <c r="J14" s="142">
        <f t="shared" si="3"/>
        <v>7.38</v>
      </c>
      <c r="K14" s="145">
        <v>7.47</v>
      </c>
      <c r="L14" s="141">
        <f t="shared" si="4"/>
        <v>7.55</v>
      </c>
      <c r="M14" s="141">
        <f t="shared" si="5"/>
        <v>7.63</v>
      </c>
      <c r="N14" s="141">
        <f t="shared" si="6"/>
        <v>7.71</v>
      </c>
      <c r="O14" s="141">
        <f t="shared" si="7"/>
        <v>7.79</v>
      </c>
      <c r="P14" s="139">
        <v>7.87</v>
      </c>
      <c r="Q14" s="142">
        <f t="shared" si="8"/>
        <v>7.94</v>
      </c>
      <c r="R14" s="142">
        <f t="shared" si="9"/>
        <v>8.01</v>
      </c>
      <c r="S14" s="142">
        <f t="shared" si="10"/>
        <v>8.08</v>
      </c>
      <c r="T14" s="142">
        <f t="shared" si="11"/>
        <v>8.15</v>
      </c>
      <c r="U14" s="146">
        <v>8.2200000000000006</v>
      </c>
    </row>
    <row r="15" spans="1:26">
      <c r="A15" s="137">
        <v>43122</v>
      </c>
      <c r="B15" s="144">
        <v>6.72</v>
      </c>
      <c r="C15" s="139">
        <v>6.79</v>
      </c>
      <c r="D15" s="145">
        <v>6.85</v>
      </c>
      <c r="E15" s="141">
        <f t="shared" si="0"/>
        <v>6.9349999999999996</v>
      </c>
      <c r="F15" s="145">
        <v>7.02</v>
      </c>
      <c r="G15" s="141">
        <f t="shared" si="1"/>
        <v>7.1199999999999992</v>
      </c>
      <c r="H15" s="139">
        <v>7.22</v>
      </c>
      <c r="I15" s="142">
        <f t="shared" si="2"/>
        <v>7.3166666666666664</v>
      </c>
      <c r="J15" s="142">
        <f t="shared" si="3"/>
        <v>7.4133333333333331</v>
      </c>
      <c r="K15" s="145">
        <v>7.51</v>
      </c>
      <c r="L15" s="141">
        <f t="shared" si="4"/>
        <v>7.5919999999999996</v>
      </c>
      <c r="M15" s="141">
        <f t="shared" si="5"/>
        <v>7.6739999999999995</v>
      </c>
      <c r="N15" s="141">
        <f t="shared" si="6"/>
        <v>7.7560000000000002</v>
      </c>
      <c r="O15" s="141">
        <f t="shared" si="7"/>
        <v>7.8380000000000001</v>
      </c>
      <c r="P15" s="139">
        <v>7.92</v>
      </c>
      <c r="Q15" s="142">
        <f t="shared" si="8"/>
        <v>7.99</v>
      </c>
      <c r="R15" s="142">
        <f t="shared" si="9"/>
        <v>8.06</v>
      </c>
      <c r="S15" s="142">
        <f t="shared" si="10"/>
        <v>8.129999999999999</v>
      </c>
      <c r="T15" s="142">
        <f t="shared" si="11"/>
        <v>8.1999999999999993</v>
      </c>
      <c r="U15" s="146">
        <v>8.27</v>
      </c>
    </row>
    <row r="16" spans="1:26">
      <c r="A16" s="137">
        <v>43119</v>
      </c>
      <c r="B16" s="144">
        <v>6.72</v>
      </c>
      <c r="C16" s="139">
        <v>6.8</v>
      </c>
      <c r="D16" s="145">
        <v>6.86</v>
      </c>
      <c r="E16" s="141">
        <f t="shared" si="0"/>
        <v>6.9399999999999995</v>
      </c>
      <c r="F16" s="145">
        <v>7.02</v>
      </c>
      <c r="G16" s="141">
        <f t="shared" si="1"/>
        <v>7.1099999999999994</v>
      </c>
      <c r="H16" s="139">
        <v>7.2</v>
      </c>
      <c r="I16" s="142">
        <f t="shared" si="2"/>
        <v>7.29</v>
      </c>
      <c r="J16" s="142">
        <f t="shared" si="3"/>
        <v>7.38</v>
      </c>
      <c r="K16" s="145">
        <v>7.47</v>
      </c>
      <c r="L16" s="141">
        <f t="shared" si="4"/>
        <v>7.548</v>
      </c>
      <c r="M16" s="141">
        <f t="shared" si="5"/>
        <v>7.6260000000000003</v>
      </c>
      <c r="N16" s="141">
        <f t="shared" si="6"/>
        <v>7.7039999999999997</v>
      </c>
      <c r="O16" s="141">
        <f t="shared" si="7"/>
        <v>7.782</v>
      </c>
      <c r="P16" s="139">
        <v>7.86</v>
      </c>
      <c r="Q16" s="142">
        <f t="shared" si="8"/>
        <v>7.9300000000000006</v>
      </c>
      <c r="R16" s="142">
        <f t="shared" si="9"/>
        <v>8</v>
      </c>
      <c r="S16" s="142">
        <f t="shared" si="10"/>
        <v>8.07</v>
      </c>
      <c r="T16" s="142">
        <f t="shared" si="11"/>
        <v>8.14</v>
      </c>
      <c r="U16" s="146">
        <v>8.2100000000000009</v>
      </c>
    </row>
    <row r="17" spans="1:21">
      <c r="A17" s="137">
        <v>43118</v>
      </c>
      <c r="B17" s="144">
        <v>6.68</v>
      </c>
      <c r="C17" s="139">
        <v>6.75</v>
      </c>
      <c r="D17" s="145">
        <v>6.83</v>
      </c>
      <c r="E17" s="141">
        <f t="shared" si="0"/>
        <v>6.9249999999999998</v>
      </c>
      <c r="F17" s="145">
        <v>7.02</v>
      </c>
      <c r="G17" s="141">
        <f t="shared" si="1"/>
        <v>7.125</v>
      </c>
      <c r="H17" s="139">
        <v>7.23</v>
      </c>
      <c r="I17" s="142">
        <f t="shared" si="2"/>
        <v>7.3233333333333333</v>
      </c>
      <c r="J17" s="142">
        <f t="shared" si="3"/>
        <v>7.416666666666667</v>
      </c>
      <c r="K17" s="145">
        <v>7.51</v>
      </c>
      <c r="L17" s="141">
        <f t="shared" si="4"/>
        <v>7.59</v>
      </c>
      <c r="M17" s="141">
        <f t="shared" si="5"/>
        <v>7.67</v>
      </c>
      <c r="N17" s="141">
        <f t="shared" si="6"/>
        <v>7.75</v>
      </c>
      <c r="O17" s="141">
        <f t="shared" si="7"/>
        <v>7.83</v>
      </c>
      <c r="P17" s="139">
        <v>7.91</v>
      </c>
      <c r="Q17" s="142">
        <f t="shared" si="8"/>
        <v>7.98</v>
      </c>
      <c r="R17" s="142">
        <f t="shared" si="9"/>
        <v>8.0500000000000007</v>
      </c>
      <c r="S17" s="142">
        <f t="shared" si="10"/>
        <v>8.1199999999999992</v>
      </c>
      <c r="T17" s="142">
        <f t="shared" si="11"/>
        <v>8.19</v>
      </c>
      <c r="U17" s="146">
        <v>8.26</v>
      </c>
    </row>
    <row r="18" spans="1:21">
      <c r="A18" s="137">
        <v>43117</v>
      </c>
      <c r="B18" s="144">
        <v>6.75</v>
      </c>
      <c r="C18" s="139">
        <v>6.8</v>
      </c>
      <c r="D18" s="145">
        <v>6.85</v>
      </c>
      <c r="E18" s="141">
        <f t="shared" si="0"/>
        <v>6.9399999999999995</v>
      </c>
      <c r="F18" s="145">
        <v>7.03</v>
      </c>
      <c r="G18" s="141">
        <f t="shared" si="1"/>
        <v>7.1349999999999998</v>
      </c>
      <c r="H18" s="139">
        <v>7.24</v>
      </c>
      <c r="I18" s="142">
        <f t="shared" si="2"/>
        <v>7.33</v>
      </c>
      <c r="J18" s="142">
        <f t="shared" si="3"/>
        <v>7.42</v>
      </c>
      <c r="K18" s="145">
        <v>7.51</v>
      </c>
      <c r="L18" s="141">
        <f t="shared" si="4"/>
        <v>7.59</v>
      </c>
      <c r="M18" s="141">
        <f t="shared" si="5"/>
        <v>7.67</v>
      </c>
      <c r="N18" s="141">
        <f t="shared" si="6"/>
        <v>7.75</v>
      </c>
      <c r="O18" s="141">
        <f t="shared" si="7"/>
        <v>7.83</v>
      </c>
      <c r="P18" s="139">
        <v>7.91</v>
      </c>
      <c r="Q18" s="142">
        <f t="shared" si="8"/>
        <v>7.9779999999999998</v>
      </c>
      <c r="R18" s="142">
        <f t="shared" si="9"/>
        <v>8.0459999999999994</v>
      </c>
      <c r="S18" s="142">
        <f t="shared" si="10"/>
        <v>8.1140000000000008</v>
      </c>
      <c r="T18" s="142">
        <f t="shared" si="11"/>
        <v>8.1820000000000004</v>
      </c>
      <c r="U18" s="146">
        <v>8.25</v>
      </c>
    </row>
    <row r="19" spans="1:21">
      <c r="A19" s="137">
        <v>43116</v>
      </c>
      <c r="B19" s="144">
        <v>6.7</v>
      </c>
      <c r="C19" s="139">
        <v>6.79</v>
      </c>
      <c r="D19" s="145">
        <v>6.85</v>
      </c>
      <c r="E19" s="141">
        <f t="shared" si="0"/>
        <v>6.9399999999999995</v>
      </c>
      <c r="F19" s="145">
        <v>7.03</v>
      </c>
      <c r="G19" s="141">
        <f t="shared" si="1"/>
        <v>7.1300000000000008</v>
      </c>
      <c r="H19" s="139">
        <v>7.23</v>
      </c>
      <c r="I19" s="142">
        <f t="shared" si="2"/>
        <v>7.3233333333333333</v>
      </c>
      <c r="J19" s="142">
        <f t="shared" si="3"/>
        <v>7.416666666666667</v>
      </c>
      <c r="K19" s="145">
        <v>7.51</v>
      </c>
      <c r="L19" s="141">
        <f t="shared" si="4"/>
        <v>7.5880000000000001</v>
      </c>
      <c r="M19" s="141">
        <f t="shared" si="5"/>
        <v>7.6660000000000004</v>
      </c>
      <c r="N19" s="141">
        <f t="shared" si="6"/>
        <v>7.7439999999999998</v>
      </c>
      <c r="O19" s="141">
        <f t="shared" si="7"/>
        <v>7.8220000000000001</v>
      </c>
      <c r="P19" s="139">
        <v>7.9</v>
      </c>
      <c r="Q19" s="142">
        <f t="shared" si="8"/>
        <v>7.968</v>
      </c>
      <c r="R19" s="142">
        <f t="shared" si="9"/>
        <v>8.0359999999999996</v>
      </c>
      <c r="S19" s="142">
        <f t="shared" si="10"/>
        <v>8.104000000000001</v>
      </c>
      <c r="T19" s="142">
        <f t="shared" si="11"/>
        <v>8.1720000000000006</v>
      </c>
      <c r="U19" s="146">
        <v>8.24</v>
      </c>
    </row>
    <row r="20" spans="1:21">
      <c r="A20" s="137">
        <v>43115</v>
      </c>
      <c r="B20" s="144">
        <v>6.71</v>
      </c>
      <c r="C20" s="139">
        <v>6.75</v>
      </c>
      <c r="D20" s="145">
        <v>6.8</v>
      </c>
      <c r="E20" s="141">
        <f t="shared" si="0"/>
        <v>6.8949999999999996</v>
      </c>
      <c r="F20" s="145">
        <v>6.99</v>
      </c>
      <c r="G20" s="141">
        <f t="shared" si="1"/>
        <v>7.0950000000000006</v>
      </c>
      <c r="H20" s="139">
        <v>7.2</v>
      </c>
      <c r="I20" s="142">
        <f t="shared" si="2"/>
        <v>7.2966666666666669</v>
      </c>
      <c r="J20" s="142">
        <f t="shared" si="3"/>
        <v>7.3933333333333335</v>
      </c>
      <c r="K20" s="145">
        <v>7.49</v>
      </c>
      <c r="L20" s="141">
        <f t="shared" si="4"/>
        <v>7.5680000000000005</v>
      </c>
      <c r="M20" s="141">
        <f t="shared" si="5"/>
        <v>7.6459999999999999</v>
      </c>
      <c r="N20" s="141">
        <f t="shared" si="6"/>
        <v>7.7240000000000002</v>
      </c>
      <c r="O20" s="141">
        <f t="shared" si="7"/>
        <v>7.8019999999999996</v>
      </c>
      <c r="P20" s="139">
        <v>7.88</v>
      </c>
      <c r="Q20" s="142">
        <f t="shared" si="8"/>
        <v>7.9480000000000004</v>
      </c>
      <c r="R20" s="142">
        <f t="shared" si="9"/>
        <v>8.016</v>
      </c>
      <c r="S20" s="142">
        <f t="shared" si="10"/>
        <v>8.0839999999999996</v>
      </c>
      <c r="T20" s="142">
        <f t="shared" si="11"/>
        <v>8.152000000000001</v>
      </c>
      <c r="U20" s="146">
        <v>8.2200000000000006</v>
      </c>
    </row>
    <row r="21" spans="1:21">
      <c r="A21" s="137">
        <v>43112</v>
      </c>
      <c r="B21" s="144">
        <v>6.67</v>
      </c>
      <c r="C21" s="139">
        <v>6.75</v>
      </c>
      <c r="D21" s="145">
        <v>6.82</v>
      </c>
      <c r="E21" s="141">
        <f t="shared" si="0"/>
        <v>6.91</v>
      </c>
      <c r="F21" s="145">
        <v>7</v>
      </c>
      <c r="G21" s="141">
        <f t="shared" si="1"/>
        <v>7.1050000000000004</v>
      </c>
      <c r="H21" s="139">
        <v>7.21</v>
      </c>
      <c r="I21" s="142">
        <f t="shared" si="2"/>
        <v>7.3133333333333335</v>
      </c>
      <c r="J21" s="142">
        <f t="shared" si="3"/>
        <v>7.4166666666666661</v>
      </c>
      <c r="K21" s="145">
        <v>7.52</v>
      </c>
      <c r="L21" s="141">
        <f t="shared" si="4"/>
        <v>7.6099999999999994</v>
      </c>
      <c r="M21" s="141">
        <f t="shared" si="5"/>
        <v>7.6999999999999993</v>
      </c>
      <c r="N21" s="141">
        <f t="shared" si="6"/>
        <v>7.79</v>
      </c>
      <c r="O21" s="141">
        <f t="shared" si="7"/>
        <v>7.88</v>
      </c>
      <c r="P21" s="139">
        <v>7.97</v>
      </c>
      <c r="Q21" s="142">
        <f t="shared" si="8"/>
        <v>8.048</v>
      </c>
      <c r="R21" s="142">
        <f t="shared" si="9"/>
        <v>8.1259999999999994</v>
      </c>
      <c r="S21" s="142">
        <f t="shared" si="10"/>
        <v>8.2039999999999988</v>
      </c>
      <c r="T21" s="142">
        <f t="shared" si="11"/>
        <v>8.282</v>
      </c>
      <c r="U21" s="146">
        <v>8.36</v>
      </c>
    </row>
    <row r="22" spans="1:21">
      <c r="A22" s="147">
        <v>43111</v>
      </c>
      <c r="B22" s="144">
        <v>6.66</v>
      </c>
      <c r="C22" s="139">
        <v>6.81</v>
      </c>
      <c r="D22" s="145">
        <v>6.88</v>
      </c>
      <c r="E22" s="141">
        <f t="shared" si="0"/>
        <v>6.9749999999999996</v>
      </c>
      <c r="F22" s="145">
        <v>7.07</v>
      </c>
      <c r="G22" s="141">
        <f t="shared" si="1"/>
        <v>7.1750000000000007</v>
      </c>
      <c r="H22" s="139">
        <v>7.28</v>
      </c>
      <c r="I22" s="142">
        <f t="shared" si="2"/>
        <v>7.3733333333333331</v>
      </c>
      <c r="J22" s="142">
        <f t="shared" si="3"/>
        <v>7.4666666666666668</v>
      </c>
      <c r="K22" s="145">
        <v>7.56</v>
      </c>
      <c r="L22" s="141">
        <f t="shared" si="4"/>
        <v>7.6440000000000001</v>
      </c>
      <c r="M22" s="141">
        <f t="shared" si="5"/>
        <v>7.7279999999999998</v>
      </c>
      <c r="N22" s="141">
        <f t="shared" si="6"/>
        <v>7.8120000000000003</v>
      </c>
      <c r="O22" s="141">
        <f t="shared" si="7"/>
        <v>7.8959999999999999</v>
      </c>
      <c r="P22" s="139">
        <v>7.98</v>
      </c>
      <c r="Q22" s="142">
        <f t="shared" si="8"/>
        <v>8.0560000000000009</v>
      </c>
      <c r="R22" s="142">
        <f t="shared" si="9"/>
        <v>8.1319999999999997</v>
      </c>
      <c r="S22" s="142">
        <f t="shared" si="10"/>
        <v>8.2080000000000002</v>
      </c>
      <c r="T22" s="142">
        <f t="shared" si="11"/>
        <v>8.2839999999999989</v>
      </c>
      <c r="U22" s="146">
        <v>8.36</v>
      </c>
    </row>
    <row r="23" spans="1:21">
      <c r="A23" s="147">
        <v>43110</v>
      </c>
      <c r="B23" s="144">
        <v>6.58</v>
      </c>
      <c r="C23" s="139">
        <v>6.75</v>
      </c>
      <c r="D23" s="145">
        <v>6.84</v>
      </c>
      <c r="E23" s="141">
        <f t="shared" si="0"/>
        <v>6.9399999999999995</v>
      </c>
      <c r="F23" s="145">
        <v>7.04</v>
      </c>
      <c r="G23" s="141">
        <f t="shared" si="1"/>
        <v>7.15</v>
      </c>
      <c r="H23" s="139">
        <v>7.26</v>
      </c>
      <c r="I23" s="142">
        <f t="shared" si="2"/>
        <v>7.3599999999999994</v>
      </c>
      <c r="J23" s="142">
        <f t="shared" si="3"/>
        <v>7.46</v>
      </c>
      <c r="K23" s="145">
        <v>7.56</v>
      </c>
      <c r="L23" s="141">
        <f t="shared" si="4"/>
        <v>7.6519999999999992</v>
      </c>
      <c r="M23" s="141">
        <f t="shared" si="5"/>
        <v>7.7439999999999998</v>
      </c>
      <c r="N23" s="141">
        <f t="shared" si="6"/>
        <v>7.8359999999999994</v>
      </c>
      <c r="O23" s="141">
        <f t="shared" si="7"/>
        <v>7.9279999999999999</v>
      </c>
      <c r="P23" s="139">
        <v>8.02</v>
      </c>
      <c r="Q23" s="142">
        <f t="shared" si="8"/>
        <v>8.1</v>
      </c>
      <c r="R23" s="142">
        <f t="shared" si="9"/>
        <v>8.18</v>
      </c>
      <c r="S23" s="142">
        <f t="shared" si="10"/>
        <v>8.26</v>
      </c>
      <c r="T23" s="142">
        <f t="shared" si="11"/>
        <v>8.34</v>
      </c>
      <c r="U23" s="146">
        <v>8.42</v>
      </c>
    </row>
    <row r="24" spans="1:21">
      <c r="A24" s="147">
        <v>43109</v>
      </c>
      <c r="B24" s="144">
        <v>6.5</v>
      </c>
      <c r="C24" s="139">
        <v>6.68</v>
      </c>
      <c r="D24" s="145">
        <v>6.8</v>
      </c>
      <c r="E24" s="141">
        <f t="shared" si="0"/>
        <v>6.915</v>
      </c>
      <c r="F24" s="145">
        <v>7.03</v>
      </c>
      <c r="G24" s="141">
        <f t="shared" si="1"/>
        <v>7.1449999999999996</v>
      </c>
      <c r="H24" s="139">
        <v>7.26</v>
      </c>
      <c r="I24" s="142">
        <f t="shared" si="2"/>
        <v>7.3566666666666665</v>
      </c>
      <c r="J24" s="142">
        <f t="shared" si="3"/>
        <v>7.4533333333333331</v>
      </c>
      <c r="K24" s="145">
        <v>7.55</v>
      </c>
      <c r="L24" s="141">
        <f t="shared" si="4"/>
        <v>7.6360000000000001</v>
      </c>
      <c r="M24" s="141">
        <f t="shared" si="5"/>
        <v>7.7220000000000004</v>
      </c>
      <c r="N24" s="141">
        <f t="shared" si="6"/>
        <v>7.8079999999999998</v>
      </c>
      <c r="O24" s="141">
        <f t="shared" si="7"/>
        <v>7.8940000000000001</v>
      </c>
      <c r="P24" s="139">
        <v>7.98</v>
      </c>
      <c r="Q24" s="142">
        <f t="shared" si="8"/>
        <v>8.0579999999999998</v>
      </c>
      <c r="R24" s="142">
        <f t="shared" si="9"/>
        <v>8.1359999999999992</v>
      </c>
      <c r="S24" s="142">
        <f t="shared" si="10"/>
        <v>8.2140000000000004</v>
      </c>
      <c r="T24" s="142">
        <f t="shared" si="11"/>
        <v>8.2919999999999998</v>
      </c>
      <c r="U24" s="146">
        <v>8.3699999999999992</v>
      </c>
    </row>
    <row r="25" spans="1:21">
      <c r="A25" s="147">
        <v>43105</v>
      </c>
      <c r="B25" s="144">
        <v>6.52</v>
      </c>
      <c r="C25" s="139">
        <v>6.73</v>
      </c>
      <c r="D25" s="145">
        <v>6.88</v>
      </c>
      <c r="E25" s="141">
        <f t="shared" si="0"/>
        <v>6.9950000000000001</v>
      </c>
      <c r="F25" s="145">
        <v>7.11</v>
      </c>
      <c r="G25" s="141">
        <f t="shared" si="1"/>
        <v>7.21</v>
      </c>
      <c r="H25" s="139">
        <v>7.31</v>
      </c>
      <c r="I25" s="142">
        <f t="shared" si="2"/>
        <v>7.4066666666666663</v>
      </c>
      <c r="J25" s="142">
        <f t="shared" si="3"/>
        <v>7.503333333333333</v>
      </c>
      <c r="K25" s="145">
        <v>7.6</v>
      </c>
      <c r="L25" s="141">
        <f t="shared" si="4"/>
        <v>7.6879999999999997</v>
      </c>
      <c r="M25" s="141">
        <f t="shared" si="5"/>
        <v>7.7759999999999998</v>
      </c>
      <c r="N25" s="141">
        <f t="shared" si="6"/>
        <v>7.863999999999999</v>
      </c>
      <c r="O25" s="141">
        <f t="shared" si="7"/>
        <v>7.9519999999999991</v>
      </c>
      <c r="P25" s="139">
        <v>8.0399999999999991</v>
      </c>
      <c r="Q25" s="142">
        <f t="shared" si="8"/>
        <v>8.1219999999999999</v>
      </c>
      <c r="R25" s="142">
        <f t="shared" si="9"/>
        <v>8.2039999999999988</v>
      </c>
      <c r="S25" s="142">
        <f t="shared" si="10"/>
        <v>8.2859999999999996</v>
      </c>
      <c r="T25" s="142">
        <f t="shared" si="11"/>
        <v>8.3679999999999986</v>
      </c>
      <c r="U25" s="146">
        <v>8.4499999999999993</v>
      </c>
    </row>
    <row r="26" spans="1:21">
      <c r="A26" s="147">
        <v>43104</v>
      </c>
      <c r="B26" s="144">
        <v>6.35</v>
      </c>
      <c r="C26" s="139">
        <v>6.75</v>
      </c>
      <c r="D26" s="145">
        <v>6.89</v>
      </c>
      <c r="E26" s="141">
        <f t="shared" si="0"/>
        <v>6.99</v>
      </c>
      <c r="F26" s="145">
        <v>7.09</v>
      </c>
      <c r="G26" s="141">
        <f t="shared" si="1"/>
        <v>7.1899999999999995</v>
      </c>
      <c r="H26" s="139">
        <v>7.29</v>
      </c>
      <c r="I26" s="142">
        <f t="shared" si="2"/>
        <v>7.3866666666666667</v>
      </c>
      <c r="J26" s="142">
        <f t="shared" si="3"/>
        <v>7.4833333333333334</v>
      </c>
      <c r="K26" s="145">
        <v>7.58</v>
      </c>
      <c r="L26" s="141">
        <f t="shared" si="4"/>
        <v>7.6740000000000004</v>
      </c>
      <c r="M26" s="141">
        <f t="shared" si="5"/>
        <v>7.7680000000000007</v>
      </c>
      <c r="N26" s="141">
        <f t="shared" si="6"/>
        <v>7.8620000000000001</v>
      </c>
      <c r="O26" s="141">
        <f t="shared" si="7"/>
        <v>7.9560000000000004</v>
      </c>
      <c r="P26" s="139">
        <v>8.0500000000000007</v>
      </c>
      <c r="Q26" s="142">
        <f t="shared" si="8"/>
        <v>8.136000000000001</v>
      </c>
      <c r="R26" s="142">
        <f t="shared" si="9"/>
        <v>8.2220000000000013</v>
      </c>
      <c r="S26" s="142">
        <f t="shared" si="10"/>
        <v>8.3079999999999998</v>
      </c>
      <c r="T26" s="142">
        <f t="shared" si="11"/>
        <v>8.3940000000000001</v>
      </c>
      <c r="U26" s="146">
        <v>8.48</v>
      </c>
    </row>
    <row r="27" spans="1:21">
      <c r="A27" s="147">
        <v>43103</v>
      </c>
      <c r="B27" s="144">
        <v>6.49</v>
      </c>
      <c r="C27" s="139">
        <v>6.79</v>
      </c>
      <c r="D27" s="145">
        <v>6.93</v>
      </c>
      <c r="E27" s="141">
        <f t="shared" si="0"/>
        <v>7.04</v>
      </c>
      <c r="F27" s="145">
        <v>7.15</v>
      </c>
      <c r="G27" s="141">
        <f t="shared" si="1"/>
        <v>7.25</v>
      </c>
      <c r="H27" s="139">
        <v>7.35</v>
      </c>
      <c r="I27" s="142">
        <f t="shared" si="2"/>
        <v>7.4433333333333334</v>
      </c>
      <c r="J27" s="142">
        <f t="shared" si="3"/>
        <v>7.5366666666666662</v>
      </c>
      <c r="K27" s="145">
        <v>7.63</v>
      </c>
      <c r="L27" s="141">
        <f t="shared" si="4"/>
        <v>7.7160000000000002</v>
      </c>
      <c r="M27" s="141">
        <f t="shared" si="5"/>
        <v>7.8020000000000005</v>
      </c>
      <c r="N27" s="141">
        <f t="shared" si="6"/>
        <v>7.8879999999999999</v>
      </c>
      <c r="O27" s="141">
        <f t="shared" si="7"/>
        <v>7.9740000000000002</v>
      </c>
      <c r="P27" s="139">
        <v>8.06</v>
      </c>
      <c r="Q27" s="142">
        <f t="shared" si="8"/>
        <v>8.1460000000000008</v>
      </c>
      <c r="R27" s="142">
        <f t="shared" si="9"/>
        <v>8.2320000000000011</v>
      </c>
      <c r="S27" s="142">
        <f t="shared" si="10"/>
        <v>8.3179999999999996</v>
      </c>
      <c r="T27" s="142">
        <f t="shared" si="11"/>
        <v>8.4039999999999999</v>
      </c>
      <c r="U27" s="146">
        <v>8.49</v>
      </c>
    </row>
    <row r="28" spans="1:21">
      <c r="A28" s="137">
        <v>43098</v>
      </c>
      <c r="B28" s="144">
        <v>6.62</v>
      </c>
      <c r="C28" s="139">
        <v>6.84</v>
      </c>
      <c r="D28" s="145">
        <v>6.98</v>
      </c>
      <c r="E28" s="141">
        <f t="shared" si="0"/>
        <v>7.08</v>
      </c>
      <c r="F28" s="145">
        <v>7.18</v>
      </c>
      <c r="G28" s="141">
        <f t="shared" si="1"/>
        <v>7.27</v>
      </c>
      <c r="H28" s="139">
        <v>7.36</v>
      </c>
      <c r="I28" s="142">
        <f t="shared" si="2"/>
        <v>7.4533333333333331</v>
      </c>
      <c r="J28" s="142">
        <f t="shared" si="3"/>
        <v>7.5466666666666669</v>
      </c>
      <c r="K28" s="145">
        <v>7.64</v>
      </c>
      <c r="L28" s="141">
        <f t="shared" si="4"/>
        <v>7.7299999999999995</v>
      </c>
      <c r="M28" s="141">
        <f t="shared" si="5"/>
        <v>7.8199999999999994</v>
      </c>
      <c r="N28" s="141">
        <f t="shared" si="6"/>
        <v>7.91</v>
      </c>
      <c r="O28" s="141">
        <f t="shared" si="7"/>
        <v>8</v>
      </c>
      <c r="P28" s="139">
        <v>8.09</v>
      </c>
      <c r="Q28" s="142">
        <f t="shared" si="8"/>
        <v>8.177999999999999</v>
      </c>
      <c r="R28" s="142">
        <f t="shared" si="9"/>
        <v>8.266</v>
      </c>
      <c r="S28" s="142">
        <f t="shared" si="10"/>
        <v>8.3539999999999992</v>
      </c>
      <c r="T28" s="142">
        <f t="shared" si="11"/>
        <v>8.4420000000000002</v>
      </c>
      <c r="U28" s="146">
        <v>8.5299999999999994</v>
      </c>
    </row>
    <row r="29" spans="1:21">
      <c r="A29" s="137">
        <v>43097</v>
      </c>
      <c r="B29" s="144">
        <v>6.53</v>
      </c>
      <c r="C29" s="139">
        <v>6.81</v>
      </c>
      <c r="D29" s="145">
        <v>6.94</v>
      </c>
      <c r="E29" s="141">
        <f t="shared" si="0"/>
        <v>7.04</v>
      </c>
      <c r="F29" s="145">
        <v>7.14</v>
      </c>
      <c r="G29" s="141">
        <f t="shared" si="1"/>
        <v>7.2449999999999992</v>
      </c>
      <c r="H29" s="139">
        <v>7.35</v>
      </c>
      <c r="I29" s="142">
        <f t="shared" si="2"/>
        <v>7.4533333333333331</v>
      </c>
      <c r="J29" s="142">
        <f t="shared" si="3"/>
        <v>7.5566666666666666</v>
      </c>
      <c r="K29" s="145">
        <v>7.66</v>
      </c>
      <c r="L29" s="141">
        <f t="shared" si="4"/>
        <v>7.7679999999999998</v>
      </c>
      <c r="M29" s="141">
        <f t="shared" si="5"/>
        <v>7.8759999999999994</v>
      </c>
      <c r="N29" s="141">
        <f t="shared" si="6"/>
        <v>7.984</v>
      </c>
      <c r="O29" s="141">
        <f t="shared" si="7"/>
        <v>8.0919999999999987</v>
      </c>
      <c r="P29" s="139">
        <v>8.1999999999999993</v>
      </c>
      <c r="Q29" s="142">
        <f t="shared" si="8"/>
        <v>8.3019999999999996</v>
      </c>
      <c r="R29" s="142">
        <f t="shared" si="9"/>
        <v>8.4039999999999999</v>
      </c>
      <c r="S29" s="142">
        <f t="shared" si="10"/>
        <v>8.5060000000000002</v>
      </c>
      <c r="T29" s="142">
        <f t="shared" si="11"/>
        <v>8.6080000000000005</v>
      </c>
      <c r="U29" s="146">
        <v>8.7100000000000009</v>
      </c>
    </row>
    <row r="30" spans="1:21">
      <c r="A30" s="137">
        <v>43096</v>
      </c>
      <c r="B30" s="144">
        <v>6.7</v>
      </c>
      <c r="C30" s="139">
        <v>6.88</v>
      </c>
      <c r="D30" s="145">
        <v>6.98</v>
      </c>
      <c r="E30" s="141">
        <f t="shared" si="0"/>
        <v>7.0750000000000002</v>
      </c>
      <c r="F30" s="145">
        <v>7.17</v>
      </c>
      <c r="G30" s="141">
        <f t="shared" si="1"/>
        <v>7.27</v>
      </c>
      <c r="H30" s="139">
        <v>7.37</v>
      </c>
      <c r="I30" s="142">
        <f t="shared" si="2"/>
        <v>7.4633333333333338</v>
      </c>
      <c r="J30" s="142">
        <f t="shared" si="3"/>
        <v>7.5566666666666666</v>
      </c>
      <c r="K30" s="145">
        <v>7.65</v>
      </c>
      <c r="L30" s="141">
        <f t="shared" si="4"/>
        <v>7.74</v>
      </c>
      <c r="M30" s="141">
        <f t="shared" si="5"/>
        <v>7.83</v>
      </c>
      <c r="N30" s="141">
        <f t="shared" si="6"/>
        <v>7.92</v>
      </c>
      <c r="O30" s="141">
        <f t="shared" si="7"/>
        <v>8.01</v>
      </c>
      <c r="P30" s="139">
        <v>8.1</v>
      </c>
      <c r="Q30" s="142">
        <f t="shared" si="8"/>
        <v>8.1879999999999988</v>
      </c>
      <c r="R30" s="142">
        <f t="shared" si="9"/>
        <v>8.2759999999999998</v>
      </c>
      <c r="S30" s="142">
        <f t="shared" si="10"/>
        <v>8.363999999999999</v>
      </c>
      <c r="T30" s="142">
        <f t="shared" si="11"/>
        <v>8.452</v>
      </c>
      <c r="U30" s="146">
        <v>8.5399999999999991</v>
      </c>
    </row>
    <row r="31" spans="1:21">
      <c r="A31" s="137">
        <v>43095</v>
      </c>
      <c r="B31" s="144">
        <v>6.78</v>
      </c>
      <c r="C31" s="139">
        <v>6.89</v>
      </c>
      <c r="D31" s="145">
        <v>7</v>
      </c>
      <c r="E31" s="141">
        <f t="shared" si="0"/>
        <v>7.08</v>
      </c>
      <c r="F31" s="145">
        <v>7.16</v>
      </c>
      <c r="G31" s="141">
        <f t="shared" si="1"/>
        <v>7.25</v>
      </c>
      <c r="H31" s="139">
        <v>7.34</v>
      </c>
      <c r="I31" s="142">
        <f t="shared" si="2"/>
        <v>7.4366666666666665</v>
      </c>
      <c r="J31" s="142">
        <f t="shared" si="3"/>
        <v>7.5333333333333332</v>
      </c>
      <c r="K31" s="145">
        <v>7.63</v>
      </c>
      <c r="L31" s="141">
        <f t="shared" si="4"/>
        <v>7.72</v>
      </c>
      <c r="M31" s="141">
        <f t="shared" si="5"/>
        <v>7.81</v>
      </c>
      <c r="N31" s="141">
        <f t="shared" si="6"/>
        <v>7.9</v>
      </c>
      <c r="O31" s="141">
        <f t="shared" si="7"/>
        <v>7.99</v>
      </c>
      <c r="P31" s="139">
        <v>8.08</v>
      </c>
      <c r="Q31" s="142">
        <f t="shared" si="8"/>
        <v>8.1660000000000004</v>
      </c>
      <c r="R31" s="142">
        <f t="shared" si="9"/>
        <v>8.2520000000000007</v>
      </c>
      <c r="S31" s="142">
        <f t="shared" si="10"/>
        <v>8.3379999999999992</v>
      </c>
      <c r="T31" s="142">
        <f t="shared" si="11"/>
        <v>8.4239999999999995</v>
      </c>
      <c r="U31" s="146">
        <v>8.51</v>
      </c>
    </row>
    <row r="32" spans="1:21">
      <c r="A32" s="137">
        <v>43094</v>
      </c>
      <c r="B32" s="144">
        <v>6.76</v>
      </c>
      <c r="C32" s="139">
        <v>6.9</v>
      </c>
      <c r="D32" s="145">
        <v>7.01</v>
      </c>
      <c r="E32" s="141">
        <f t="shared" si="0"/>
        <v>7.09</v>
      </c>
      <c r="F32" s="145">
        <v>7.17</v>
      </c>
      <c r="G32" s="141">
        <f t="shared" si="1"/>
        <v>7.2549999999999999</v>
      </c>
      <c r="H32" s="139">
        <v>7.34</v>
      </c>
      <c r="I32" s="142">
        <f t="shared" si="2"/>
        <v>7.4333333333333336</v>
      </c>
      <c r="J32" s="142">
        <f t="shared" si="3"/>
        <v>7.5266666666666664</v>
      </c>
      <c r="K32" s="145">
        <v>7.62</v>
      </c>
      <c r="L32" s="141">
        <f t="shared" si="4"/>
        <v>7.7080000000000002</v>
      </c>
      <c r="M32" s="141">
        <f t="shared" si="5"/>
        <v>7.7960000000000003</v>
      </c>
      <c r="N32" s="141">
        <f t="shared" si="6"/>
        <v>7.8840000000000003</v>
      </c>
      <c r="O32" s="141">
        <f t="shared" si="7"/>
        <v>7.9720000000000004</v>
      </c>
      <c r="P32" s="139">
        <v>8.06</v>
      </c>
      <c r="Q32" s="142">
        <f t="shared" si="8"/>
        <v>8.1460000000000008</v>
      </c>
      <c r="R32" s="142">
        <f t="shared" si="9"/>
        <v>8.2320000000000011</v>
      </c>
      <c r="S32" s="142">
        <f t="shared" si="10"/>
        <v>8.3179999999999996</v>
      </c>
      <c r="T32" s="142">
        <f t="shared" si="11"/>
        <v>8.4039999999999999</v>
      </c>
      <c r="U32" s="146">
        <v>8.49</v>
      </c>
    </row>
    <row r="33" spans="1:21">
      <c r="A33" s="137">
        <v>43091</v>
      </c>
      <c r="B33" s="144">
        <v>6.83</v>
      </c>
      <c r="C33" s="139">
        <v>6.91</v>
      </c>
      <c r="D33" s="145">
        <v>6.99</v>
      </c>
      <c r="E33" s="141">
        <f t="shared" si="0"/>
        <v>7.07</v>
      </c>
      <c r="F33" s="145">
        <v>7.15</v>
      </c>
      <c r="G33" s="141">
        <f t="shared" si="1"/>
        <v>7.2450000000000001</v>
      </c>
      <c r="H33" s="139">
        <v>7.34</v>
      </c>
      <c r="I33" s="142">
        <f t="shared" si="2"/>
        <v>7.4366666666666665</v>
      </c>
      <c r="J33" s="142">
        <f t="shared" si="3"/>
        <v>7.5333333333333332</v>
      </c>
      <c r="K33" s="145">
        <v>7.63</v>
      </c>
      <c r="L33" s="141">
        <f t="shared" si="4"/>
        <v>7.718</v>
      </c>
      <c r="M33" s="141">
        <f t="shared" si="5"/>
        <v>7.806</v>
      </c>
      <c r="N33" s="141">
        <f t="shared" si="6"/>
        <v>7.8940000000000001</v>
      </c>
      <c r="O33" s="141">
        <f t="shared" si="7"/>
        <v>7.9820000000000002</v>
      </c>
      <c r="P33" s="139">
        <v>8.07</v>
      </c>
      <c r="Q33" s="142">
        <f t="shared" si="8"/>
        <v>8.1539999999999999</v>
      </c>
      <c r="R33" s="142">
        <f t="shared" si="9"/>
        <v>8.2379999999999995</v>
      </c>
      <c r="S33" s="142">
        <f t="shared" si="10"/>
        <v>8.322000000000001</v>
      </c>
      <c r="T33" s="142">
        <f t="shared" si="11"/>
        <v>8.4060000000000006</v>
      </c>
      <c r="U33" s="146">
        <v>8.49</v>
      </c>
    </row>
    <row r="34" spans="1:21">
      <c r="A34" s="137">
        <v>43090</v>
      </c>
      <c r="B34" s="144">
        <v>6.88</v>
      </c>
      <c r="C34" s="139">
        <v>6.95</v>
      </c>
      <c r="D34" s="145">
        <v>7.01</v>
      </c>
      <c r="E34" s="141">
        <f t="shared" si="0"/>
        <v>7.085</v>
      </c>
      <c r="F34" s="145">
        <v>7.16</v>
      </c>
      <c r="G34" s="141">
        <f t="shared" si="1"/>
        <v>7.2450000000000001</v>
      </c>
      <c r="H34" s="139">
        <v>7.33</v>
      </c>
      <c r="I34" s="142">
        <f t="shared" si="2"/>
        <v>7.42</v>
      </c>
      <c r="J34" s="142">
        <f t="shared" si="3"/>
        <v>7.51</v>
      </c>
      <c r="K34" s="145">
        <v>7.6</v>
      </c>
      <c r="L34" s="141">
        <f t="shared" si="4"/>
        <v>7.6819999999999995</v>
      </c>
      <c r="M34" s="141">
        <f t="shared" si="5"/>
        <v>7.7639999999999993</v>
      </c>
      <c r="N34" s="141">
        <f t="shared" si="6"/>
        <v>7.8460000000000001</v>
      </c>
      <c r="O34" s="141">
        <f t="shared" si="7"/>
        <v>7.9279999999999999</v>
      </c>
      <c r="P34" s="139">
        <v>8.01</v>
      </c>
      <c r="Q34" s="142">
        <f t="shared" si="8"/>
        <v>8.0879999999999992</v>
      </c>
      <c r="R34" s="142">
        <f t="shared" si="9"/>
        <v>8.1660000000000004</v>
      </c>
      <c r="S34" s="142">
        <f t="shared" si="10"/>
        <v>8.2439999999999998</v>
      </c>
      <c r="T34" s="142">
        <f t="shared" si="11"/>
        <v>8.322000000000001</v>
      </c>
      <c r="U34" s="146">
        <v>8.4</v>
      </c>
    </row>
    <row r="35" spans="1:21">
      <c r="A35" s="137">
        <v>43089</v>
      </c>
      <c r="B35" s="144">
        <v>6.94</v>
      </c>
      <c r="C35" s="139">
        <v>7.01</v>
      </c>
      <c r="D35" s="145">
        <v>7.06</v>
      </c>
      <c r="E35" s="141">
        <f t="shared" si="0"/>
        <v>7.1150000000000002</v>
      </c>
      <c r="F35" s="145">
        <v>7.17</v>
      </c>
      <c r="G35" s="141">
        <f t="shared" si="1"/>
        <v>7.2450000000000001</v>
      </c>
      <c r="H35" s="139">
        <v>7.32</v>
      </c>
      <c r="I35" s="142">
        <f t="shared" si="2"/>
        <v>7.41</v>
      </c>
      <c r="J35" s="142">
        <f t="shared" si="3"/>
        <v>7.5</v>
      </c>
      <c r="K35" s="145">
        <v>7.59</v>
      </c>
      <c r="L35" s="141">
        <f t="shared" si="4"/>
        <v>7.6739999999999995</v>
      </c>
      <c r="M35" s="141">
        <f t="shared" si="5"/>
        <v>7.758</v>
      </c>
      <c r="N35" s="141">
        <f t="shared" si="6"/>
        <v>7.8419999999999996</v>
      </c>
      <c r="O35" s="141">
        <f t="shared" si="7"/>
        <v>7.9260000000000002</v>
      </c>
      <c r="P35" s="139">
        <v>8.01</v>
      </c>
      <c r="Q35" s="142">
        <f t="shared" si="8"/>
        <v>8.0879999999999992</v>
      </c>
      <c r="R35" s="142">
        <f t="shared" si="9"/>
        <v>8.1660000000000004</v>
      </c>
      <c r="S35" s="142">
        <f t="shared" si="10"/>
        <v>8.2439999999999998</v>
      </c>
      <c r="T35" s="142">
        <f t="shared" si="11"/>
        <v>8.322000000000001</v>
      </c>
      <c r="U35" s="146">
        <v>8.4</v>
      </c>
    </row>
    <row r="36" spans="1:21">
      <c r="A36" s="137">
        <v>43088</v>
      </c>
      <c r="B36" s="144">
        <v>6.96</v>
      </c>
      <c r="C36" s="139">
        <v>7.03</v>
      </c>
      <c r="D36" s="145">
        <v>7.09</v>
      </c>
      <c r="E36" s="141">
        <f t="shared" si="0"/>
        <v>7.1549999999999994</v>
      </c>
      <c r="F36" s="145">
        <v>7.22</v>
      </c>
      <c r="G36" s="141">
        <f t="shared" si="1"/>
        <v>7.2949999999999999</v>
      </c>
      <c r="H36" s="139">
        <v>7.37</v>
      </c>
      <c r="I36" s="142">
        <f t="shared" si="2"/>
        <v>7.456666666666667</v>
      </c>
      <c r="J36" s="142">
        <f t="shared" si="3"/>
        <v>7.543333333333333</v>
      </c>
      <c r="K36" s="145">
        <v>7.63</v>
      </c>
      <c r="L36" s="141">
        <f t="shared" si="4"/>
        <v>7.71</v>
      </c>
      <c r="M36" s="141">
        <f t="shared" si="5"/>
        <v>7.79</v>
      </c>
      <c r="N36" s="141">
        <f t="shared" si="6"/>
        <v>7.8699999999999992</v>
      </c>
      <c r="O36" s="141">
        <f t="shared" si="7"/>
        <v>7.9499999999999993</v>
      </c>
      <c r="P36" s="139">
        <v>8.0299999999999994</v>
      </c>
      <c r="Q36" s="142">
        <f t="shared" si="8"/>
        <v>8.1059999999999999</v>
      </c>
      <c r="R36" s="142">
        <f t="shared" si="9"/>
        <v>8.1820000000000004</v>
      </c>
      <c r="S36" s="142">
        <f t="shared" si="10"/>
        <v>8.2579999999999991</v>
      </c>
      <c r="T36" s="142">
        <f t="shared" si="11"/>
        <v>8.3339999999999996</v>
      </c>
      <c r="U36" s="146">
        <v>8.41</v>
      </c>
    </row>
    <row r="37" spans="1:21">
      <c r="A37" s="137">
        <v>43087</v>
      </c>
      <c r="B37" s="144">
        <v>6.98</v>
      </c>
      <c r="C37" s="139">
        <v>7.03</v>
      </c>
      <c r="D37" s="145">
        <v>7.09</v>
      </c>
      <c r="E37" s="141">
        <f t="shared" si="0"/>
        <v>7.16</v>
      </c>
      <c r="F37" s="145">
        <v>7.23</v>
      </c>
      <c r="G37" s="141">
        <f t="shared" si="1"/>
        <v>7.3150000000000004</v>
      </c>
      <c r="H37" s="139">
        <v>7.4</v>
      </c>
      <c r="I37" s="142">
        <f t="shared" si="2"/>
        <v>7.48</v>
      </c>
      <c r="J37" s="142">
        <f t="shared" si="3"/>
        <v>7.56</v>
      </c>
      <c r="K37" s="145">
        <v>7.64</v>
      </c>
      <c r="L37" s="141">
        <f t="shared" si="4"/>
        <v>7.7119999999999997</v>
      </c>
      <c r="M37" s="141">
        <f t="shared" si="5"/>
        <v>7.7839999999999998</v>
      </c>
      <c r="N37" s="141">
        <f t="shared" si="6"/>
        <v>7.8559999999999999</v>
      </c>
      <c r="O37" s="141">
        <f t="shared" si="7"/>
        <v>7.9279999999999999</v>
      </c>
      <c r="P37" s="139">
        <v>8</v>
      </c>
      <c r="Q37" s="142">
        <f t="shared" si="8"/>
        <v>8.07</v>
      </c>
      <c r="R37" s="142">
        <f t="shared" si="9"/>
        <v>8.14</v>
      </c>
      <c r="S37" s="142">
        <f t="shared" si="10"/>
        <v>8.2099999999999991</v>
      </c>
      <c r="T37" s="142">
        <f t="shared" si="11"/>
        <v>8.2799999999999994</v>
      </c>
      <c r="U37" s="146">
        <v>8.35</v>
      </c>
    </row>
    <row r="38" spans="1:21">
      <c r="A38" s="137">
        <v>43084</v>
      </c>
      <c r="B38" s="144">
        <v>6.97</v>
      </c>
      <c r="C38" s="139">
        <v>7.06</v>
      </c>
      <c r="D38" s="145">
        <v>7.13</v>
      </c>
      <c r="E38" s="141">
        <f t="shared" si="0"/>
        <v>7.1999999999999993</v>
      </c>
      <c r="F38" s="145">
        <v>7.27</v>
      </c>
      <c r="G38" s="141">
        <f t="shared" si="1"/>
        <v>7.3449999999999998</v>
      </c>
      <c r="H38" s="139">
        <v>7.42</v>
      </c>
      <c r="I38" s="142">
        <f t="shared" si="2"/>
        <v>7.49</v>
      </c>
      <c r="J38" s="142">
        <f t="shared" si="3"/>
        <v>7.56</v>
      </c>
      <c r="K38" s="145">
        <v>7.63</v>
      </c>
      <c r="L38" s="141">
        <f t="shared" si="4"/>
        <v>7.6979999999999995</v>
      </c>
      <c r="M38" s="141">
        <f t="shared" si="5"/>
        <v>7.766</v>
      </c>
      <c r="N38" s="141">
        <f t="shared" si="6"/>
        <v>7.8339999999999996</v>
      </c>
      <c r="O38" s="141">
        <f t="shared" si="7"/>
        <v>7.9020000000000001</v>
      </c>
      <c r="P38" s="139">
        <v>7.97</v>
      </c>
      <c r="Q38" s="142">
        <f t="shared" si="8"/>
        <v>8.0380000000000003</v>
      </c>
      <c r="R38" s="142">
        <f t="shared" si="9"/>
        <v>8.1059999999999999</v>
      </c>
      <c r="S38" s="142">
        <f t="shared" si="10"/>
        <v>8.1739999999999995</v>
      </c>
      <c r="T38" s="142">
        <f t="shared" si="11"/>
        <v>8.2420000000000009</v>
      </c>
      <c r="U38" s="146">
        <v>8.31</v>
      </c>
    </row>
    <row r="39" spans="1:21">
      <c r="A39" s="137">
        <v>43083</v>
      </c>
      <c r="B39" s="144">
        <v>7.13</v>
      </c>
      <c r="C39" s="139">
        <v>7.18</v>
      </c>
      <c r="D39" s="145">
        <v>7.22</v>
      </c>
      <c r="E39" s="141">
        <f t="shared" si="0"/>
        <v>7.2799999999999994</v>
      </c>
      <c r="F39" s="145">
        <v>7.34</v>
      </c>
      <c r="G39" s="141">
        <f t="shared" si="1"/>
        <v>7.4049999999999994</v>
      </c>
      <c r="H39" s="139">
        <v>7.47</v>
      </c>
      <c r="I39" s="142">
        <f t="shared" si="2"/>
        <v>7.53</v>
      </c>
      <c r="J39" s="142">
        <f t="shared" si="3"/>
        <v>7.59</v>
      </c>
      <c r="K39" s="145">
        <v>7.65</v>
      </c>
      <c r="L39" s="141">
        <f t="shared" si="4"/>
        <v>7.7140000000000004</v>
      </c>
      <c r="M39" s="141">
        <f t="shared" si="5"/>
        <v>7.7780000000000005</v>
      </c>
      <c r="N39" s="141">
        <f t="shared" si="6"/>
        <v>7.8419999999999996</v>
      </c>
      <c r="O39" s="141">
        <f t="shared" si="7"/>
        <v>7.9059999999999997</v>
      </c>
      <c r="P39" s="139">
        <v>7.97</v>
      </c>
      <c r="Q39" s="142">
        <f t="shared" si="8"/>
        <v>8.0359999999999996</v>
      </c>
      <c r="R39" s="142">
        <f t="shared" si="9"/>
        <v>8.1020000000000003</v>
      </c>
      <c r="S39" s="142">
        <f t="shared" si="10"/>
        <v>8.168000000000001</v>
      </c>
      <c r="T39" s="142">
        <f t="shared" si="11"/>
        <v>8.234</v>
      </c>
      <c r="U39" s="146">
        <v>8.3000000000000007</v>
      </c>
    </row>
    <row r="40" spans="1:21">
      <c r="A40" s="137">
        <v>43082</v>
      </c>
      <c r="B40" s="144">
        <v>7.12</v>
      </c>
      <c r="C40" s="139">
        <v>7.19</v>
      </c>
      <c r="D40" s="145">
        <v>7.24</v>
      </c>
      <c r="E40" s="141">
        <f t="shared" si="0"/>
        <v>7.2949999999999999</v>
      </c>
      <c r="F40" s="145">
        <v>7.35</v>
      </c>
      <c r="G40" s="141">
        <f t="shared" si="1"/>
        <v>7.41</v>
      </c>
      <c r="H40" s="139">
        <v>7.47</v>
      </c>
      <c r="I40" s="142">
        <f t="shared" si="2"/>
        <v>7.53</v>
      </c>
      <c r="J40" s="142">
        <f t="shared" si="3"/>
        <v>7.59</v>
      </c>
      <c r="K40" s="145">
        <v>7.65</v>
      </c>
      <c r="L40" s="141">
        <f t="shared" si="4"/>
        <v>7.7140000000000004</v>
      </c>
      <c r="M40" s="141">
        <f t="shared" si="5"/>
        <v>7.7780000000000005</v>
      </c>
      <c r="N40" s="141">
        <f t="shared" si="6"/>
        <v>7.8419999999999996</v>
      </c>
      <c r="O40" s="141">
        <f t="shared" si="7"/>
        <v>7.9059999999999997</v>
      </c>
      <c r="P40" s="139">
        <v>7.97</v>
      </c>
      <c r="Q40" s="142">
        <f t="shared" si="8"/>
        <v>8.0359999999999996</v>
      </c>
      <c r="R40" s="142">
        <f t="shared" si="9"/>
        <v>8.1020000000000003</v>
      </c>
      <c r="S40" s="142">
        <f t="shared" si="10"/>
        <v>8.168000000000001</v>
      </c>
      <c r="T40" s="142">
        <f t="shared" si="11"/>
        <v>8.234</v>
      </c>
      <c r="U40" s="146">
        <v>8.3000000000000007</v>
      </c>
    </row>
    <row r="41" spans="1:21">
      <c r="A41" s="137">
        <v>43081</v>
      </c>
      <c r="B41" s="144">
        <v>7.14</v>
      </c>
      <c r="C41" s="139">
        <v>7.18</v>
      </c>
      <c r="D41" s="145">
        <v>7.22</v>
      </c>
      <c r="E41" s="141">
        <f t="shared" si="0"/>
        <v>7.2799999999999994</v>
      </c>
      <c r="F41" s="145">
        <v>7.34</v>
      </c>
      <c r="G41" s="141">
        <f t="shared" si="1"/>
        <v>7.4049999999999994</v>
      </c>
      <c r="H41" s="139">
        <v>7.47</v>
      </c>
      <c r="I41" s="142">
        <f t="shared" si="2"/>
        <v>7.53</v>
      </c>
      <c r="J41" s="142">
        <f t="shared" si="3"/>
        <v>7.59</v>
      </c>
      <c r="K41" s="145">
        <v>7.65</v>
      </c>
      <c r="L41" s="141">
        <f t="shared" si="4"/>
        <v>7.7120000000000006</v>
      </c>
      <c r="M41" s="141">
        <f t="shared" si="5"/>
        <v>7.774</v>
      </c>
      <c r="N41" s="141">
        <f t="shared" si="6"/>
        <v>7.8360000000000003</v>
      </c>
      <c r="O41" s="141">
        <f t="shared" si="7"/>
        <v>7.8979999999999997</v>
      </c>
      <c r="P41" s="139">
        <v>7.96</v>
      </c>
      <c r="Q41" s="142">
        <f t="shared" si="8"/>
        <v>8.0259999999999998</v>
      </c>
      <c r="R41" s="142">
        <f t="shared" si="9"/>
        <v>8.0919999999999987</v>
      </c>
      <c r="S41" s="142">
        <f t="shared" si="10"/>
        <v>8.1579999999999995</v>
      </c>
      <c r="T41" s="142">
        <f t="shared" si="11"/>
        <v>8.2240000000000002</v>
      </c>
      <c r="U41" s="146">
        <v>8.2899999999999991</v>
      </c>
    </row>
    <row r="42" spans="1:21">
      <c r="A42" s="137">
        <v>43080</v>
      </c>
      <c r="B42" s="144">
        <v>7.16</v>
      </c>
      <c r="C42" s="139">
        <v>7.2</v>
      </c>
      <c r="D42" s="145">
        <v>7.24</v>
      </c>
      <c r="E42" s="141">
        <f t="shared" si="0"/>
        <v>7.3000000000000007</v>
      </c>
      <c r="F42" s="145">
        <v>7.36</v>
      </c>
      <c r="G42" s="141">
        <f t="shared" si="1"/>
        <v>7.415</v>
      </c>
      <c r="H42" s="139">
        <v>7.47</v>
      </c>
      <c r="I42" s="142">
        <f t="shared" si="2"/>
        <v>7.5266666666666664</v>
      </c>
      <c r="J42" s="142">
        <f t="shared" si="3"/>
        <v>7.583333333333333</v>
      </c>
      <c r="K42" s="145">
        <v>7.64</v>
      </c>
      <c r="L42" s="141">
        <f t="shared" si="4"/>
        <v>7.7039999999999997</v>
      </c>
      <c r="M42" s="141">
        <f t="shared" si="5"/>
        <v>7.7679999999999998</v>
      </c>
      <c r="N42" s="141">
        <f t="shared" si="6"/>
        <v>7.8319999999999999</v>
      </c>
      <c r="O42" s="141">
        <f t="shared" si="7"/>
        <v>7.8959999999999999</v>
      </c>
      <c r="P42" s="139">
        <v>7.96</v>
      </c>
      <c r="Q42" s="142">
        <f t="shared" si="8"/>
        <v>8.0280000000000005</v>
      </c>
      <c r="R42" s="142">
        <f t="shared" si="9"/>
        <v>8.0960000000000001</v>
      </c>
      <c r="S42" s="142">
        <f t="shared" si="10"/>
        <v>8.1639999999999997</v>
      </c>
      <c r="T42" s="142">
        <f t="shared" si="11"/>
        <v>8.2320000000000011</v>
      </c>
      <c r="U42" s="146">
        <v>8.3000000000000007</v>
      </c>
    </row>
    <row r="43" spans="1:21">
      <c r="A43" s="147">
        <v>43077</v>
      </c>
      <c r="B43" s="144">
        <v>7.15</v>
      </c>
      <c r="C43" s="139">
        <v>7.19</v>
      </c>
      <c r="D43" s="145">
        <v>7.24</v>
      </c>
      <c r="E43" s="141">
        <f t="shared" si="0"/>
        <v>7.2949999999999999</v>
      </c>
      <c r="F43" s="145">
        <v>7.35</v>
      </c>
      <c r="G43" s="141">
        <f t="shared" si="1"/>
        <v>7.4049999999999994</v>
      </c>
      <c r="H43" s="139">
        <v>7.46</v>
      </c>
      <c r="I43" s="142">
        <f t="shared" si="2"/>
        <v>7.52</v>
      </c>
      <c r="J43" s="142">
        <f t="shared" si="3"/>
        <v>7.58</v>
      </c>
      <c r="K43" s="145">
        <v>7.64</v>
      </c>
      <c r="L43" s="141">
        <f t="shared" si="4"/>
        <v>7.7059999999999995</v>
      </c>
      <c r="M43" s="141">
        <f t="shared" si="5"/>
        <v>7.7719999999999994</v>
      </c>
      <c r="N43" s="141">
        <f t="shared" si="6"/>
        <v>7.8380000000000001</v>
      </c>
      <c r="O43" s="141">
        <f t="shared" si="7"/>
        <v>7.9039999999999999</v>
      </c>
      <c r="P43" s="139">
        <v>7.97</v>
      </c>
      <c r="Q43" s="142">
        <f t="shared" si="8"/>
        <v>8.0380000000000003</v>
      </c>
      <c r="R43" s="142">
        <f t="shared" si="9"/>
        <v>8.1059999999999999</v>
      </c>
      <c r="S43" s="142">
        <f t="shared" si="10"/>
        <v>8.1739999999999995</v>
      </c>
      <c r="T43" s="142">
        <f t="shared" si="11"/>
        <v>8.2420000000000009</v>
      </c>
      <c r="U43" s="146">
        <v>8.31</v>
      </c>
    </row>
    <row r="44" spans="1:21">
      <c r="A44" s="147">
        <v>43076</v>
      </c>
      <c r="B44" s="144">
        <v>7.18</v>
      </c>
      <c r="C44" s="139">
        <v>7.21</v>
      </c>
      <c r="D44" s="145">
        <v>7.26</v>
      </c>
      <c r="E44" s="141">
        <f t="shared" si="0"/>
        <v>7.3100000000000005</v>
      </c>
      <c r="F44" s="145">
        <v>7.36</v>
      </c>
      <c r="G44" s="141">
        <f t="shared" si="1"/>
        <v>7.415</v>
      </c>
      <c r="H44" s="139">
        <v>7.47</v>
      </c>
      <c r="I44" s="142">
        <f t="shared" si="2"/>
        <v>7.53</v>
      </c>
      <c r="J44" s="142">
        <f t="shared" si="3"/>
        <v>7.59</v>
      </c>
      <c r="K44" s="145">
        <v>7.65</v>
      </c>
      <c r="L44" s="141">
        <f t="shared" si="4"/>
        <v>7.7140000000000004</v>
      </c>
      <c r="M44" s="141">
        <f t="shared" si="5"/>
        <v>7.7780000000000005</v>
      </c>
      <c r="N44" s="141">
        <f t="shared" si="6"/>
        <v>7.8419999999999996</v>
      </c>
      <c r="O44" s="141">
        <f t="shared" si="7"/>
        <v>7.9059999999999997</v>
      </c>
      <c r="P44" s="139">
        <v>7.97</v>
      </c>
      <c r="Q44" s="142">
        <f t="shared" si="8"/>
        <v>8.0359999999999996</v>
      </c>
      <c r="R44" s="142">
        <f t="shared" si="9"/>
        <v>8.1020000000000003</v>
      </c>
      <c r="S44" s="142">
        <f t="shared" si="10"/>
        <v>8.168000000000001</v>
      </c>
      <c r="T44" s="142">
        <f t="shared" si="11"/>
        <v>8.234</v>
      </c>
      <c r="U44" s="146">
        <v>8.3000000000000007</v>
      </c>
    </row>
    <row r="45" spans="1:21">
      <c r="A45" s="147">
        <v>43075</v>
      </c>
      <c r="B45" s="144">
        <v>7.16</v>
      </c>
      <c r="C45" s="139">
        <v>7.2</v>
      </c>
      <c r="D45" s="145">
        <v>7.25</v>
      </c>
      <c r="E45" s="141">
        <f t="shared" si="0"/>
        <v>7.3149999999999995</v>
      </c>
      <c r="F45" s="145">
        <v>7.38</v>
      </c>
      <c r="G45" s="141">
        <f t="shared" si="1"/>
        <v>7.4399999999999995</v>
      </c>
      <c r="H45" s="139">
        <v>7.5</v>
      </c>
      <c r="I45" s="142">
        <f t="shared" si="2"/>
        <v>7.55</v>
      </c>
      <c r="J45" s="142">
        <f t="shared" si="3"/>
        <v>7.6000000000000005</v>
      </c>
      <c r="K45" s="145">
        <v>7.65</v>
      </c>
      <c r="L45" s="141">
        <f t="shared" si="4"/>
        <v>7.7120000000000006</v>
      </c>
      <c r="M45" s="141">
        <f t="shared" si="5"/>
        <v>7.774</v>
      </c>
      <c r="N45" s="141">
        <f t="shared" si="6"/>
        <v>7.8360000000000003</v>
      </c>
      <c r="O45" s="141">
        <f t="shared" si="7"/>
        <v>7.8979999999999997</v>
      </c>
      <c r="P45" s="139">
        <v>7.96</v>
      </c>
      <c r="Q45" s="142">
        <f t="shared" si="8"/>
        <v>8.0239999999999991</v>
      </c>
      <c r="R45" s="142">
        <f t="shared" si="9"/>
        <v>8.0879999999999992</v>
      </c>
      <c r="S45" s="142">
        <f t="shared" si="10"/>
        <v>8.1519999999999992</v>
      </c>
      <c r="T45" s="142">
        <f t="shared" si="11"/>
        <v>8.2159999999999993</v>
      </c>
      <c r="U45" s="146">
        <v>8.2799999999999994</v>
      </c>
    </row>
    <row r="46" spans="1:21">
      <c r="A46" s="147">
        <v>43074</v>
      </c>
      <c r="B46" s="144">
        <v>7.18</v>
      </c>
      <c r="C46" s="139">
        <v>7.22</v>
      </c>
      <c r="D46" s="145">
        <v>7.27</v>
      </c>
      <c r="E46" s="141">
        <f t="shared" si="0"/>
        <v>7.3249999999999993</v>
      </c>
      <c r="F46" s="145">
        <v>7.38</v>
      </c>
      <c r="G46" s="141">
        <f t="shared" si="1"/>
        <v>7.43</v>
      </c>
      <c r="H46" s="139">
        <v>7.48</v>
      </c>
      <c r="I46" s="142">
        <f t="shared" si="2"/>
        <v>7.5333333333333332</v>
      </c>
      <c r="J46" s="142">
        <f t="shared" si="3"/>
        <v>7.5866666666666669</v>
      </c>
      <c r="K46" s="145">
        <v>7.64</v>
      </c>
      <c r="L46" s="141">
        <f t="shared" si="4"/>
        <v>7.702</v>
      </c>
      <c r="M46" s="141">
        <f t="shared" si="5"/>
        <v>7.7640000000000002</v>
      </c>
      <c r="N46" s="141">
        <f t="shared" si="6"/>
        <v>7.8259999999999996</v>
      </c>
      <c r="O46" s="141">
        <f t="shared" si="7"/>
        <v>7.8879999999999999</v>
      </c>
      <c r="P46" s="139">
        <v>7.95</v>
      </c>
      <c r="Q46" s="142">
        <f t="shared" si="8"/>
        <v>8.0139999999999993</v>
      </c>
      <c r="R46" s="142">
        <f t="shared" si="9"/>
        <v>8.0779999999999994</v>
      </c>
      <c r="S46" s="142">
        <f t="shared" si="10"/>
        <v>8.1419999999999995</v>
      </c>
      <c r="T46" s="142">
        <f t="shared" si="11"/>
        <v>8.2059999999999995</v>
      </c>
      <c r="U46" s="146">
        <v>8.27</v>
      </c>
    </row>
    <row r="47" spans="1:21">
      <c r="A47" s="147">
        <v>43073</v>
      </c>
      <c r="B47" s="144">
        <v>7.18</v>
      </c>
      <c r="C47" s="139">
        <v>7.22</v>
      </c>
      <c r="D47" s="145">
        <v>7.28</v>
      </c>
      <c r="E47" s="141">
        <f t="shared" si="0"/>
        <v>7.34</v>
      </c>
      <c r="F47" s="145">
        <v>7.4</v>
      </c>
      <c r="G47" s="141">
        <f t="shared" si="1"/>
        <v>7.46</v>
      </c>
      <c r="H47" s="139">
        <v>7.52</v>
      </c>
      <c r="I47" s="142">
        <f t="shared" si="2"/>
        <v>7.5699999999999994</v>
      </c>
      <c r="J47" s="142">
        <f t="shared" si="3"/>
        <v>7.62</v>
      </c>
      <c r="K47" s="145">
        <v>7.67</v>
      </c>
      <c r="L47" s="141">
        <f t="shared" si="4"/>
        <v>7.7299999999999995</v>
      </c>
      <c r="M47" s="141">
        <f t="shared" si="5"/>
        <v>7.79</v>
      </c>
      <c r="N47" s="141">
        <f t="shared" si="6"/>
        <v>7.85</v>
      </c>
      <c r="O47" s="141">
        <f t="shared" si="7"/>
        <v>7.91</v>
      </c>
      <c r="P47" s="139">
        <v>7.97</v>
      </c>
      <c r="Q47" s="142">
        <f t="shared" si="8"/>
        <v>8.0359999999999996</v>
      </c>
      <c r="R47" s="142">
        <f t="shared" si="9"/>
        <v>8.1020000000000003</v>
      </c>
      <c r="S47" s="142">
        <f t="shared" si="10"/>
        <v>8.168000000000001</v>
      </c>
      <c r="T47" s="142">
        <f t="shared" si="11"/>
        <v>8.234</v>
      </c>
      <c r="U47" s="146">
        <v>8.3000000000000007</v>
      </c>
    </row>
    <row r="48" spans="1:21">
      <c r="A48" s="147">
        <v>43070</v>
      </c>
      <c r="B48" s="144">
        <v>7.19</v>
      </c>
      <c r="C48" s="139">
        <v>7.22</v>
      </c>
      <c r="D48" s="145">
        <v>7.27</v>
      </c>
      <c r="E48" s="141">
        <f t="shared" si="0"/>
        <v>7.33</v>
      </c>
      <c r="F48" s="145">
        <v>7.39</v>
      </c>
      <c r="G48" s="141">
        <f t="shared" si="1"/>
        <v>7.4450000000000003</v>
      </c>
      <c r="H48" s="139">
        <v>7.5</v>
      </c>
      <c r="I48" s="142">
        <f t="shared" si="2"/>
        <v>7.55</v>
      </c>
      <c r="J48" s="142">
        <f t="shared" si="3"/>
        <v>7.6000000000000005</v>
      </c>
      <c r="K48" s="145">
        <v>7.65</v>
      </c>
      <c r="L48" s="141">
        <f t="shared" si="4"/>
        <v>7.7080000000000002</v>
      </c>
      <c r="M48" s="141">
        <f t="shared" si="5"/>
        <v>7.766</v>
      </c>
      <c r="N48" s="141">
        <f t="shared" si="6"/>
        <v>7.8240000000000007</v>
      </c>
      <c r="O48" s="141">
        <f t="shared" si="7"/>
        <v>7.8820000000000006</v>
      </c>
      <c r="P48" s="139">
        <v>7.94</v>
      </c>
      <c r="Q48" s="142">
        <f t="shared" si="8"/>
        <v>8.0039999999999996</v>
      </c>
      <c r="R48" s="142">
        <f t="shared" si="9"/>
        <v>8.0679999999999996</v>
      </c>
      <c r="S48" s="142">
        <f t="shared" si="10"/>
        <v>8.1319999999999997</v>
      </c>
      <c r="T48" s="142">
        <f t="shared" si="11"/>
        <v>8.1959999999999997</v>
      </c>
      <c r="U48" s="146">
        <v>8.26</v>
      </c>
    </row>
    <row r="49" spans="1:21">
      <c r="A49" s="137">
        <v>43069</v>
      </c>
      <c r="B49" s="144">
        <v>7.24</v>
      </c>
      <c r="C49" s="139">
        <v>7.28</v>
      </c>
      <c r="D49" s="145">
        <v>7.33</v>
      </c>
      <c r="E49" s="141">
        <f t="shared" si="0"/>
        <v>7.38</v>
      </c>
      <c r="F49" s="145">
        <v>7.43</v>
      </c>
      <c r="G49" s="141">
        <f t="shared" si="1"/>
        <v>7.4749999999999996</v>
      </c>
      <c r="H49" s="139">
        <v>7.52</v>
      </c>
      <c r="I49" s="142">
        <f t="shared" si="2"/>
        <v>7.5633333333333335</v>
      </c>
      <c r="J49" s="142">
        <f t="shared" si="3"/>
        <v>7.6066666666666665</v>
      </c>
      <c r="K49" s="145">
        <v>7.65</v>
      </c>
      <c r="L49" s="141">
        <f t="shared" si="4"/>
        <v>7.7060000000000004</v>
      </c>
      <c r="M49" s="141">
        <f t="shared" si="5"/>
        <v>7.7620000000000005</v>
      </c>
      <c r="N49" s="141">
        <f t="shared" si="6"/>
        <v>7.8179999999999996</v>
      </c>
      <c r="O49" s="141">
        <f t="shared" si="7"/>
        <v>7.8739999999999997</v>
      </c>
      <c r="P49" s="139">
        <v>7.93</v>
      </c>
      <c r="Q49" s="142">
        <f t="shared" si="8"/>
        <v>7.9939999999999998</v>
      </c>
      <c r="R49" s="142">
        <f t="shared" si="9"/>
        <v>8.0579999999999998</v>
      </c>
      <c r="S49" s="142">
        <f t="shared" si="10"/>
        <v>8.1219999999999999</v>
      </c>
      <c r="T49" s="142">
        <f t="shared" si="11"/>
        <v>8.1859999999999999</v>
      </c>
      <c r="U49" s="146">
        <v>8.25</v>
      </c>
    </row>
    <row r="50" spans="1:21">
      <c r="A50" s="137">
        <v>43068</v>
      </c>
      <c r="B50" s="144">
        <v>7.24</v>
      </c>
      <c r="C50" s="139">
        <v>7.28</v>
      </c>
      <c r="D50" s="145">
        <v>7.34</v>
      </c>
      <c r="E50" s="141">
        <f t="shared" si="0"/>
        <v>7.3849999999999998</v>
      </c>
      <c r="F50" s="145">
        <v>7.43</v>
      </c>
      <c r="G50" s="141">
        <f t="shared" si="1"/>
        <v>7.4749999999999996</v>
      </c>
      <c r="H50" s="139">
        <v>7.52</v>
      </c>
      <c r="I50" s="142">
        <f t="shared" si="2"/>
        <v>7.5666666666666664</v>
      </c>
      <c r="J50" s="142">
        <f t="shared" si="3"/>
        <v>7.6133333333333333</v>
      </c>
      <c r="K50" s="145">
        <v>7.66</v>
      </c>
      <c r="L50" s="141">
        <f t="shared" si="4"/>
        <v>7.718</v>
      </c>
      <c r="M50" s="141">
        <f t="shared" si="5"/>
        <v>7.7759999999999998</v>
      </c>
      <c r="N50" s="141">
        <f t="shared" si="6"/>
        <v>7.8340000000000005</v>
      </c>
      <c r="O50" s="141">
        <f t="shared" si="7"/>
        <v>7.8920000000000003</v>
      </c>
      <c r="P50" s="139">
        <v>7.95</v>
      </c>
      <c r="Q50" s="142">
        <f t="shared" si="8"/>
        <v>8.0139999999999993</v>
      </c>
      <c r="R50" s="142">
        <f t="shared" si="9"/>
        <v>8.0779999999999994</v>
      </c>
      <c r="S50" s="142">
        <f t="shared" si="10"/>
        <v>8.1419999999999995</v>
      </c>
      <c r="T50" s="142">
        <f t="shared" si="11"/>
        <v>8.2059999999999995</v>
      </c>
      <c r="U50" s="146">
        <v>8.27</v>
      </c>
    </row>
    <row r="51" spans="1:21">
      <c r="A51" s="137">
        <v>43067</v>
      </c>
      <c r="B51" s="144">
        <v>7.23</v>
      </c>
      <c r="C51" s="139">
        <v>7.28</v>
      </c>
      <c r="D51" s="145">
        <v>7.33</v>
      </c>
      <c r="E51" s="141">
        <f t="shared" si="0"/>
        <v>7.375</v>
      </c>
      <c r="F51" s="145">
        <v>7.42</v>
      </c>
      <c r="G51" s="141">
        <f t="shared" si="1"/>
        <v>7.46</v>
      </c>
      <c r="H51" s="139">
        <v>7.5</v>
      </c>
      <c r="I51" s="142">
        <f t="shared" si="2"/>
        <v>7.55</v>
      </c>
      <c r="J51" s="142">
        <f t="shared" si="3"/>
        <v>7.6000000000000005</v>
      </c>
      <c r="K51" s="145">
        <v>7.65</v>
      </c>
      <c r="L51" s="141">
        <f t="shared" si="4"/>
        <v>7.7080000000000002</v>
      </c>
      <c r="M51" s="141">
        <f t="shared" si="5"/>
        <v>7.766</v>
      </c>
      <c r="N51" s="141">
        <f t="shared" si="6"/>
        <v>7.8240000000000007</v>
      </c>
      <c r="O51" s="141">
        <f t="shared" si="7"/>
        <v>7.8820000000000006</v>
      </c>
      <c r="P51" s="139">
        <v>7.94</v>
      </c>
      <c r="Q51" s="142">
        <f t="shared" si="8"/>
        <v>8.0039999999999996</v>
      </c>
      <c r="R51" s="142">
        <f t="shared" si="9"/>
        <v>8.0679999999999996</v>
      </c>
      <c r="S51" s="142">
        <f t="shared" si="10"/>
        <v>8.1319999999999997</v>
      </c>
      <c r="T51" s="142">
        <f t="shared" si="11"/>
        <v>8.1959999999999997</v>
      </c>
      <c r="U51" s="146">
        <v>8.26</v>
      </c>
    </row>
    <row r="52" spans="1:21">
      <c r="A52" s="137">
        <v>43066</v>
      </c>
      <c r="B52" s="144">
        <v>7.28</v>
      </c>
      <c r="C52" s="139">
        <v>7.32</v>
      </c>
      <c r="D52" s="145">
        <v>7.35</v>
      </c>
      <c r="E52" s="141">
        <f t="shared" si="0"/>
        <v>7.39</v>
      </c>
      <c r="F52" s="145">
        <v>7.43</v>
      </c>
      <c r="G52" s="141">
        <f t="shared" si="1"/>
        <v>7.4749999999999996</v>
      </c>
      <c r="H52" s="139">
        <v>7.52</v>
      </c>
      <c r="I52" s="142">
        <f t="shared" si="2"/>
        <v>7.5666666666666664</v>
      </c>
      <c r="J52" s="142">
        <f t="shared" si="3"/>
        <v>7.6133333333333333</v>
      </c>
      <c r="K52" s="145">
        <v>7.66</v>
      </c>
      <c r="L52" s="141">
        <f t="shared" si="4"/>
        <v>7.718</v>
      </c>
      <c r="M52" s="141">
        <f t="shared" si="5"/>
        <v>7.7759999999999998</v>
      </c>
      <c r="N52" s="141">
        <f t="shared" si="6"/>
        <v>7.8340000000000005</v>
      </c>
      <c r="O52" s="141">
        <f t="shared" si="7"/>
        <v>7.8920000000000003</v>
      </c>
      <c r="P52" s="139">
        <v>7.95</v>
      </c>
      <c r="Q52" s="142">
        <f t="shared" si="8"/>
        <v>8.0120000000000005</v>
      </c>
      <c r="R52" s="142">
        <f t="shared" si="9"/>
        <v>8.0739999999999998</v>
      </c>
      <c r="S52" s="142">
        <f t="shared" si="10"/>
        <v>8.1359999999999992</v>
      </c>
      <c r="T52" s="142">
        <f t="shared" si="11"/>
        <v>8.1980000000000004</v>
      </c>
      <c r="U52" s="146">
        <v>8.26</v>
      </c>
    </row>
    <row r="53" spans="1:21">
      <c r="A53" s="137">
        <v>43063</v>
      </c>
      <c r="B53" s="144">
        <v>7.3</v>
      </c>
      <c r="C53" s="139">
        <v>7.32</v>
      </c>
      <c r="D53" s="145">
        <v>7.36</v>
      </c>
      <c r="E53" s="141">
        <f t="shared" si="0"/>
        <v>7.41</v>
      </c>
      <c r="F53" s="145">
        <v>7.46</v>
      </c>
      <c r="G53" s="141">
        <f t="shared" si="1"/>
        <v>7.5049999999999999</v>
      </c>
      <c r="H53" s="139">
        <v>7.55</v>
      </c>
      <c r="I53" s="142">
        <f t="shared" si="2"/>
        <v>7.5933333333333328</v>
      </c>
      <c r="J53" s="142">
        <f t="shared" si="3"/>
        <v>7.6366666666666667</v>
      </c>
      <c r="K53" s="145">
        <v>7.68</v>
      </c>
      <c r="L53" s="141">
        <f t="shared" si="4"/>
        <v>7.7359999999999998</v>
      </c>
      <c r="M53" s="141">
        <f t="shared" si="5"/>
        <v>7.7919999999999998</v>
      </c>
      <c r="N53" s="141">
        <f t="shared" si="6"/>
        <v>7.8479999999999999</v>
      </c>
      <c r="O53" s="141">
        <f t="shared" si="7"/>
        <v>7.9039999999999999</v>
      </c>
      <c r="P53" s="139">
        <v>7.96</v>
      </c>
      <c r="Q53" s="142">
        <f t="shared" si="8"/>
        <v>8.02</v>
      </c>
      <c r="R53" s="142">
        <f t="shared" si="9"/>
        <v>8.08</v>
      </c>
      <c r="S53" s="142">
        <f t="shared" si="10"/>
        <v>8.14</v>
      </c>
      <c r="T53" s="142">
        <f t="shared" si="11"/>
        <v>8.1999999999999993</v>
      </c>
      <c r="U53" s="146">
        <v>8.26</v>
      </c>
    </row>
    <row r="54" spans="1:21">
      <c r="A54" s="137">
        <v>43062</v>
      </c>
      <c r="B54" s="144">
        <v>7.3</v>
      </c>
      <c r="C54" s="139">
        <v>7.32</v>
      </c>
      <c r="D54" s="145">
        <v>7.36</v>
      </c>
      <c r="E54" s="141">
        <f t="shared" si="0"/>
        <v>7.4050000000000002</v>
      </c>
      <c r="F54" s="145">
        <v>7.45</v>
      </c>
      <c r="G54" s="141">
        <f t="shared" si="1"/>
        <v>7.5</v>
      </c>
      <c r="H54" s="139">
        <v>7.55</v>
      </c>
      <c r="I54" s="142">
        <f t="shared" si="2"/>
        <v>7.5933333333333328</v>
      </c>
      <c r="J54" s="142">
        <f t="shared" si="3"/>
        <v>7.6366666666666667</v>
      </c>
      <c r="K54" s="145">
        <v>7.68</v>
      </c>
      <c r="L54" s="141">
        <f t="shared" si="4"/>
        <v>7.7359999999999998</v>
      </c>
      <c r="M54" s="141">
        <f t="shared" si="5"/>
        <v>7.7919999999999998</v>
      </c>
      <c r="N54" s="141">
        <f t="shared" si="6"/>
        <v>7.8479999999999999</v>
      </c>
      <c r="O54" s="141">
        <f t="shared" si="7"/>
        <v>7.9039999999999999</v>
      </c>
      <c r="P54" s="139">
        <v>7.96</v>
      </c>
      <c r="Q54" s="142">
        <f t="shared" si="8"/>
        <v>8.02</v>
      </c>
      <c r="R54" s="142">
        <f t="shared" si="9"/>
        <v>8.08</v>
      </c>
      <c r="S54" s="142">
        <f t="shared" si="10"/>
        <v>8.14</v>
      </c>
      <c r="T54" s="142">
        <f t="shared" si="11"/>
        <v>8.1999999999999993</v>
      </c>
      <c r="U54" s="146">
        <v>8.26</v>
      </c>
    </row>
    <row r="55" spans="1:21">
      <c r="A55" s="137">
        <v>43061</v>
      </c>
      <c r="B55" s="144">
        <v>7.33</v>
      </c>
      <c r="C55" s="139">
        <v>7.36</v>
      </c>
      <c r="D55" s="145">
        <v>7.4</v>
      </c>
      <c r="E55" s="141">
        <f t="shared" si="0"/>
        <v>7.44</v>
      </c>
      <c r="F55" s="145">
        <v>7.48</v>
      </c>
      <c r="G55" s="141">
        <f t="shared" si="1"/>
        <v>7.52</v>
      </c>
      <c r="H55" s="139">
        <v>7.56</v>
      </c>
      <c r="I55" s="142">
        <f t="shared" si="2"/>
        <v>7.6</v>
      </c>
      <c r="J55" s="142">
        <f t="shared" si="3"/>
        <v>7.64</v>
      </c>
      <c r="K55" s="145">
        <v>7.68</v>
      </c>
      <c r="L55" s="141">
        <f t="shared" si="4"/>
        <v>7.7320000000000002</v>
      </c>
      <c r="M55" s="141">
        <f t="shared" si="5"/>
        <v>7.7839999999999998</v>
      </c>
      <c r="N55" s="141">
        <f t="shared" si="6"/>
        <v>7.8360000000000003</v>
      </c>
      <c r="O55" s="141">
        <f t="shared" si="7"/>
        <v>7.8879999999999999</v>
      </c>
      <c r="P55" s="139">
        <v>7.94</v>
      </c>
      <c r="Q55" s="142">
        <f t="shared" si="8"/>
        <v>8</v>
      </c>
      <c r="R55" s="142">
        <f t="shared" si="9"/>
        <v>8.06</v>
      </c>
      <c r="S55" s="142">
        <f t="shared" si="10"/>
        <v>8.120000000000001</v>
      </c>
      <c r="T55" s="142">
        <f t="shared" si="11"/>
        <v>8.18</v>
      </c>
      <c r="U55" s="146">
        <v>8.24</v>
      </c>
    </row>
    <row r="56" spans="1:21">
      <c r="A56" s="137">
        <v>43060</v>
      </c>
      <c r="B56" s="144">
        <v>7.33</v>
      </c>
      <c r="C56" s="139">
        <v>7.36</v>
      </c>
      <c r="D56" s="145">
        <v>7.4</v>
      </c>
      <c r="E56" s="141">
        <f t="shared" si="0"/>
        <v>7.46</v>
      </c>
      <c r="F56" s="145">
        <v>7.52</v>
      </c>
      <c r="G56" s="141">
        <f t="shared" si="1"/>
        <v>7.5649999999999995</v>
      </c>
      <c r="H56" s="139">
        <v>7.61</v>
      </c>
      <c r="I56" s="142">
        <f t="shared" si="2"/>
        <v>7.65</v>
      </c>
      <c r="J56" s="142">
        <f t="shared" si="3"/>
        <v>7.69</v>
      </c>
      <c r="K56" s="145">
        <v>7.73</v>
      </c>
      <c r="L56" s="141">
        <f t="shared" si="4"/>
        <v>7.7780000000000005</v>
      </c>
      <c r="M56" s="141">
        <f t="shared" si="5"/>
        <v>7.8260000000000005</v>
      </c>
      <c r="N56" s="141">
        <f t="shared" si="6"/>
        <v>7.8739999999999997</v>
      </c>
      <c r="O56" s="141">
        <f t="shared" si="7"/>
        <v>7.9219999999999997</v>
      </c>
      <c r="P56" s="139">
        <v>7.97</v>
      </c>
      <c r="Q56" s="142">
        <f t="shared" si="8"/>
        <v>8.0280000000000005</v>
      </c>
      <c r="R56" s="142">
        <f t="shared" si="9"/>
        <v>8.0860000000000003</v>
      </c>
      <c r="S56" s="142">
        <f t="shared" si="10"/>
        <v>8.1440000000000001</v>
      </c>
      <c r="T56" s="142">
        <f t="shared" si="11"/>
        <v>8.202</v>
      </c>
      <c r="U56" s="146">
        <v>8.26</v>
      </c>
    </row>
    <row r="57" spans="1:21">
      <c r="A57" s="137">
        <v>43059</v>
      </c>
      <c r="B57" s="144">
        <v>7.37</v>
      </c>
      <c r="C57" s="139">
        <v>7.39</v>
      </c>
      <c r="D57" s="145">
        <v>7.43</v>
      </c>
      <c r="E57" s="141">
        <f t="shared" si="0"/>
        <v>7.48</v>
      </c>
      <c r="F57" s="145">
        <v>7.53</v>
      </c>
      <c r="G57" s="141">
        <f t="shared" si="1"/>
        <v>7.5750000000000002</v>
      </c>
      <c r="H57" s="139">
        <v>7.62</v>
      </c>
      <c r="I57" s="142">
        <f t="shared" si="2"/>
        <v>7.6533333333333333</v>
      </c>
      <c r="J57" s="142">
        <f t="shared" si="3"/>
        <v>7.6866666666666665</v>
      </c>
      <c r="K57" s="145">
        <v>7.72</v>
      </c>
      <c r="L57" s="141">
        <f t="shared" si="4"/>
        <v>7.7679999999999998</v>
      </c>
      <c r="M57" s="141">
        <f t="shared" si="5"/>
        <v>7.8159999999999998</v>
      </c>
      <c r="N57" s="141">
        <f t="shared" si="6"/>
        <v>7.8639999999999999</v>
      </c>
      <c r="O57" s="141">
        <f t="shared" si="7"/>
        <v>7.9119999999999999</v>
      </c>
      <c r="P57" s="139">
        <v>7.96</v>
      </c>
      <c r="Q57" s="142">
        <f t="shared" si="8"/>
        <v>8.0180000000000007</v>
      </c>
      <c r="R57" s="142">
        <f t="shared" si="9"/>
        <v>8.0760000000000005</v>
      </c>
      <c r="S57" s="142">
        <f t="shared" si="10"/>
        <v>8.1340000000000003</v>
      </c>
      <c r="T57" s="142">
        <f t="shared" si="11"/>
        <v>8.1920000000000002</v>
      </c>
      <c r="U57" s="146">
        <v>8.25</v>
      </c>
    </row>
    <row r="58" spans="1:21">
      <c r="A58" s="137">
        <v>43056</v>
      </c>
      <c r="B58" s="144">
        <v>7.4</v>
      </c>
      <c r="C58" s="139">
        <v>7.41</v>
      </c>
      <c r="D58" s="145">
        <v>7.44</v>
      </c>
      <c r="E58" s="141">
        <f t="shared" si="0"/>
        <v>7.4850000000000003</v>
      </c>
      <c r="F58" s="145">
        <v>7.53</v>
      </c>
      <c r="G58" s="141">
        <f t="shared" si="1"/>
        <v>7.5649999999999995</v>
      </c>
      <c r="H58" s="139">
        <v>7.6</v>
      </c>
      <c r="I58" s="142">
        <f t="shared" si="2"/>
        <v>7.6333333333333329</v>
      </c>
      <c r="J58" s="142">
        <f t="shared" si="3"/>
        <v>7.666666666666667</v>
      </c>
      <c r="K58" s="145">
        <v>7.7</v>
      </c>
      <c r="L58" s="141">
        <f t="shared" si="4"/>
        <v>7.7460000000000004</v>
      </c>
      <c r="M58" s="141">
        <f t="shared" si="5"/>
        <v>7.7919999999999998</v>
      </c>
      <c r="N58" s="141">
        <f t="shared" si="6"/>
        <v>7.8380000000000001</v>
      </c>
      <c r="O58" s="141">
        <f t="shared" si="7"/>
        <v>7.8839999999999995</v>
      </c>
      <c r="P58" s="139">
        <v>7.93</v>
      </c>
      <c r="Q58" s="142">
        <f t="shared" si="8"/>
        <v>7.9879999999999995</v>
      </c>
      <c r="R58" s="142">
        <f t="shared" si="9"/>
        <v>8.0459999999999994</v>
      </c>
      <c r="S58" s="142">
        <f t="shared" si="10"/>
        <v>8.104000000000001</v>
      </c>
      <c r="T58" s="142">
        <f t="shared" si="11"/>
        <v>8.1620000000000008</v>
      </c>
      <c r="U58" s="146">
        <v>8.2200000000000006</v>
      </c>
    </row>
    <row r="59" spans="1:21">
      <c r="A59" s="137">
        <v>43055</v>
      </c>
      <c r="B59" s="144">
        <v>7.39</v>
      </c>
      <c r="C59" s="139">
        <v>7.43</v>
      </c>
      <c r="D59" s="145">
        <v>7.47</v>
      </c>
      <c r="E59" s="141">
        <f t="shared" si="0"/>
        <v>7.52</v>
      </c>
      <c r="F59" s="145">
        <v>7.57</v>
      </c>
      <c r="G59" s="141">
        <f t="shared" si="1"/>
        <v>7.6050000000000004</v>
      </c>
      <c r="H59" s="139">
        <v>7.64</v>
      </c>
      <c r="I59" s="142">
        <f t="shared" si="2"/>
        <v>7.6633333333333331</v>
      </c>
      <c r="J59" s="142">
        <f t="shared" si="3"/>
        <v>7.6866666666666665</v>
      </c>
      <c r="K59" s="145">
        <v>7.71</v>
      </c>
      <c r="L59" s="141">
        <f t="shared" si="4"/>
        <v>7.7539999999999996</v>
      </c>
      <c r="M59" s="141">
        <f t="shared" si="5"/>
        <v>7.798</v>
      </c>
      <c r="N59" s="141">
        <f t="shared" si="6"/>
        <v>7.8419999999999996</v>
      </c>
      <c r="O59" s="141">
        <f t="shared" si="7"/>
        <v>7.8860000000000001</v>
      </c>
      <c r="P59" s="139">
        <v>7.93</v>
      </c>
      <c r="Q59" s="142">
        <f t="shared" si="8"/>
        <v>7.9879999999999995</v>
      </c>
      <c r="R59" s="142">
        <f t="shared" si="9"/>
        <v>8.0459999999999994</v>
      </c>
      <c r="S59" s="142">
        <f t="shared" si="10"/>
        <v>8.104000000000001</v>
      </c>
      <c r="T59" s="142">
        <f t="shared" si="11"/>
        <v>8.1620000000000008</v>
      </c>
      <c r="U59" s="146">
        <v>8.2200000000000006</v>
      </c>
    </row>
    <row r="60" spans="1:21">
      <c r="A60" s="137">
        <v>43054</v>
      </c>
      <c r="B60" s="144">
        <v>7.46</v>
      </c>
      <c r="C60" s="139">
        <v>7.48</v>
      </c>
      <c r="D60" s="145">
        <v>7.51</v>
      </c>
      <c r="E60" s="141">
        <f t="shared" si="0"/>
        <v>7.5449999999999999</v>
      </c>
      <c r="F60" s="145">
        <v>7.58</v>
      </c>
      <c r="G60" s="141">
        <f t="shared" si="1"/>
        <v>7.6099999999999994</v>
      </c>
      <c r="H60" s="139">
        <v>7.64</v>
      </c>
      <c r="I60" s="142">
        <f t="shared" si="2"/>
        <v>7.67</v>
      </c>
      <c r="J60" s="142">
        <f t="shared" si="3"/>
        <v>7.7</v>
      </c>
      <c r="K60" s="145">
        <v>7.73</v>
      </c>
      <c r="L60" s="141">
        <f t="shared" si="4"/>
        <v>7.7780000000000005</v>
      </c>
      <c r="M60" s="141">
        <f t="shared" si="5"/>
        <v>7.8260000000000005</v>
      </c>
      <c r="N60" s="141">
        <f t="shared" si="6"/>
        <v>7.8739999999999997</v>
      </c>
      <c r="O60" s="141">
        <f t="shared" si="7"/>
        <v>7.9219999999999997</v>
      </c>
      <c r="P60" s="139">
        <v>7.97</v>
      </c>
      <c r="Q60" s="142">
        <f t="shared" si="8"/>
        <v>8.0299999999999994</v>
      </c>
      <c r="R60" s="142">
        <f t="shared" si="9"/>
        <v>8.09</v>
      </c>
      <c r="S60" s="142">
        <f t="shared" si="10"/>
        <v>8.15</v>
      </c>
      <c r="T60" s="142">
        <f t="shared" si="11"/>
        <v>8.2099999999999991</v>
      </c>
      <c r="U60" s="146">
        <v>8.27</v>
      </c>
    </row>
    <row r="61" spans="1:21">
      <c r="A61" s="137">
        <v>43053</v>
      </c>
      <c r="B61" s="144">
        <v>7.43</v>
      </c>
      <c r="C61" s="139">
        <v>7.47</v>
      </c>
      <c r="D61" s="145">
        <v>7.51</v>
      </c>
      <c r="E61" s="141">
        <f t="shared" si="0"/>
        <v>7.5600000000000005</v>
      </c>
      <c r="F61" s="145">
        <v>7.61</v>
      </c>
      <c r="G61" s="141">
        <f t="shared" si="1"/>
        <v>7.6449999999999996</v>
      </c>
      <c r="H61" s="139">
        <v>7.68</v>
      </c>
      <c r="I61" s="142">
        <f t="shared" si="2"/>
        <v>7.71</v>
      </c>
      <c r="J61" s="142">
        <f t="shared" si="3"/>
        <v>7.7399999999999993</v>
      </c>
      <c r="K61" s="145">
        <v>7.77</v>
      </c>
      <c r="L61" s="141">
        <f t="shared" si="4"/>
        <v>7.8179999999999996</v>
      </c>
      <c r="M61" s="141">
        <f t="shared" si="5"/>
        <v>7.8659999999999997</v>
      </c>
      <c r="N61" s="141">
        <f t="shared" si="6"/>
        <v>7.9139999999999997</v>
      </c>
      <c r="O61" s="141">
        <f t="shared" si="7"/>
        <v>7.9619999999999997</v>
      </c>
      <c r="P61" s="139">
        <v>8.01</v>
      </c>
      <c r="Q61" s="142">
        <f t="shared" si="8"/>
        <v>8.07</v>
      </c>
      <c r="R61" s="142">
        <f t="shared" si="9"/>
        <v>8.1300000000000008</v>
      </c>
      <c r="S61" s="142">
        <f t="shared" si="10"/>
        <v>8.19</v>
      </c>
      <c r="T61" s="142">
        <f t="shared" si="11"/>
        <v>8.25</v>
      </c>
      <c r="U61" s="146">
        <v>8.31</v>
      </c>
    </row>
    <row r="62" spans="1:21">
      <c r="A62" s="137">
        <v>43052</v>
      </c>
      <c r="B62" s="144">
        <v>7.43</v>
      </c>
      <c r="C62" s="139">
        <v>7.46</v>
      </c>
      <c r="D62" s="145">
        <v>7.5</v>
      </c>
      <c r="E62" s="141">
        <f t="shared" si="0"/>
        <v>7.54</v>
      </c>
      <c r="F62" s="145">
        <v>7.58</v>
      </c>
      <c r="G62" s="141">
        <f t="shared" si="1"/>
        <v>7.6099999999999994</v>
      </c>
      <c r="H62" s="139">
        <v>7.64</v>
      </c>
      <c r="I62" s="142">
        <f t="shared" si="2"/>
        <v>7.6733333333333329</v>
      </c>
      <c r="J62" s="142">
        <f t="shared" si="3"/>
        <v>7.706666666666667</v>
      </c>
      <c r="K62" s="145">
        <v>7.74</v>
      </c>
      <c r="L62" s="141">
        <f t="shared" si="4"/>
        <v>7.7880000000000003</v>
      </c>
      <c r="M62" s="141">
        <f t="shared" si="5"/>
        <v>7.8360000000000003</v>
      </c>
      <c r="N62" s="141">
        <f t="shared" si="6"/>
        <v>7.8840000000000003</v>
      </c>
      <c r="O62" s="141">
        <f t="shared" si="7"/>
        <v>7.9320000000000004</v>
      </c>
      <c r="P62" s="139">
        <v>7.98</v>
      </c>
      <c r="Q62" s="142">
        <f t="shared" si="8"/>
        <v>8.0419999999999998</v>
      </c>
      <c r="R62" s="142">
        <f t="shared" si="9"/>
        <v>8.1039999999999992</v>
      </c>
      <c r="S62" s="142">
        <f t="shared" si="10"/>
        <v>8.1660000000000004</v>
      </c>
      <c r="T62" s="142">
        <f t="shared" si="11"/>
        <v>8.2279999999999998</v>
      </c>
      <c r="U62" s="146">
        <v>8.2899999999999991</v>
      </c>
    </row>
    <row r="63" spans="1:21">
      <c r="A63" s="137">
        <v>43049</v>
      </c>
      <c r="B63" s="144">
        <v>7.47</v>
      </c>
      <c r="C63" s="139">
        <v>7.47</v>
      </c>
      <c r="D63" s="145">
        <v>7.49</v>
      </c>
      <c r="E63" s="141">
        <f t="shared" si="0"/>
        <v>7.52</v>
      </c>
      <c r="F63" s="145">
        <v>7.55</v>
      </c>
      <c r="G63" s="141">
        <f t="shared" si="1"/>
        <v>7.5749999999999993</v>
      </c>
      <c r="H63" s="139">
        <v>7.6</v>
      </c>
      <c r="I63" s="142">
        <f t="shared" si="2"/>
        <v>7.63</v>
      </c>
      <c r="J63" s="142">
        <f t="shared" si="3"/>
        <v>7.66</v>
      </c>
      <c r="K63" s="145">
        <v>7.69</v>
      </c>
      <c r="L63" s="141">
        <f t="shared" si="4"/>
        <v>7.7360000000000007</v>
      </c>
      <c r="M63" s="141">
        <f t="shared" si="5"/>
        <v>7.782</v>
      </c>
      <c r="N63" s="141">
        <f t="shared" si="6"/>
        <v>7.8280000000000003</v>
      </c>
      <c r="O63" s="141">
        <f t="shared" si="7"/>
        <v>7.8739999999999997</v>
      </c>
      <c r="P63" s="139">
        <v>7.92</v>
      </c>
      <c r="Q63" s="142">
        <f t="shared" si="8"/>
        <v>7.9820000000000002</v>
      </c>
      <c r="R63" s="142">
        <f t="shared" si="9"/>
        <v>8.0440000000000005</v>
      </c>
      <c r="S63" s="142">
        <f t="shared" si="10"/>
        <v>8.1059999999999999</v>
      </c>
      <c r="T63" s="142">
        <f t="shared" si="11"/>
        <v>8.168000000000001</v>
      </c>
      <c r="U63" s="146">
        <v>8.23</v>
      </c>
    </row>
    <row r="64" spans="1:21">
      <c r="A64" s="137">
        <v>43048</v>
      </c>
      <c r="B64" s="144">
        <v>7.44</v>
      </c>
      <c r="C64" s="139">
        <v>7.43</v>
      </c>
      <c r="D64" s="145">
        <v>7.46</v>
      </c>
      <c r="E64" s="141">
        <f t="shared" si="0"/>
        <v>7.5</v>
      </c>
      <c r="F64" s="145">
        <v>7.54</v>
      </c>
      <c r="G64" s="141">
        <f t="shared" si="1"/>
        <v>7.57</v>
      </c>
      <c r="H64" s="139">
        <v>7.6</v>
      </c>
      <c r="I64" s="142">
        <f t="shared" si="2"/>
        <v>7.626666666666666</v>
      </c>
      <c r="J64" s="142">
        <f t="shared" si="3"/>
        <v>7.6533333333333333</v>
      </c>
      <c r="K64" s="145">
        <v>7.68</v>
      </c>
      <c r="L64" s="141">
        <f t="shared" si="4"/>
        <v>7.7279999999999998</v>
      </c>
      <c r="M64" s="141">
        <f t="shared" si="5"/>
        <v>7.7759999999999998</v>
      </c>
      <c r="N64" s="141">
        <f t="shared" si="6"/>
        <v>7.8239999999999998</v>
      </c>
      <c r="O64" s="141">
        <f t="shared" si="7"/>
        <v>7.8719999999999999</v>
      </c>
      <c r="P64" s="139">
        <v>7.92</v>
      </c>
      <c r="Q64" s="142">
        <f t="shared" si="8"/>
        <v>7.9820000000000002</v>
      </c>
      <c r="R64" s="142">
        <f t="shared" si="9"/>
        <v>8.0440000000000005</v>
      </c>
      <c r="S64" s="142">
        <f t="shared" si="10"/>
        <v>8.1059999999999999</v>
      </c>
      <c r="T64" s="142">
        <f t="shared" si="11"/>
        <v>8.168000000000001</v>
      </c>
      <c r="U64" s="146">
        <v>8.23</v>
      </c>
    </row>
    <row r="65" spans="1:21">
      <c r="A65" s="147">
        <v>43047</v>
      </c>
      <c r="B65" s="144">
        <v>7.51</v>
      </c>
      <c r="C65" s="139">
        <v>7.47</v>
      </c>
      <c r="D65" s="145">
        <v>7.49</v>
      </c>
      <c r="E65" s="141">
        <f t="shared" si="0"/>
        <v>7.52</v>
      </c>
      <c r="F65" s="145">
        <v>7.55</v>
      </c>
      <c r="G65" s="141">
        <f t="shared" si="1"/>
        <v>7.5749999999999993</v>
      </c>
      <c r="H65" s="139">
        <v>7.6</v>
      </c>
      <c r="I65" s="142">
        <f t="shared" si="2"/>
        <v>7.6233333333333331</v>
      </c>
      <c r="J65" s="142">
        <f t="shared" si="3"/>
        <v>7.6466666666666665</v>
      </c>
      <c r="K65" s="145">
        <v>7.67</v>
      </c>
      <c r="L65" s="141">
        <f t="shared" si="4"/>
        <v>7.7160000000000002</v>
      </c>
      <c r="M65" s="141">
        <f t="shared" si="5"/>
        <v>7.7620000000000005</v>
      </c>
      <c r="N65" s="141">
        <f t="shared" si="6"/>
        <v>7.8079999999999998</v>
      </c>
      <c r="O65" s="141">
        <f t="shared" si="7"/>
        <v>7.8540000000000001</v>
      </c>
      <c r="P65" s="139">
        <v>7.9</v>
      </c>
      <c r="Q65" s="142">
        <f t="shared" si="8"/>
        <v>7.9660000000000002</v>
      </c>
      <c r="R65" s="142">
        <f t="shared" si="9"/>
        <v>8.032</v>
      </c>
      <c r="S65" s="142">
        <f t="shared" si="10"/>
        <v>8.0980000000000008</v>
      </c>
      <c r="T65" s="142">
        <f t="shared" si="11"/>
        <v>8.1639999999999997</v>
      </c>
      <c r="U65" s="146">
        <v>8.23</v>
      </c>
    </row>
    <row r="66" spans="1:21">
      <c r="A66" s="147">
        <v>43046</v>
      </c>
      <c r="B66" s="144">
        <v>7.44</v>
      </c>
      <c r="C66" s="139">
        <v>7.44</v>
      </c>
      <c r="D66" s="145">
        <v>7.46</v>
      </c>
      <c r="E66" s="141">
        <f t="shared" si="0"/>
        <v>7.48</v>
      </c>
      <c r="F66" s="145">
        <v>7.5</v>
      </c>
      <c r="G66" s="141">
        <f t="shared" si="1"/>
        <v>7.5250000000000004</v>
      </c>
      <c r="H66" s="139">
        <v>7.55</v>
      </c>
      <c r="I66" s="142">
        <f t="shared" si="2"/>
        <v>7.5766666666666662</v>
      </c>
      <c r="J66" s="142">
        <f t="shared" si="3"/>
        <v>7.6033333333333335</v>
      </c>
      <c r="K66" s="145">
        <v>7.63</v>
      </c>
      <c r="L66" s="141">
        <f t="shared" si="4"/>
        <v>7.6840000000000002</v>
      </c>
      <c r="M66" s="141">
        <f t="shared" si="5"/>
        <v>7.7380000000000004</v>
      </c>
      <c r="N66" s="141">
        <f t="shared" si="6"/>
        <v>7.7919999999999998</v>
      </c>
      <c r="O66" s="141">
        <f t="shared" si="7"/>
        <v>7.8460000000000001</v>
      </c>
      <c r="P66" s="139">
        <v>7.9</v>
      </c>
      <c r="Q66" s="142">
        <f t="shared" si="8"/>
        <v>7.968</v>
      </c>
      <c r="R66" s="142">
        <f t="shared" si="9"/>
        <v>8.0359999999999996</v>
      </c>
      <c r="S66" s="142">
        <f t="shared" si="10"/>
        <v>8.104000000000001</v>
      </c>
      <c r="T66" s="142">
        <f t="shared" si="11"/>
        <v>8.1720000000000006</v>
      </c>
      <c r="U66" s="146">
        <v>8.24</v>
      </c>
    </row>
    <row r="67" spans="1:21">
      <c r="A67" s="147">
        <v>43042</v>
      </c>
      <c r="B67" s="144">
        <v>7.45</v>
      </c>
      <c r="C67" s="139">
        <v>7.44</v>
      </c>
      <c r="D67" s="145">
        <v>7.46</v>
      </c>
      <c r="E67" s="141">
        <f t="shared" si="0"/>
        <v>7.48</v>
      </c>
      <c r="F67" s="145">
        <v>7.5</v>
      </c>
      <c r="G67" s="141">
        <f t="shared" si="1"/>
        <v>7.5250000000000004</v>
      </c>
      <c r="H67" s="139">
        <v>7.55</v>
      </c>
      <c r="I67" s="142">
        <f t="shared" si="2"/>
        <v>7.583333333333333</v>
      </c>
      <c r="J67" s="142">
        <f t="shared" si="3"/>
        <v>7.6166666666666671</v>
      </c>
      <c r="K67" s="145">
        <v>7.65</v>
      </c>
      <c r="L67" s="141">
        <f t="shared" si="4"/>
        <v>7.7080000000000002</v>
      </c>
      <c r="M67" s="141">
        <f t="shared" si="5"/>
        <v>7.766</v>
      </c>
      <c r="N67" s="141">
        <f t="shared" si="6"/>
        <v>7.8240000000000007</v>
      </c>
      <c r="O67" s="141">
        <f t="shared" si="7"/>
        <v>7.8820000000000006</v>
      </c>
      <c r="P67" s="139">
        <v>7.94</v>
      </c>
      <c r="Q67" s="142">
        <f t="shared" si="8"/>
        <v>8.0080000000000009</v>
      </c>
      <c r="R67" s="142">
        <f t="shared" si="9"/>
        <v>8.0760000000000005</v>
      </c>
      <c r="S67" s="142">
        <f t="shared" si="10"/>
        <v>8.1440000000000001</v>
      </c>
      <c r="T67" s="142">
        <f t="shared" si="11"/>
        <v>8.2119999999999997</v>
      </c>
      <c r="U67" s="146">
        <v>8.2799999999999994</v>
      </c>
    </row>
    <row r="68" spans="1:21">
      <c r="A68" s="147">
        <v>43041</v>
      </c>
      <c r="B68" s="144">
        <v>7.49</v>
      </c>
      <c r="C68" s="139">
        <v>7.45</v>
      </c>
      <c r="D68" s="145">
        <v>7.45</v>
      </c>
      <c r="E68" s="141">
        <f t="shared" si="0"/>
        <v>7.46</v>
      </c>
      <c r="F68" s="145">
        <v>7.47</v>
      </c>
      <c r="G68" s="141">
        <f t="shared" si="1"/>
        <v>7.49</v>
      </c>
      <c r="H68" s="139">
        <v>7.51</v>
      </c>
      <c r="I68" s="142">
        <f t="shared" si="2"/>
        <v>7.543333333333333</v>
      </c>
      <c r="J68" s="142">
        <f t="shared" si="3"/>
        <v>7.5766666666666671</v>
      </c>
      <c r="K68" s="145">
        <v>7.61</v>
      </c>
      <c r="L68" s="141">
        <f t="shared" si="4"/>
        <v>7.6660000000000004</v>
      </c>
      <c r="M68" s="141">
        <f t="shared" si="5"/>
        <v>7.7220000000000004</v>
      </c>
      <c r="N68" s="141">
        <f t="shared" si="6"/>
        <v>7.7779999999999996</v>
      </c>
      <c r="O68" s="141">
        <f t="shared" si="7"/>
        <v>7.8339999999999996</v>
      </c>
      <c r="P68" s="139">
        <v>7.89</v>
      </c>
      <c r="Q68" s="142">
        <f t="shared" si="8"/>
        <v>7.9580000000000002</v>
      </c>
      <c r="R68" s="142">
        <f t="shared" si="9"/>
        <v>8.0259999999999998</v>
      </c>
      <c r="S68" s="142">
        <f t="shared" si="10"/>
        <v>8.0939999999999994</v>
      </c>
      <c r="T68" s="142">
        <f t="shared" si="11"/>
        <v>8.1620000000000008</v>
      </c>
      <c r="U68" s="146">
        <v>8.23</v>
      </c>
    </row>
    <row r="69" spans="1:21">
      <c r="A69" s="147">
        <v>43040</v>
      </c>
      <c r="B69" s="144">
        <v>7.48</v>
      </c>
      <c r="C69" s="139">
        <v>7.45</v>
      </c>
      <c r="D69" s="145">
        <v>7.45</v>
      </c>
      <c r="E69" s="141">
        <f t="shared" si="0"/>
        <v>7.4700000000000006</v>
      </c>
      <c r="F69" s="145">
        <v>7.49</v>
      </c>
      <c r="G69" s="141">
        <f t="shared" si="1"/>
        <v>7.51</v>
      </c>
      <c r="H69" s="139">
        <v>7.53</v>
      </c>
      <c r="I69" s="142">
        <f t="shared" si="2"/>
        <v>7.5600000000000005</v>
      </c>
      <c r="J69" s="142">
        <f t="shared" si="3"/>
        <v>7.59</v>
      </c>
      <c r="K69" s="145">
        <v>7.62</v>
      </c>
      <c r="L69" s="141">
        <f t="shared" si="4"/>
        <v>7.67</v>
      </c>
      <c r="M69" s="141">
        <f t="shared" si="5"/>
        <v>7.72</v>
      </c>
      <c r="N69" s="141">
        <f t="shared" si="6"/>
        <v>7.7700000000000005</v>
      </c>
      <c r="O69" s="141">
        <f t="shared" si="7"/>
        <v>7.82</v>
      </c>
      <c r="P69" s="139">
        <v>7.87</v>
      </c>
      <c r="Q69" s="142">
        <f t="shared" si="8"/>
        <v>7.9359999999999999</v>
      </c>
      <c r="R69" s="142">
        <f t="shared" si="9"/>
        <v>8.0019999999999989</v>
      </c>
      <c r="S69" s="142">
        <f t="shared" si="10"/>
        <v>8.0679999999999996</v>
      </c>
      <c r="T69" s="142">
        <f t="shared" si="11"/>
        <v>8.1340000000000003</v>
      </c>
      <c r="U69" s="146">
        <v>8.1999999999999993</v>
      </c>
    </row>
    <row r="70" spans="1:21">
      <c r="A70" s="147">
        <v>43039</v>
      </c>
      <c r="B70" s="144">
        <v>7.54</v>
      </c>
      <c r="C70" s="139">
        <v>7.49</v>
      </c>
      <c r="D70" s="145">
        <v>7.48</v>
      </c>
      <c r="E70" s="141">
        <f t="shared" si="0"/>
        <v>7.4850000000000003</v>
      </c>
      <c r="F70" s="145">
        <v>7.49</v>
      </c>
      <c r="G70" s="141">
        <f t="shared" si="1"/>
        <v>7.5049999999999999</v>
      </c>
      <c r="H70" s="139">
        <v>7.52</v>
      </c>
      <c r="I70" s="142">
        <f t="shared" si="2"/>
        <v>7.55</v>
      </c>
      <c r="J70" s="142">
        <f t="shared" si="3"/>
        <v>7.58</v>
      </c>
      <c r="K70" s="145">
        <v>7.61</v>
      </c>
      <c r="L70" s="141">
        <f t="shared" si="4"/>
        <v>7.6619999999999999</v>
      </c>
      <c r="M70" s="141">
        <f t="shared" si="5"/>
        <v>7.7140000000000004</v>
      </c>
      <c r="N70" s="141">
        <f t="shared" si="6"/>
        <v>7.766</v>
      </c>
      <c r="O70" s="141">
        <f t="shared" si="7"/>
        <v>7.8180000000000005</v>
      </c>
      <c r="P70" s="139">
        <v>7.87</v>
      </c>
      <c r="Q70" s="142">
        <f t="shared" si="8"/>
        <v>7.9359999999999999</v>
      </c>
      <c r="R70" s="142">
        <f t="shared" si="9"/>
        <v>8.0019999999999989</v>
      </c>
      <c r="S70" s="142">
        <f t="shared" si="10"/>
        <v>8.0679999999999996</v>
      </c>
      <c r="T70" s="142">
        <f t="shared" si="11"/>
        <v>8.1340000000000003</v>
      </c>
      <c r="U70" s="146">
        <v>8.1999999999999993</v>
      </c>
    </row>
    <row r="71" spans="1:21">
      <c r="A71" s="147">
        <v>43038</v>
      </c>
      <c r="B71" s="144">
        <v>7.48</v>
      </c>
      <c r="C71" s="139">
        <v>7.45</v>
      </c>
      <c r="D71" s="145">
        <v>7.45</v>
      </c>
      <c r="E71" s="141">
        <f t="shared" si="0"/>
        <v>7.4649999999999999</v>
      </c>
      <c r="F71" s="145">
        <v>7.48</v>
      </c>
      <c r="G71" s="141">
        <f t="shared" si="1"/>
        <v>7.5050000000000008</v>
      </c>
      <c r="H71" s="139">
        <v>7.53</v>
      </c>
      <c r="I71" s="142">
        <f t="shared" si="2"/>
        <v>7.5600000000000005</v>
      </c>
      <c r="J71" s="142">
        <f t="shared" si="3"/>
        <v>7.59</v>
      </c>
      <c r="K71" s="145">
        <v>7.62</v>
      </c>
      <c r="L71" s="141">
        <f t="shared" si="4"/>
        <v>7.67</v>
      </c>
      <c r="M71" s="141">
        <f t="shared" si="5"/>
        <v>7.72</v>
      </c>
      <c r="N71" s="141">
        <f t="shared" si="6"/>
        <v>7.7700000000000005</v>
      </c>
      <c r="O71" s="141">
        <f t="shared" si="7"/>
        <v>7.82</v>
      </c>
      <c r="P71" s="139">
        <v>7.87</v>
      </c>
      <c r="Q71" s="142">
        <f t="shared" si="8"/>
        <v>7.9340000000000002</v>
      </c>
      <c r="R71" s="142">
        <f t="shared" si="9"/>
        <v>7.9980000000000002</v>
      </c>
      <c r="S71" s="142">
        <f t="shared" si="10"/>
        <v>8.0619999999999994</v>
      </c>
      <c r="T71" s="142">
        <f t="shared" si="11"/>
        <v>8.1259999999999994</v>
      </c>
      <c r="U71" s="146">
        <v>8.19</v>
      </c>
    </row>
    <row r="72" spans="1:21">
      <c r="A72" s="147">
        <v>43035</v>
      </c>
      <c r="B72" s="144">
        <v>7.5</v>
      </c>
      <c r="C72" s="139">
        <v>7.48</v>
      </c>
      <c r="D72" s="145">
        <v>7.48</v>
      </c>
      <c r="E72" s="141">
        <f t="shared" si="0"/>
        <v>7.49</v>
      </c>
      <c r="F72" s="145">
        <v>7.5</v>
      </c>
      <c r="G72" s="141">
        <f t="shared" si="1"/>
        <v>7.52</v>
      </c>
      <c r="H72" s="139">
        <v>7.54</v>
      </c>
      <c r="I72" s="142">
        <f t="shared" si="2"/>
        <v>7.5766666666666671</v>
      </c>
      <c r="J72" s="142">
        <f t="shared" si="3"/>
        <v>7.6133333333333333</v>
      </c>
      <c r="K72" s="145">
        <v>7.65</v>
      </c>
      <c r="L72" s="141">
        <f t="shared" si="4"/>
        <v>7.7040000000000006</v>
      </c>
      <c r="M72" s="141">
        <f t="shared" si="5"/>
        <v>7.758</v>
      </c>
      <c r="N72" s="141">
        <f t="shared" si="6"/>
        <v>7.8120000000000003</v>
      </c>
      <c r="O72" s="141">
        <f t="shared" si="7"/>
        <v>7.8659999999999997</v>
      </c>
      <c r="P72" s="139">
        <v>7.92</v>
      </c>
      <c r="Q72" s="142">
        <f t="shared" si="8"/>
        <v>7.9859999999999998</v>
      </c>
      <c r="R72" s="142">
        <f t="shared" si="9"/>
        <v>8.0519999999999996</v>
      </c>
      <c r="S72" s="142">
        <f t="shared" si="10"/>
        <v>8.1180000000000003</v>
      </c>
      <c r="T72" s="142">
        <f t="shared" si="11"/>
        <v>8.1839999999999993</v>
      </c>
      <c r="U72" s="146">
        <v>8.25</v>
      </c>
    </row>
    <row r="73" spans="1:21">
      <c r="A73" s="147">
        <v>43034</v>
      </c>
      <c r="B73" s="144">
        <v>7.47</v>
      </c>
      <c r="C73" s="139">
        <v>7.41</v>
      </c>
      <c r="D73" s="145">
        <v>7.41</v>
      </c>
      <c r="E73" s="141">
        <f t="shared" si="0"/>
        <v>7.4350000000000005</v>
      </c>
      <c r="F73" s="145">
        <v>7.46</v>
      </c>
      <c r="G73" s="141">
        <f t="shared" si="1"/>
        <v>7.4849999999999994</v>
      </c>
      <c r="H73" s="139">
        <v>7.51</v>
      </c>
      <c r="I73" s="142">
        <f t="shared" si="2"/>
        <v>7.55</v>
      </c>
      <c r="J73" s="142">
        <f t="shared" si="3"/>
        <v>7.59</v>
      </c>
      <c r="K73" s="145">
        <v>7.63</v>
      </c>
      <c r="L73" s="141">
        <f t="shared" si="4"/>
        <v>7.6819999999999995</v>
      </c>
      <c r="M73" s="141">
        <f t="shared" si="5"/>
        <v>7.734</v>
      </c>
      <c r="N73" s="141">
        <f t="shared" si="6"/>
        <v>7.7859999999999996</v>
      </c>
      <c r="O73" s="141">
        <f t="shared" si="7"/>
        <v>7.8380000000000001</v>
      </c>
      <c r="P73" s="139">
        <v>7.89</v>
      </c>
      <c r="Q73" s="142">
        <f t="shared" si="8"/>
        <v>7.9539999999999997</v>
      </c>
      <c r="R73" s="142">
        <f t="shared" si="9"/>
        <v>8.0180000000000007</v>
      </c>
      <c r="S73" s="142">
        <f t="shared" si="10"/>
        <v>8.0820000000000007</v>
      </c>
      <c r="T73" s="142">
        <f t="shared" si="11"/>
        <v>8.1460000000000008</v>
      </c>
      <c r="U73" s="146">
        <v>8.2100000000000009</v>
      </c>
    </row>
    <row r="74" spans="1:21">
      <c r="A74" s="147">
        <v>43033</v>
      </c>
      <c r="B74" s="144">
        <v>7.46</v>
      </c>
      <c r="C74" s="139">
        <v>7.41</v>
      </c>
      <c r="D74" s="145">
        <v>7.4</v>
      </c>
      <c r="E74" s="141">
        <f t="shared" si="0"/>
        <v>7.4250000000000007</v>
      </c>
      <c r="F74" s="145">
        <v>7.45</v>
      </c>
      <c r="G74" s="141">
        <f t="shared" si="1"/>
        <v>7.4749999999999996</v>
      </c>
      <c r="H74" s="139">
        <v>7.5</v>
      </c>
      <c r="I74" s="142">
        <f t="shared" si="2"/>
        <v>7.5366666666666671</v>
      </c>
      <c r="J74" s="142">
        <f t="shared" si="3"/>
        <v>7.5733333333333333</v>
      </c>
      <c r="K74" s="145">
        <v>7.61</v>
      </c>
      <c r="L74" s="141">
        <f t="shared" si="4"/>
        <v>7.6640000000000006</v>
      </c>
      <c r="M74" s="141">
        <f t="shared" si="5"/>
        <v>7.718</v>
      </c>
      <c r="N74" s="141">
        <f t="shared" si="6"/>
        <v>7.7720000000000002</v>
      </c>
      <c r="O74" s="141">
        <f t="shared" si="7"/>
        <v>7.8259999999999996</v>
      </c>
      <c r="P74" s="139">
        <v>7.88</v>
      </c>
      <c r="Q74" s="142">
        <f t="shared" si="8"/>
        <v>7.9480000000000004</v>
      </c>
      <c r="R74" s="142">
        <f t="shared" si="9"/>
        <v>8.016</v>
      </c>
      <c r="S74" s="142">
        <f t="shared" si="10"/>
        <v>8.0839999999999996</v>
      </c>
      <c r="T74" s="142">
        <f t="shared" si="11"/>
        <v>8.152000000000001</v>
      </c>
      <c r="U74" s="146">
        <v>8.2200000000000006</v>
      </c>
    </row>
    <row r="75" spans="1:21">
      <c r="A75" s="147">
        <v>43032</v>
      </c>
      <c r="B75" s="144">
        <v>7.47</v>
      </c>
      <c r="C75" s="139">
        <v>7.42</v>
      </c>
      <c r="D75" s="145">
        <v>7.41</v>
      </c>
      <c r="E75" s="141">
        <f t="shared" si="0"/>
        <v>7.415</v>
      </c>
      <c r="F75" s="145">
        <v>7.42</v>
      </c>
      <c r="G75" s="141">
        <f t="shared" si="1"/>
        <v>7.45</v>
      </c>
      <c r="H75" s="139">
        <v>7.48</v>
      </c>
      <c r="I75" s="142">
        <f t="shared" si="2"/>
        <v>7.5233333333333334</v>
      </c>
      <c r="J75" s="142">
        <f t="shared" si="3"/>
        <v>7.5666666666666673</v>
      </c>
      <c r="K75" s="145">
        <v>7.61</v>
      </c>
      <c r="L75" s="141">
        <f t="shared" si="4"/>
        <v>7.6680000000000001</v>
      </c>
      <c r="M75" s="141">
        <f t="shared" si="5"/>
        <v>7.726</v>
      </c>
      <c r="N75" s="141">
        <f t="shared" si="6"/>
        <v>7.7840000000000007</v>
      </c>
      <c r="O75" s="141">
        <f t="shared" si="7"/>
        <v>7.8420000000000005</v>
      </c>
      <c r="P75" s="139">
        <v>7.9</v>
      </c>
      <c r="Q75" s="142">
        <f t="shared" si="8"/>
        <v>7.9660000000000002</v>
      </c>
      <c r="R75" s="142">
        <f t="shared" si="9"/>
        <v>8.032</v>
      </c>
      <c r="S75" s="142">
        <f t="shared" si="10"/>
        <v>8.0980000000000008</v>
      </c>
      <c r="T75" s="142">
        <f t="shared" si="11"/>
        <v>8.1639999999999997</v>
      </c>
      <c r="U75" s="146">
        <v>8.23</v>
      </c>
    </row>
    <row r="76" spans="1:21">
      <c r="A76" s="147">
        <v>43031</v>
      </c>
      <c r="B76" s="144">
        <v>7.42</v>
      </c>
      <c r="C76" s="139">
        <v>7.38</v>
      </c>
      <c r="D76" s="145">
        <v>7.38</v>
      </c>
      <c r="E76" s="141">
        <f t="shared" si="0"/>
        <v>7.3900000000000006</v>
      </c>
      <c r="F76" s="145">
        <v>7.4</v>
      </c>
      <c r="G76" s="141">
        <f t="shared" si="1"/>
        <v>7.43</v>
      </c>
      <c r="H76" s="139">
        <v>7.46</v>
      </c>
      <c r="I76" s="142">
        <f t="shared" si="2"/>
        <v>7.503333333333333</v>
      </c>
      <c r="J76" s="142">
        <f t="shared" si="3"/>
        <v>7.5466666666666669</v>
      </c>
      <c r="K76" s="145">
        <v>7.59</v>
      </c>
      <c r="L76" s="141">
        <f t="shared" si="4"/>
        <v>7.6479999999999997</v>
      </c>
      <c r="M76" s="141">
        <f t="shared" si="5"/>
        <v>7.7059999999999995</v>
      </c>
      <c r="N76" s="141">
        <f t="shared" si="6"/>
        <v>7.7640000000000002</v>
      </c>
      <c r="O76" s="141">
        <f t="shared" si="7"/>
        <v>7.8220000000000001</v>
      </c>
      <c r="P76" s="139">
        <v>7.88</v>
      </c>
      <c r="Q76" s="142">
        <f t="shared" si="8"/>
        <v>7.9480000000000004</v>
      </c>
      <c r="R76" s="142">
        <f t="shared" si="9"/>
        <v>8.016</v>
      </c>
      <c r="S76" s="142">
        <f t="shared" si="10"/>
        <v>8.0839999999999996</v>
      </c>
      <c r="T76" s="142">
        <f t="shared" si="11"/>
        <v>8.152000000000001</v>
      </c>
      <c r="U76" s="146">
        <v>8.2200000000000006</v>
      </c>
    </row>
    <row r="77" spans="1:21">
      <c r="A77" s="147">
        <v>43028</v>
      </c>
      <c r="B77" s="144">
        <v>7.44</v>
      </c>
      <c r="C77" s="139">
        <v>7.39</v>
      </c>
      <c r="D77" s="145">
        <v>7.37</v>
      </c>
      <c r="E77" s="141">
        <f t="shared" si="0"/>
        <v>7.3900000000000006</v>
      </c>
      <c r="F77" s="145">
        <v>7.41</v>
      </c>
      <c r="G77" s="141">
        <f t="shared" si="1"/>
        <v>7.4399999999999995</v>
      </c>
      <c r="H77" s="139">
        <v>7.47</v>
      </c>
      <c r="I77" s="142">
        <f t="shared" si="2"/>
        <v>7.5133333333333328</v>
      </c>
      <c r="J77" s="142">
        <f t="shared" si="3"/>
        <v>7.5566666666666666</v>
      </c>
      <c r="K77" s="145">
        <v>7.6</v>
      </c>
      <c r="L77" s="141">
        <f t="shared" si="4"/>
        <v>7.6579999999999995</v>
      </c>
      <c r="M77" s="141">
        <f t="shared" si="5"/>
        <v>7.7159999999999993</v>
      </c>
      <c r="N77" s="141">
        <f t="shared" si="6"/>
        <v>7.774</v>
      </c>
      <c r="O77" s="141">
        <f t="shared" si="7"/>
        <v>7.8319999999999999</v>
      </c>
      <c r="P77" s="139">
        <v>7.89</v>
      </c>
      <c r="Q77" s="142">
        <f t="shared" si="8"/>
        <v>7.9619999999999997</v>
      </c>
      <c r="R77" s="142">
        <f t="shared" si="9"/>
        <v>8.0339999999999989</v>
      </c>
      <c r="S77" s="142">
        <f t="shared" si="10"/>
        <v>8.1059999999999999</v>
      </c>
      <c r="T77" s="142">
        <f t="shared" si="11"/>
        <v>8.1780000000000008</v>
      </c>
      <c r="U77" s="146">
        <v>8.25</v>
      </c>
    </row>
    <row r="78" spans="1:21">
      <c r="A78" s="147">
        <v>43027</v>
      </c>
      <c r="B78" s="144">
        <v>7.43</v>
      </c>
      <c r="C78" s="139">
        <v>7.38</v>
      </c>
      <c r="D78" s="145">
        <v>7.36</v>
      </c>
      <c r="E78" s="141">
        <f t="shared" si="0"/>
        <v>7.37</v>
      </c>
      <c r="F78" s="145">
        <v>7.38</v>
      </c>
      <c r="G78" s="141">
        <f t="shared" si="1"/>
        <v>7.415</v>
      </c>
      <c r="H78" s="139">
        <v>7.45</v>
      </c>
      <c r="I78" s="142">
        <f t="shared" si="2"/>
        <v>7.49</v>
      </c>
      <c r="J78" s="142">
        <f t="shared" si="3"/>
        <v>7.53</v>
      </c>
      <c r="K78" s="145">
        <v>7.57</v>
      </c>
      <c r="L78" s="141">
        <f t="shared" si="4"/>
        <v>7.6280000000000001</v>
      </c>
      <c r="M78" s="141">
        <f t="shared" si="5"/>
        <v>7.6859999999999999</v>
      </c>
      <c r="N78" s="141">
        <f t="shared" si="6"/>
        <v>7.7440000000000007</v>
      </c>
      <c r="O78" s="141">
        <f t="shared" si="7"/>
        <v>7.8020000000000005</v>
      </c>
      <c r="P78" s="139">
        <v>7.86</v>
      </c>
      <c r="Q78" s="142">
        <f t="shared" si="8"/>
        <v>7.9300000000000006</v>
      </c>
      <c r="R78" s="142">
        <f t="shared" si="9"/>
        <v>8</v>
      </c>
      <c r="S78" s="142">
        <f t="shared" si="10"/>
        <v>8.07</v>
      </c>
      <c r="T78" s="142">
        <f t="shared" si="11"/>
        <v>8.14</v>
      </c>
      <c r="U78" s="146">
        <v>8.2100000000000009</v>
      </c>
    </row>
    <row r="79" spans="1:21">
      <c r="A79" s="147">
        <v>43026</v>
      </c>
      <c r="B79" s="144">
        <v>7.45</v>
      </c>
      <c r="C79" s="139">
        <v>7.38</v>
      </c>
      <c r="D79" s="145">
        <v>7.36</v>
      </c>
      <c r="E79" s="141">
        <f t="shared" si="0"/>
        <v>7.375</v>
      </c>
      <c r="F79" s="145">
        <v>7.39</v>
      </c>
      <c r="G79" s="141">
        <f t="shared" si="1"/>
        <v>7.42</v>
      </c>
      <c r="H79" s="139">
        <v>7.45</v>
      </c>
      <c r="I79" s="142">
        <f t="shared" si="2"/>
        <v>7.49</v>
      </c>
      <c r="J79" s="142">
        <f t="shared" si="3"/>
        <v>7.53</v>
      </c>
      <c r="K79" s="145">
        <v>7.57</v>
      </c>
      <c r="L79" s="141">
        <f t="shared" si="4"/>
        <v>7.6320000000000006</v>
      </c>
      <c r="M79" s="141">
        <f t="shared" si="5"/>
        <v>7.694</v>
      </c>
      <c r="N79" s="141">
        <f t="shared" si="6"/>
        <v>7.7560000000000002</v>
      </c>
      <c r="O79" s="141">
        <f t="shared" si="7"/>
        <v>7.8179999999999996</v>
      </c>
      <c r="P79" s="139">
        <v>7.88</v>
      </c>
      <c r="Q79" s="142">
        <f t="shared" si="8"/>
        <v>7.9559999999999995</v>
      </c>
      <c r="R79" s="142">
        <f t="shared" si="9"/>
        <v>8.032</v>
      </c>
      <c r="S79" s="142">
        <f t="shared" si="10"/>
        <v>8.1080000000000005</v>
      </c>
      <c r="T79" s="142">
        <f t="shared" si="11"/>
        <v>8.1839999999999993</v>
      </c>
      <c r="U79" s="146">
        <v>8.26</v>
      </c>
    </row>
    <row r="80" spans="1:21">
      <c r="A80" s="147">
        <v>43025</v>
      </c>
      <c r="B80" s="144">
        <v>7.47</v>
      </c>
      <c r="C80" s="139">
        <v>7.4</v>
      </c>
      <c r="D80" s="145">
        <v>7.39</v>
      </c>
      <c r="E80" s="141">
        <f t="shared" si="0"/>
        <v>7.41</v>
      </c>
      <c r="F80" s="145">
        <v>7.43</v>
      </c>
      <c r="G80" s="141">
        <f t="shared" si="1"/>
        <v>7.4550000000000001</v>
      </c>
      <c r="H80" s="139">
        <v>7.48</v>
      </c>
      <c r="I80" s="142">
        <f t="shared" si="2"/>
        <v>7.5166666666666666</v>
      </c>
      <c r="J80" s="142">
        <f t="shared" si="3"/>
        <v>7.5533333333333337</v>
      </c>
      <c r="K80" s="145">
        <v>7.59</v>
      </c>
      <c r="L80" s="141">
        <f t="shared" si="4"/>
        <v>7.6520000000000001</v>
      </c>
      <c r="M80" s="141">
        <f t="shared" si="5"/>
        <v>7.7140000000000004</v>
      </c>
      <c r="N80" s="141">
        <f t="shared" si="6"/>
        <v>7.7759999999999998</v>
      </c>
      <c r="O80" s="141">
        <f t="shared" si="7"/>
        <v>7.8380000000000001</v>
      </c>
      <c r="P80" s="139">
        <v>7.9</v>
      </c>
      <c r="Q80" s="142">
        <f t="shared" si="8"/>
        <v>7.976</v>
      </c>
      <c r="R80" s="142">
        <f t="shared" si="9"/>
        <v>8.0519999999999996</v>
      </c>
      <c r="S80" s="142">
        <f t="shared" si="10"/>
        <v>8.1280000000000001</v>
      </c>
      <c r="T80" s="142">
        <f t="shared" si="11"/>
        <v>8.2039999999999988</v>
      </c>
      <c r="U80" s="146">
        <v>8.2799999999999994</v>
      </c>
    </row>
    <row r="81" spans="1:21">
      <c r="A81" s="147">
        <v>43024</v>
      </c>
      <c r="B81" s="144">
        <v>7.45</v>
      </c>
      <c r="C81" s="139">
        <v>7.38</v>
      </c>
      <c r="D81" s="145">
        <v>7.37</v>
      </c>
      <c r="E81" s="141">
        <f t="shared" si="0"/>
        <v>7.3849999999999998</v>
      </c>
      <c r="F81" s="145">
        <v>7.4</v>
      </c>
      <c r="G81" s="141">
        <f t="shared" si="1"/>
        <v>7.43</v>
      </c>
      <c r="H81" s="139">
        <v>7.46</v>
      </c>
      <c r="I81" s="142">
        <f t="shared" si="2"/>
        <v>7.503333333333333</v>
      </c>
      <c r="J81" s="142">
        <f t="shared" si="3"/>
        <v>7.5466666666666669</v>
      </c>
      <c r="K81" s="145">
        <v>7.59</v>
      </c>
      <c r="L81" s="141">
        <f t="shared" si="4"/>
        <v>7.6559999999999997</v>
      </c>
      <c r="M81" s="141">
        <f t="shared" si="5"/>
        <v>7.7219999999999995</v>
      </c>
      <c r="N81" s="141">
        <f t="shared" si="6"/>
        <v>7.7880000000000003</v>
      </c>
      <c r="O81" s="141">
        <f t="shared" si="7"/>
        <v>7.8540000000000001</v>
      </c>
      <c r="P81" s="139">
        <v>7.92</v>
      </c>
      <c r="Q81" s="142">
        <f t="shared" si="8"/>
        <v>8.0020000000000007</v>
      </c>
      <c r="R81" s="142">
        <f t="shared" si="9"/>
        <v>8.0839999999999996</v>
      </c>
      <c r="S81" s="142">
        <f t="shared" si="10"/>
        <v>8.1660000000000004</v>
      </c>
      <c r="T81" s="142">
        <f t="shared" si="11"/>
        <v>8.2479999999999993</v>
      </c>
      <c r="U81" s="146">
        <v>8.33</v>
      </c>
    </row>
    <row r="82" spans="1:21">
      <c r="A82" s="147">
        <v>43021</v>
      </c>
      <c r="B82" s="144">
        <v>7.47</v>
      </c>
      <c r="C82" s="139">
        <v>7.37</v>
      </c>
      <c r="D82" s="145">
        <v>7.34</v>
      </c>
      <c r="E82" s="141">
        <f t="shared" si="0"/>
        <v>7.35</v>
      </c>
      <c r="F82" s="145">
        <v>7.36</v>
      </c>
      <c r="G82" s="141">
        <f t="shared" si="1"/>
        <v>7.3849999999999998</v>
      </c>
      <c r="H82" s="139">
        <v>7.41</v>
      </c>
      <c r="I82" s="142">
        <f t="shared" si="2"/>
        <v>7.456666666666667</v>
      </c>
      <c r="J82" s="142">
        <f t="shared" si="3"/>
        <v>7.503333333333333</v>
      </c>
      <c r="K82" s="145">
        <v>7.55</v>
      </c>
      <c r="L82" s="141">
        <f t="shared" si="4"/>
        <v>7.62</v>
      </c>
      <c r="M82" s="141">
        <f t="shared" si="5"/>
        <v>7.69</v>
      </c>
      <c r="N82" s="141">
        <f t="shared" si="6"/>
        <v>7.76</v>
      </c>
      <c r="O82" s="141">
        <f t="shared" si="7"/>
        <v>7.83</v>
      </c>
      <c r="P82" s="139">
        <v>7.9</v>
      </c>
      <c r="Q82" s="142">
        <f t="shared" si="8"/>
        <v>7.984</v>
      </c>
      <c r="R82" s="142">
        <f t="shared" si="9"/>
        <v>8.0679999999999996</v>
      </c>
      <c r="S82" s="142">
        <f t="shared" si="10"/>
        <v>8.152000000000001</v>
      </c>
      <c r="T82" s="142">
        <f t="shared" si="11"/>
        <v>8.2360000000000007</v>
      </c>
      <c r="U82" s="146">
        <v>8.32</v>
      </c>
    </row>
    <row r="83" spans="1:21">
      <c r="A83" s="147">
        <v>43020</v>
      </c>
      <c r="B83" s="144">
        <v>7.56</v>
      </c>
      <c r="C83" s="139">
        <v>7.43</v>
      </c>
      <c r="D83" s="145">
        <v>7.39</v>
      </c>
      <c r="E83" s="141">
        <f t="shared" si="0"/>
        <v>7.38</v>
      </c>
      <c r="F83" s="145">
        <v>7.37</v>
      </c>
      <c r="G83" s="141">
        <f t="shared" si="1"/>
        <v>7.3949999999999996</v>
      </c>
      <c r="H83" s="139">
        <v>7.42</v>
      </c>
      <c r="I83" s="142">
        <f t="shared" si="2"/>
        <v>7.46</v>
      </c>
      <c r="J83" s="142">
        <f t="shared" si="3"/>
        <v>7.5</v>
      </c>
      <c r="K83" s="145">
        <v>7.54</v>
      </c>
      <c r="L83" s="141">
        <f t="shared" si="4"/>
        <v>7.61</v>
      </c>
      <c r="M83" s="141">
        <f t="shared" si="5"/>
        <v>7.68</v>
      </c>
      <c r="N83" s="141">
        <f t="shared" si="6"/>
        <v>7.75</v>
      </c>
      <c r="O83" s="141">
        <f t="shared" si="7"/>
        <v>7.8199999999999994</v>
      </c>
      <c r="P83" s="139">
        <v>7.89</v>
      </c>
      <c r="Q83" s="142">
        <f t="shared" si="8"/>
        <v>7.9719999999999995</v>
      </c>
      <c r="R83" s="142">
        <f t="shared" si="9"/>
        <v>8.0540000000000003</v>
      </c>
      <c r="S83" s="142">
        <f t="shared" si="10"/>
        <v>8.136000000000001</v>
      </c>
      <c r="T83" s="142">
        <f t="shared" si="11"/>
        <v>8.218</v>
      </c>
      <c r="U83" s="146">
        <v>8.3000000000000007</v>
      </c>
    </row>
    <row r="84" spans="1:21">
      <c r="A84" s="147">
        <v>43019</v>
      </c>
      <c r="B84" s="144">
        <v>7.52</v>
      </c>
      <c r="C84" s="139">
        <v>7.41</v>
      </c>
      <c r="D84" s="145">
        <v>7.4</v>
      </c>
      <c r="E84" s="141">
        <f t="shared" si="0"/>
        <v>7.415</v>
      </c>
      <c r="F84" s="145">
        <v>7.43</v>
      </c>
      <c r="G84" s="141">
        <f t="shared" si="1"/>
        <v>7.4550000000000001</v>
      </c>
      <c r="H84" s="139">
        <v>7.48</v>
      </c>
      <c r="I84" s="142">
        <f t="shared" si="2"/>
        <v>7.5200000000000005</v>
      </c>
      <c r="J84" s="142">
        <f t="shared" si="3"/>
        <v>7.56</v>
      </c>
      <c r="K84" s="145">
        <v>7.6</v>
      </c>
      <c r="L84" s="141">
        <f t="shared" si="4"/>
        <v>7.6619999999999999</v>
      </c>
      <c r="M84" s="141">
        <f t="shared" si="5"/>
        <v>7.7240000000000002</v>
      </c>
      <c r="N84" s="141">
        <f t="shared" si="6"/>
        <v>7.7859999999999996</v>
      </c>
      <c r="O84" s="141">
        <f t="shared" si="7"/>
        <v>7.8479999999999999</v>
      </c>
      <c r="P84" s="139">
        <v>7.91</v>
      </c>
      <c r="Q84" s="142">
        <f t="shared" si="8"/>
        <v>7.9859999999999998</v>
      </c>
      <c r="R84" s="142">
        <f t="shared" si="9"/>
        <v>8.0619999999999994</v>
      </c>
      <c r="S84" s="142">
        <f t="shared" si="10"/>
        <v>8.1379999999999999</v>
      </c>
      <c r="T84" s="142">
        <f t="shared" si="11"/>
        <v>8.2139999999999986</v>
      </c>
      <c r="U84" s="146">
        <v>8.2899999999999991</v>
      </c>
    </row>
    <row r="85" spans="1:21">
      <c r="A85" s="147">
        <v>43018</v>
      </c>
      <c r="B85" s="144">
        <v>7.53</v>
      </c>
      <c r="C85" s="139">
        <v>7.43</v>
      </c>
      <c r="D85" s="145">
        <v>7.43</v>
      </c>
      <c r="E85" s="141">
        <f t="shared" si="0"/>
        <v>7.4550000000000001</v>
      </c>
      <c r="F85" s="145">
        <v>7.48</v>
      </c>
      <c r="G85" s="141">
        <f t="shared" si="1"/>
        <v>7.5050000000000008</v>
      </c>
      <c r="H85" s="139">
        <v>7.53</v>
      </c>
      <c r="I85" s="142">
        <f t="shared" si="2"/>
        <v>7.5666666666666664</v>
      </c>
      <c r="J85" s="142">
        <f t="shared" si="3"/>
        <v>7.6033333333333335</v>
      </c>
      <c r="K85" s="145">
        <v>7.64</v>
      </c>
      <c r="L85" s="141">
        <f t="shared" si="4"/>
        <v>7.6959999999999997</v>
      </c>
      <c r="M85" s="141">
        <f t="shared" si="5"/>
        <v>7.7519999999999998</v>
      </c>
      <c r="N85" s="141">
        <f t="shared" si="6"/>
        <v>7.8079999999999998</v>
      </c>
      <c r="O85" s="141">
        <f t="shared" si="7"/>
        <v>7.8639999999999999</v>
      </c>
      <c r="P85" s="139">
        <v>7.92</v>
      </c>
      <c r="Q85" s="142">
        <f t="shared" si="8"/>
        <v>7.992</v>
      </c>
      <c r="R85" s="142">
        <f t="shared" si="9"/>
        <v>8.0640000000000001</v>
      </c>
      <c r="S85" s="142">
        <f t="shared" si="10"/>
        <v>8.1359999999999992</v>
      </c>
      <c r="T85" s="142">
        <f t="shared" si="11"/>
        <v>8.2080000000000002</v>
      </c>
      <c r="U85" s="146">
        <v>8.2799999999999994</v>
      </c>
    </row>
    <row r="86" spans="1:21">
      <c r="A86" s="147">
        <v>43017</v>
      </c>
      <c r="B86" s="144">
        <v>7.55</v>
      </c>
      <c r="C86" s="139">
        <v>7.49</v>
      </c>
      <c r="D86" s="145">
        <v>7.49</v>
      </c>
      <c r="E86" s="141">
        <f t="shared" si="0"/>
        <v>7.51</v>
      </c>
      <c r="F86" s="145">
        <v>7.53</v>
      </c>
      <c r="G86" s="141">
        <f t="shared" si="1"/>
        <v>7.5549999999999997</v>
      </c>
      <c r="H86" s="139">
        <v>7.58</v>
      </c>
      <c r="I86" s="142">
        <f t="shared" si="2"/>
        <v>7.6133333333333333</v>
      </c>
      <c r="J86" s="142">
        <f t="shared" si="3"/>
        <v>7.6466666666666665</v>
      </c>
      <c r="K86" s="145">
        <v>7.68</v>
      </c>
      <c r="L86" s="141">
        <f t="shared" si="4"/>
        <v>7.734</v>
      </c>
      <c r="M86" s="141">
        <f t="shared" si="5"/>
        <v>7.7880000000000003</v>
      </c>
      <c r="N86" s="141">
        <f t="shared" si="6"/>
        <v>7.8419999999999996</v>
      </c>
      <c r="O86" s="141">
        <f t="shared" si="7"/>
        <v>7.8959999999999999</v>
      </c>
      <c r="P86" s="139">
        <v>7.95</v>
      </c>
      <c r="Q86" s="142">
        <f t="shared" si="8"/>
        <v>8.0180000000000007</v>
      </c>
      <c r="R86" s="142">
        <f t="shared" si="9"/>
        <v>8.0860000000000003</v>
      </c>
      <c r="S86" s="142">
        <f t="shared" si="10"/>
        <v>8.1539999999999999</v>
      </c>
      <c r="T86" s="142">
        <f t="shared" si="11"/>
        <v>8.2219999999999995</v>
      </c>
      <c r="U86" s="146">
        <v>8.2899999999999991</v>
      </c>
    </row>
    <row r="87" spans="1:21">
      <c r="A87" s="147">
        <v>43014</v>
      </c>
      <c r="B87" s="144">
        <v>7.56</v>
      </c>
      <c r="C87" s="139">
        <v>7.48</v>
      </c>
      <c r="D87" s="145">
        <v>7.48</v>
      </c>
      <c r="E87" s="141">
        <f t="shared" si="0"/>
        <v>7.4950000000000001</v>
      </c>
      <c r="F87" s="145">
        <v>7.51</v>
      </c>
      <c r="G87" s="141">
        <f t="shared" si="1"/>
        <v>7.5299999999999994</v>
      </c>
      <c r="H87" s="139">
        <v>7.55</v>
      </c>
      <c r="I87" s="142">
        <f t="shared" si="2"/>
        <v>7.583333333333333</v>
      </c>
      <c r="J87" s="142">
        <f t="shared" si="3"/>
        <v>7.6166666666666671</v>
      </c>
      <c r="K87" s="145">
        <v>7.65</v>
      </c>
      <c r="L87" s="141">
        <f t="shared" si="4"/>
        <v>7.7060000000000004</v>
      </c>
      <c r="M87" s="141">
        <f t="shared" si="5"/>
        <v>7.7620000000000005</v>
      </c>
      <c r="N87" s="141">
        <f t="shared" si="6"/>
        <v>7.8179999999999996</v>
      </c>
      <c r="O87" s="141">
        <f t="shared" si="7"/>
        <v>7.8739999999999997</v>
      </c>
      <c r="P87" s="139">
        <v>7.93</v>
      </c>
      <c r="Q87" s="142">
        <f t="shared" si="8"/>
        <v>7.9959999999999996</v>
      </c>
      <c r="R87" s="142">
        <f t="shared" si="9"/>
        <v>8.0619999999999994</v>
      </c>
      <c r="S87" s="142">
        <f t="shared" si="10"/>
        <v>8.1280000000000001</v>
      </c>
      <c r="T87" s="142">
        <f t="shared" si="11"/>
        <v>8.1939999999999991</v>
      </c>
      <c r="U87" s="146">
        <v>8.26</v>
      </c>
    </row>
    <row r="88" spans="1:21">
      <c r="A88" s="147">
        <v>43013</v>
      </c>
      <c r="B88" s="144">
        <v>7.55</v>
      </c>
      <c r="C88" s="139">
        <v>7.48</v>
      </c>
      <c r="D88" s="145">
        <v>7.48</v>
      </c>
      <c r="E88" s="141">
        <f t="shared" si="0"/>
        <v>7.4950000000000001</v>
      </c>
      <c r="F88" s="145">
        <v>7.51</v>
      </c>
      <c r="G88" s="141">
        <f t="shared" si="1"/>
        <v>7.5299999999999994</v>
      </c>
      <c r="H88" s="139">
        <v>7.55</v>
      </c>
      <c r="I88" s="142">
        <f t="shared" si="2"/>
        <v>7.58</v>
      </c>
      <c r="J88" s="142">
        <f t="shared" si="3"/>
        <v>7.6099999999999994</v>
      </c>
      <c r="K88" s="145">
        <v>7.64</v>
      </c>
      <c r="L88" s="141">
        <f t="shared" si="4"/>
        <v>7.694</v>
      </c>
      <c r="M88" s="141">
        <f t="shared" si="5"/>
        <v>7.7480000000000002</v>
      </c>
      <c r="N88" s="141">
        <f t="shared" si="6"/>
        <v>7.8019999999999996</v>
      </c>
      <c r="O88" s="141">
        <f t="shared" si="7"/>
        <v>7.8559999999999999</v>
      </c>
      <c r="P88" s="139">
        <v>7.91</v>
      </c>
      <c r="Q88" s="142">
        <f t="shared" si="8"/>
        <v>7.976</v>
      </c>
      <c r="R88" s="142">
        <f t="shared" si="9"/>
        <v>8.0419999999999998</v>
      </c>
      <c r="S88" s="142">
        <f t="shared" si="10"/>
        <v>8.1080000000000005</v>
      </c>
      <c r="T88" s="142">
        <f t="shared" si="11"/>
        <v>8.1739999999999995</v>
      </c>
      <c r="U88" s="146">
        <v>8.24</v>
      </c>
    </row>
    <row r="89" spans="1:21">
      <c r="A89" s="147">
        <v>43012</v>
      </c>
      <c r="B89" s="144">
        <v>7.57</v>
      </c>
      <c r="C89" s="139">
        <v>7.53</v>
      </c>
      <c r="D89" s="145">
        <v>7.53</v>
      </c>
      <c r="E89" s="141">
        <f t="shared" si="0"/>
        <v>7.54</v>
      </c>
      <c r="F89" s="145">
        <v>7.55</v>
      </c>
      <c r="G89" s="141">
        <f t="shared" si="1"/>
        <v>7.5649999999999995</v>
      </c>
      <c r="H89" s="139">
        <v>7.58</v>
      </c>
      <c r="I89" s="142">
        <f t="shared" si="2"/>
        <v>7.6066666666666665</v>
      </c>
      <c r="J89" s="142">
        <f t="shared" si="3"/>
        <v>7.6333333333333337</v>
      </c>
      <c r="K89" s="145">
        <v>7.66</v>
      </c>
      <c r="L89" s="141">
        <f t="shared" si="4"/>
        <v>7.7119999999999997</v>
      </c>
      <c r="M89" s="141">
        <f t="shared" si="5"/>
        <v>7.7640000000000002</v>
      </c>
      <c r="N89" s="141">
        <f t="shared" si="6"/>
        <v>7.8159999999999998</v>
      </c>
      <c r="O89" s="141">
        <f t="shared" si="7"/>
        <v>7.8680000000000003</v>
      </c>
      <c r="P89" s="139">
        <v>7.92</v>
      </c>
      <c r="Q89" s="142">
        <f t="shared" si="8"/>
        <v>7.9879999999999995</v>
      </c>
      <c r="R89" s="142">
        <f t="shared" si="9"/>
        <v>8.0559999999999992</v>
      </c>
      <c r="S89" s="142">
        <f t="shared" si="10"/>
        <v>8.1240000000000006</v>
      </c>
      <c r="T89" s="142">
        <f t="shared" si="11"/>
        <v>8.1920000000000002</v>
      </c>
      <c r="U89" s="146">
        <v>8.26</v>
      </c>
    </row>
    <row r="90" spans="1:21">
      <c r="A90" s="147">
        <v>43011</v>
      </c>
      <c r="B90" s="144">
        <v>7.61</v>
      </c>
      <c r="C90" s="139">
        <v>7.58</v>
      </c>
      <c r="D90" s="145">
        <v>7.57</v>
      </c>
      <c r="E90" s="141">
        <f t="shared" si="0"/>
        <v>7.58</v>
      </c>
      <c r="F90" s="145">
        <v>7.59</v>
      </c>
      <c r="G90" s="141">
        <f t="shared" si="1"/>
        <v>7.6050000000000004</v>
      </c>
      <c r="H90" s="139">
        <v>7.62</v>
      </c>
      <c r="I90" s="142">
        <f t="shared" si="2"/>
        <v>7.6433333333333335</v>
      </c>
      <c r="J90" s="142">
        <f t="shared" si="3"/>
        <v>7.666666666666667</v>
      </c>
      <c r="K90" s="145">
        <v>7.69</v>
      </c>
      <c r="L90" s="141">
        <f t="shared" si="4"/>
        <v>7.74</v>
      </c>
      <c r="M90" s="141">
        <f t="shared" si="5"/>
        <v>7.79</v>
      </c>
      <c r="N90" s="141">
        <f t="shared" si="6"/>
        <v>7.8400000000000007</v>
      </c>
      <c r="O90" s="141">
        <f t="shared" si="7"/>
        <v>7.8900000000000006</v>
      </c>
      <c r="P90" s="139">
        <v>7.94</v>
      </c>
      <c r="Q90" s="142">
        <f t="shared" si="8"/>
        <v>8.0039999999999996</v>
      </c>
      <c r="R90" s="142">
        <f t="shared" si="9"/>
        <v>8.0679999999999996</v>
      </c>
      <c r="S90" s="142">
        <f t="shared" si="10"/>
        <v>8.1319999999999997</v>
      </c>
      <c r="T90" s="142">
        <f t="shared" si="11"/>
        <v>8.1959999999999997</v>
      </c>
      <c r="U90" s="146">
        <v>8.26</v>
      </c>
    </row>
    <row r="91" spans="1:21">
      <c r="A91" s="147">
        <v>43010</v>
      </c>
      <c r="B91" s="144">
        <v>7.58</v>
      </c>
      <c r="C91" s="139">
        <v>7.58</v>
      </c>
      <c r="D91" s="145">
        <v>7.59</v>
      </c>
      <c r="E91" s="141">
        <f t="shared" si="0"/>
        <v>7.5949999999999998</v>
      </c>
      <c r="F91" s="145">
        <v>7.6</v>
      </c>
      <c r="G91" s="141">
        <f t="shared" si="1"/>
        <v>7.6050000000000004</v>
      </c>
      <c r="H91" s="139">
        <v>7.61</v>
      </c>
      <c r="I91" s="142">
        <f t="shared" si="2"/>
        <v>7.6366666666666667</v>
      </c>
      <c r="J91" s="142">
        <f t="shared" si="3"/>
        <v>7.663333333333334</v>
      </c>
      <c r="K91" s="145">
        <v>7.69</v>
      </c>
      <c r="L91" s="141">
        <f t="shared" si="4"/>
        <v>7.742</v>
      </c>
      <c r="M91" s="141">
        <f t="shared" si="5"/>
        <v>7.7940000000000005</v>
      </c>
      <c r="N91" s="141">
        <f t="shared" si="6"/>
        <v>7.8460000000000001</v>
      </c>
      <c r="O91" s="141">
        <f t="shared" si="7"/>
        <v>7.8980000000000006</v>
      </c>
      <c r="P91" s="139">
        <v>7.95</v>
      </c>
      <c r="Q91" s="142">
        <f t="shared" si="8"/>
        <v>8.0180000000000007</v>
      </c>
      <c r="R91" s="142">
        <f t="shared" si="9"/>
        <v>8.0860000000000003</v>
      </c>
      <c r="S91" s="142">
        <f t="shared" si="10"/>
        <v>8.1539999999999999</v>
      </c>
      <c r="T91" s="142">
        <f t="shared" si="11"/>
        <v>8.2219999999999995</v>
      </c>
      <c r="U91" s="146">
        <v>8.2899999999999991</v>
      </c>
    </row>
    <row r="92" spans="1:21">
      <c r="A92" s="147">
        <v>43007</v>
      </c>
      <c r="B92" s="144">
        <v>7.61</v>
      </c>
      <c r="C92" s="139">
        <v>7.59</v>
      </c>
      <c r="D92" s="145">
        <v>7.59</v>
      </c>
      <c r="E92" s="141">
        <f t="shared" si="0"/>
        <v>7.58</v>
      </c>
      <c r="F92" s="145">
        <v>7.57</v>
      </c>
      <c r="G92" s="141">
        <f t="shared" si="1"/>
        <v>7.5750000000000002</v>
      </c>
      <c r="H92" s="139">
        <v>7.58</v>
      </c>
      <c r="I92" s="142">
        <f t="shared" si="2"/>
        <v>7.6033333333333335</v>
      </c>
      <c r="J92" s="142">
        <f t="shared" si="3"/>
        <v>7.6266666666666669</v>
      </c>
      <c r="K92" s="145">
        <v>7.65</v>
      </c>
      <c r="L92" s="141">
        <f t="shared" si="4"/>
        <v>7.7</v>
      </c>
      <c r="M92" s="141">
        <f t="shared" si="5"/>
        <v>7.75</v>
      </c>
      <c r="N92" s="141">
        <f t="shared" si="6"/>
        <v>7.8000000000000007</v>
      </c>
      <c r="O92" s="141">
        <f t="shared" si="7"/>
        <v>7.8500000000000005</v>
      </c>
      <c r="P92" s="139">
        <v>7.9</v>
      </c>
      <c r="Q92" s="142">
        <f t="shared" si="8"/>
        <v>7.9640000000000004</v>
      </c>
      <c r="R92" s="142">
        <f t="shared" si="9"/>
        <v>8.0280000000000005</v>
      </c>
      <c r="S92" s="142">
        <f t="shared" si="10"/>
        <v>8.0920000000000005</v>
      </c>
      <c r="T92" s="142">
        <f t="shared" si="11"/>
        <v>8.1560000000000006</v>
      </c>
      <c r="U92" s="146">
        <v>8.2200000000000006</v>
      </c>
    </row>
    <row r="93" spans="1:21">
      <c r="A93" s="147">
        <v>43006</v>
      </c>
      <c r="B93" s="144">
        <v>7.63</v>
      </c>
      <c r="C93" s="139">
        <v>7.62</v>
      </c>
      <c r="D93" s="145">
        <v>7.62</v>
      </c>
      <c r="E93" s="141">
        <f t="shared" si="0"/>
        <v>7.62</v>
      </c>
      <c r="F93" s="145">
        <v>7.62</v>
      </c>
      <c r="G93" s="141">
        <f t="shared" si="1"/>
        <v>7.62</v>
      </c>
      <c r="H93" s="139">
        <v>7.62</v>
      </c>
      <c r="I93" s="142">
        <f t="shared" si="2"/>
        <v>7.6433333333333335</v>
      </c>
      <c r="J93" s="142">
        <f t="shared" si="3"/>
        <v>7.666666666666667</v>
      </c>
      <c r="K93" s="145">
        <v>7.69</v>
      </c>
      <c r="L93" s="141">
        <f t="shared" si="4"/>
        <v>7.734</v>
      </c>
      <c r="M93" s="141">
        <f t="shared" si="5"/>
        <v>7.7780000000000005</v>
      </c>
      <c r="N93" s="141">
        <f t="shared" si="6"/>
        <v>7.8220000000000001</v>
      </c>
      <c r="O93" s="141">
        <f t="shared" si="7"/>
        <v>7.8660000000000005</v>
      </c>
      <c r="P93" s="139">
        <v>7.91</v>
      </c>
      <c r="Q93" s="142">
        <f t="shared" si="8"/>
        <v>7.9700000000000006</v>
      </c>
      <c r="R93" s="142">
        <f t="shared" si="9"/>
        <v>8.0300000000000011</v>
      </c>
      <c r="S93" s="142">
        <f t="shared" si="10"/>
        <v>8.09</v>
      </c>
      <c r="T93" s="142">
        <f t="shared" si="11"/>
        <v>8.15</v>
      </c>
      <c r="U93" s="146">
        <v>8.2100000000000009</v>
      </c>
    </row>
    <row r="94" spans="1:21">
      <c r="A94" s="147">
        <v>43005</v>
      </c>
      <c r="B94" s="144">
        <v>7.63</v>
      </c>
      <c r="C94" s="139">
        <v>7.63</v>
      </c>
      <c r="D94" s="145">
        <v>7.64</v>
      </c>
      <c r="E94" s="141">
        <f t="shared" si="0"/>
        <v>7.6449999999999996</v>
      </c>
      <c r="F94" s="145">
        <v>7.65</v>
      </c>
      <c r="G94" s="141">
        <f t="shared" si="1"/>
        <v>7.6550000000000002</v>
      </c>
      <c r="H94" s="139">
        <v>7.66</v>
      </c>
      <c r="I94" s="142">
        <f t="shared" si="2"/>
        <v>7.6866666666666665</v>
      </c>
      <c r="J94" s="142">
        <f t="shared" si="3"/>
        <v>7.7133333333333338</v>
      </c>
      <c r="K94" s="145">
        <v>7.74</v>
      </c>
      <c r="L94" s="141">
        <f t="shared" si="4"/>
        <v>7.79</v>
      </c>
      <c r="M94" s="141">
        <f t="shared" si="5"/>
        <v>7.84</v>
      </c>
      <c r="N94" s="141">
        <f t="shared" si="6"/>
        <v>7.8900000000000006</v>
      </c>
      <c r="O94" s="141">
        <f t="shared" si="7"/>
        <v>7.94</v>
      </c>
      <c r="P94" s="139">
        <v>7.99</v>
      </c>
      <c r="Q94" s="142">
        <f t="shared" si="8"/>
        <v>8.0579999999999998</v>
      </c>
      <c r="R94" s="142">
        <f t="shared" si="9"/>
        <v>8.1259999999999994</v>
      </c>
      <c r="S94" s="142">
        <f t="shared" si="10"/>
        <v>8.1940000000000008</v>
      </c>
      <c r="T94" s="142">
        <f t="shared" si="11"/>
        <v>8.2620000000000005</v>
      </c>
      <c r="U94" s="146">
        <v>8.33</v>
      </c>
    </row>
    <row r="95" spans="1:21">
      <c r="A95" s="147">
        <v>43004</v>
      </c>
      <c r="B95" s="144">
        <v>7.61</v>
      </c>
      <c r="C95" s="139">
        <v>7.6</v>
      </c>
      <c r="D95" s="145">
        <v>7.6</v>
      </c>
      <c r="E95" s="141">
        <f t="shared" si="0"/>
        <v>7.5949999999999998</v>
      </c>
      <c r="F95" s="145">
        <v>7.59</v>
      </c>
      <c r="G95" s="141">
        <f t="shared" si="1"/>
        <v>7.6</v>
      </c>
      <c r="H95" s="139">
        <v>7.61</v>
      </c>
      <c r="I95" s="142">
        <f t="shared" si="2"/>
        <v>7.6400000000000006</v>
      </c>
      <c r="J95" s="142">
        <f t="shared" si="3"/>
        <v>7.67</v>
      </c>
      <c r="K95" s="145">
        <v>7.7</v>
      </c>
      <c r="L95" s="141">
        <f t="shared" si="4"/>
        <v>7.7519999999999998</v>
      </c>
      <c r="M95" s="141">
        <f t="shared" si="5"/>
        <v>7.8040000000000003</v>
      </c>
      <c r="N95" s="141">
        <f t="shared" si="6"/>
        <v>7.8559999999999999</v>
      </c>
      <c r="O95" s="141">
        <f t="shared" si="7"/>
        <v>7.9080000000000004</v>
      </c>
      <c r="P95" s="139">
        <v>7.96</v>
      </c>
      <c r="Q95" s="142">
        <f t="shared" si="8"/>
        <v>8.0299999999999994</v>
      </c>
      <c r="R95" s="142">
        <f t="shared" si="9"/>
        <v>8.1</v>
      </c>
      <c r="S95" s="142">
        <f t="shared" si="10"/>
        <v>8.17</v>
      </c>
      <c r="T95" s="142">
        <f t="shared" si="11"/>
        <v>8.24</v>
      </c>
      <c r="U95" s="146">
        <v>8.31</v>
      </c>
    </row>
    <row r="96" spans="1:21">
      <c r="A96" s="147">
        <v>43003</v>
      </c>
      <c r="B96" s="144">
        <v>7.55</v>
      </c>
      <c r="C96" s="139">
        <v>7.53</v>
      </c>
      <c r="D96" s="145">
        <v>7.53</v>
      </c>
      <c r="E96" s="141">
        <f t="shared" si="0"/>
        <v>7.5350000000000001</v>
      </c>
      <c r="F96" s="145">
        <v>7.54</v>
      </c>
      <c r="G96" s="141">
        <f t="shared" si="1"/>
        <v>7.55</v>
      </c>
      <c r="H96" s="139">
        <v>7.56</v>
      </c>
      <c r="I96" s="142">
        <f t="shared" si="2"/>
        <v>7.5933333333333328</v>
      </c>
      <c r="J96" s="142">
        <f t="shared" si="3"/>
        <v>7.6266666666666669</v>
      </c>
      <c r="K96" s="145">
        <v>7.66</v>
      </c>
      <c r="L96" s="141">
        <f t="shared" si="4"/>
        <v>7.72</v>
      </c>
      <c r="M96" s="141">
        <f t="shared" si="5"/>
        <v>7.78</v>
      </c>
      <c r="N96" s="141">
        <f t="shared" si="6"/>
        <v>7.84</v>
      </c>
      <c r="O96" s="141">
        <f t="shared" si="7"/>
        <v>7.9</v>
      </c>
      <c r="P96" s="139">
        <v>7.96</v>
      </c>
      <c r="Q96" s="142">
        <f t="shared" si="8"/>
        <v>8.0340000000000007</v>
      </c>
      <c r="R96" s="142">
        <f t="shared" si="9"/>
        <v>8.1080000000000005</v>
      </c>
      <c r="S96" s="142">
        <f t="shared" si="10"/>
        <v>8.1820000000000004</v>
      </c>
      <c r="T96" s="142">
        <f t="shared" si="11"/>
        <v>8.2560000000000002</v>
      </c>
      <c r="U96" s="146">
        <v>8.33</v>
      </c>
    </row>
    <row r="97" spans="1:21">
      <c r="A97" s="147">
        <v>43000</v>
      </c>
      <c r="B97" s="144">
        <v>7.53</v>
      </c>
      <c r="C97" s="139">
        <v>7.53</v>
      </c>
      <c r="D97" s="145">
        <v>7.53</v>
      </c>
      <c r="E97" s="141">
        <f t="shared" si="0"/>
        <v>7.53</v>
      </c>
      <c r="F97" s="145">
        <v>7.53</v>
      </c>
      <c r="G97" s="141">
        <f t="shared" si="1"/>
        <v>7.54</v>
      </c>
      <c r="H97" s="139">
        <v>7.55</v>
      </c>
      <c r="I97" s="142">
        <f t="shared" si="2"/>
        <v>7.5766666666666662</v>
      </c>
      <c r="J97" s="142">
        <f t="shared" si="3"/>
        <v>7.6033333333333335</v>
      </c>
      <c r="K97" s="145">
        <v>7.63</v>
      </c>
      <c r="L97" s="141">
        <f t="shared" si="4"/>
        <v>7.6859999999999999</v>
      </c>
      <c r="M97" s="141">
        <f t="shared" si="5"/>
        <v>7.742</v>
      </c>
      <c r="N97" s="141">
        <f t="shared" si="6"/>
        <v>7.798</v>
      </c>
      <c r="O97" s="141">
        <f t="shared" si="7"/>
        <v>7.8540000000000001</v>
      </c>
      <c r="P97" s="139">
        <v>7.91</v>
      </c>
      <c r="Q97" s="142">
        <f t="shared" si="8"/>
        <v>7.984</v>
      </c>
      <c r="R97" s="142">
        <f t="shared" si="9"/>
        <v>8.0579999999999998</v>
      </c>
      <c r="S97" s="142">
        <f t="shared" si="10"/>
        <v>8.1319999999999997</v>
      </c>
      <c r="T97" s="142">
        <f t="shared" si="11"/>
        <v>8.2059999999999995</v>
      </c>
      <c r="U97" s="146">
        <v>8.2799999999999994</v>
      </c>
    </row>
    <row r="98" spans="1:21">
      <c r="A98" s="147">
        <v>42999</v>
      </c>
      <c r="B98" s="144">
        <v>7.58</v>
      </c>
      <c r="C98" s="139">
        <v>7.58</v>
      </c>
      <c r="D98" s="145">
        <v>7.57</v>
      </c>
      <c r="E98" s="141">
        <f t="shared" si="0"/>
        <v>7.5600000000000005</v>
      </c>
      <c r="F98" s="145">
        <v>7.55</v>
      </c>
      <c r="G98" s="141">
        <f t="shared" si="1"/>
        <v>7.55</v>
      </c>
      <c r="H98" s="139">
        <v>7.55</v>
      </c>
      <c r="I98" s="142">
        <f t="shared" si="2"/>
        <v>7.5766666666666662</v>
      </c>
      <c r="J98" s="142">
        <f t="shared" si="3"/>
        <v>7.6033333333333335</v>
      </c>
      <c r="K98" s="145">
        <v>7.63</v>
      </c>
      <c r="L98" s="141">
        <f t="shared" si="4"/>
        <v>7.6859999999999999</v>
      </c>
      <c r="M98" s="141">
        <f t="shared" si="5"/>
        <v>7.742</v>
      </c>
      <c r="N98" s="141">
        <f t="shared" si="6"/>
        <v>7.798</v>
      </c>
      <c r="O98" s="141">
        <f t="shared" si="7"/>
        <v>7.8540000000000001</v>
      </c>
      <c r="P98" s="139">
        <v>7.91</v>
      </c>
      <c r="Q98" s="142">
        <f t="shared" si="8"/>
        <v>7.9859999999999998</v>
      </c>
      <c r="R98" s="142">
        <f t="shared" si="9"/>
        <v>8.0619999999999994</v>
      </c>
      <c r="S98" s="142">
        <f t="shared" si="10"/>
        <v>8.1379999999999999</v>
      </c>
      <c r="T98" s="142">
        <f t="shared" si="11"/>
        <v>8.2139999999999986</v>
      </c>
      <c r="U98" s="146">
        <v>8.2899999999999991</v>
      </c>
    </row>
    <row r="99" spans="1:21">
      <c r="A99" s="147">
        <v>42998</v>
      </c>
      <c r="B99" s="144">
        <v>7.6</v>
      </c>
      <c r="C99" s="139">
        <v>7.56</v>
      </c>
      <c r="D99" s="145">
        <v>7.53</v>
      </c>
      <c r="E99" s="141">
        <f t="shared" si="0"/>
        <v>7.5150000000000006</v>
      </c>
      <c r="F99" s="145">
        <v>7.5</v>
      </c>
      <c r="G99" s="141">
        <f t="shared" si="1"/>
        <v>7.5049999999999999</v>
      </c>
      <c r="H99" s="139">
        <v>7.51</v>
      </c>
      <c r="I99" s="142">
        <f t="shared" si="2"/>
        <v>7.54</v>
      </c>
      <c r="J99" s="142">
        <f t="shared" si="3"/>
        <v>7.5699999999999994</v>
      </c>
      <c r="K99" s="145">
        <v>7.6</v>
      </c>
      <c r="L99" s="141">
        <f t="shared" si="4"/>
        <v>7.66</v>
      </c>
      <c r="M99" s="141">
        <f t="shared" si="5"/>
        <v>7.72</v>
      </c>
      <c r="N99" s="141">
        <f t="shared" si="6"/>
        <v>7.78</v>
      </c>
      <c r="O99" s="141">
        <f t="shared" si="7"/>
        <v>7.84</v>
      </c>
      <c r="P99" s="139">
        <v>7.9</v>
      </c>
      <c r="Q99" s="142">
        <f t="shared" si="8"/>
        <v>7.976</v>
      </c>
      <c r="R99" s="142">
        <f t="shared" si="9"/>
        <v>8.0519999999999996</v>
      </c>
      <c r="S99" s="142">
        <f t="shared" si="10"/>
        <v>8.1280000000000001</v>
      </c>
      <c r="T99" s="142">
        <f t="shared" si="11"/>
        <v>8.2039999999999988</v>
      </c>
      <c r="U99" s="146">
        <v>8.2799999999999994</v>
      </c>
    </row>
    <row r="100" spans="1:21">
      <c r="A100" s="147">
        <v>42997</v>
      </c>
      <c r="B100" s="144">
        <v>7.61</v>
      </c>
      <c r="C100" s="139">
        <v>7.59</v>
      </c>
      <c r="D100" s="145">
        <v>7.56</v>
      </c>
      <c r="E100" s="141">
        <f t="shared" si="0"/>
        <v>7.5449999999999999</v>
      </c>
      <c r="F100" s="145">
        <v>7.53</v>
      </c>
      <c r="G100" s="141">
        <f t="shared" si="1"/>
        <v>7.5350000000000001</v>
      </c>
      <c r="H100" s="139">
        <v>7.54</v>
      </c>
      <c r="I100" s="142">
        <f t="shared" si="2"/>
        <v>7.5666666666666664</v>
      </c>
      <c r="J100" s="142">
        <f t="shared" si="3"/>
        <v>7.5933333333333337</v>
      </c>
      <c r="K100" s="145">
        <v>7.62</v>
      </c>
      <c r="L100" s="141">
        <f t="shared" si="4"/>
        <v>7.6779999999999999</v>
      </c>
      <c r="M100" s="141">
        <f t="shared" si="5"/>
        <v>7.7359999999999998</v>
      </c>
      <c r="N100" s="141">
        <f t="shared" si="6"/>
        <v>7.7940000000000005</v>
      </c>
      <c r="O100" s="141">
        <f t="shared" si="7"/>
        <v>7.8520000000000003</v>
      </c>
      <c r="P100" s="139">
        <v>7.91</v>
      </c>
      <c r="Q100" s="142">
        <f t="shared" si="8"/>
        <v>7.984</v>
      </c>
      <c r="R100" s="142">
        <f t="shared" si="9"/>
        <v>8.0579999999999998</v>
      </c>
      <c r="S100" s="142">
        <f t="shared" si="10"/>
        <v>8.1319999999999997</v>
      </c>
      <c r="T100" s="142">
        <f t="shared" si="11"/>
        <v>8.2059999999999995</v>
      </c>
      <c r="U100" s="146">
        <v>8.2799999999999994</v>
      </c>
    </row>
    <row r="101" spans="1:21">
      <c r="A101" s="147">
        <v>42996</v>
      </c>
      <c r="B101" s="144">
        <v>7.61</v>
      </c>
      <c r="C101" s="139">
        <v>7.59</v>
      </c>
      <c r="D101" s="145">
        <v>7.57</v>
      </c>
      <c r="E101" s="141">
        <f t="shared" si="0"/>
        <v>7.5549999999999997</v>
      </c>
      <c r="F101" s="145">
        <v>7.54</v>
      </c>
      <c r="G101" s="141">
        <f t="shared" si="1"/>
        <v>7.54</v>
      </c>
      <c r="H101" s="139">
        <v>7.54</v>
      </c>
      <c r="I101" s="142">
        <f t="shared" si="2"/>
        <v>7.57</v>
      </c>
      <c r="J101" s="142">
        <f t="shared" si="3"/>
        <v>7.6</v>
      </c>
      <c r="K101" s="145">
        <v>7.63</v>
      </c>
      <c r="L101" s="141">
        <f t="shared" si="4"/>
        <v>7.6879999999999997</v>
      </c>
      <c r="M101" s="141">
        <f t="shared" si="5"/>
        <v>7.7459999999999996</v>
      </c>
      <c r="N101" s="141">
        <f t="shared" si="6"/>
        <v>7.8040000000000003</v>
      </c>
      <c r="O101" s="141">
        <f t="shared" si="7"/>
        <v>7.8620000000000001</v>
      </c>
      <c r="P101" s="139">
        <v>7.92</v>
      </c>
      <c r="Q101" s="142">
        <f t="shared" si="8"/>
        <v>7.9939999999999998</v>
      </c>
      <c r="R101" s="142">
        <f t="shared" si="9"/>
        <v>8.0679999999999996</v>
      </c>
      <c r="S101" s="142">
        <f t="shared" si="10"/>
        <v>8.1419999999999995</v>
      </c>
      <c r="T101" s="142">
        <f t="shared" si="11"/>
        <v>8.2159999999999993</v>
      </c>
      <c r="U101" s="146">
        <v>8.2899999999999991</v>
      </c>
    </row>
    <row r="102" spans="1:21">
      <c r="A102" s="147">
        <v>42993</v>
      </c>
      <c r="B102" s="144">
        <v>7.6</v>
      </c>
      <c r="C102" s="139">
        <v>7.61</v>
      </c>
      <c r="D102" s="145">
        <v>7.58</v>
      </c>
      <c r="E102" s="141">
        <f t="shared" si="0"/>
        <v>7.55</v>
      </c>
      <c r="F102" s="145">
        <v>7.52</v>
      </c>
      <c r="G102" s="141">
        <f t="shared" si="1"/>
        <v>7.51</v>
      </c>
      <c r="H102" s="139">
        <v>7.5</v>
      </c>
      <c r="I102" s="142">
        <f t="shared" si="2"/>
        <v>7.5266666666666664</v>
      </c>
      <c r="J102" s="142">
        <f t="shared" si="3"/>
        <v>7.5533333333333337</v>
      </c>
      <c r="K102" s="145">
        <v>7.58</v>
      </c>
      <c r="L102" s="141">
        <f t="shared" si="4"/>
        <v>7.6379999999999999</v>
      </c>
      <c r="M102" s="141">
        <f t="shared" si="5"/>
        <v>7.6959999999999997</v>
      </c>
      <c r="N102" s="141">
        <f t="shared" si="6"/>
        <v>7.7540000000000004</v>
      </c>
      <c r="O102" s="141">
        <f t="shared" si="7"/>
        <v>7.8120000000000003</v>
      </c>
      <c r="P102" s="139">
        <v>7.87</v>
      </c>
      <c r="Q102" s="142">
        <f t="shared" si="8"/>
        <v>7.9420000000000002</v>
      </c>
      <c r="R102" s="142">
        <f t="shared" si="9"/>
        <v>8.0139999999999993</v>
      </c>
      <c r="S102" s="142">
        <f t="shared" si="10"/>
        <v>8.0860000000000003</v>
      </c>
      <c r="T102" s="142">
        <f t="shared" si="11"/>
        <v>8.1580000000000013</v>
      </c>
      <c r="U102" s="146">
        <v>8.23</v>
      </c>
    </row>
    <row r="103" spans="1:21">
      <c r="A103" s="147">
        <v>42992</v>
      </c>
      <c r="B103" s="144">
        <v>7.65</v>
      </c>
      <c r="C103" s="139">
        <v>7.62</v>
      </c>
      <c r="D103" s="145">
        <v>7.59</v>
      </c>
      <c r="E103" s="141">
        <f t="shared" si="0"/>
        <v>7.5600000000000005</v>
      </c>
      <c r="F103" s="145">
        <v>7.53</v>
      </c>
      <c r="G103" s="141">
        <f t="shared" si="1"/>
        <v>7.5250000000000004</v>
      </c>
      <c r="H103" s="139">
        <v>7.52</v>
      </c>
      <c r="I103" s="142">
        <f t="shared" si="2"/>
        <v>7.546666666666666</v>
      </c>
      <c r="J103" s="142">
        <f t="shared" si="3"/>
        <v>7.5733333333333333</v>
      </c>
      <c r="K103" s="145">
        <v>7.6</v>
      </c>
      <c r="L103" s="141">
        <f t="shared" si="4"/>
        <v>7.6579999999999995</v>
      </c>
      <c r="M103" s="141">
        <f t="shared" si="5"/>
        <v>7.7159999999999993</v>
      </c>
      <c r="N103" s="141">
        <f t="shared" si="6"/>
        <v>7.774</v>
      </c>
      <c r="O103" s="141">
        <f t="shared" si="7"/>
        <v>7.8319999999999999</v>
      </c>
      <c r="P103" s="139">
        <v>7.89</v>
      </c>
      <c r="Q103" s="142">
        <f t="shared" si="8"/>
        <v>7.96</v>
      </c>
      <c r="R103" s="142">
        <f t="shared" si="9"/>
        <v>8.0299999999999994</v>
      </c>
      <c r="S103" s="142">
        <f t="shared" si="10"/>
        <v>8.1</v>
      </c>
      <c r="T103" s="142">
        <f t="shared" si="11"/>
        <v>8.17</v>
      </c>
      <c r="U103" s="146">
        <v>8.24</v>
      </c>
    </row>
    <row r="104" spans="1:21">
      <c r="A104" s="147">
        <v>42991</v>
      </c>
      <c r="B104" s="144">
        <v>7.65</v>
      </c>
      <c r="C104" s="139">
        <v>7.63</v>
      </c>
      <c r="D104" s="145">
        <v>7.59</v>
      </c>
      <c r="E104" s="141">
        <f t="shared" si="0"/>
        <v>7.5600000000000005</v>
      </c>
      <c r="F104" s="145">
        <v>7.53</v>
      </c>
      <c r="G104" s="141">
        <f t="shared" si="1"/>
        <v>7.52</v>
      </c>
      <c r="H104" s="139">
        <v>7.51</v>
      </c>
      <c r="I104" s="142">
        <f t="shared" si="2"/>
        <v>7.5366666666666662</v>
      </c>
      <c r="J104" s="142">
        <f t="shared" si="3"/>
        <v>7.5633333333333335</v>
      </c>
      <c r="K104" s="145">
        <v>7.59</v>
      </c>
      <c r="L104" s="141">
        <f t="shared" si="4"/>
        <v>7.6479999999999997</v>
      </c>
      <c r="M104" s="141">
        <f t="shared" si="5"/>
        <v>7.7059999999999995</v>
      </c>
      <c r="N104" s="141">
        <f t="shared" si="6"/>
        <v>7.7640000000000002</v>
      </c>
      <c r="O104" s="141">
        <f t="shared" si="7"/>
        <v>7.8220000000000001</v>
      </c>
      <c r="P104" s="139">
        <v>7.88</v>
      </c>
      <c r="Q104" s="142">
        <f t="shared" si="8"/>
        <v>7.952</v>
      </c>
      <c r="R104" s="142">
        <f t="shared" si="9"/>
        <v>8.0240000000000009</v>
      </c>
      <c r="S104" s="142">
        <f t="shared" si="10"/>
        <v>8.0960000000000001</v>
      </c>
      <c r="T104" s="142">
        <f t="shared" si="11"/>
        <v>8.1679999999999993</v>
      </c>
      <c r="U104" s="146">
        <v>8.24</v>
      </c>
    </row>
    <row r="105" spans="1:21">
      <c r="A105" s="147">
        <v>42990</v>
      </c>
      <c r="B105" s="144">
        <v>7.66</v>
      </c>
      <c r="C105" s="139">
        <v>7.63</v>
      </c>
      <c r="D105" s="145">
        <v>7.6</v>
      </c>
      <c r="E105" s="141">
        <f t="shared" si="0"/>
        <v>7.57</v>
      </c>
      <c r="F105" s="145">
        <v>7.54</v>
      </c>
      <c r="G105" s="141">
        <f t="shared" si="1"/>
        <v>7.5299999999999994</v>
      </c>
      <c r="H105" s="139">
        <v>7.52</v>
      </c>
      <c r="I105" s="142">
        <f t="shared" si="2"/>
        <v>7.543333333333333</v>
      </c>
      <c r="J105" s="142">
        <f t="shared" si="3"/>
        <v>7.5666666666666664</v>
      </c>
      <c r="K105" s="145">
        <v>7.59</v>
      </c>
      <c r="L105" s="141">
        <f t="shared" si="4"/>
        <v>7.6479999999999997</v>
      </c>
      <c r="M105" s="141">
        <f t="shared" si="5"/>
        <v>7.7059999999999995</v>
      </c>
      <c r="N105" s="141">
        <f t="shared" si="6"/>
        <v>7.7640000000000002</v>
      </c>
      <c r="O105" s="141">
        <f t="shared" si="7"/>
        <v>7.8220000000000001</v>
      </c>
      <c r="P105" s="139">
        <v>7.88</v>
      </c>
      <c r="Q105" s="142">
        <f t="shared" si="8"/>
        <v>7.9539999999999997</v>
      </c>
      <c r="R105" s="142">
        <f t="shared" si="9"/>
        <v>8.0280000000000005</v>
      </c>
      <c r="S105" s="142">
        <f t="shared" si="10"/>
        <v>8.1020000000000003</v>
      </c>
      <c r="T105" s="142">
        <f t="shared" si="11"/>
        <v>8.1760000000000002</v>
      </c>
      <c r="U105" s="146">
        <v>8.25</v>
      </c>
    </row>
    <row r="106" spans="1:21">
      <c r="A106" s="147">
        <v>42989</v>
      </c>
      <c r="B106" s="144">
        <v>7.66</v>
      </c>
      <c r="C106" s="139">
        <v>7.63</v>
      </c>
      <c r="D106" s="145">
        <v>7.59</v>
      </c>
      <c r="E106" s="141">
        <f t="shared" si="0"/>
        <v>7.5549999999999997</v>
      </c>
      <c r="F106" s="145">
        <v>7.52</v>
      </c>
      <c r="G106" s="141">
        <f t="shared" si="1"/>
        <v>7.5049999999999999</v>
      </c>
      <c r="H106" s="139">
        <v>7.49</v>
      </c>
      <c r="I106" s="142">
        <f t="shared" si="2"/>
        <v>7.5133333333333336</v>
      </c>
      <c r="J106" s="142">
        <f t="shared" si="3"/>
        <v>7.5366666666666662</v>
      </c>
      <c r="K106" s="145">
        <v>7.56</v>
      </c>
      <c r="L106" s="141">
        <f t="shared" si="4"/>
        <v>7.62</v>
      </c>
      <c r="M106" s="141">
        <f t="shared" si="5"/>
        <v>7.68</v>
      </c>
      <c r="N106" s="141">
        <f t="shared" si="6"/>
        <v>7.74</v>
      </c>
      <c r="O106" s="141">
        <f t="shared" si="7"/>
        <v>7.8</v>
      </c>
      <c r="P106" s="139">
        <v>7.86</v>
      </c>
      <c r="Q106" s="142">
        <f t="shared" si="8"/>
        <v>7.9340000000000002</v>
      </c>
      <c r="R106" s="142">
        <f t="shared" si="9"/>
        <v>8.0080000000000009</v>
      </c>
      <c r="S106" s="142">
        <f t="shared" si="10"/>
        <v>8.0820000000000007</v>
      </c>
      <c r="T106" s="142">
        <f t="shared" si="11"/>
        <v>8.1560000000000006</v>
      </c>
      <c r="U106" s="146">
        <v>8.23</v>
      </c>
    </row>
    <row r="107" spans="1:21">
      <c r="A107" s="147">
        <v>42986</v>
      </c>
      <c r="B107" s="144">
        <v>7.68</v>
      </c>
      <c r="C107" s="139">
        <v>7.64</v>
      </c>
      <c r="D107" s="145">
        <v>7.59</v>
      </c>
      <c r="E107" s="141">
        <f t="shared" si="0"/>
        <v>7.5549999999999997</v>
      </c>
      <c r="F107" s="145">
        <v>7.52</v>
      </c>
      <c r="G107" s="141">
        <f t="shared" si="1"/>
        <v>7.51</v>
      </c>
      <c r="H107" s="139">
        <v>7.5</v>
      </c>
      <c r="I107" s="142">
        <f t="shared" si="2"/>
        <v>7.52</v>
      </c>
      <c r="J107" s="142">
        <f t="shared" si="3"/>
        <v>7.54</v>
      </c>
      <c r="K107" s="145">
        <v>7.56</v>
      </c>
      <c r="L107" s="141">
        <f t="shared" si="4"/>
        <v>7.6139999999999999</v>
      </c>
      <c r="M107" s="141">
        <f t="shared" si="5"/>
        <v>7.6680000000000001</v>
      </c>
      <c r="N107" s="141">
        <f t="shared" si="6"/>
        <v>7.7219999999999995</v>
      </c>
      <c r="O107" s="141">
        <f t="shared" si="7"/>
        <v>7.7759999999999998</v>
      </c>
      <c r="P107" s="139">
        <v>7.83</v>
      </c>
      <c r="Q107" s="142">
        <f t="shared" si="8"/>
        <v>7.9020000000000001</v>
      </c>
      <c r="R107" s="142">
        <f t="shared" si="9"/>
        <v>7.9740000000000002</v>
      </c>
      <c r="S107" s="142">
        <f t="shared" si="10"/>
        <v>8.0459999999999994</v>
      </c>
      <c r="T107" s="142">
        <f t="shared" si="11"/>
        <v>8.1180000000000003</v>
      </c>
      <c r="U107" s="146">
        <v>8.19</v>
      </c>
    </row>
    <row r="108" spans="1:21">
      <c r="A108" s="147">
        <v>42985</v>
      </c>
      <c r="B108" s="144">
        <v>7.68</v>
      </c>
      <c r="C108" s="139">
        <v>7.64</v>
      </c>
      <c r="D108" s="145">
        <v>7.6</v>
      </c>
      <c r="E108" s="141">
        <f t="shared" si="0"/>
        <v>7.56</v>
      </c>
      <c r="F108" s="145">
        <v>7.52</v>
      </c>
      <c r="G108" s="141">
        <f t="shared" si="1"/>
        <v>7.51</v>
      </c>
      <c r="H108" s="139">
        <v>7.5</v>
      </c>
      <c r="I108" s="142">
        <f t="shared" si="2"/>
        <v>7.5233333333333334</v>
      </c>
      <c r="J108" s="142">
        <f t="shared" si="3"/>
        <v>7.5466666666666669</v>
      </c>
      <c r="K108" s="145">
        <v>7.57</v>
      </c>
      <c r="L108" s="141">
        <f t="shared" si="4"/>
        <v>7.6280000000000001</v>
      </c>
      <c r="M108" s="141">
        <f t="shared" si="5"/>
        <v>7.6859999999999999</v>
      </c>
      <c r="N108" s="141">
        <f t="shared" si="6"/>
        <v>7.7440000000000007</v>
      </c>
      <c r="O108" s="141">
        <f t="shared" si="7"/>
        <v>7.8020000000000005</v>
      </c>
      <c r="P108" s="139">
        <v>7.86</v>
      </c>
      <c r="Q108" s="142">
        <f t="shared" si="8"/>
        <v>7.9359999999999999</v>
      </c>
      <c r="R108" s="142">
        <f t="shared" si="9"/>
        <v>8.0120000000000005</v>
      </c>
      <c r="S108" s="142">
        <f t="shared" si="10"/>
        <v>8.088000000000001</v>
      </c>
      <c r="T108" s="142">
        <f t="shared" si="11"/>
        <v>8.1639999999999997</v>
      </c>
      <c r="U108" s="146">
        <v>8.24</v>
      </c>
    </row>
    <row r="109" spans="1:21">
      <c r="A109" s="147">
        <v>42984</v>
      </c>
      <c r="B109" s="144">
        <v>7.71</v>
      </c>
      <c r="C109" s="139">
        <v>7.64</v>
      </c>
      <c r="D109" s="145">
        <v>7.6</v>
      </c>
      <c r="E109" s="141">
        <f t="shared" si="0"/>
        <v>7.56</v>
      </c>
      <c r="F109" s="145">
        <v>7.52</v>
      </c>
      <c r="G109" s="141">
        <f t="shared" si="1"/>
        <v>7.51</v>
      </c>
      <c r="H109" s="139">
        <v>7.5</v>
      </c>
      <c r="I109" s="142">
        <f t="shared" si="2"/>
        <v>7.5166666666666666</v>
      </c>
      <c r="J109" s="142">
        <f t="shared" si="3"/>
        <v>7.5333333333333332</v>
      </c>
      <c r="K109" s="145">
        <v>7.55</v>
      </c>
      <c r="L109" s="141">
        <f t="shared" si="4"/>
        <v>7.6019999999999994</v>
      </c>
      <c r="M109" s="141">
        <f t="shared" si="5"/>
        <v>7.6539999999999999</v>
      </c>
      <c r="N109" s="141">
        <f t="shared" si="6"/>
        <v>7.7059999999999995</v>
      </c>
      <c r="O109" s="141">
        <f t="shared" si="7"/>
        <v>7.758</v>
      </c>
      <c r="P109" s="139">
        <v>7.81</v>
      </c>
      <c r="Q109" s="142">
        <f t="shared" si="8"/>
        <v>7.8819999999999997</v>
      </c>
      <c r="R109" s="142">
        <f t="shared" si="9"/>
        <v>7.9539999999999997</v>
      </c>
      <c r="S109" s="142">
        <f t="shared" si="10"/>
        <v>8.0259999999999998</v>
      </c>
      <c r="T109" s="142">
        <f t="shared" si="11"/>
        <v>8.097999999999999</v>
      </c>
      <c r="U109" s="146">
        <v>8.17</v>
      </c>
    </row>
    <row r="110" spans="1:21">
      <c r="A110" s="147">
        <v>42983</v>
      </c>
      <c r="B110" s="144">
        <v>7.76</v>
      </c>
      <c r="C110" s="139">
        <v>7.68</v>
      </c>
      <c r="D110" s="145">
        <v>7.64</v>
      </c>
      <c r="E110" s="141">
        <f t="shared" si="0"/>
        <v>7.6099999999999994</v>
      </c>
      <c r="F110" s="145">
        <v>7.58</v>
      </c>
      <c r="G110" s="141">
        <f t="shared" si="1"/>
        <v>7.57</v>
      </c>
      <c r="H110" s="139">
        <v>7.56</v>
      </c>
      <c r="I110" s="142">
        <f t="shared" si="2"/>
        <v>7.583333333333333</v>
      </c>
      <c r="J110" s="142">
        <f t="shared" si="3"/>
        <v>7.6066666666666665</v>
      </c>
      <c r="K110" s="145">
        <v>7.63</v>
      </c>
      <c r="L110" s="141">
        <f t="shared" si="4"/>
        <v>7.6819999999999995</v>
      </c>
      <c r="M110" s="141">
        <f t="shared" si="5"/>
        <v>7.734</v>
      </c>
      <c r="N110" s="141">
        <f t="shared" si="6"/>
        <v>7.7859999999999996</v>
      </c>
      <c r="O110" s="141">
        <f t="shared" si="7"/>
        <v>7.8380000000000001</v>
      </c>
      <c r="P110" s="139">
        <v>7.89</v>
      </c>
      <c r="Q110" s="142">
        <f t="shared" si="8"/>
        <v>7.9580000000000002</v>
      </c>
      <c r="R110" s="142">
        <f t="shared" si="9"/>
        <v>8.0259999999999998</v>
      </c>
      <c r="S110" s="142">
        <f t="shared" si="10"/>
        <v>8.0939999999999994</v>
      </c>
      <c r="T110" s="142">
        <f t="shared" si="11"/>
        <v>8.1620000000000008</v>
      </c>
      <c r="U110" s="146">
        <v>8.23</v>
      </c>
    </row>
    <row r="111" spans="1:21">
      <c r="A111" s="147">
        <v>42982</v>
      </c>
      <c r="B111" s="144">
        <v>7.8</v>
      </c>
      <c r="C111" s="139">
        <v>7.73</v>
      </c>
      <c r="D111" s="145">
        <v>7.69</v>
      </c>
      <c r="E111" s="141">
        <f t="shared" si="0"/>
        <v>7.67</v>
      </c>
      <c r="F111" s="145">
        <v>7.65</v>
      </c>
      <c r="G111" s="141">
        <f t="shared" si="1"/>
        <v>7.65</v>
      </c>
      <c r="H111" s="139">
        <v>7.65</v>
      </c>
      <c r="I111" s="142">
        <f t="shared" si="2"/>
        <v>7.67</v>
      </c>
      <c r="J111" s="142">
        <f t="shared" si="3"/>
        <v>7.69</v>
      </c>
      <c r="K111" s="145">
        <v>7.71</v>
      </c>
      <c r="L111" s="141">
        <f t="shared" si="4"/>
        <v>7.7539999999999996</v>
      </c>
      <c r="M111" s="141">
        <f t="shared" si="5"/>
        <v>7.798</v>
      </c>
      <c r="N111" s="141">
        <f t="shared" si="6"/>
        <v>7.8419999999999996</v>
      </c>
      <c r="O111" s="141">
        <f t="shared" si="7"/>
        <v>7.8860000000000001</v>
      </c>
      <c r="P111" s="139">
        <v>7.93</v>
      </c>
      <c r="Q111" s="142">
        <f t="shared" si="8"/>
        <v>7.99</v>
      </c>
      <c r="R111" s="142">
        <f t="shared" si="9"/>
        <v>8.0500000000000007</v>
      </c>
      <c r="S111" s="142">
        <f t="shared" si="10"/>
        <v>8.11</v>
      </c>
      <c r="T111" s="142">
        <f t="shared" si="11"/>
        <v>8.17</v>
      </c>
      <c r="U111" s="146">
        <v>8.23</v>
      </c>
    </row>
    <row r="112" spans="1:21">
      <c r="A112" s="147">
        <v>42979</v>
      </c>
      <c r="B112" s="144">
        <v>7.8</v>
      </c>
      <c r="C112" s="139">
        <v>7.75</v>
      </c>
      <c r="D112" s="145">
        <v>7.71</v>
      </c>
      <c r="E112" s="141">
        <f t="shared" si="0"/>
        <v>7.6950000000000003</v>
      </c>
      <c r="F112" s="145">
        <v>7.68</v>
      </c>
      <c r="G112" s="141">
        <f t="shared" si="1"/>
        <v>7.6749999999999998</v>
      </c>
      <c r="H112" s="139">
        <v>7.67</v>
      </c>
      <c r="I112" s="142">
        <f t="shared" si="2"/>
        <v>7.6833333333333336</v>
      </c>
      <c r="J112" s="142">
        <f t="shared" si="3"/>
        <v>7.6966666666666663</v>
      </c>
      <c r="K112" s="145">
        <v>7.71</v>
      </c>
      <c r="L112" s="141">
        <f t="shared" si="4"/>
        <v>7.758</v>
      </c>
      <c r="M112" s="141">
        <f t="shared" si="5"/>
        <v>7.806</v>
      </c>
      <c r="N112" s="141">
        <f t="shared" si="6"/>
        <v>7.8540000000000001</v>
      </c>
      <c r="O112" s="141">
        <f t="shared" si="7"/>
        <v>7.9020000000000001</v>
      </c>
      <c r="P112" s="139">
        <v>7.95</v>
      </c>
      <c r="Q112" s="142">
        <f t="shared" si="8"/>
        <v>8.0120000000000005</v>
      </c>
      <c r="R112" s="142">
        <f t="shared" si="9"/>
        <v>8.0739999999999998</v>
      </c>
      <c r="S112" s="142">
        <f t="shared" si="10"/>
        <v>8.1359999999999992</v>
      </c>
      <c r="T112" s="142">
        <f t="shared" si="11"/>
        <v>8.1980000000000004</v>
      </c>
      <c r="U112" s="146">
        <v>8.26</v>
      </c>
    </row>
    <row r="113" spans="1:21">
      <c r="A113" s="147">
        <v>42978</v>
      </c>
      <c r="B113" s="144">
        <v>7.82</v>
      </c>
      <c r="C113" s="139">
        <v>7.77</v>
      </c>
      <c r="D113" s="145">
        <v>7.73</v>
      </c>
      <c r="E113" s="141">
        <f t="shared" si="0"/>
        <v>7.7149999999999999</v>
      </c>
      <c r="F113" s="145">
        <v>7.7</v>
      </c>
      <c r="G113" s="141">
        <f t="shared" si="1"/>
        <v>7.7</v>
      </c>
      <c r="H113" s="139">
        <v>7.7</v>
      </c>
      <c r="I113" s="142">
        <f t="shared" si="2"/>
        <v>7.72</v>
      </c>
      <c r="J113" s="142">
        <f t="shared" si="3"/>
        <v>7.74</v>
      </c>
      <c r="K113" s="145">
        <v>7.76</v>
      </c>
      <c r="L113" s="141">
        <f t="shared" si="4"/>
        <v>7.8079999999999998</v>
      </c>
      <c r="M113" s="141">
        <f t="shared" si="5"/>
        <v>7.8559999999999999</v>
      </c>
      <c r="N113" s="141">
        <f t="shared" si="6"/>
        <v>7.9039999999999999</v>
      </c>
      <c r="O113" s="141">
        <f t="shared" si="7"/>
        <v>7.952</v>
      </c>
      <c r="P113" s="139">
        <v>8</v>
      </c>
      <c r="Q113" s="142">
        <f t="shared" si="8"/>
        <v>8.06</v>
      </c>
      <c r="R113" s="142">
        <f t="shared" si="9"/>
        <v>8.120000000000001</v>
      </c>
      <c r="S113" s="142">
        <f t="shared" si="10"/>
        <v>8.18</v>
      </c>
      <c r="T113" s="142">
        <f t="shared" si="11"/>
        <v>8.24</v>
      </c>
      <c r="U113" s="146">
        <v>8.3000000000000007</v>
      </c>
    </row>
    <row r="114" spans="1:21">
      <c r="A114" s="147">
        <v>42977</v>
      </c>
      <c r="B114" s="144">
        <v>7.83</v>
      </c>
      <c r="C114" s="139">
        <v>7.79</v>
      </c>
      <c r="D114" s="145">
        <v>7.76</v>
      </c>
      <c r="E114" s="141">
        <f t="shared" si="0"/>
        <v>7.7549999999999999</v>
      </c>
      <c r="F114" s="145">
        <v>7.75</v>
      </c>
      <c r="G114" s="141">
        <f t="shared" si="1"/>
        <v>7.7549999999999999</v>
      </c>
      <c r="H114" s="139">
        <v>7.76</v>
      </c>
      <c r="I114" s="142">
        <f t="shared" si="2"/>
        <v>7.78</v>
      </c>
      <c r="J114" s="142">
        <f t="shared" si="3"/>
        <v>7.8</v>
      </c>
      <c r="K114" s="145">
        <v>7.82</v>
      </c>
      <c r="L114" s="141">
        <f t="shared" si="4"/>
        <v>7.8620000000000001</v>
      </c>
      <c r="M114" s="141">
        <f t="shared" si="5"/>
        <v>7.9039999999999999</v>
      </c>
      <c r="N114" s="141">
        <f t="shared" si="6"/>
        <v>7.9459999999999997</v>
      </c>
      <c r="O114" s="141">
        <f t="shared" si="7"/>
        <v>7.9879999999999995</v>
      </c>
      <c r="P114" s="139">
        <v>8.0299999999999994</v>
      </c>
      <c r="Q114" s="142">
        <f t="shared" si="8"/>
        <v>8.0860000000000003</v>
      </c>
      <c r="R114" s="142">
        <f t="shared" si="9"/>
        <v>8.1419999999999995</v>
      </c>
      <c r="S114" s="142">
        <f t="shared" si="10"/>
        <v>8.1980000000000004</v>
      </c>
      <c r="T114" s="142">
        <f t="shared" si="11"/>
        <v>8.2539999999999996</v>
      </c>
      <c r="U114" s="146">
        <v>8.31</v>
      </c>
    </row>
    <row r="115" spans="1:21">
      <c r="A115" s="147">
        <v>42976</v>
      </c>
      <c r="B115" s="144">
        <v>7.84</v>
      </c>
      <c r="C115" s="139">
        <v>7.81</v>
      </c>
      <c r="D115" s="145">
        <v>7.8</v>
      </c>
      <c r="E115" s="141">
        <f t="shared" si="0"/>
        <v>7.8</v>
      </c>
      <c r="F115" s="145">
        <v>7.8</v>
      </c>
      <c r="G115" s="141">
        <f t="shared" si="1"/>
        <v>7.8049999999999997</v>
      </c>
      <c r="H115" s="139">
        <v>7.81</v>
      </c>
      <c r="I115" s="142">
        <f t="shared" si="2"/>
        <v>7.8233333333333333</v>
      </c>
      <c r="J115" s="142">
        <f t="shared" si="3"/>
        <v>7.836666666666666</v>
      </c>
      <c r="K115" s="145">
        <v>7.85</v>
      </c>
      <c r="L115" s="141">
        <f t="shared" si="4"/>
        <v>7.89</v>
      </c>
      <c r="M115" s="141">
        <f t="shared" si="5"/>
        <v>7.93</v>
      </c>
      <c r="N115" s="141">
        <f t="shared" si="6"/>
        <v>7.9700000000000006</v>
      </c>
      <c r="O115" s="141">
        <f t="shared" si="7"/>
        <v>8.01</v>
      </c>
      <c r="P115" s="139">
        <v>8.0500000000000007</v>
      </c>
      <c r="Q115" s="142">
        <f t="shared" si="8"/>
        <v>8.1080000000000005</v>
      </c>
      <c r="R115" s="142">
        <f t="shared" si="9"/>
        <v>8.1660000000000004</v>
      </c>
      <c r="S115" s="142">
        <f t="shared" si="10"/>
        <v>8.2240000000000002</v>
      </c>
      <c r="T115" s="142">
        <f t="shared" si="11"/>
        <v>8.282</v>
      </c>
      <c r="U115" s="146">
        <v>8.34</v>
      </c>
    </row>
    <row r="116" spans="1:21">
      <c r="A116" s="147">
        <v>42975</v>
      </c>
      <c r="B116" s="144">
        <v>7.81</v>
      </c>
      <c r="C116" s="139">
        <v>7.78</v>
      </c>
      <c r="D116" s="145">
        <v>7.77</v>
      </c>
      <c r="E116" s="141">
        <f t="shared" si="0"/>
        <v>7.7649999999999997</v>
      </c>
      <c r="F116" s="145">
        <v>7.76</v>
      </c>
      <c r="G116" s="141">
        <f t="shared" si="1"/>
        <v>7.76</v>
      </c>
      <c r="H116" s="139">
        <v>7.76</v>
      </c>
      <c r="I116" s="142">
        <f t="shared" si="2"/>
        <v>7.7766666666666664</v>
      </c>
      <c r="J116" s="142">
        <f t="shared" si="3"/>
        <v>7.793333333333333</v>
      </c>
      <c r="K116" s="145">
        <v>7.81</v>
      </c>
      <c r="L116" s="141">
        <f t="shared" si="4"/>
        <v>7.8579999999999997</v>
      </c>
      <c r="M116" s="141">
        <f t="shared" si="5"/>
        <v>7.9059999999999997</v>
      </c>
      <c r="N116" s="141">
        <f t="shared" si="6"/>
        <v>7.9540000000000006</v>
      </c>
      <c r="O116" s="141">
        <f t="shared" si="7"/>
        <v>8.0020000000000007</v>
      </c>
      <c r="P116" s="139">
        <v>8.0500000000000007</v>
      </c>
      <c r="Q116" s="142">
        <f t="shared" si="8"/>
        <v>8.1140000000000008</v>
      </c>
      <c r="R116" s="142">
        <f t="shared" si="9"/>
        <v>8.1780000000000008</v>
      </c>
      <c r="S116" s="142">
        <f t="shared" si="10"/>
        <v>8.2419999999999991</v>
      </c>
      <c r="T116" s="142">
        <f t="shared" si="11"/>
        <v>8.3059999999999992</v>
      </c>
      <c r="U116" s="146">
        <v>8.3699999999999992</v>
      </c>
    </row>
    <row r="117" spans="1:21">
      <c r="A117" s="147">
        <v>42972</v>
      </c>
      <c r="B117" s="144">
        <v>7.81</v>
      </c>
      <c r="C117" s="139">
        <v>7.78</v>
      </c>
      <c r="D117" s="145">
        <v>7.77</v>
      </c>
      <c r="E117" s="141">
        <f t="shared" si="0"/>
        <v>7.7649999999999997</v>
      </c>
      <c r="F117" s="145">
        <v>7.76</v>
      </c>
      <c r="G117" s="141">
        <f t="shared" si="1"/>
        <v>7.7649999999999997</v>
      </c>
      <c r="H117" s="139">
        <v>7.77</v>
      </c>
      <c r="I117" s="142">
        <f t="shared" si="2"/>
        <v>7.79</v>
      </c>
      <c r="J117" s="142">
        <f t="shared" si="3"/>
        <v>7.81</v>
      </c>
      <c r="K117" s="145">
        <v>7.83</v>
      </c>
      <c r="L117" s="141">
        <f t="shared" si="4"/>
        <v>7.8780000000000001</v>
      </c>
      <c r="M117" s="141">
        <f t="shared" si="5"/>
        <v>7.9260000000000002</v>
      </c>
      <c r="N117" s="141">
        <f t="shared" si="6"/>
        <v>7.9740000000000002</v>
      </c>
      <c r="O117" s="141">
        <f t="shared" si="7"/>
        <v>8.0220000000000002</v>
      </c>
      <c r="P117" s="139">
        <v>8.07</v>
      </c>
      <c r="Q117" s="142">
        <f t="shared" si="8"/>
        <v>8.1319999999999997</v>
      </c>
      <c r="R117" s="142">
        <f t="shared" si="9"/>
        <v>8.1940000000000008</v>
      </c>
      <c r="S117" s="142">
        <f t="shared" si="10"/>
        <v>8.2560000000000002</v>
      </c>
      <c r="T117" s="142">
        <f t="shared" si="11"/>
        <v>8.3180000000000014</v>
      </c>
      <c r="U117" s="146">
        <v>8.3800000000000008</v>
      </c>
    </row>
    <row r="118" spans="1:21">
      <c r="A118" s="147">
        <v>42971</v>
      </c>
      <c r="B118" s="144">
        <v>7.85</v>
      </c>
      <c r="C118" s="139">
        <v>7.79</v>
      </c>
      <c r="D118" s="145">
        <v>7.78</v>
      </c>
      <c r="E118" s="141">
        <f t="shared" si="0"/>
        <v>7.77</v>
      </c>
      <c r="F118" s="145">
        <v>7.76</v>
      </c>
      <c r="G118" s="141">
        <f t="shared" si="1"/>
        <v>7.7649999999999997</v>
      </c>
      <c r="H118" s="139">
        <v>7.77</v>
      </c>
      <c r="I118" s="142">
        <f t="shared" si="2"/>
        <v>7.79</v>
      </c>
      <c r="J118" s="142">
        <f t="shared" si="3"/>
        <v>7.81</v>
      </c>
      <c r="K118" s="145">
        <v>7.83</v>
      </c>
      <c r="L118" s="141">
        <f t="shared" si="4"/>
        <v>7.8760000000000003</v>
      </c>
      <c r="M118" s="141">
        <f t="shared" si="5"/>
        <v>7.9220000000000006</v>
      </c>
      <c r="N118" s="141">
        <f t="shared" si="6"/>
        <v>7.968</v>
      </c>
      <c r="O118" s="141">
        <f t="shared" si="7"/>
        <v>8.0140000000000011</v>
      </c>
      <c r="P118" s="139">
        <v>8.06</v>
      </c>
      <c r="Q118" s="142">
        <f t="shared" si="8"/>
        <v>8.1180000000000003</v>
      </c>
      <c r="R118" s="142">
        <f t="shared" si="9"/>
        <v>8.1760000000000002</v>
      </c>
      <c r="S118" s="142">
        <f t="shared" si="10"/>
        <v>8.234</v>
      </c>
      <c r="T118" s="142">
        <f t="shared" si="11"/>
        <v>8.2919999999999998</v>
      </c>
      <c r="U118" s="146">
        <v>8.35</v>
      </c>
    </row>
    <row r="119" spans="1:21">
      <c r="A119" s="147">
        <v>42970</v>
      </c>
      <c r="B119" s="144">
        <v>7.83</v>
      </c>
      <c r="C119" s="139">
        <v>7.79</v>
      </c>
      <c r="D119" s="145">
        <v>7.77</v>
      </c>
      <c r="E119" s="141">
        <f t="shared" si="0"/>
        <v>7.76</v>
      </c>
      <c r="F119" s="145">
        <v>7.75</v>
      </c>
      <c r="G119" s="141">
        <f t="shared" si="1"/>
        <v>7.7549999999999999</v>
      </c>
      <c r="H119" s="139">
        <v>7.76</v>
      </c>
      <c r="I119" s="142">
        <f t="shared" si="2"/>
        <v>7.78</v>
      </c>
      <c r="J119" s="142">
        <f t="shared" si="3"/>
        <v>7.8</v>
      </c>
      <c r="K119" s="145">
        <v>7.82</v>
      </c>
      <c r="L119" s="141">
        <f t="shared" si="4"/>
        <v>7.8620000000000001</v>
      </c>
      <c r="M119" s="141">
        <f t="shared" si="5"/>
        <v>7.9039999999999999</v>
      </c>
      <c r="N119" s="141">
        <f t="shared" si="6"/>
        <v>7.9459999999999997</v>
      </c>
      <c r="O119" s="141">
        <f t="shared" si="7"/>
        <v>7.9879999999999995</v>
      </c>
      <c r="P119" s="139">
        <v>8.0299999999999994</v>
      </c>
      <c r="Q119" s="142">
        <f t="shared" si="8"/>
        <v>8.0879999999999992</v>
      </c>
      <c r="R119" s="142">
        <f t="shared" si="9"/>
        <v>8.145999999999999</v>
      </c>
      <c r="S119" s="142">
        <f t="shared" si="10"/>
        <v>8.2040000000000006</v>
      </c>
      <c r="T119" s="142">
        <f t="shared" si="11"/>
        <v>8.2620000000000005</v>
      </c>
      <c r="U119" s="146">
        <v>8.32</v>
      </c>
    </row>
    <row r="120" spans="1:21">
      <c r="A120" s="147">
        <v>42969</v>
      </c>
      <c r="B120" s="144">
        <v>7.82</v>
      </c>
      <c r="C120" s="139">
        <v>7.79</v>
      </c>
      <c r="D120" s="145">
        <v>7.78</v>
      </c>
      <c r="E120" s="141">
        <f t="shared" si="0"/>
        <v>7.7750000000000004</v>
      </c>
      <c r="F120" s="145">
        <v>7.77</v>
      </c>
      <c r="G120" s="141">
        <f t="shared" si="1"/>
        <v>7.77</v>
      </c>
      <c r="H120" s="139">
        <v>7.77</v>
      </c>
      <c r="I120" s="142">
        <f t="shared" si="2"/>
        <v>7.7866666666666662</v>
      </c>
      <c r="J120" s="142">
        <f t="shared" si="3"/>
        <v>7.8033333333333337</v>
      </c>
      <c r="K120" s="145">
        <v>7.82</v>
      </c>
      <c r="L120" s="141">
        <f t="shared" si="4"/>
        <v>7.8639999999999999</v>
      </c>
      <c r="M120" s="141">
        <f t="shared" si="5"/>
        <v>7.9079999999999995</v>
      </c>
      <c r="N120" s="141">
        <f t="shared" si="6"/>
        <v>7.952</v>
      </c>
      <c r="O120" s="141">
        <f t="shared" si="7"/>
        <v>7.9959999999999996</v>
      </c>
      <c r="P120" s="139">
        <v>8.0399999999999991</v>
      </c>
      <c r="Q120" s="142">
        <f t="shared" si="8"/>
        <v>8.0960000000000001</v>
      </c>
      <c r="R120" s="142">
        <f t="shared" si="9"/>
        <v>8.1519999999999992</v>
      </c>
      <c r="S120" s="142">
        <f t="shared" si="10"/>
        <v>8.2080000000000002</v>
      </c>
      <c r="T120" s="142">
        <f t="shared" si="11"/>
        <v>8.2639999999999993</v>
      </c>
      <c r="U120" s="146">
        <v>8.32</v>
      </c>
    </row>
    <row r="121" spans="1:21">
      <c r="A121" s="147">
        <v>42968</v>
      </c>
      <c r="B121" s="144">
        <v>7.83</v>
      </c>
      <c r="C121" s="139">
        <v>7.79</v>
      </c>
      <c r="D121" s="145">
        <v>7.78</v>
      </c>
      <c r="E121" s="141">
        <f t="shared" si="0"/>
        <v>7.7750000000000004</v>
      </c>
      <c r="F121" s="145">
        <v>7.77</v>
      </c>
      <c r="G121" s="141">
        <f t="shared" si="1"/>
        <v>7.77</v>
      </c>
      <c r="H121" s="139">
        <v>7.77</v>
      </c>
      <c r="I121" s="142">
        <f t="shared" si="2"/>
        <v>7.7866666666666662</v>
      </c>
      <c r="J121" s="142">
        <f t="shared" si="3"/>
        <v>7.8033333333333337</v>
      </c>
      <c r="K121" s="145">
        <v>7.82</v>
      </c>
      <c r="L121" s="141">
        <f t="shared" si="4"/>
        <v>7.86</v>
      </c>
      <c r="M121" s="141">
        <f t="shared" si="5"/>
        <v>7.9</v>
      </c>
      <c r="N121" s="141">
        <f t="shared" si="6"/>
        <v>7.9399999999999995</v>
      </c>
      <c r="O121" s="141">
        <f t="shared" si="7"/>
        <v>7.9799999999999995</v>
      </c>
      <c r="P121" s="139">
        <v>8.02</v>
      </c>
      <c r="Q121" s="142">
        <f t="shared" si="8"/>
        <v>8.0719999999999992</v>
      </c>
      <c r="R121" s="142">
        <f t="shared" si="9"/>
        <v>8.1239999999999988</v>
      </c>
      <c r="S121" s="142">
        <f t="shared" si="10"/>
        <v>8.1760000000000002</v>
      </c>
      <c r="T121" s="142">
        <f t="shared" si="11"/>
        <v>8.2279999999999998</v>
      </c>
      <c r="U121" s="146">
        <v>8.2799999999999994</v>
      </c>
    </row>
    <row r="122" spans="1:21">
      <c r="A122" s="147">
        <v>42965</v>
      </c>
      <c r="B122" s="144">
        <v>7.81</v>
      </c>
      <c r="C122" s="139">
        <v>7.8</v>
      </c>
      <c r="D122" s="145">
        <v>7.79</v>
      </c>
      <c r="E122" s="141">
        <f t="shared" si="0"/>
        <v>7.79</v>
      </c>
      <c r="F122" s="145">
        <v>7.79</v>
      </c>
      <c r="G122" s="141">
        <f t="shared" si="1"/>
        <v>7.79</v>
      </c>
      <c r="H122" s="139">
        <v>7.79</v>
      </c>
      <c r="I122" s="142">
        <f t="shared" si="2"/>
        <v>7.7966666666666669</v>
      </c>
      <c r="J122" s="142">
        <f t="shared" si="3"/>
        <v>7.8033333333333328</v>
      </c>
      <c r="K122" s="145">
        <v>7.81</v>
      </c>
      <c r="L122" s="141">
        <f t="shared" si="4"/>
        <v>7.8439999999999994</v>
      </c>
      <c r="M122" s="141">
        <f t="shared" si="5"/>
        <v>7.8780000000000001</v>
      </c>
      <c r="N122" s="141">
        <f t="shared" si="6"/>
        <v>7.9119999999999999</v>
      </c>
      <c r="O122" s="141">
        <f t="shared" si="7"/>
        <v>7.9460000000000006</v>
      </c>
      <c r="P122" s="139">
        <v>7.98</v>
      </c>
      <c r="Q122" s="142">
        <f t="shared" si="8"/>
        <v>8.032</v>
      </c>
      <c r="R122" s="142">
        <f t="shared" si="9"/>
        <v>8.0839999999999996</v>
      </c>
      <c r="S122" s="142">
        <f t="shared" si="10"/>
        <v>8.136000000000001</v>
      </c>
      <c r="T122" s="142">
        <f t="shared" si="11"/>
        <v>8.1880000000000006</v>
      </c>
      <c r="U122" s="146">
        <v>8.24</v>
      </c>
    </row>
    <row r="123" spans="1:21">
      <c r="A123" s="147">
        <v>42964</v>
      </c>
      <c r="B123" s="144">
        <v>7.84</v>
      </c>
      <c r="C123" s="139">
        <v>7.81</v>
      </c>
      <c r="D123" s="145">
        <v>7.8</v>
      </c>
      <c r="E123" s="141">
        <f t="shared" si="0"/>
        <v>7.79</v>
      </c>
      <c r="F123" s="145">
        <v>7.78</v>
      </c>
      <c r="G123" s="141">
        <f t="shared" si="1"/>
        <v>7.7750000000000004</v>
      </c>
      <c r="H123" s="139">
        <v>7.77</v>
      </c>
      <c r="I123" s="142">
        <f t="shared" si="2"/>
        <v>7.7799999999999994</v>
      </c>
      <c r="J123" s="142">
        <f t="shared" si="3"/>
        <v>7.79</v>
      </c>
      <c r="K123" s="145">
        <v>7.8</v>
      </c>
      <c r="L123" s="141">
        <f t="shared" si="4"/>
        <v>7.8360000000000003</v>
      </c>
      <c r="M123" s="141">
        <f t="shared" si="5"/>
        <v>7.8719999999999999</v>
      </c>
      <c r="N123" s="141">
        <f t="shared" si="6"/>
        <v>7.9080000000000004</v>
      </c>
      <c r="O123" s="141">
        <f t="shared" si="7"/>
        <v>7.944</v>
      </c>
      <c r="P123" s="139">
        <v>7.98</v>
      </c>
      <c r="Q123" s="142">
        <f t="shared" si="8"/>
        <v>8.0300000000000011</v>
      </c>
      <c r="R123" s="142">
        <f t="shared" si="9"/>
        <v>8.08</v>
      </c>
      <c r="S123" s="142">
        <f t="shared" si="10"/>
        <v>8.1300000000000008</v>
      </c>
      <c r="T123" s="142">
        <f t="shared" si="11"/>
        <v>8.18</v>
      </c>
      <c r="U123" s="146">
        <v>8.23</v>
      </c>
    </row>
    <row r="124" spans="1:21">
      <c r="A124" s="147">
        <v>42963</v>
      </c>
      <c r="B124" s="144">
        <v>7.85</v>
      </c>
      <c r="C124" s="139">
        <v>7.84</v>
      </c>
      <c r="D124" s="145">
        <v>7.83</v>
      </c>
      <c r="E124" s="141">
        <f t="shared" si="0"/>
        <v>7.82</v>
      </c>
      <c r="F124" s="145">
        <v>7.81</v>
      </c>
      <c r="G124" s="141">
        <f t="shared" si="1"/>
        <v>7.8</v>
      </c>
      <c r="H124" s="139">
        <v>7.79</v>
      </c>
      <c r="I124" s="142">
        <f t="shared" si="2"/>
        <v>7.793333333333333</v>
      </c>
      <c r="J124" s="142">
        <f t="shared" si="3"/>
        <v>7.7966666666666669</v>
      </c>
      <c r="K124" s="145">
        <v>7.8</v>
      </c>
      <c r="L124" s="141">
        <f t="shared" si="4"/>
        <v>7.8319999999999999</v>
      </c>
      <c r="M124" s="141">
        <f t="shared" si="5"/>
        <v>7.8639999999999999</v>
      </c>
      <c r="N124" s="141">
        <f t="shared" si="6"/>
        <v>7.8959999999999999</v>
      </c>
      <c r="O124" s="141">
        <f t="shared" si="7"/>
        <v>7.9279999999999999</v>
      </c>
      <c r="P124" s="139">
        <v>7.96</v>
      </c>
      <c r="Q124" s="142">
        <f t="shared" si="8"/>
        <v>8.01</v>
      </c>
      <c r="R124" s="142">
        <f t="shared" si="9"/>
        <v>8.06</v>
      </c>
      <c r="S124" s="142">
        <f t="shared" si="10"/>
        <v>8.1100000000000012</v>
      </c>
      <c r="T124" s="142">
        <f t="shared" si="11"/>
        <v>8.16</v>
      </c>
      <c r="U124" s="146">
        <v>8.2100000000000009</v>
      </c>
    </row>
    <row r="125" spans="1:21">
      <c r="A125" s="147">
        <v>42962</v>
      </c>
      <c r="B125" s="144">
        <v>7.83</v>
      </c>
      <c r="C125" s="139">
        <v>7.86</v>
      </c>
      <c r="D125" s="145">
        <v>7.88</v>
      </c>
      <c r="E125" s="141">
        <f t="shared" si="0"/>
        <v>7.8650000000000002</v>
      </c>
      <c r="F125" s="145">
        <v>7.85</v>
      </c>
      <c r="G125" s="141">
        <f t="shared" si="1"/>
        <v>7.83</v>
      </c>
      <c r="H125" s="139">
        <v>7.81</v>
      </c>
      <c r="I125" s="142">
        <f t="shared" si="2"/>
        <v>7.8033333333333328</v>
      </c>
      <c r="J125" s="142">
        <f t="shared" si="3"/>
        <v>7.7966666666666669</v>
      </c>
      <c r="K125" s="145">
        <v>7.79</v>
      </c>
      <c r="L125" s="141">
        <f t="shared" si="4"/>
        <v>7.8220000000000001</v>
      </c>
      <c r="M125" s="141">
        <f t="shared" si="5"/>
        <v>7.8540000000000001</v>
      </c>
      <c r="N125" s="141">
        <f t="shared" si="6"/>
        <v>7.8860000000000001</v>
      </c>
      <c r="O125" s="141">
        <f t="shared" si="7"/>
        <v>7.9180000000000001</v>
      </c>
      <c r="P125" s="139">
        <v>7.95</v>
      </c>
      <c r="Q125" s="142">
        <f t="shared" si="8"/>
        <v>8.0039999999999996</v>
      </c>
      <c r="R125" s="142">
        <f t="shared" si="9"/>
        <v>8.0579999999999998</v>
      </c>
      <c r="S125" s="142">
        <f t="shared" si="10"/>
        <v>8.1120000000000001</v>
      </c>
      <c r="T125" s="142">
        <f t="shared" si="11"/>
        <v>8.1660000000000004</v>
      </c>
      <c r="U125" s="146">
        <v>8.2200000000000006</v>
      </c>
    </row>
    <row r="126" spans="1:21">
      <c r="A126" s="147">
        <v>42961</v>
      </c>
      <c r="B126" s="144">
        <v>7.85</v>
      </c>
      <c r="C126" s="139">
        <v>7.86</v>
      </c>
      <c r="D126" s="145">
        <v>7.87</v>
      </c>
      <c r="E126" s="141">
        <f t="shared" si="0"/>
        <v>7.8450000000000006</v>
      </c>
      <c r="F126" s="145">
        <v>7.82</v>
      </c>
      <c r="G126" s="141">
        <f t="shared" si="1"/>
        <v>7.8000000000000007</v>
      </c>
      <c r="H126" s="139">
        <v>7.78</v>
      </c>
      <c r="I126" s="142">
        <f t="shared" si="2"/>
        <v>7.78</v>
      </c>
      <c r="J126" s="142">
        <f t="shared" si="3"/>
        <v>7.78</v>
      </c>
      <c r="K126" s="145">
        <v>7.78</v>
      </c>
      <c r="L126" s="141">
        <f t="shared" si="4"/>
        <v>7.8140000000000001</v>
      </c>
      <c r="M126" s="141">
        <f t="shared" si="5"/>
        <v>7.8479999999999999</v>
      </c>
      <c r="N126" s="141">
        <f t="shared" si="6"/>
        <v>7.8820000000000006</v>
      </c>
      <c r="O126" s="141">
        <f t="shared" si="7"/>
        <v>7.9160000000000004</v>
      </c>
      <c r="P126" s="139">
        <v>7.95</v>
      </c>
      <c r="Q126" s="142">
        <f t="shared" si="8"/>
        <v>8.0020000000000007</v>
      </c>
      <c r="R126" s="142">
        <f t="shared" si="9"/>
        <v>8.0540000000000003</v>
      </c>
      <c r="S126" s="142">
        <f t="shared" si="10"/>
        <v>8.1059999999999999</v>
      </c>
      <c r="T126" s="142">
        <f t="shared" si="11"/>
        <v>8.1580000000000013</v>
      </c>
      <c r="U126" s="146">
        <v>8.2100000000000009</v>
      </c>
    </row>
    <row r="127" spans="1:21">
      <c r="A127" s="147">
        <v>42958</v>
      </c>
      <c r="B127" s="144">
        <v>7.88</v>
      </c>
      <c r="C127" s="139">
        <v>7.91</v>
      </c>
      <c r="D127" s="145">
        <v>7.92</v>
      </c>
      <c r="E127" s="141">
        <f t="shared" si="0"/>
        <v>7.8900000000000006</v>
      </c>
      <c r="F127" s="145">
        <v>7.86</v>
      </c>
      <c r="G127" s="141">
        <f t="shared" si="1"/>
        <v>7.83</v>
      </c>
      <c r="H127" s="139">
        <v>7.8</v>
      </c>
      <c r="I127" s="142">
        <f t="shared" si="2"/>
        <v>7.8</v>
      </c>
      <c r="J127" s="142">
        <f t="shared" si="3"/>
        <v>7.8</v>
      </c>
      <c r="K127" s="145">
        <v>7.8</v>
      </c>
      <c r="L127" s="141">
        <f t="shared" si="4"/>
        <v>7.8339999999999996</v>
      </c>
      <c r="M127" s="141">
        <f t="shared" si="5"/>
        <v>7.8679999999999994</v>
      </c>
      <c r="N127" s="141">
        <f t="shared" si="6"/>
        <v>7.9020000000000001</v>
      </c>
      <c r="O127" s="141">
        <f t="shared" si="7"/>
        <v>7.9359999999999999</v>
      </c>
      <c r="P127" s="139">
        <v>7.97</v>
      </c>
      <c r="Q127" s="142">
        <f t="shared" si="8"/>
        <v>8.02</v>
      </c>
      <c r="R127" s="142">
        <f t="shared" si="9"/>
        <v>8.07</v>
      </c>
      <c r="S127" s="142">
        <f t="shared" si="10"/>
        <v>8.120000000000001</v>
      </c>
      <c r="T127" s="142">
        <f t="shared" si="11"/>
        <v>8.17</v>
      </c>
      <c r="U127" s="146">
        <v>8.2200000000000006</v>
      </c>
    </row>
    <row r="128" spans="1:21">
      <c r="A128" s="147">
        <v>42957</v>
      </c>
      <c r="B128" s="144">
        <v>7.92</v>
      </c>
      <c r="C128" s="139">
        <v>7.94</v>
      </c>
      <c r="D128" s="145">
        <v>7.94</v>
      </c>
      <c r="E128" s="141">
        <f t="shared" si="0"/>
        <v>7.9050000000000002</v>
      </c>
      <c r="F128" s="145">
        <v>7.87</v>
      </c>
      <c r="G128" s="141">
        <f t="shared" si="1"/>
        <v>7.84</v>
      </c>
      <c r="H128" s="139">
        <v>7.81</v>
      </c>
      <c r="I128" s="142">
        <f t="shared" si="2"/>
        <v>7.8066666666666666</v>
      </c>
      <c r="J128" s="142">
        <f t="shared" si="3"/>
        <v>7.8033333333333328</v>
      </c>
      <c r="K128" s="145">
        <v>7.8</v>
      </c>
      <c r="L128" s="141">
        <f t="shared" si="4"/>
        <v>7.8319999999999999</v>
      </c>
      <c r="M128" s="141">
        <f t="shared" si="5"/>
        <v>7.8639999999999999</v>
      </c>
      <c r="N128" s="141">
        <f t="shared" si="6"/>
        <v>7.8959999999999999</v>
      </c>
      <c r="O128" s="141">
        <f t="shared" si="7"/>
        <v>7.9279999999999999</v>
      </c>
      <c r="P128" s="139">
        <v>7.96</v>
      </c>
      <c r="Q128" s="142">
        <f t="shared" si="8"/>
        <v>8.0120000000000005</v>
      </c>
      <c r="R128" s="142">
        <f t="shared" si="9"/>
        <v>8.0640000000000001</v>
      </c>
      <c r="S128" s="142">
        <f t="shared" si="10"/>
        <v>8.1159999999999997</v>
      </c>
      <c r="T128" s="142">
        <f t="shared" si="11"/>
        <v>8.168000000000001</v>
      </c>
      <c r="U128" s="146">
        <v>8.2200000000000006</v>
      </c>
    </row>
    <row r="129" spans="1:21">
      <c r="A129" s="147">
        <v>42956</v>
      </c>
      <c r="B129" s="144">
        <v>7.95</v>
      </c>
      <c r="C129" s="139">
        <v>7.96</v>
      </c>
      <c r="D129" s="145">
        <v>7.96</v>
      </c>
      <c r="E129" s="141">
        <f t="shared" si="0"/>
        <v>7.9249999999999998</v>
      </c>
      <c r="F129" s="145">
        <v>7.89</v>
      </c>
      <c r="G129" s="141">
        <f t="shared" si="1"/>
        <v>7.8550000000000004</v>
      </c>
      <c r="H129" s="139">
        <v>7.82</v>
      </c>
      <c r="I129" s="142">
        <f t="shared" si="2"/>
        <v>7.82</v>
      </c>
      <c r="J129" s="142">
        <f t="shared" si="3"/>
        <v>7.82</v>
      </c>
      <c r="K129" s="145">
        <v>7.82</v>
      </c>
      <c r="L129" s="141">
        <f t="shared" si="4"/>
        <v>7.8559999999999999</v>
      </c>
      <c r="M129" s="141">
        <f t="shared" si="5"/>
        <v>7.8920000000000003</v>
      </c>
      <c r="N129" s="141">
        <f t="shared" si="6"/>
        <v>7.9279999999999999</v>
      </c>
      <c r="O129" s="141">
        <f t="shared" si="7"/>
        <v>7.9640000000000004</v>
      </c>
      <c r="P129" s="139">
        <v>8</v>
      </c>
      <c r="Q129" s="142">
        <f t="shared" si="8"/>
        <v>8.0540000000000003</v>
      </c>
      <c r="R129" s="142">
        <f t="shared" si="9"/>
        <v>8.1080000000000005</v>
      </c>
      <c r="S129" s="142">
        <f t="shared" si="10"/>
        <v>8.161999999999999</v>
      </c>
      <c r="T129" s="142">
        <f t="shared" si="11"/>
        <v>8.2159999999999993</v>
      </c>
      <c r="U129" s="146">
        <v>8.27</v>
      </c>
    </row>
    <row r="130" spans="1:21">
      <c r="A130" s="147">
        <v>42955</v>
      </c>
      <c r="B130" s="144">
        <v>7.97</v>
      </c>
      <c r="C130" s="139">
        <v>7.98</v>
      </c>
      <c r="D130" s="145">
        <v>7.96</v>
      </c>
      <c r="E130" s="141">
        <f t="shared" si="0"/>
        <v>7.915</v>
      </c>
      <c r="F130" s="145">
        <v>7.87</v>
      </c>
      <c r="G130" s="141">
        <f t="shared" si="1"/>
        <v>7.83</v>
      </c>
      <c r="H130" s="139">
        <v>7.79</v>
      </c>
      <c r="I130" s="142">
        <f t="shared" si="2"/>
        <v>7.7866666666666671</v>
      </c>
      <c r="J130" s="142">
        <f t="shared" si="3"/>
        <v>7.7833333333333332</v>
      </c>
      <c r="K130" s="145">
        <v>7.78</v>
      </c>
      <c r="L130" s="141">
        <f t="shared" si="4"/>
        <v>7.8159999999999998</v>
      </c>
      <c r="M130" s="141">
        <f t="shared" si="5"/>
        <v>7.8520000000000003</v>
      </c>
      <c r="N130" s="141">
        <f t="shared" si="6"/>
        <v>7.8879999999999999</v>
      </c>
      <c r="O130" s="141">
        <f t="shared" si="7"/>
        <v>7.9240000000000004</v>
      </c>
      <c r="P130" s="139">
        <v>7.96</v>
      </c>
      <c r="Q130" s="142">
        <f t="shared" si="8"/>
        <v>8.0139999999999993</v>
      </c>
      <c r="R130" s="142">
        <f t="shared" si="9"/>
        <v>8.0679999999999996</v>
      </c>
      <c r="S130" s="142">
        <f t="shared" si="10"/>
        <v>8.1219999999999999</v>
      </c>
      <c r="T130" s="142">
        <f t="shared" si="11"/>
        <v>8.1760000000000002</v>
      </c>
      <c r="U130" s="146">
        <v>8.23</v>
      </c>
    </row>
    <row r="131" spans="1:21">
      <c r="A131" s="147">
        <v>42954</v>
      </c>
      <c r="B131" s="144">
        <v>7.94</v>
      </c>
      <c r="C131" s="139">
        <v>7.95</v>
      </c>
      <c r="D131" s="145">
        <v>7.94</v>
      </c>
      <c r="E131" s="141">
        <f t="shared" si="0"/>
        <v>7.9</v>
      </c>
      <c r="F131" s="145">
        <v>7.86</v>
      </c>
      <c r="G131" s="141">
        <f t="shared" si="1"/>
        <v>7.82</v>
      </c>
      <c r="H131" s="139">
        <v>7.78</v>
      </c>
      <c r="I131" s="142">
        <f t="shared" si="2"/>
        <v>7.78</v>
      </c>
      <c r="J131" s="142">
        <f t="shared" si="3"/>
        <v>7.78</v>
      </c>
      <c r="K131" s="145">
        <v>7.78</v>
      </c>
      <c r="L131" s="141">
        <f t="shared" si="4"/>
        <v>7.8140000000000001</v>
      </c>
      <c r="M131" s="141">
        <f t="shared" si="5"/>
        <v>7.8479999999999999</v>
      </c>
      <c r="N131" s="141">
        <f t="shared" si="6"/>
        <v>7.8820000000000006</v>
      </c>
      <c r="O131" s="141">
        <f t="shared" si="7"/>
        <v>7.9160000000000004</v>
      </c>
      <c r="P131" s="139">
        <v>7.95</v>
      </c>
      <c r="Q131" s="142">
        <f t="shared" si="8"/>
        <v>8</v>
      </c>
      <c r="R131" s="142">
        <f t="shared" si="9"/>
        <v>8.0500000000000007</v>
      </c>
      <c r="S131" s="142">
        <f t="shared" si="10"/>
        <v>8.1</v>
      </c>
      <c r="T131" s="142">
        <f t="shared" si="11"/>
        <v>8.1499999999999986</v>
      </c>
      <c r="U131" s="146">
        <v>8.1999999999999993</v>
      </c>
    </row>
    <row r="132" spans="1:21">
      <c r="A132" s="147">
        <v>42951</v>
      </c>
      <c r="B132" s="144">
        <v>7.97</v>
      </c>
      <c r="C132" s="139">
        <v>7.98</v>
      </c>
      <c r="D132" s="145">
        <v>7.96</v>
      </c>
      <c r="E132" s="141">
        <f t="shared" si="0"/>
        <v>7.91</v>
      </c>
      <c r="F132" s="145">
        <v>7.86</v>
      </c>
      <c r="G132" s="141">
        <f t="shared" si="1"/>
        <v>7.8149999999999995</v>
      </c>
      <c r="H132" s="139">
        <v>7.77</v>
      </c>
      <c r="I132" s="142">
        <f t="shared" si="2"/>
        <v>7.7633333333333328</v>
      </c>
      <c r="J132" s="142">
        <f t="shared" si="3"/>
        <v>7.7566666666666668</v>
      </c>
      <c r="K132" s="145">
        <v>7.75</v>
      </c>
      <c r="L132" s="141">
        <f t="shared" si="4"/>
        <v>7.78</v>
      </c>
      <c r="M132" s="141">
        <f t="shared" si="5"/>
        <v>7.8100000000000005</v>
      </c>
      <c r="N132" s="141">
        <f t="shared" si="6"/>
        <v>7.84</v>
      </c>
      <c r="O132" s="141">
        <f t="shared" si="7"/>
        <v>7.87</v>
      </c>
      <c r="P132" s="139">
        <v>7.9</v>
      </c>
      <c r="Q132" s="142">
        <f t="shared" si="8"/>
        <v>7.9480000000000004</v>
      </c>
      <c r="R132" s="142">
        <f t="shared" si="9"/>
        <v>7.9960000000000004</v>
      </c>
      <c r="S132" s="142">
        <f t="shared" si="10"/>
        <v>8.0440000000000005</v>
      </c>
      <c r="T132" s="142">
        <f t="shared" si="11"/>
        <v>8.0920000000000005</v>
      </c>
      <c r="U132" s="146">
        <v>8.14</v>
      </c>
    </row>
    <row r="133" spans="1:21">
      <c r="A133" s="147">
        <v>42950</v>
      </c>
      <c r="B133" s="144">
        <v>8.02</v>
      </c>
      <c r="C133" s="139">
        <v>8.02</v>
      </c>
      <c r="D133" s="145">
        <v>8.01</v>
      </c>
      <c r="E133" s="141">
        <f t="shared" si="0"/>
        <v>7.97</v>
      </c>
      <c r="F133" s="145">
        <v>7.93</v>
      </c>
      <c r="G133" s="141">
        <f t="shared" si="1"/>
        <v>7.8849999999999998</v>
      </c>
      <c r="H133" s="139">
        <v>7.84</v>
      </c>
      <c r="I133" s="142">
        <f t="shared" si="2"/>
        <v>7.833333333333333</v>
      </c>
      <c r="J133" s="142">
        <f t="shared" si="3"/>
        <v>7.8266666666666671</v>
      </c>
      <c r="K133" s="145">
        <v>7.82</v>
      </c>
      <c r="L133" s="141">
        <f t="shared" si="4"/>
        <v>7.8479999999999999</v>
      </c>
      <c r="M133" s="141">
        <f t="shared" si="5"/>
        <v>7.8760000000000003</v>
      </c>
      <c r="N133" s="141">
        <f t="shared" si="6"/>
        <v>7.9039999999999999</v>
      </c>
      <c r="O133" s="141">
        <f t="shared" si="7"/>
        <v>7.9320000000000004</v>
      </c>
      <c r="P133" s="139">
        <v>7.96</v>
      </c>
      <c r="Q133" s="142">
        <f t="shared" si="8"/>
        <v>8.0039999999999996</v>
      </c>
      <c r="R133" s="142">
        <f t="shared" si="9"/>
        <v>8.048</v>
      </c>
      <c r="S133" s="142">
        <f t="shared" si="10"/>
        <v>8.0920000000000005</v>
      </c>
      <c r="T133" s="142">
        <f t="shared" si="11"/>
        <v>8.1359999999999992</v>
      </c>
      <c r="U133" s="146">
        <v>8.18</v>
      </c>
    </row>
    <row r="134" spans="1:21">
      <c r="A134" s="147">
        <v>42949</v>
      </c>
      <c r="B134" s="144">
        <v>8</v>
      </c>
      <c r="C134" s="139">
        <v>8.02</v>
      </c>
      <c r="D134" s="145">
        <v>8.0299999999999994</v>
      </c>
      <c r="E134" s="141">
        <f t="shared" si="0"/>
        <v>8</v>
      </c>
      <c r="F134" s="145">
        <v>7.97</v>
      </c>
      <c r="G134" s="141">
        <f t="shared" si="1"/>
        <v>7.9399999999999995</v>
      </c>
      <c r="H134" s="139">
        <v>7.91</v>
      </c>
      <c r="I134" s="142">
        <f t="shared" si="2"/>
        <v>7.9033333333333333</v>
      </c>
      <c r="J134" s="142">
        <f t="shared" si="3"/>
        <v>7.8966666666666665</v>
      </c>
      <c r="K134" s="145">
        <v>7.89</v>
      </c>
      <c r="L134" s="141">
        <f t="shared" si="4"/>
        <v>7.92</v>
      </c>
      <c r="M134" s="141">
        <f t="shared" si="5"/>
        <v>7.9499999999999993</v>
      </c>
      <c r="N134" s="141">
        <f t="shared" si="6"/>
        <v>7.9799999999999995</v>
      </c>
      <c r="O134" s="141">
        <f t="shared" si="7"/>
        <v>8.01</v>
      </c>
      <c r="P134" s="139">
        <v>8.0399999999999991</v>
      </c>
      <c r="Q134" s="142">
        <f t="shared" si="8"/>
        <v>8.0859999999999985</v>
      </c>
      <c r="R134" s="142">
        <f t="shared" si="9"/>
        <v>8.1319999999999997</v>
      </c>
      <c r="S134" s="142">
        <f t="shared" si="10"/>
        <v>8.177999999999999</v>
      </c>
      <c r="T134" s="142">
        <f t="shared" si="11"/>
        <v>8.2240000000000002</v>
      </c>
      <c r="U134" s="146">
        <v>8.27</v>
      </c>
    </row>
    <row r="135" spans="1:21">
      <c r="A135" s="147">
        <v>42948</v>
      </c>
      <c r="B135" s="144">
        <v>8.02</v>
      </c>
      <c r="C135" s="139">
        <v>8.0299999999999994</v>
      </c>
      <c r="D135" s="145">
        <v>8.0299999999999994</v>
      </c>
      <c r="E135" s="141">
        <f t="shared" si="0"/>
        <v>8</v>
      </c>
      <c r="F135" s="145">
        <v>7.97</v>
      </c>
      <c r="G135" s="141">
        <f t="shared" si="1"/>
        <v>7.9350000000000005</v>
      </c>
      <c r="H135" s="139">
        <v>7.9</v>
      </c>
      <c r="I135" s="142">
        <f t="shared" si="2"/>
        <v>7.8933333333333335</v>
      </c>
      <c r="J135" s="142">
        <f t="shared" si="3"/>
        <v>7.8866666666666667</v>
      </c>
      <c r="K135" s="145">
        <v>7.88</v>
      </c>
      <c r="L135" s="141">
        <f t="shared" si="4"/>
        <v>7.9059999999999997</v>
      </c>
      <c r="M135" s="141">
        <f t="shared" si="5"/>
        <v>7.9319999999999995</v>
      </c>
      <c r="N135" s="141">
        <f t="shared" si="6"/>
        <v>7.9580000000000002</v>
      </c>
      <c r="O135" s="141">
        <f t="shared" si="7"/>
        <v>7.984</v>
      </c>
      <c r="P135" s="139">
        <v>8.01</v>
      </c>
      <c r="Q135" s="142">
        <f t="shared" si="8"/>
        <v>8.0559999999999992</v>
      </c>
      <c r="R135" s="142">
        <f t="shared" si="9"/>
        <v>8.1020000000000003</v>
      </c>
      <c r="S135" s="142">
        <f t="shared" si="10"/>
        <v>8.1479999999999997</v>
      </c>
      <c r="T135" s="142">
        <f t="shared" si="11"/>
        <v>8.1940000000000008</v>
      </c>
      <c r="U135" s="146">
        <v>8.24</v>
      </c>
    </row>
    <row r="136" spans="1:21">
      <c r="A136" s="147">
        <v>42947</v>
      </c>
      <c r="B136" s="144">
        <v>8.0399999999999991</v>
      </c>
      <c r="C136" s="139">
        <v>8.0399999999999991</v>
      </c>
      <c r="D136" s="145">
        <v>8.0299999999999994</v>
      </c>
      <c r="E136" s="141">
        <f t="shared" si="0"/>
        <v>7.99</v>
      </c>
      <c r="F136" s="145">
        <v>7.95</v>
      </c>
      <c r="G136" s="141">
        <f t="shared" si="1"/>
        <v>7.915</v>
      </c>
      <c r="H136" s="139">
        <v>7.88</v>
      </c>
      <c r="I136" s="142">
        <f t="shared" si="2"/>
        <v>7.87</v>
      </c>
      <c r="J136" s="142">
        <f t="shared" si="3"/>
        <v>7.8599999999999994</v>
      </c>
      <c r="K136" s="145">
        <v>7.85</v>
      </c>
      <c r="L136" s="141">
        <f t="shared" si="4"/>
        <v>7.8780000000000001</v>
      </c>
      <c r="M136" s="141">
        <f t="shared" si="5"/>
        <v>7.9059999999999997</v>
      </c>
      <c r="N136" s="141">
        <f t="shared" si="6"/>
        <v>7.9340000000000002</v>
      </c>
      <c r="O136" s="141">
        <f t="shared" si="7"/>
        <v>7.9619999999999997</v>
      </c>
      <c r="P136" s="139">
        <v>7.99</v>
      </c>
      <c r="Q136" s="142">
        <f t="shared" si="8"/>
        <v>8.0359999999999996</v>
      </c>
      <c r="R136" s="142">
        <f t="shared" si="9"/>
        <v>8.0820000000000007</v>
      </c>
      <c r="S136" s="142">
        <f t="shared" si="10"/>
        <v>8.1280000000000001</v>
      </c>
      <c r="T136" s="142">
        <f t="shared" si="11"/>
        <v>8.1740000000000013</v>
      </c>
      <c r="U136" s="146">
        <v>8.2200000000000006</v>
      </c>
    </row>
    <row r="137" spans="1:21">
      <c r="A137" s="147">
        <v>42944</v>
      </c>
      <c r="B137" s="144">
        <v>8.0399999999999991</v>
      </c>
      <c r="C137" s="139">
        <v>8.0399999999999991</v>
      </c>
      <c r="D137" s="145">
        <v>8.02</v>
      </c>
      <c r="E137" s="141">
        <f t="shared" si="0"/>
        <v>7.9749999999999996</v>
      </c>
      <c r="F137" s="145">
        <v>7.93</v>
      </c>
      <c r="G137" s="141">
        <f t="shared" si="1"/>
        <v>7.89</v>
      </c>
      <c r="H137" s="139">
        <v>7.85</v>
      </c>
      <c r="I137" s="142">
        <f t="shared" si="2"/>
        <v>7.8433333333333328</v>
      </c>
      <c r="J137" s="142">
        <f t="shared" si="3"/>
        <v>7.8366666666666669</v>
      </c>
      <c r="K137" s="145">
        <v>7.83</v>
      </c>
      <c r="L137" s="141">
        <f t="shared" si="4"/>
        <v>7.8620000000000001</v>
      </c>
      <c r="M137" s="141">
        <f t="shared" si="5"/>
        <v>7.8940000000000001</v>
      </c>
      <c r="N137" s="141">
        <f t="shared" si="6"/>
        <v>7.9260000000000002</v>
      </c>
      <c r="O137" s="141">
        <f t="shared" si="7"/>
        <v>7.9580000000000002</v>
      </c>
      <c r="P137" s="139">
        <v>7.99</v>
      </c>
      <c r="Q137" s="142">
        <f t="shared" si="8"/>
        <v>8.0419999999999998</v>
      </c>
      <c r="R137" s="142">
        <f t="shared" si="9"/>
        <v>8.0939999999999994</v>
      </c>
      <c r="S137" s="142">
        <f t="shared" si="10"/>
        <v>8.1460000000000008</v>
      </c>
      <c r="T137" s="142">
        <f t="shared" si="11"/>
        <v>8.1980000000000004</v>
      </c>
      <c r="U137" s="146">
        <v>8.25</v>
      </c>
    </row>
    <row r="138" spans="1:21">
      <c r="A138" s="147">
        <v>42943</v>
      </c>
      <c r="B138" s="144">
        <v>8.0399999999999991</v>
      </c>
      <c r="C138" s="139">
        <v>8.02</v>
      </c>
      <c r="D138" s="145">
        <v>8</v>
      </c>
      <c r="E138" s="141">
        <f t="shared" si="0"/>
        <v>7.95</v>
      </c>
      <c r="F138" s="145">
        <v>7.9</v>
      </c>
      <c r="G138" s="141">
        <f t="shared" si="1"/>
        <v>7.86</v>
      </c>
      <c r="H138" s="139">
        <v>7.82</v>
      </c>
      <c r="I138" s="142">
        <f t="shared" si="2"/>
        <v>7.82</v>
      </c>
      <c r="J138" s="142">
        <f t="shared" si="3"/>
        <v>7.82</v>
      </c>
      <c r="K138" s="145">
        <v>7.82</v>
      </c>
      <c r="L138" s="141">
        <f t="shared" si="4"/>
        <v>7.8559999999999999</v>
      </c>
      <c r="M138" s="141">
        <f t="shared" si="5"/>
        <v>7.8920000000000003</v>
      </c>
      <c r="N138" s="141">
        <f t="shared" si="6"/>
        <v>7.9279999999999999</v>
      </c>
      <c r="O138" s="141">
        <f t="shared" si="7"/>
        <v>7.9640000000000004</v>
      </c>
      <c r="P138" s="139">
        <v>8</v>
      </c>
      <c r="Q138" s="142">
        <f t="shared" si="8"/>
        <v>8.0540000000000003</v>
      </c>
      <c r="R138" s="142">
        <f t="shared" si="9"/>
        <v>8.1080000000000005</v>
      </c>
      <c r="S138" s="142">
        <f t="shared" si="10"/>
        <v>8.161999999999999</v>
      </c>
      <c r="T138" s="142">
        <f t="shared" si="11"/>
        <v>8.2159999999999993</v>
      </c>
      <c r="U138" s="146">
        <v>8.27</v>
      </c>
    </row>
    <row r="139" spans="1:21">
      <c r="A139" s="147">
        <v>42942</v>
      </c>
      <c r="B139" s="144">
        <v>8.02</v>
      </c>
      <c r="C139" s="139">
        <v>8.07</v>
      </c>
      <c r="D139" s="145">
        <v>8.06</v>
      </c>
      <c r="E139" s="141">
        <f t="shared" si="0"/>
        <v>8.0150000000000006</v>
      </c>
      <c r="F139" s="145">
        <v>7.97</v>
      </c>
      <c r="G139" s="141">
        <f t="shared" si="1"/>
        <v>7.93</v>
      </c>
      <c r="H139" s="139">
        <v>7.89</v>
      </c>
      <c r="I139" s="142">
        <f t="shared" si="2"/>
        <v>7.8933333333333335</v>
      </c>
      <c r="J139" s="142">
        <f t="shared" si="3"/>
        <v>7.8966666666666665</v>
      </c>
      <c r="K139" s="145">
        <v>7.9</v>
      </c>
      <c r="L139" s="141">
        <f t="shared" si="4"/>
        <v>7.9359999999999999</v>
      </c>
      <c r="M139" s="141">
        <f t="shared" si="5"/>
        <v>7.9720000000000004</v>
      </c>
      <c r="N139" s="141">
        <f t="shared" si="6"/>
        <v>8.0080000000000009</v>
      </c>
      <c r="O139" s="141">
        <f t="shared" si="7"/>
        <v>8.0440000000000005</v>
      </c>
      <c r="P139" s="139">
        <v>8.08</v>
      </c>
      <c r="Q139" s="142">
        <f t="shared" si="8"/>
        <v>8.1340000000000003</v>
      </c>
      <c r="R139" s="142">
        <f t="shared" si="9"/>
        <v>8.1880000000000006</v>
      </c>
      <c r="S139" s="142">
        <f t="shared" si="10"/>
        <v>8.2419999999999991</v>
      </c>
      <c r="T139" s="142">
        <f t="shared" si="11"/>
        <v>8.2959999999999994</v>
      </c>
      <c r="U139" s="146">
        <v>8.35</v>
      </c>
    </row>
    <row r="140" spans="1:21">
      <c r="A140" s="147">
        <v>42941</v>
      </c>
      <c r="B140" s="144">
        <v>8.0500000000000007</v>
      </c>
      <c r="C140" s="139">
        <v>8.08</v>
      </c>
      <c r="D140" s="145">
        <v>8.09</v>
      </c>
      <c r="E140" s="141">
        <f t="shared" si="0"/>
        <v>8.0500000000000007</v>
      </c>
      <c r="F140" s="145">
        <v>8.01</v>
      </c>
      <c r="G140" s="141">
        <f t="shared" si="1"/>
        <v>7.9749999999999996</v>
      </c>
      <c r="H140" s="139">
        <v>7.94</v>
      </c>
      <c r="I140" s="142">
        <f t="shared" si="2"/>
        <v>7.9333333333333336</v>
      </c>
      <c r="J140" s="142">
        <f t="shared" si="3"/>
        <v>7.9266666666666667</v>
      </c>
      <c r="K140" s="145">
        <v>7.92</v>
      </c>
      <c r="L140" s="141">
        <f t="shared" si="4"/>
        <v>7.952</v>
      </c>
      <c r="M140" s="141">
        <f t="shared" si="5"/>
        <v>7.984</v>
      </c>
      <c r="N140" s="141">
        <f t="shared" si="6"/>
        <v>8.016</v>
      </c>
      <c r="O140" s="141">
        <f t="shared" si="7"/>
        <v>8.048</v>
      </c>
      <c r="P140" s="139">
        <v>8.08</v>
      </c>
      <c r="Q140" s="142">
        <f t="shared" si="8"/>
        <v>8.1319999999999997</v>
      </c>
      <c r="R140" s="142">
        <f t="shared" si="9"/>
        <v>8.1839999999999993</v>
      </c>
      <c r="S140" s="142">
        <f t="shared" si="10"/>
        <v>8.2360000000000007</v>
      </c>
      <c r="T140" s="142">
        <f t="shared" si="11"/>
        <v>8.2880000000000003</v>
      </c>
      <c r="U140" s="146">
        <v>8.34</v>
      </c>
    </row>
    <row r="141" spans="1:21">
      <c r="A141" s="147">
        <v>42940</v>
      </c>
      <c r="B141" s="144">
        <v>8.0500000000000007</v>
      </c>
      <c r="C141" s="139">
        <v>8.09</v>
      </c>
      <c r="D141" s="145">
        <v>8.09</v>
      </c>
      <c r="E141" s="141">
        <f t="shared" si="0"/>
        <v>8.0549999999999997</v>
      </c>
      <c r="F141" s="145">
        <v>8.02</v>
      </c>
      <c r="G141" s="141">
        <f t="shared" si="1"/>
        <v>7.98</v>
      </c>
      <c r="H141" s="139">
        <v>7.94</v>
      </c>
      <c r="I141" s="142">
        <f t="shared" si="2"/>
        <v>7.9333333333333336</v>
      </c>
      <c r="J141" s="142">
        <f t="shared" si="3"/>
        <v>7.9266666666666667</v>
      </c>
      <c r="K141" s="145">
        <v>7.92</v>
      </c>
      <c r="L141" s="141">
        <f t="shared" si="4"/>
        <v>7.9580000000000002</v>
      </c>
      <c r="M141" s="141">
        <f t="shared" si="5"/>
        <v>7.9959999999999996</v>
      </c>
      <c r="N141" s="141">
        <f t="shared" si="6"/>
        <v>8.0339999999999989</v>
      </c>
      <c r="O141" s="141">
        <f t="shared" si="7"/>
        <v>8.0719999999999992</v>
      </c>
      <c r="P141" s="139">
        <v>8.11</v>
      </c>
      <c r="Q141" s="142">
        <f t="shared" si="8"/>
        <v>8.1660000000000004</v>
      </c>
      <c r="R141" s="142">
        <f t="shared" si="9"/>
        <v>8.2219999999999995</v>
      </c>
      <c r="S141" s="142">
        <f t="shared" si="10"/>
        <v>8.2780000000000005</v>
      </c>
      <c r="T141" s="142">
        <f t="shared" si="11"/>
        <v>8.3339999999999996</v>
      </c>
      <c r="U141" s="146">
        <v>8.39</v>
      </c>
    </row>
    <row r="142" spans="1:21">
      <c r="A142" s="147">
        <v>42937</v>
      </c>
      <c r="B142" s="144">
        <v>8.0299999999999994</v>
      </c>
      <c r="C142" s="139">
        <v>8.02</v>
      </c>
      <c r="D142" s="145">
        <v>8.01</v>
      </c>
      <c r="E142" s="141">
        <f t="shared" si="0"/>
        <v>7.96</v>
      </c>
      <c r="F142" s="145">
        <v>7.91</v>
      </c>
      <c r="G142" s="141">
        <f t="shared" si="1"/>
        <v>7.87</v>
      </c>
      <c r="H142" s="139">
        <v>7.83</v>
      </c>
      <c r="I142" s="142">
        <f t="shared" si="2"/>
        <v>7.833333333333333</v>
      </c>
      <c r="J142" s="142">
        <f t="shared" si="3"/>
        <v>7.8366666666666669</v>
      </c>
      <c r="K142" s="145">
        <v>7.84</v>
      </c>
      <c r="L142" s="141">
        <f t="shared" si="4"/>
        <v>7.8840000000000003</v>
      </c>
      <c r="M142" s="141">
        <f t="shared" si="5"/>
        <v>7.9279999999999999</v>
      </c>
      <c r="N142" s="141">
        <f t="shared" si="6"/>
        <v>7.9720000000000004</v>
      </c>
      <c r="O142" s="141">
        <f t="shared" si="7"/>
        <v>8.016</v>
      </c>
      <c r="P142" s="139">
        <v>8.06</v>
      </c>
      <c r="Q142" s="142">
        <f t="shared" si="8"/>
        <v>8.1219999999999999</v>
      </c>
      <c r="R142" s="142">
        <f t="shared" si="9"/>
        <v>8.1839999999999993</v>
      </c>
      <c r="S142" s="142">
        <f t="shared" si="10"/>
        <v>8.2460000000000004</v>
      </c>
      <c r="T142" s="142">
        <f t="shared" si="11"/>
        <v>8.3079999999999998</v>
      </c>
      <c r="U142" s="146">
        <v>8.3699999999999992</v>
      </c>
    </row>
    <row r="143" spans="1:21">
      <c r="A143" s="147">
        <v>42936</v>
      </c>
      <c r="B143" s="144">
        <v>8.07</v>
      </c>
      <c r="C143" s="139">
        <v>8.0399999999999991</v>
      </c>
      <c r="D143" s="145">
        <v>8</v>
      </c>
      <c r="E143" s="141">
        <f t="shared" si="0"/>
        <v>7.9450000000000003</v>
      </c>
      <c r="F143" s="145">
        <v>7.89</v>
      </c>
      <c r="G143" s="141">
        <f t="shared" si="1"/>
        <v>7.85</v>
      </c>
      <c r="H143" s="139">
        <v>7.81</v>
      </c>
      <c r="I143" s="142">
        <f t="shared" si="2"/>
        <v>7.8166666666666664</v>
      </c>
      <c r="J143" s="142">
        <f t="shared" si="3"/>
        <v>7.8233333333333333</v>
      </c>
      <c r="K143" s="145">
        <v>7.83</v>
      </c>
      <c r="L143" s="141">
        <f t="shared" si="4"/>
        <v>7.8740000000000006</v>
      </c>
      <c r="M143" s="141">
        <f t="shared" si="5"/>
        <v>7.9180000000000001</v>
      </c>
      <c r="N143" s="141">
        <f t="shared" si="6"/>
        <v>7.9620000000000006</v>
      </c>
      <c r="O143" s="141">
        <f t="shared" si="7"/>
        <v>8.0060000000000002</v>
      </c>
      <c r="P143" s="139">
        <v>8.0500000000000007</v>
      </c>
      <c r="Q143" s="142">
        <f t="shared" si="8"/>
        <v>8.1080000000000005</v>
      </c>
      <c r="R143" s="142">
        <f t="shared" si="9"/>
        <v>8.1660000000000004</v>
      </c>
      <c r="S143" s="142">
        <f t="shared" si="10"/>
        <v>8.2240000000000002</v>
      </c>
      <c r="T143" s="142">
        <f t="shared" si="11"/>
        <v>8.282</v>
      </c>
      <c r="U143" s="146">
        <v>8.34</v>
      </c>
    </row>
    <row r="144" spans="1:21">
      <c r="A144" s="147">
        <v>42935</v>
      </c>
      <c r="B144" s="144">
        <v>8.0399999999999991</v>
      </c>
      <c r="C144" s="139">
        <v>8.0299999999999994</v>
      </c>
      <c r="D144" s="145">
        <v>8</v>
      </c>
      <c r="E144" s="141">
        <f t="shared" si="0"/>
        <v>7.95</v>
      </c>
      <c r="F144" s="145">
        <v>7.9</v>
      </c>
      <c r="G144" s="141">
        <f t="shared" si="1"/>
        <v>7.87</v>
      </c>
      <c r="H144" s="139">
        <v>7.84</v>
      </c>
      <c r="I144" s="142">
        <f t="shared" si="2"/>
        <v>7.84</v>
      </c>
      <c r="J144" s="142">
        <f t="shared" si="3"/>
        <v>7.84</v>
      </c>
      <c r="K144" s="145">
        <v>7.84</v>
      </c>
      <c r="L144" s="141">
        <f t="shared" si="4"/>
        <v>7.8819999999999997</v>
      </c>
      <c r="M144" s="141">
        <f t="shared" si="5"/>
        <v>7.9240000000000004</v>
      </c>
      <c r="N144" s="141">
        <f t="shared" si="6"/>
        <v>7.9660000000000002</v>
      </c>
      <c r="O144" s="141">
        <f t="shared" si="7"/>
        <v>8.0080000000000009</v>
      </c>
      <c r="P144" s="139">
        <v>8.0500000000000007</v>
      </c>
      <c r="Q144" s="142">
        <f t="shared" si="8"/>
        <v>8.1100000000000012</v>
      </c>
      <c r="R144" s="142">
        <f t="shared" si="9"/>
        <v>8.17</v>
      </c>
      <c r="S144" s="142">
        <f t="shared" si="10"/>
        <v>8.23</v>
      </c>
      <c r="T144" s="142">
        <f t="shared" si="11"/>
        <v>8.2899999999999991</v>
      </c>
      <c r="U144" s="146">
        <v>8.35</v>
      </c>
    </row>
    <row r="145" spans="1:21">
      <c r="A145" s="147">
        <v>42934</v>
      </c>
      <c r="B145" s="144">
        <v>8.0500000000000007</v>
      </c>
      <c r="C145" s="139">
        <v>8.02</v>
      </c>
      <c r="D145" s="145">
        <v>7.99</v>
      </c>
      <c r="E145" s="141">
        <f t="shared" si="0"/>
        <v>7.9399999999999995</v>
      </c>
      <c r="F145" s="145">
        <v>7.89</v>
      </c>
      <c r="G145" s="141">
        <f t="shared" si="1"/>
        <v>7.8550000000000004</v>
      </c>
      <c r="H145" s="139">
        <v>7.82</v>
      </c>
      <c r="I145" s="142">
        <f t="shared" si="2"/>
        <v>7.8266666666666671</v>
      </c>
      <c r="J145" s="142">
        <f t="shared" si="3"/>
        <v>7.833333333333333</v>
      </c>
      <c r="K145" s="145">
        <v>7.84</v>
      </c>
      <c r="L145" s="141">
        <f t="shared" si="4"/>
        <v>7.8819999999999997</v>
      </c>
      <c r="M145" s="141">
        <f t="shared" si="5"/>
        <v>7.9240000000000004</v>
      </c>
      <c r="N145" s="141">
        <f t="shared" si="6"/>
        <v>7.9660000000000002</v>
      </c>
      <c r="O145" s="141">
        <f t="shared" si="7"/>
        <v>8.0080000000000009</v>
      </c>
      <c r="P145" s="139">
        <v>8.0500000000000007</v>
      </c>
      <c r="Q145" s="142">
        <f t="shared" si="8"/>
        <v>8.1080000000000005</v>
      </c>
      <c r="R145" s="142">
        <f t="shared" si="9"/>
        <v>8.1660000000000004</v>
      </c>
      <c r="S145" s="142">
        <f t="shared" si="10"/>
        <v>8.2240000000000002</v>
      </c>
      <c r="T145" s="142">
        <f t="shared" si="11"/>
        <v>8.282</v>
      </c>
      <c r="U145" s="146">
        <v>8.34</v>
      </c>
    </row>
    <row r="146" spans="1:21">
      <c r="A146" s="147">
        <v>42933</v>
      </c>
      <c r="B146" s="144">
        <v>8.06</v>
      </c>
      <c r="C146" s="139">
        <v>8.0299999999999994</v>
      </c>
      <c r="D146" s="145">
        <v>7.99</v>
      </c>
      <c r="E146" s="141">
        <f t="shared" si="0"/>
        <v>7.9399999999999995</v>
      </c>
      <c r="F146" s="145">
        <v>7.89</v>
      </c>
      <c r="G146" s="141">
        <f t="shared" si="1"/>
        <v>7.8599999999999994</v>
      </c>
      <c r="H146" s="139">
        <v>7.83</v>
      </c>
      <c r="I146" s="142">
        <f t="shared" si="2"/>
        <v>7.83</v>
      </c>
      <c r="J146" s="142">
        <f t="shared" si="3"/>
        <v>7.83</v>
      </c>
      <c r="K146" s="145">
        <v>7.83</v>
      </c>
      <c r="L146" s="141">
        <f t="shared" si="4"/>
        <v>7.8659999999999997</v>
      </c>
      <c r="M146" s="141">
        <f t="shared" si="5"/>
        <v>7.9020000000000001</v>
      </c>
      <c r="N146" s="141">
        <f t="shared" si="6"/>
        <v>7.9379999999999997</v>
      </c>
      <c r="O146" s="141">
        <f t="shared" si="7"/>
        <v>7.9740000000000002</v>
      </c>
      <c r="P146" s="139">
        <v>8.01</v>
      </c>
      <c r="Q146" s="142">
        <f t="shared" si="8"/>
        <v>8.0640000000000001</v>
      </c>
      <c r="R146" s="142">
        <f t="shared" si="9"/>
        <v>8.1180000000000003</v>
      </c>
      <c r="S146" s="142">
        <f t="shared" si="10"/>
        <v>8.1719999999999988</v>
      </c>
      <c r="T146" s="142">
        <f t="shared" si="11"/>
        <v>8.2259999999999991</v>
      </c>
      <c r="U146" s="146">
        <v>8.2799999999999994</v>
      </c>
    </row>
    <row r="147" spans="1:21">
      <c r="A147" s="147">
        <v>42930</v>
      </c>
      <c r="B147" s="144">
        <v>8.08</v>
      </c>
      <c r="C147" s="139">
        <v>8.0500000000000007</v>
      </c>
      <c r="D147" s="145">
        <v>8</v>
      </c>
      <c r="E147" s="141">
        <f t="shared" si="0"/>
        <v>7.9450000000000003</v>
      </c>
      <c r="F147" s="145">
        <v>7.89</v>
      </c>
      <c r="G147" s="141">
        <f t="shared" si="1"/>
        <v>7.85</v>
      </c>
      <c r="H147" s="139">
        <v>7.81</v>
      </c>
      <c r="I147" s="142">
        <f t="shared" si="2"/>
        <v>7.81</v>
      </c>
      <c r="J147" s="142">
        <f t="shared" si="3"/>
        <v>7.81</v>
      </c>
      <c r="K147" s="145">
        <v>7.81</v>
      </c>
      <c r="L147" s="141">
        <f t="shared" si="4"/>
        <v>7.8460000000000001</v>
      </c>
      <c r="M147" s="141">
        <f t="shared" si="5"/>
        <v>7.8819999999999997</v>
      </c>
      <c r="N147" s="141">
        <f t="shared" si="6"/>
        <v>7.9180000000000001</v>
      </c>
      <c r="O147" s="141">
        <f t="shared" si="7"/>
        <v>7.9539999999999997</v>
      </c>
      <c r="P147" s="139">
        <v>7.99</v>
      </c>
      <c r="Q147" s="142">
        <f t="shared" si="8"/>
        <v>8.0440000000000005</v>
      </c>
      <c r="R147" s="142">
        <f t="shared" si="9"/>
        <v>8.0980000000000008</v>
      </c>
      <c r="S147" s="142">
        <f t="shared" si="10"/>
        <v>8.1519999999999992</v>
      </c>
      <c r="T147" s="142">
        <f t="shared" si="11"/>
        <v>8.2059999999999995</v>
      </c>
      <c r="U147" s="146">
        <v>8.26</v>
      </c>
    </row>
    <row r="148" spans="1:21">
      <c r="A148" s="147">
        <v>42929</v>
      </c>
      <c r="B148" s="144">
        <v>8.1</v>
      </c>
      <c r="C148" s="139">
        <v>8.09</v>
      </c>
      <c r="D148" s="145">
        <v>8.06</v>
      </c>
      <c r="E148" s="141">
        <f t="shared" si="0"/>
        <v>8.01</v>
      </c>
      <c r="F148" s="145">
        <v>7.96</v>
      </c>
      <c r="G148" s="141">
        <f t="shared" si="1"/>
        <v>7.92</v>
      </c>
      <c r="H148" s="139">
        <v>7.88</v>
      </c>
      <c r="I148" s="142">
        <f t="shared" si="2"/>
        <v>7.87</v>
      </c>
      <c r="J148" s="142">
        <f t="shared" si="3"/>
        <v>7.8599999999999994</v>
      </c>
      <c r="K148" s="145">
        <v>7.85</v>
      </c>
      <c r="L148" s="141">
        <f t="shared" si="4"/>
        <v>7.88</v>
      </c>
      <c r="M148" s="141">
        <f t="shared" si="5"/>
        <v>7.91</v>
      </c>
      <c r="N148" s="141">
        <f t="shared" si="6"/>
        <v>7.9399999999999995</v>
      </c>
      <c r="O148" s="141">
        <f t="shared" si="7"/>
        <v>7.97</v>
      </c>
      <c r="P148" s="139">
        <v>8</v>
      </c>
      <c r="Q148" s="142">
        <f t="shared" si="8"/>
        <v>8.048</v>
      </c>
      <c r="R148" s="142">
        <f t="shared" si="9"/>
        <v>8.0960000000000001</v>
      </c>
      <c r="S148" s="142">
        <f t="shared" si="10"/>
        <v>8.1440000000000001</v>
      </c>
      <c r="T148" s="142">
        <f t="shared" si="11"/>
        <v>8.1920000000000002</v>
      </c>
      <c r="U148" s="146">
        <v>8.24</v>
      </c>
    </row>
    <row r="149" spans="1:21">
      <c r="A149" s="147">
        <v>42928</v>
      </c>
      <c r="B149" s="144">
        <v>8.1</v>
      </c>
      <c r="C149" s="139">
        <v>8.11</v>
      </c>
      <c r="D149" s="145">
        <v>8.09</v>
      </c>
      <c r="E149" s="141">
        <f t="shared" si="0"/>
        <v>8.0399999999999991</v>
      </c>
      <c r="F149" s="145">
        <v>7.99</v>
      </c>
      <c r="G149" s="141">
        <f t="shared" si="1"/>
        <v>7.95</v>
      </c>
      <c r="H149" s="139">
        <v>7.91</v>
      </c>
      <c r="I149" s="142">
        <f t="shared" si="2"/>
        <v>7.9066666666666672</v>
      </c>
      <c r="J149" s="142">
        <f t="shared" si="3"/>
        <v>7.9033333333333333</v>
      </c>
      <c r="K149" s="145">
        <v>7.9</v>
      </c>
      <c r="L149" s="141">
        <f t="shared" si="4"/>
        <v>7.9320000000000004</v>
      </c>
      <c r="M149" s="141">
        <f t="shared" si="5"/>
        <v>7.9640000000000004</v>
      </c>
      <c r="N149" s="141">
        <f t="shared" si="6"/>
        <v>7.9960000000000004</v>
      </c>
      <c r="O149" s="141">
        <f t="shared" si="7"/>
        <v>8.0280000000000005</v>
      </c>
      <c r="P149" s="139">
        <v>8.06</v>
      </c>
      <c r="Q149" s="142">
        <f t="shared" si="8"/>
        <v>8.1100000000000012</v>
      </c>
      <c r="R149" s="142">
        <f t="shared" si="9"/>
        <v>8.16</v>
      </c>
      <c r="S149" s="142">
        <f t="shared" si="10"/>
        <v>8.2100000000000009</v>
      </c>
      <c r="T149" s="142">
        <f t="shared" si="11"/>
        <v>8.26</v>
      </c>
      <c r="U149" s="146">
        <v>8.31</v>
      </c>
    </row>
    <row r="150" spans="1:21">
      <c r="A150" s="147">
        <v>42927</v>
      </c>
      <c r="B150" s="144">
        <v>8.1199999999999992</v>
      </c>
      <c r="C150" s="139">
        <v>8.1199999999999992</v>
      </c>
      <c r="D150" s="145">
        <v>8.1199999999999992</v>
      </c>
      <c r="E150" s="141">
        <f t="shared" si="0"/>
        <v>8.0850000000000009</v>
      </c>
      <c r="F150" s="145">
        <v>8.0500000000000007</v>
      </c>
      <c r="G150" s="141">
        <f t="shared" si="1"/>
        <v>8.0150000000000006</v>
      </c>
      <c r="H150" s="139">
        <v>7.98</v>
      </c>
      <c r="I150" s="142">
        <f t="shared" si="2"/>
        <v>7.9733333333333336</v>
      </c>
      <c r="J150" s="142">
        <f t="shared" si="3"/>
        <v>7.9666666666666668</v>
      </c>
      <c r="K150" s="145">
        <v>7.96</v>
      </c>
      <c r="L150" s="141">
        <f t="shared" si="4"/>
        <v>7.9879999999999995</v>
      </c>
      <c r="M150" s="141">
        <f t="shared" si="5"/>
        <v>8.016</v>
      </c>
      <c r="N150" s="141">
        <f t="shared" si="6"/>
        <v>8.0440000000000005</v>
      </c>
      <c r="O150" s="141">
        <f t="shared" si="7"/>
        <v>8.0719999999999992</v>
      </c>
      <c r="P150" s="139">
        <v>8.1</v>
      </c>
      <c r="Q150" s="142">
        <f t="shared" si="8"/>
        <v>8.1479999999999997</v>
      </c>
      <c r="R150" s="142">
        <f t="shared" si="9"/>
        <v>8.1959999999999997</v>
      </c>
      <c r="S150" s="142">
        <f t="shared" si="10"/>
        <v>8.2439999999999998</v>
      </c>
      <c r="T150" s="142">
        <f t="shared" si="11"/>
        <v>8.2919999999999998</v>
      </c>
      <c r="U150" s="146">
        <v>8.34</v>
      </c>
    </row>
    <row r="151" spans="1:21">
      <c r="A151" s="147">
        <v>42926</v>
      </c>
      <c r="B151" s="144">
        <v>8.1</v>
      </c>
      <c r="C151" s="139">
        <v>8.08</v>
      </c>
      <c r="D151" s="145">
        <v>8.07</v>
      </c>
      <c r="E151" s="141">
        <f t="shared" si="0"/>
        <v>8.0300000000000011</v>
      </c>
      <c r="F151" s="145">
        <v>7.99</v>
      </c>
      <c r="G151" s="141">
        <f t="shared" si="1"/>
        <v>7.96</v>
      </c>
      <c r="H151" s="139">
        <v>7.93</v>
      </c>
      <c r="I151" s="142">
        <f t="shared" si="2"/>
        <v>7.9266666666666667</v>
      </c>
      <c r="J151" s="142">
        <f t="shared" si="3"/>
        <v>7.9233333333333329</v>
      </c>
      <c r="K151" s="145">
        <v>7.92</v>
      </c>
      <c r="L151" s="141">
        <f t="shared" si="4"/>
        <v>7.9480000000000004</v>
      </c>
      <c r="M151" s="141">
        <f t="shared" si="5"/>
        <v>7.976</v>
      </c>
      <c r="N151" s="141">
        <f t="shared" si="6"/>
        <v>8.0039999999999996</v>
      </c>
      <c r="O151" s="141">
        <f t="shared" si="7"/>
        <v>8.032</v>
      </c>
      <c r="P151" s="139">
        <v>8.06</v>
      </c>
      <c r="Q151" s="142">
        <f t="shared" si="8"/>
        <v>8.1100000000000012</v>
      </c>
      <c r="R151" s="142">
        <f t="shared" si="9"/>
        <v>8.16</v>
      </c>
      <c r="S151" s="142">
        <f t="shared" si="10"/>
        <v>8.2100000000000009</v>
      </c>
      <c r="T151" s="142">
        <f t="shared" si="11"/>
        <v>8.26</v>
      </c>
      <c r="U151" s="146">
        <v>8.31</v>
      </c>
    </row>
    <row r="152" spans="1:21">
      <c r="A152" s="147">
        <v>42923</v>
      </c>
      <c r="B152" s="144">
        <v>8.16</v>
      </c>
      <c r="C152" s="139">
        <v>8.1199999999999992</v>
      </c>
      <c r="D152" s="145">
        <v>8.09</v>
      </c>
      <c r="E152" s="141">
        <f t="shared" si="0"/>
        <v>8.0599999999999987</v>
      </c>
      <c r="F152" s="145">
        <v>8.0299999999999994</v>
      </c>
      <c r="G152" s="141">
        <f t="shared" si="1"/>
        <v>8.01</v>
      </c>
      <c r="H152" s="139">
        <v>7.99</v>
      </c>
      <c r="I152" s="142">
        <f t="shared" si="2"/>
        <v>7.99</v>
      </c>
      <c r="J152" s="142">
        <f t="shared" si="3"/>
        <v>7.99</v>
      </c>
      <c r="K152" s="145">
        <v>7.99</v>
      </c>
      <c r="L152" s="141">
        <f t="shared" si="4"/>
        <v>8.02</v>
      </c>
      <c r="M152" s="141">
        <f t="shared" si="5"/>
        <v>8.0500000000000007</v>
      </c>
      <c r="N152" s="141">
        <f t="shared" si="6"/>
        <v>8.08</v>
      </c>
      <c r="O152" s="141">
        <f t="shared" si="7"/>
        <v>8.1100000000000012</v>
      </c>
      <c r="P152" s="139">
        <v>8.14</v>
      </c>
      <c r="Q152" s="142">
        <f t="shared" si="8"/>
        <v>8.1880000000000006</v>
      </c>
      <c r="R152" s="142">
        <f t="shared" si="9"/>
        <v>8.2360000000000007</v>
      </c>
      <c r="S152" s="142">
        <f t="shared" si="10"/>
        <v>8.2840000000000007</v>
      </c>
      <c r="T152" s="142">
        <f t="shared" si="11"/>
        <v>8.3320000000000007</v>
      </c>
      <c r="U152" s="146">
        <v>8.3800000000000008</v>
      </c>
    </row>
    <row r="153" spans="1:21">
      <c r="A153" s="147">
        <v>42922</v>
      </c>
      <c r="B153" s="144">
        <v>8.15</v>
      </c>
      <c r="C153" s="139">
        <v>8.1</v>
      </c>
      <c r="D153" s="145">
        <v>8.06</v>
      </c>
      <c r="E153" s="141">
        <f t="shared" si="0"/>
        <v>8.02</v>
      </c>
      <c r="F153" s="145">
        <v>7.98</v>
      </c>
      <c r="G153" s="141">
        <f t="shared" si="1"/>
        <v>7.9550000000000001</v>
      </c>
      <c r="H153" s="139">
        <v>7.93</v>
      </c>
      <c r="I153" s="142">
        <f t="shared" si="2"/>
        <v>7.93</v>
      </c>
      <c r="J153" s="142">
        <f t="shared" si="3"/>
        <v>7.93</v>
      </c>
      <c r="K153" s="145">
        <v>7.93</v>
      </c>
      <c r="L153" s="141">
        <f t="shared" si="4"/>
        <v>7.9580000000000002</v>
      </c>
      <c r="M153" s="141">
        <f t="shared" si="5"/>
        <v>7.9859999999999998</v>
      </c>
      <c r="N153" s="141">
        <f t="shared" si="6"/>
        <v>8.0139999999999993</v>
      </c>
      <c r="O153" s="141">
        <f t="shared" si="7"/>
        <v>8.0419999999999998</v>
      </c>
      <c r="P153" s="139">
        <v>8.07</v>
      </c>
      <c r="Q153" s="142">
        <f t="shared" si="8"/>
        <v>8.120000000000001</v>
      </c>
      <c r="R153" s="142">
        <f t="shared" si="9"/>
        <v>8.17</v>
      </c>
      <c r="S153" s="142">
        <f t="shared" si="10"/>
        <v>8.2200000000000006</v>
      </c>
      <c r="T153" s="142">
        <f t="shared" si="11"/>
        <v>8.27</v>
      </c>
      <c r="U153" s="146">
        <v>8.32</v>
      </c>
    </row>
    <row r="154" spans="1:21">
      <c r="A154" s="147">
        <v>42921</v>
      </c>
      <c r="B154" s="144">
        <v>8.1199999999999992</v>
      </c>
      <c r="C154" s="139">
        <v>8.06</v>
      </c>
      <c r="D154" s="145">
        <v>8.01</v>
      </c>
      <c r="E154" s="141">
        <f t="shared" si="0"/>
        <v>7.9649999999999999</v>
      </c>
      <c r="F154" s="145">
        <v>7.92</v>
      </c>
      <c r="G154" s="141">
        <f t="shared" si="1"/>
        <v>7.9</v>
      </c>
      <c r="H154" s="139">
        <v>7.88</v>
      </c>
      <c r="I154" s="142">
        <f t="shared" si="2"/>
        <v>7.8833333333333329</v>
      </c>
      <c r="J154" s="142">
        <f t="shared" si="3"/>
        <v>7.8866666666666667</v>
      </c>
      <c r="K154" s="145">
        <v>7.89</v>
      </c>
      <c r="L154" s="141">
        <f t="shared" si="4"/>
        <v>7.9239999999999995</v>
      </c>
      <c r="M154" s="141">
        <f t="shared" si="5"/>
        <v>7.9580000000000002</v>
      </c>
      <c r="N154" s="141">
        <f t="shared" si="6"/>
        <v>7.992</v>
      </c>
      <c r="O154" s="141">
        <f t="shared" si="7"/>
        <v>8.0259999999999998</v>
      </c>
      <c r="P154" s="139">
        <v>8.06</v>
      </c>
      <c r="Q154" s="142">
        <f t="shared" si="8"/>
        <v>8.1120000000000001</v>
      </c>
      <c r="R154" s="142">
        <f t="shared" si="9"/>
        <v>8.1639999999999997</v>
      </c>
      <c r="S154" s="142">
        <f t="shared" si="10"/>
        <v>8.2160000000000011</v>
      </c>
      <c r="T154" s="142">
        <f t="shared" si="11"/>
        <v>8.2680000000000007</v>
      </c>
      <c r="U154" s="146">
        <v>8.32</v>
      </c>
    </row>
    <row r="155" spans="1:21">
      <c r="A155" s="147">
        <v>42920</v>
      </c>
      <c r="B155" s="144">
        <v>8.07</v>
      </c>
      <c r="C155" s="139">
        <v>8.01</v>
      </c>
      <c r="D155" s="145">
        <v>7.96</v>
      </c>
      <c r="E155" s="141">
        <f t="shared" si="0"/>
        <v>7.9049999999999994</v>
      </c>
      <c r="F155" s="145">
        <v>7.85</v>
      </c>
      <c r="G155" s="141">
        <f t="shared" si="1"/>
        <v>7.8149999999999995</v>
      </c>
      <c r="H155" s="139">
        <v>7.78</v>
      </c>
      <c r="I155" s="142">
        <f t="shared" si="2"/>
        <v>7.7833333333333332</v>
      </c>
      <c r="J155" s="142">
        <f t="shared" si="3"/>
        <v>7.7866666666666671</v>
      </c>
      <c r="K155" s="145">
        <v>7.79</v>
      </c>
      <c r="L155" s="141">
        <f t="shared" si="4"/>
        <v>7.8280000000000003</v>
      </c>
      <c r="M155" s="141">
        <f t="shared" si="5"/>
        <v>7.8660000000000005</v>
      </c>
      <c r="N155" s="141">
        <f t="shared" si="6"/>
        <v>7.9039999999999999</v>
      </c>
      <c r="O155" s="141">
        <f t="shared" si="7"/>
        <v>7.9420000000000002</v>
      </c>
      <c r="P155" s="139">
        <v>7.98</v>
      </c>
      <c r="Q155" s="142">
        <f t="shared" si="8"/>
        <v>8.0359999999999996</v>
      </c>
      <c r="R155" s="142">
        <f t="shared" si="9"/>
        <v>8.0920000000000005</v>
      </c>
      <c r="S155" s="142">
        <f t="shared" si="10"/>
        <v>8.1479999999999997</v>
      </c>
      <c r="T155" s="142">
        <f t="shared" si="11"/>
        <v>8.2040000000000006</v>
      </c>
      <c r="U155" s="146">
        <v>8.26</v>
      </c>
    </row>
    <row r="156" spans="1:21">
      <c r="A156" s="147">
        <v>42919</v>
      </c>
      <c r="B156" s="144">
        <v>8.07</v>
      </c>
      <c r="C156" s="139">
        <v>8.01</v>
      </c>
      <c r="D156" s="145">
        <v>7.96</v>
      </c>
      <c r="E156" s="141">
        <f t="shared" si="0"/>
        <v>7.9049999999999994</v>
      </c>
      <c r="F156" s="145">
        <v>7.85</v>
      </c>
      <c r="G156" s="141">
        <f t="shared" si="1"/>
        <v>7.8149999999999995</v>
      </c>
      <c r="H156" s="139">
        <v>7.78</v>
      </c>
      <c r="I156" s="142">
        <f t="shared" si="2"/>
        <v>7.7833333333333332</v>
      </c>
      <c r="J156" s="142">
        <f t="shared" si="3"/>
        <v>7.7866666666666671</v>
      </c>
      <c r="K156" s="145">
        <v>7.79</v>
      </c>
      <c r="L156" s="141">
        <f t="shared" si="4"/>
        <v>7.83</v>
      </c>
      <c r="M156" s="141">
        <f t="shared" si="5"/>
        <v>7.87</v>
      </c>
      <c r="N156" s="141">
        <f t="shared" si="6"/>
        <v>7.91</v>
      </c>
      <c r="O156" s="141">
        <f t="shared" si="7"/>
        <v>7.95</v>
      </c>
      <c r="P156" s="139">
        <v>7.99</v>
      </c>
      <c r="Q156" s="142">
        <f t="shared" si="8"/>
        <v>8.0440000000000005</v>
      </c>
      <c r="R156" s="142">
        <f t="shared" si="9"/>
        <v>8.0980000000000008</v>
      </c>
      <c r="S156" s="142">
        <f t="shared" si="10"/>
        <v>8.1519999999999992</v>
      </c>
      <c r="T156" s="142">
        <f t="shared" si="11"/>
        <v>8.2059999999999995</v>
      </c>
      <c r="U156" s="146">
        <v>8.26</v>
      </c>
    </row>
    <row r="157" spans="1:21">
      <c r="A157" s="147">
        <v>42916</v>
      </c>
      <c r="B157" s="144">
        <v>8.06</v>
      </c>
      <c r="C157" s="139">
        <v>8.01</v>
      </c>
      <c r="D157" s="145">
        <v>7.96</v>
      </c>
      <c r="E157" s="141">
        <f t="shared" si="0"/>
        <v>7.9049999999999994</v>
      </c>
      <c r="F157" s="145">
        <v>7.85</v>
      </c>
      <c r="G157" s="141">
        <f t="shared" si="1"/>
        <v>7.8149999999999995</v>
      </c>
      <c r="H157" s="139">
        <v>7.78</v>
      </c>
      <c r="I157" s="142">
        <f t="shared" si="2"/>
        <v>7.78</v>
      </c>
      <c r="J157" s="142">
        <f t="shared" si="3"/>
        <v>7.78</v>
      </c>
      <c r="K157" s="145">
        <v>7.78</v>
      </c>
      <c r="L157" s="141">
        <f t="shared" si="4"/>
        <v>7.82</v>
      </c>
      <c r="M157" s="141">
        <f t="shared" si="5"/>
        <v>7.86</v>
      </c>
      <c r="N157" s="141">
        <f t="shared" si="6"/>
        <v>7.9</v>
      </c>
      <c r="O157" s="141">
        <f t="shared" si="7"/>
        <v>7.94</v>
      </c>
      <c r="P157" s="139">
        <v>7.98</v>
      </c>
      <c r="Q157" s="142">
        <f t="shared" si="8"/>
        <v>8.0340000000000007</v>
      </c>
      <c r="R157" s="142">
        <f t="shared" si="9"/>
        <v>8.088000000000001</v>
      </c>
      <c r="S157" s="142">
        <f t="shared" si="10"/>
        <v>8.1419999999999995</v>
      </c>
      <c r="T157" s="142">
        <f t="shared" si="11"/>
        <v>8.1959999999999997</v>
      </c>
      <c r="U157" s="146">
        <v>8.25</v>
      </c>
    </row>
    <row r="158" spans="1:21">
      <c r="A158" s="147">
        <v>42915</v>
      </c>
      <c r="B158" s="144">
        <v>7.95</v>
      </c>
      <c r="C158" s="139">
        <v>7.98</v>
      </c>
      <c r="D158" s="145">
        <v>7.98</v>
      </c>
      <c r="E158" s="141">
        <f t="shared" si="0"/>
        <v>7.9350000000000005</v>
      </c>
      <c r="F158" s="145">
        <v>7.89</v>
      </c>
      <c r="G158" s="141">
        <f t="shared" si="1"/>
        <v>7.8449999999999998</v>
      </c>
      <c r="H158" s="139">
        <v>7.8</v>
      </c>
      <c r="I158" s="142">
        <f t="shared" si="2"/>
        <v>7.7966666666666669</v>
      </c>
      <c r="J158" s="142">
        <f t="shared" si="3"/>
        <v>7.793333333333333</v>
      </c>
      <c r="K158" s="145">
        <v>7.79</v>
      </c>
      <c r="L158" s="141">
        <f t="shared" si="4"/>
        <v>7.8319999999999999</v>
      </c>
      <c r="M158" s="141">
        <f t="shared" si="5"/>
        <v>7.8739999999999997</v>
      </c>
      <c r="N158" s="141">
        <f t="shared" si="6"/>
        <v>7.9160000000000004</v>
      </c>
      <c r="O158" s="141">
        <f t="shared" si="7"/>
        <v>7.9580000000000002</v>
      </c>
      <c r="P158" s="139">
        <v>8</v>
      </c>
      <c r="Q158" s="142">
        <f t="shared" si="8"/>
        <v>8.0579999999999998</v>
      </c>
      <c r="R158" s="142">
        <f t="shared" si="9"/>
        <v>8.1159999999999997</v>
      </c>
      <c r="S158" s="142">
        <f t="shared" si="10"/>
        <v>8.1739999999999995</v>
      </c>
      <c r="T158" s="142">
        <f t="shared" si="11"/>
        <v>8.2319999999999993</v>
      </c>
      <c r="U158" s="146">
        <v>8.2899999999999991</v>
      </c>
    </row>
    <row r="159" spans="1:21">
      <c r="A159" s="147">
        <v>42914</v>
      </c>
      <c r="B159" s="144">
        <v>7.89</v>
      </c>
      <c r="C159" s="139">
        <v>7.93</v>
      </c>
      <c r="D159" s="145">
        <v>7.93</v>
      </c>
      <c r="E159" s="141">
        <f t="shared" si="0"/>
        <v>7.89</v>
      </c>
      <c r="F159" s="145">
        <v>7.85</v>
      </c>
      <c r="G159" s="141">
        <f t="shared" si="1"/>
        <v>7.8149999999999995</v>
      </c>
      <c r="H159" s="139">
        <v>7.78</v>
      </c>
      <c r="I159" s="142">
        <f t="shared" si="2"/>
        <v>7.7833333333333332</v>
      </c>
      <c r="J159" s="142">
        <f t="shared" si="3"/>
        <v>7.7866666666666671</v>
      </c>
      <c r="K159" s="145">
        <v>7.79</v>
      </c>
      <c r="L159" s="141">
        <f t="shared" si="4"/>
        <v>7.8360000000000003</v>
      </c>
      <c r="M159" s="141">
        <f t="shared" si="5"/>
        <v>7.8819999999999997</v>
      </c>
      <c r="N159" s="141">
        <f t="shared" si="6"/>
        <v>7.9279999999999999</v>
      </c>
      <c r="O159" s="141">
        <f t="shared" si="7"/>
        <v>7.9739999999999993</v>
      </c>
      <c r="P159" s="139">
        <v>8.02</v>
      </c>
      <c r="Q159" s="142">
        <f t="shared" si="8"/>
        <v>8.08</v>
      </c>
      <c r="R159" s="142">
        <f t="shared" si="9"/>
        <v>8.14</v>
      </c>
      <c r="S159" s="142">
        <f t="shared" si="10"/>
        <v>8.1999999999999993</v>
      </c>
      <c r="T159" s="142">
        <f t="shared" si="11"/>
        <v>8.26</v>
      </c>
      <c r="U159" s="146">
        <v>8.32</v>
      </c>
    </row>
    <row r="160" spans="1:21">
      <c r="A160" s="147">
        <v>42913</v>
      </c>
      <c r="B160" s="144">
        <v>7.91</v>
      </c>
      <c r="C160" s="139">
        <v>7.93</v>
      </c>
      <c r="D160" s="145">
        <v>7.93</v>
      </c>
      <c r="E160" s="141">
        <f t="shared" si="0"/>
        <v>7.8849999999999998</v>
      </c>
      <c r="F160" s="145">
        <v>7.84</v>
      </c>
      <c r="G160" s="141">
        <f t="shared" si="1"/>
        <v>7.8</v>
      </c>
      <c r="H160" s="139">
        <v>7.76</v>
      </c>
      <c r="I160" s="142">
        <f t="shared" si="2"/>
        <v>7.76</v>
      </c>
      <c r="J160" s="142">
        <f t="shared" si="3"/>
        <v>7.76</v>
      </c>
      <c r="K160" s="145">
        <v>7.76</v>
      </c>
      <c r="L160" s="141">
        <f t="shared" si="4"/>
        <v>7.8</v>
      </c>
      <c r="M160" s="141">
        <f t="shared" si="5"/>
        <v>7.84</v>
      </c>
      <c r="N160" s="141">
        <f t="shared" si="6"/>
        <v>7.88</v>
      </c>
      <c r="O160" s="141">
        <f t="shared" si="7"/>
        <v>7.92</v>
      </c>
      <c r="P160" s="139">
        <v>7.96</v>
      </c>
      <c r="Q160" s="142">
        <f t="shared" si="8"/>
        <v>8.0180000000000007</v>
      </c>
      <c r="R160" s="142">
        <f t="shared" si="9"/>
        <v>8.0760000000000005</v>
      </c>
      <c r="S160" s="142">
        <f t="shared" si="10"/>
        <v>8.1340000000000003</v>
      </c>
      <c r="T160" s="142">
        <f t="shared" si="11"/>
        <v>8.1920000000000002</v>
      </c>
      <c r="U160" s="146">
        <v>8.25</v>
      </c>
    </row>
    <row r="161" spans="1:21">
      <c r="A161" s="147">
        <v>42912</v>
      </c>
      <c r="B161" s="144">
        <v>7.88</v>
      </c>
      <c r="C161" s="139">
        <v>7.92</v>
      </c>
      <c r="D161" s="145">
        <v>7.93</v>
      </c>
      <c r="E161" s="141">
        <f t="shared" si="0"/>
        <v>7.89</v>
      </c>
      <c r="F161" s="145">
        <v>7.85</v>
      </c>
      <c r="G161" s="141">
        <f t="shared" si="1"/>
        <v>7.8049999999999997</v>
      </c>
      <c r="H161" s="139">
        <v>7.76</v>
      </c>
      <c r="I161" s="142">
        <f t="shared" si="2"/>
        <v>7.7566666666666668</v>
      </c>
      <c r="J161" s="142">
        <f t="shared" si="3"/>
        <v>7.753333333333333</v>
      </c>
      <c r="K161" s="145">
        <v>7.75</v>
      </c>
      <c r="L161" s="141">
        <f t="shared" si="4"/>
        <v>7.7919999999999998</v>
      </c>
      <c r="M161" s="141">
        <f t="shared" si="5"/>
        <v>7.8339999999999996</v>
      </c>
      <c r="N161" s="141">
        <f t="shared" si="6"/>
        <v>7.8760000000000003</v>
      </c>
      <c r="O161" s="141">
        <f t="shared" si="7"/>
        <v>7.9180000000000001</v>
      </c>
      <c r="P161" s="139">
        <v>7.96</v>
      </c>
      <c r="Q161" s="142">
        <f t="shared" si="8"/>
        <v>8.016</v>
      </c>
      <c r="R161" s="142">
        <f t="shared" si="9"/>
        <v>8.0719999999999992</v>
      </c>
      <c r="S161" s="142">
        <f t="shared" si="10"/>
        <v>8.1280000000000001</v>
      </c>
      <c r="T161" s="142">
        <f t="shared" si="11"/>
        <v>8.1840000000000011</v>
      </c>
      <c r="U161" s="146">
        <v>8.24</v>
      </c>
    </row>
    <row r="162" spans="1:21">
      <c r="A162" s="147">
        <v>42909</v>
      </c>
      <c r="B162" s="144">
        <v>7.97</v>
      </c>
      <c r="C162" s="139">
        <v>7.97</v>
      </c>
      <c r="D162" s="145">
        <v>7.96</v>
      </c>
      <c r="E162" s="141">
        <f t="shared" si="0"/>
        <v>7.915</v>
      </c>
      <c r="F162" s="145">
        <v>7.87</v>
      </c>
      <c r="G162" s="141">
        <f t="shared" si="1"/>
        <v>7.83</v>
      </c>
      <c r="H162" s="139">
        <v>7.79</v>
      </c>
      <c r="I162" s="142">
        <f t="shared" si="2"/>
        <v>7.7833333333333332</v>
      </c>
      <c r="J162" s="142">
        <f t="shared" si="3"/>
        <v>7.7766666666666664</v>
      </c>
      <c r="K162" s="145">
        <v>7.77</v>
      </c>
      <c r="L162" s="141">
        <f t="shared" si="4"/>
        <v>7.8</v>
      </c>
      <c r="M162" s="141">
        <f t="shared" si="5"/>
        <v>7.83</v>
      </c>
      <c r="N162" s="141">
        <f t="shared" si="6"/>
        <v>7.8599999999999994</v>
      </c>
      <c r="O162" s="141">
        <f t="shared" si="7"/>
        <v>7.89</v>
      </c>
      <c r="P162" s="139">
        <v>7.92</v>
      </c>
      <c r="Q162" s="142">
        <f t="shared" si="8"/>
        <v>7.97</v>
      </c>
      <c r="R162" s="142">
        <f t="shared" si="9"/>
        <v>8.02</v>
      </c>
      <c r="S162" s="142">
        <f t="shared" si="10"/>
        <v>8.07</v>
      </c>
      <c r="T162" s="142">
        <f t="shared" si="11"/>
        <v>8.1199999999999992</v>
      </c>
      <c r="U162" s="146">
        <v>8.17</v>
      </c>
    </row>
    <row r="163" spans="1:21">
      <c r="A163" s="147">
        <v>42908</v>
      </c>
      <c r="B163" s="144">
        <v>7.96</v>
      </c>
      <c r="C163" s="139">
        <v>7.98</v>
      </c>
      <c r="D163" s="145">
        <v>7.97</v>
      </c>
      <c r="E163" s="141">
        <f t="shared" si="0"/>
        <v>7.9450000000000003</v>
      </c>
      <c r="F163" s="145">
        <v>7.92</v>
      </c>
      <c r="G163" s="141">
        <f t="shared" si="1"/>
        <v>7.9049999999999994</v>
      </c>
      <c r="H163" s="139">
        <v>7.89</v>
      </c>
      <c r="I163" s="142">
        <f t="shared" si="2"/>
        <v>7.8966666666666665</v>
      </c>
      <c r="J163" s="142">
        <f t="shared" si="3"/>
        <v>7.9033333333333333</v>
      </c>
      <c r="K163" s="145">
        <v>7.91</v>
      </c>
      <c r="L163" s="141">
        <f t="shared" si="4"/>
        <v>7.944</v>
      </c>
      <c r="M163" s="141">
        <f t="shared" si="5"/>
        <v>7.9779999999999998</v>
      </c>
      <c r="N163" s="141">
        <f t="shared" si="6"/>
        <v>8.0120000000000005</v>
      </c>
      <c r="O163" s="141">
        <f t="shared" si="7"/>
        <v>8.0459999999999994</v>
      </c>
      <c r="P163" s="139">
        <v>8.08</v>
      </c>
      <c r="Q163" s="142">
        <f t="shared" si="8"/>
        <v>8.1319999999999997</v>
      </c>
      <c r="R163" s="142">
        <f t="shared" si="9"/>
        <v>8.1839999999999993</v>
      </c>
      <c r="S163" s="142">
        <f t="shared" si="10"/>
        <v>8.2360000000000007</v>
      </c>
      <c r="T163" s="142">
        <f t="shared" si="11"/>
        <v>8.2880000000000003</v>
      </c>
      <c r="U163" s="146">
        <v>8.34</v>
      </c>
    </row>
    <row r="164" spans="1:21">
      <c r="A164" s="147">
        <v>42907</v>
      </c>
      <c r="B164" s="144">
        <v>8</v>
      </c>
      <c r="C164" s="139">
        <v>7.99</v>
      </c>
      <c r="D164" s="145">
        <v>7.97</v>
      </c>
      <c r="E164" s="141">
        <f t="shared" si="0"/>
        <v>7.9450000000000003</v>
      </c>
      <c r="F164" s="145">
        <v>7.92</v>
      </c>
      <c r="G164" s="141">
        <f t="shared" si="1"/>
        <v>7.9049999999999994</v>
      </c>
      <c r="H164" s="139">
        <v>7.89</v>
      </c>
      <c r="I164" s="142">
        <f t="shared" si="2"/>
        <v>7.8966666666666665</v>
      </c>
      <c r="J164" s="142">
        <f t="shared" si="3"/>
        <v>7.9033333333333333</v>
      </c>
      <c r="K164" s="145">
        <v>7.91</v>
      </c>
      <c r="L164" s="141">
        <f t="shared" si="4"/>
        <v>7.95</v>
      </c>
      <c r="M164" s="141">
        <f t="shared" si="5"/>
        <v>7.99</v>
      </c>
      <c r="N164" s="141">
        <f t="shared" si="6"/>
        <v>8.0299999999999994</v>
      </c>
      <c r="O164" s="141">
        <f t="shared" si="7"/>
        <v>8.07</v>
      </c>
      <c r="P164" s="139">
        <v>8.11</v>
      </c>
      <c r="Q164" s="142">
        <f t="shared" si="8"/>
        <v>8.1660000000000004</v>
      </c>
      <c r="R164" s="142">
        <f t="shared" si="9"/>
        <v>8.2219999999999995</v>
      </c>
      <c r="S164" s="142">
        <f t="shared" si="10"/>
        <v>8.2780000000000005</v>
      </c>
      <c r="T164" s="142">
        <f t="shared" si="11"/>
        <v>8.3339999999999996</v>
      </c>
      <c r="U164" s="146">
        <v>8.39</v>
      </c>
    </row>
    <row r="165" spans="1:21">
      <c r="A165" s="147">
        <v>42906</v>
      </c>
      <c r="B165" s="144">
        <v>8.0299999999999994</v>
      </c>
      <c r="C165" s="139">
        <v>8.0299999999999994</v>
      </c>
      <c r="D165" s="145">
        <v>8.01</v>
      </c>
      <c r="E165" s="141">
        <f t="shared" si="0"/>
        <v>7.9849999999999994</v>
      </c>
      <c r="F165" s="145">
        <v>7.96</v>
      </c>
      <c r="G165" s="141">
        <f t="shared" si="1"/>
        <v>7.9450000000000003</v>
      </c>
      <c r="H165" s="139">
        <v>7.93</v>
      </c>
      <c r="I165" s="142">
        <f t="shared" si="2"/>
        <v>7.9399999999999995</v>
      </c>
      <c r="J165" s="142">
        <f t="shared" si="3"/>
        <v>7.95</v>
      </c>
      <c r="K165" s="145">
        <v>7.96</v>
      </c>
      <c r="L165" s="141">
        <f t="shared" si="4"/>
        <v>8.0020000000000007</v>
      </c>
      <c r="M165" s="141">
        <f t="shared" si="5"/>
        <v>8.0440000000000005</v>
      </c>
      <c r="N165" s="141">
        <f t="shared" si="6"/>
        <v>8.0860000000000003</v>
      </c>
      <c r="O165" s="141">
        <f t="shared" si="7"/>
        <v>8.1280000000000001</v>
      </c>
      <c r="P165" s="139">
        <v>8.17</v>
      </c>
      <c r="Q165" s="142">
        <f t="shared" si="8"/>
        <v>8.2319999999999993</v>
      </c>
      <c r="R165" s="142">
        <f t="shared" si="9"/>
        <v>8.2940000000000005</v>
      </c>
      <c r="S165" s="142">
        <f t="shared" si="10"/>
        <v>8.3559999999999999</v>
      </c>
      <c r="T165" s="142">
        <f t="shared" si="11"/>
        <v>8.418000000000001</v>
      </c>
      <c r="U165" s="146">
        <v>8.48</v>
      </c>
    </row>
    <row r="166" spans="1:21">
      <c r="A166" s="147">
        <v>42905</v>
      </c>
      <c r="B166" s="144">
        <v>8.0500000000000007</v>
      </c>
      <c r="C166" s="139">
        <v>8.0299999999999994</v>
      </c>
      <c r="D166" s="145">
        <v>8</v>
      </c>
      <c r="E166" s="141">
        <f t="shared" si="0"/>
        <v>7.9749999999999996</v>
      </c>
      <c r="F166" s="145">
        <v>7.95</v>
      </c>
      <c r="G166" s="141">
        <f t="shared" si="1"/>
        <v>7.9399999999999995</v>
      </c>
      <c r="H166" s="139">
        <v>7.93</v>
      </c>
      <c r="I166" s="142">
        <f t="shared" si="2"/>
        <v>7.9399999999999995</v>
      </c>
      <c r="J166" s="142">
        <f t="shared" si="3"/>
        <v>7.95</v>
      </c>
      <c r="K166" s="145">
        <v>7.96</v>
      </c>
      <c r="L166" s="141">
        <f t="shared" si="4"/>
        <v>8.0020000000000007</v>
      </c>
      <c r="M166" s="141">
        <f t="shared" si="5"/>
        <v>8.0440000000000005</v>
      </c>
      <c r="N166" s="141">
        <f t="shared" si="6"/>
        <v>8.0860000000000003</v>
      </c>
      <c r="O166" s="141">
        <f t="shared" si="7"/>
        <v>8.1280000000000001</v>
      </c>
      <c r="P166" s="139">
        <v>8.17</v>
      </c>
      <c r="Q166" s="142">
        <f t="shared" si="8"/>
        <v>8.2319999999999993</v>
      </c>
      <c r="R166" s="142">
        <f t="shared" si="9"/>
        <v>8.2940000000000005</v>
      </c>
      <c r="S166" s="142">
        <f t="shared" si="10"/>
        <v>8.3559999999999999</v>
      </c>
      <c r="T166" s="142">
        <f t="shared" si="11"/>
        <v>8.418000000000001</v>
      </c>
      <c r="U166" s="146">
        <v>8.48</v>
      </c>
    </row>
    <row r="167" spans="1:21">
      <c r="A167" s="147">
        <v>42902</v>
      </c>
      <c r="B167" s="144">
        <v>8.06</v>
      </c>
      <c r="C167" s="139">
        <v>8.01</v>
      </c>
      <c r="D167" s="145">
        <v>7.97</v>
      </c>
      <c r="E167" s="141">
        <f t="shared" si="0"/>
        <v>7.9399999999999995</v>
      </c>
      <c r="F167" s="145">
        <v>7.91</v>
      </c>
      <c r="G167" s="141">
        <f t="shared" si="1"/>
        <v>7.8949999999999996</v>
      </c>
      <c r="H167" s="139">
        <v>7.88</v>
      </c>
      <c r="I167" s="142">
        <f t="shared" si="2"/>
        <v>7.89</v>
      </c>
      <c r="J167" s="142">
        <f t="shared" si="3"/>
        <v>7.9</v>
      </c>
      <c r="K167" s="145">
        <v>7.91</v>
      </c>
      <c r="L167" s="141">
        <f t="shared" si="4"/>
        <v>7.95</v>
      </c>
      <c r="M167" s="141">
        <f t="shared" si="5"/>
        <v>7.99</v>
      </c>
      <c r="N167" s="141">
        <f t="shared" si="6"/>
        <v>8.0299999999999994</v>
      </c>
      <c r="O167" s="141">
        <f t="shared" si="7"/>
        <v>8.07</v>
      </c>
      <c r="P167" s="139">
        <v>8.11</v>
      </c>
      <c r="Q167" s="142">
        <f t="shared" si="8"/>
        <v>8.1719999999999988</v>
      </c>
      <c r="R167" s="142">
        <f t="shared" si="9"/>
        <v>8.234</v>
      </c>
      <c r="S167" s="142">
        <f t="shared" si="10"/>
        <v>8.2959999999999994</v>
      </c>
      <c r="T167" s="142">
        <f t="shared" si="11"/>
        <v>8.3580000000000005</v>
      </c>
      <c r="U167" s="146">
        <v>8.42</v>
      </c>
    </row>
    <row r="168" spans="1:21">
      <c r="A168" s="147">
        <v>42901</v>
      </c>
      <c r="B168" s="144">
        <v>8.0399999999999991</v>
      </c>
      <c r="C168" s="139">
        <v>7.96</v>
      </c>
      <c r="D168" s="145">
        <v>7.89</v>
      </c>
      <c r="E168" s="141">
        <f t="shared" si="0"/>
        <v>7.85</v>
      </c>
      <c r="F168" s="145">
        <v>7.81</v>
      </c>
      <c r="G168" s="141">
        <f t="shared" si="1"/>
        <v>7.7949999999999999</v>
      </c>
      <c r="H168" s="139">
        <v>7.78</v>
      </c>
      <c r="I168" s="142">
        <f t="shared" si="2"/>
        <v>7.7933333333333339</v>
      </c>
      <c r="J168" s="142">
        <f t="shared" si="3"/>
        <v>7.8066666666666666</v>
      </c>
      <c r="K168" s="145">
        <v>7.82</v>
      </c>
      <c r="L168" s="141">
        <f t="shared" si="4"/>
        <v>7.8660000000000005</v>
      </c>
      <c r="M168" s="141">
        <f t="shared" si="5"/>
        <v>7.9120000000000008</v>
      </c>
      <c r="N168" s="141">
        <f t="shared" si="6"/>
        <v>7.9580000000000002</v>
      </c>
      <c r="O168" s="141">
        <f t="shared" si="7"/>
        <v>8.0040000000000013</v>
      </c>
      <c r="P168" s="139">
        <v>8.0500000000000007</v>
      </c>
      <c r="Q168" s="142">
        <f t="shared" si="8"/>
        <v>8.1120000000000001</v>
      </c>
      <c r="R168" s="142">
        <f t="shared" si="9"/>
        <v>8.1739999999999995</v>
      </c>
      <c r="S168" s="142">
        <f t="shared" si="10"/>
        <v>8.2360000000000007</v>
      </c>
      <c r="T168" s="142">
        <f t="shared" si="11"/>
        <v>8.298</v>
      </c>
      <c r="U168" s="146">
        <v>8.36</v>
      </c>
    </row>
    <row r="169" spans="1:21">
      <c r="A169" s="147">
        <v>42900</v>
      </c>
      <c r="B169" s="144">
        <v>7.96</v>
      </c>
      <c r="C169" s="139">
        <v>7.87</v>
      </c>
      <c r="D169" s="145">
        <v>7.8</v>
      </c>
      <c r="E169" s="141">
        <f t="shared" si="0"/>
        <v>7.75</v>
      </c>
      <c r="F169" s="145">
        <v>7.7</v>
      </c>
      <c r="G169" s="141">
        <f t="shared" si="1"/>
        <v>7.6850000000000005</v>
      </c>
      <c r="H169" s="139">
        <v>7.67</v>
      </c>
      <c r="I169" s="142">
        <f t="shared" si="2"/>
        <v>7.6833333333333336</v>
      </c>
      <c r="J169" s="142">
        <f t="shared" si="3"/>
        <v>7.6966666666666663</v>
      </c>
      <c r="K169" s="145">
        <v>7.71</v>
      </c>
      <c r="L169" s="141">
        <f t="shared" si="4"/>
        <v>7.7539999999999996</v>
      </c>
      <c r="M169" s="141">
        <f t="shared" si="5"/>
        <v>7.798</v>
      </c>
      <c r="N169" s="141">
        <f t="shared" si="6"/>
        <v>7.8419999999999996</v>
      </c>
      <c r="O169" s="141">
        <f t="shared" si="7"/>
        <v>7.8860000000000001</v>
      </c>
      <c r="P169" s="139">
        <v>7.93</v>
      </c>
      <c r="Q169" s="142">
        <f t="shared" si="8"/>
        <v>7.9939999999999998</v>
      </c>
      <c r="R169" s="142">
        <f t="shared" si="9"/>
        <v>8.0579999999999998</v>
      </c>
      <c r="S169" s="142">
        <f t="shared" si="10"/>
        <v>8.1219999999999999</v>
      </c>
      <c r="T169" s="142">
        <f t="shared" si="11"/>
        <v>8.1859999999999999</v>
      </c>
      <c r="U169" s="146">
        <v>8.25</v>
      </c>
    </row>
    <row r="170" spans="1:21">
      <c r="A170" s="147">
        <v>42899</v>
      </c>
      <c r="B170" s="144">
        <v>8</v>
      </c>
      <c r="C170" s="139">
        <v>7.91</v>
      </c>
      <c r="D170" s="145">
        <v>7.82</v>
      </c>
      <c r="E170" s="141">
        <f t="shared" si="0"/>
        <v>7.76</v>
      </c>
      <c r="F170" s="145">
        <v>7.7</v>
      </c>
      <c r="G170" s="141">
        <f t="shared" si="1"/>
        <v>7.67</v>
      </c>
      <c r="H170" s="139">
        <v>7.64</v>
      </c>
      <c r="I170" s="142">
        <f t="shared" si="2"/>
        <v>7.6466666666666665</v>
      </c>
      <c r="J170" s="142">
        <f t="shared" si="3"/>
        <v>7.6533333333333333</v>
      </c>
      <c r="K170" s="145">
        <v>7.66</v>
      </c>
      <c r="L170" s="141">
        <f t="shared" si="4"/>
        <v>7.7039999999999997</v>
      </c>
      <c r="M170" s="141">
        <f t="shared" si="5"/>
        <v>7.7480000000000002</v>
      </c>
      <c r="N170" s="141">
        <f t="shared" si="6"/>
        <v>7.7919999999999998</v>
      </c>
      <c r="O170" s="141">
        <f t="shared" si="7"/>
        <v>7.8360000000000003</v>
      </c>
      <c r="P170" s="139">
        <v>7.88</v>
      </c>
      <c r="Q170" s="142">
        <f t="shared" si="8"/>
        <v>7.9459999999999997</v>
      </c>
      <c r="R170" s="142">
        <f t="shared" si="9"/>
        <v>8.0120000000000005</v>
      </c>
      <c r="S170" s="142">
        <f t="shared" si="10"/>
        <v>8.0780000000000012</v>
      </c>
      <c r="T170" s="142">
        <f t="shared" si="11"/>
        <v>8.1440000000000001</v>
      </c>
      <c r="U170" s="146">
        <v>8.2100000000000009</v>
      </c>
    </row>
    <row r="171" spans="1:21">
      <c r="A171" s="147">
        <v>42895</v>
      </c>
      <c r="B171" s="144">
        <v>8.0299999999999994</v>
      </c>
      <c r="C171" s="139">
        <v>7.92</v>
      </c>
      <c r="D171" s="145">
        <v>7.83</v>
      </c>
      <c r="E171" s="141">
        <f t="shared" si="0"/>
        <v>7.7650000000000006</v>
      </c>
      <c r="F171" s="145">
        <v>7.7</v>
      </c>
      <c r="G171" s="141">
        <f t="shared" si="1"/>
        <v>7.6750000000000007</v>
      </c>
      <c r="H171" s="139">
        <v>7.65</v>
      </c>
      <c r="I171" s="142">
        <f t="shared" si="2"/>
        <v>7.6566666666666672</v>
      </c>
      <c r="J171" s="142">
        <f t="shared" si="3"/>
        <v>7.6633333333333331</v>
      </c>
      <c r="K171" s="145">
        <v>7.67</v>
      </c>
      <c r="L171" s="141">
        <f t="shared" si="4"/>
        <v>7.7160000000000002</v>
      </c>
      <c r="M171" s="141">
        <f t="shared" si="5"/>
        <v>7.7620000000000005</v>
      </c>
      <c r="N171" s="141">
        <f t="shared" si="6"/>
        <v>7.8079999999999998</v>
      </c>
      <c r="O171" s="141">
        <f t="shared" si="7"/>
        <v>7.8540000000000001</v>
      </c>
      <c r="P171" s="139">
        <v>7.9</v>
      </c>
      <c r="Q171" s="142">
        <f t="shared" si="8"/>
        <v>7.9660000000000002</v>
      </c>
      <c r="R171" s="142">
        <f t="shared" si="9"/>
        <v>8.032</v>
      </c>
      <c r="S171" s="142">
        <f t="shared" si="10"/>
        <v>8.0980000000000008</v>
      </c>
      <c r="T171" s="142">
        <f t="shared" si="11"/>
        <v>8.1639999999999997</v>
      </c>
      <c r="U171" s="146">
        <v>8.23</v>
      </c>
    </row>
    <row r="172" spans="1:21">
      <c r="A172" s="147">
        <v>42894</v>
      </c>
      <c r="B172" s="144">
        <v>8.02</v>
      </c>
      <c r="C172" s="139">
        <v>7.94</v>
      </c>
      <c r="D172" s="145">
        <v>7.86</v>
      </c>
      <c r="E172" s="141">
        <f t="shared" si="0"/>
        <v>7.79</v>
      </c>
      <c r="F172" s="145">
        <v>7.72</v>
      </c>
      <c r="G172" s="141">
        <f t="shared" si="1"/>
        <v>7.6899999999999995</v>
      </c>
      <c r="H172" s="139">
        <v>7.66</v>
      </c>
      <c r="I172" s="142">
        <f t="shared" si="2"/>
        <v>7.666666666666667</v>
      </c>
      <c r="J172" s="142">
        <f t="shared" si="3"/>
        <v>7.6733333333333329</v>
      </c>
      <c r="K172" s="145">
        <v>7.68</v>
      </c>
      <c r="L172" s="141">
        <f t="shared" si="4"/>
        <v>7.7299999999999995</v>
      </c>
      <c r="M172" s="141">
        <f t="shared" si="5"/>
        <v>7.7799999999999994</v>
      </c>
      <c r="N172" s="141">
        <f t="shared" si="6"/>
        <v>7.83</v>
      </c>
      <c r="O172" s="141">
        <f t="shared" si="7"/>
        <v>7.88</v>
      </c>
      <c r="P172" s="139">
        <v>7.93</v>
      </c>
      <c r="Q172" s="142">
        <f t="shared" si="8"/>
        <v>7.9979999999999993</v>
      </c>
      <c r="R172" s="142">
        <f t="shared" si="9"/>
        <v>8.0659999999999989</v>
      </c>
      <c r="S172" s="142">
        <f t="shared" si="10"/>
        <v>8.1340000000000003</v>
      </c>
      <c r="T172" s="142">
        <f t="shared" si="11"/>
        <v>8.202</v>
      </c>
      <c r="U172" s="146">
        <v>8.27</v>
      </c>
    </row>
    <row r="173" spans="1:21">
      <c r="A173" s="147">
        <v>42893</v>
      </c>
      <c r="B173" s="144">
        <v>8.07</v>
      </c>
      <c r="C173" s="139">
        <v>7.96</v>
      </c>
      <c r="D173" s="145">
        <v>7.86</v>
      </c>
      <c r="E173" s="141">
        <f t="shared" si="0"/>
        <v>7.79</v>
      </c>
      <c r="F173" s="145">
        <v>7.72</v>
      </c>
      <c r="G173" s="141">
        <f t="shared" si="1"/>
        <v>7.6899999999999995</v>
      </c>
      <c r="H173" s="139">
        <v>7.66</v>
      </c>
      <c r="I173" s="142">
        <f t="shared" si="2"/>
        <v>7.67</v>
      </c>
      <c r="J173" s="142">
        <f t="shared" si="3"/>
        <v>7.6800000000000006</v>
      </c>
      <c r="K173" s="145">
        <v>7.69</v>
      </c>
      <c r="L173" s="141">
        <f t="shared" si="4"/>
        <v>7.74</v>
      </c>
      <c r="M173" s="141">
        <f t="shared" si="5"/>
        <v>7.79</v>
      </c>
      <c r="N173" s="141">
        <f t="shared" si="6"/>
        <v>7.8400000000000007</v>
      </c>
      <c r="O173" s="141">
        <f t="shared" si="7"/>
        <v>7.8900000000000006</v>
      </c>
      <c r="P173" s="139">
        <v>7.94</v>
      </c>
      <c r="Q173" s="142">
        <f t="shared" si="8"/>
        <v>8.01</v>
      </c>
      <c r="R173" s="142">
        <f t="shared" si="9"/>
        <v>8.08</v>
      </c>
      <c r="S173" s="142">
        <f t="shared" si="10"/>
        <v>8.15</v>
      </c>
      <c r="T173" s="142">
        <f t="shared" si="11"/>
        <v>8.2199999999999989</v>
      </c>
      <c r="U173" s="146">
        <v>8.2899999999999991</v>
      </c>
    </row>
    <row r="174" spans="1:21">
      <c r="A174" s="147">
        <v>42892</v>
      </c>
      <c r="B174" s="144">
        <v>8.15</v>
      </c>
      <c r="C174" s="139">
        <v>8.01</v>
      </c>
      <c r="D174" s="145">
        <v>7.9</v>
      </c>
      <c r="E174" s="141">
        <f t="shared" si="0"/>
        <v>7.82</v>
      </c>
      <c r="F174" s="145">
        <v>7.74</v>
      </c>
      <c r="G174" s="141">
        <f t="shared" si="1"/>
        <v>7.7</v>
      </c>
      <c r="H174" s="139">
        <v>7.66</v>
      </c>
      <c r="I174" s="142">
        <f t="shared" si="2"/>
        <v>7.67</v>
      </c>
      <c r="J174" s="142">
        <f t="shared" si="3"/>
        <v>7.6800000000000006</v>
      </c>
      <c r="K174" s="145">
        <v>7.69</v>
      </c>
      <c r="L174" s="141">
        <f t="shared" si="4"/>
        <v>7.74</v>
      </c>
      <c r="M174" s="141">
        <f t="shared" si="5"/>
        <v>7.79</v>
      </c>
      <c r="N174" s="141">
        <f t="shared" si="6"/>
        <v>7.8400000000000007</v>
      </c>
      <c r="O174" s="141">
        <f t="shared" si="7"/>
        <v>7.8900000000000006</v>
      </c>
      <c r="P174" s="139">
        <v>7.94</v>
      </c>
      <c r="Q174" s="142">
        <f t="shared" si="8"/>
        <v>8.0120000000000005</v>
      </c>
      <c r="R174" s="142">
        <f t="shared" si="9"/>
        <v>8.0839999999999996</v>
      </c>
      <c r="S174" s="142">
        <f t="shared" si="10"/>
        <v>8.1560000000000006</v>
      </c>
      <c r="T174" s="142">
        <f t="shared" si="11"/>
        <v>8.2280000000000015</v>
      </c>
      <c r="U174" s="146">
        <v>8.3000000000000007</v>
      </c>
    </row>
    <row r="175" spans="1:21">
      <c r="A175" s="147">
        <v>42891</v>
      </c>
      <c r="B175" s="144">
        <v>8.23</v>
      </c>
      <c r="C175" s="139">
        <v>8.0500000000000007</v>
      </c>
      <c r="D175" s="145">
        <v>7.93</v>
      </c>
      <c r="E175" s="141">
        <f t="shared" si="0"/>
        <v>7.8449999999999998</v>
      </c>
      <c r="F175" s="145">
        <v>7.76</v>
      </c>
      <c r="G175" s="141">
        <f t="shared" si="1"/>
        <v>7.72</v>
      </c>
      <c r="H175" s="139">
        <v>7.68</v>
      </c>
      <c r="I175" s="142">
        <f t="shared" si="2"/>
        <v>7.6833333333333336</v>
      </c>
      <c r="J175" s="142">
        <f t="shared" si="3"/>
        <v>7.6866666666666665</v>
      </c>
      <c r="K175" s="145">
        <v>7.69</v>
      </c>
      <c r="L175" s="141">
        <f t="shared" si="4"/>
        <v>7.74</v>
      </c>
      <c r="M175" s="141">
        <f t="shared" si="5"/>
        <v>7.79</v>
      </c>
      <c r="N175" s="141">
        <f t="shared" si="6"/>
        <v>7.8400000000000007</v>
      </c>
      <c r="O175" s="141">
        <f t="shared" si="7"/>
        <v>7.8900000000000006</v>
      </c>
      <c r="P175" s="139">
        <v>7.94</v>
      </c>
      <c r="Q175" s="142">
        <f t="shared" si="8"/>
        <v>8.0080000000000009</v>
      </c>
      <c r="R175" s="142">
        <f t="shared" si="9"/>
        <v>8.0760000000000005</v>
      </c>
      <c r="S175" s="142">
        <f t="shared" si="10"/>
        <v>8.1440000000000001</v>
      </c>
      <c r="T175" s="142">
        <f t="shared" si="11"/>
        <v>8.2119999999999997</v>
      </c>
      <c r="U175" s="146">
        <v>8.2799999999999994</v>
      </c>
    </row>
    <row r="176" spans="1:21">
      <c r="A176" s="147">
        <v>42888</v>
      </c>
      <c r="B176" s="144">
        <v>8.27</v>
      </c>
      <c r="C176" s="139">
        <v>8.08</v>
      </c>
      <c r="D176" s="145">
        <v>7.93</v>
      </c>
      <c r="E176" s="141">
        <f t="shared" si="0"/>
        <v>7.83</v>
      </c>
      <c r="F176" s="145">
        <v>7.73</v>
      </c>
      <c r="G176" s="141">
        <f t="shared" si="1"/>
        <v>7.68</v>
      </c>
      <c r="H176" s="139">
        <v>7.63</v>
      </c>
      <c r="I176" s="142">
        <f t="shared" si="2"/>
        <v>7.63</v>
      </c>
      <c r="J176" s="142">
        <f t="shared" si="3"/>
        <v>7.63</v>
      </c>
      <c r="K176" s="145">
        <v>7.63</v>
      </c>
      <c r="L176" s="141">
        <f t="shared" si="4"/>
        <v>7.6739999999999995</v>
      </c>
      <c r="M176" s="141">
        <f t="shared" si="5"/>
        <v>7.718</v>
      </c>
      <c r="N176" s="141">
        <f t="shared" si="6"/>
        <v>7.7619999999999996</v>
      </c>
      <c r="O176" s="141">
        <f t="shared" si="7"/>
        <v>7.806</v>
      </c>
      <c r="P176" s="139">
        <v>7.85</v>
      </c>
      <c r="Q176" s="142">
        <f t="shared" si="8"/>
        <v>7.9179999999999993</v>
      </c>
      <c r="R176" s="142">
        <f t="shared" si="9"/>
        <v>7.9859999999999998</v>
      </c>
      <c r="S176" s="142">
        <f t="shared" si="10"/>
        <v>8.0540000000000003</v>
      </c>
      <c r="T176" s="142">
        <f t="shared" si="11"/>
        <v>8.1219999999999999</v>
      </c>
      <c r="U176" s="146">
        <v>8.19</v>
      </c>
    </row>
    <row r="177" spans="1:21">
      <c r="A177" s="147">
        <v>42887</v>
      </c>
      <c r="B177" s="144">
        <v>8.2899999999999991</v>
      </c>
      <c r="C177" s="139">
        <v>8.09</v>
      </c>
      <c r="D177" s="145">
        <v>7.93</v>
      </c>
      <c r="E177" s="141">
        <f t="shared" si="0"/>
        <v>7.82</v>
      </c>
      <c r="F177" s="145">
        <v>7.71</v>
      </c>
      <c r="G177" s="141">
        <f t="shared" si="1"/>
        <v>7.66</v>
      </c>
      <c r="H177" s="139">
        <v>7.61</v>
      </c>
      <c r="I177" s="142">
        <f t="shared" si="2"/>
        <v>7.61</v>
      </c>
      <c r="J177" s="142">
        <f t="shared" si="3"/>
        <v>7.61</v>
      </c>
      <c r="K177" s="145">
        <v>7.61</v>
      </c>
      <c r="L177" s="141">
        <f t="shared" si="4"/>
        <v>7.6560000000000006</v>
      </c>
      <c r="M177" s="141">
        <f t="shared" si="5"/>
        <v>7.702</v>
      </c>
      <c r="N177" s="141">
        <f t="shared" si="6"/>
        <v>7.7480000000000002</v>
      </c>
      <c r="O177" s="141">
        <f t="shared" si="7"/>
        <v>7.7939999999999996</v>
      </c>
      <c r="P177" s="139">
        <v>7.84</v>
      </c>
      <c r="Q177" s="142">
        <f t="shared" si="8"/>
        <v>7.91</v>
      </c>
      <c r="R177" s="142">
        <f t="shared" si="9"/>
        <v>7.9799999999999995</v>
      </c>
      <c r="S177" s="142">
        <f t="shared" si="10"/>
        <v>8.0499999999999989</v>
      </c>
      <c r="T177" s="142">
        <f t="shared" si="11"/>
        <v>8.1199999999999992</v>
      </c>
      <c r="U177" s="146">
        <v>8.19</v>
      </c>
    </row>
    <row r="178" spans="1:21">
      <c r="A178" s="147">
        <v>42886</v>
      </c>
      <c r="B178" s="144">
        <v>8.34</v>
      </c>
      <c r="C178" s="139">
        <v>8.16</v>
      </c>
      <c r="D178" s="145">
        <v>8.02</v>
      </c>
      <c r="E178" s="141">
        <f t="shared" si="0"/>
        <v>7.9249999999999998</v>
      </c>
      <c r="F178" s="145">
        <v>7.83</v>
      </c>
      <c r="G178" s="141">
        <f t="shared" si="1"/>
        <v>7.7750000000000004</v>
      </c>
      <c r="H178" s="139">
        <v>7.72</v>
      </c>
      <c r="I178" s="142">
        <f t="shared" si="2"/>
        <v>7.7166666666666668</v>
      </c>
      <c r="J178" s="142">
        <f t="shared" si="3"/>
        <v>7.7133333333333329</v>
      </c>
      <c r="K178" s="145">
        <v>7.71</v>
      </c>
      <c r="L178" s="141">
        <f t="shared" si="4"/>
        <v>7.75</v>
      </c>
      <c r="M178" s="141">
        <f t="shared" si="5"/>
        <v>7.79</v>
      </c>
      <c r="N178" s="141">
        <f t="shared" si="6"/>
        <v>7.83</v>
      </c>
      <c r="O178" s="141">
        <f t="shared" si="7"/>
        <v>7.87</v>
      </c>
      <c r="P178" s="139">
        <v>7.91</v>
      </c>
      <c r="Q178" s="142">
        <f t="shared" si="8"/>
        <v>7.9720000000000004</v>
      </c>
      <c r="R178" s="142">
        <f t="shared" si="9"/>
        <v>8.0340000000000007</v>
      </c>
      <c r="S178" s="142">
        <f t="shared" si="10"/>
        <v>8.0960000000000001</v>
      </c>
      <c r="T178" s="142">
        <f t="shared" si="11"/>
        <v>8.1580000000000013</v>
      </c>
      <c r="U178" s="146">
        <v>8.2200000000000006</v>
      </c>
    </row>
    <row r="179" spans="1:21">
      <c r="A179" s="147">
        <v>42885</v>
      </c>
      <c r="B179" s="144">
        <v>8.34</v>
      </c>
      <c r="C179" s="139">
        <v>8.19</v>
      </c>
      <c r="D179" s="145">
        <v>8.0399999999999991</v>
      </c>
      <c r="E179" s="141">
        <f t="shared" si="0"/>
        <v>7.93</v>
      </c>
      <c r="F179" s="145">
        <v>7.82</v>
      </c>
      <c r="G179" s="141">
        <f t="shared" si="1"/>
        <v>7.7650000000000006</v>
      </c>
      <c r="H179" s="139">
        <v>7.71</v>
      </c>
      <c r="I179" s="142">
        <f t="shared" si="2"/>
        <v>7.7033333333333331</v>
      </c>
      <c r="J179" s="142">
        <f t="shared" si="3"/>
        <v>7.6966666666666672</v>
      </c>
      <c r="K179" s="145">
        <v>7.69</v>
      </c>
      <c r="L179" s="141">
        <f t="shared" si="4"/>
        <v>7.7320000000000002</v>
      </c>
      <c r="M179" s="141">
        <f t="shared" si="5"/>
        <v>7.774</v>
      </c>
      <c r="N179" s="141">
        <f t="shared" si="6"/>
        <v>7.8160000000000007</v>
      </c>
      <c r="O179" s="141">
        <f t="shared" si="7"/>
        <v>7.8580000000000005</v>
      </c>
      <c r="P179" s="139">
        <v>7.9</v>
      </c>
      <c r="Q179" s="142">
        <f t="shared" si="8"/>
        <v>7.9640000000000004</v>
      </c>
      <c r="R179" s="142">
        <f t="shared" si="9"/>
        <v>8.0280000000000005</v>
      </c>
      <c r="S179" s="142">
        <f t="shared" si="10"/>
        <v>8.0920000000000005</v>
      </c>
      <c r="T179" s="142">
        <f t="shared" si="11"/>
        <v>8.1560000000000006</v>
      </c>
      <c r="U179" s="146">
        <v>8.2200000000000006</v>
      </c>
    </row>
    <row r="180" spans="1:21">
      <c r="A180" s="147">
        <v>42884</v>
      </c>
      <c r="B180" s="144">
        <v>8.31</v>
      </c>
      <c r="C180" s="139">
        <v>8.14</v>
      </c>
      <c r="D180" s="145">
        <v>7.99</v>
      </c>
      <c r="E180" s="141">
        <f t="shared" si="0"/>
        <v>7.88</v>
      </c>
      <c r="F180" s="145">
        <v>7.77</v>
      </c>
      <c r="G180" s="141">
        <f t="shared" si="1"/>
        <v>7.7149999999999999</v>
      </c>
      <c r="H180" s="139">
        <v>7.66</v>
      </c>
      <c r="I180" s="142">
        <f t="shared" si="2"/>
        <v>7.6566666666666672</v>
      </c>
      <c r="J180" s="142">
        <f t="shared" si="3"/>
        <v>7.6533333333333333</v>
      </c>
      <c r="K180" s="145">
        <v>7.65</v>
      </c>
      <c r="L180" s="141">
        <f t="shared" si="4"/>
        <v>7.6960000000000006</v>
      </c>
      <c r="M180" s="141">
        <f t="shared" si="5"/>
        <v>7.742</v>
      </c>
      <c r="N180" s="141">
        <f t="shared" si="6"/>
        <v>7.7880000000000003</v>
      </c>
      <c r="O180" s="141">
        <f t="shared" si="7"/>
        <v>7.8339999999999996</v>
      </c>
      <c r="P180" s="139">
        <v>7.88</v>
      </c>
      <c r="Q180" s="142">
        <f t="shared" si="8"/>
        <v>7.9459999999999997</v>
      </c>
      <c r="R180" s="142">
        <f t="shared" si="9"/>
        <v>8.0120000000000005</v>
      </c>
      <c r="S180" s="142">
        <f t="shared" si="10"/>
        <v>8.0780000000000012</v>
      </c>
      <c r="T180" s="142">
        <f t="shared" si="11"/>
        <v>8.1440000000000001</v>
      </c>
      <c r="U180" s="146">
        <v>8.2100000000000009</v>
      </c>
    </row>
    <row r="181" spans="1:21">
      <c r="A181" s="147">
        <v>42881</v>
      </c>
      <c r="B181" s="144">
        <v>8.36</v>
      </c>
      <c r="C181" s="139">
        <v>8.18</v>
      </c>
      <c r="D181" s="145">
        <v>8.0399999999999991</v>
      </c>
      <c r="E181" s="141">
        <f t="shared" si="0"/>
        <v>7.9249999999999989</v>
      </c>
      <c r="F181" s="145">
        <v>7.81</v>
      </c>
      <c r="G181" s="141">
        <f t="shared" si="1"/>
        <v>7.75</v>
      </c>
      <c r="H181" s="139">
        <v>7.69</v>
      </c>
      <c r="I181" s="142">
        <f t="shared" si="2"/>
        <v>7.6833333333333336</v>
      </c>
      <c r="J181" s="142">
        <f t="shared" si="3"/>
        <v>7.6766666666666667</v>
      </c>
      <c r="K181" s="145">
        <v>7.67</v>
      </c>
      <c r="L181" s="141">
        <f t="shared" si="4"/>
        <v>7.7139999999999995</v>
      </c>
      <c r="M181" s="141">
        <f t="shared" si="5"/>
        <v>7.758</v>
      </c>
      <c r="N181" s="141">
        <f t="shared" si="6"/>
        <v>7.8019999999999996</v>
      </c>
      <c r="O181" s="141">
        <f t="shared" si="7"/>
        <v>7.8460000000000001</v>
      </c>
      <c r="P181" s="139">
        <v>7.89</v>
      </c>
      <c r="Q181" s="142">
        <f t="shared" si="8"/>
        <v>7.9539999999999997</v>
      </c>
      <c r="R181" s="142">
        <f t="shared" si="9"/>
        <v>8.0180000000000007</v>
      </c>
      <c r="S181" s="142">
        <f t="shared" si="10"/>
        <v>8.0820000000000007</v>
      </c>
      <c r="T181" s="142">
        <f t="shared" si="11"/>
        <v>8.1460000000000008</v>
      </c>
      <c r="U181" s="146">
        <v>8.2100000000000009</v>
      </c>
    </row>
    <row r="182" spans="1:21">
      <c r="A182" s="147">
        <v>42880</v>
      </c>
      <c r="B182" s="144">
        <v>8.34</v>
      </c>
      <c r="C182" s="139">
        <v>8.19</v>
      </c>
      <c r="D182" s="145">
        <v>8.0299999999999994</v>
      </c>
      <c r="E182" s="141">
        <f t="shared" si="0"/>
        <v>7.8999999999999995</v>
      </c>
      <c r="F182" s="145">
        <v>7.77</v>
      </c>
      <c r="G182" s="141">
        <f t="shared" si="1"/>
        <v>7.6999999999999993</v>
      </c>
      <c r="H182" s="139">
        <v>7.63</v>
      </c>
      <c r="I182" s="142">
        <f t="shared" si="2"/>
        <v>7.62</v>
      </c>
      <c r="J182" s="142">
        <f t="shared" si="3"/>
        <v>7.6099999999999994</v>
      </c>
      <c r="K182" s="145">
        <v>7.6</v>
      </c>
      <c r="L182" s="141">
        <f t="shared" si="4"/>
        <v>7.6459999999999999</v>
      </c>
      <c r="M182" s="141">
        <f t="shared" si="5"/>
        <v>7.6920000000000002</v>
      </c>
      <c r="N182" s="141">
        <f t="shared" si="6"/>
        <v>7.7379999999999995</v>
      </c>
      <c r="O182" s="141">
        <f t="shared" si="7"/>
        <v>7.7839999999999998</v>
      </c>
      <c r="P182" s="139">
        <v>7.83</v>
      </c>
      <c r="Q182" s="142">
        <f t="shared" si="8"/>
        <v>7.9</v>
      </c>
      <c r="R182" s="142">
        <f t="shared" si="9"/>
        <v>7.97</v>
      </c>
      <c r="S182" s="142">
        <f t="shared" si="10"/>
        <v>8.0399999999999991</v>
      </c>
      <c r="T182" s="142">
        <f t="shared" si="11"/>
        <v>8.11</v>
      </c>
      <c r="U182" s="146">
        <v>8.18</v>
      </c>
    </row>
    <row r="183" spans="1:21">
      <c r="A183" s="147">
        <v>42879</v>
      </c>
      <c r="B183" s="144">
        <v>8.31</v>
      </c>
      <c r="C183" s="139">
        <v>8.16</v>
      </c>
      <c r="D183" s="145">
        <v>8</v>
      </c>
      <c r="E183" s="141">
        <f t="shared" si="0"/>
        <v>7.88</v>
      </c>
      <c r="F183" s="145">
        <v>7.76</v>
      </c>
      <c r="G183" s="141">
        <f t="shared" si="1"/>
        <v>7.6950000000000003</v>
      </c>
      <c r="H183" s="139">
        <v>7.63</v>
      </c>
      <c r="I183" s="142">
        <f t="shared" si="2"/>
        <v>7.62</v>
      </c>
      <c r="J183" s="142">
        <f t="shared" si="3"/>
        <v>7.6099999999999994</v>
      </c>
      <c r="K183" s="145">
        <v>7.6</v>
      </c>
      <c r="L183" s="141">
        <f t="shared" si="4"/>
        <v>7.6440000000000001</v>
      </c>
      <c r="M183" s="141">
        <f t="shared" si="5"/>
        <v>7.6879999999999997</v>
      </c>
      <c r="N183" s="141">
        <f t="shared" si="6"/>
        <v>7.7320000000000002</v>
      </c>
      <c r="O183" s="141">
        <f t="shared" si="7"/>
        <v>7.7759999999999998</v>
      </c>
      <c r="P183" s="139">
        <v>7.82</v>
      </c>
      <c r="Q183" s="142">
        <f t="shared" si="8"/>
        <v>7.8860000000000001</v>
      </c>
      <c r="R183" s="142">
        <f t="shared" si="9"/>
        <v>7.952</v>
      </c>
      <c r="S183" s="142">
        <f t="shared" si="10"/>
        <v>8.0180000000000007</v>
      </c>
      <c r="T183" s="142">
        <f t="shared" si="11"/>
        <v>8.0839999999999996</v>
      </c>
      <c r="U183" s="146">
        <v>8.15</v>
      </c>
    </row>
    <row r="184" spans="1:21">
      <c r="A184" s="147">
        <v>42878</v>
      </c>
      <c r="B184" s="144">
        <v>8.32</v>
      </c>
      <c r="C184" s="139">
        <v>8.1300000000000008</v>
      </c>
      <c r="D184" s="145">
        <v>7.95</v>
      </c>
      <c r="E184" s="141">
        <f t="shared" si="0"/>
        <v>7.8149999999999995</v>
      </c>
      <c r="F184" s="145">
        <v>7.68</v>
      </c>
      <c r="G184" s="141">
        <f t="shared" si="1"/>
        <v>7.6099999999999994</v>
      </c>
      <c r="H184" s="139">
        <v>7.54</v>
      </c>
      <c r="I184" s="142">
        <f t="shared" si="2"/>
        <v>7.54</v>
      </c>
      <c r="J184" s="142">
        <f t="shared" si="3"/>
        <v>7.54</v>
      </c>
      <c r="K184" s="145">
        <v>7.54</v>
      </c>
      <c r="L184" s="141">
        <f t="shared" si="4"/>
        <v>7.5940000000000003</v>
      </c>
      <c r="M184" s="141">
        <f t="shared" si="5"/>
        <v>7.6479999999999997</v>
      </c>
      <c r="N184" s="141">
        <f t="shared" si="6"/>
        <v>7.702</v>
      </c>
      <c r="O184" s="141">
        <f t="shared" si="7"/>
        <v>7.7559999999999993</v>
      </c>
      <c r="P184" s="139">
        <v>7.81</v>
      </c>
      <c r="Q184" s="142">
        <f t="shared" si="8"/>
        <v>7.8859999999999992</v>
      </c>
      <c r="R184" s="142">
        <f t="shared" si="9"/>
        <v>7.9619999999999997</v>
      </c>
      <c r="S184" s="142">
        <f t="shared" si="10"/>
        <v>8.0380000000000003</v>
      </c>
      <c r="T184" s="142">
        <f t="shared" si="11"/>
        <v>8.113999999999999</v>
      </c>
      <c r="U184" s="146">
        <v>8.19</v>
      </c>
    </row>
    <row r="185" spans="1:21">
      <c r="A185" s="147">
        <v>42877</v>
      </c>
      <c r="B185" s="144">
        <v>8.26</v>
      </c>
      <c r="C185" s="139">
        <v>8.1</v>
      </c>
      <c r="D185" s="145">
        <v>7.94</v>
      </c>
      <c r="E185" s="141">
        <f t="shared" si="0"/>
        <v>7.8100000000000005</v>
      </c>
      <c r="F185" s="145">
        <v>7.68</v>
      </c>
      <c r="G185" s="141">
        <f t="shared" si="1"/>
        <v>7.6199999999999992</v>
      </c>
      <c r="H185" s="139">
        <v>7.56</v>
      </c>
      <c r="I185" s="142">
        <f t="shared" si="2"/>
        <v>7.5566666666666666</v>
      </c>
      <c r="J185" s="142">
        <f t="shared" si="3"/>
        <v>7.5533333333333328</v>
      </c>
      <c r="K185" s="145">
        <v>7.55</v>
      </c>
      <c r="L185" s="141">
        <f t="shared" si="4"/>
        <v>7.6</v>
      </c>
      <c r="M185" s="141">
        <f t="shared" si="5"/>
        <v>7.6499999999999995</v>
      </c>
      <c r="N185" s="141">
        <f t="shared" si="6"/>
        <v>7.7</v>
      </c>
      <c r="O185" s="141">
        <f t="shared" si="7"/>
        <v>7.75</v>
      </c>
      <c r="P185" s="139">
        <v>7.8</v>
      </c>
      <c r="Q185" s="142">
        <f t="shared" si="8"/>
        <v>7.8719999999999999</v>
      </c>
      <c r="R185" s="142">
        <f t="shared" si="9"/>
        <v>7.944</v>
      </c>
      <c r="S185" s="142">
        <f t="shared" si="10"/>
        <v>8.016</v>
      </c>
      <c r="T185" s="142">
        <f t="shared" si="11"/>
        <v>8.088000000000001</v>
      </c>
      <c r="U185" s="146">
        <v>8.16</v>
      </c>
    </row>
    <row r="186" spans="1:21">
      <c r="A186" s="147">
        <v>42874</v>
      </c>
      <c r="B186" s="144">
        <v>8.31</v>
      </c>
      <c r="C186" s="139">
        <v>8.15</v>
      </c>
      <c r="D186" s="145">
        <v>7.97</v>
      </c>
      <c r="E186" s="141">
        <f t="shared" si="0"/>
        <v>7.83</v>
      </c>
      <c r="F186" s="145">
        <v>7.69</v>
      </c>
      <c r="G186" s="141">
        <f t="shared" si="1"/>
        <v>7.62</v>
      </c>
      <c r="H186" s="139">
        <v>7.55</v>
      </c>
      <c r="I186" s="142">
        <f t="shared" si="2"/>
        <v>7.5533333333333328</v>
      </c>
      <c r="J186" s="142">
        <f t="shared" si="3"/>
        <v>7.5566666666666666</v>
      </c>
      <c r="K186" s="145">
        <v>7.56</v>
      </c>
      <c r="L186" s="141">
        <f t="shared" si="4"/>
        <v>7.6139999999999999</v>
      </c>
      <c r="M186" s="141">
        <f t="shared" si="5"/>
        <v>7.6680000000000001</v>
      </c>
      <c r="N186" s="141">
        <f t="shared" si="6"/>
        <v>7.7219999999999995</v>
      </c>
      <c r="O186" s="141">
        <f t="shared" si="7"/>
        <v>7.7759999999999998</v>
      </c>
      <c r="P186" s="139">
        <v>7.83</v>
      </c>
      <c r="Q186" s="142">
        <f t="shared" si="8"/>
        <v>7.9020000000000001</v>
      </c>
      <c r="R186" s="142">
        <f t="shared" si="9"/>
        <v>7.9740000000000002</v>
      </c>
      <c r="S186" s="142">
        <f t="shared" si="10"/>
        <v>8.0459999999999994</v>
      </c>
      <c r="T186" s="142">
        <f t="shared" si="11"/>
        <v>8.1180000000000003</v>
      </c>
      <c r="U186" s="146">
        <v>8.19</v>
      </c>
    </row>
    <row r="187" spans="1:21">
      <c r="A187" s="147">
        <v>42873</v>
      </c>
      <c r="B187" s="144">
        <v>8.2899999999999991</v>
      </c>
      <c r="C187" s="139">
        <v>8.15</v>
      </c>
      <c r="D187" s="145">
        <v>8.01</v>
      </c>
      <c r="E187" s="141">
        <f t="shared" si="0"/>
        <v>7.89</v>
      </c>
      <c r="F187" s="145">
        <v>7.77</v>
      </c>
      <c r="G187" s="141">
        <f t="shared" si="1"/>
        <v>7.71</v>
      </c>
      <c r="H187" s="139">
        <v>7.65</v>
      </c>
      <c r="I187" s="142">
        <f t="shared" si="2"/>
        <v>7.65</v>
      </c>
      <c r="J187" s="142">
        <f t="shared" si="3"/>
        <v>7.65</v>
      </c>
      <c r="K187" s="145">
        <v>7.65</v>
      </c>
      <c r="L187" s="141">
        <f t="shared" si="4"/>
        <v>7.6960000000000006</v>
      </c>
      <c r="M187" s="141">
        <f t="shared" si="5"/>
        <v>7.742</v>
      </c>
      <c r="N187" s="141">
        <f t="shared" si="6"/>
        <v>7.7880000000000003</v>
      </c>
      <c r="O187" s="141">
        <f t="shared" si="7"/>
        <v>7.8339999999999996</v>
      </c>
      <c r="P187" s="139">
        <v>7.88</v>
      </c>
      <c r="Q187" s="142">
        <f t="shared" si="8"/>
        <v>7.9459999999999997</v>
      </c>
      <c r="R187" s="142">
        <f t="shared" si="9"/>
        <v>8.0120000000000005</v>
      </c>
      <c r="S187" s="142">
        <f t="shared" si="10"/>
        <v>8.0780000000000012</v>
      </c>
      <c r="T187" s="142">
        <f t="shared" si="11"/>
        <v>8.1440000000000001</v>
      </c>
      <c r="U187" s="146">
        <v>8.2100000000000009</v>
      </c>
    </row>
    <row r="188" spans="1:21">
      <c r="A188" s="147">
        <v>42872</v>
      </c>
      <c r="B188" s="144">
        <v>8.3000000000000007</v>
      </c>
      <c r="C188" s="139">
        <v>8.16</v>
      </c>
      <c r="D188" s="145">
        <v>8</v>
      </c>
      <c r="E188" s="141">
        <f t="shared" si="0"/>
        <v>7.88</v>
      </c>
      <c r="F188" s="145">
        <v>7.76</v>
      </c>
      <c r="G188" s="141">
        <f t="shared" si="1"/>
        <v>7.7050000000000001</v>
      </c>
      <c r="H188" s="139">
        <v>7.65</v>
      </c>
      <c r="I188" s="142">
        <f t="shared" si="2"/>
        <v>7.6533333333333333</v>
      </c>
      <c r="J188" s="142">
        <f t="shared" si="3"/>
        <v>7.6566666666666672</v>
      </c>
      <c r="K188" s="145">
        <v>7.66</v>
      </c>
      <c r="L188" s="141">
        <f t="shared" si="4"/>
        <v>7.7119999999999997</v>
      </c>
      <c r="M188" s="141">
        <f t="shared" si="5"/>
        <v>7.7640000000000002</v>
      </c>
      <c r="N188" s="141">
        <f t="shared" si="6"/>
        <v>7.8159999999999998</v>
      </c>
      <c r="O188" s="141">
        <f t="shared" si="7"/>
        <v>7.8680000000000003</v>
      </c>
      <c r="P188" s="139">
        <v>7.92</v>
      </c>
      <c r="Q188" s="142">
        <f t="shared" si="8"/>
        <v>7.992</v>
      </c>
      <c r="R188" s="142">
        <f t="shared" si="9"/>
        <v>8.0640000000000001</v>
      </c>
      <c r="S188" s="142">
        <f t="shared" si="10"/>
        <v>8.1359999999999992</v>
      </c>
      <c r="T188" s="142">
        <f t="shared" si="11"/>
        <v>8.2080000000000002</v>
      </c>
      <c r="U188" s="146">
        <v>8.2799999999999994</v>
      </c>
    </row>
    <row r="189" spans="1:21">
      <c r="A189" s="147">
        <v>42871</v>
      </c>
      <c r="B189" s="144">
        <v>8.2899999999999991</v>
      </c>
      <c r="C189" s="139">
        <v>8.14</v>
      </c>
      <c r="D189" s="145">
        <v>7.97</v>
      </c>
      <c r="E189" s="141">
        <f t="shared" si="0"/>
        <v>7.835</v>
      </c>
      <c r="F189" s="145">
        <v>7.7</v>
      </c>
      <c r="G189" s="141">
        <f t="shared" si="1"/>
        <v>7.6400000000000006</v>
      </c>
      <c r="H189" s="139">
        <v>7.58</v>
      </c>
      <c r="I189" s="142">
        <f t="shared" si="2"/>
        <v>7.5866666666666669</v>
      </c>
      <c r="J189" s="142">
        <f t="shared" si="3"/>
        <v>7.5933333333333328</v>
      </c>
      <c r="K189" s="145">
        <v>7.6</v>
      </c>
      <c r="L189" s="141">
        <f t="shared" si="4"/>
        <v>7.6559999999999997</v>
      </c>
      <c r="M189" s="141">
        <f t="shared" si="5"/>
        <v>7.7119999999999997</v>
      </c>
      <c r="N189" s="141">
        <f t="shared" si="6"/>
        <v>7.7679999999999998</v>
      </c>
      <c r="O189" s="141">
        <f t="shared" si="7"/>
        <v>7.8239999999999998</v>
      </c>
      <c r="P189" s="139">
        <v>7.88</v>
      </c>
      <c r="Q189" s="142">
        <f t="shared" si="8"/>
        <v>7.9539999999999997</v>
      </c>
      <c r="R189" s="142">
        <f t="shared" si="9"/>
        <v>8.0280000000000005</v>
      </c>
      <c r="S189" s="142">
        <f t="shared" si="10"/>
        <v>8.1020000000000003</v>
      </c>
      <c r="T189" s="142">
        <f t="shared" si="11"/>
        <v>8.1760000000000002</v>
      </c>
      <c r="U189" s="146">
        <v>8.25</v>
      </c>
    </row>
    <row r="190" spans="1:21">
      <c r="A190" s="147">
        <v>42870</v>
      </c>
      <c r="B190" s="144">
        <v>8.2899999999999991</v>
      </c>
      <c r="C190" s="139">
        <v>8.1199999999999992</v>
      </c>
      <c r="D190" s="145">
        <v>7.94</v>
      </c>
      <c r="E190" s="141">
        <f t="shared" si="0"/>
        <v>7.8000000000000007</v>
      </c>
      <c r="F190" s="145">
        <v>7.66</v>
      </c>
      <c r="G190" s="141">
        <f t="shared" si="1"/>
        <v>7.5950000000000006</v>
      </c>
      <c r="H190" s="139">
        <v>7.53</v>
      </c>
      <c r="I190" s="142">
        <f t="shared" si="2"/>
        <v>7.54</v>
      </c>
      <c r="J190" s="142">
        <f t="shared" si="3"/>
        <v>7.55</v>
      </c>
      <c r="K190" s="145">
        <v>7.56</v>
      </c>
      <c r="L190" s="141">
        <f t="shared" si="4"/>
        <v>7.6219999999999999</v>
      </c>
      <c r="M190" s="141">
        <f t="shared" si="5"/>
        <v>7.6840000000000002</v>
      </c>
      <c r="N190" s="141">
        <f t="shared" si="6"/>
        <v>7.7459999999999996</v>
      </c>
      <c r="O190" s="141">
        <f t="shared" si="7"/>
        <v>7.8079999999999998</v>
      </c>
      <c r="P190" s="139">
        <v>7.87</v>
      </c>
      <c r="Q190" s="142">
        <f t="shared" si="8"/>
        <v>7.9480000000000004</v>
      </c>
      <c r="R190" s="142">
        <f t="shared" si="9"/>
        <v>8.0259999999999998</v>
      </c>
      <c r="S190" s="142">
        <f t="shared" si="10"/>
        <v>8.1039999999999992</v>
      </c>
      <c r="T190" s="142">
        <f t="shared" si="11"/>
        <v>8.1820000000000004</v>
      </c>
      <c r="U190" s="146">
        <v>8.26</v>
      </c>
    </row>
    <row r="191" spans="1:21">
      <c r="A191" s="147">
        <v>42867</v>
      </c>
      <c r="B191" s="144">
        <v>8.24</v>
      </c>
      <c r="C191" s="139">
        <v>8.08</v>
      </c>
      <c r="D191" s="145">
        <v>7.93</v>
      </c>
      <c r="E191" s="141">
        <f t="shared" si="0"/>
        <v>7.8249999999999993</v>
      </c>
      <c r="F191" s="145">
        <v>7.72</v>
      </c>
      <c r="G191" s="141">
        <f t="shared" si="1"/>
        <v>7.67</v>
      </c>
      <c r="H191" s="139">
        <v>7.62</v>
      </c>
      <c r="I191" s="142">
        <f t="shared" si="2"/>
        <v>7.6266666666666669</v>
      </c>
      <c r="J191" s="142">
        <f t="shared" si="3"/>
        <v>7.6333333333333329</v>
      </c>
      <c r="K191" s="145">
        <v>7.64</v>
      </c>
      <c r="L191" s="141">
        <f t="shared" si="4"/>
        <v>7.6859999999999999</v>
      </c>
      <c r="M191" s="141">
        <f t="shared" si="5"/>
        <v>7.7320000000000002</v>
      </c>
      <c r="N191" s="141">
        <f t="shared" si="6"/>
        <v>7.7779999999999996</v>
      </c>
      <c r="O191" s="141">
        <f t="shared" si="7"/>
        <v>7.8239999999999998</v>
      </c>
      <c r="P191" s="139">
        <v>7.87</v>
      </c>
      <c r="Q191" s="142">
        <f t="shared" si="8"/>
        <v>7.9380000000000006</v>
      </c>
      <c r="R191" s="142">
        <f t="shared" si="9"/>
        <v>8.0060000000000002</v>
      </c>
      <c r="S191" s="142">
        <f t="shared" si="10"/>
        <v>8.0739999999999998</v>
      </c>
      <c r="T191" s="142">
        <f t="shared" si="11"/>
        <v>8.1420000000000012</v>
      </c>
      <c r="U191" s="146">
        <v>8.2100000000000009</v>
      </c>
    </row>
    <row r="192" spans="1:21">
      <c r="A192" s="147">
        <v>42866</v>
      </c>
      <c r="B192" s="144">
        <v>8.25</v>
      </c>
      <c r="C192" s="139">
        <v>8.14</v>
      </c>
      <c r="D192" s="145">
        <v>7.97</v>
      </c>
      <c r="E192" s="141">
        <f t="shared" si="0"/>
        <v>7.84</v>
      </c>
      <c r="F192" s="145">
        <v>7.71</v>
      </c>
      <c r="G192" s="141">
        <f t="shared" si="1"/>
        <v>7.65</v>
      </c>
      <c r="H192" s="139">
        <v>7.59</v>
      </c>
      <c r="I192" s="142">
        <f t="shared" si="2"/>
        <v>7.6066666666666665</v>
      </c>
      <c r="J192" s="142">
        <f t="shared" si="3"/>
        <v>7.6233333333333331</v>
      </c>
      <c r="K192" s="145">
        <v>7.64</v>
      </c>
      <c r="L192" s="141">
        <f t="shared" si="4"/>
        <v>7.7</v>
      </c>
      <c r="M192" s="141">
        <f t="shared" si="5"/>
        <v>7.76</v>
      </c>
      <c r="N192" s="141">
        <f t="shared" si="6"/>
        <v>7.82</v>
      </c>
      <c r="O192" s="141">
        <f t="shared" si="7"/>
        <v>7.88</v>
      </c>
      <c r="P192" s="139">
        <v>7.94</v>
      </c>
      <c r="Q192" s="142">
        <f t="shared" si="8"/>
        <v>8.0140000000000011</v>
      </c>
      <c r="R192" s="142">
        <f t="shared" si="9"/>
        <v>8.088000000000001</v>
      </c>
      <c r="S192" s="142">
        <f t="shared" si="10"/>
        <v>8.1620000000000008</v>
      </c>
      <c r="T192" s="142">
        <f t="shared" si="11"/>
        <v>8.2360000000000007</v>
      </c>
      <c r="U192" s="146">
        <v>8.31</v>
      </c>
    </row>
    <row r="193" spans="1:21">
      <c r="A193" s="147">
        <v>42865</v>
      </c>
      <c r="B193" s="144">
        <v>8.3699999999999992</v>
      </c>
      <c r="C193" s="139">
        <v>8.18</v>
      </c>
      <c r="D193" s="145">
        <v>7.98</v>
      </c>
      <c r="E193" s="141">
        <f t="shared" si="0"/>
        <v>7.8450000000000006</v>
      </c>
      <c r="F193" s="145">
        <v>7.71</v>
      </c>
      <c r="G193" s="141">
        <f t="shared" si="1"/>
        <v>7.65</v>
      </c>
      <c r="H193" s="139">
        <v>7.59</v>
      </c>
      <c r="I193" s="142">
        <f t="shared" si="2"/>
        <v>7.6066666666666665</v>
      </c>
      <c r="J193" s="142">
        <f t="shared" si="3"/>
        <v>7.6233333333333331</v>
      </c>
      <c r="K193" s="145">
        <v>7.64</v>
      </c>
      <c r="L193" s="141">
        <f t="shared" si="4"/>
        <v>7.7</v>
      </c>
      <c r="M193" s="141">
        <f t="shared" si="5"/>
        <v>7.76</v>
      </c>
      <c r="N193" s="141">
        <f t="shared" si="6"/>
        <v>7.82</v>
      </c>
      <c r="O193" s="141">
        <f t="shared" si="7"/>
        <v>7.88</v>
      </c>
      <c r="P193" s="139">
        <v>7.94</v>
      </c>
      <c r="Q193" s="142">
        <f t="shared" si="8"/>
        <v>8.0140000000000011</v>
      </c>
      <c r="R193" s="142">
        <f t="shared" si="9"/>
        <v>8.088000000000001</v>
      </c>
      <c r="S193" s="142">
        <f t="shared" si="10"/>
        <v>8.1620000000000008</v>
      </c>
      <c r="T193" s="142">
        <f t="shared" si="11"/>
        <v>8.2360000000000007</v>
      </c>
      <c r="U193" s="146">
        <v>8.31</v>
      </c>
    </row>
    <row r="194" spans="1:21">
      <c r="A194" s="147">
        <v>42860</v>
      </c>
      <c r="B194" s="144">
        <v>8.4700000000000006</v>
      </c>
      <c r="C194" s="139">
        <v>8.26</v>
      </c>
      <c r="D194" s="145">
        <v>8.09</v>
      </c>
      <c r="E194" s="141">
        <f t="shared" si="0"/>
        <v>7.97</v>
      </c>
      <c r="F194" s="145">
        <v>7.85</v>
      </c>
      <c r="G194" s="141">
        <f t="shared" si="1"/>
        <v>7.79</v>
      </c>
      <c r="H194" s="139">
        <v>7.73</v>
      </c>
      <c r="I194" s="142">
        <f t="shared" si="2"/>
        <v>7.7333333333333334</v>
      </c>
      <c r="J194" s="142">
        <f t="shared" si="3"/>
        <v>7.7366666666666672</v>
      </c>
      <c r="K194" s="145">
        <v>7.74</v>
      </c>
      <c r="L194" s="141">
        <f t="shared" si="4"/>
        <v>7.7960000000000003</v>
      </c>
      <c r="M194" s="141">
        <f t="shared" si="5"/>
        <v>7.8520000000000003</v>
      </c>
      <c r="N194" s="141">
        <f t="shared" si="6"/>
        <v>7.9079999999999995</v>
      </c>
      <c r="O194" s="141">
        <f t="shared" si="7"/>
        <v>7.9639999999999995</v>
      </c>
      <c r="P194" s="139">
        <v>8.02</v>
      </c>
      <c r="Q194" s="142">
        <f t="shared" si="8"/>
        <v>8.09</v>
      </c>
      <c r="R194" s="142">
        <f t="shared" si="9"/>
        <v>8.16</v>
      </c>
      <c r="S194" s="142">
        <f t="shared" si="10"/>
        <v>8.2299999999999986</v>
      </c>
      <c r="T194" s="142">
        <f t="shared" si="11"/>
        <v>8.2999999999999989</v>
      </c>
      <c r="U194" s="146">
        <v>8.3699999999999992</v>
      </c>
    </row>
    <row r="195" spans="1:21">
      <c r="A195" s="147">
        <v>42859</v>
      </c>
      <c r="B195" s="144">
        <v>8.35</v>
      </c>
      <c r="C195" s="139">
        <v>8.18</v>
      </c>
      <c r="D195" s="145">
        <v>8.02</v>
      </c>
      <c r="E195" s="141">
        <f t="shared" si="0"/>
        <v>7.9049999999999994</v>
      </c>
      <c r="F195" s="145">
        <v>7.79</v>
      </c>
      <c r="G195" s="141">
        <f t="shared" si="1"/>
        <v>7.7349999999999994</v>
      </c>
      <c r="H195" s="139">
        <v>7.68</v>
      </c>
      <c r="I195" s="142">
        <f t="shared" si="2"/>
        <v>7.6899999999999995</v>
      </c>
      <c r="J195" s="142">
        <f t="shared" si="3"/>
        <v>7.7</v>
      </c>
      <c r="K195" s="145">
        <v>7.71</v>
      </c>
      <c r="L195" s="141">
        <f t="shared" si="4"/>
        <v>7.7720000000000002</v>
      </c>
      <c r="M195" s="141">
        <f t="shared" si="5"/>
        <v>7.8339999999999996</v>
      </c>
      <c r="N195" s="141">
        <f t="shared" si="6"/>
        <v>7.8959999999999999</v>
      </c>
      <c r="O195" s="141">
        <f t="shared" si="7"/>
        <v>7.9579999999999993</v>
      </c>
      <c r="P195" s="139">
        <v>8.02</v>
      </c>
      <c r="Q195" s="142">
        <f t="shared" si="8"/>
        <v>8.0920000000000005</v>
      </c>
      <c r="R195" s="142">
        <f t="shared" si="9"/>
        <v>8.1639999999999997</v>
      </c>
      <c r="S195" s="142">
        <f t="shared" si="10"/>
        <v>8.2360000000000007</v>
      </c>
      <c r="T195" s="142">
        <f t="shared" si="11"/>
        <v>8.3079999999999998</v>
      </c>
      <c r="U195" s="146">
        <v>8.3800000000000008</v>
      </c>
    </row>
    <row r="196" spans="1:21">
      <c r="A196" s="147">
        <v>42858</v>
      </c>
      <c r="B196" s="144">
        <v>8.32</v>
      </c>
      <c r="C196" s="139">
        <v>8.09</v>
      </c>
      <c r="D196" s="145">
        <v>7.93</v>
      </c>
      <c r="E196" s="141">
        <f t="shared" si="0"/>
        <v>7.8149999999999995</v>
      </c>
      <c r="F196" s="145">
        <v>7.7</v>
      </c>
      <c r="G196" s="141">
        <f t="shared" si="1"/>
        <v>7.6550000000000002</v>
      </c>
      <c r="H196" s="139">
        <v>7.61</v>
      </c>
      <c r="I196" s="142">
        <f t="shared" si="2"/>
        <v>7.62</v>
      </c>
      <c r="J196" s="142">
        <f t="shared" si="3"/>
        <v>7.63</v>
      </c>
      <c r="K196" s="145">
        <v>7.64</v>
      </c>
      <c r="L196" s="141">
        <f t="shared" si="4"/>
        <v>7.6979999999999995</v>
      </c>
      <c r="M196" s="141">
        <f t="shared" si="5"/>
        <v>7.7559999999999993</v>
      </c>
      <c r="N196" s="141">
        <f t="shared" si="6"/>
        <v>7.8140000000000001</v>
      </c>
      <c r="O196" s="141">
        <f t="shared" si="7"/>
        <v>7.8719999999999999</v>
      </c>
      <c r="P196" s="139">
        <v>7.93</v>
      </c>
      <c r="Q196" s="142">
        <f t="shared" si="8"/>
        <v>7.9979999999999993</v>
      </c>
      <c r="R196" s="142">
        <f t="shared" si="9"/>
        <v>8.0659999999999989</v>
      </c>
      <c r="S196" s="142">
        <f t="shared" si="10"/>
        <v>8.1340000000000003</v>
      </c>
      <c r="T196" s="142">
        <f t="shared" si="11"/>
        <v>8.202</v>
      </c>
      <c r="U196" s="146">
        <v>8.27</v>
      </c>
    </row>
    <row r="197" spans="1:21">
      <c r="A197" s="147">
        <v>42857</v>
      </c>
      <c r="B197" s="144">
        <v>8.33</v>
      </c>
      <c r="C197" s="139">
        <v>8.08</v>
      </c>
      <c r="D197" s="145">
        <v>7.89</v>
      </c>
      <c r="E197" s="141">
        <f t="shared" si="0"/>
        <v>7.7750000000000004</v>
      </c>
      <c r="F197" s="145">
        <v>7.66</v>
      </c>
      <c r="G197" s="141">
        <f t="shared" si="1"/>
        <v>7.6150000000000002</v>
      </c>
      <c r="H197" s="139">
        <v>7.57</v>
      </c>
      <c r="I197" s="142">
        <f t="shared" si="2"/>
        <v>7.5866666666666669</v>
      </c>
      <c r="J197" s="142">
        <f t="shared" si="3"/>
        <v>7.6033333333333335</v>
      </c>
      <c r="K197" s="145">
        <v>7.62</v>
      </c>
      <c r="L197" s="141">
        <f t="shared" si="4"/>
        <v>7.68</v>
      </c>
      <c r="M197" s="141">
        <f t="shared" si="5"/>
        <v>7.74</v>
      </c>
      <c r="N197" s="141">
        <f t="shared" si="6"/>
        <v>7.8</v>
      </c>
      <c r="O197" s="141">
        <f t="shared" si="7"/>
        <v>7.86</v>
      </c>
      <c r="P197" s="139">
        <v>7.92</v>
      </c>
      <c r="Q197" s="142">
        <f t="shared" si="8"/>
        <v>7.9859999999999998</v>
      </c>
      <c r="R197" s="142">
        <f t="shared" si="9"/>
        <v>8.0519999999999996</v>
      </c>
      <c r="S197" s="142">
        <f t="shared" si="10"/>
        <v>8.1180000000000003</v>
      </c>
      <c r="T197" s="142">
        <f t="shared" si="11"/>
        <v>8.1839999999999993</v>
      </c>
      <c r="U197" s="146">
        <v>8.25</v>
      </c>
    </row>
    <row r="198" spans="1:21">
      <c r="A198" s="147">
        <v>42853</v>
      </c>
      <c r="B198" s="144">
        <v>8.3000000000000007</v>
      </c>
      <c r="C198" s="139">
        <v>8.09</v>
      </c>
      <c r="D198" s="145">
        <v>7.92</v>
      </c>
      <c r="E198" s="141">
        <f t="shared" si="0"/>
        <v>7.8049999999999997</v>
      </c>
      <c r="F198" s="145">
        <v>7.69</v>
      </c>
      <c r="G198" s="141">
        <f t="shared" si="1"/>
        <v>7.65</v>
      </c>
      <c r="H198" s="139">
        <v>7.61</v>
      </c>
      <c r="I198" s="142">
        <f t="shared" si="2"/>
        <v>7.63</v>
      </c>
      <c r="J198" s="142">
        <f t="shared" si="3"/>
        <v>7.65</v>
      </c>
      <c r="K198" s="145">
        <v>7.67</v>
      </c>
      <c r="L198" s="141">
        <f t="shared" si="4"/>
        <v>7.726</v>
      </c>
      <c r="M198" s="141">
        <f t="shared" si="5"/>
        <v>7.782</v>
      </c>
      <c r="N198" s="141">
        <f t="shared" si="6"/>
        <v>7.8380000000000001</v>
      </c>
      <c r="O198" s="141">
        <f t="shared" si="7"/>
        <v>7.8940000000000001</v>
      </c>
      <c r="P198" s="139">
        <v>7.95</v>
      </c>
      <c r="Q198" s="142">
        <f t="shared" si="8"/>
        <v>8.0120000000000005</v>
      </c>
      <c r="R198" s="142">
        <f t="shared" si="9"/>
        <v>8.0739999999999998</v>
      </c>
      <c r="S198" s="142">
        <f t="shared" si="10"/>
        <v>8.1359999999999992</v>
      </c>
      <c r="T198" s="142">
        <f t="shared" si="11"/>
        <v>8.1980000000000004</v>
      </c>
      <c r="U198" s="146">
        <v>8.26</v>
      </c>
    </row>
    <row r="199" spans="1:21">
      <c r="A199" s="147">
        <v>42852</v>
      </c>
      <c r="B199" s="144">
        <v>8.2799999999999994</v>
      </c>
      <c r="C199" s="139">
        <v>8.18</v>
      </c>
      <c r="D199" s="145">
        <v>8.0500000000000007</v>
      </c>
      <c r="E199" s="141">
        <f t="shared" si="0"/>
        <v>7.94</v>
      </c>
      <c r="F199" s="145">
        <v>7.83</v>
      </c>
      <c r="G199" s="141">
        <f t="shared" si="1"/>
        <v>7.78</v>
      </c>
      <c r="H199" s="139">
        <v>7.73</v>
      </c>
      <c r="I199" s="142">
        <f t="shared" si="2"/>
        <v>7.7433333333333332</v>
      </c>
      <c r="J199" s="142">
        <f t="shared" si="3"/>
        <v>7.7566666666666668</v>
      </c>
      <c r="K199" s="145">
        <v>7.77</v>
      </c>
      <c r="L199" s="141">
        <f t="shared" si="4"/>
        <v>7.8199999999999994</v>
      </c>
      <c r="M199" s="141">
        <f t="shared" si="5"/>
        <v>7.8699999999999992</v>
      </c>
      <c r="N199" s="141">
        <f t="shared" si="6"/>
        <v>7.92</v>
      </c>
      <c r="O199" s="141">
        <f t="shared" si="7"/>
        <v>7.97</v>
      </c>
      <c r="P199" s="139">
        <v>8.02</v>
      </c>
      <c r="Q199" s="142">
        <f t="shared" si="8"/>
        <v>8.0760000000000005</v>
      </c>
      <c r="R199" s="142">
        <f t="shared" si="9"/>
        <v>8.1319999999999997</v>
      </c>
      <c r="S199" s="142">
        <f t="shared" si="10"/>
        <v>8.1880000000000006</v>
      </c>
      <c r="T199" s="142">
        <f t="shared" si="11"/>
        <v>8.2439999999999998</v>
      </c>
      <c r="U199" s="146">
        <v>8.3000000000000007</v>
      </c>
    </row>
    <row r="200" spans="1:21">
      <c r="A200" s="147">
        <v>42851</v>
      </c>
      <c r="B200" s="144">
        <v>8.27</v>
      </c>
      <c r="C200" s="139">
        <v>8.11</v>
      </c>
      <c r="D200" s="145">
        <v>7.98</v>
      </c>
      <c r="E200" s="141">
        <f t="shared" si="0"/>
        <v>7.8900000000000006</v>
      </c>
      <c r="F200" s="145">
        <v>7.8</v>
      </c>
      <c r="G200" s="141">
        <f t="shared" si="1"/>
        <v>7.7650000000000006</v>
      </c>
      <c r="H200" s="139">
        <v>7.73</v>
      </c>
      <c r="I200" s="142">
        <f t="shared" si="2"/>
        <v>7.75</v>
      </c>
      <c r="J200" s="142">
        <f t="shared" si="3"/>
        <v>7.7700000000000005</v>
      </c>
      <c r="K200" s="145">
        <v>7.79</v>
      </c>
      <c r="L200" s="141">
        <f t="shared" si="4"/>
        <v>7.8440000000000003</v>
      </c>
      <c r="M200" s="141">
        <f t="shared" si="5"/>
        <v>7.8980000000000006</v>
      </c>
      <c r="N200" s="141">
        <f t="shared" si="6"/>
        <v>7.952</v>
      </c>
      <c r="O200" s="141">
        <f t="shared" si="7"/>
        <v>8.0060000000000002</v>
      </c>
      <c r="P200" s="139">
        <v>8.06</v>
      </c>
      <c r="Q200" s="142">
        <f t="shared" si="8"/>
        <v>8.1159999999999997</v>
      </c>
      <c r="R200" s="142">
        <f t="shared" si="9"/>
        <v>8.1720000000000006</v>
      </c>
      <c r="S200" s="142">
        <f t="shared" si="10"/>
        <v>8.2279999999999998</v>
      </c>
      <c r="T200" s="142">
        <f t="shared" si="11"/>
        <v>8.2840000000000007</v>
      </c>
      <c r="U200" s="146">
        <v>8.34</v>
      </c>
    </row>
    <row r="201" spans="1:21">
      <c r="A201" s="147">
        <v>42850</v>
      </c>
      <c r="B201" s="144">
        <v>8.2799999999999994</v>
      </c>
      <c r="C201" s="139">
        <v>8.11</v>
      </c>
      <c r="D201" s="145">
        <v>7.96</v>
      </c>
      <c r="E201" s="141">
        <f t="shared" si="0"/>
        <v>7.8650000000000002</v>
      </c>
      <c r="F201" s="145">
        <v>7.77</v>
      </c>
      <c r="G201" s="141">
        <f t="shared" si="1"/>
        <v>7.74</v>
      </c>
      <c r="H201" s="139">
        <v>7.71</v>
      </c>
      <c r="I201" s="142">
        <f t="shared" si="2"/>
        <v>7.7366666666666664</v>
      </c>
      <c r="J201" s="142">
        <f t="shared" si="3"/>
        <v>7.7633333333333336</v>
      </c>
      <c r="K201" s="145">
        <v>7.79</v>
      </c>
      <c r="L201" s="141">
        <f t="shared" si="4"/>
        <v>7.8460000000000001</v>
      </c>
      <c r="M201" s="141">
        <f t="shared" si="5"/>
        <v>7.9020000000000001</v>
      </c>
      <c r="N201" s="141">
        <f t="shared" si="6"/>
        <v>7.9580000000000002</v>
      </c>
      <c r="O201" s="141">
        <f t="shared" si="7"/>
        <v>8.0139999999999993</v>
      </c>
      <c r="P201" s="139">
        <v>8.07</v>
      </c>
      <c r="Q201" s="142">
        <f t="shared" si="8"/>
        <v>8.1240000000000006</v>
      </c>
      <c r="R201" s="142">
        <f t="shared" si="9"/>
        <v>8.1780000000000008</v>
      </c>
      <c r="S201" s="142">
        <f t="shared" si="10"/>
        <v>8.2319999999999993</v>
      </c>
      <c r="T201" s="142">
        <f t="shared" si="11"/>
        <v>8.2859999999999996</v>
      </c>
      <c r="U201" s="146">
        <v>8.34</v>
      </c>
    </row>
    <row r="202" spans="1:21">
      <c r="A202" s="147">
        <v>42849</v>
      </c>
      <c r="B202" s="144">
        <v>8.18</v>
      </c>
      <c r="C202" s="139">
        <v>8.0299999999999994</v>
      </c>
      <c r="D202" s="145">
        <v>7.93</v>
      </c>
      <c r="E202" s="141">
        <f t="shared" si="0"/>
        <v>7.8550000000000004</v>
      </c>
      <c r="F202" s="145">
        <v>7.78</v>
      </c>
      <c r="G202" s="141">
        <f t="shared" si="1"/>
        <v>7.7450000000000001</v>
      </c>
      <c r="H202" s="139">
        <v>7.71</v>
      </c>
      <c r="I202" s="142">
        <f t="shared" si="2"/>
        <v>7.7299999999999995</v>
      </c>
      <c r="J202" s="142">
        <f t="shared" si="3"/>
        <v>7.75</v>
      </c>
      <c r="K202" s="145">
        <v>7.77</v>
      </c>
      <c r="L202" s="141">
        <f t="shared" si="4"/>
        <v>7.8159999999999998</v>
      </c>
      <c r="M202" s="141">
        <f t="shared" si="5"/>
        <v>7.8620000000000001</v>
      </c>
      <c r="N202" s="141">
        <f t="shared" si="6"/>
        <v>7.9079999999999995</v>
      </c>
      <c r="O202" s="141">
        <f t="shared" si="7"/>
        <v>7.9539999999999997</v>
      </c>
      <c r="P202" s="139">
        <v>8</v>
      </c>
      <c r="Q202" s="142">
        <f t="shared" si="8"/>
        <v>8.048</v>
      </c>
      <c r="R202" s="142">
        <f t="shared" si="9"/>
        <v>8.0960000000000001</v>
      </c>
      <c r="S202" s="142">
        <f t="shared" si="10"/>
        <v>8.1440000000000001</v>
      </c>
      <c r="T202" s="142">
        <f t="shared" si="11"/>
        <v>8.1920000000000002</v>
      </c>
      <c r="U202" s="146">
        <v>8.24</v>
      </c>
    </row>
    <row r="203" spans="1:21">
      <c r="A203" s="147">
        <v>42845</v>
      </c>
      <c r="B203" s="144">
        <v>8.48</v>
      </c>
      <c r="C203" s="139">
        <v>8.2200000000000006</v>
      </c>
      <c r="D203" s="145">
        <v>8.0500000000000007</v>
      </c>
      <c r="E203" s="141">
        <f t="shared" si="0"/>
        <v>7.9649999999999999</v>
      </c>
      <c r="F203" s="145">
        <v>7.88</v>
      </c>
      <c r="G203" s="141">
        <f t="shared" si="1"/>
        <v>7.8599999999999994</v>
      </c>
      <c r="H203" s="139">
        <v>7.84</v>
      </c>
      <c r="I203" s="142">
        <f t="shared" si="2"/>
        <v>7.8533333333333335</v>
      </c>
      <c r="J203" s="142">
        <f t="shared" si="3"/>
        <v>7.8666666666666663</v>
      </c>
      <c r="K203" s="145">
        <v>7.88</v>
      </c>
      <c r="L203" s="141">
        <f t="shared" si="4"/>
        <v>7.9079999999999995</v>
      </c>
      <c r="M203" s="141">
        <f t="shared" si="5"/>
        <v>7.9359999999999999</v>
      </c>
      <c r="N203" s="141">
        <f t="shared" si="6"/>
        <v>7.9639999999999995</v>
      </c>
      <c r="O203" s="141">
        <f t="shared" si="7"/>
        <v>7.992</v>
      </c>
      <c r="P203" s="139">
        <v>8.02</v>
      </c>
      <c r="Q203" s="142">
        <f t="shared" si="8"/>
        <v>8.0440000000000005</v>
      </c>
      <c r="R203" s="142">
        <f t="shared" si="9"/>
        <v>8.0679999999999996</v>
      </c>
      <c r="S203" s="142">
        <f t="shared" si="10"/>
        <v>8.0920000000000005</v>
      </c>
      <c r="T203" s="142">
        <f t="shared" si="11"/>
        <v>8.1159999999999997</v>
      </c>
      <c r="U203" s="146">
        <v>8.14</v>
      </c>
    </row>
    <row r="204" spans="1:21">
      <c r="A204" s="147">
        <v>42844</v>
      </c>
      <c r="B204" s="144">
        <v>8.64</v>
      </c>
      <c r="C204" s="139">
        <v>8.3800000000000008</v>
      </c>
      <c r="D204" s="145">
        <v>8.18</v>
      </c>
      <c r="E204" s="141">
        <f t="shared" si="0"/>
        <v>8.0850000000000009</v>
      </c>
      <c r="F204" s="145">
        <v>7.99</v>
      </c>
      <c r="G204" s="141">
        <f t="shared" si="1"/>
        <v>7.9649999999999999</v>
      </c>
      <c r="H204" s="139">
        <v>7.94</v>
      </c>
      <c r="I204" s="142">
        <f t="shared" si="2"/>
        <v>7.953333333333334</v>
      </c>
      <c r="J204" s="142">
        <f t="shared" si="3"/>
        <v>7.9666666666666668</v>
      </c>
      <c r="K204" s="145">
        <v>7.98</v>
      </c>
      <c r="L204" s="141">
        <f t="shared" si="4"/>
        <v>8.0060000000000002</v>
      </c>
      <c r="M204" s="141">
        <f t="shared" si="5"/>
        <v>8.032</v>
      </c>
      <c r="N204" s="141">
        <f t="shared" si="6"/>
        <v>8.0579999999999998</v>
      </c>
      <c r="O204" s="141">
        <f t="shared" si="7"/>
        <v>8.0839999999999996</v>
      </c>
      <c r="P204" s="139">
        <v>8.11</v>
      </c>
      <c r="Q204" s="142">
        <f t="shared" si="8"/>
        <v>8.1319999999999997</v>
      </c>
      <c r="R204" s="142">
        <f t="shared" si="9"/>
        <v>8.1539999999999999</v>
      </c>
      <c r="S204" s="142">
        <f t="shared" si="10"/>
        <v>8.1760000000000002</v>
      </c>
      <c r="T204" s="142">
        <f t="shared" si="11"/>
        <v>8.1980000000000004</v>
      </c>
      <c r="U204" s="146">
        <v>8.2200000000000006</v>
      </c>
    </row>
    <row r="205" spans="1:21">
      <c r="A205" s="147">
        <v>42843</v>
      </c>
      <c r="B205" s="144">
        <v>8.7200000000000006</v>
      </c>
      <c r="C205" s="139">
        <v>8.44</v>
      </c>
      <c r="D205" s="145">
        <v>8.24</v>
      </c>
      <c r="E205" s="141">
        <f t="shared" si="0"/>
        <v>8.14</v>
      </c>
      <c r="F205" s="145">
        <v>8.0399999999999991</v>
      </c>
      <c r="G205" s="141">
        <f t="shared" si="1"/>
        <v>8.01</v>
      </c>
      <c r="H205" s="139">
        <v>7.98</v>
      </c>
      <c r="I205" s="142">
        <f t="shared" si="2"/>
        <v>7.9866666666666672</v>
      </c>
      <c r="J205" s="142">
        <f t="shared" si="3"/>
        <v>7.9933333333333332</v>
      </c>
      <c r="K205" s="145">
        <v>8</v>
      </c>
      <c r="L205" s="141">
        <f t="shared" si="4"/>
        <v>8.0180000000000007</v>
      </c>
      <c r="M205" s="141">
        <f t="shared" si="5"/>
        <v>8.0359999999999996</v>
      </c>
      <c r="N205" s="141">
        <f t="shared" si="6"/>
        <v>8.0540000000000003</v>
      </c>
      <c r="O205" s="141">
        <f t="shared" si="7"/>
        <v>8.0719999999999992</v>
      </c>
      <c r="P205" s="139">
        <v>8.09</v>
      </c>
      <c r="Q205" s="142">
        <f t="shared" si="8"/>
        <v>8.1080000000000005</v>
      </c>
      <c r="R205" s="142">
        <f t="shared" si="9"/>
        <v>8.1259999999999994</v>
      </c>
      <c r="S205" s="142">
        <f t="shared" si="10"/>
        <v>8.1440000000000001</v>
      </c>
      <c r="T205" s="142">
        <f t="shared" si="11"/>
        <v>8.161999999999999</v>
      </c>
      <c r="U205" s="146">
        <v>8.18</v>
      </c>
    </row>
    <row r="206" spans="1:21">
      <c r="A206" s="147">
        <v>42842</v>
      </c>
      <c r="B206" s="144">
        <v>8.7100000000000009</v>
      </c>
      <c r="C206" s="139">
        <v>8.42</v>
      </c>
      <c r="D206" s="145">
        <v>8.2200000000000006</v>
      </c>
      <c r="E206" s="141">
        <f t="shared" si="0"/>
        <v>8.120000000000001</v>
      </c>
      <c r="F206" s="145">
        <v>8.02</v>
      </c>
      <c r="G206" s="141">
        <f t="shared" si="1"/>
        <v>7.99</v>
      </c>
      <c r="H206" s="139">
        <v>7.96</v>
      </c>
      <c r="I206" s="142">
        <f t="shared" si="2"/>
        <v>7.9666666666666668</v>
      </c>
      <c r="J206" s="142">
        <f t="shared" si="3"/>
        <v>7.9733333333333336</v>
      </c>
      <c r="K206" s="145">
        <v>7.98</v>
      </c>
      <c r="L206" s="141">
        <f t="shared" si="4"/>
        <v>8.0020000000000007</v>
      </c>
      <c r="M206" s="141">
        <f t="shared" si="5"/>
        <v>8.0240000000000009</v>
      </c>
      <c r="N206" s="141">
        <f t="shared" si="6"/>
        <v>8.0459999999999994</v>
      </c>
      <c r="O206" s="141">
        <f t="shared" si="7"/>
        <v>8.0679999999999996</v>
      </c>
      <c r="P206" s="139">
        <v>8.09</v>
      </c>
      <c r="Q206" s="142">
        <f t="shared" si="8"/>
        <v>8.11</v>
      </c>
      <c r="R206" s="142">
        <f t="shared" si="9"/>
        <v>8.129999999999999</v>
      </c>
      <c r="S206" s="142">
        <f t="shared" si="10"/>
        <v>8.15</v>
      </c>
      <c r="T206" s="142">
        <f t="shared" si="11"/>
        <v>8.17</v>
      </c>
      <c r="U206" s="146">
        <v>8.19</v>
      </c>
    </row>
    <row r="207" spans="1:21">
      <c r="A207" s="147">
        <v>42839</v>
      </c>
      <c r="B207" s="144">
        <v>8.7799999999999994</v>
      </c>
      <c r="C207" s="139">
        <v>8.4600000000000009</v>
      </c>
      <c r="D207" s="145">
        <v>8.25</v>
      </c>
      <c r="E207" s="141">
        <f t="shared" si="0"/>
        <v>8.14</v>
      </c>
      <c r="F207" s="145">
        <v>8.0299999999999994</v>
      </c>
      <c r="G207" s="141">
        <f t="shared" si="1"/>
        <v>7.9949999999999992</v>
      </c>
      <c r="H207" s="139">
        <v>7.96</v>
      </c>
      <c r="I207" s="142">
        <f t="shared" si="2"/>
        <v>7.97</v>
      </c>
      <c r="J207" s="142">
        <f t="shared" si="3"/>
        <v>7.98</v>
      </c>
      <c r="K207" s="145">
        <v>7.99</v>
      </c>
      <c r="L207" s="141">
        <f t="shared" si="4"/>
        <v>8.0139999999999993</v>
      </c>
      <c r="M207" s="141">
        <f t="shared" si="5"/>
        <v>8.0380000000000003</v>
      </c>
      <c r="N207" s="141">
        <f t="shared" si="6"/>
        <v>8.0619999999999994</v>
      </c>
      <c r="O207" s="141">
        <f t="shared" si="7"/>
        <v>8.0860000000000003</v>
      </c>
      <c r="P207" s="139">
        <v>8.11</v>
      </c>
      <c r="Q207" s="142">
        <f t="shared" si="8"/>
        <v>8.1280000000000001</v>
      </c>
      <c r="R207" s="142">
        <f t="shared" si="9"/>
        <v>8.145999999999999</v>
      </c>
      <c r="S207" s="142">
        <f t="shared" si="10"/>
        <v>8.1639999999999997</v>
      </c>
      <c r="T207" s="142">
        <f t="shared" si="11"/>
        <v>8.1819999999999986</v>
      </c>
      <c r="U207" s="146">
        <v>8.1999999999999993</v>
      </c>
    </row>
    <row r="208" spans="1:21">
      <c r="A208" s="147">
        <v>42838</v>
      </c>
      <c r="B208" s="144">
        <v>8.7899999999999991</v>
      </c>
      <c r="C208" s="139">
        <v>8.4700000000000006</v>
      </c>
      <c r="D208" s="145">
        <v>8.26</v>
      </c>
      <c r="E208" s="141">
        <f t="shared" si="0"/>
        <v>8.1499999999999986</v>
      </c>
      <c r="F208" s="145">
        <v>8.0399999999999991</v>
      </c>
      <c r="G208" s="141">
        <f t="shared" si="1"/>
        <v>8.01</v>
      </c>
      <c r="H208" s="139">
        <v>7.98</v>
      </c>
      <c r="I208" s="142">
        <f t="shared" si="2"/>
        <v>7.9866666666666672</v>
      </c>
      <c r="J208" s="142">
        <f t="shared" si="3"/>
        <v>7.9933333333333332</v>
      </c>
      <c r="K208" s="145">
        <v>8</v>
      </c>
      <c r="L208" s="141">
        <f t="shared" si="4"/>
        <v>8.0220000000000002</v>
      </c>
      <c r="M208" s="141">
        <f t="shared" si="5"/>
        <v>8.0440000000000005</v>
      </c>
      <c r="N208" s="141">
        <f t="shared" si="6"/>
        <v>8.0659999999999989</v>
      </c>
      <c r="O208" s="141">
        <f t="shared" si="7"/>
        <v>8.0879999999999992</v>
      </c>
      <c r="P208" s="139">
        <v>8.11</v>
      </c>
      <c r="Q208" s="142">
        <f t="shared" si="8"/>
        <v>8.129999999999999</v>
      </c>
      <c r="R208" s="142">
        <f t="shared" si="9"/>
        <v>8.15</v>
      </c>
      <c r="S208" s="142">
        <f t="shared" si="10"/>
        <v>8.17</v>
      </c>
      <c r="T208" s="142">
        <f t="shared" si="11"/>
        <v>8.1900000000000013</v>
      </c>
      <c r="U208" s="146">
        <v>8.2100000000000009</v>
      </c>
    </row>
    <row r="209" spans="1:21">
      <c r="A209" s="147">
        <v>42837</v>
      </c>
      <c r="B209" s="144">
        <v>8.85</v>
      </c>
      <c r="C209" s="139">
        <v>8.51</v>
      </c>
      <c r="D209" s="145">
        <v>8.3000000000000007</v>
      </c>
      <c r="E209" s="141">
        <f t="shared" si="0"/>
        <v>8.1999999999999993</v>
      </c>
      <c r="F209" s="145">
        <v>8.1</v>
      </c>
      <c r="G209" s="141">
        <f t="shared" si="1"/>
        <v>8.07</v>
      </c>
      <c r="H209" s="139">
        <v>8.0399999999999991</v>
      </c>
      <c r="I209" s="142">
        <f t="shared" si="2"/>
        <v>8.0533333333333328</v>
      </c>
      <c r="J209" s="142">
        <f t="shared" si="3"/>
        <v>8.0666666666666664</v>
      </c>
      <c r="K209" s="145">
        <v>8.08</v>
      </c>
      <c r="L209" s="141">
        <f t="shared" si="4"/>
        <v>8.1020000000000003</v>
      </c>
      <c r="M209" s="141">
        <f t="shared" si="5"/>
        <v>8.1240000000000006</v>
      </c>
      <c r="N209" s="141">
        <f t="shared" si="6"/>
        <v>8.145999999999999</v>
      </c>
      <c r="O209" s="141">
        <f t="shared" si="7"/>
        <v>8.1679999999999993</v>
      </c>
      <c r="P209" s="139">
        <v>8.19</v>
      </c>
      <c r="Q209" s="142">
        <f t="shared" si="8"/>
        <v>8.2080000000000002</v>
      </c>
      <c r="R209" s="142">
        <f t="shared" si="9"/>
        <v>8.2259999999999991</v>
      </c>
      <c r="S209" s="142">
        <f t="shared" si="10"/>
        <v>8.2439999999999998</v>
      </c>
      <c r="T209" s="142">
        <f t="shared" si="11"/>
        <v>8.2619999999999987</v>
      </c>
      <c r="U209" s="146">
        <v>8.2799999999999994</v>
      </c>
    </row>
    <row r="210" spans="1:21">
      <c r="A210" s="147">
        <v>42836</v>
      </c>
      <c r="B210" s="144">
        <v>8.86</v>
      </c>
      <c r="C210" s="139">
        <v>8.48</v>
      </c>
      <c r="D210" s="145">
        <v>8.25</v>
      </c>
      <c r="E210" s="141">
        <f t="shared" si="0"/>
        <v>8.15</v>
      </c>
      <c r="F210" s="145">
        <v>8.0500000000000007</v>
      </c>
      <c r="G210" s="141">
        <f t="shared" si="1"/>
        <v>8.0300000000000011</v>
      </c>
      <c r="H210" s="139">
        <v>8.01</v>
      </c>
      <c r="I210" s="142">
        <f t="shared" si="2"/>
        <v>8.0299999999999994</v>
      </c>
      <c r="J210" s="142">
        <f t="shared" si="3"/>
        <v>8.0500000000000007</v>
      </c>
      <c r="K210" s="145">
        <v>8.07</v>
      </c>
      <c r="L210" s="141">
        <f t="shared" si="4"/>
        <v>8.0960000000000001</v>
      </c>
      <c r="M210" s="141">
        <f t="shared" si="5"/>
        <v>8.1219999999999999</v>
      </c>
      <c r="N210" s="141">
        <f t="shared" si="6"/>
        <v>8.1479999999999997</v>
      </c>
      <c r="O210" s="141">
        <f t="shared" si="7"/>
        <v>8.1739999999999995</v>
      </c>
      <c r="P210" s="139">
        <v>8.1999999999999993</v>
      </c>
      <c r="Q210" s="142">
        <f t="shared" si="8"/>
        <v>8.2199999999999989</v>
      </c>
      <c r="R210" s="142">
        <f t="shared" si="9"/>
        <v>8.24</v>
      </c>
      <c r="S210" s="142">
        <f t="shared" si="10"/>
        <v>8.26</v>
      </c>
      <c r="T210" s="142">
        <f t="shared" si="11"/>
        <v>8.2800000000000011</v>
      </c>
      <c r="U210" s="146">
        <v>8.3000000000000007</v>
      </c>
    </row>
    <row r="211" spans="1:21">
      <c r="A211" s="147">
        <v>42835</v>
      </c>
      <c r="B211" s="144">
        <v>8.94</v>
      </c>
      <c r="C211" s="139">
        <v>8.49</v>
      </c>
      <c r="D211" s="145">
        <v>8.23</v>
      </c>
      <c r="E211" s="141">
        <f t="shared" si="0"/>
        <v>8.1150000000000002</v>
      </c>
      <c r="F211" s="145">
        <v>8</v>
      </c>
      <c r="G211" s="141">
        <f t="shared" si="1"/>
        <v>7.98</v>
      </c>
      <c r="H211" s="139">
        <v>7.96</v>
      </c>
      <c r="I211" s="142">
        <f t="shared" si="2"/>
        <v>7.9799999999999995</v>
      </c>
      <c r="J211" s="142">
        <f t="shared" si="3"/>
        <v>8</v>
      </c>
      <c r="K211" s="145">
        <v>8.02</v>
      </c>
      <c r="L211" s="141">
        <f t="shared" si="4"/>
        <v>8.0499999999999989</v>
      </c>
      <c r="M211" s="141">
        <f t="shared" si="5"/>
        <v>8.08</v>
      </c>
      <c r="N211" s="141">
        <f t="shared" si="6"/>
        <v>8.11</v>
      </c>
      <c r="O211" s="141">
        <f t="shared" si="7"/>
        <v>8.14</v>
      </c>
      <c r="P211" s="139">
        <v>8.17</v>
      </c>
      <c r="Q211" s="142">
        <f t="shared" si="8"/>
        <v>8.19</v>
      </c>
      <c r="R211" s="142">
        <f t="shared" si="9"/>
        <v>8.2099999999999991</v>
      </c>
      <c r="S211" s="142">
        <f t="shared" si="10"/>
        <v>8.23</v>
      </c>
      <c r="T211" s="142">
        <f t="shared" si="11"/>
        <v>8.25</v>
      </c>
      <c r="U211" s="146">
        <v>8.27</v>
      </c>
    </row>
    <row r="212" spans="1:21">
      <c r="A212" s="147">
        <v>42832</v>
      </c>
      <c r="B212" s="144">
        <v>8.86</v>
      </c>
      <c r="C212" s="139">
        <v>8.42</v>
      </c>
      <c r="D212" s="145">
        <v>8.17</v>
      </c>
      <c r="E212" s="141">
        <f t="shared" si="0"/>
        <v>8.06</v>
      </c>
      <c r="F212" s="145">
        <v>7.95</v>
      </c>
      <c r="G212" s="141">
        <f t="shared" si="1"/>
        <v>7.93</v>
      </c>
      <c r="H212" s="139">
        <v>7.91</v>
      </c>
      <c r="I212" s="142">
        <f t="shared" si="2"/>
        <v>7.9333333333333336</v>
      </c>
      <c r="J212" s="142">
        <f t="shared" si="3"/>
        <v>7.956666666666667</v>
      </c>
      <c r="K212" s="145">
        <v>7.98</v>
      </c>
      <c r="L212" s="141">
        <f t="shared" si="4"/>
        <v>8.01</v>
      </c>
      <c r="M212" s="141">
        <f t="shared" si="5"/>
        <v>8.0400000000000009</v>
      </c>
      <c r="N212" s="141">
        <f t="shared" si="6"/>
        <v>8.07</v>
      </c>
      <c r="O212" s="141">
        <f t="shared" si="7"/>
        <v>8.1000000000000014</v>
      </c>
      <c r="P212" s="139">
        <v>8.1300000000000008</v>
      </c>
      <c r="Q212" s="142">
        <f t="shared" si="8"/>
        <v>8.15</v>
      </c>
      <c r="R212" s="142">
        <f t="shared" si="9"/>
        <v>8.17</v>
      </c>
      <c r="S212" s="142">
        <f t="shared" si="10"/>
        <v>8.1900000000000013</v>
      </c>
      <c r="T212" s="142">
        <f t="shared" si="11"/>
        <v>8.2100000000000009</v>
      </c>
      <c r="U212" s="146">
        <v>8.23</v>
      </c>
    </row>
    <row r="213" spans="1:21">
      <c r="A213" s="147">
        <v>42831</v>
      </c>
      <c r="B213" s="144">
        <v>8.8699999999999992</v>
      </c>
      <c r="C213" s="139">
        <v>8.36</v>
      </c>
      <c r="D213" s="145">
        <v>8.09</v>
      </c>
      <c r="E213" s="141">
        <f t="shared" si="0"/>
        <v>7.9749999999999996</v>
      </c>
      <c r="F213" s="145">
        <v>7.86</v>
      </c>
      <c r="G213" s="141">
        <f t="shared" si="1"/>
        <v>7.85</v>
      </c>
      <c r="H213" s="139">
        <v>7.84</v>
      </c>
      <c r="I213" s="142">
        <f t="shared" si="2"/>
        <v>7.8666666666666663</v>
      </c>
      <c r="J213" s="142">
        <f t="shared" si="3"/>
        <v>7.8933333333333335</v>
      </c>
      <c r="K213" s="145">
        <v>7.92</v>
      </c>
      <c r="L213" s="141">
        <f t="shared" si="4"/>
        <v>7.9480000000000004</v>
      </c>
      <c r="M213" s="141">
        <f t="shared" si="5"/>
        <v>7.976</v>
      </c>
      <c r="N213" s="141">
        <f t="shared" si="6"/>
        <v>8.0039999999999996</v>
      </c>
      <c r="O213" s="141">
        <f t="shared" si="7"/>
        <v>8.032</v>
      </c>
      <c r="P213" s="139">
        <v>8.06</v>
      </c>
      <c r="Q213" s="142">
        <f t="shared" si="8"/>
        <v>8.08</v>
      </c>
      <c r="R213" s="142">
        <f t="shared" si="9"/>
        <v>8.1</v>
      </c>
      <c r="S213" s="142">
        <f t="shared" si="10"/>
        <v>8.120000000000001</v>
      </c>
      <c r="T213" s="142">
        <f t="shared" si="11"/>
        <v>8.14</v>
      </c>
      <c r="U213" s="146">
        <v>8.16</v>
      </c>
    </row>
    <row r="214" spans="1:21">
      <c r="A214" s="147">
        <v>42830</v>
      </c>
      <c r="B214" s="144">
        <v>8.8800000000000008</v>
      </c>
      <c r="C214" s="139">
        <v>8.3800000000000008</v>
      </c>
      <c r="D214" s="145">
        <v>8.09</v>
      </c>
      <c r="E214" s="141">
        <f t="shared" si="0"/>
        <v>7.9849999999999994</v>
      </c>
      <c r="F214" s="145">
        <v>7.88</v>
      </c>
      <c r="G214" s="141">
        <f t="shared" si="1"/>
        <v>7.88</v>
      </c>
      <c r="H214" s="139">
        <v>7.88</v>
      </c>
      <c r="I214" s="142">
        <f t="shared" si="2"/>
        <v>7.91</v>
      </c>
      <c r="J214" s="142">
        <f t="shared" si="3"/>
        <v>7.9399999999999995</v>
      </c>
      <c r="K214" s="145">
        <v>7.97</v>
      </c>
      <c r="L214" s="141">
        <f t="shared" si="4"/>
        <v>8</v>
      </c>
      <c r="M214" s="141">
        <f t="shared" si="5"/>
        <v>8.0299999999999994</v>
      </c>
      <c r="N214" s="141">
        <f t="shared" si="6"/>
        <v>8.0599999999999987</v>
      </c>
      <c r="O214" s="141">
        <f t="shared" si="7"/>
        <v>8.09</v>
      </c>
      <c r="P214" s="139">
        <v>8.1199999999999992</v>
      </c>
      <c r="Q214" s="142">
        <f t="shared" si="8"/>
        <v>8.1399999999999988</v>
      </c>
      <c r="R214" s="142">
        <f t="shared" si="9"/>
        <v>8.16</v>
      </c>
      <c r="S214" s="142">
        <f t="shared" si="10"/>
        <v>8.18</v>
      </c>
      <c r="T214" s="142">
        <f t="shared" si="11"/>
        <v>8.2000000000000011</v>
      </c>
      <c r="U214" s="146">
        <v>8.2200000000000006</v>
      </c>
    </row>
    <row r="215" spans="1:21">
      <c r="A215" s="147">
        <v>42829</v>
      </c>
      <c r="B215" s="144">
        <v>8.9</v>
      </c>
      <c r="C215" s="139">
        <v>8.42</v>
      </c>
      <c r="D215" s="145">
        <v>8.17</v>
      </c>
      <c r="E215" s="141">
        <f t="shared" si="0"/>
        <v>8.06</v>
      </c>
      <c r="F215" s="145">
        <v>7.95</v>
      </c>
      <c r="G215" s="141">
        <f t="shared" si="1"/>
        <v>7.9350000000000005</v>
      </c>
      <c r="H215" s="139">
        <v>7.92</v>
      </c>
      <c r="I215" s="142">
        <f t="shared" si="2"/>
        <v>7.94</v>
      </c>
      <c r="J215" s="142">
        <f t="shared" si="3"/>
        <v>7.96</v>
      </c>
      <c r="K215" s="145">
        <v>7.98</v>
      </c>
      <c r="L215" s="141">
        <f t="shared" si="4"/>
        <v>8.0080000000000009</v>
      </c>
      <c r="M215" s="141">
        <f t="shared" si="5"/>
        <v>8.0359999999999996</v>
      </c>
      <c r="N215" s="141">
        <f t="shared" si="6"/>
        <v>8.0640000000000001</v>
      </c>
      <c r="O215" s="141">
        <f t="shared" si="7"/>
        <v>8.0919999999999987</v>
      </c>
      <c r="P215" s="139">
        <v>8.1199999999999992</v>
      </c>
      <c r="Q215" s="142">
        <f t="shared" si="8"/>
        <v>8.1399999999999988</v>
      </c>
      <c r="R215" s="142">
        <f t="shared" si="9"/>
        <v>8.16</v>
      </c>
      <c r="S215" s="142">
        <f t="shared" si="10"/>
        <v>8.18</v>
      </c>
      <c r="T215" s="142">
        <f t="shared" si="11"/>
        <v>8.2000000000000011</v>
      </c>
      <c r="U215" s="146">
        <v>8.2200000000000006</v>
      </c>
    </row>
    <row r="216" spans="1:21">
      <c r="A216" s="147">
        <v>42828</v>
      </c>
      <c r="B216" s="144">
        <v>8.86</v>
      </c>
      <c r="C216" s="139">
        <v>8.39</v>
      </c>
      <c r="D216" s="145">
        <v>8.1300000000000008</v>
      </c>
      <c r="E216" s="141">
        <f t="shared" si="0"/>
        <v>8.0350000000000001</v>
      </c>
      <c r="F216" s="145">
        <v>7.94</v>
      </c>
      <c r="G216" s="141">
        <f t="shared" si="1"/>
        <v>7.9350000000000005</v>
      </c>
      <c r="H216" s="139">
        <v>7.93</v>
      </c>
      <c r="I216" s="142">
        <f t="shared" si="2"/>
        <v>7.9566666666666661</v>
      </c>
      <c r="J216" s="142">
        <f t="shared" si="3"/>
        <v>7.9833333333333334</v>
      </c>
      <c r="K216" s="145">
        <v>8.01</v>
      </c>
      <c r="L216" s="141">
        <f t="shared" si="4"/>
        <v>8.0419999999999998</v>
      </c>
      <c r="M216" s="141">
        <f t="shared" si="5"/>
        <v>8.0739999999999998</v>
      </c>
      <c r="N216" s="141">
        <f t="shared" si="6"/>
        <v>8.1059999999999999</v>
      </c>
      <c r="O216" s="141">
        <f t="shared" si="7"/>
        <v>8.1379999999999999</v>
      </c>
      <c r="P216" s="139">
        <v>8.17</v>
      </c>
      <c r="Q216" s="142">
        <f t="shared" si="8"/>
        <v>8.19</v>
      </c>
      <c r="R216" s="142">
        <f t="shared" si="9"/>
        <v>8.2099999999999991</v>
      </c>
      <c r="S216" s="142">
        <f t="shared" si="10"/>
        <v>8.23</v>
      </c>
      <c r="T216" s="142">
        <f t="shared" si="11"/>
        <v>8.25</v>
      </c>
      <c r="U216" s="146">
        <v>8.27</v>
      </c>
    </row>
    <row r="217" spans="1:21">
      <c r="A217" s="147">
        <v>42825</v>
      </c>
      <c r="B217" s="144">
        <v>8.92</v>
      </c>
      <c r="C217" s="139">
        <v>8.4</v>
      </c>
      <c r="D217" s="145">
        <v>8.15</v>
      </c>
      <c r="E217" s="141">
        <f t="shared" si="0"/>
        <v>8.0449999999999999</v>
      </c>
      <c r="F217" s="145">
        <v>7.94</v>
      </c>
      <c r="G217" s="141">
        <f t="shared" si="1"/>
        <v>7.9250000000000007</v>
      </c>
      <c r="H217" s="139">
        <v>7.91</v>
      </c>
      <c r="I217" s="142">
        <f t="shared" si="2"/>
        <v>7.9333333333333336</v>
      </c>
      <c r="J217" s="142">
        <f t="shared" si="3"/>
        <v>7.956666666666667</v>
      </c>
      <c r="K217" s="145">
        <v>7.98</v>
      </c>
      <c r="L217" s="141">
        <f t="shared" si="4"/>
        <v>8.0080000000000009</v>
      </c>
      <c r="M217" s="141">
        <f t="shared" si="5"/>
        <v>8.0359999999999996</v>
      </c>
      <c r="N217" s="141">
        <f t="shared" si="6"/>
        <v>8.0640000000000001</v>
      </c>
      <c r="O217" s="141">
        <f t="shared" si="7"/>
        <v>8.0919999999999987</v>
      </c>
      <c r="P217" s="139">
        <v>8.1199999999999992</v>
      </c>
      <c r="Q217" s="142">
        <f t="shared" si="8"/>
        <v>8.1399999999999988</v>
      </c>
      <c r="R217" s="142">
        <f t="shared" si="9"/>
        <v>8.16</v>
      </c>
      <c r="S217" s="142">
        <f t="shared" si="10"/>
        <v>8.18</v>
      </c>
      <c r="T217" s="142">
        <f t="shared" si="11"/>
        <v>8.2000000000000011</v>
      </c>
      <c r="U217" s="146">
        <v>8.2200000000000006</v>
      </c>
    </row>
    <row r="218" spans="1:21">
      <c r="A218" s="147">
        <v>42824</v>
      </c>
      <c r="B218" s="144">
        <v>8.92</v>
      </c>
      <c r="C218" s="139">
        <v>8.3699999999999992</v>
      </c>
      <c r="D218" s="145">
        <v>8.09</v>
      </c>
      <c r="E218" s="141">
        <f t="shared" si="0"/>
        <v>7.9849999999999994</v>
      </c>
      <c r="F218" s="145">
        <v>7.88</v>
      </c>
      <c r="G218" s="141">
        <f t="shared" si="1"/>
        <v>7.875</v>
      </c>
      <c r="H218" s="139">
        <v>7.87</v>
      </c>
      <c r="I218" s="142">
        <f t="shared" si="2"/>
        <v>7.8933333333333335</v>
      </c>
      <c r="J218" s="142">
        <f t="shared" si="3"/>
        <v>7.916666666666667</v>
      </c>
      <c r="K218" s="145">
        <v>7.94</v>
      </c>
      <c r="L218" s="141">
        <f t="shared" si="4"/>
        <v>7.968</v>
      </c>
      <c r="M218" s="141">
        <f t="shared" si="5"/>
        <v>7.9960000000000004</v>
      </c>
      <c r="N218" s="141">
        <f t="shared" si="6"/>
        <v>8.0240000000000009</v>
      </c>
      <c r="O218" s="141">
        <f t="shared" si="7"/>
        <v>8.0519999999999996</v>
      </c>
      <c r="P218" s="139">
        <v>8.08</v>
      </c>
      <c r="Q218" s="142">
        <f t="shared" si="8"/>
        <v>8.0980000000000008</v>
      </c>
      <c r="R218" s="142">
        <f t="shared" si="9"/>
        <v>8.1159999999999997</v>
      </c>
      <c r="S218" s="142">
        <f t="shared" si="10"/>
        <v>8.1340000000000003</v>
      </c>
      <c r="T218" s="142">
        <f t="shared" si="11"/>
        <v>8.1519999999999992</v>
      </c>
      <c r="U218" s="146">
        <v>8.17</v>
      </c>
    </row>
    <row r="219" spans="1:21">
      <c r="A219" s="147">
        <v>42823</v>
      </c>
      <c r="B219" s="144">
        <v>8.99</v>
      </c>
      <c r="C219" s="139">
        <v>8.41</v>
      </c>
      <c r="D219" s="145">
        <v>8.1199999999999992</v>
      </c>
      <c r="E219" s="141">
        <f t="shared" si="0"/>
        <v>8.0299999999999994</v>
      </c>
      <c r="F219" s="145">
        <v>7.94</v>
      </c>
      <c r="G219" s="141">
        <f t="shared" si="1"/>
        <v>7.94</v>
      </c>
      <c r="H219" s="139">
        <v>7.94</v>
      </c>
      <c r="I219" s="142">
        <f t="shared" si="2"/>
        <v>7.9633333333333338</v>
      </c>
      <c r="J219" s="142">
        <f t="shared" si="3"/>
        <v>7.9866666666666664</v>
      </c>
      <c r="K219" s="145">
        <v>8.01</v>
      </c>
      <c r="L219" s="141">
        <f t="shared" si="4"/>
        <v>8.0299999999999994</v>
      </c>
      <c r="M219" s="141">
        <f t="shared" si="5"/>
        <v>8.0499999999999989</v>
      </c>
      <c r="N219" s="141">
        <f t="shared" si="6"/>
        <v>8.07</v>
      </c>
      <c r="O219" s="141">
        <f t="shared" si="7"/>
        <v>8.09</v>
      </c>
      <c r="P219" s="139">
        <v>8.11</v>
      </c>
      <c r="Q219" s="142">
        <f t="shared" si="8"/>
        <v>8.1219999999999999</v>
      </c>
      <c r="R219" s="142">
        <f t="shared" si="9"/>
        <v>8.1340000000000003</v>
      </c>
      <c r="S219" s="142">
        <f t="shared" si="10"/>
        <v>8.145999999999999</v>
      </c>
      <c r="T219" s="142">
        <f t="shared" si="11"/>
        <v>8.1579999999999995</v>
      </c>
      <c r="U219" s="146">
        <v>8.17</v>
      </c>
    </row>
    <row r="220" spans="1:21">
      <c r="A220" s="147">
        <v>42822</v>
      </c>
      <c r="B220" s="144">
        <v>8.9700000000000006</v>
      </c>
      <c r="C220" s="139">
        <v>8.3800000000000008</v>
      </c>
      <c r="D220" s="145">
        <v>8.1199999999999992</v>
      </c>
      <c r="E220" s="141">
        <f t="shared" si="0"/>
        <v>8.0399999999999991</v>
      </c>
      <c r="F220" s="145">
        <v>7.96</v>
      </c>
      <c r="G220" s="141">
        <f t="shared" si="1"/>
        <v>7.96</v>
      </c>
      <c r="H220" s="139">
        <v>7.96</v>
      </c>
      <c r="I220" s="142">
        <f t="shared" si="2"/>
        <v>7.9799999999999995</v>
      </c>
      <c r="J220" s="142">
        <f t="shared" si="3"/>
        <v>8</v>
      </c>
      <c r="K220" s="145">
        <v>8.02</v>
      </c>
      <c r="L220" s="141">
        <f t="shared" si="4"/>
        <v>8.0380000000000003</v>
      </c>
      <c r="M220" s="141">
        <f t="shared" si="5"/>
        <v>8.0559999999999992</v>
      </c>
      <c r="N220" s="141">
        <f t="shared" si="6"/>
        <v>8.0739999999999998</v>
      </c>
      <c r="O220" s="141">
        <f t="shared" si="7"/>
        <v>8.0919999999999987</v>
      </c>
      <c r="P220" s="139">
        <v>8.11</v>
      </c>
      <c r="Q220" s="142">
        <f t="shared" si="8"/>
        <v>8.1199999999999992</v>
      </c>
      <c r="R220" s="142">
        <f t="shared" si="9"/>
        <v>8.129999999999999</v>
      </c>
      <c r="S220" s="142">
        <f t="shared" si="10"/>
        <v>8.14</v>
      </c>
      <c r="T220" s="142">
        <f t="shared" si="11"/>
        <v>8.15</v>
      </c>
      <c r="U220" s="146">
        <v>8.16</v>
      </c>
    </row>
    <row r="221" spans="1:21">
      <c r="A221" s="147">
        <v>42821</v>
      </c>
      <c r="B221" s="144">
        <v>8.94</v>
      </c>
      <c r="C221" s="139">
        <v>8.35</v>
      </c>
      <c r="D221" s="145">
        <v>8.11</v>
      </c>
      <c r="E221" s="141">
        <f t="shared" si="0"/>
        <v>8.0399999999999991</v>
      </c>
      <c r="F221" s="145">
        <v>7.97</v>
      </c>
      <c r="G221" s="141">
        <f t="shared" si="1"/>
        <v>7.97</v>
      </c>
      <c r="H221" s="139">
        <v>7.97</v>
      </c>
      <c r="I221" s="142">
        <f t="shared" si="2"/>
        <v>7.9833333333333334</v>
      </c>
      <c r="J221" s="142">
        <f t="shared" si="3"/>
        <v>7.9966666666666661</v>
      </c>
      <c r="K221" s="145">
        <v>8.01</v>
      </c>
      <c r="L221" s="141">
        <f t="shared" si="4"/>
        <v>8.0220000000000002</v>
      </c>
      <c r="M221" s="141">
        <f t="shared" si="5"/>
        <v>8.0340000000000007</v>
      </c>
      <c r="N221" s="141">
        <f t="shared" si="6"/>
        <v>8.0459999999999994</v>
      </c>
      <c r="O221" s="141">
        <f t="shared" si="7"/>
        <v>8.0579999999999998</v>
      </c>
      <c r="P221" s="139">
        <v>8.07</v>
      </c>
      <c r="Q221" s="142">
        <f t="shared" si="8"/>
        <v>8.0779999999999994</v>
      </c>
      <c r="R221" s="142">
        <f t="shared" si="9"/>
        <v>8.0860000000000003</v>
      </c>
      <c r="S221" s="142">
        <f t="shared" si="10"/>
        <v>8.0939999999999994</v>
      </c>
      <c r="T221" s="142">
        <f t="shared" si="11"/>
        <v>8.1020000000000003</v>
      </c>
      <c r="U221" s="146">
        <v>8.11</v>
      </c>
    </row>
    <row r="222" spans="1:21">
      <c r="A222" s="147">
        <v>42818</v>
      </c>
      <c r="B222" s="144">
        <v>8.92</v>
      </c>
      <c r="C222" s="139">
        <v>8.4</v>
      </c>
      <c r="D222" s="145">
        <v>8.16</v>
      </c>
      <c r="E222" s="141">
        <f t="shared" si="0"/>
        <v>8.08</v>
      </c>
      <c r="F222" s="145">
        <v>8</v>
      </c>
      <c r="G222" s="141">
        <f t="shared" si="1"/>
        <v>8</v>
      </c>
      <c r="H222" s="139">
        <v>8</v>
      </c>
      <c r="I222" s="142">
        <f t="shared" si="2"/>
        <v>8.0166666666666675</v>
      </c>
      <c r="J222" s="142">
        <f t="shared" si="3"/>
        <v>8.0333333333333332</v>
      </c>
      <c r="K222" s="145">
        <v>8.0500000000000007</v>
      </c>
      <c r="L222" s="141">
        <f t="shared" si="4"/>
        <v>8.0660000000000007</v>
      </c>
      <c r="M222" s="141">
        <f t="shared" si="5"/>
        <v>8.0820000000000007</v>
      </c>
      <c r="N222" s="141">
        <f t="shared" si="6"/>
        <v>8.0980000000000008</v>
      </c>
      <c r="O222" s="141">
        <f t="shared" si="7"/>
        <v>8.1140000000000008</v>
      </c>
      <c r="P222" s="139">
        <v>8.1300000000000008</v>
      </c>
      <c r="Q222" s="142">
        <f t="shared" si="8"/>
        <v>8.136000000000001</v>
      </c>
      <c r="R222" s="142">
        <f t="shared" si="9"/>
        <v>8.1420000000000012</v>
      </c>
      <c r="S222" s="142">
        <f t="shared" si="10"/>
        <v>8.1479999999999997</v>
      </c>
      <c r="T222" s="142">
        <f t="shared" si="11"/>
        <v>8.1539999999999999</v>
      </c>
      <c r="U222" s="146">
        <v>8.16</v>
      </c>
    </row>
    <row r="223" spans="1:21">
      <c r="A223" s="147">
        <v>42817</v>
      </c>
      <c r="B223" s="144">
        <v>9</v>
      </c>
      <c r="C223" s="139">
        <v>8.43</v>
      </c>
      <c r="D223" s="145">
        <v>8.17</v>
      </c>
      <c r="E223" s="141">
        <f t="shared" si="0"/>
        <v>8.0850000000000009</v>
      </c>
      <c r="F223" s="145">
        <v>8</v>
      </c>
      <c r="G223" s="141">
        <f t="shared" si="1"/>
        <v>8.004999999999999</v>
      </c>
      <c r="H223" s="139">
        <v>8.01</v>
      </c>
      <c r="I223" s="142">
        <f t="shared" si="2"/>
        <v>8.0333333333333332</v>
      </c>
      <c r="J223" s="142">
        <f t="shared" si="3"/>
        <v>8.0566666666666666</v>
      </c>
      <c r="K223" s="145">
        <v>8.08</v>
      </c>
      <c r="L223" s="141">
        <f t="shared" si="4"/>
        <v>8.0980000000000008</v>
      </c>
      <c r="M223" s="141">
        <f t="shared" si="5"/>
        <v>8.1159999999999997</v>
      </c>
      <c r="N223" s="141">
        <f t="shared" si="6"/>
        <v>8.1340000000000003</v>
      </c>
      <c r="O223" s="141">
        <f t="shared" si="7"/>
        <v>8.1519999999999992</v>
      </c>
      <c r="P223" s="139">
        <v>8.17</v>
      </c>
      <c r="Q223" s="142">
        <f t="shared" si="8"/>
        <v>8.18</v>
      </c>
      <c r="R223" s="142">
        <f t="shared" si="9"/>
        <v>8.19</v>
      </c>
      <c r="S223" s="142">
        <f t="shared" si="10"/>
        <v>8.2000000000000011</v>
      </c>
      <c r="T223" s="142">
        <f t="shared" si="11"/>
        <v>8.2100000000000009</v>
      </c>
      <c r="U223" s="146">
        <v>8.2200000000000006</v>
      </c>
    </row>
    <row r="224" spans="1:21">
      <c r="A224" s="147">
        <v>42816</v>
      </c>
      <c r="B224" s="144">
        <v>8.99</v>
      </c>
      <c r="C224" s="139">
        <v>8.44</v>
      </c>
      <c r="D224" s="145">
        <v>8.18</v>
      </c>
      <c r="E224" s="141">
        <f t="shared" si="0"/>
        <v>8.1</v>
      </c>
      <c r="F224" s="145">
        <v>8.02</v>
      </c>
      <c r="G224" s="141">
        <f t="shared" si="1"/>
        <v>8.0249999999999986</v>
      </c>
      <c r="H224" s="139">
        <v>8.0299999999999994</v>
      </c>
      <c r="I224" s="142">
        <f t="shared" si="2"/>
        <v>8.0499999999999989</v>
      </c>
      <c r="J224" s="142">
        <f t="shared" si="3"/>
        <v>8.07</v>
      </c>
      <c r="K224" s="145">
        <v>8.09</v>
      </c>
      <c r="L224" s="141">
        <f t="shared" si="4"/>
        <v>8.1039999999999992</v>
      </c>
      <c r="M224" s="141">
        <f t="shared" si="5"/>
        <v>8.1180000000000003</v>
      </c>
      <c r="N224" s="141">
        <f t="shared" si="6"/>
        <v>8.1319999999999997</v>
      </c>
      <c r="O224" s="141">
        <f t="shared" si="7"/>
        <v>8.1460000000000008</v>
      </c>
      <c r="P224" s="139">
        <v>8.16</v>
      </c>
      <c r="Q224" s="142">
        <f t="shared" si="8"/>
        <v>8.1679999999999993</v>
      </c>
      <c r="R224" s="142">
        <f t="shared" si="9"/>
        <v>8.1760000000000002</v>
      </c>
      <c r="S224" s="142">
        <f t="shared" si="10"/>
        <v>8.1839999999999993</v>
      </c>
      <c r="T224" s="142">
        <f t="shared" si="11"/>
        <v>8.1920000000000002</v>
      </c>
      <c r="U224" s="146">
        <v>8.1999999999999993</v>
      </c>
    </row>
    <row r="225" spans="1:21">
      <c r="A225" s="147">
        <v>42815</v>
      </c>
      <c r="B225" s="144">
        <v>8.98</v>
      </c>
      <c r="C225" s="139">
        <v>8.4600000000000009</v>
      </c>
      <c r="D225" s="145">
        <v>8.18</v>
      </c>
      <c r="E225" s="141">
        <f t="shared" si="0"/>
        <v>8.0749999999999993</v>
      </c>
      <c r="F225" s="145">
        <v>7.97</v>
      </c>
      <c r="G225" s="141">
        <f t="shared" si="1"/>
        <v>7.9649999999999999</v>
      </c>
      <c r="H225" s="139">
        <v>7.96</v>
      </c>
      <c r="I225" s="142">
        <f t="shared" si="2"/>
        <v>7.9799999999999995</v>
      </c>
      <c r="J225" s="142">
        <f t="shared" si="3"/>
        <v>8</v>
      </c>
      <c r="K225" s="145">
        <v>8.02</v>
      </c>
      <c r="L225" s="141">
        <f t="shared" si="4"/>
        <v>8.0399999999999991</v>
      </c>
      <c r="M225" s="141">
        <f t="shared" si="5"/>
        <v>8.0599999999999987</v>
      </c>
      <c r="N225" s="141">
        <f t="shared" si="6"/>
        <v>8.08</v>
      </c>
      <c r="O225" s="141">
        <f t="shared" si="7"/>
        <v>8.1</v>
      </c>
      <c r="P225" s="139">
        <v>8.1199999999999992</v>
      </c>
      <c r="Q225" s="142">
        <f t="shared" si="8"/>
        <v>8.1339999999999986</v>
      </c>
      <c r="R225" s="142">
        <f t="shared" si="9"/>
        <v>8.1479999999999997</v>
      </c>
      <c r="S225" s="142">
        <f t="shared" si="10"/>
        <v>8.161999999999999</v>
      </c>
      <c r="T225" s="142">
        <f t="shared" si="11"/>
        <v>8.1760000000000002</v>
      </c>
      <c r="U225" s="146">
        <v>8.19</v>
      </c>
    </row>
    <row r="226" spans="1:21">
      <c r="A226" s="147">
        <v>42814</v>
      </c>
      <c r="B226" s="144">
        <v>8.9600000000000009</v>
      </c>
      <c r="C226" s="139">
        <v>8.4</v>
      </c>
      <c r="D226" s="145">
        <v>8.1300000000000008</v>
      </c>
      <c r="E226" s="141">
        <f t="shared" si="0"/>
        <v>8.0350000000000001</v>
      </c>
      <c r="F226" s="145">
        <v>7.94</v>
      </c>
      <c r="G226" s="141">
        <f t="shared" si="1"/>
        <v>7.94</v>
      </c>
      <c r="H226" s="139">
        <v>7.94</v>
      </c>
      <c r="I226" s="142">
        <f t="shared" si="2"/>
        <v>7.9633333333333338</v>
      </c>
      <c r="J226" s="142">
        <f t="shared" si="3"/>
        <v>7.9866666666666664</v>
      </c>
      <c r="K226" s="145">
        <v>8.01</v>
      </c>
      <c r="L226" s="141">
        <f t="shared" si="4"/>
        <v>8.032</v>
      </c>
      <c r="M226" s="141">
        <f t="shared" si="5"/>
        <v>8.0540000000000003</v>
      </c>
      <c r="N226" s="141">
        <f t="shared" si="6"/>
        <v>8.0759999999999987</v>
      </c>
      <c r="O226" s="141">
        <f t="shared" si="7"/>
        <v>8.097999999999999</v>
      </c>
      <c r="P226" s="139">
        <v>8.1199999999999992</v>
      </c>
      <c r="Q226" s="142">
        <f t="shared" si="8"/>
        <v>8.1339999999999986</v>
      </c>
      <c r="R226" s="142">
        <f t="shared" si="9"/>
        <v>8.1479999999999997</v>
      </c>
      <c r="S226" s="142">
        <f t="shared" si="10"/>
        <v>8.161999999999999</v>
      </c>
      <c r="T226" s="142">
        <f t="shared" si="11"/>
        <v>8.1760000000000002</v>
      </c>
      <c r="U226" s="146">
        <v>8.19</v>
      </c>
    </row>
    <row r="227" spans="1:21">
      <c r="A227" s="147">
        <v>42811</v>
      </c>
      <c r="B227" s="144">
        <v>8.98</v>
      </c>
      <c r="C227" s="139">
        <v>8.44</v>
      </c>
      <c r="D227" s="145">
        <v>8.15</v>
      </c>
      <c r="E227" s="141">
        <f t="shared" si="0"/>
        <v>8.0500000000000007</v>
      </c>
      <c r="F227" s="145">
        <v>7.95</v>
      </c>
      <c r="G227" s="141">
        <f t="shared" si="1"/>
        <v>7.9450000000000003</v>
      </c>
      <c r="H227" s="139">
        <v>7.94</v>
      </c>
      <c r="I227" s="142">
        <f t="shared" si="2"/>
        <v>7.9666666666666668</v>
      </c>
      <c r="J227" s="142">
        <f t="shared" si="3"/>
        <v>7.9933333333333332</v>
      </c>
      <c r="K227" s="145">
        <v>8.02</v>
      </c>
      <c r="L227" s="141">
        <f t="shared" si="4"/>
        <v>8.048</v>
      </c>
      <c r="M227" s="141">
        <f t="shared" si="5"/>
        <v>8.0760000000000005</v>
      </c>
      <c r="N227" s="141">
        <f t="shared" si="6"/>
        <v>8.1039999999999992</v>
      </c>
      <c r="O227" s="141">
        <f t="shared" si="7"/>
        <v>8.1319999999999997</v>
      </c>
      <c r="P227" s="139">
        <v>8.16</v>
      </c>
      <c r="Q227" s="142">
        <f t="shared" si="8"/>
        <v>8.1760000000000002</v>
      </c>
      <c r="R227" s="142">
        <f t="shared" si="9"/>
        <v>8.1920000000000002</v>
      </c>
      <c r="S227" s="142">
        <f t="shared" si="10"/>
        <v>8.2080000000000002</v>
      </c>
      <c r="T227" s="142">
        <f t="shared" si="11"/>
        <v>8.2240000000000002</v>
      </c>
      <c r="U227" s="146">
        <v>8.24</v>
      </c>
    </row>
    <row r="228" spans="1:21">
      <c r="A228" s="147">
        <v>42810</v>
      </c>
      <c r="B228" s="144">
        <v>8.9700000000000006</v>
      </c>
      <c r="C228" s="139">
        <v>8.44</v>
      </c>
      <c r="D228" s="145">
        <v>8.17</v>
      </c>
      <c r="E228" s="141">
        <f t="shared" si="0"/>
        <v>8.0749999999999993</v>
      </c>
      <c r="F228" s="145">
        <v>7.98</v>
      </c>
      <c r="G228" s="141">
        <f t="shared" si="1"/>
        <v>7.9749999999999996</v>
      </c>
      <c r="H228" s="139">
        <v>7.97</v>
      </c>
      <c r="I228" s="142">
        <f t="shared" si="2"/>
        <v>7.996666666666667</v>
      </c>
      <c r="J228" s="142">
        <f t="shared" si="3"/>
        <v>8.0233333333333334</v>
      </c>
      <c r="K228" s="145">
        <v>8.0500000000000007</v>
      </c>
      <c r="L228" s="141">
        <f t="shared" si="4"/>
        <v>8.0739999999999998</v>
      </c>
      <c r="M228" s="141">
        <f t="shared" si="5"/>
        <v>8.0980000000000008</v>
      </c>
      <c r="N228" s="141">
        <f t="shared" si="6"/>
        <v>8.1219999999999999</v>
      </c>
      <c r="O228" s="141">
        <f t="shared" si="7"/>
        <v>8.1460000000000008</v>
      </c>
      <c r="P228" s="139">
        <v>8.17</v>
      </c>
      <c r="Q228" s="142">
        <f t="shared" si="8"/>
        <v>8.1839999999999993</v>
      </c>
      <c r="R228" s="142">
        <f t="shared" si="9"/>
        <v>8.1980000000000004</v>
      </c>
      <c r="S228" s="142">
        <f t="shared" si="10"/>
        <v>8.2119999999999997</v>
      </c>
      <c r="T228" s="142">
        <f t="shared" si="11"/>
        <v>8.2260000000000009</v>
      </c>
      <c r="U228" s="146">
        <v>8.24</v>
      </c>
    </row>
    <row r="229" spans="1:21">
      <c r="A229" s="147">
        <v>42809</v>
      </c>
      <c r="B229" s="144">
        <v>9.0299999999999994</v>
      </c>
      <c r="C229" s="139">
        <v>8.5</v>
      </c>
      <c r="D229" s="145">
        <v>8.24</v>
      </c>
      <c r="E229" s="141">
        <f t="shared" si="0"/>
        <v>8.1550000000000011</v>
      </c>
      <c r="F229" s="145">
        <v>8.07</v>
      </c>
      <c r="G229" s="141">
        <f t="shared" si="1"/>
        <v>8.0650000000000013</v>
      </c>
      <c r="H229" s="139">
        <v>8.06</v>
      </c>
      <c r="I229" s="142">
        <f t="shared" si="2"/>
        <v>8.0833333333333339</v>
      </c>
      <c r="J229" s="142">
        <f t="shared" si="3"/>
        <v>8.1066666666666674</v>
      </c>
      <c r="K229" s="145">
        <v>8.1300000000000008</v>
      </c>
      <c r="L229" s="141">
        <f t="shared" si="4"/>
        <v>8.1539999999999999</v>
      </c>
      <c r="M229" s="141">
        <f t="shared" si="5"/>
        <v>8.1780000000000008</v>
      </c>
      <c r="N229" s="141">
        <f t="shared" si="6"/>
        <v>8.202</v>
      </c>
      <c r="O229" s="141">
        <f t="shared" si="7"/>
        <v>8.2260000000000009</v>
      </c>
      <c r="P229" s="139">
        <v>8.25</v>
      </c>
      <c r="Q229" s="142">
        <f t="shared" si="8"/>
        <v>8.2620000000000005</v>
      </c>
      <c r="R229" s="142">
        <f t="shared" si="9"/>
        <v>8.2740000000000009</v>
      </c>
      <c r="S229" s="142">
        <f t="shared" si="10"/>
        <v>8.2859999999999996</v>
      </c>
      <c r="T229" s="142">
        <f t="shared" si="11"/>
        <v>8.298</v>
      </c>
      <c r="U229" s="146">
        <v>8.31</v>
      </c>
    </row>
    <row r="230" spans="1:21">
      <c r="A230" s="147">
        <v>42808</v>
      </c>
      <c r="B230" s="144">
        <v>8.98</v>
      </c>
      <c r="C230" s="139">
        <v>8.48</v>
      </c>
      <c r="D230" s="145">
        <v>8.2899999999999991</v>
      </c>
      <c r="E230" s="141">
        <f t="shared" si="0"/>
        <v>8.2249999999999996</v>
      </c>
      <c r="F230" s="145">
        <v>8.16</v>
      </c>
      <c r="G230" s="141">
        <f t="shared" si="1"/>
        <v>8.1550000000000011</v>
      </c>
      <c r="H230" s="139">
        <v>8.15</v>
      </c>
      <c r="I230" s="142">
        <f t="shared" si="2"/>
        <v>8.16</v>
      </c>
      <c r="J230" s="142">
        <f t="shared" si="3"/>
        <v>8.17</v>
      </c>
      <c r="K230" s="145">
        <v>8.18</v>
      </c>
      <c r="L230" s="141">
        <f t="shared" si="4"/>
        <v>8.1939999999999991</v>
      </c>
      <c r="M230" s="141">
        <f t="shared" si="5"/>
        <v>8.2080000000000002</v>
      </c>
      <c r="N230" s="141">
        <f t="shared" si="6"/>
        <v>8.2219999999999995</v>
      </c>
      <c r="O230" s="141">
        <f t="shared" si="7"/>
        <v>8.2360000000000007</v>
      </c>
      <c r="P230" s="139">
        <v>8.25</v>
      </c>
      <c r="Q230" s="142">
        <f t="shared" si="8"/>
        <v>8.2560000000000002</v>
      </c>
      <c r="R230" s="142">
        <f t="shared" si="9"/>
        <v>8.2620000000000005</v>
      </c>
      <c r="S230" s="142">
        <f t="shared" si="10"/>
        <v>8.2679999999999989</v>
      </c>
      <c r="T230" s="142">
        <f t="shared" si="11"/>
        <v>8.2739999999999991</v>
      </c>
      <c r="U230" s="146">
        <v>8.2799999999999994</v>
      </c>
    </row>
    <row r="231" spans="1:21">
      <c r="A231" s="147">
        <v>42807</v>
      </c>
      <c r="B231" s="144">
        <v>8.9700000000000006</v>
      </c>
      <c r="C231" s="139">
        <v>8.48</v>
      </c>
      <c r="D231" s="145">
        <v>8.2799999999999994</v>
      </c>
      <c r="E231" s="141">
        <f t="shared" si="0"/>
        <v>8.2050000000000001</v>
      </c>
      <c r="F231" s="145">
        <v>8.1300000000000008</v>
      </c>
      <c r="G231" s="141">
        <f t="shared" si="1"/>
        <v>8.120000000000001</v>
      </c>
      <c r="H231" s="139">
        <v>8.11</v>
      </c>
      <c r="I231" s="142">
        <f t="shared" si="2"/>
        <v>8.1266666666666669</v>
      </c>
      <c r="J231" s="142">
        <f t="shared" si="3"/>
        <v>8.1433333333333326</v>
      </c>
      <c r="K231" s="145">
        <v>8.16</v>
      </c>
      <c r="L231" s="141">
        <f t="shared" si="4"/>
        <v>8.1780000000000008</v>
      </c>
      <c r="M231" s="141">
        <f t="shared" si="5"/>
        <v>8.1959999999999997</v>
      </c>
      <c r="N231" s="141">
        <f t="shared" si="6"/>
        <v>8.2140000000000004</v>
      </c>
      <c r="O231" s="141">
        <f t="shared" si="7"/>
        <v>8.2319999999999993</v>
      </c>
      <c r="P231" s="139">
        <v>8.25</v>
      </c>
      <c r="Q231" s="142">
        <f t="shared" si="8"/>
        <v>8.26</v>
      </c>
      <c r="R231" s="142">
        <f t="shared" si="9"/>
        <v>8.27</v>
      </c>
      <c r="S231" s="142">
        <f t="shared" si="10"/>
        <v>8.2800000000000011</v>
      </c>
      <c r="T231" s="142">
        <f t="shared" si="11"/>
        <v>8.2900000000000009</v>
      </c>
      <c r="U231" s="146">
        <v>8.3000000000000007</v>
      </c>
    </row>
    <row r="232" spans="1:21">
      <c r="A232" s="147">
        <v>42804</v>
      </c>
      <c r="B232" s="144">
        <v>9.0299999999999994</v>
      </c>
      <c r="C232" s="139">
        <v>8.5500000000000007</v>
      </c>
      <c r="D232" s="145">
        <v>8.31</v>
      </c>
      <c r="E232" s="141">
        <f t="shared" si="0"/>
        <v>8.2200000000000006</v>
      </c>
      <c r="F232" s="145">
        <v>8.1300000000000008</v>
      </c>
      <c r="G232" s="141">
        <f t="shared" si="1"/>
        <v>8.125</v>
      </c>
      <c r="H232" s="139">
        <v>8.1199999999999992</v>
      </c>
      <c r="I232" s="142">
        <f t="shared" si="2"/>
        <v>8.1399999999999988</v>
      </c>
      <c r="J232" s="142">
        <f t="shared" si="3"/>
        <v>8.16</v>
      </c>
      <c r="K232" s="145">
        <v>8.18</v>
      </c>
      <c r="L232" s="141">
        <f t="shared" si="4"/>
        <v>8.2040000000000006</v>
      </c>
      <c r="M232" s="141">
        <f t="shared" si="5"/>
        <v>8.2279999999999998</v>
      </c>
      <c r="N232" s="141">
        <f t="shared" si="6"/>
        <v>8.2520000000000007</v>
      </c>
      <c r="O232" s="141">
        <f t="shared" si="7"/>
        <v>8.2759999999999998</v>
      </c>
      <c r="P232" s="139">
        <v>8.3000000000000007</v>
      </c>
      <c r="Q232" s="142">
        <f t="shared" si="8"/>
        <v>8.3120000000000012</v>
      </c>
      <c r="R232" s="142">
        <f t="shared" si="9"/>
        <v>8.3239999999999998</v>
      </c>
      <c r="S232" s="142">
        <f t="shared" si="10"/>
        <v>8.3360000000000003</v>
      </c>
      <c r="T232" s="142">
        <f t="shared" si="11"/>
        <v>8.347999999999999</v>
      </c>
      <c r="U232" s="146">
        <v>8.36</v>
      </c>
    </row>
    <row r="233" spans="1:21">
      <c r="A233" s="147">
        <v>42803</v>
      </c>
      <c r="B233" s="144">
        <v>9.06</v>
      </c>
      <c r="C233" s="139">
        <v>8.58</v>
      </c>
      <c r="D233" s="145">
        <v>8.35</v>
      </c>
      <c r="E233" s="141">
        <f t="shared" si="0"/>
        <v>8.2749999999999986</v>
      </c>
      <c r="F233" s="145">
        <v>8.1999999999999993</v>
      </c>
      <c r="G233" s="141">
        <f t="shared" si="1"/>
        <v>8.1950000000000003</v>
      </c>
      <c r="H233" s="139">
        <v>8.19</v>
      </c>
      <c r="I233" s="142">
        <f t="shared" si="2"/>
        <v>8.206666666666667</v>
      </c>
      <c r="J233" s="142">
        <f t="shared" si="3"/>
        <v>8.2233333333333327</v>
      </c>
      <c r="K233" s="145">
        <v>8.24</v>
      </c>
      <c r="L233" s="141">
        <f t="shared" si="4"/>
        <v>8.2580000000000009</v>
      </c>
      <c r="M233" s="141">
        <f t="shared" si="5"/>
        <v>8.2759999999999998</v>
      </c>
      <c r="N233" s="141">
        <f t="shared" si="6"/>
        <v>8.2940000000000005</v>
      </c>
      <c r="O233" s="141">
        <f t="shared" si="7"/>
        <v>8.3119999999999994</v>
      </c>
      <c r="P233" s="139">
        <v>8.33</v>
      </c>
      <c r="Q233" s="142">
        <f t="shared" si="8"/>
        <v>8.34</v>
      </c>
      <c r="R233" s="142">
        <f t="shared" si="9"/>
        <v>8.35</v>
      </c>
      <c r="S233" s="142">
        <f t="shared" si="10"/>
        <v>8.3600000000000012</v>
      </c>
      <c r="T233" s="142">
        <f t="shared" si="11"/>
        <v>8.370000000000001</v>
      </c>
      <c r="U233" s="146">
        <v>8.3800000000000008</v>
      </c>
    </row>
    <row r="234" spans="1:21">
      <c r="A234" s="147">
        <v>42801</v>
      </c>
      <c r="B234" s="144">
        <v>8.93</v>
      </c>
      <c r="C234" s="139">
        <v>8.5500000000000007</v>
      </c>
      <c r="D234" s="145">
        <v>8.39</v>
      </c>
      <c r="E234" s="141">
        <f t="shared" si="0"/>
        <v>8.3249999999999993</v>
      </c>
      <c r="F234" s="145">
        <v>8.26</v>
      </c>
      <c r="G234" s="141">
        <f t="shared" si="1"/>
        <v>8.24</v>
      </c>
      <c r="H234" s="139">
        <v>8.2200000000000006</v>
      </c>
      <c r="I234" s="142">
        <f t="shared" si="2"/>
        <v>8.2233333333333345</v>
      </c>
      <c r="J234" s="142">
        <f t="shared" si="3"/>
        <v>8.2266666666666666</v>
      </c>
      <c r="K234" s="145">
        <v>8.23</v>
      </c>
      <c r="L234" s="141">
        <f t="shared" si="4"/>
        <v>8.2360000000000007</v>
      </c>
      <c r="M234" s="141">
        <f t="shared" si="5"/>
        <v>8.2420000000000009</v>
      </c>
      <c r="N234" s="141">
        <f t="shared" si="6"/>
        <v>8.2479999999999993</v>
      </c>
      <c r="O234" s="141">
        <f t="shared" si="7"/>
        <v>8.2539999999999996</v>
      </c>
      <c r="P234" s="139">
        <v>8.26</v>
      </c>
      <c r="Q234" s="142">
        <f t="shared" si="8"/>
        <v>8.26</v>
      </c>
      <c r="R234" s="142">
        <f t="shared" si="9"/>
        <v>8.26</v>
      </c>
      <c r="S234" s="142">
        <f t="shared" si="10"/>
        <v>8.26</v>
      </c>
      <c r="T234" s="142">
        <f t="shared" si="11"/>
        <v>8.26</v>
      </c>
      <c r="U234" s="146">
        <v>8.26</v>
      </c>
    </row>
    <row r="235" spans="1:21">
      <c r="A235" s="147">
        <v>42800</v>
      </c>
      <c r="B235" s="144">
        <v>8.9600000000000009</v>
      </c>
      <c r="C235" s="139">
        <v>8.6</v>
      </c>
      <c r="D235" s="145">
        <v>8.44</v>
      </c>
      <c r="E235" s="141">
        <f t="shared" si="0"/>
        <v>8.375</v>
      </c>
      <c r="F235" s="145">
        <v>8.31</v>
      </c>
      <c r="G235" s="141">
        <f t="shared" si="1"/>
        <v>8.2949999999999999</v>
      </c>
      <c r="H235" s="139">
        <v>8.2799999999999994</v>
      </c>
      <c r="I235" s="142">
        <f t="shared" si="2"/>
        <v>8.2766666666666655</v>
      </c>
      <c r="J235" s="142">
        <f t="shared" si="3"/>
        <v>8.2733333333333334</v>
      </c>
      <c r="K235" s="145">
        <v>8.27</v>
      </c>
      <c r="L235" s="141">
        <f t="shared" si="4"/>
        <v>8.2739999999999991</v>
      </c>
      <c r="M235" s="141">
        <f t="shared" si="5"/>
        <v>8.2779999999999987</v>
      </c>
      <c r="N235" s="141">
        <f t="shared" si="6"/>
        <v>8.282</v>
      </c>
      <c r="O235" s="141">
        <f t="shared" si="7"/>
        <v>8.2859999999999996</v>
      </c>
      <c r="P235" s="139">
        <v>8.2899999999999991</v>
      </c>
      <c r="Q235" s="142">
        <f t="shared" si="8"/>
        <v>8.2919999999999998</v>
      </c>
      <c r="R235" s="142">
        <f t="shared" si="9"/>
        <v>8.2940000000000005</v>
      </c>
      <c r="S235" s="142">
        <f t="shared" si="10"/>
        <v>8.2959999999999994</v>
      </c>
      <c r="T235" s="142">
        <f t="shared" si="11"/>
        <v>8.298</v>
      </c>
      <c r="U235" s="146">
        <v>8.3000000000000007</v>
      </c>
    </row>
    <row r="236" spans="1:21">
      <c r="A236" s="147">
        <v>42797</v>
      </c>
      <c r="B236" s="144">
        <v>9.08</v>
      </c>
      <c r="C236" s="139">
        <v>8.65</v>
      </c>
      <c r="D236" s="145">
        <v>8.43</v>
      </c>
      <c r="E236" s="141">
        <f t="shared" si="0"/>
        <v>8.3449999999999989</v>
      </c>
      <c r="F236" s="145">
        <v>8.26</v>
      </c>
      <c r="G236" s="141">
        <f t="shared" si="1"/>
        <v>8.245000000000001</v>
      </c>
      <c r="H236" s="139">
        <v>8.23</v>
      </c>
      <c r="I236" s="142">
        <f t="shared" si="2"/>
        <v>8.2466666666666661</v>
      </c>
      <c r="J236" s="142">
        <f t="shared" si="3"/>
        <v>8.2633333333333336</v>
      </c>
      <c r="K236" s="145">
        <v>8.2799999999999994</v>
      </c>
      <c r="L236" s="141">
        <f t="shared" si="4"/>
        <v>8.3019999999999996</v>
      </c>
      <c r="M236" s="141">
        <f t="shared" si="5"/>
        <v>8.3239999999999998</v>
      </c>
      <c r="N236" s="141">
        <f t="shared" si="6"/>
        <v>8.3460000000000001</v>
      </c>
      <c r="O236" s="141">
        <f t="shared" si="7"/>
        <v>8.3680000000000003</v>
      </c>
      <c r="P236" s="139">
        <v>8.39</v>
      </c>
      <c r="Q236" s="142">
        <f t="shared" si="8"/>
        <v>8.4039999999999999</v>
      </c>
      <c r="R236" s="142">
        <f t="shared" si="9"/>
        <v>8.418000000000001</v>
      </c>
      <c r="S236" s="142">
        <f t="shared" si="10"/>
        <v>8.4320000000000004</v>
      </c>
      <c r="T236" s="142">
        <f t="shared" si="11"/>
        <v>8.4460000000000015</v>
      </c>
      <c r="U236" s="146">
        <v>8.4600000000000009</v>
      </c>
    </row>
    <row r="237" spans="1:21">
      <c r="A237" s="147">
        <v>42796</v>
      </c>
      <c r="B237" s="144">
        <v>9.1</v>
      </c>
      <c r="C237" s="139">
        <v>8.68</v>
      </c>
      <c r="D237" s="145">
        <v>8.48</v>
      </c>
      <c r="E237" s="141">
        <f t="shared" si="0"/>
        <v>8.4050000000000011</v>
      </c>
      <c r="F237" s="145">
        <v>8.33</v>
      </c>
      <c r="G237" s="141">
        <f t="shared" si="1"/>
        <v>8.3099999999999987</v>
      </c>
      <c r="H237" s="139">
        <v>8.2899999999999991</v>
      </c>
      <c r="I237" s="142">
        <f t="shared" si="2"/>
        <v>8.2966666666666669</v>
      </c>
      <c r="J237" s="142">
        <f t="shared" si="3"/>
        <v>8.3033333333333328</v>
      </c>
      <c r="K237" s="145">
        <v>8.31</v>
      </c>
      <c r="L237" s="141">
        <f t="shared" si="4"/>
        <v>8.322000000000001</v>
      </c>
      <c r="M237" s="141">
        <f t="shared" si="5"/>
        <v>8.3339999999999996</v>
      </c>
      <c r="N237" s="141">
        <f t="shared" si="6"/>
        <v>8.3460000000000001</v>
      </c>
      <c r="O237" s="141">
        <f t="shared" si="7"/>
        <v>8.3579999999999988</v>
      </c>
      <c r="P237" s="139">
        <v>8.3699999999999992</v>
      </c>
      <c r="Q237" s="142">
        <f t="shared" si="8"/>
        <v>8.3759999999999994</v>
      </c>
      <c r="R237" s="142">
        <f t="shared" si="9"/>
        <v>8.3819999999999997</v>
      </c>
      <c r="S237" s="142">
        <f t="shared" si="10"/>
        <v>8.3879999999999999</v>
      </c>
      <c r="T237" s="142">
        <f t="shared" si="11"/>
        <v>8.3940000000000001</v>
      </c>
      <c r="U237" s="146">
        <v>8.4</v>
      </c>
    </row>
    <row r="238" spans="1:21">
      <c r="A238" s="147">
        <v>42795</v>
      </c>
      <c r="B238" s="144">
        <v>9.0500000000000007</v>
      </c>
      <c r="C238" s="139">
        <v>8.59</v>
      </c>
      <c r="D238" s="145">
        <v>8.42</v>
      </c>
      <c r="E238" s="141">
        <f t="shared" si="0"/>
        <v>8.370000000000001</v>
      </c>
      <c r="F238" s="145">
        <v>8.32</v>
      </c>
      <c r="G238" s="141">
        <f t="shared" si="1"/>
        <v>8.31</v>
      </c>
      <c r="H238" s="139">
        <v>8.3000000000000007</v>
      </c>
      <c r="I238" s="142">
        <f t="shared" si="2"/>
        <v>8.3033333333333346</v>
      </c>
      <c r="J238" s="142">
        <f t="shared" si="3"/>
        <v>8.3066666666666666</v>
      </c>
      <c r="K238" s="145">
        <v>8.31</v>
      </c>
      <c r="L238" s="141">
        <f t="shared" si="4"/>
        <v>8.32</v>
      </c>
      <c r="M238" s="141">
        <f t="shared" si="5"/>
        <v>8.33</v>
      </c>
      <c r="N238" s="141">
        <f t="shared" si="6"/>
        <v>8.34</v>
      </c>
      <c r="O238" s="141">
        <f t="shared" si="7"/>
        <v>8.35</v>
      </c>
      <c r="P238" s="139">
        <v>8.36</v>
      </c>
      <c r="Q238" s="142">
        <f t="shared" si="8"/>
        <v>8.3680000000000003</v>
      </c>
      <c r="R238" s="142">
        <f t="shared" si="9"/>
        <v>8.3759999999999994</v>
      </c>
      <c r="S238" s="142">
        <f t="shared" si="10"/>
        <v>8.3840000000000003</v>
      </c>
      <c r="T238" s="142">
        <f t="shared" si="11"/>
        <v>8.3919999999999995</v>
      </c>
      <c r="U238" s="146">
        <v>8.4</v>
      </c>
    </row>
    <row r="239" spans="1:21">
      <c r="A239" s="147">
        <v>42794</v>
      </c>
      <c r="B239" s="144">
        <v>9.08</v>
      </c>
      <c r="C239" s="139">
        <v>8.6199999999999992</v>
      </c>
      <c r="D239" s="145">
        <v>8.43</v>
      </c>
      <c r="E239" s="141">
        <f t="shared" si="0"/>
        <v>8.375</v>
      </c>
      <c r="F239" s="145">
        <v>8.32</v>
      </c>
      <c r="G239" s="141">
        <f t="shared" si="1"/>
        <v>8.3150000000000013</v>
      </c>
      <c r="H239" s="139">
        <v>8.31</v>
      </c>
      <c r="I239" s="142">
        <f t="shared" si="2"/>
        <v>8.32</v>
      </c>
      <c r="J239" s="142">
        <f t="shared" si="3"/>
        <v>8.33</v>
      </c>
      <c r="K239" s="145">
        <v>8.34</v>
      </c>
      <c r="L239" s="141">
        <f t="shared" si="4"/>
        <v>8.3539999999999992</v>
      </c>
      <c r="M239" s="141">
        <f t="shared" si="5"/>
        <v>8.3680000000000003</v>
      </c>
      <c r="N239" s="141">
        <f t="shared" si="6"/>
        <v>8.3819999999999997</v>
      </c>
      <c r="O239" s="141">
        <f t="shared" si="7"/>
        <v>8.3960000000000008</v>
      </c>
      <c r="P239" s="139">
        <v>8.41</v>
      </c>
      <c r="Q239" s="142">
        <f t="shared" si="8"/>
        <v>8.4179999999999993</v>
      </c>
      <c r="R239" s="142">
        <f t="shared" si="9"/>
        <v>8.4260000000000002</v>
      </c>
      <c r="S239" s="142">
        <f t="shared" si="10"/>
        <v>8.4339999999999993</v>
      </c>
      <c r="T239" s="142">
        <f t="shared" si="11"/>
        <v>8.4420000000000002</v>
      </c>
      <c r="U239" s="146">
        <v>8.4499999999999993</v>
      </c>
    </row>
    <row r="240" spans="1:21">
      <c r="A240" s="147">
        <v>42793</v>
      </c>
      <c r="B240" s="144">
        <v>8.98</v>
      </c>
      <c r="C240" s="139">
        <v>8.51</v>
      </c>
      <c r="D240" s="145">
        <v>8.32</v>
      </c>
      <c r="E240" s="141">
        <f t="shared" si="0"/>
        <v>8.27</v>
      </c>
      <c r="F240" s="145">
        <v>8.2200000000000006</v>
      </c>
      <c r="G240" s="141">
        <f t="shared" si="1"/>
        <v>8.2250000000000014</v>
      </c>
      <c r="H240" s="139">
        <v>8.23</v>
      </c>
      <c r="I240" s="142">
        <f t="shared" si="2"/>
        <v>8.25</v>
      </c>
      <c r="J240" s="142">
        <f t="shared" si="3"/>
        <v>8.27</v>
      </c>
      <c r="K240" s="145">
        <v>8.2899999999999991</v>
      </c>
      <c r="L240" s="141">
        <f t="shared" si="4"/>
        <v>8.3079999999999998</v>
      </c>
      <c r="M240" s="141">
        <f t="shared" si="5"/>
        <v>8.3260000000000005</v>
      </c>
      <c r="N240" s="141">
        <f t="shared" si="6"/>
        <v>8.3439999999999994</v>
      </c>
      <c r="O240" s="141">
        <f t="shared" si="7"/>
        <v>8.3620000000000001</v>
      </c>
      <c r="P240" s="139">
        <v>8.3800000000000008</v>
      </c>
      <c r="Q240" s="142">
        <f t="shared" si="8"/>
        <v>8.3879999999999999</v>
      </c>
      <c r="R240" s="142">
        <f t="shared" si="9"/>
        <v>8.3960000000000008</v>
      </c>
      <c r="S240" s="142">
        <f t="shared" si="10"/>
        <v>8.4039999999999999</v>
      </c>
      <c r="T240" s="142">
        <f t="shared" si="11"/>
        <v>8.4120000000000008</v>
      </c>
      <c r="U240" s="146">
        <v>8.42</v>
      </c>
    </row>
    <row r="241" spans="1:21">
      <c r="A241" s="147">
        <v>42790</v>
      </c>
      <c r="B241" s="144">
        <v>8.8800000000000008</v>
      </c>
      <c r="C241" s="139">
        <v>8.5299999999999994</v>
      </c>
      <c r="D241" s="145">
        <v>8.41</v>
      </c>
      <c r="E241" s="141">
        <f t="shared" si="0"/>
        <v>8.36</v>
      </c>
      <c r="F241" s="145">
        <v>8.31</v>
      </c>
      <c r="G241" s="141">
        <f t="shared" si="1"/>
        <v>8.2899999999999991</v>
      </c>
      <c r="H241" s="139">
        <v>8.27</v>
      </c>
      <c r="I241" s="142">
        <f t="shared" si="2"/>
        <v>8.2833333333333332</v>
      </c>
      <c r="J241" s="142">
        <f t="shared" si="3"/>
        <v>8.2966666666666669</v>
      </c>
      <c r="K241" s="145">
        <v>8.31</v>
      </c>
      <c r="L241" s="141">
        <f t="shared" si="4"/>
        <v>8.3320000000000007</v>
      </c>
      <c r="M241" s="141">
        <f t="shared" si="5"/>
        <v>8.354000000000001</v>
      </c>
      <c r="N241" s="141">
        <f t="shared" si="6"/>
        <v>8.3759999999999994</v>
      </c>
      <c r="O241" s="141">
        <f t="shared" si="7"/>
        <v>8.3979999999999997</v>
      </c>
      <c r="P241" s="139">
        <v>8.42</v>
      </c>
      <c r="Q241" s="142">
        <f t="shared" si="8"/>
        <v>8.43</v>
      </c>
      <c r="R241" s="142">
        <f t="shared" si="9"/>
        <v>8.44</v>
      </c>
      <c r="S241" s="142">
        <f t="shared" si="10"/>
        <v>8.4500000000000011</v>
      </c>
      <c r="T241" s="142">
        <f t="shared" si="11"/>
        <v>8.4600000000000009</v>
      </c>
      <c r="U241" s="146">
        <v>8.4700000000000006</v>
      </c>
    </row>
    <row r="242" spans="1:21">
      <c r="A242" s="147">
        <v>42788</v>
      </c>
      <c r="B242" s="144">
        <v>8.98</v>
      </c>
      <c r="C242" s="139">
        <v>8.5500000000000007</v>
      </c>
      <c r="D242" s="145">
        <v>8.3800000000000008</v>
      </c>
      <c r="E242" s="141">
        <f t="shared" si="0"/>
        <v>8.3249999999999993</v>
      </c>
      <c r="F242" s="145">
        <v>8.27</v>
      </c>
      <c r="G242" s="141">
        <f t="shared" si="1"/>
        <v>8.2650000000000006</v>
      </c>
      <c r="H242" s="139">
        <v>8.26</v>
      </c>
      <c r="I242" s="142">
        <f t="shared" si="2"/>
        <v>8.27</v>
      </c>
      <c r="J242" s="142">
        <f t="shared" si="3"/>
        <v>8.2799999999999994</v>
      </c>
      <c r="K242" s="145">
        <v>8.2899999999999991</v>
      </c>
      <c r="L242" s="141">
        <f t="shared" si="4"/>
        <v>8.3079999999999998</v>
      </c>
      <c r="M242" s="141">
        <f t="shared" si="5"/>
        <v>8.3260000000000005</v>
      </c>
      <c r="N242" s="141">
        <f t="shared" si="6"/>
        <v>8.3439999999999994</v>
      </c>
      <c r="O242" s="141">
        <f t="shared" si="7"/>
        <v>8.3620000000000001</v>
      </c>
      <c r="P242" s="139">
        <v>8.3800000000000008</v>
      </c>
      <c r="Q242" s="142">
        <f t="shared" si="8"/>
        <v>8.39</v>
      </c>
      <c r="R242" s="142">
        <f t="shared" si="9"/>
        <v>8.4</v>
      </c>
      <c r="S242" s="142">
        <f t="shared" si="10"/>
        <v>8.41</v>
      </c>
      <c r="T242" s="142">
        <f t="shared" si="11"/>
        <v>8.42</v>
      </c>
      <c r="U242" s="146">
        <v>8.43</v>
      </c>
    </row>
    <row r="243" spans="1:21">
      <c r="A243" s="147">
        <v>42787</v>
      </c>
      <c r="B243" s="144">
        <v>8.8800000000000008</v>
      </c>
      <c r="C243" s="139">
        <v>8.49</v>
      </c>
      <c r="D243" s="145">
        <v>8.34</v>
      </c>
      <c r="E243" s="141">
        <f t="shared" si="0"/>
        <v>8.3049999999999997</v>
      </c>
      <c r="F243" s="145">
        <v>8.27</v>
      </c>
      <c r="G243" s="141">
        <f t="shared" si="1"/>
        <v>8.27</v>
      </c>
      <c r="H243" s="139">
        <v>8.27</v>
      </c>
      <c r="I243" s="142">
        <f t="shared" si="2"/>
        <v>8.2799999999999994</v>
      </c>
      <c r="J243" s="142">
        <f t="shared" si="3"/>
        <v>8.2900000000000009</v>
      </c>
      <c r="K243" s="145">
        <v>8.3000000000000007</v>
      </c>
      <c r="L243" s="141">
        <f t="shared" si="4"/>
        <v>8.3120000000000012</v>
      </c>
      <c r="M243" s="141">
        <f t="shared" si="5"/>
        <v>8.3239999999999998</v>
      </c>
      <c r="N243" s="141">
        <f t="shared" si="6"/>
        <v>8.3360000000000003</v>
      </c>
      <c r="O243" s="141">
        <f t="shared" si="7"/>
        <v>8.347999999999999</v>
      </c>
      <c r="P243" s="139">
        <v>8.36</v>
      </c>
      <c r="Q243" s="142">
        <f t="shared" si="8"/>
        <v>8.3659999999999997</v>
      </c>
      <c r="R243" s="142">
        <f t="shared" si="9"/>
        <v>8.3719999999999999</v>
      </c>
      <c r="S243" s="142">
        <f t="shared" si="10"/>
        <v>8.3780000000000001</v>
      </c>
      <c r="T243" s="142">
        <f t="shared" si="11"/>
        <v>8.3840000000000003</v>
      </c>
      <c r="U243" s="146">
        <v>8.39</v>
      </c>
    </row>
    <row r="244" spans="1:21">
      <c r="A244" s="147">
        <v>42786</v>
      </c>
      <c r="B244" s="144">
        <v>8.85</v>
      </c>
      <c r="C244" s="139">
        <v>8.4499999999999993</v>
      </c>
      <c r="D244" s="145">
        <v>8.3000000000000007</v>
      </c>
      <c r="E244" s="141">
        <f t="shared" si="0"/>
        <v>8.2650000000000006</v>
      </c>
      <c r="F244" s="145">
        <v>8.23</v>
      </c>
      <c r="G244" s="141">
        <f t="shared" si="1"/>
        <v>8.2349999999999994</v>
      </c>
      <c r="H244" s="139">
        <v>8.24</v>
      </c>
      <c r="I244" s="142">
        <f t="shared" si="2"/>
        <v>8.2566666666666659</v>
      </c>
      <c r="J244" s="142">
        <f t="shared" si="3"/>
        <v>8.2733333333333334</v>
      </c>
      <c r="K244" s="145">
        <v>8.2899999999999991</v>
      </c>
      <c r="L244" s="141">
        <f t="shared" si="4"/>
        <v>8.3059999999999992</v>
      </c>
      <c r="M244" s="141">
        <f t="shared" si="5"/>
        <v>8.3219999999999992</v>
      </c>
      <c r="N244" s="141">
        <f t="shared" si="6"/>
        <v>8.3379999999999992</v>
      </c>
      <c r="O244" s="141">
        <f t="shared" si="7"/>
        <v>8.3539999999999992</v>
      </c>
      <c r="P244" s="139">
        <v>8.3699999999999992</v>
      </c>
      <c r="Q244" s="142">
        <f t="shared" si="8"/>
        <v>8.3780000000000001</v>
      </c>
      <c r="R244" s="142">
        <f t="shared" si="9"/>
        <v>8.3859999999999992</v>
      </c>
      <c r="S244" s="142">
        <f t="shared" si="10"/>
        <v>8.3940000000000001</v>
      </c>
      <c r="T244" s="142">
        <f t="shared" si="11"/>
        <v>8.4019999999999992</v>
      </c>
      <c r="U244" s="146">
        <v>8.41</v>
      </c>
    </row>
    <row r="245" spans="1:21">
      <c r="A245" s="147">
        <v>42783</v>
      </c>
      <c r="B245" s="144">
        <v>9</v>
      </c>
      <c r="C245" s="139">
        <v>8.56</v>
      </c>
      <c r="D245" s="145">
        <v>8.3699999999999992</v>
      </c>
      <c r="E245" s="141">
        <f t="shared" si="0"/>
        <v>8.3049999999999997</v>
      </c>
      <c r="F245" s="145">
        <v>8.24</v>
      </c>
      <c r="G245" s="141">
        <f t="shared" si="1"/>
        <v>8.23</v>
      </c>
      <c r="H245" s="139">
        <v>8.2200000000000006</v>
      </c>
      <c r="I245" s="142">
        <f t="shared" si="2"/>
        <v>8.24</v>
      </c>
      <c r="J245" s="142">
        <f t="shared" si="3"/>
        <v>8.26</v>
      </c>
      <c r="K245" s="145">
        <v>8.2799999999999994</v>
      </c>
      <c r="L245" s="141">
        <f t="shared" si="4"/>
        <v>8.3019999999999996</v>
      </c>
      <c r="M245" s="141">
        <f t="shared" si="5"/>
        <v>8.3239999999999998</v>
      </c>
      <c r="N245" s="141">
        <f t="shared" si="6"/>
        <v>8.3460000000000001</v>
      </c>
      <c r="O245" s="141">
        <f t="shared" si="7"/>
        <v>8.3680000000000003</v>
      </c>
      <c r="P245" s="139">
        <v>8.39</v>
      </c>
      <c r="Q245" s="142">
        <f t="shared" si="8"/>
        <v>8.4060000000000006</v>
      </c>
      <c r="R245" s="142">
        <f t="shared" si="9"/>
        <v>8.4220000000000006</v>
      </c>
      <c r="S245" s="142">
        <f t="shared" si="10"/>
        <v>8.4380000000000006</v>
      </c>
      <c r="T245" s="142">
        <f t="shared" si="11"/>
        <v>8.4540000000000006</v>
      </c>
      <c r="U245" s="146">
        <v>8.4700000000000006</v>
      </c>
    </row>
    <row r="246" spans="1:21">
      <c r="A246" s="147">
        <v>42782</v>
      </c>
      <c r="B246" s="144">
        <v>8.9600000000000009</v>
      </c>
      <c r="C246" s="139">
        <v>8.5500000000000007</v>
      </c>
      <c r="D246" s="145">
        <v>8.36</v>
      </c>
      <c r="E246" s="141">
        <f t="shared" si="0"/>
        <v>8.2850000000000001</v>
      </c>
      <c r="F246" s="145">
        <v>8.2100000000000009</v>
      </c>
      <c r="G246" s="141">
        <f t="shared" si="1"/>
        <v>8.1950000000000003</v>
      </c>
      <c r="H246" s="139">
        <v>8.18</v>
      </c>
      <c r="I246" s="142">
        <f t="shared" si="2"/>
        <v>8.1966666666666672</v>
      </c>
      <c r="J246" s="142">
        <f t="shared" si="3"/>
        <v>8.2133333333333329</v>
      </c>
      <c r="K246" s="145">
        <v>8.23</v>
      </c>
      <c r="L246" s="141">
        <f t="shared" si="4"/>
        <v>8.26</v>
      </c>
      <c r="M246" s="141">
        <f t="shared" si="5"/>
        <v>8.2900000000000009</v>
      </c>
      <c r="N246" s="141">
        <f t="shared" si="6"/>
        <v>8.32</v>
      </c>
      <c r="O246" s="141">
        <f t="shared" si="7"/>
        <v>8.3500000000000014</v>
      </c>
      <c r="P246" s="139">
        <v>8.3800000000000008</v>
      </c>
      <c r="Q246" s="142">
        <f t="shared" si="8"/>
        <v>8.402000000000001</v>
      </c>
      <c r="R246" s="142">
        <f t="shared" si="9"/>
        <v>8.4240000000000013</v>
      </c>
      <c r="S246" s="142">
        <f t="shared" si="10"/>
        <v>8.4459999999999997</v>
      </c>
      <c r="T246" s="142">
        <f t="shared" si="11"/>
        <v>8.468</v>
      </c>
      <c r="U246" s="146">
        <v>8.49</v>
      </c>
    </row>
    <row r="247" spans="1:21">
      <c r="A247" s="147">
        <v>42781</v>
      </c>
      <c r="B247" s="144">
        <v>8.8699999999999992</v>
      </c>
      <c r="C247" s="139">
        <v>8.4</v>
      </c>
      <c r="D247" s="145">
        <v>8.23</v>
      </c>
      <c r="E247" s="141">
        <f t="shared" si="0"/>
        <v>8.1750000000000007</v>
      </c>
      <c r="F247" s="145">
        <v>8.1199999999999992</v>
      </c>
      <c r="G247" s="141">
        <f t="shared" si="1"/>
        <v>8.1199999999999992</v>
      </c>
      <c r="H247" s="139">
        <v>8.1199999999999992</v>
      </c>
      <c r="I247" s="142">
        <f t="shared" si="2"/>
        <v>8.1433333333333326</v>
      </c>
      <c r="J247" s="142">
        <f t="shared" si="3"/>
        <v>8.1666666666666661</v>
      </c>
      <c r="K247" s="145">
        <v>8.19</v>
      </c>
      <c r="L247" s="141">
        <f t="shared" si="4"/>
        <v>8.2199999999999989</v>
      </c>
      <c r="M247" s="141">
        <f t="shared" si="5"/>
        <v>8.25</v>
      </c>
      <c r="N247" s="141">
        <f t="shared" si="6"/>
        <v>8.2799999999999994</v>
      </c>
      <c r="O247" s="141">
        <f t="shared" si="7"/>
        <v>8.31</v>
      </c>
      <c r="P247" s="139">
        <v>8.34</v>
      </c>
      <c r="Q247" s="142">
        <f t="shared" si="8"/>
        <v>8.3620000000000001</v>
      </c>
      <c r="R247" s="142">
        <f t="shared" si="9"/>
        <v>8.3840000000000003</v>
      </c>
      <c r="S247" s="142">
        <f t="shared" si="10"/>
        <v>8.4059999999999988</v>
      </c>
      <c r="T247" s="142">
        <f t="shared" si="11"/>
        <v>8.427999999999999</v>
      </c>
      <c r="U247" s="146">
        <v>8.4499999999999993</v>
      </c>
    </row>
    <row r="248" spans="1:21">
      <c r="A248" s="147">
        <v>42780</v>
      </c>
      <c r="B248" s="144">
        <v>8.8000000000000007</v>
      </c>
      <c r="C248" s="139">
        <v>8.34</v>
      </c>
      <c r="D248" s="145">
        <v>8.1300000000000008</v>
      </c>
      <c r="E248" s="141">
        <f t="shared" si="0"/>
        <v>8.07</v>
      </c>
      <c r="F248" s="145">
        <v>8.01</v>
      </c>
      <c r="G248" s="141">
        <f t="shared" si="1"/>
        <v>8.02</v>
      </c>
      <c r="H248" s="139">
        <v>8.0299999999999994</v>
      </c>
      <c r="I248" s="142">
        <f t="shared" si="2"/>
        <v>8.07</v>
      </c>
      <c r="J248" s="142">
        <f t="shared" si="3"/>
        <v>8.11</v>
      </c>
      <c r="K248" s="145">
        <v>8.15</v>
      </c>
      <c r="L248" s="141">
        <f t="shared" si="4"/>
        <v>8.1920000000000002</v>
      </c>
      <c r="M248" s="141">
        <f t="shared" si="5"/>
        <v>8.234</v>
      </c>
      <c r="N248" s="141">
        <f t="shared" si="6"/>
        <v>8.2759999999999998</v>
      </c>
      <c r="O248" s="141">
        <f t="shared" si="7"/>
        <v>8.3179999999999996</v>
      </c>
      <c r="P248" s="139">
        <v>8.36</v>
      </c>
      <c r="Q248" s="142">
        <f t="shared" si="8"/>
        <v>8.3859999999999992</v>
      </c>
      <c r="R248" s="142">
        <f t="shared" si="9"/>
        <v>8.411999999999999</v>
      </c>
      <c r="S248" s="142">
        <f t="shared" si="10"/>
        <v>8.4380000000000006</v>
      </c>
      <c r="T248" s="142">
        <f t="shared" si="11"/>
        <v>8.4640000000000004</v>
      </c>
      <c r="U248" s="146">
        <v>8.49</v>
      </c>
    </row>
    <row r="249" spans="1:21">
      <c r="A249" s="147">
        <v>42779</v>
      </c>
      <c r="B249" s="144">
        <v>8.8000000000000007</v>
      </c>
      <c r="C249" s="139">
        <v>8.33</v>
      </c>
      <c r="D249" s="145">
        <v>8.11</v>
      </c>
      <c r="E249" s="141">
        <f t="shared" si="0"/>
        <v>8.0449999999999999</v>
      </c>
      <c r="F249" s="145">
        <v>7.98</v>
      </c>
      <c r="G249" s="141">
        <f t="shared" si="1"/>
        <v>7.99</v>
      </c>
      <c r="H249" s="139">
        <v>8</v>
      </c>
      <c r="I249" s="142">
        <f t="shared" si="2"/>
        <v>8.0399999999999991</v>
      </c>
      <c r="J249" s="142">
        <f t="shared" si="3"/>
        <v>8.08</v>
      </c>
      <c r="K249" s="145">
        <v>8.1199999999999992</v>
      </c>
      <c r="L249" s="141">
        <f t="shared" si="4"/>
        <v>8.16</v>
      </c>
      <c r="M249" s="141">
        <f t="shared" si="5"/>
        <v>8.1999999999999993</v>
      </c>
      <c r="N249" s="141">
        <f t="shared" si="6"/>
        <v>8.24</v>
      </c>
      <c r="O249" s="141">
        <f t="shared" si="7"/>
        <v>8.2799999999999994</v>
      </c>
      <c r="P249" s="139">
        <v>8.32</v>
      </c>
      <c r="Q249" s="142">
        <f t="shared" si="8"/>
        <v>8.3439999999999994</v>
      </c>
      <c r="R249" s="142">
        <f t="shared" si="9"/>
        <v>8.3680000000000003</v>
      </c>
      <c r="S249" s="142">
        <f t="shared" si="10"/>
        <v>8.3919999999999995</v>
      </c>
      <c r="T249" s="142">
        <f t="shared" si="11"/>
        <v>8.4160000000000004</v>
      </c>
      <c r="U249" s="146">
        <v>8.44</v>
      </c>
    </row>
    <row r="250" spans="1:21">
      <c r="A250" s="147">
        <v>42776</v>
      </c>
      <c r="B250" s="144">
        <v>8.77</v>
      </c>
      <c r="C250" s="139">
        <v>8.33</v>
      </c>
      <c r="D250" s="145">
        <v>8.14</v>
      </c>
      <c r="E250" s="141">
        <f t="shared" si="0"/>
        <v>8.08</v>
      </c>
      <c r="F250" s="145">
        <v>8.02</v>
      </c>
      <c r="G250" s="141">
        <f t="shared" si="1"/>
        <v>8.0299999999999994</v>
      </c>
      <c r="H250" s="139">
        <v>8.0399999999999991</v>
      </c>
      <c r="I250" s="142">
        <f t="shared" si="2"/>
        <v>8.08</v>
      </c>
      <c r="J250" s="142">
        <f t="shared" si="3"/>
        <v>8.1199999999999992</v>
      </c>
      <c r="K250" s="145">
        <v>8.16</v>
      </c>
      <c r="L250" s="141">
        <f t="shared" si="4"/>
        <v>8.1999999999999993</v>
      </c>
      <c r="M250" s="141">
        <f t="shared" si="5"/>
        <v>8.24</v>
      </c>
      <c r="N250" s="141">
        <f t="shared" si="6"/>
        <v>8.2799999999999994</v>
      </c>
      <c r="O250" s="141">
        <f t="shared" si="7"/>
        <v>8.32</v>
      </c>
      <c r="P250" s="139">
        <v>8.36</v>
      </c>
      <c r="Q250" s="142">
        <f t="shared" si="8"/>
        <v>8.3859999999999992</v>
      </c>
      <c r="R250" s="142">
        <f t="shared" si="9"/>
        <v>8.411999999999999</v>
      </c>
      <c r="S250" s="142">
        <f t="shared" si="10"/>
        <v>8.4380000000000006</v>
      </c>
      <c r="T250" s="142">
        <f t="shared" si="11"/>
        <v>8.4640000000000004</v>
      </c>
      <c r="U250" s="146">
        <v>8.49</v>
      </c>
    </row>
    <row r="251" spans="1:21">
      <c r="A251" s="147">
        <v>42775</v>
      </c>
      <c r="B251" s="144">
        <v>8.74</v>
      </c>
      <c r="C251" s="139">
        <v>8.2899999999999991</v>
      </c>
      <c r="D251" s="145">
        <v>8.1</v>
      </c>
      <c r="E251" s="141">
        <f t="shared" si="0"/>
        <v>8.0549999999999997</v>
      </c>
      <c r="F251" s="145">
        <v>8.01</v>
      </c>
      <c r="G251" s="141">
        <f t="shared" si="1"/>
        <v>8.0350000000000001</v>
      </c>
      <c r="H251" s="139">
        <v>8.06</v>
      </c>
      <c r="I251" s="142">
        <f t="shared" si="2"/>
        <v>8.1066666666666674</v>
      </c>
      <c r="J251" s="142">
        <f t="shared" si="3"/>
        <v>8.1533333333333324</v>
      </c>
      <c r="K251" s="145">
        <v>8.1999999999999993</v>
      </c>
      <c r="L251" s="141">
        <f t="shared" si="4"/>
        <v>8.24</v>
      </c>
      <c r="M251" s="141">
        <f t="shared" si="5"/>
        <v>8.2799999999999994</v>
      </c>
      <c r="N251" s="141">
        <f t="shared" si="6"/>
        <v>8.32</v>
      </c>
      <c r="O251" s="141">
        <f t="shared" si="7"/>
        <v>8.36</v>
      </c>
      <c r="P251" s="139">
        <v>8.4</v>
      </c>
      <c r="Q251" s="142">
        <f t="shared" si="8"/>
        <v>8.4239999999999995</v>
      </c>
      <c r="R251" s="142">
        <f t="shared" si="9"/>
        <v>8.4480000000000004</v>
      </c>
      <c r="S251" s="142">
        <f t="shared" si="10"/>
        <v>8.4719999999999995</v>
      </c>
      <c r="T251" s="142">
        <f t="shared" si="11"/>
        <v>8.4960000000000004</v>
      </c>
      <c r="U251" s="146">
        <v>8.52</v>
      </c>
    </row>
    <row r="252" spans="1:21">
      <c r="A252" s="147">
        <v>42774</v>
      </c>
      <c r="B252" s="144">
        <v>8.75</v>
      </c>
      <c r="C252" s="139">
        <v>8.32</v>
      </c>
      <c r="D252" s="145">
        <v>8.14</v>
      </c>
      <c r="E252" s="141">
        <f t="shared" si="0"/>
        <v>8.1050000000000004</v>
      </c>
      <c r="F252" s="145">
        <v>8.07</v>
      </c>
      <c r="G252" s="141">
        <f t="shared" si="1"/>
        <v>8.1000000000000014</v>
      </c>
      <c r="H252" s="139">
        <v>8.1300000000000008</v>
      </c>
      <c r="I252" s="142">
        <f t="shared" si="2"/>
        <v>8.1733333333333338</v>
      </c>
      <c r="J252" s="142">
        <f t="shared" si="3"/>
        <v>8.2166666666666668</v>
      </c>
      <c r="K252" s="145">
        <v>8.26</v>
      </c>
      <c r="L252" s="141">
        <f t="shared" si="4"/>
        <v>8.2899999999999991</v>
      </c>
      <c r="M252" s="141">
        <f t="shared" si="5"/>
        <v>8.32</v>
      </c>
      <c r="N252" s="141">
        <f t="shared" si="6"/>
        <v>8.35</v>
      </c>
      <c r="O252" s="141">
        <f t="shared" si="7"/>
        <v>8.3800000000000008</v>
      </c>
      <c r="P252" s="139">
        <v>8.41</v>
      </c>
      <c r="Q252" s="142">
        <f t="shared" si="8"/>
        <v>8.4280000000000008</v>
      </c>
      <c r="R252" s="142">
        <f t="shared" si="9"/>
        <v>8.4459999999999997</v>
      </c>
      <c r="S252" s="142">
        <f t="shared" si="10"/>
        <v>8.4640000000000004</v>
      </c>
      <c r="T252" s="142">
        <f t="shared" si="11"/>
        <v>8.4819999999999993</v>
      </c>
      <c r="U252" s="146">
        <v>8.5</v>
      </c>
    </row>
    <row r="253" spans="1:21">
      <c r="A253" s="147">
        <v>42773</v>
      </c>
      <c r="B253" s="144">
        <v>8.73</v>
      </c>
      <c r="C253" s="139">
        <v>8.3000000000000007</v>
      </c>
      <c r="D253" s="145">
        <v>8.14</v>
      </c>
      <c r="E253" s="141">
        <f t="shared" si="0"/>
        <v>8.1050000000000004</v>
      </c>
      <c r="F253" s="145">
        <v>8.07</v>
      </c>
      <c r="G253" s="141">
        <f t="shared" si="1"/>
        <v>8.1000000000000014</v>
      </c>
      <c r="H253" s="139">
        <v>8.1300000000000008</v>
      </c>
      <c r="I253" s="142">
        <f t="shared" si="2"/>
        <v>8.18</v>
      </c>
      <c r="J253" s="142">
        <f t="shared" si="3"/>
        <v>8.23</v>
      </c>
      <c r="K253" s="145">
        <v>8.2799999999999994</v>
      </c>
      <c r="L253" s="141">
        <f t="shared" si="4"/>
        <v>8.3159999999999989</v>
      </c>
      <c r="M253" s="141">
        <f t="shared" si="5"/>
        <v>8.3520000000000003</v>
      </c>
      <c r="N253" s="141">
        <f t="shared" si="6"/>
        <v>8.3879999999999999</v>
      </c>
      <c r="O253" s="141">
        <f t="shared" si="7"/>
        <v>8.4240000000000013</v>
      </c>
      <c r="P253" s="139">
        <v>8.4600000000000009</v>
      </c>
      <c r="Q253" s="142">
        <f t="shared" si="8"/>
        <v>8.48</v>
      </c>
      <c r="R253" s="142">
        <f t="shared" si="9"/>
        <v>8.5</v>
      </c>
      <c r="S253" s="142">
        <f t="shared" si="10"/>
        <v>8.5200000000000014</v>
      </c>
      <c r="T253" s="142">
        <f t="shared" si="11"/>
        <v>8.5400000000000009</v>
      </c>
      <c r="U253" s="146">
        <v>8.56</v>
      </c>
    </row>
    <row r="254" spans="1:21">
      <c r="A254" s="147">
        <v>42772</v>
      </c>
      <c r="B254" s="144">
        <v>8.7200000000000006</v>
      </c>
      <c r="C254" s="139">
        <v>8.27</v>
      </c>
      <c r="D254" s="145">
        <v>8.06</v>
      </c>
      <c r="E254" s="141">
        <f t="shared" si="0"/>
        <v>8.01</v>
      </c>
      <c r="F254" s="145">
        <v>7.96</v>
      </c>
      <c r="G254" s="141">
        <f t="shared" si="1"/>
        <v>7.9849999999999994</v>
      </c>
      <c r="H254" s="139">
        <v>8.01</v>
      </c>
      <c r="I254" s="142">
        <f t="shared" si="2"/>
        <v>8.0666666666666664</v>
      </c>
      <c r="J254" s="142">
        <f t="shared" si="3"/>
        <v>8.1233333333333331</v>
      </c>
      <c r="K254" s="145">
        <v>8.18</v>
      </c>
      <c r="L254" s="141">
        <f t="shared" si="4"/>
        <v>8.2279999999999998</v>
      </c>
      <c r="M254" s="141">
        <f t="shared" si="5"/>
        <v>8.2759999999999998</v>
      </c>
      <c r="N254" s="141">
        <f t="shared" si="6"/>
        <v>8.3239999999999998</v>
      </c>
      <c r="O254" s="141">
        <f t="shared" si="7"/>
        <v>8.3719999999999999</v>
      </c>
      <c r="P254" s="139">
        <v>8.42</v>
      </c>
      <c r="Q254" s="142">
        <f t="shared" si="8"/>
        <v>8.4499999999999993</v>
      </c>
      <c r="R254" s="142">
        <f t="shared" si="9"/>
        <v>8.48</v>
      </c>
      <c r="S254" s="142">
        <f t="shared" si="10"/>
        <v>8.51</v>
      </c>
      <c r="T254" s="142">
        <f t="shared" si="11"/>
        <v>8.5400000000000009</v>
      </c>
      <c r="U254" s="146">
        <v>8.57</v>
      </c>
    </row>
    <row r="255" spans="1:21">
      <c r="A255" s="147">
        <v>42769</v>
      </c>
      <c r="B255" s="144">
        <v>8.68</v>
      </c>
      <c r="C255" s="139">
        <v>8.23</v>
      </c>
      <c r="D255" s="145">
        <v>8.09</v>
      </c>
      <c r="E255" s="141">
        <f t="shared" si="0"/>
        <v>8.0500000000000007</v>
      </c>
      <c r="F255" s="145">
        <v>8.01</v>
      </c>
      <c r="G255" s="141">
        <f t="shared" si="1"/>
        <v>8.0249999999999986</v>
      </c>
      <c r="H255" s="139">
        <v>8.0399999999999991</v>
      </c>
      <c r="I255" s="142">
        <f t="shared" si="2"/>
        <v>8.09</v>
      </c>
      <c r="J255" s="142">
        <f t="shared" si="3"/>
        <v>8.1399999999999988</v>
      </c>
      <c r="K255" s="145">
        <v>8.19</v>
      </c>
      <c r="L255" s="141">
        <f t="shared" si="4"/>
        <v>8.2419999999999991</v>
      </c>
      <c r="M255" s="141">
        <f t="shared" si="5"/>
        <v>8.2939999999999987</v>
      </c>
      <c r="N255" s="141">
        <f t="shared" si="6"/>
        <v>8.3460000000000001</v>
      </c>
      <c r="O255" s="141">
        <f t="shared" si="7"/>
        <v>8.3979999999999997</v>
      </c>
      <c r="P255" s="139">
        <v>8.4499999999999993</v>
      </c>
      <c r="Q255" s="142">
        <f t="shared" si="8"/>
        <v>8.4859999999999989</v>
      </c>
      <c r="R255" s="142">
        <f t="shared" si="9"/>
        <v>8.5220000000000002</v>
      </c>
      <c r="S255" s="142">
        <f t="shared" si="10"/>
        <v>8.5579999999999998</v>
      </c>
      <c r="T255" s="142">
        <f t="shared" si="11"/>
        <v>8.5940000000000012</v>
      </c>
      <c r="U255" s="146">
        <v>8.6300000000000008</v>
      </c>
    </row>
    <row r="256" spans="1:21">
      <c r="A256" s="147">
        <v>42768</v>
      </c>
      <c r="B256" s="144">
        <v>8.6</v>
      </c>
      <c r="C256" s="139">
        <v>8.16</v>
      </c>
      <c r="D256" s="145">
        <v>8.0299999999999994</v>
      </c>
      <c r="E256" s="141">
        <f t="shared" si="0"/>
        <v>8.004999999999999</v>
      </c>
      <c r="F256" s="145">
        <v>7.98</v>
      </c>
      <c r="G256" s="141">
        <f t="shared" si="1"/>
        <v>8</v>
      </c>
      <c r="H256" s="139">
        <v>8.02</v>
      </c>
      <c r="I256" s="142">
        <f t="shared" si="2"/>
        <v>8.07</v>
      </c>
      <c r="J256" s="142">
        <f t="shared" si="3"/>
        <v>8.1199999999999992</v>
      </c>
      <c r="K256" s="145">
        <v>8.17</v>
      </c>
      <c r="L256" s="141">
        <f t="shared" si="4"/>
        <v>8.2200000000000006</v>
      </c>
      <c r="M256" s="141">
        <f t="shared" si="5"/>
        <v>8.27</v>
      </c>
      <c r="N256" s="141">
        <f t="shared" si="6"/>
        <v>8.32</v>
      </c>
      <c r="O256" s="141">
        <f t="shared" si="7"/>
        <v>8.3699999999999992</v>
      </c>
      <c r="P256" s="139">
        <v>8.42</v>
      </c>
      <c r="Q256" s="142">
        <f t="shared" si="8"/>
        <v>8.4540000000000006</v>
      </c>
      <c r="R256" s="142">
        <f t="shared" si="9"/>
        <v>8.4879999999999995</v>
      </c>
      <c r="S256" s="142">
        <f t="shared" si="10"/>
        <v>8.5220000000000002</v>
      </c>
      <c r="T256" s="142">
        <f t="shared" si="11"/>
        <v>8.5559999999999992</v>
      </c>
      <c r="U256" s="146">
        <v>8.59</v>
      </c>
    </row>
    <row r="257" spans="1:21">
      <c r="A257" s="147">
        <v>42767</v>
      </c>
      <c r="B257" s="144">
        <v>8.7100000000000009</v>
      </c>
      <c r="C257" s="139">
        <v>8.2100000000000009</v>
      </c>
      <c r="D257" s="145">
        <v>8.0299999999999994</v>
      </c>
      <c r="E257" s="141">
        <f t="shared" si="0"/>
        <v>8.004999999999999</v>
      </c>
      <c r="F257" s="145">
        <v>7.98</v>
      </c>
      <c r="G257" s="141">
        <f t="shared" si="1"/>
        <v>8.0250000000000004</v>
      </c>
      <c r="H257" s="139">
        <v>8.07</v>
      </c>
      <c r="I257" s="142">
        <f t="shared" si="2"/>
        <v>8.1366666666666667</v>
      </c>
      <c r="J257" s="142">
        <f t="shared" si="3"/>
        <v>8.2033333333333331</v>
      </c>
      <c r="K257" s="145">
        <v>8.27</v>
      </c>
      <c r="L257" s="141">
        <f t="shared" si="4"/>
        <v>8.33</v>
      </c>
      <c r="M257" s="141">
        <f t="shared" si="5"/>
        <v>8.39</v>
      </c>
      <c r="N257" s="141">
        <f t="shared" si="6"/>
        <v>8.4499999999999993</v>
      </c>
      <c r="O257" s="141">
        <f t="shared" si="7"/>
        <v>8.51</v>
      </c>
      <c r="P257" s="139">
        <v>8.57</v>
      </c>
      <c r="Q257" s="142">
        <f t="shared" si="8"/>
        <v>8.61</v>
      </c>
      <c r="R257" s="142">
        <f t="shared" si="9"/>
        <v>8.65</v>
      </c>
      <c r="S257" s="142">
        <f t="shared" si="10"/>
        <v>8.69</v>
      </c>
      <c r="T257" s="142">
        <f t="shared" si="11"/>
        <v>8.73</v>
      </c>
      <c r="U257" s="146">
        <v>8.77</v>
      </c>
    </row>
    <row r="258" spans="1:21">
      <c r="A258" s="137">
        <v>42766</v>
      </c>
      <c r="B258" s="144">
        <v>8.7100000000000009</v>
      </c>
      <c r="C258" s="139">
        <v>8.2799999999999994</v>
      </c>
      <c r="D258" s="145">
        <v>8.1</v>
      </c>
      <c r="E258" s="141">
        <f t="shared" si="0"/>
        <v>8.0549999999999997</v>
      </c>
      <c r="F258" s="145">
        <v>8.01</v>
      </c>
      <c r="G258" s="141">
        <f t="shared" si="1"/>
        <v>8.0399999999999991</v>
      </c>
      <c r="H258" s="139">
        <v>8.07</v>
      </c>
      <c r="I258" s="142">
        <f t="shared" si="2"/>
        <v>8.1333333333333329</v>
      </c>
      <c r="J258" s="142">
        <f t="shared" si="3"/>
        <v>8.1966666666666672</v>
      </c>
      <c r="K258" s="145">
        <v>8.26</v>
      </c>
      <c r="L258" s="141">
        <f t="shared" si="4"/>
        <v>8.3159999999999989</v>
      </c>
      <c r="M258" s="141">
        <f t="shared" si="5"/>
        <v>8.3719999999999999</v>
      </c>
      <c r="N258" s="141">
        <f t="shared" si="6"/>
        <v>8.427999999999999</v>
      </c>
      <c r="O258" s="141">
        <f t="shared" si="7"/>
        <v>8.484</v>
      </c>
      <c r="P258" s="139">
        <v>8.5399999999999991</v>
      </c>
      <c r="Q258" s="142">
        <f t="shared" si="8"/>
        <v>8.58</v>
      </c>
      <c r="R258" s="142">
        <f t="shared" si="9"/>
        <v>8.6199999999999992</v>
      </c>
      <c r="S258" s="142">
        <f t="shared" si="10"/>
        <v>8.66</v>
      </c>
      <c r="T258" s="142">
        <f t="shared" si="11"/>
        <v>8.6999999999999993</v>
      </c>
      <c r="U258" s="146">
        <v>8.74</v>
      </c>
    </row>
    <row r="259" spans="1:21">
      <c r="A259" s="137">
        <v>42765</v>
      </c>
      <c r="B259" s="144">
        <v>8.6</v>
      </c>
      <c r="C259" s="139">
        <v>8.1999999999999993</v>
      </c>
      <c r="D259" s="145">
        <v>8.0500000000000007</v>
      </c>
      <c r="E259" s="141">
        <f t="shared" si="0"/>
        <v>8.0300000000000011</v>
      </c>
      <c r="F259" s="145">
        <v>8.01</v>
      </c>
      <c r="G259" s="141">
        <f t="shared" si="1"/>
        <v>8.0649999999999995</v>
      </c>
      <c r="H259" s="139">
        <v>8.1199999999999992</v>
      </c>
      <c r="I259" s="142">
        <f t="shared" si="2"/>
        <v>8.1933333333333334</v>
      </c>
      <c r="J259" s="142">
        <f t="shared" si="3"/>
        <v>8.2666666666666657</v>
      </c>
      <c r="K259" s="145">
        <v>8.34</v>
      </c>
      <c r="L259" s="141">
        <f t="shared" si="4"/>
        <v>8.4019999999999992</v>
      </c>
      <c r="M259" s="141">
        <f t="shared" si="5"/>
        <v>8.4640000000000004</v>
      </c>
      <c r="N259" s="141">
        <f t="shared" si="6"/>
        <v>8.5259999999999998</v>
      </c>
      <c r="O259" s="141">
        <f t="shared" si="7"/>
        <v>8.588000000000001</v>
      </c>
      <c r="P259" s="139">
        <v>8.65</v>
      </c>
      <c r="Q259" s="142">
        <f t="shared" si="8"/>
        <v>8.6880000000000006</v>
      </c>
      <c r="R259" s="142">
        <f t="shared" si="9"/>
        <v>8.7260000000000009</v>
      </c>
      <c r="S259" s="142">
        <f t="shared" si="10"/>
        <v>8.7639999999999993</v>
      </c>
      <c r="T259" s="142">
        <f t="shared" si="11"/>
        <v>8.8019999999999996</v>
      </c>
      <c r="U259" s="146">
        <v>8.84</v>
      </c>
    </row>
    <row r="260" spans="1:21">
      <c r="A260" s="137">
        <v>42762</v>
      </c>
      <c r="B260" s="144">
        <v>8.58</v>
      </c>
      <c r="C260" s="139">
        <v>8.16</v>
      </c>
      <c r="D260" s="145">
        <v>8.02</v>
      </c>
      <c r="E260" s="141">
        <f t="shared" si="0"/>
        <v>7.99</v>
      </c>
      <c r="F260" s="145">
        <v>7.96</v>
      </c>
      <c r="G260" s="141">
        <f t="shared" si="1"/>
        <v>8</v>
      </c>
      <c r="H260" s="139">
        <v>8.0399999999999991</v>
      </c>
      <c r="I260" s="142">
        <f t="shared" si="2"/>
        <v>8.11</v>
      </c>
      <c r="J260" s="142">
        <f t="shared" si="3"/>
        <v>8.18</v>
      </c>
      <c r="K260" s="145">
        <v>8.25</v>
      </c>
      <c r="L260" s="141">
        <f t="shared" si="4"/>
        <v>8.3119999999999994</v>
      </c>
      <c r="M260" s="141">
        <f t="shared" si="5"/>
        <v>8.3740000000000006</v>
      </c>
      <c r="N260" s="141">
        <f t="shared" si="6"/>
        <v>8.4359999999999999</v>
      </c>
      <c r="O260" s="141">
        <f t="shared" si="7"/>
        <v>8.4980000000000011</v>
      </c>
      <c r="P260" s="139">
        <v>8.56</v>
      </c>
      <c r="Q260" s="142">
        <f t="shared" si="8"/>
        <v>8.6</v>
      </c>
      <c r="R260" s="142">
        <f t="shared" si="9"/>
        <v>8.64</v>
      </c>
      <c r="S260" s="142">
        <f t="shared" si="10"/>
        <v>8.68</v>
      </c>
      <c r="T260" s="142">
        <f t="shared" si="11"/>
        <v>8.7200000000000006</v>
      </c>
      <c r="U260" s="146">
        <v>8.76</v>
      </c>
    </row>
    <row r="261" spans="1:21">
      <c r="A261" s="137">
        <v>42761</v>
      </c>
      <c r="B261" s="144">
        <v>8.66</v>
      </c>
      <c r="C261" s="139">
        <v>8.26</v>
      </c>
      <c r="D261" s="145">
        <v>8.1300000000000008</v>
      </c>
      <c r="E261" s="141">
        <f t="shared" si="0"/>
        <v>8.1150000000000002</v>
      </c>
      <c r="F261" s="145">
        <v>8.1</v>
      </c>
      <c r="G261" s="141">
        <f t="shared" si="1"/>
        <v>8.14</v>
      </c>
      <c r="H261" s="139">
        <v>8.18</v>
      </c>
      <c r="I261" s="142">
        <f t="shared" si="2"/>
        <v>8.2433333333333323</v>
      </c>
      <c r="J261" s="142">
        <f t="shared" si="3"/>
        <v>8.3066666666666666</v>
      </c>
      <c r="K261" s="145">
        <v>8.3699999999999992</v>
      </c>
      <c r="L261" s="141">
        <f t="shared" si="4"/>
        <v>8.4319999999999986</v>
      </c>
      <c r="M261" s="141">
        <f t="shared" si="5"/>
        <v>8.4939999999999998</v>
      </c>
      <c r="N261" s="141">
        <f t="shared" si="6"/>
        <v>8.5559999999999992</v>
      </c>
      <c r="O261" s="141">
        <f t="shared" si="7"/>
        <v>8.6180000000000003</v>
      </c>
      <c r="P261" s="139">
        <v>8.68</v>
      </c>
      <c r="Q261" s="142">
        <f t="shared" si="8"/>
        <v>8.7200000000000006</v>
      </c>
      <c r="R261" s="142">
        <f t="shared" si="9"/>
        <v>8.76</v>
      </c>
      <c r="S261" s="142">
        <f t="shared" si="10"/>
        <v>8.8000000000000007</v>
      </c>
      <c r="T261" s="142">
        <f t="shared" si="11"/>
        <v>8.84</v>
      </c>
      <c r="U261" s="146">
        <v>8.8800000000000008</v>
      </c>
    </row>
    <row r="262" spans="1:21">
      <c r="A262" s="137">
        <v>42760</v>
      </c>
      <c r="B262" s="144">
        <v>8.39</v>
      </c>
      <c r="C262" s="139">
        <v>8.1</v>
      </c>
      <c r="D262" s="145">
        <v>8.02</v>
      </c>
      <c r="E262" s="141">
        <f t="shared" si="0"/>
        <v>8.0350000000000001</v>
      </c>
      <c r="F262" s="145">
        <v>8.0500000000000007</v>
      </c>
      <c r="G262" s="141">
        <f t="shared" si="1"/>
        <v>8.1050000000000004</v>
      </c>
      <c r="H262" s="139">
        <v>8.16</v>
      </c>
      <c r="I262" s="142">
        <f t="shared" si="2"/>
        <v>8.2333333333333343</v>
      </c>
      <c r="J262" s="142">
        <f t="shared" si="3"/>
        <v>8.3066666666666666</v>
      </c>
      <c r="K262" s="145">
        <v>8.3800000000000008</v>
      </c>
      <c r="L262" s="141">
        <f t="shared" si="4"/>
        <v>8.4500000000000011</v>
      </c>
      <c r="M262" s="141">
        <f t="shared" si="5"/>
        <v>8.5200000000000014</v>
      </c>
      <c r="N262" s="141">
        <f t="shared" si="6"/>
        <v>8.59</v>
      </c>
      <c r="O262" s="141">
        <f t="shared" si="7"/>
        <v>8.66</v>
      </c>
      <c r="P262" s="139">
        <v>8.73</v>
      </c>
      <c r="Q262" s="142">
        <f t="shared" si="8"/>
        <v>8.7780000000000005</v>
      </c>
      <c r="R262" s="142">
        <f t="shared" si="9"/>
        <v>8.8260000000000005</v>
      </c>
      <c r="S262" s="142">
        <f t="shared" si="10"/>
        <v>8.8740000000000006</v>
      </c>
      <c r="T262" s="142">
        <f t="shared" si="11"/>
        <v>8.9220000000000006</v>
      </c>
      <c r="U262" s="146">
        <v>8.9700000000000006</v>
      </c>
    </row>
    <row r="263" spans="1:21">
      <c r="A263" s="137">
        <v>42759</v>
      </c>
      <c r="B263" s="144">
        <v>8.33</v>
      </c>
      <c r="C263" s="139">
        <v>8.07</v>
      </c>
      <c r="D263" s="145">
        <v>7.99</v>
      </c>
      <c r="E263" s="141">
        <f t="shared" si="0"/>
        <v>7.9749999999999996</v>
      </c>
      <c r="F263" s="145">
        <v>7.96</v>
      </c>
      <c r="G263" s="141">
        <f t="shared" si="1"/>
        <v>7.9949999999999992</v>
      </c>
      <c r="H263" s="139">
        <v>8.0299999999999994</v>
      </c>
      <c r="I263" s="142">
        <f t="shared" si="2"/>
        <v>8.1033333333333335</v>
      </c>
      <c r="J263" s="142">
        <f t="shared" si="3"/>
        <v>8.1766666666666659</v>
      </c>
      <c r="K263" s="145">
        <v>8.25</v>
      </c>
      <c r="L263" s="141">
        <f t="shared" si="4"/>
        <v>8.3239999999999998</v>
      </c>
      <c r="M263" s="141">
        <f t="shared" si="5"/>
        <v>8.3979999999999997</v>
      </c>
      <c r="N263" s="141">
        <f t="shared" si="6"/>
        <v>8.4719999999999995</v>
      </c>
      <c r="O263" s="141">
        <f t="shared" si="7"/>
        <v>8.5459999999999994</v>
      </c>
      <c r="P263" s="139">
        <v>8.6199999999999992</v>
      </c>
      <c r="Q263" s="142">
        <f t="shared" si="8"/>
        <v>8.6719999999999988</v>
      </c>
      <c r="R263" s="142">
        <f t="shared" si="9"/>
        <v>8.7240000000000002</v>
      </c>
      <c r="S263" s="142">
        <f t="shared" si="10"/>
        <v>8.7759999999999998</v>
      </c>
      <c r="T263" s="142">
        <f t="shared" si="11"/>
        <v>8.8280000000000012</v>
      </c>
      <c r="U263" s="146">
        <v>8.8800000000000008</v>
      </c>
    </row>
    <row r="264" spans="1:21">
      <c r="A264" s="137">
        <v>42758</v>
      </c>
      <c r="B264" s="144">
        <v>8.32</v>
      </c>
      <c r="C264" s="139">
        <v>8.0500000000000007</v>
      </c>
      <c r="D264" s="145">
        <v>7.95</v>
      </c>
      <c r="E264" s="141">
        <f t="shared" si="0"/>
        <v>7.93</v>
      </c>
      <c r="F264" s="145">
        <v>7.91</v>
      </c>
      <c r="G264" s="141">
        <f t="shared" si="1"/>
        <v>7.9450000000000003</v>
      </c>
      <c r="H264" s="139">
        <v>7.98</v>
      </c>
      <c r="I264" s="142">
        <f t="shared" si="2"/>
        <v>8.0533333333333328</v>
      </c>
      <c r="J264" s="142">
        <f t="shared" si="3"/>
        <v>8.1266666666666669</v>
      </c>
      <c r="K264" s="145">
        <v>8.1999999999999993</v>
      </c>
      <c r="L264" s="141">
        <f t="shared" si="4"/>
        <v>8.2759999999999998</v>
      </c>
      <c r="M264" s="141">
        <f t="shared" si="5"/>
        <v>8.3520000000000003</v>
      </c>
      <c r="N264" s="141">
        <f t="shared" si="6"/>
        <v>8.427999999999999</v>
      </c>
      <c r="O264" s="141">
        <f t="shared" si="7"/>
        <v>8.5039999999999996</v>
      </c>
      <c r="P264" s="139">
        <v>8.58</v>
      </c>
      <c r="Q264" s="142">
        <f t="shared" si="8"/>
        <v>8.6319999999999997</v>
      </c>
      <c r="R264" s="142">
        <f t="shared" si="9"/>
        <v>8.6839999999999993</v>
      </c>
      <c r="S264" s="142">
        <f t="shared" si="10"/>
        <v>8.7360000000000007</v>
      </c>
      <c r="T264" s="142">
        <f t="shared" si="11"/>
        <v>8.7880000000000003</v>
      </c>
      <c r="U264" s="146">
        <v>8.84</v>
      </c>
    </row>
    <row r="265" spans="1:21">
      <c r="A265" s="137">
        <v>42755</v>
      </c>
      <c r="B265" s="144">
        <v>8.36</v>
      </c>
      <c r="C265" s="139">
        <v>8.0399999999999991</v>
      </c>
      <c r="D265" s="145">
        <v>7.93</v>
      </c>
      <c r="E265" s="141">
        <f t="shared" si="0"/>
        <v>7.915</v>
      </c>
      <c r="F265" s="145">
        <v>7.9</v>
      </c>
      <c r="G265" s="141">
        <f t="shared" si="1"/>
        <v>7.94</v>
      </c>
      <c r="H265" s="139">
        <v>7.98</v>
      </c>
      <c r="I265" s="142">
        <f t="shared" si="2"/>
        <v>8.0500000000000007</v>
      </c>
      <c r="J265" s="142">
        <f t="shared" si="3"/>
        <v>8.1199999999999992</v>
      </c>
      <c r="K265" s="145">
        <v>8.19</v>
      </c>
      <c r="L265" s="141">
        <f t="shared" si="4"/>
        <v>8.2560000000000002</v>
      </c>
      <c r="M265" s="141">
        <f t="shared" si="5"/>
        <v>8.3219999999999992</v>
      </c>
      <c r="N265" s="141">
        <f t="shared" si="6"/>
        <v>8.3879999999999999</v>
      </c>
      <c r="O265" s="141">
        <f t="shared" si="7"/>
        <v>8.4539999999999988</v>
      </c>
      <c r="P265" s="139">
        <v>8.52</v>
      </c>
      <c r="Q265" s="142">
        <f t="shared" si="8"/>
        <v>8.5659999999999989</v>
      </c>
      <c r="R265" s="142">
        <f t="shared" si="9"/>
        <v>8.6120000000000001</v>
      </c>
      <c r="S265" s="142">
        <f t="shared" si="10"/>
        <v>8.6579999999999995</v>
      </c>
      <c r="T265" s="142">
        <f t="shared" si="11"/>
        <v>8.7040000000000006</v>
      </c>
      <c r="U265" s="146">
        <v>8.75</v>
      </c>
    </row>
    <row r="266" spans="1:21">
      <c r="A266" s="137">
        <v>42754</v>
      </c>
      <c r="B266" s="144">
        <v>8.31</v>
      </c>
      <c r="C266" s="139">
        <v>8.0500000000000007</v>
      </c>
      <c r="D266" s="145">
        <v>7.97</v>
      </c>
      <c r="E266" s="141">
        <f t="shared" si="0"/>
        <v>7.9550000000000001</v>
      </c>
      <c r="F266" s="145">
        <v>7.94</v>
      </c>
      <c r="G266" s="141">
        <f t="shared" si="1"/>
        <v>7.9649999999999999</v>
      </c>
      <c r="H266" s="139">
        <v>7.99</v>
      </c>
      <c r="I266" s="142">
        <f t="shared" si="2"/>
        <v>8.0400000000000009</v>
      </c>
      <c r="J266" s="142">
        <f t="shared" si="3"/>
        <v>8.09</v>
      </c>
      <c r="K266" s="145">
        <v>8.14</v>
      </c>
      <c r="L266" s="141">
        <f t="shared" si="4"/>
        <v>8.1859999999999999</v>
      </c>
      <c r="M266" s="141">
        <f t="shared" si="5"/>
        <v>8.2319999999999993</v>
      </c>
      <c r="N266" s="141">
        <f t="shared" si="6"/>
        <v>8.2780000000000005</v>
      </c>
      <c r="O266" s="141">
        <f t="shared" si="7"/>
        <v>8.3239999999999998</v>
      </c>
      <c r="P266" s="139">
        <v>8.3699999999999992</v>
      </c>
      <c r="Q266" s="142">
        <f t="shared" si="8"/>
        <v>8.3979999999999997</v>
      </c>
      <c r="R266" s="142">
        <f t="shared" si="9"/>
        <v>8.4260000000000002</v>
      </c>
      <c r="S266" s="142">
        <f t="shared" si="10"/>
        <v>8.4539999999999988</v>
      </c>
      <c r="T266" s="142">
        <f t="shared" si="11"/>
        <v>8.4819999999999993</v>
      </c>
      <c r="U266" s="146">
        <v>8.51</v>
      </c>
    </row>
    <row r="267" spans="1:21">
      <c r="A267" s="137">
        <v>42753</v>
      </c>
      <c r="B267" s="144">
        <v>8.33</v>
      </c>
      <c r="C267" s="139">
        <v>8.09</v>
      </c>
      <c r="D267" s="145">
        <v>7.97</v>
      </c>
      <c r="E267" s="141">
        <f t="shared" si="0"/>
        <v>7.9450000000000003</v>
      </c>
      <c r="F267" s="145">
        <v>7.92</v>
      </c>
      <c r="G267" s="141">
        <f t="shared" si="1"/>
        <v>7.95</v>
      </c>
      <c r="H267" s="139">
        <v>7.98</v>
      </c>
      <c r="I267" s="142">
        <f t="shared" si="2"/>
        <v>8.0300000000000011</v>
      </c>
      <c r="J267" s="142">
        <f t="shared" si="3"/>
        <v>8.08</v>
      </c>
      <c r="K267" s="145">
        <v>8.1300000000000008</v>
      </c>
      <c r="L267" s="141">
        <f t="shared" si="4"/>
        <v>8.1840000000000011</v>
      </c>
      <c r="M267" s="141">
        <f t="shared" si="5"/>
        <v>8.2380000000000013</v>
      </c>
      <c r="N267" s="141">
        <f t="shared" si="6"/>
        <v>8.2919999999999998</v>
      </c>
      <c r="O267" s="141">
        <f t="shared" si="7"/>
        <v>8.3460000000000001</v>
      </c>
      <c r="P267" s="139">
        <v>8.4</v>
      </c>
      <c r="Q267" s="142">
        <f t="shared" si="8"/>
        <v>8.4359999999999999</v>
      </c>
      <c r="R267" s="142">
        <f t="shared" si="9"/>
        <v>8.4719999999999995</v>
      </c>
      <c r="S267" s="142">
        <f t="shared" si="10"/>
        <v>8.5080000000000009</v>
      </c>
      <c r="T267" s="142">
        <f t="shared" si="11"/>
        <v>8.5440000000000005</v>
      </c>
      <c r="U267" s="146">
        <v>8.58</v>
      </c>
    </row>
    <row r="268" spans="1:21">
      <c r="A268" s="137">
        <v>42752</v>
      </c>
      <c r="B268" s="144">
        <v>8.32</v>
      </c>
      <c r="C268" s="139">
        <v>8.09</v>
      </c>
      <c r="D268" s="145">
        <v>7.98</v>
      </c>
      <c r="E268" s="141">
        <f t="shared" si="0"/>
        <v>7.9450000000000003</v>
      </c>
      <c r="F268" s="145">
        <v>7.91</v>
      </c>
      <c r="G268" s="141">
        <f t="shared" si="1"/>
        <v>7.93</v>
      </c>
      <c r="H268" s="139">
        <v>7.95</v>
      </c>
      <c r="I268" s="142">
        <f t="shared" si="2"/>
        <v>8</v>
      </c>
      <c r="J268" s="142">
        <f t="shared" si="3"/>
        <v>8.0500000000000007</v>
      </c>
      <c r="K268" s="145">
        <v>8.1</v>
      </c>
      <c r="L268" s="141">
        <f t="shared" si="4"/>
        <v>8.1539999999999999</v>
      </c>
      <c r="M268" s="141">
        <f t="shared" si="5"/>
        <v>8.2080000000000002</v>
      </c>
      <c r="N268" s="141">
        <f t="shared" si="6"/>
        <v>8.2619999999999987</v>
      </c>
      <c r="O268" s="141">
        <f t="shared" si="7"/>
        <v>8.3159999999999989</v>
      </c>
      <c r="P268" s="139">
        <v>8.3699999999999992</v>
      </c>
      <c r="Q268" s="142">
        <f t="shared" si="8"/>
        <v>8.41</v>
      </c>
      <c r="R268" s="142">
        <f t="shared" si="9"/>
        <v>8.4499999999999993</v>
      </c>
      <c r="S268" s="142">
        <f t="shared" si="10"/>
        <v>8.49</v>
      </c>
      <c r="T268" s="142">
        <f t="shared" si="11"/>
        <v>8.5299999999999994</v>
      </c>
      <c r="U268" s="146">
        <v>8.57</v>
      </c>
    </row>
    <row r="269" spans="1:21">
      <c r="A269" s="137">
        <v>42751</v>
      </c>
      <c r="B269" s="144">
        <v>8.33</v>
      </c>
      <c r="C269" s="139">
        <v>8.1300000000000008</v>
      </c>
      <c r="D269" s="145">
        <v>8.0299999999999994</v>
      </c>
      <c r="E269" s="141">
        <f t="shared" si="0"/>
        <v>7.9949999999999992</v>
      </c>
      <c r="F269" s="145">
        <v>7.96</v>
      </c>
      <c r="G269" s="141">
        <f t="shared" si="1"/>
        <v>7.9749999999999996</v>
      </c>
      <c r="H269" s="139">
        <v>7.99</v>
      </c>
      <c r="I269" s="142">
        <f t="shared" si="2"/>
        <v>8.0366666666666671</v>
      </c>
      <c r="J269" s="142">
        <f t="shared" si="3"/>
        <v>8.0833333333333339</v>
      </c>
      <c r="K269" s="145">
        <v>8.1300000000000008</v>
      </c>
      <c r="L269" s="141">
        <f t="shared" si="4"/>
        <v>8.1840000000000011</v>
      </c>
      <c r="M269" s="141">
        <f t="shared" si="5"/>
        <v>8.2380000000000013</v>
      </c>
      <c r="N269" s="141">
        <f t="shared" si="6"/>
        <v>8.2919999999999998</v>
      </c>
      <c r="O269" s="141">
        <f t="shared" si="7"/>
        <v>8.3460000000000001</v>
      </c>
      <c r="P269" s="139">
        <v>8.4</v>
      </c>
      <c r="Q269" s="142">
        <f t="shared" si="8"/>
        <v>8.4420000000000002</v>
      </c>
      <c r="R269" s="142">
        <f t="shared" si="9"/>
        <v>8.484</v>
      </c>
      <c r="S269" s="142">
        <f t="shared" si="10"/>
        <v>8.5259999999999998</v>
      </c>
      <c r="T269" s="142">
        <f t="shared" si="11"/>
        <v>8.5679999999999996</v>
      </c>
      <c r="U269" s="146">
        <v>8.61</v>
      </c>
    </row>
    <row r="270" spans="1:21">
      <c r="A270" s="137">
        <v>42748</v>
      </c>
      <c r="B270" s="144">
        <v>8.36</v>
      </c>
      <c r="C270" s="139">
        <v>8.1199999999999992</v>
      </c>
      <c r="D270" s="145">
        <v>7.98</v>
      </c>
      <c r="E270" s="141">
        <f t="shared" si="0"/>
        <v>7.9350000000000005</v>
      </c>
      <c r="F270" s="145">
        <v>7.89</v>
      </c>
      <c r="G270" s="141">
        <f t="shared" si="1"/>
        <v>7.91</v>
      </c>
      <c r="H270" s="139">
        <v>7.93</v>
      </c>
      <c r="I270" s="142">
        <f t="shared" si="2"/>
        <v>7.9833333333333334</v>
      </c>
      <c r="J270" s="142">
        <f t="shared" si="3"/>
        <v>8.0366666666666671</v>
      </c>
      <c r="K270" s="145">
        <v>8.09</v>
      </c>
      <c r="L270" s="141">
        <f t="shared" si="4"/>
        <v>8.145999999999999</v>
      </c>
      <c r="M270" s="141">
        <f t="shared" si="5"/>
        <v>8.202</v>
      </c>
      <c r="N270" s="141">
        <f t="shared" si="6"/>
        <v>8.2579999999999991</v>
      </c>
      <c r="O270" s="141">
        <f t="shared" si="7"/>
        <v>8.3140000000000001</v>
      </c>
      <c r="P270" s="139">
        <v>8.3699999999999992</v>
      </c>
      <c r="Q270" s="142">
        <f t="shared" si="8"/>
        <v>8.411999999999999</v>
      </c>
      <c r="R270" s="142">
        <f t="shared" si="9"/>
        <v>8.4539999999999988</v>
      </c>
      <c r="S270" s="142">
        <f t="shared" si="10"/>
        <v>8.4960000000000004</v>
      </c>
      <c r="T270" s="142">
        <f t="shared" si="11"/>
        <v>8.5380000000000003</v>
      </c>
      <c r="U270" s="146">
        <v>8.58</v>
      </c>
    </row>
    <row r="271" spans="1:21">
      <c r="A271" s="137">
        <v>42747</v>
      </c>
      <c r="B271" s="144">
        <v>8.3800000000000008</v>
      </c>
      <c r="C271" s="139">
        <v>8.1300000000000008</v>
      </c>
      <c r="D271" s="145">
        <v>8</v>
      </c>
      <c r="E271" s="141">
        <f t="shared" si="0"/>
        <v>7.95</v>
      </c>
      <c r="F271" s="145">
        <v>7.9</v>
      </c>
      <c r="G271" s="141">
        <f t="shared" si="1"/>
        <v>7.92</v>
      </c>
      <c r="H271" s="139">
        <v>7.94</v>
      </c>
      <c r="I271" s="142">
        <f t="shared" si="2"/>
        <v>7.9866666666666672</v>
      </c>
      <c r="J271" s="142">
        <f t="shared" si="3"/>
        <v>8.0333333333333332</v>
      </c>
      <c r="K271" s="145">
        <v>8.08</v>
      </c>
      <c r="L271" s="141">
        <f t="shared" si="4"/>
        <v>8.1319999999999997</v>
      </c>
      <c r="M271" s="141">
        <f t="shared" si="5"/>
        <v>8.1839999999999993</v>
      </c>
      <c r="N271" s="141">
        <f t="shared" si="6"/>
        <v>8.2360000000000007</v>
      </c>
      <c r="O271" s="141">
        <f t="shared" si="7"/>
        <v>8.2880000000000003</v>
      </c>
      <c r="P271" s="139">
        <v>8.34</v>
      </c>
      <c r="Q271" s="142">
        <f t="shared" si="8"/>
        <v>8.379999999999999</v>
      </c>
      <c r="R271" s="142">
        <f t="shared" si="9"/>
        <v>8.42</v>
      </c>
      <c r="S271" s="142">
        <f t="shared" si="10"/>
        <v>8.4599999999999991</v>
      </c>
      <c r="T271" s="142">
        <f t="shared" si="11"/>
        <v>8.5</v>
      </c>
      <c r="U271" s="146">
        <v>8.5399999999999991</v>
      </c>
    </row>
    <row r="272" spans="1:21">
      <c r="A272" s="137">
        <v>42746</v>
      </c>
      <c r="B272" s="144">
        <v>8.4</v>
      </c>
      <c r="C272" s="139">
        <v>8.1999999999999993</v>
      </c>
      <c r="D272" s="145">
        <v>8.1</v>
      </c>
      <c r="E272" s="141">
        <f t="shared" si="0"/>
        <v>8.0749999999999993</v>
      </c>
      <c r="F272" s="145">
        <v>8.0500000000000007</v>
      </c>
      <c r="G272" s="141">
        <f t="shared" si="1"/>
        <v>8.0650000000000013</v>
      </c>
      <c r="H272" s="139">
        <v>8.08</v>
      </c>
      <c r="I272" s="142">
        <f t="shared" si="2"/>
        <v>8.1199999999999992</v>
      </c>
      <c r="J272" s="142">
        <f t="shared" si="3"/>
        <v>8.16</v>
      </c>
      <c r="K272" s="145">
        <v>8.1999999999999993</v>
      </c>
      <c r="L272" s="141">
        <f t="shared" si="4"/>
        <v>8.2459999999999987</v>
      </c>
      <c r="M272" s="141">
        <f t="shared" si="5"/>
        <v>8.2919999999999998</v>
      </c>
      <c r="N272" s="141">
        <f t="shared" si="6"/>
        <v>8.3379999999999992</v>
      </c>
      <c r="O272" s="141">
        <f t="shared" si="7"/>
        <v>8.3840000000000003</v>
      </c>
      <c r="P272" s="139">
        <v>8.43</v>
      </c>
      <c r="Q272" s="142">
        <f t="shared" si="8"/>
        <v>8.468</v>
      </c>
      <c r="R272" s="142">
        <f t="shared" si="9"/>
        <v>8.5060000000000002</v>
      </c>
      <c r="S272" s="142">
        <f t="shared" si="10"/>
        <v>8.5439999999999987</v>
      </c>
      <c r="T272" s="142">
        <f t="shared" si="11"/>
        <v>8.581999999999999</v>
      </c>
      <c r="U272" s="146">
        <v>8.6199999999999992</v>
      </c>
    </row>
    <row r="273" spans="1:21">
      <c r="A273" s="147">
        <v>42745</v>
      </c>
      <c r="B273" s="144">
        <v>8.36</v>
      </c>
      <c r="C273" s="139">
        <v>8.2100000000000009</v>
      </c>
      <c r="D273" s="145">
        <v>8.09</v>
      </c>
      <c r="E273" s="141">
        <f t="shared" si="0"/>
        <v>8.0449999999999999</v>
      </c>
      <c r="F273" s="145">
        <v>8</v>
      </c>
      <c r="G273" s="141">
        <f t="shared" si="1"/>
        <v>8.0150000000000006</v>
      </c>
      <c r="H273" s="139">
        <v>8.0299999999999994</v>
      </c>
      <c r="I273" s="142">
        <f t="shared" si="2"/>
        <v>8.0633333333333326</v>
      </c>
      <c r="J273" s="142">
        <f t="shared" si="3"/>
        <v>8.0966666666666676</v>
      </c>
      <c r="K273" s="145">
        <v>8.1300000000000008</v>
      </c>
      <c r="L273" s="141">
        <f t="shared" si="4"/>
        <v>8.1780000000000008</v>
      </c>
      <c r="M273" s="141">
        <f t="shared" si="5"/>
        <v>8.2260000000000009</v>
      </c>
      <c r="N273" s="141">
        <f t="shared" si="6"/>
        <v>8.2739999999999991</v>
      </c>
      <c r="O273" s="141">
        <f t="shared" si="7"/>
        <v>8.3219999999999992</v>
      </c>
      <c r="P273" s="139">
        <v>8.3699999999999992</v>
      </c>
      <c r="Q273" s="142">
        <f t="shared" si="8"/>
        <v>8.41</v>
      </c>
      <c r="R273" s="142">
        <f t="shared" si="9"/>
        <v>8.4499999999999993</v>
      </c>
      <c r="S273" s="142">
        <f t="shared" si="10"/>
        <v>8.49</v>
      </c>
      <c r="T273" s="142">
        <f t="shared" si="11"/>
        <v>8.5299999999999994</v>
      </c>
      <c r="U273" s="146">
        <v>8.57</v>
      </c>
    </row>
    <row r="274" spans="1:21">
      <c r="A274" s="147">
        <v>42744</v>
      </c>
      <c r="B274" s="144">
        <v>8.49</v>
      </c>
      <c r="C274" s="139">
        <v>8.23</v>
      </c>
      <c r="D274" s="145">
        <v>8.16</v>
      </c>
      <c r="E274" s="141">
        <f t="shared" si="0"/>
        <v>8.1349999999999998</v>
      </c>
      <c r="F274" s="145">
        <v>8.11</v>
      </c>
      <c r="G274" s="141">
        <f t="shared" si="1"/>
        <v>8.1149999999999984</v>
      </c>
      <c r="H274" s="139">
        <v>8.1199999999999992</v>
      </c>
      <c r="I274" s="142">
        <f t="shared" si="2"/>
        <v>8.15</v>
      </c>
      <c r="J274" s="142">
        <f t="shared" si="3"/>
        <v>8.18</v>
      </c>
      <c r="K274" s="145">
        <v>8.2100000000000009</v>
      </c>
      <c r="L274" s="141">
        <f t="shared" si="4"/>
        <v>8.2540000000000013</v>
      </c>
      <c r="M274" s="141">
        <f t="shared" si="5"/>
        <v>8.298</v>
      </c>
      <c r="N274" s="141">
        <f t="shared" si="6"/>
        <v>8.3420000000000005</v>
      </c>
      <c r="O274" s="141">
        <f t="shared" si="7"/>
        <v>8.3859999999999992</v>
      </c>
      <c r="P274" s="139">
        <v>8.43</v>
      </c>
      <c r="Q274" s="142">
        <f t="shared" si="8"/>
        <v>8.4700000000000006</v>
      </c>
      <c r="R274" s="142">
        <f t="shared" si="9"/>
        <v>8.51</v>
      </c>
      <c r="S274" s="142">
        <f t="shared" si="10"/>
        <v>8.5500000000000007</v>
      </c>
      <c r="T274" s="142">
        <f t="shared" si="11"/>
        <v>8.59</v>
      </c>
      <c r="U274" s="146">
        <v>8.6300000000000008</v>
      </c>
    </row>
    <row r="275" spans="1:21">
      <c r="A275" s="147">
        <v>42741</v>
      </c>
      <c r="B275" s="144">
        <v>8.35</v>
      </c>
      <c r="C275" s="139">
        <v>8.24</v>
      </c>
      <c r="D275" s="145">
        <v>8.17</v>
      </c>
      <c r="E275" s="141">
        <f t="shared" si="0"/>
        <v>8.16</v>
      </c>
      <c r="F275" s="145">
        <v>8.15</v>
      </c>
      <c r="G275" s="141">
        <f t="shared" si="1"/>
        <v>8.18</v>
      </c>
      <c r="H275" s="139">
        <v>8.2100000000000009</v>
      </c>
      <c r="I275" s="142">
        <f t="shared" si="2"/>
        <v>8.2566666666666677</v>
      </c>
      <c r="J275" s="142">
        <f t="shared" si="3"/>
        <v>8.3033333333333328</v>
      </c>
      <c r="K275" s="145">
        <v>8.35</v>
      </c>
      <c r="L275" s="141">
        <f t="shared" si="4"/>
        <v>8.4</v>
      </c>
      <c r="M275" s="141">
        <f t="shared" si="5"/>
        <v>8.4499999999999993</v>
      </c>
      <c r="N275" s="141">
        <f t="shared" si="6"/>
        <v>8.5</v>
      </c>
      <c r="O275" s="141">
        <f t="shared" si="7"/>
        <v>8.5499999999999989</v>
      </c>
      <c r="P275" s="139">
        <v>8.6</v>
      </c>
      <c r="Q275" s="142">
        <f t="shared" si="8"/>
        <v>8.64</v>
      </c>
      <c r="R275" s="142">
        <f t="shared" si="9"/>
        <v>8.68</v>
      </c>
      <c r="S275" s="142">
        <f t="shared" si="10"/>
        <v>8.7200000000000006</v>
      </c>
      <c r="T275" s="142">
        <f t="shared" si="11"/>
        <v>8.76</v>
      </c>
      <c r="U275" s="146">
        <v>8.8000000000000007</v>
      </c>
    </row>
    <row r="276" spans="1:21">
      <c r="A276" s="147">
        <v>42740</v>
      </c>
      <c r="B276" s="144">
        <v>8.3699999999999992</v>
      </c>
      <c r="C276" s="139">
        <v>8.17</v>
      </c>
      <c r="D276" s="145">
        <v>8.1300000000000008</v>
      </c>
      <c r="E276" s="141">
        <f t="shared" si="0"/>
        <v>8.1449999999999996</v>
      </c>
      <c r="F276" s="145">
        <v>8.16</v>
      </c>
      <c r="G276" s="141">
        <f t="shared" si="1"/>
        <v>8.1999999999999993</v>
      </c>
      <c r="H276" s="139">
        <v>8.24</v>
      </c>
      <c r="I276" s="142">
        <f t="shared" si="2"/>
        <v>8.2833333333333332</v>
      </c>
      <c r="J276" s="142">
        <f t="shared" si="3"/>
        <v>8.3266666666666662</v>
      </c>
      <c r="K276" s="145">
        <v>8.3699999999999992</v>
      </c>
      <c r="L276" s="141">
        <f t="shared" si="4"/>
        <v>8.4219999999999988</v>
      </c>
      <c r="M276" s="141">
        <f t="shared" si="5"/>
        <v>8.4740000000000002</v>
      </c>
      <c r="N276" s="141">
        <f t="shared" si="6"/>
        <v>8.5259999999999998</v>
      </c>
      <c r="O276" s="141">
        <f t="shared" si="7"/>
        <v>8.5780000000000012</v>
      </c>
      <c r="P276" s="139">
        <v>8.6300000000000008</v>
      </c>
      <c r="Q276" s="142">
        <f t="shared" si="8"/>
        <v>8.6720000000000006</v>
      </c>
      <c r="R276" s="142">
        <f t="shared" si="9"/>
        <v>8.7140000000000004</v>
      </c>
      <c r="S276" s="142">
        <f t="shared" si="10"/>
        <v>8.7560000000000002</v>
      </c>
      <c r="T276" s="142">
        <f t="shared" si="11"/>
        <v>8.798</v>
      </c>
      <c r="U276" s="146">
        <v>8.84</v>
      </c>
    </row>
    <row r="277" spans="1:21">
      <c r="A277" s="147">
        <v>42739</v>
      </c>
      <c r="B277" s="144">
        <v>8.39</v>
      </c>
      <c r="C277" s="139">
        <v>8.18</v>
      </c>
      <c r="D277" s="145">
        <v>8.14</v>
      </c>
      <c r="E277" s="141">
        <f t="shared" si="0"/>
        <v>8.1649999999999991</v>
      </c>
      <c r="F277" s="145">
        <v>8.19</v>
      </c>
      <c r="G277" s="141">
        <f t="shared" si="1"/>
        <v>8.2399999999999984</v>
      </c>
      <c r="H277" s="139">
        <v>8.2899999999999991</v>
      </c>
      <c r="I277" s="142">
        <f t="shared" si="2"/>
        <v>8.34</v>
      </c>
      <c r="J277" s="142">
        <f t="shared" si="3"/>
        <v>8.3899999999999988</v>
      </c>
      <c r="K277" s="145">
        <v>8.44</v>
      </c>
      <c r="L277" s="141">
        <f t="shared" si="4"/>
        <v>8.49</v>
      </c>
      <c r="M277" s="141">
        <f t="shared" si="5"/>
        <v>8.5399999999999991</v>
      </c>
      <c r="N277" s="141">
        <f t="shared" si="6"/>
        <v>8.59</v>
      </c>
      <c r="O277" s="141">
        <f t="shared" si="7"/>
        <v>8.6399999999999988</v>
      </c>
      <c r="P277" s="139">
        <v>8.69</v>
      </c>
      <c r="Q277" s="142">
        <f t="shared" si="8"/>
        <v>8.7279999999999998</v>
      </c>
      <c r="R277" s="142">
        <f t="shared" si="9"/>
        <v>8.766</v>
      </c>
      <c r="S277" s="142">
        <f t="shared" si="10"/>
        <v>8.8040000000000003</v>
      </c>
      <c r="T277" s="142">
        <f t="shared" si="11"/>
        <v>8.8420000000000005</v>
      </c>
      <c r="U277" s="146">
        <v>8.8800000000000008</v>
      </c>
    </row>
    <row r="278" spans="1:21">
      <c r="A278" s="147">
        <v>42738</v>
      </c>
      <c r="B278" s="144">
        <v>8.4</v>
      </c>
      <c r="C278" s="139">
        <v>8.25</v>
      </c>
      <c r="D278" s="145">
        <v>8.2100000000000009</v>
      </c>
      <c r="E278" s="141">
        <f t="shared" si="0"/>
        <v>8.2149999999999999</v>
      </c>
      <c r="F278" s="145">
        <v>8.2200000000000006</v>
      </c>
      <c r="G278" s="141">
        <f t="shared" si="1"/>
        <v>8.25</v>
      </c>
      <c r="H278" s="139">
        <v>8.2799999999999994</v>
      </c>
      <c r="I278" s="142">
        <f t="shared" si="2"/>
        <v>8.3266666666666662</v>
      </c>
      <c r="J278" s="142">
        <f t="shared" si="3"/>
        <v>8.3733333333333331</v>
      </c>
      <c r="K278" s="145">
        <v>8.42</v>
      </c>
      <c r="L278" s="141">
        <f t="shared" si="4"/>
        <v>8.468</v>
      </c>
      <c r="M278" s="141">
        <f t="shared" si="5"/>
        <v>8.516</v>
      </c>
      <c r="N278" s="141">
        <f t="shared" si="6"/>
        <v>8.5640000000000001</v>
      </c>
      <c r="O278" s="141">
        <f t="shared" si="7"/>
        <v>8.6120000000000001</v>
      </c>
      <c r="P278" s="139">
        <v>8.66</v>
      </c>
      <c r="Q278" s="142">
        <f t="shared" si="8"/>
        <v>8.6980000000000004</v>
      </c>
      <c r="R278" s="142">
        <f t="shared" si="9"/>
        <v>8.7360000000000007</v>
      </c>
      <c r="S278" s="142">
        <f t="shared" si="10"/>
        <v>8.7739999999999991</v>
      </c>
      <c r="T278" s="142">
        <f t="shared" si="11"/>
        <v>8.8119999999999994</v>
      </c>
      <c r="U278" s="146">
        <v>8.85</v>
      </c>
    </row>
    <row r="279" spans="1:21">
      <c r="A279" s="147">
        <v>42734</v>
      </c>
      <c r="B279" s="144">
        <v>8.4499999999999993</v>
      </c>
      <c r="C279" s="139">
        <v>8.36</v>
      </c>
      <c r="D279" s="145">
        <v>8.3000000000000007</v>
      </c>
      <c r="E279" s="141">
        <f t="shared" si="0"/>
        <v>8.3000000000000007</v>
      </c>
      <c r="F279" s="145">
        <v>8.3000000000000007</v>
      </c>
      <c r="G279" s="141">
        <f t="shared" si="1"/>
        <v>8.3249999999999993</v>
      </c>
      <c r="H279" s="139">
        <v>8.35</v>
      </c>
      <c r="I279" s="142">
        <f t="shared" si="2"/>
        <v>8.3833333333333329</v>
      </c>
      <c r="J279" s="142">
        <f t="shared" si="3"/>
        <v>8.4166666666666661</v>
      </c>
      <c r="K279" s="145">
        <v>8.4499999999999993</v>
      </c>
      <c r="L279" s="141">
        <f t="shared" si="4"/>
        <v>8.4819999999999993</v>
      </c>
      <c r="M279" s="141">
        <f t="shared" si="5"/>
        <v>8.5139999999999993</v>
      </c>
      <c r="N279" s="141">
        <f t="shared" si="6"/>
        <v>8.5459999999999994</v>
      </c>
      <c r="O279" s="141">
        <f t="shared" si="7"/>
        <v>8.5779999999999994</v>
      </c>
      <c r="P279" s="139">
        <v>8.61</v>
      </c>
      <c r="Q279" s="142">
        <f t="shared" si="8"/>
        <v>8.6379999999999999</v>
      </c>
      <c r="R279" s="142">
        <f t="shared" si="9"/>
        <v>8.6660000000000004</v>
      </c>
      <c r="S279" s="142">
        <f t="shared" si="10"/>
        <v>8.6939999999999991</v>
      </c>
      <c r="T279" s="142">
        <f t="shared" si="11"/>
        <v>8.7219999999999995</v>
      </c>
      <c r="U279" s="146">
        <v>8.75</v>
      </c>
    </row>
    <row r="280" spans="1:21">
      <c r="A280" s="137">
        <v>42733</v>
      </c>
      <c r="B280" s="144">
        <v>8.5299999999999994</v>
      </c>
      <c r="C280" s="139">
        <v>8.3800000000000008</v>
      </c>
      <c r="D280" s="145">
        <v>8.2799999999999994</v>
      </c>
      <c r="E280" s="141">
        <f t="shared" si="0"/>
        <v>8.254999999999999</v>
      </c>
      <c r="F280" s="145">
        <v>8.23</v>
      </c>
      <c r="G280" s="141">
        <f t="shared" si="1"/>
        <v>8.25</v>
      </c>
      <c r="H280" s="139">
        <v>8.27</v>
      </c>
      <c r="I280" s="142">
        <f t="shared" si="2"/>
        <v>8.3033333333333328</v>
      </c>
      <c r="J280" s="142">
        <f t="shared" si="3"/>
        <v>8.336666666666666</v>
      </c>
      <c r="K280" s="145">
        <v>8.3699999999999992</v>
      </c>
      <c r="L280" s="141">
        <f t="shared" si="4"/>
        <v>8.4039999999999999</v>
      </c>
      <c r="M280" s="141">
        <f t="shared" si="5"/>
        <v>8.4379999999999988</v>
      </c>
      <c r="N280" s="141">
        <f t="shared" si="6"/>
        <v>8.4719999999999995</v>
      </c>
      <c r="O280" s="141">
        <f t="shared" si="7"/>
        <v>8.5059999999999985</v>
      </c>
      <c r="P280" s="139">
        <v>8.5399999999999991</v>
      </c>
      <c r="Q280" s="142">
        <f t="shared" si="8"/>
        <v>8.5659999999999989</v>
      </c>
      <c r="R280" s="142">
        <f t="shared" si="9"/>
        <v>8.5919999999999987</v>
      </c>
      <c r="S280" s="142">
        <f t="shared" si="10"/>
        <v>8.6180000000000003</v>
      </c>
      <c r="T280" s="142">
        <f t="shared" si="11"/>
        <v>8.6440000000000001</v>
      </c>
      <c r="U280" s="146">
        <v>8.67</v>
      </c>
    </row>
    <row r="281" spans="1:21">
      <c r="A281" s="137">
        <v>42732</v>
      </c>
      <c r="B281" s="144">
        <v>8.5399999999999991</v>
      </c>
      <c r="C281" s="139">
        <v>8.42</v>
      </c>
      <c r="D281" s="145">
        <v>8.35</v>
      </c>
      <c r="E281" s="141">
        <f t="shared" si="0"/>
        <v>8.33</v>
      </c>
      <c r="F281" s="145">
        <v>8.31</v>
      </c>
      <c r="G281" s="141">
        <f t="shared" si="1"/>
        <v>8.33</v>
      </c>
      <c r="H281" s="139">
        <v>8.35</v>
      </c>
      <c r="I281" s="142">
        <f t="shared" si="2"/>
        <v>8.3833333333333329</v>
      </c>
      <c r="J281" s="142">
        <f t="shared" si="3"/>
        <v>8.4166666666666661</v>
      </c>
      <c r="K281" s="145">
        <v>8.4499999999999993</v>
      </c>
      <c r="L281" s="141">
        <f t="shared" si="4"/>
        <v>8.484</v>
      </c>
      <c r="M281" s="141">
        <f t="shared" si="5"/>
        <v>8.5179999999999989</v>
      </c>
      <c r="N281" s="141">
        <f t="shared" si="6"/>
        <v>8.5519999999999996</v>
      </c>
      <c r="O281" s="141">
        <f t="shared" si="7"/>
        <v>8.5859999999999985</v>
      </c>
      <c r="P281" s="139">
        <v>8.6199999999999992</v>
      </c>
      <c r="Q281" s="142">
        <f t="shared" si="8"/>
        <v>8.6440000000000001</v>
      </c>
      <c r="R281" s="142">
        <f t="shared" si="9"/>
        <v>8.6679999999999993</v>
      </c>
      <c r="S281" s="142">
        <f t="shared" si="10"/>
        <v>8.6920000000000002</v>
      </c>
      <c r="T281" s="142">
        <f t="shared" si="11"/>
        <v>8.7159999999999993</v>
      </c>
      <c r="U281" s="146">
        <v>8.74</v>
      </c>
    </row>
    <row r="282" spans="1:21">
      <c r="A282" s="137">
        <v>42731</v>
      </c>
      <c r="B282" s="144">
        <v>8.59</v>
      </c>
      <c r="C282" s="139">
        <v>8.4</v>
      </c>
      <c r="D282" s="145">
        <v>8.35</v>
      </c>
      <c r="E282" s="141">
        <f t="shared" si="0"/>
        <v>8.3550000000000004</v>
      </c>
      <c r="F282" s="145">
        <v>8.36</v>
      </c>
      <c r="G282" s="141">
        <f t="shared" si="1"/>
        <v>8.3949999999999996</v>
      </c>
      <c r="H282" s="139">
        <v>8.43</v>
      </c>
      <c r="I282" s="142">
        <f t="shared" si="2"/>
        <v>8.4733333333333327</v>
      </c>
      <c r="J282" s="142">
        <f t="shared" si="3"/>
        <v>8.5166666666666675</v>
      </c>
      <c r="K282" s="145">
        <v>8.56</v>
      </c>
      <c r="L282" s="141">
        <f t="shared" si="4"/>
        <v>8.5920000000000005</v>
      </c>
      <c r="M282" s="141">
        <f t="shared" si="5"/>
        <v>8.6240000000000006</v>
      </c>
      <c r="N282" s="141">
        <f t="shared" si="6"/>
        <v>8.6560000000000006</v>
      </c>
      <c r="O282" s="141">
        <f t="shared" si="7"/>
        <v>8.6880000000000006</v>
      </c>
      <c r="P282" s="139">
        <v>8.7200000000000006</v>
      </c>
      <c r="Q282" s="142">
        <f t="shared" si="8"/>
        <v>8.74</v>
      </c>
      <c r="R282" s="142">
        <f t="shared" si="9"/>
        <v>8.76</v>
      </c>
      <c r="S282" s="142">
        <f t="shared" si="10"/>
        <v>8.7800000000000011</v>
      </c>
      <c r="T282" s="142">
        <f t="shared" si="11"/>
        <v>8.8000000000000007</v>
      </c>
      <c r="U282" s="146">
        <v>8.82</v>
      </c>
    </row>
    <row r="283" spans="1:21">
      <c r="A283" s="137">
        <v>42730</v>
      </c>
      <c r="B283" s="144">
        <v>8.5500000000000007</v>
      </c>
      <c r="C283" s="139">
        <v>8.35</v>
      </c>
      <c r="D283" s="145">
        <v>8.31</v>
      </c>
      <c r="E283" s="141">
        <f t="shared" si="0"/>
        <v>8.34</v>
      </c>
      <c r="F283" s="145">
        <v>8.3699999999999992</v>
      </c>
      <c r="G283" s="141">
        <f t="shared" si="1"/>
        <v>8.4149999999999991</v>
      </c>
      <c r="H283" s="139">
        <v>8.4600000000000009</v>
      </c>
      <c r="I283" s="142">
        <f t="shared" si="2"/>
        <v>8.4966666666666679</v>
      </c>
      <c r="J283" s="142">
        <f t="shared" si="3"/>
        <v>8.5333333333333332</v>
      </c>
      <c r="K283" s="145">
        <v>8.57</v>
      </c>
      <c r="L283" s="141">
        <f t="shared" si="4"/>
        <v>8.5960000000000001</v>
      </c>
      <c r="M283" s="141">
        <f t="shared" si="5"/>
        <v>8.6219999999999999</v>
      </c>
      <c r="N283" s="141">
        <f t="shared" si="6"/>
        <v>8.6479999999999997</v>
      </c>
      <c r="O283" s="141">
        <f t="shared" si="7"/>
        <v>8.6739999999999995</v>
      </c>
      <c r="P283" s="139">
        <v>8.6999999999999993</v>
      </c>
      <c r="Q283" s="142">
        <f t="shared" si="8"/>
        <v>8.7139999999999986</v>
      </c>
      <c r="R283" s="142">
        <f t="shared" si="9"/>
        <v>8.7279999999999998</v>
      </c>
      <c r="S283" s="142">
        <f t="shared" si="10"/>
        <v>8.7419999999999991</v>
      </c>
      <c r="T283" s="142">
        <f t="shared" si="11"/>
        <v>8.7560000000000002</v>
      </c>
      <c r="U283" s="146">
        <v>8.77</v>
      </c>
    </row>
    <row r="284" spans="1:21">
      <c r="A284" s="137">
        <v>42727</v>
      </c>
      <c r="B284" s="144">
        <v>8.57</v>
      </c>
      <c r="C284" s="139">
        <v>8.39</v>
      </c>
      <c r="D284" s="145">
        <v>8.35</v>
      </c>
      <c r="E284" s="141">
        <f t="shared" si="0"/>
        <v>8.3650000000000002</v>
      </c>
      <c r="F284" s="145">
        <v>8.3800000000000008</v>
      </c>
      <c r="G284" s="141">
        <f t="shared" si="1"/>
        <v>8.4149999999999991</v>
      </c>
      <c r="H284" s="139">
        <v>8.4499999999999993</v>
      </c>
      <c r="I284" s="142">
        <f t="shared" si="2"/>
        <v>8.4833333333333325</v>
      </c>
      <c r="J284" s="142">
        <f t="shared" si="3"/>
        <v>8.5166666666666675</v>
      </c>
      <c r="K284" s="145">
        <v>8.5500000000000007</v>
      </c>
      <c r="L284" s="141">
        <f t="shared" si="4"/>
        <v>8.5739999999999998</v>
      </c>
      <c r="M284" s="141">
        <f t="shared" si="5"/>
        <v>8.5980000000000008</v>
      </c>
      <c r="N284" s="141">
        <f t="shared" si="6"/>
        <v>8.6219999999999999</v>
      </c>
      <c r="O284" s="141">
        <f t="shared" si="7"/>
        <v>8.6460000000000008</v>
      </c>
      <c r="P284" s="139">
        <v>8.67</v>
      </c>
      <c r="Q284" s="142">
        <f t="shared" si="8"/>
        <v>8.6820000000000004</v>
      </c>
      <c r="R284" s="142">
        <f t="shared" si="9"/>
        <v>8.6940000000000008</v>
      </c>
      <c r="S284" s="142">
        <f t="shared" si="10"/>
        <v>8.7059999999999995</v>
      </c>
      <c r="T284" s="142">
        <f t="shared" si="11"/>
        <v>8.718</v>
      </c>
      <c r="U284" s="146">
        <v>8.73</v>
      </c>
    </row>
    <row r="285" spans="1:21">
      <c r="A285" s="137">
        <v>42726</v>
      </c>
      <c r="B285" s="144">
        <v>8.5500000000000007</v>
      </c>
      <c r="C285" s="139">
        <v>8.3699999999999992</v>
      </c>
      <c r="D285" s="145">
        <v>8.36</v>
      </c>
      <c r="E285" s="141">
        <f t="shared" si="0"/>
        <v>8.3849999999999998</v>
      </c>
      <c r="F285" s="145">
        <v>8.41</v>
      </c>
      <c r="G285" s="141">
        <f t="shared" si="1"/>
        <v>8.4400000000000013</v>
      </c>
      <c r="H285" s="139">
        <v>8.4700000000000006</v>
      </c>
      <c r="I285" s="142">
        <f t="shared" si="2"/>
        <v>8.4966666666666679</v>
      </c>
      <c r="J285" s="142">
        <f t="shared" si="3"/>
        <v>8.5233333333333334</v>
      </c>
      <c r="K285" s="145">
        <v>8.5500000000000007</v>
      </c>
      <c r="L285" s="141">
        <f t="shared" si="4"/>
        <v>8.57</v>
      </c>
      <c r="M285" s="141">
        <f t="shared" si="5"/>
        <v>8.59</v>
      </c>
      <c r="N285" s="141">
        <f t="shared" si="6"/>
        <v>8.6100000000000012</v>
      </c>
      <c r="O285" s="141">
        <f t="shared" si="7"/>
        <v>8.6300000000000008</v>
      </c>
      <c r="P285" s="139">
        <v>8.65</v>
      </c>
      <c r="Q285" s="142">
        <f t="shared" si="8"/>
        <v>8.6639999999999997</v>
      </c>
      <c r="R285" s="142">
        <f t="shared" si="9"/>
        <v>8.6780000000000008</v>
      </c>
      <c r="S285" s="142">
        <f t="shared" si="10"/>
        <v>8.6920000000000002</v>
      </c>
      <c r="T285" s="142">
        <f t="shared" si="11"/>
        <v>8.7060000000000013</v>
      </c>
      <c r="U285" s="146">
        <v>8.7200000000000006</v>
      </c>
    </row>
    <row r="286" spans="1:21">
      <c r="A286" s="137">
        <v>42725</v>
      </c>
      <c r="B286" s="144">
        <v>8.58</v>
      </c>
      <c r="C286" s="139">
        <v>8.41</v>
      </c>
      <c r="D286" s="145">
        <v>8.3699999999999992</v>
      </c>
      <c r="E286" s="141">
        <f t="shared" si="0"/>
        <v>8.3949999999999996</v>
      </c>
      <c r="F286" s="145">
        <v>8.42</v>
      </c>
      <c r="G286" s="141">
        <f t="shared" si="1"/>
        <v>8.4600000000000009</v>
      </c>
      <c r="H286" s="139">
        <v>8.5</v>
      </c>
      <c r="I286" s="142">
        <f t="shared" si="2"/>
        <v>8.5299999999999994</v>
      </c>
      <c r="J286" s="142">
        <f t="shared" si="3"/>
        <v>8.56</v>
      </c>
      <c r="K286" s="145">
        <v>8.59</v>
      </c>
      <c r="L286" s="141">
        <f t="shared" si="4"/>
        <v>8.61</v>
      </c>
      <c r="M286" s="141">
        <f t="shared" si="5"/>
        <v>8.629999999999999</v>
      </c>
      <c r="N286" s="141">
        <f t="shared" si="6"/>
        <v>8.65</v>
      </c>
      <c r="O286" s="141">
        <f t="shared" si="7"/>
        <v>8.67</v>
      </c>
      <c r="P286" s="139">
        <v>8.69</v>
      </c>
      <c r="Q286" s="142">
        <f t="shared" si="8"/>
        <v>8.6999999999999993</v>
      </c>
      <c r="R286" s="142">
        <f t="shared" si="9"/>
        <v>8.7099999999999991</v>
      </c>
      <c r="S286" s="142">
        <f t="shared" si="10"/>
        <v>8.7200000000000006</v>
      </c>
      <c r="T286" s="142">
        <f t="shared" si="11"/>
        <v>8.73</v>
      </c>
      <c r="U286" s="146">
        <v>8.74</v>
      </c>
    </row>
    <row r="287" spans="1:21">
      <c r="A287" s="137">
        <v>42724</v>
      </c>
      <c r="B287" s="144">
        <v>8.56</v>
      </c>
      <c r="C287" s="139">
        <v>8.39</v>
      </c>
      <c r="D287" s="145">
        <v>8.3699999999999992</v>
      </c>
      <c r="E287" s="141">
        <f t="shared" si="0"/>
        <v>8.3999999999999986</v>
      </c>
      <c r="F287" s="145">
        <v>8.43</v>
      </c>
      <c r="G287" s="141">
        <f t="shared" si="1"/>
        <v>8.4649999999999999</v>
      </c>
      <c r="H287" s="139">
        <v>8.5</v>
      </c>
      <c r="I287" s="142">
        <f t="shared" si="2"/>
        <v>8.5333333333333332</v>
      </c>
      <c r="J287" s="142">
        <f t="shared" si="3"/>
        <v>8.5666666666666664</v>
      </c>
      <c r="K287" s="145">
        <v>8.6</v>
      </c>
      <c r="L287" s="141">
        <f t="shared" si="4"/>
        <v>8.6219999999999999</v>
      </c>
      <c r="M287" s="141">
        <f t="shared" si="5"/>
        <v>8.6440000000000001</v>
      </c>
      <c r="N287" s="141">
        <f t="shared" si="6"/>
        <v>8.6660000000000004</v>
      </c>
      <c r="O287" s="141">
        <f t="shared" si="7"/>
        <v>8.6880000000000006</v>
      </c>
      <c r="P287" s="139">
        <v>8.7100000000000009</v>
      </c>
      <c r="Q287" s="142">
        <f t="shared" si="8"/>
        <v>8.7220000000000013</v>
      </c>
      <c r="R287" s="142">
        <f t="shared" si="9"/>
        <v>8.734</v>
      </c>
      <c r="S287" s="142">
        <f t="shared" si="10"/>
        <v>8.7460000000000004</v>
      </c>
      <c r="T287" s="142">
        <f t="shared" si="11"/>
        <v>8.7579999999999991</v>
      </c>
      <c r="U287" s="146">
        <v>8.77</v>
      </c>
    </row>
    <row r="288" spans="1:21">
      <c r="A288" s="137">
        <v>42723</v>
      </c>
      <c r="B288" s="144">
        <v>8.5500000000000007</v>
      </c>
      <c r="C288" s="139">
        <v>8.39</v>
      </c>
      <c r="D288" s="145">
        <v>8.3800000000000008</v>
      </c>
      <c r="E288" s="141">
        <f t="shared" si="0"/>
        <v>8.4</v>
      </c>
      <c r="F288" s="145">
        <v>8.42</v>
      </c>
      <c r="G288" s="141">
        <f t="shared" si="1"/>
        <v>8.4499999999999993</v>
      </c>
      <c r="H288" s="139">
        <v>8.48</v>
      </c>
      <c r="I288" s="142">
        <f t="shared" si="2"/>
        <v>8.51</v>
      </c>
      <c r="J288" s="142">
        <f t="shared" si="3"/>
        <v>8.5400000000000009</v>
      </c>
      <c r="K288" s="145">
        <v>8.57</v>
      </c>
      <c r="L288" s="141">
        <f t="shared" si="4"/>
        <v>8.59</v>
      </c>
      <c r="M288" s="141">
        <f t="shared" si="5"/>
        <v>8.61</v>
      </c>
      <c r="N288" s="141">
        <f t="shared" si="6"/>
        <v>8.6300000000000008</v>
      </c>
      <c r="O288" s="141">
        <f t="shared" si="7"/>
        <v>8.65</v>
      </c>
      <c r="P288" s="139">
        <v>8.67</v>
      </c>
      <c r="Q288" s="142">
        <f t="shared" si="8"/>
        <v>8.68</v>
      </c>
      <c r="R288" s="142">
        <f t="shared" si="9"/>
        <v>8.69</v>
      </c>
      <c r="S288" s="142">
        <f t="shared" si="10"/>
        <v>8.7000000000000011</v>
      </c>
      <c r="T288" s="142">
        <f t="shared" si="11"/>
        <v>8.7100000000000009</v>
      </c>
      <c r="U288" s="146">
        <v>8.7200000000000006</v>
      </c>
    </row>
    <row r="289" spans="1:21">
      <c r="A289" s="137">
        <v>42720</v>
      </c>
      <c r="B289" s="144">
        <v>8.5299999999999994</v>
      </c>
      <c r="C289" s="139">
        <v>8.4</v>
      </c>
      <c r="D289" s="145">
        <v>8.3699999999999992</v>
      </c>
      <c r="E289" s="141">
        <f t="shared" si="0"/>
        <v>8.39</v>
      </c>
      <c r="F289" s="145">
        <v>8.41</v>
      </c>
      <c r="G289" s="141">
        <f t="shared" si="1"/>
        <v>8.4450000000000003</v>
      </c>
      <c r="H289" s="139">
        <v>8.48</v>
      </c>
      <c r="I289" s="142">
        <f t="shared" si="2"/>
        <v>8.5133333333333336</v>
      </c>
      <c r="J289" s="142">
        <f t="shared" si="3"/>
        <v>8.5466666666666669</v>
      </c>
      <c r="K289" s="145">
        <v>8.58</v>
      </c>
      <c r="L289" s="141">
        <f t="shared" si="4"/>
        <v>8.6039999999999992</v>
      </c>
      <c r="M289" s="141">
        <f t="shared" si="5"/>
        <v>8.6280000000000001</v>
      </c>
      <c r="N289" s="141">
        <f t="shared" si="6"/>
        <v>8.6519999999999992</v>
      </c>
      <c r="O289" s="141">
        <f t="shared" si="7"/>
        <v>8.6760000000000002</v>
      </c>
      <c r="P289" s="139">
        <v>8.6999999999999993</v>
      </c>
      <c r="Q289" s="142">
        <f t="shared" si="8"/>
        <v>8.7119999999999997</v>
      </c>
      <c r="R289" s="142">
        <f t="shared" si="9"/>
        <v>8.7240000000000002</v>
      </c>
      <c r="S289" s="142">
        <f t="shared" si="10"/>
        <v>8.7359999999999989</v>
      </c>
      <c r="T289" s="142">
        <f t="shared" si="11"/>
        <v>8.7479999999999993</v>
      </c>
      <c r="U289" s="146">
        <v>8.76</v>
      </c>
    </row>
    <row r="290" spans="1:21">
      <c r="A290" s="137">
        <v>42719</v>
      </c>
      <c r="B290" s="144">
        <v>8.6</v>
      </c>
      <c r="C290" s="139">
        <v>8.42</v>
      </c>
      <c r="D290" s="145">
        <v>8.3800000000000008</v>
      </c>
      <c r="E290" s="141">
        <f t="shared" si="0"/>
        <v>8.4</v>
      </c>
      <c r="F290" s="145">
        <v>8.42</v>
      </c>
      <c r="G290" s="141">
        <f t="shared" si="1"/>
        <v>8.4600000000000009</v>
      </c>
      <c r="H290" s="139">
        <v>8.5</v>
      </c>
      <c r="I290" s="142">
        <f t="shared" si="2"/>
        <v>8.5399999999999991</v>
      </c>
      <c r="J290" s="142">
        <f t="shared" si="3"/>
        <v>8.58</v>
      </c>
      <c r="K290" s="145">
        <v>8.6199999999999992</v>
      </c>
      <c r="L290" s="141">
        <f t="shared" si="4"/>
        <v>8.6440000000000001</v>
      </c>
      <c r="M290" s="141">
        <f t="shared" si="5"/>
        <v>8.6679999999999993</v>
      </c>
      <c r="N290" s="141">
        <f t="shared" si="6"/>
        <v>8.6920000000000002</v>
      </c>
      <c r="O290" s="141">
        <f t="shared" si="7"/>
        <v>8.7159999999999993</v>
      </c>
      <c r="P290" s="139">
        <v>8.74</v>
      </c>
      <c r="Q290" s="142">
        <f t="shared" si="8"/>
        <v>8.7539999999999996</v>
      </c>
      <c r="R290" s="142">
        <f t="shared" si="9"/>
        <v>8.7680000000000007</v>
      </c>
      <c r="S290" s="142">
        <f t="shared" si="10"/>
        <v>8.782</v>
      </c>
      <c r="T290" s="142">
        <f t="shared" si="11"/>
        <v>8.7960000000000012</v>
      </c>
      <c r="U290" s="146">
        <v>8.81</v>
      </c>
    </row>
    <row r="291" spans="1:21">
      <c r="A291" s="137">
        <v>42718</v>
      </c>
      <c r="B291" s="144">
        <v>8.6</v>
      </c>
      <c r="C291" s="139">
        <v>8.3800000000000008</v>
      </c>
      <c r="D291" s="145">
        <v>8.33</v>
      </c>
      <c r="E291" s="141">
        <f t="shared" si="0"/>
        <v>8.34</v>
      </c>
      <c r="F291" s="145">
        <v>8.35</v>
      </c>
      <c r="G291" s="141">
        <f t="shared" si="1"/>
        <v>8.379999999999999</v>
      </c>
      <c r="H291" s="139">
        <v>8.41</v>
      </c>
      <c r="I291" s="142">
        <f t="shared" si="2"/>
        <v>8.4366666666666674</v>
      </c>
      <c r="J291" s="142">
        <f t="shared" si="3"/>
        <v>8.4633333333333329</v>
      </c>
      <c r="K291" s="145">
        <v>8.49</v>
      </c>
      <c r="L291" s="141">
        <f t="shared" si="4"/>
        <v>8.5080000000000009</v>
      </c>
      <c r="M291" s="141">
        <f t="shared" si="5"/>
        <v>8.5259999999999998</v>
      </c>
      <c r="N291" s="141">
        <f t="shared" si="6"/>
        <v>8.5440000000000005</v>
      </c>
      <c r="O291" s="141">
        <f t="shared" si="7"/>
        <v>8.5619999999999994</v>
      </c>
      <c r="P291" s="139">
        <v>8.58</v>
      </c>
      <c r="Q291" s="142">
        <f t="shared" si="8"/>
        <v>8.59</v>
      </c>
      <c r="R291" s="142">
        <f t="shared" si="9"/>
        <v>8.6</v>
      </c>
      <c r="S291" s="142">
        <f t="shared" si="10"/>
        <v>8.6100000000000012</v>
      </c>
      <c r="T291" s="142">
        <f t="shared" si="11"/>
        <v>8.620000000000001</v>
      </c>
      <c r="U291" s="146">
        <v>8.6300000000000008</v>
      </c>
    </row>
    <row r="292" spans="1:21">
      <c r="A292" s="137">
        <v>42717</v>
      </c>
      <c r="B292" s="144">
        <v>8.69</v>
      </c>
      <c r="C292" s="139">
        <v>8.48</v>
      </c>
      <c r="D292" s="145">
        <v>8.4</v>
      </c>
      <c r="E292" s="141">
        <f t="shared" si="0"/>
        <v>8.39</v>
      </c>
      <c r="F292" s="145">
        <v>8.3800000000000008</v>
      </c>
      <c r="G292" s="141">
        <f t="shared" si="1"/>
        <v>8.4</v>
      </c>
      <c r="H292" s="139">
        <v>8.42</v>
      </c>
      <c r="I292" s="142">
        <f t="shared" si="2"/>
        <v>8.4499999999999993</v>
      </c>
      <c r="J292" s="142">
        <f t="shared" si="3"/>
        <v>8.48</v>
      </c>
      <c r="K292" s="145">
        <v>8.51</v>
      </c>
      <c r="L292" s="141">
        <f t="shared" si="4"/>
        <v>8.5280000000000005</v>
      </c>
      <c r="M292" s="141">
        <f t="shared" si="5"/>
        <v>8.5459999999999994</v>
      </c>
      <c r="N292" s="141">
        <f t="shared" si="6"/>
        <v>8.5640000000000001</v>
      </c>
      <c r="O292" s="141">
        <f t="shared" si="7"/>
        <v>8.581999999999999</v>
      </c>
      <c r="P292" s="139">
        <v>8.6</v>
      </c>
      <c r="Q292" s="142">
        <f t="shared" si="8"/>
        <v>8.6080000000000005</v>
      </c>
      <c r="R292" s="142">
        <f t="shared" si="9"/>
        <v>8.6159999999999997</v>
      </c>
      <c r="S292" s="142">
        <f t="shared" si="10"/>
        <v>8.6240000000000006</v>
      </c>
      <c r="T292" s="142">
        <f t="shared" si="11"/>
        <v>8.6319999999999997</v>
      </c>
      <c r="U292" s="146">
        <v>8.64</v>
      </c>
    </row>
    <row r="293" spans="1:21">
      <c r="A293" s="137">
        <v>42716</v>
      </c>
      <c r="B293" s="144">
        <v>8.68</v>
      </c>
      <c r="C293" s="139">
        <v>8.4600000000000009</v>
      </c>
      <c r="D293" s="145">
        <v>8.41</v>
      </c>
      <c r="E293" s="141">
        <f t="shared" si="0"/>
        <v>8.4149999999999991</v>
      </c>
      <c r="F293" s="145">
        <v>8.42</v>
      </c>
      <c r="G293" s="141">
        <f t="shared" si="1"/>
        <v>8.4349999999999987</v>
      </c>
      <c r="H293" s="139">
        <v>8.4499999999999993</v>
      </c>
      <c r="I293" s="142">
        <f t="shared" si="2"/>
        <v>8.4633333333333329</v>
      </c>
      <c r="J293" s="142">
        <f t="shared" si="3"/>
        <v>8.4766666666666666</v>
      </c>
      <c r="K293" s="145">
        <v>8.49</v>
      </c>
      <c r="L293" s="141">
        <f t="shared" si="4"/>
        <v>8.4979999999999993</v>
      </c>
      <c r="M293" s="141">
        <f t="shared" si="5"/>
        <v>8.5060000000000002</v>
      </c>
      <c r="N293" s="141">
        <f t="shared" si="6"/>
        <v>8.5139999999999993</v>
      </c>
      <c r="O293" s="141">
        <f t="shared" si="7"/>
        <v>8.5220000000000002</v>
      </c>
      <c r="P293" s="139">
        <v>8.5299999999999994</v>
      </c>
      <c r="Q293" s="142">
        <f t="shared" si="8"/>
        <v>8.532</v>
      </c>
      <c r="R293" s="142">
        <f t="shared" si="9"/>
        <v>8.5339999999999989</v>
      </c>
      <c r="S293" s="142">
        <f t="shared" si="10"/>
        <v>8.5359999999999996</v>
      </c>
      <c r="T293" s="142">
        <f t="shared" si="11"/>
        <v>8.5379999999999985</v>
      </c>
      <c r="U293" s="146">
        <v>8.5399999999999991</v>
      </c>
    </row>
    <row r="294" spans="1:21">
      <c r="A294" s="137">
        <v>42713</v>
      </c>
      <c r="B294" s="144">
        <v>8.75</v>
      </c>
      <c r="C294" s="139">
        <v>8.59</v>
      </c>
      <c r="D294" s="145">
        <v>8.5500000000000007</v>
      </c>
      <c r="E294" s="141">
        <f t="shared" si="0"/>
        <v>8.5350000000000001</v>
      </c>
      <c r="F294" s="145">
        <v>8.52</v>
      </c>
      <c r="G294" s="141">
        <f t="shared" si="1"/>
        <v>8.5150000000000006</v>
      </c>
      <c r="H294" s="139">
        <v>8.51</v>
      </c>
      <c r="I294" s="142">
        <f t="shared" si="2"/>
        <v>8.5166666666666657</v>
      </c>
      <c r="J294" s="142">
        <f t="shared" si="3"/>
        <v>8.5233333333333334</v>
      </c>
      <c r="K294" s="145">
        <v>8.5299999999999994</v>
      </c>
      <c r="L294" s="141">
        <f t="shared" si="4"/>
        <v>8.5380000000000003</v>
      </c>
      <c r="M294" s="141">
        <f t="shared" si="5"/>
        <v>8.5459999999999994</v>
      </c>
      <c r="N294" s="141">
        <f t="shared" si="6"/>
        <v>8.5540000000000003</v>
      </c>
      <c r="O294" s="141">
        <f t="shared" si="7"/>
        <v>8.5619999999999994</v>
      </c>
      <c r="P294" s="139">
        <v>8.57</v>
      </c>
      <c r="Q294" s="142">
        <f t="shared" si="8"/>
        <v>8.5739999999999998</v>
      </c>
      <c r="R294" s="142">
        <f t="shared" si="9"/>
        <v>8.5779999999999994</v>
      </c>
      <c r="S294" s="142">
        <f t="shared" si="10"/>
        <v>8.5820000000000007</v>
      </c>
      <c r="T294" s="142">
        <f t="shared" si="11"/>
        <v>8.5860000000000003</v>
      </c>
      <c r="U294" s="146">
        <v>8.59</v>
      </c>
    </row>
    <row r="295" spans="1:21">
      <c r="A295" s="147">
        <v>42712</v>
      </c>
      <c r="B295" s="144">
        <v>8.8000000000000007</v>
      </c>
      <c r="C295" s="139">
        <v>8.66</v>
      </c>
      <c r="D295" s="145">
        <v>8.61</v>
      </c>
      <c r="E295" s="141">
        <f t="shared" si="0"/>
        <v>8.58</v>
      </c>
      <c r="F295" s="145">
        <v>8.5500000000000007</v>
      </c>
      <c r="G295" s="141">
        <f t="shared" si="1"/>
        <v>8.5449999999999999</v>
      </c>
      <c r="H295" s="139">
        <v>8.5399999999999991</v>
      </c>
      <c r="I295" s="142">
        <f t="shared" si="2"/>
        <v>8.5599999999999987</v>
      </c>
      <c r="J295" s="142">
        <f t="shared" si="3"/>
        <v>8.58</v>
      </c>
      <c r="K295" s="145">
        <v>8.6</v>
      </c>
      <c r="L295" s="141">
        <f t="shared" si="4"/>
        <v>8.6120000000000001</v>
      </c>
      <c r="M295" s="141">
        <f t="shared" si="5"/>
        <v>8.6240000000000006</v>
      </c>
      <c r="N295" s="141">
        <f t="shared" si="6"/>
        <v>8.6359999999999992</v>
      </c>
      <c r="O295" s="141">
        <f t="shared" si="7"/>
        <v>8.6479999999999997</v>
      </c>
      <c r="P295" s="139">
        <v>8.66</v>
      </c>
      <c r="Q295" s="142">
        <f t="shared" si="8"/>
        <v>8.6639999999999997</v>
      </c>
      <c r="R295" s="142">
        <f t="shared" si="9"/>
        <v>8.6679999999999993</v>
      </c>
      <c r="S295" s="142">
        <f t="shared" si="10"/>
        <v>8.6720000000000006</v>
      </c>
      <c r="T295" s="142">
        <f t="shared" si="11"/>
        <v>8.6760000000000002</v>
      </c>
      <c r="U295" s="146">
        <v>8.68</v>
      </c>
    </row>
    <row r="296" spans="1:21">
      <c r="A296" s="147">
        <v>42711</v>
      </c>
      <c r="B296" s="144">
        <v>8.81</v>
      </c>
      <c r="C296" s="139">
        <v>8.6999999999999993</v>
      </c>
      <c r="D296" s="145">
        <v>8.68</v>
      </c>
      <c r="E296" s="141">
        <f t="shared" si="0"/>
        <v>8.66</v>
      </c>
      <c r="F296" s="145">
        <v>8.64</v>
      </c>
      <c r="G296" s="141">
        <f t="shared" si="1"/>
        <v>8.6350000000000016</v>
      </c>
      <c r="H296" s="139">
        <v>8.6300000000000008</v>
      </c>
      <c r="I296" s="142">
        <f t="shared" si="2"/>
        <v>8.64</v>
      </c>
      <c r="J296" s="142">
        <f t="shared" si="3"/>
        <v>8.65</v>
      </c>
      <c r="K296" s="145">
        <v>8.66</v>
      </c>
      <c r="L296" s="141">
        <f t="shared" si="4"/>
        <v>8.67</v>
      </c>
      <c r="M296" s="141">
        <f t="shared" si="5"/>
        <v>8.68</v>
      </c>
      <c r="N296" s="141">
        <f t="shared" si="6"/>
        <v>8.6900000000000013</v>
      </c>
      <c r="O296" s="141">
        <f t="shared" si="7"/>
        <v>8.7000000000000011</v>
      </c>
      <c r="P296" s="139">
        <v>8.7100000000000009</v>
      </c>
      <c r="Q296" s="142">
        <f t="shared" si="8"/>
        <v>8.7140000000000004</v>
      </c>
      <c r="R296" s="142">
        <f t="shared" si="9"/>
        <v>8.718</v>
      </c>
      <c r="S296" s="142">
        <f t="shared" si="10"/>
        <v>8.7220000000000013</v>
      </c>
      <c r="T296" s="142">
        <f t="shared" si="11"/>
        <v>8.7260000000000009</v>
      </c>
      <c r="U296" s="146">
        <v>8.73</v>
      </c>
    </row>
    <row r="297" spans="1:21">
      <c r="A297" s="147">
        <v>42710</v>
      </c>
      <c r="B297" s="144">
        <v>8.86</v>
      </c>
      <c r="C297" s="139">
        <v>8.73</v>
      </c>
      <c r="D297" s="145">
        <v>8.6999999999999993</v>
      </c>
      <c r="E297" s="141">
        <f t="shared" si="0"/>
        <v>8.7050000000000001</v>
      </c>
      <c r="F297" s="145">
        <v>8.7100000000000009</v>
      </c>
      <c r="G297" s="141">
        <f t="shared" si="1"/>
        <v>8.7149999999999999</v>
      </c>
      <c r="H297" s="139">
        <v>8.7200000000000006</v>
      </c>
      <c r="I297" s="142">
        <f t="shared" si="2"/>
        <v>8.7233333333333345</v>
      </c>
      <c r="J297" s="142">
        <f t="shared" si="3"/>
        <v>8.7266666666666666</v>
      </c>
      <c r="K297" s="145">
        <v>8.73</v>
      </c>
      <c r="L297" s="141">
        <f t="shared" si="4"/>
        <v>8.7360000000000007</v>
      </c>
      <c r="M297" s="141">
        <f t="shared" si="5"/>
        <v>8.7420000000000009</v>
      </c>
      <c r="N297" s="141">
        <f t="shared" si="6"/>
        <v>8.7479999999999993</v>
      </c>
      <c r="O297" s="141">
        <f t="shared" si="7"/>
        <v>8.7539999999999996</v>
      </c>
      <c r="P297" s="139">
        <v>8.76</v>
      </c>
      <c r="Q297" s="142">
        <f t="shared" si="8"/>
        <v>8.7639999999999993</v>
      </c>
      <c r="R297" s="142">
        <f t="shared" si="9"/>
        <v>8.7679999999999989</v>
      </c>
      <c r="S297" s="142">
        <f t="shared" si="10"/>
        <v>8.7720000000000002</v>
      </c>
      <c r="T297" s="142">
        <f t="shared" si="11"/>
        <v>8.7759999999999998</v>
      </c>
      <c r="U297" s="146">
        <v>8.7799999999999994</v>
      </c>
    </row>
    <row r="298" spans="1:21">
      <c r="A298" s="147">
        <v>42709</v>
      </c>
      <c r="B298" s="144">
        <v>8.92</v>
      </c>
      <c r="C298" s="139">
        <v>8.8000000000000007</v>
      </c>
      <c r="D298" s="145">
        <v>8.76</v>
      </c>
      <c r="E298" s="141">
        <f t="shared" si="0"/>
        <v>8.754999999999999</v>
      </c>
      <c r="F298" s="145">
        <v>8.75</v>
      </c>
      <c r="G298" s="141">
        <f t="shared" si="1"/>
        <v>8.754999999999999</v>
      </c>
      <c r="H298" s="139">
        <v>8.76</v>
      </c>
      <c r="I298" s="142">
        <f t="shared" si="2"/>
        <v>8.7666666666666657</v>
      </c>
      <c r="J298" s="142">
        <f t="shared" si="3"/>
        <v>8.7733333333333334</v>
      </c>
      <c r="K298" s="145">
        <v>8.7799999999999994</v>
      </c>
      <c r="L298" s="141">
        <f t="shared" si="4"/>
        <v>8.7880000000000003</v>
      </c>
      <c r="M298" s="141">
        <f t="shared" si="5"/>
        <v>8.7959999999999994</v>
      </c>
      <c r="N298" s="141">
        <f t="shared" si="6"/>
        <v>8.8040000000000003</v>
      </c>
      <c r="O298" s="141">
        <f t="shared" si="7"/>
        <v>8.8119999999999994</v>
      </c>
      <c r="P298" s="139">
        <v>8.82</v>
      </c>
      <c r="Q298" s="142">
        <f t="shared" si="8"/>
        <v>8.8260000000000005</v>
      </c>
      <c r="R298" s="142">
        <f t="shared" si="9"/>
        <v>8.8320000000000007</v>
      </c>
      <c r="S298" s="142">
        <f t="shared" si="10"/>
        <v>8.8379999999999992</v>
      </c>
      <c r="T298" s="142">
        <f t="shared" si="11"/>
        <v>8.8439999999999994</v>
      </c>
      <c r="U298" s="146">
        <v>8.85</v>
      </c>
    </row>
    <row r="299" spans="1:21">
      <c r="A299" s="147">
        <v>42706</v>
      </c>
      <c r="B299" s="144">
        <v>8.92</v>
      </c>
      <c r="C299" s="139">
        <v>8.81</v>
      </c>
      <c r="D299" s="145">
        <v>8.7899999999999991</v>
      </c>
      <c r="E299" s="141">
        <f t="shared" si="0"/>
        <v>8.7949999999999999</v>
      </c>
      <c r="F299" s="145">
        <v>8.8000000000000007</v>
      </c>
      <c r="G299" s="141">
        <f t="shared" si="1"/>
        <v>8.8049999999999997</v>
      </c>
      <c r="H299" s="139">
        <v>8.81</v>
      </c>
      <c r="I299" s="142">
        <f t="shared" si="2"/>
        <v>8.8133333333333344</v>
      </c>
      <c r="J299" s="142">
        <f t="shared" si="3"/>
        <v>8.8166666666666664</v>
      </c>
      <c r="K299" s="145">
        <v>8.82</v>
      </c>
      <c r="L299" s="141">
        <f t="shared" si="4"/>
        <v>8.8279999999999994</v>
      </c>
      <c r="M299" s="141">
        <f t="shared" si="5"/>
        <v>8.8360000000000003</v>
      </c>
      <c r="N299" s="141">
        <f t="shared" si="6"/>
        <v>8.8439999999999994</v>
      </c>
      <c r="O299" s="141">
        <f t="shared" si="7"/>
        <v>8.8520000000000003</v>
      </c>
      <c r="P299" s="139">
        <v>8.86</v>
      </c>
      <c r="Q299" s="142">
        <f t="shared" si="8"/>
        <v>8.8659999999999997</v>
      </c>
      <c r="R299" s="142">
        <f t="shared" si="9"/>
        <v>8.8719999999999999</v>
      </c>
      <c r="S299" s="142">
        <f t="shared" si="10"/>
        <v>8.8780000000000001</v>
      </c>
      <c r="T299" s="142">
        <f t="shared" si="11"/>
        <v>8.8840000000000003</v>
      </c>
      <c r="U299" s="146">
        <v>8.89</v>
      </c>
    </row>
    <row r="300" spans="1:21">
      <c r="A300" s="147">
        <v>42705</v>
      </c>
      <c r="B300" s="144">
        <v>8.8800000000000008</v>
      </c>
      <c r="C300" s="139">
        <v>8.77</v>
      </c>
      <c r="D300" s="145">
        <v>8.76</v>
      </c>
      <c r="E300" s="141">
        <f t="shared" si="0"/>
        <v>8.77</v>
      </c>
      <c r="F300" s="145">
        <v>8.7799999999999994</v>
      </c>
      <c r="G300" s="141">
        <f t="shared" si="1"/>
        <v>8.7899999999999991</v>
      </c>
      <c r="H300" s="139">
        <v>8.8000000000000007</v>
      </c>
      <c r="I300" s="142">
        <f t="shared" si="2"/>
        <v>8.8066666666666666</v>
      </c>
      <c r="J300" s="142">
        <f t="shared" si="3"/>
        <v>8.8133333333333344</v>
      </c>
      <c r="K300" s="145">
        <v>8.82</v>
      </c>
      <c r="L300" s="141">
        <f t="shared" si="4"/>
        <v>8.8279999999999994</v>
      </c>
      <c r="M300" s="141">
        <f t="shared" si="5"/>
        <v>8.8360000000000003</v>
      </c>
      <c r="N300" s="141">
        <f t="shared" si="6"/>
        <v>8.8439999999999994</v>
      </c>
      <c r="O300" s="141">
        <f t="shared" si="7"/>
        <v>8.8520000000000003</v>
      </c>
      <c r="P300" s="139">
        <v>8.86</v>
      </c>
      <c r="Q300" s="142">
        <f t="shared" si="8"/>
        <v>8.863999999999999</v>
      </c>
      <c r="R300" s="142">
        <f t="shared" si="9"/>
        <v>8.8680000000000003</v>
      </c>
      <c r="S300" s="142">
        <f t="shared" si="10"/>
        <v>8.8719999999999999</v>
      </c>
      <c r="T300" s="142">
        <f t="shared" si="11"/>
        <v>8.8760000000000012</v>
      </c>
      <c r="U300" s="146">
        <v>8.8800000000000008</v>
      </c>
    </row>
    <row r="301" spans="1:21">
      <c r="A301" s="137">
        <v>42704</v>
      </c>
      <c r="B301" s="144">
        <v>8.9499999999999993</v>
      </c>
      <c r="C301" s="139">
        <v>8.85</v>
      </c>
      <c r="D301" s="145">
        <v>8.84</v>
      </c>
      <c r="E301" s="141">
        <f t="shared" si="0"/>
        <v>8.8449999999999989</v>
      </c>
      <c r="F301" s="145">
        <v>8.85</v>
      </c>
      <c r="G301" s="141">
        <f t="shared" si="1"/>
        <v>8.8550000000000004</v>
      </c>
      <c r="H301" s="139">
        <v>8.86</v>
      </c>
      <c r="I301" s="142">
        <f t="shared" si="2"/>
        <v>8.8633333333333333</v>
      </c>
      <c r="J301" s="142">
        <f t="shared" si="3"/>
        <v>8.8666666666666654</v>
      </c>
      <c r="K301" s="145">
        <v>8.8699999999999992</v>
      </c>
      <c r="L301" s="141">
        <f t="shared" si="4"/>
        <v>8.8819999999999997</v>
      </c>
      <c r="M301" s="141">
        <f t="shared" si="5"/>
        <v>8.8940000000000001</v>
      </c>
      <c r="N301" s="141">
        <f t="shared" si="6"/>
        <v>8.9059999999999988</v>
      </c>
      <c r="O301" s="141">
        <f t="shared" si="7"/>
        <v>8.9179999999999993</v>
      </c>
      <c r="P301" s="139">
        <v>8.93</v>
      </c>
      <c r="Q301" s="142">
        <f t="shared" si="8"/>
        <v>8.94</v>
      </c>
      <c r="R301" s="142">
        <f t="shared" si="9"/>
        <v>8.9499999999999993</v>
      </c>
      <c r="S301" s="142">
        <f t="shared" si="10"/>
        <v>8.9600000000000009</v>
      </c>
      <c r="T301" s="142">
        <f t="shared" si="11"/>
        <v>8.9700000000000006</v>
      </c>
      <c r="U301" s="146">
        <v>8.98</v>
      </c>
    </row>
    <row r="302" spans="1:21">
      <c r="A302" s="137">
        <v>42703</v>
      </c>
      <c r="B302" s="144">
        <v>8.9600000000000009</v>
      </c>
      <c r="C302" s="139">
        <v>8.86</v>
      </c>
      <c r="D302" s="145">
        <v>8.85</v>
      </c>
      <c r="E302" s="141">
        <f t="shared" si="0"/>
        <v>8.86</v>
      </c>
      <c r="F302" s="145">
        <v>8.8699999999999992</v>
      </c>
      <c r="G302" s="141">
        <f t="shared" si="1"/>
        <v>8.8849999999999998</v>
      </c>
      <c r="H302" s="139">
        <v>8.9</v>
      </c>
      <c r="I302" s="142">
        <f t="shared" si="2"/>
        <v>8.9166666666666661</v>
      </c>
      <c r="J302" s="142">
        <f t="shared" si="3"/>
        <v>8.9333333333333336</v>
      </c>
      <c r="K302" s="145">
        <v>8.9499999999999993</v>
      </c>
      <c r="L302" s="141">
        <f t="shared" si="4"/>
        <v>8.9599999999999991</v>
      </c>
      <c r="M302" s="141">
        <f t="shared" si="5"/>
        <v>8.9699999999999989</v>
      </c>
      <c r="N302" s="141">
        <f t="shared" si="6"/>
        <v>8.98</v>
      </c>
      <c r="O302" s="141">
        <f t="shared" si="7"/>
        <v>8.99</v>
      </c>
      <c r="P302" s="139">
        <v>9</v>
      </c>
      <c r="Q302" s="142">
        <f t="shared" si="8"/>
        <v>9.0039999999999996</v>
      </c>
      <c r="R302" s="142">
        <f t="shared" si="9"/>
        <v>9.0079999999999991</v>
      </c>
      <c r="S302" s="142">
        <f t="shared" si="10"/>
        <v>9.0120000000000005</v>
      </c>
      <c r="T302" s="142">
        <f t="shared" si="11"/>
        <v>9.016</v>
      </c>
      <c r="U302" s="146">
        <v>9.02</v>
      </c>
    </row>
    <row r="303" spans="1:21">
      <c r="A303" s="137">
        <v>42702</v>
      </c>
      <c r="B303" s="144">
        <v>8.93</v>
      </c>
      <c r="C303" s="139">
        <v>8.82</v>
      </c>
      <c r="D303" s="145">
        <v>8.8000000000000007</v>
      </c>
      <c r="E303" s="141">
        <f t="shared" si="0"/>
        <v>8.8150000000000013</v>
      </c>
      <c r="F303" s="145">
        <v>8.83</v>
      </c>
      <c r="G303" s="141">
        <f t="shared" si="1"/>
        <v>8.84</v>
      </c>
      <c r="H303" s="139">
        <v>8.85</v>
      </c>
      <c r="I303" s="142">
        <f t="shared" si="2"/>
        <v>8.8633333333333333</v>
      </c>
      <c r="J303" s="142">
        <f t="shared" si="3"/>
        <v>8.8766666666666669</v>
      </c>
      <c r="K303" s="145">
        <v>8.89</v>
      </c>
      <c r="L303" s="141">
        <f t="shared" si="4"/>
        <v>8.902000000000001</v>
      </c>
      <c r="M303" s="141">
        <f t="shared" si="5"/>
        <v>8.9139999999999997</v>
      </c>
      <c r="N303" s="141">
        <f t="shared" si="6"/>
        <v>8.9260000000000002</v>
      </c>
      <c r="O303" s="141">
        <f t="shared" si="7"/>
        <v>8.9379999999999988</v>
      </c>
      <c r="P303" s="139">
        <v>8.9499999999999993</v>
      </c>
      <c r="Q303" s="142">
        <f t="shared" si="8"/>
        <v>8.9580000000000002</v>
      </c>
      <c r="R303" s="142">
        <f t="shared" si="9"/>
        <v>8.9659999999999993</v>
      </c>
      <c r="S303" s="142">
        <f t="shared" si="10"/>
        <v>8.9740000000000002</v>
      </c>
      <c r="T303" s="142">
        <f t="shared" si="11"/>
        <v>8.9819999999999993</v>
      </c>
      <c r="U303" s="146">
        <v>8.99</v>
      </c>
    </row>
    <row r="304" spans="1:21">
      <c r="A304" s="137">
        <v>42699</v>
      </c>
      <c r="B304" s="144">
        <v>8.9600000000000009</v>
      </c>
      <c r="C304" s="139">
        <v>8.82</v>
      </c>
      <c r="D304" s="145">
        <v>8.8000000000000007</v>
      </c>
      <c r="E304" s="141">
        <f t="shared" si="0"/>
        <v>8.82</v>
      </c>
      <c r="F304" s="145">
        <v>8.84</v>
      </c>
      <c r="G304" s="141">
        <f t="shared" si="1"/>
        <v>8.86</v>
      </c>
      <c r="H304" s="139">
        <v>8.8800000000000008</v>
      </c>
      <c r="I304" s="142">
        <f t="shared" si="2"/>
        <v>8.8933333333333344</v>
      </c>
      <c r="J304" s="142">
        <f t="shared" si="3"/>
        <v>8.9066666666666663</v>
      </c>
      <c r="K304" s="145">
        <v>8.92</v>
      </c>
      <c r="L304" s="141">
        <f t="shared" si="4"/>
        <v>8.93</v>
      </c>
      <c r="M304" s="141">
        <f t="shared" si="5"/>
        <v>8.94</v>
      </c>
      <c r="N304" s="141">
        <f t="shared" si="6"/>
        <v>8.9500000000000011</v>
      </c>
      <c r="O304" s="141">
        <f t="shared" si="7"/>
        <v>8.9600000000000009</v>
      </c>
      <c r="P304" s="139">
        <v>8.9700000000000006</v>
      </c>
      <c r="Q304" s="142">
        <f t="shared" si="8"/>
        <v>8.9779999999999998</v>
      </c>
      <c r="R304" s="142">
        <f t="shared" si="9"/>
        <v>8.9860000000000007</v>
      </c>
      <c r="S304" s="142">
        <f t="shared" si="10"/>
        <v>8.9939999999999998</v>
      </c>
      <c r="T304" s="142">
        <f t="shared" si="11"/>
        <v>9.0020000000000007</v>
      </c>
      <c r="U304" s="146">
        <v>9.01</v>
      </c>
    </row>
    <row r="305" spans="1:21">
      <c r="A305" s="137">
        <v>42698</v>
      </c>
      <c r="B305" s="144">
        <v>8.8800000000000008</v>
      </c>
      <c r="C305" s="139">
        <v>8.75</v>
      </c>
      <c r="D305" s="145">
        <v>8.77</v>
      </c>
      <c r="E305" s="141">
        <f t="shared" si="0"/>
        <v>8.7949999999999999</v>
      </c>
      <c r="F305" s="145">
        <v>8.82</v>
      </c>
      <c r="G305" s="141">
        <f t="shared" si="1"/>
        <v>8.83</v>
      </c>
      <c r="H305" s="139">
        <v>8.84</v>
      </c>
      <c r="I305" s="142">
        <f t="shared" si="2"/>
        <v>8.8433333333333337</v>
      </c>
      <c r="J305" s="142">
        <f t="shared" si="3"/>
        <v>8.8466666666666658</v>
      </c>
      <c r="K305" s="145">
        <v>8.85</v>
      </c>
      <c r="L305" s="141">
        <f t="shared" si="4"/>
        <v>8.8559999999999999</v>
      </c>
      <c r="M305" s="141">
        <f t="shared" si="5"/>
        <v>8.8620000000000001</v>
      </c>
      <c r="N305" s="141">
        <f t="shared" si="6"/>
        <v>8.8680000000000003</v>
      </c>
      <c r="O305" s="141">
        <f t="shared" si="7"/>
        <v>8.8740000000000006</v>
      </c>
      <c r="P305" s="139">
        <v>8.8800000000000008</v>
      </c>
      <c r="Q305" s="142">
        <f t="shared" si="8"/>
        <v>8.8840000000000003</v>
      </c>
      <c r="R305" s="142">
        <f t="shared" si="9"/>
        <v>8.8879999999999999</v>
      </c>
      <c r="S305" s="142">
        <f t="shared" si="10"/>
        <v>8.8920000000000012</v>
      </c>
      <c r="T305" s="142">
        <f t="shared" si="11"/>
        <v>8.8960000000000008</v>
      </c>
      <c r="U305" s="146">
        <v>8.9</v>
      </c>
    </row>
    <row r="306" spans="1:21">
      <c r="A306" s="137">
        <v>42697</v>
      </c>
      <c r="B306" s="144">
        <v>8.86</v>
      </c>
      <c r="C306" s="139">
        <v>8.76</v>
      </c>
      <c r="D306" s="145">
        <v>8.7899999999999991</v>
      </c>
      <c r="E306" s="141">
        <f t="shared" si="0"/>
        <v>8.8049999999999997</v>
      </c>
      <c r="F306" s="145">
        <v>8.82</v>
      </c>
      <c r="G306" s="141">
        <f t="shared" si="1"/>
        <v>8.8249999999999993</v>
      </c>
      <c r="H306" s="139">
        <v>8.83</v>
      </c>
      <c r="I306" s="142">
        <f t="shared" si="2"/>
        <v>8.8333333333333339</v>
      </c>
      <c r="J306" s="142">
        <f t="shared" si="3"/>
        <v>8.836666666666666</v>
      </c>
      <c r="K306" s="145">
        <v>8.84</v>
      </c>
      <c r="L306" s="141">
        <f t="shared" si="4"/>
        <v>8.85</v>
      </c>
      <c r="M306" s="141">
        <f t="shared" si="5"/>
        <v>8.86</v>
      </c>
      <c r="N306" s="141">
        <f t="shared" si="6"/>
        <v>8.870000000000001</v>
      </c>
      <c r="O306" s="141">
        <f t="shared" si="7"/>
        <v>8.8800000000000008</v>
      </c>
      <c r="P306" s="139">
        <v>8.89</v>
      </c>
      <c r="Q306" s="142">
        <f t="shared" si="8"/>
        <v>8.8960000000000008</v>
      </c>
      <c r="R306" s="142">
        <f t="shared" si="9"/>
        <v>8.902000000000001</v>
      </c>
      <c r="S306" s="142">
        <f t="shared" si="10"/>
        <v>8.9079999999999995</v>
      </c>
      <c r="T306" s="142">
        <f t="shared" si="11"/>
        <v>8.9139999999999997</v>
      </c>
      <c r="U306" s="146">
        <v>8.92</v>
      </c>
    </row>
    <row r="307" spans="1:21">
      <c r="A307" s="137">
        <v>42696</v>
      </c>
      <c r="B307" s="144">
        <v>8.8699999999999992</v>
      </c>
      <c r="C307" s="139">
        <v>8.7200000000000006</v>
      </c>
      <c r="D307" s="145">
        <v>8.6999999999999993</v>
      </c>
      <c r="E307" s="141">
        <f t="shared" si="0"/>
        <v>8.7100000000000009</v>
      </c>
      <c r="F307" s="145">
        <v>8.7200000000000006</v>
      </c>
      <c r="G307" s="141">
        <f t="shared" si="1"/>
        <v>8.73</v>
      </c>
      <c r="H307" s="139">
        <v>8.74</v>
      </c>
      <c r="I307" s="142">
        <f t="shared" si="2"/>
        <v>8.7466666666666661</v>
      </c>
      <c r="J307" s="142">
        <f t="shared" si="3"/>
        <v>8.7533333333333339</v>
      </c>
      <c r="K307" s="145">
        <v>8.76</v>
      </c>
      <c r="L307" s="141">
        <f t="shared" si="4"/>
        <v>8.7720000000000002</v>
      </c>
      <c r="M307" s="141">
        <f t="shared" si="5"/>
        <v>8.7840000000000007</v>
      </c>
      <c r="N307" s="141">
        <f t="shared" si="6"/>
        <v>8.7959999999999994</v>
      </c>
      <c r="O307" s="141">
        <f t="shared" si="7"/>
        <v>8.8079999999999998</v>
      </c>
      <c r="P307" s="139">
        <v>8.82</v>
      </c>
      <c r="Q307" s="142">
        <f t="shared" si="8"/>
        <v>8.8279999999999994</v>
      </c>
      <c r="R307" s="142">
        <f t="shared" si="9"/>
        <v>8.8360000000000003</v>
      </c>
      <c r="S307" s="142">
        <f t="shared" si="10"/>
        <v>8.8439999999999994</v>
      </c>
      <c r="T307" s="142">
        <f t="shared" si="11"/>
        <v>8.8520000000000003</v>
      </c>
      <c r="U307" s="146">
        <v>8.86</v>
      </c>
    </row>
    <row r="308" spans="1:21">
      <c r="A308" s="137">
        <v>42695</v>
      </c>
      <c r="B308" s="144">
        <v>8.82</v>
      </c>
      <c r="C308" s="139">
        <v>8.7100000000000009</v>
      </c>
      <c r="D308" s="145">
        <v>8.7200000000000006</v>
      </c>
      <c r="E308" s="141">
        <f t="shared" si="0"/>
        <v>8.73</v>
      </c>
      <c r="F308" s="145">
        <v>8.74</v>
      </c>
      <c r="G308" s="141">
        <f t="shared" si="1"/>
        <v>8.74</v>
      </c>
      <c r="H308" s="139">
        <v>8.74</v>
      </c>
      <c r="I308" s="142">
        <f t="shared" si="2"/>
        <v>8.7433333333333341</v>
      </c>
      <c r="J308" s="142">
        <f t="shared" si="3"/>
        <v>8.7466666666666661</v>
      </c>
      <c r="K308" s="145">
        <v>8.75</v>
      </c>
      <c r="L308" s="141">
        <f t="shared" si="4"/>
        <v>8.7579999999999991</v>
      </c>
      <c r="M308" s="141">
        <f t="shared" si="5"/>
        <v>8.766</v>
      </c>
      <c r="N308" s="141">
        <f t="shared" si="6"/>
        <v>8.7739999999999991</v>
      </c>
      <c r="O308" s="141">
        <f t="shared" si="7"/>
        <v>8.782</v>
      </c>
      <c r="P308" s="139">
        <v>8.7899999999999991</v>
      </c>
      <c r="Q308" s="142">
        <f t="shared" si="8"/>
        <v>8.7959999999999994</v>
      </c>
      <c r="R308" s="142">
        <f t="shared" si="9"/>
        <v>8.8019999999999996</v>
      </c>
      <c r="S308" s="142">
        <f t="shared" si="10"/>
        <v>8.8079999999999998</v>
      </c>
      <c r="T308" s="142">
        <f t="shared" si="11"/>
        <v>8.8140000000000001</v>
      </c>
      <c r="U308" s="146">
        <v>8.82</v>
      </c>
    </row>
    <row r="309" spans="1:21">
      <c r="A309" s="137">
        <v>42692</v>
      </c>
      <c r="B309" s="144">
        <v>8.8699999999999992</v>
      </c>
      <c r="C309" s="139">
        <v>8.76</v>
      </c>
      <c r="D309" s="145">
        <v>8.77</v>
      </c>
      <c r="E309" s="141">
        <f t="shared" si="0"/>
        <v>8.7749999999999986</v>
      </c>
      <c r="F309" s="145">
        <v>8.7799999999999994</v>
      </c>
      <c r="G309" s="141">
        <f t="shared" si="1"/>
        <v>8.77</v>
      </c>
      <c r="H309" s="139">
        <v>8.76</v>
      </c>
      <c r="I309" s="142">
        <f t="shared" si="2"/>
        <v>8.7633333333333336</v>
      </c>
      <c r="J309" s="142">
        <f t="shared" si="3"/>
        <v>8.7666666666666657</v>
      </c>
      <c r="K309" s="145">
        <v>8.77</v>
      </c>
      <c r="L309" s="141">
        <f t="shared" si="4"/>
        <v>8.782</v>
      </c>
      <c r="M309" s="141">
        <f t="shared" si="5"/>
        <v>8.7940000000000005</v>
      </c>
      <c r="N309" s="141">
        <f t="shared" si="6"/>
        <v>8.8059999999999992</v>
      </c>
      <c r="O309" s="141">
        <f t="shared" si="7"/>
        <v>8.8179999999999996</v>
      </c>
      <c r="P309" s="139">
        <v>8.83</v>
      </c>
      <c r="Q309" s="142">
        <f t="shared" si="8"/>
        <v>8.8379999999999992</v>
      </c>
      <c r="R309" s="142">
        <f t="shared" si="9"/>
        <v>8.8460000000000001</v>
      </c>
      <c r="S309" s="142">
        <f t="shared" si="10"/>
        <v>8.8539999999999992</v>
      </c>
      <c r="T309" s="142">
        <f t="shared" si="11"/>
        <v>8.8620000000000001</v>
      </c>
      <c r="U309" s="146">
        <v>8.8699999999999992</v>
      </c>
    </row>
    <row r="310" spans="1:21">
      <c r="A310" s="137">
        <v>42691</v>
      </c>
      <c r="B310" s="144">
        <v>8.8000000000000007</v>
      </c>
      <c r="C310" s="139">
        <v>8.75</v>
      </c>
      <c r="D310" s="145">
        <v>8.7799999999999994</v>
      </c>
      <c r="E310" s="141">
        <f t="shared" si="0"/>
        <v>8.7850000000000001</v>
      </c>
      <c r="F310" s="145">
        <v>8.7899999999999991</v>
      </c>
      <c r="G310" s="141">
        <f t="shared" si="1"/>
        <v>8.7899999999999991</v>
      </c>
      <c r="H310" s="139">
        <v>8.7899999999999991</v>
      </c>
      <c r="I310" s="142">
        <f t="shared" si="2"/>
        <v>8.7866666666666653</v>
      </c>
      <c r="J310" s="142">
        <f t="shared" si="3"/>
        <v>8.7833333333333332</v>
      </c>
      <c r="K310" s="145">
        <v>8.7799999999999994</v>
      </c>
      <c r="L310" s="141">
        <f t="shared" si="4"/>
        <v>8.7899999999999991</v>
      </c>
      <c r="M310" s="141">
        <f t="shared" si="5"/>
        <v>8.7999999999999989</v>
      </c>
      <c r="N310" s="141">
        <f t="shared" si="6"/>
        <v>8.81</v>
      </c>
      <c r="O310" s="141">
        <f t="shared" si="7"/>
        <v>8.82</v>
      </c>
      <c r="P310" s="139">
        <v>8.83</v>
      </c>
      <c r="Q310" s="142">
        <f t="shared" si="8"/>
        <v>8.8360000000000003</v>
      </c>
      <c r="R310" s="142">
        <f t="shared" si="9"/>
        <v>8.8420000000000005</v>
      </c>
      <c r="S310" s="142">
        <f t="shared" si="10"/>
        <v>8.847999999999999</v>
      </c>
      <c r="T310" s="142">
        <f t="shared" si="11"/>
        <v>8.8539999999999992</v>
      </c>
      <c r="U310" s="146">
        <v>8.86</v>
      </c>
    </row>
    <row r="311" spans="1:21">
      <c r="A311" s="137">
        <v>42690</v>
      </c>
      <c r="B311" s="144">
        <v>8.89</v>
      </c>
      <c r="C311" s="139">
        <v>8.7899999999999991</v>
      </c>
      <c r="D311" s="145">
        <v>8.83</v>
      </c>
      <c r="E311" s="141">
        <f t="shared" si="0"/>
        <v>8.85</v>
      </c>
      <c r="F311" s="145">
        <v>8.8699999999999992</v>
      </c>
      <c r="G311" s="141">
        <f t="shared" si="1"/>
        <v>8.8649999999999984</v>
      </c>
      <c r="H311" s="139">
        <v>8.86</v>
      </c>
      <c r="I311" s="142">
        <f t="shared" si="2"/>
        <v>8.86</v>
      </c>
      <c r="J311" s="142">
        <f t="shared" si="3"/>
        <v>8.86</v>
      </c>
      <c r="K311" s="145">
        <v>8.86</v>
      </c>
      <c r="L311" s="141">
        <f t="shared" si="4"/>
        <v>8.8699999999999992</v>
      </c>
      <c r="M311" s="141">
        <f t="shared" si="5"/>
        <v>8.879999999999999</v>
      </c>
      <c r="N311" s="141">
        <f t="shared" si="6"/>
        <v>8.89</v>
      </c>
      <c r="O311" s="141">
        <f t="shared" si="7"/>
        <v>8.9</v>
      </c>
      <c r="P311" s="139">
        <v>8.91</v>
      </c>
      <c r="Q311" s="142">
        <f t="shared" si="8"/>
        <v>8.9160000000000004</v>
      </c>
      <c r="R311" s="142">
        <f t="shared" si="9"/>
        <v>8.9220000000000006</v>
      </c>
      <c r="S311" s="142">
        <f t="shared" si="10"/>
        <v>8.927999999999999</v>
      </c>
      <c r="T311" s="142">
        <f t="shared" si="11"/>
        <v>8.9339999999999993</v>
      </c>
      <c r="U311" s="146">
        <v>8.94</v>
      </c>
    </row>
    <row r="312" spans="1:21">
      <c r="A312" s="137">
        <v>42689</v>
      </c>
      <c r="B312" s="144">
        <v>8.8699999999999992</v>
      </c>
      <c r="C312" s="139">
        <v>8.77</v>
      </c>
      <c r="D312" s="145">
        <v>8.7899999999999991</v>
      </c>
      <c r="E312" s="141">
        <f t="shared" si="0"/>
        <v>8.8049999999999997</v>
      </c>
      <c r="F312" s="145">
        <v>8.82</v>
      </c>
      <c r="G312" s="141">
        <f t="shared" si="1"/>
        <v>8.8150000000000013</v>
      </c>
      <c r="H312" s="139">
        <v>8.81</v>
      </c>
      <c r="I312" s="142">
        <f t="shared" si="2"/>
        <v>8.8066666666666666</v>
      </c>
      <c r="J312" s="142">
        <f t="shared" si="3"/>
        <v>8.8033333333333346</v>
      </c>
      <c r="K312" s="145">
        <v>8.8000000000000007</v>
      </c>
      <c r="L312" s="141">
        <f t="shared" si="4"/>
        <v>8.8020000000000014</v>
      </c>
      <c r="M312" s="141">
        <f t="shared" si="5"/>
        <v>8.8040000000000003</v>
      </c>
      <c r="N312" s="141">
        <f t="shared" si="6"/>
        <v>8.8060000000000009</v>
      </c>
      <c r="O312" s="141">
        <f t="shared" si="7"/>
        <v>8.8079999999999998</v>
      </c>
      <c r="P312" s="139">
        <v>8.81</v>
      </c>
      <c r="Q312" s="142">
        <f t="shared" si="8"/>
        <v>8.8140000000000001</v>
      </c>
      <c r="R312" s="142">
        <f t="shared" si="9"/>
        <v>8.8179999999999996</v>
      </c>
      <c r="S312" s="142">
        <f t="shared" si="10"/>
        <v>8.822000000000001</v>
      </c>
      <c r="T312" s="142">
        <f t="shared" si="11"/>
        <v>8.8260000000000005</v>
      </c>
      <c r="U312" s="146">
        <v>8.83</v>
      </c>
    </row>
    <row r="313" spans="1:21">
      <c r="A313" s="137">
        <v>42688</v>
      </c>
      <c r="B313" s="144">
        <v>8.98</v>
      </c>
      <c r="C313" s="139">
        <v>8.82</v>
      </c>
      <c r="D313" s="145">
        <v>8.84</v>
      </c>
      <c r="E313" s="141">
        <f t="shared" si="0"/>
        <v>8.8650000000000002</v>
      </c>
      <c r="F313" s="145">
        <v>8.89</v>
      </c>
      <c r="G313" s="141">
        <f t="shared" si="1"/>
        <v>8.9050000000000011</v>
      </c>
      <c r="H313" s="139">
        <v>8.92</v>
      </c>
      <c r="I313" s="142">
        <f t="shared" si="2"/>
        <v>8.9233333333333338</v>
      </c>
      <c r="J313" s="142">
        <f t="shared" si="3"/>
        <v>8.9266666666666659</v>
      </c>
      <c r="K313" s="145">
        <v>8.93</v>
      </c>
      <c r="L313" s="141">
        <f t="shared" si="4"/>
        <v>8.9339999999999993</v>
      </c>
      <c r="M313" s="141">
        <f t="shared" si="5"/>
        <v>8.9379999999999988</v>
      </c>
      <c r="N313" s="141">
        <f t="shared" si="6"/>
        <v>8.9420000000000002</v>
      </c>
      <c r="O313" s="141">
        <f t="shared" si="7"/>
        <v>8.9459999999999997</v>
      </c>
      <c r="P313" s="139">
        <v>8.9499999999999993</v>
      </c>
      <c r="Q313" s="142">
        <f t="shared" si="8"/>
        <v>8.9539999999999988</v>
      </c>
      <c r="R313" s="142">
        <f t="shared" si="9"/>
        <v>8.9580000000000002</v>
      </c>
      <c r="S313" s="142">
        <f t="shared" si="10"/>
        <v>8.9619999999999997</v>
      </c>
      <c r="T313" s="142">
        <f t="shared" si="11"/>
        <v>8.9660000000000011</v>
      </c>
      <c r="U313" s="146">
        <v>8.9700000000000006</v>
      </c>
    </row>
    <row r="314" spans="1:21">
      <c r="A314" s="137">
        <v>42685</v>
      </c>
      <c r="B314" s="144">
        <v>9.01</v>
      </c>
      <c r="C314" s="139">
        <v>8.82</v>
      </c>
      <c r="D314" s="145">
        <v>8.83</v>
      </c>
      <c r="E314" s="141">
        <f t="shared" si="0"/>
        <v>8.86</v>
      </c>
      <c r="F314" s="145">
        <v>8.89</v>
      </c>
      <c r="G314" s="141">
        <f t="shared" si="1"/>
        <v>8.91</v>
      </c>
      <c r="H314" s="139">
        <v>8.93</v>
      </c>
      <c r="I314" s="142">
        <f t="shared" si="2"/>
        <v>8.94</v>
      </c>
      <c r="J314" s="142">
        <f t="shared" si="3"/>
        <v>8.9500000000000011</v>
      </c>
      <c r="K314" s="145">
        <v>8.9600000000000009</v>
      </c>
      <c r="L314" s="141">
        <f t="shared" si="4"/>
        <v>8.968</v>
      </c>
      <c r="M314" s="141">
        <f t="shared" si="5"/>
        <v>8.9760000000000009</v>
      </c>
      <c r="N314" s="141">
        <f t="shared" si="6"/>
        <v>8.984</v>
      </c>
      <c r="O314" s="141">
        <f t="shared" si="7"/>
        <v>8.9920000000000009</v>
      </c>
      <c r="P314" s="139">
        <v>9</v>
      </c>
      <c r="Q314" s="142">
        <f t="shared" si="8"/>
        <v>9.0060000000000002</v>
      </c>
      <c r="R314" s="142">
        <f t="shared" si="9"/>
        <v>9.0120000000000005</v>
      </c>
      <c r="S314" s="142">
        <f t="shared" si="10"/>
        <v>9.0179999999999989</v>
      </c>
      <c r="T314" s="142">
        <f t="shared" si="11"/>
        <v>9.0239999999999991</v>
      </c>
      <c r="U314" s="146">
        <v>9.0299999999999994</v>
      </c>
    </row>
    <row r="315" spans="1:21">
      <c r="A315" s="137">
        <v>42684</v>
      </c>
      <c r="B315" s="144">
        <v>8.9700000000000006</v>
      </c>
      <c r="C315" s="139">
        <v>8.76</v>
      </c>
      <c r="D315" s="145">
        <v>8.74</v>
      </c>
      <c r="E315" s="141">
        <f t="shared" si="0"/>
        <v>8.74</v>
      </c>
      <c r="F315" s="145">
        <v>8.74</v>
      </c>
      <c r="G315" s="141">
        <f t="shared" si="1"/>
        <v>8.73</v>
      </c>
      <c r="H315" s="139">
        <v>8.7200000000000006</v>
      </c>
      <c r="I315" s="142">
        <f t="shared" si="2"/>
        <v>8.7200000000000006</v>
      </c>
      <c r="J315" s="142">
        <f t="shared" si="3"/>
        <v>8.7200000000000006</v>
      </c>
      <c r="K315" s="145">
        <v>8.7200000000000006</v>
      </c>
      <c r="L315" s="141">
        <f t="shared" si="4"/>
        <v>8.7240000000000002</v>
      </c>
      <c r="M315" s="141">
        <f t="shared" si="5"/>
        <v>8.7279999999999998</v>
      </c>
      <c r="N315" s="141">
        <f t="shared" si="6"/>
        <v>8.7320000000000011</v>
      </c>
      <c r="O315" s="141">
        <f t="shared" si="7"/>
        <v>8.7360000000000007</v>
      </c>
      <c r="P315" s="139">
        <v>8.74</v>
      </c>
      <c r="Q315" s="142">
        <f t="shared" si="8"/>
        <v>8.7420000000000009</v>
      </c>
      <c r="R315" s="142">
        <f t="shared" si="9"/>
        <v>8.7439999999999998</v>
      </c>
      <c r="S315" s="142">
        <f t="shared" si="10"/>
        <v>8.7460000000000004</v>
      </c>
      <c r="T315" s="142">
        <f t="shared" si="11"/>
        <v>8.7479999999999993</v>
      </c>
      <c r="U315" s="146">
        <v>8.75</v>
      </c>
    </row>
    <row r="316" spans="1:21">
      <c r="A316" s="137">
        <v>42683</v>
      </c>
      <c r="B316" s="144">
        <v>9.0299999999999994</v>
      </c>
      <c r="C316" s="139">
        <v>8.73</v>
      </c>
      <c r="D316" s="145">
        <v>8.66</v>
      </c>
      <c r="E316" s="141">
        <f t="shared" si="0"/>
        <v>8.6349999999999998</v>
      </c>
      <c r="F316" s="145">
        <v>8.61</v>
      </c>
      <c r="G316" s="141">
        <f t="shared" si="1"/>
        <v>8.5949999999999989</v>
      </c>
      <c r="H316" s="139">
        <v>8.58</v>
      </c>
      <c r="I316" s="142">
        <f t="shared" si="2"/>
        <v>8.57</v>
      </c>
      <c r="J316" s="142">
        <f t="shared" si="3"/>
        <v>8.56</v>
      </c>
      <c r="K316" s="145">
        <v>8.5500000000000007</v>
      </c>
      <c r="L316" s="141">
        <f t="shared" si="4"/>
        <v>8.5500000000000007</v>
      </c>
      <c r="M316" s="141">
        <f t="shared" si="5"/>
        <v>8.5500000000000007</v>
      </c>
      <c r="N316" s="141">
        <f t="shared" si="6"/>
        <v>8.5500000000000007</v>
      </c>
      <c r="O316" s="141">
        <f t="shared" si="7"/>
        <v>8.5500000000000007</v>
      </c>
      <c r="P316" s="139">
        <v>8.5500000000000007</v>
      </c>
      <c r="Q316" s="142">
        <f t="shared" si="8"/>
        <v>8.5520000000000014</v>
      </c>
      <c r="R316" s="142">
        <f t="shared" si="9"/>
        <v>8.5540000000000003</v>
      </c>
      <c r="S316" s="142">
        <f t="shared" si="10"/>
        <v>8.5560000000000009</v>
      </c>
      <c r="T316" s="142">
        <f t="shared" si="11"/>
        <v>8.5579999999999998</v>
      </c>
      <c r="U316" s="146">
        <v>8.56</v>
      </c>
    </row>
    <row r="317" spans="1:21">
      <c r="A317" s="147">
        <v>42682</v>
      </c>
      <c r="B317" s="144">
        <v>9.0500000000000007</v>
      </c>
      <c r="C317" s="139">
        <v>8.67</v>
      </c>
      <c r="D317" s="145">
        <v>8.59</v>
      </c>
      <c r="E317" s="141">
        <f t="shared" si="0"/>
        <v>8.58</v>
      </c>
      <c r="F317" s="145">
        <v>8.57</v>
      </c>
      <c r="G317" s="141">
        <f t="shared" si="1"/>
        <v>8.56</v>
      </c>
      <c r="H317" s="139">
        <v>8.5500000000000007</v>
      </c>
      <c r="I317" s="142">
        <f t="shared" si="2"/>
        <v>8.543333333333333</v>
      </c>
      <c r="J317" s="142">
        <f t="shared" si="3"/>
        <v>8.5366666666666671</v>
      </c>
      <c r="K317" s="145">
        <v>8.5299999999999994</v>
      </c>
      <c r="L317" s="141">
        <f t="shared" si="4"/>
        <v>8.5279999999999987</v>
      </c>
      <c r="M317" s="141">
        <f t="shared" si="5"/>
        <v>8.5259999999999998</v>
      </c>
      <c r="N317" s="141">
        <f t="shared" si="6"/>
        <v>8.5239999999999991</v>
      </c>
      <c r="O317" s="141">
        <f t="shared" si="7"/>
        <v>8.5220000000000002</v>
      </c>
      <c r="P317" s="139">
        <v>8.52</v>
      </c>
      <c r="Q317" s="142">
        <f t="shared" si="8"/>
        <v>8.5220000000000002</v>
      </c>
      <c r="R317" s="142">
        <f t="shared" si="9"/>
        <v>8.5239999999999991</v>
      </c>
      <c r="S317" s="142">
        <f t="shared" si="10"/>
        <v>8.5259999999999998</v>
      </c>
      <c r="T317" s="142">
        <f t="shared" si="11"/>
        <v>8.5279999999999987</v>
      </c>
      <c r="U317" s="146">
        <v>8.5299999999999994</v>
      </c>
    </row>
    <row r="318" spans="1:21">
      <c r="A318" s="147">
        <v>42681</v>
      </c>
      <c r="B318" s="144">
        <v>9.0299999999999994</v>
      </c>
      <c r="C318" s="139">
        <v>8.66</v>
      </c>
      <c r="D318" s="145">
        <v>8.6</v>
      </c>
      <c r="E318" s="141">
        <f t="shared" si="0"/>
        <v>8.59</v>
      </c>
      <c r="F318" s="145">
        <v>8.58</v>
      </c>
      <c r="G318" s="141">
        <f t="shared" si="1"/>
        <v>8.57</v>
      </c>
      <c r="H318" s="139">
        <v>8.56</v>
      </c>
      <c r="I318" s="142">
        <f t="shared" si="2"/>
        <v>8.5566666666666666</v>
      </c>
      <c r="J318" s="142">
        <f t="shared" si="3"/>
        <v>8.5533333333333346</v>
      </c>
      <c r="K318" s="145">
        <v>8.5500000000000007</v>
      </c>
      <c r="L318" s="141">
        <f t="shared" si="4"/>
        <v>8.5500000000000007</v>
      </c>
      <c r="M318" s="141">
        <f t="shared" si="5"/>
        <v>8.5500000000000007</v>
      </c>
      <c r="N318" s="141">
        <f t="shared" si="6"/>
        <v>8.5500000000000007</v>
      </c>
      <c r="O318" s="141">
        <f t="shared" si="7"/>
        <v>8.5500000000000007</v>
      </c>
      <c r="P318" s="139">
        <v>8.5500000000000007</v>
      </c>
      <c r="Q318" s="142">
        <f t="shared" si="8"/>
        <v>8.5520000000000014</v>
      </c>
      <c r="R318" s="142">
        <f t="shared" si="9"/>
        <v>8.5540000000000003</v>
      </c>
      <c r="S318" s="142">
        <f t="shared" si="10"/>
        <v>8.5560000000000009</v>
      </c>
      <c r="T318" s="142">
        <f t="shared" si="11"/>
        <v>8.5579999999999998</v>
      </c>
      <c r="U318" s="146">
        <v>8.56</v>
      </c>
    </row>
    <row r="319" spans="1:21">
      <c r="A319" s="147">
        <v>42677</v>
      </c>
      <c r="B319" s="144">
        <v>9.01</v>
      </c>
      <c r="C319" s="139">
        <v>8.7100000000000009</v>
      </c>
      <c r="D319" s="145">
        <v>8.6999999999999993</v>
      </c>
      <c r="E319" s="141">
        <f t="shared" si="0"/>
        <v>8.7050000000000001</v>
      </c>
      <c r="F319" s="145">
        <v>8.7100000000000009</v>
      </c>
      <c r="G319" s="141">
        <f t="shared" si="1"/>
        <v>8.6950000000000003</v>
      </c>
      <c r="H319" s="139">
        <v>8.68</v>
      </c>
      <c r="I319" s="142">
        <f t="shared" si="2"/>
        <v>8.6733333333333338</v>
      </c>
      <c r="J319" s="142">
        <f t="shared" si="3"/>
        <v>8.6666666666666661</v>
      </c>
      <c r="K319" s="145">
        <v>8.66</v>
      </c>
      <c r="L319" s="141">
        <f t="shared" si="4"/>
        <v>8.6620000000000008</v>
      </c>
      <c r="M319" s="141">
        <f t="shared" si="5"/>
        <v>8.6639999999999997</v>
      </c>
      <c r="N319" s="141">
        <f t="shared" si="6"/>
        <v>8.6660000000000004</v>
      </c>
      <c r="O319" s="141">
        <f t="shared" si="7"/>
        <v>8.6679999999999993</v>
      </c>
      <c r="P319" s="139">
        <v>8.67</v>
      </c>
      <c r="Q319" s="142">
        <f t="shared" si="8"/>
        <v>8.6720000000000006</v>
      </c>
      <c r="R319" s="142">
        <f t="shared" si="9"/>
        <v>8.6739999999999995</v>
      </c>
      <c r="S319" s="142">
        <f t="shared" si="10"/>
        <v>8.6760000000000002</v>
      </c>
      <c r="T319" s="142">
        <f t="shared" si="11"/>
        <v>8.677999999999999</v>
      </c>
      <c r="U319" s="146">
        <v>8.68</v>
      </c>
    </row>
    <row r="320" spans="1:21">
      <c r="A320" s="147">
        <v>42676</v>
      </c>
      <c r="B320" s="144">
        <v>8.9499999999999993</v>
      </c>
      <c r="C320" s="139">
        <v>8.69</v>
      </c>
      <c r="D320" s="145">
        <v>8.7200000000000006</v>
      </c>
      <c r="E320" s="141">
        <f t="shared" si="0"/>
        <v>8.74</v>
      </c>
      <c r="F320" s="145">
        <v>8.76</v>
      </c>
      <c r="G320" s="141">
        <f t="shared" si="1"/>
        <v>8.75</v>
      </c>
      <c r="H320" s="139">
        <v>8.74</v>
      </c>
      <c r="I320" s="142">
        <f t="shared" si="2"/>
        <v>8.7333333333333343</v>
      </c>
      <c r="J320" s="142">
        <f t="shared" si="3"/>
        <v>8.7266666666666666</v>
      </c>
      <c r="K320" s="145">
        <v>8.7200000000000006</v>
      </c>
      <c r="L320" s="141">
        <f t="shared" si="4"/>
        <v>8.7220000000000013</v>
      </c>
      <c r="M320" s="141">
        <f t="shared" si="5"/>
        <v>8.7240000000000002</v>
      </c>
      <c r="N320" s="141">
        <f t="shared" si="6"/>
        <v>8.7260000000000009</v>
      </c>
      <c r="O320" s="141">
        <f t="shared" si="7"/>
        <v>8.7279999999999998</v>
      </c>
      <c r="P320" s="139">
        <v>8.73</v>
      </c>
      <c r="Q320" s="142">
        <f t="shared" si="8"/>
        <v>8.7320000000000011</v>
      </c>
      <c r="R320" s="142">
        <f t="shared" si="9"/>
        <v>8.734</v>
      </c>
      <c r="S320" s="142">
        <f t="shared" si="10"/>
        <v>8.7360000000000007</v>
      </c>
      <c r="T320" s="142">
        <f t="shared" si="11"/>
        <v>8.7379999999999995</v>
      </c>
      <c r="U320" s="146">
        <v>8.74</v>
      </c>
    </row>
    <row r="321" spans="1:21">
      <c r="A321" s="147">
        <v>42675</v>
      </c>
      <c r="B321" s="144">
        <v>8.9700000000000006</v>
      </c>
      <c r="C321" s="139">
        <v>8.67</v>
      </c>
      <c r="D321" s="145">
        <v>8.68</v>
      </c>
      <c r="E321" s="141">
        <f t="shared" si="0"/>
        <v>8.69</v>
      </c>
      <c r="F321" s="145">
        <v>8.6999999999999993</v>
      </c>
      <c r="G321" s="141">
        <f t="shared" si="1"/>
        <v>8.6849999999999987</v>
      </c>
      <c r="H321" s="139">
        <v>8.67</v>
      </c>
      <c r="I321" s="142">
        <f t="shared" si="2"/>
        <v>8.663333333333334</v>
      </c>
      <c r="J321" s="142">
        <f t="shared" si="3"/>
        <v>8.6566666666666663</v>
      </c>
      <c r="K321" s="145">
        <v>8.65</v>
      </c>
      <c r="L321" s="141">
        <f t="shared" si="4"/>
        <v>8.65</v>
      </c>
      <c r="M321" s="141">
        <f t="shared" si="5"/>
        <v>8.65</v>
      </c>
      <c r="N321" s="141">
        <f t="shared" si="6"/>
        <v>8.65</v>
      </c>
      <c r="O321" s="141">
        <f t="shared" si="7"/>
        <v>8.65</v>
      </c>
      <c r="P321" s="139">
        <v>8.65</v>
      </c>
      <c r="Q321" s="142">
        <f t="shared" si="8"/>
        <v>8.6539999999999999</v>
      </c>
      <c r="R321" s="142">
        <f t="shared" si="9"/>
        <v>8.6579999999999995</v>
      </c>
      <c r="S321" s="142">
        <f t="shared" si="10"/>
        <v>8.6620000000000008</v>
      </c>
      <c r="T321" s="142">
        <f t="shared" si="11"/>
        <v>8.6660000000000004</v>
      </c>
      <c r="U321" s="146">
        <v>8.67</v>
      </c>
    </row>
    <row r="322" spans="1:21">
      <c r="A322" s="147">
        <v>42674</v>
      </c>
      <c r="B322" s="144">
        <v>8.99</v>
      </c>
      <c r="C322" s="139">
        <v>8.6999999999999993</v>
      </c>
      <c r="D322" s="145">
        <v>8.7100000000000009</v>
      </c>
      <c r="E322" s="141">
        <f t="shared" si="0"/>
        <v>8.7200000000000006</v>
      </c>
      <c r="F322" s="145">
        <v>8.73</v>
      </c>
      <c r="G322" s="141">
        <f t="shared" si="1"/>
        <v>8.7200000000000006</v>
      </c>
      <c r="H322" s="139">
        <v>8.7100000000000009</v>
      </c>
      <c r="I322" s="142">
        <f t="shared" si="2"/>
        <v>8.7000000000000011</v>
      </c>
      <c r="J322" s="142">
        <f t="shared" si="3"/>
        <v>8.69</v>
      </c>
      <c r="K322" s="145">
        <v>8.68</v>
      </c>
      <c r="L322" s="141">
        <f t="shared" si="4"/>
        <v>8.677999999999999</v>
      </c>
      <c r="M322" s="141">
        <f t="shared" si="5"/>
        <v>8.6760000000000002</v>
      </c>
      <c r="N322" s="141">
        <f t="shared" si="6"/>
        <v>8.6739999999999995</v>
      </c>
      <c r="O322" s="141">
        <f t="shared" si="7"/>
        <v>8.6720000000000006</v>
      </c>
      <c r="P322" s="139">
        <v>8.67</v>
      </c>
      <c r="Q322" s="142">
        <f t="shared" si="8"/>
        <v>8.6720000000000006</v>
      </c>
      <c r="R322" s="142">
        <f t="shared" si="9"/>
        <v>8.6739999999999995</v>
      </c>
      <c r="S322" s="142">
        <f t="shared" si="10"/>
        <v>8.6760000000000002</v>
      </c>
      <c r="T322" s="142">
        <f t="shared" si="11"/>
        <v>8.677999999999999</v>
      </c>
      <c r="U322" s="146">
        <v>8.68</v>
      </c>
    </row>
    <row r="323" spans="1:21">
      <c r="A323" s="147">
        <v>42671</v>
      </c>
      <c r="B323" s="144">
        <v>8.91</v>
      </c>
      <c r="C323" s="139">
        <v>8.73</v>
      </c>
      <c r="D323" s="145">
        <v>8.7200000000000006</v>
      </c>
      <c r="E323" s="141">
        <f t="shared" si="0"/>
        <v>8.7100000000000009</v>
      </c>
      <c r="F323" s="145">
        <v>8.6999999999999993</v>
      </c>
      <c r="G323" s="141">
        <f t="shared" si="1"/>
        <v>8.6750000000000007</v>
      </c>
      <c r="H323" s="139">
        <v>8.65</v>
      </c>
      <c r="I323" s="142">
        <f t="shared" si="2"/>
        <v>8.6366666666666667</v>
      </c>
      <c r="J323" s="142">
        <f t="shared" si="3"/>
        <v>8.6233333333333331</v>
      </c>
      <c r="K323" s="145">
        <v>8.61</v>
      </c>
      <c r="L323" s="141">
        <f t="shared" si="4"/>
        <v>8.6079999999999988</v>
      </c>
      <c r="M323" s="141">
        <f t="shared" si="5"/>
        <v>8.6059999999999999</v>
      </c>
      <c r="N323" s="141">
        <f t="shared" si="6"/>
        <v>8.6039999999999992</v>
      </c>
      <c r="O323" s="141">
        <f t="shared" si="7"/>
        <v>8.6020000000000003</v>
      </c>
      <c r="P323" s="139">
        <v>8.6</v>
      </c>
      <c r="Q323" s="142">
        <f t="shared" si="8"/>
        <v>8.6039999999999992</v>
      </c>
      <c r="R323" s="142">
        <f t="shared" si="9"/>
        <v>8.6079999999999988</v>
      </c>
      <c r="S323" s="142">
        <f t="shared" si="10"/>
        <v>8.6120000000000001</v>
      </c>
      <c r="T323" s="142">
        <f t="shared" si="11"/>
        <v>8.6159999999999997</v>
      </c>
      <c r="U323" s="146">
        <v>8.6199999999999992</v>
      </c>
    </row>
    <row r="324" spans="1:21">
      <c r="A324" s="147">
        <v>42670</v>
      </c>
      <c r="B324" s="144">
        <v>8.91</v>
      </c>
      <c r="C324" s="139">
        <v>8.68</v>
      </c>
      <c r="D324" s="145">
        <v>8.67</v>
      </c>
      <c r="E324" s="141">
        <f t="shared" si="0"/>
        <v>8.66</v>
      </c>
      <c r="F324" s="145">
        <v>8.65</v>
      </c>
      <c r="G324" s="141">
        <f t="shared" si="1"/>
        <v>8.6349999999999998</v>
      </c>
      <c r="H324" s="139">
        <v>8.6199999999999992</v>
      </c>
      <c r="I324" s="142">
        <f t="shared" si="2"/>
        <v>8.6066666666666656</v>
      </c>
      <c r="J324" s="142">
        <f t="shared" si="3"/>
        <v>8.5933333333333337</v>
      </c>
      <c r="K324" s="145">
        <v>8.58</v>
      </c>
      <c r="L324" s="141">
        <f t="shared" si="4"/>
        <v>8.5779999999999994</v>
      </c>
      <c r="M324" s="141">
        <f t="shared" si="5"/>
        <v>8.5760000000000005</v>
      </c>
      <c r="N324" s="141">
        <f t="shared" si="6"/>
        <v>8.5739999999999998</v>
      </c>
      <c r="O324" s="141">
        <f t="shared" si="7"/>
        <v>8.572000000000001</v>
      </c>
      <c r="P324" s="139">
        <v>8.57</v>
      </c>
      <c r="Q324" s="142">
        <f t="shared" si="8"/>
        <v>8.572000000000001</v>
      </c>
      <c r="R324" s="142">
        <f t="shared" si="9"/>
        <v>8.5739999999999998</v>
      </c>
      <c r="S324" s="142">
        <f t="shared" si="10"/>
        <v>8.5760000000000005</v>
      </c>
      <c r="T324" s="142">
        <f t="shared" si="11"/>
        <v>8.5779999999999994</v>
      </c>
      <c r="U324" s="146">
        <v>8.58</v>
      </c>
    </row>
    <row r="325" spans="1:21">
      <c r="A325" s="147">
        <v>42669</v>
      </c>
      <c r="B325" s="144">
        <v>8.8800000000000008</v>
      </c>
      <c r="C325" s="139">
        <v>8.68</v>
      </c>
      <c r="D325" s="145">
        <v>8.66</v>
      </c>
      <c r="E325" s="141">
        <f t="shared" si="0"/>
        <v>8.6349999999999998</v>
      </c>
      <c r="F325" s="145">
        <v>8.61</v>
      </c>
      <c r="G325" s="141">
        <f t="shared" si="1"/>
        <v>8.58</v>
      </c>
      <c r="H325" s="139">
        <v>8.5500000000000007</v>
      </c>
      <c r="I325" s="142">
        <f t="shared" si="2"/>
        <v>8.5333333333333332</v>
      </c>
      <c r="J325" s="142">
        <f t="shared" si="3"/>
        <v>8.5166666666666675</v>
      </c>
      <c r="K325" s="145">
        <v>8.5</v>
      </c>
      <c r="L325" s="141">
        <f t="shared" si="4"/>
        <v>8.4979999999999993</v>
      </c>
      <c r="M325" s="141">
        <f t="shared" si="5"/>
        <v>8.4960000000000004</v>
      </c>
      <c r="N325" s="141">
        <f t="shared" si="6"/>
        <v>8.4939999999999998</v>
      </c>
      <c r="O325" s="141">
        <f t="shared" si="7"/>
        <v>8.4920000000000009</v>
      </c>
      <c r="P325" s="139">
        <v>8.49</v>
      </c>
      <c r="Q325" s="142">
        <f t="shared" si="8"/>
        <v>8.4920000000000009</v>
      </c>
      <c r="R325" s="142">
        <f t="shared" si="9"/>
        <v>8.4939999999999998</v>
      </c>
      <c r="S325" s="142">
        <f t="shared" si="10"/>
        <v>8.4960000000000004</v>
      </c>
      <c r="T325" s="142">
        <f t="shared" si="11"/>
        <v>8.4979999999999993</v>
      </c>
      <c r="U325" s="146">
        <v>8.5</v>
      </c>
    </row>
    <row r="326" spans="1:21">
      <c r="A326" s="147">
        <v>42668</v>
      </c>
      <c r="B326" s="144">
        <v>8.9499999999999993</v>
      </c>
      <c r="C326" s="139">
        <v>8.6300000000000008</v>
      </c>
      <c r="D326" s="145">
        <v>8.59</v>
      </c>
      <c r="E326" s="141">
        <f t="shared" si="0"/>
        <v>8.57</v>
      </c>
      <c r="F326" s="145">
        <v>8.5500000000000007</v>
      </c>
      <c r="G326" s="141">
        <f t="shared" si="1"/>
        <v>8.5300000000000011</v>
      </c>
      <c r="H326" s="139">
        <v>8.51</v>
      </c>
      <c r="I326" s="142">
        <f t="shared" si="2"/>
        <v>8.4966666666666661</v>
      </c>
      <c r="J326" s="142">
        <f t="shared" si="3"/>
        <v>8.4833333333333343</v>
      </c>
      <c r="K326" s="145">
        <v>8.4700000000000006</v>
      </c>
      <c r="L326" s="141">
        <f t="shared" si="4"/>
        <v>8.4660000000000011</v>
      </c>
      <c r="M326" s="141">
        <f t="shared" si="5"/>
        <v>8.4619999999999997</v>
      </c>
      <c r="N326" s="141">
        <f t="shared" si="6"/>
        <v>8.4580000000000002</v>
      </c>
      <c r="O326" s="141">
        <f t="shared" si="7"/>
        <v>8.4539999999999988</v>
      </c>
      <c r="P326" s="139">
        <v>8.4499999999999993</v>
      </c>
      <c r="Q326" s="142">
        <f t="shared" si="8"/>
        <v>8.452</v>
      </c>
      <c r="R326" s="142">
        <f t="shared" si="9"/>
        <v>8.4540000000000006</v>
      </c>
      <c r="S326" s="142">
        <f t="shared" si="10"/>
        <v>8.4559999999999995</v>
      </c>
      <c r="T326" s="142">
        <f t="shared" si="11"/>
        <v>8.4580000000000002</v>
      </c>
      <c r="U326" s="146">
        <v>8.4600000000000009</v>
      </c>
    </row>
    <row r="327" spans="1:21">
      <c r="A327" s="147">
        <v>42667</v>
      </c>
      <c r="B327" s="144">
        <v>8.9700000000000006</v>
      </c>
      <c r="C327" s="139">
        <v>8.64</v>
      </c>
      <c r="D327" s="145">
        <v>8.6</v>
      </c>
      <c r="E327" s="141">
        <f t="shared" si="0"/>
        <v>8.5749999999999993</v>
      </c>
      <c r="F327" s="145">
        <v>8.5500000000000007</v>
      </c>
      <c r="G327" s="141">
        <f t="shared" si="1"/>
        <v>8.5150000000000006</v>
      </c>
      <c r="H327" s="139">
        <v>8.48</v>
      </c>
      <c r="I327" s="142">
        <f t="shared" si="2"/>
        <v>8.4600000000000009</v>
      </c>
      <c r="J327" s="142">
        <f t="shared" si="3"/>
        <v>8.44</v>
      </c>
      <c r="K327" s="145">
        <v>8.42</v>
      </c>
      <c r="L327" s="141">
        <f t="shared" si="4"/>
        <v>8.4160000000000004</v>
      </c>
      <c r="M327" s="141">
        <f t="shared" si="5"/>
        <v>8.4120000000000008</v>
      </c>
      <c r="N327" s="141">
        <f t="shared" si="6"/>
        <v>8.4079999999999995</v>
      </c>
      <c r="O327" s="141">
        <f t="shared" si="7"/>
        <v>8.4039999999999999</v>
      </c>
      <c r="P327" s="139">
        <v>8.4</v>
      </c>
      <c r="Q327" s="142">
        <f t="shared" si="8"/>
        <v>8.402000000000001</v>
      </c>
      <c r="R327" s="142">
        <f t="shared" si="9"/>
        <v>8.4039999999999999</v>
      </c>
      <c r="S327" s="142">
        <f t="shared" si="10"/>
        <v>8.4060000000000006</v>
      </c>
      <c r="T327" s="142">
        <f t="shared" si="11"/>
        <v>8.4079999999999995</v>
      </c>
      <c r="U327" s="146">
        <v>8.41</v>
      </c>
    </row>
    <row r="328" spans="1:21">
      <c r="A328" s="147">
        <v>42664</v>
      </c>
      <c r="B328" s="144">
        <v>9.0299999999999994</v>
      </c>
      <c r="C328" s="139">
        <v>8.6999999999999993</v>
      </c>
      <c r="D328" s="145">
        <v>8.6199999999999992</v>
      </c>
      <c r="E328" s="141">
        <f t="shared" si="0"/>
        <v>8.5799999999999983</v>
      </c>
      <c r="F328" s="145">
        <v>8.5399999999999991</v>
      </c>
      <c r="G328" s="141">
        <f t="shared" si="1"/>
        <v>8.5</v>
      </c>
      <c r="H328" s="139">
        <v>8.4600000000000009</v>
      </c>
      <c r="I328" s="142">
        <f t="shared" si="2"/>
        <v>8.4400000000000013</v>
      </c>
      <c r="J328" s="142">
        <f t="shared" si="3"/>
        <v>8.42</v>
      </c>
      <c r="K328" s="145">
        <v>8.4</v>
      </c>
      <c r="L328" s="141">
        <f t="shared" si="4"/>
        <v>8.3960000000000008</v>
      </c>
      <c r="M328" s="141">
        <f t="shared" si="5"/>
        <v>8.3920000000000012</v>
      </c>
      <c r="N328" s="141">
        <f t="shared" si="6"/>
        <v>8.3879999999999999</v>
      </c>
      <c r="O328" s="141">
        <f t="shared" si="7"/>
        <v>8.3840000000000003</v>
      </c>
      <c r="P328" s="139">
        <v>8.3800000000000008</v>
      </c>
      <c r="Q328" s="142">
        <f t="shared" si="8"/>
        <v>8.3800000000000008</v>
      </c>
      <c r="R328" s="142">
        <f t="shared" si="9"/>
        <v>8.3800000000000008</v>
      </c>
      <c r="S328" s="142">
        <f t="shared" si="10"/>
        <v>8.3800000000000008</v>
      </c>
      <c r="T328" s="142">
        <f t="shared" si="11"/>
        <v>8.3800000000000008</v>
      </c>
      <c r="U328" s="146">
        <v>8.3800000000000008</v>
      </c>
    </row>
    <row r="329" spans="1:21">
      <c r="A329" s="147">
        <v>42663</v>
      </c>
      <c r="B329" s="144">
        <v>9</v>
      </c>
      <c r="C329" s="139">
        <v>8.68</v>
      </c>
      <c r="D329" s="145">
        <v>8.64</v>
      </c>
      <c r="E329" s="141">
        <f t="shared" si="0"/>
        <v>8.620000000000001</v>
      </c>
      <c r="F329" s="145">
        <v>8.6</v>
      </c>
      <c r="G329" s="141">
        <f t="shared" si="1"/>
        <v>8.5649999999999995</v>
      </c>
      <c r="H329" s="139">
        <v>8.5299999999999994</v>
      </c>
      <c r="I329" s="142">
        <f t="shared" si="2"/>
        <v>8.51</v>
      </c>
      <c r="J329" s="142">
        <f t="shared" si="3"/>
        <v>8.49</v>
      </c>
      <c r="K329" s="145">
        <v>8.4700000000000006</v>
      </c>
      <c r="L329" s="141">
        <f t="shared" si="4"/>
        <v>8.4660000000000011</v>
      </c>
      <c r="M329" s="141">
        <f t="shared" si="5"/>
        <v>8.4619999999999997</v>
      </c>
      <c r="N329" s="141">
        <f t="shared" si="6"/>
        <v>8.4580000000000002</v>
      </c>
      <c r="O329" s="141">
        <f t="shared" si="7"/>
        <v>8.4539999999999988</v>
      </c>
      <c r="P329" s="139">
        <v>8.4499999999999993</v>
      </c>
      <c r="Q329" s="142">
        <f t="shared" si="8"/>
        <v>8.4499999999999993</v>
      </c>
      <c r="R329" s="142">
        <f t="shared" si="9"/>
        <v>8.4499999999999993</v>
      </c>
      <c r="S329" s="142">
        <f t="shared" si="10"/>
        <v>8.4499999999999993</v>
      </c>
      <c r="T329" s="142">
        <f t="shared" si="11"/>
        <v>8.4499999999999993</v>
      </c>
      <c r="U329" s="146">
        <v>8.4499999999999993</v>
      </c>
    </row>
    <row r="330" spans="1:21">
      <c r="A330" s="147">
        <v>42662</v>
      </c>
      <c r="B330" s="144">
        <v>9.01</v>
      </c>
      <c r="C330" s="139">
        <v>8.69</v>
      </c>
      <c r="D330" s="145">
        <v>8.6300000000000008</v>
      </c>
      <c r="E330" s="141">
        <f t="shared" si="0"/>
        <v>8.6050000000000004</v>
      </c>
      <c r="F330" s="145">
        <v>8.58</v>
      </c>
      <c r="G330" s="141">
        <f t="shared" si="1"/>
        <v>8.5500000000000007</v>
      </c>
      <c r="H330" s="139">
        <v>8.52</v>
      </c>
      <c r="I330" s="142">
        <f t="shared" si="2"/>
        <v>8.5066666666666659</v>
      </c>
      <c r="J330" s="142">
        <f t="shared" si="3"/>
        <v>8.4933333333333341</v>
      </c>
      <c r="K330" s="145">
        <v>8.48</v>
      </c>
      <c r="L330" s="141">
        <f t="shared" si="4"/>
        <v>8.4779999999999998</v>
      </c>
      <c r="M330" s="141">
        <f t="shared" si="5"/>
        <v>8.4760000000000009</v>
      </c>
      <c r="N330" s="141">
        <f t="shared" si="6"/>
        <v>8.4740000000000002</v>
      </c>
      <c r="O330" s="141">
        <f t="shared" si="7"/>
        <v>8.4720000000000013</v>
      </c>
      <c r="P330" s="139">
        <v>8.4700000000000006</v>
      </c>
      <c r="Q330" s="142">
        <f t="shared" si="8"/>
        <v>8.4700000000000006</v>
      </c>
      <c r="R330" s="142">
        <f t="shared" si="9"/>
        <v>8.4700000000000006</v>
      </c>
      <c r="S330" s="142">
        <f t="shared" si="10"/>
        <v>8.4700000000000006</v>
      </c>
      <c r="T330" s="142">
        <f t="shared" si="11"/>
        <v>8.4700000000000006</v>
      </c>
      <c r="U330" s="146">
        <v>8.4700000000000006</v>
      </c>
    </row>
    <row r="331" spans="1:21">
      <c r="A331" s="147">
        <v>42661</v>
      </c>
      <c r="B331" s="144">
        <v>9.06</v>
      </c>
      <c r="C331" s="139">
        <v>8.7899999999999991</v>
      </c>
      <c r="D331" s="145">
        <v>8.75</v>
      </c>
      <c r="E331" s="141">
        <f t="shared" si="0"/>
        <v>8.7249999999999996</v>
      </c>
      <c r="F331" s="145">
        <v>8.6999999999999993</v>
      </c>
      <c r="G331" s="141">
        <f t="shared" si="1"/>
        <v>8.67</v>
      </c>
      <c r="H331" s="139">
        <v>8.64</v>
      </c>
      <c r="I331" s="142">
        <f t="shared" si="2"/>
        <v>8.620000000000001</v>
      </c>
      <c r="J331" s="142">
        <f t="shared" si="3"/>
        <v>8.6</v>
      </c>
      <c r="K331" s="145">
        <v>8.58</v>
      </c>
      <c r="L331" s="141">
        <f t="shared" si="4"/>
        <v>8.5779999999999994</v>
      </c>
      <c r="M331" s="141">
        <f t="shared" si="5"/>
        <v>8.5760000000000005</v>
      </c>
      <c r="N331" s="141">
        <f t="shared" si="6"/>
        <v>8.5739999999999998</v>
      </c>
      <c r="O331" s="141">
        <f t="shared" si="7"/>
        <v>8.572000000000001</v>
      </c>
      <c r="P331" s="139">
        <v>8.57</v>
      </c>
      <c r="Q331" s="142">
        <f t="shared" si="8"/>
        <v>8.572000000000001</v>
      </c>
      <c r="R331" s="142">
        <f t="shared" si="9"/>
        <v>8.5739999999999998</v>
      </c>
      <c r="S331" s="142">
        <f t="shared" si="10"/>
        <v>8.5760000000000005</v>
      </c>
      <c r="T331" s="142">
        <f t="shared" si="11"/>
        <v>8.5779999999999994</v>
      </c>
      <c r="U331" s="146">
        <v>8.58</v>
      </c>
    </row>
    <row r="332" spans="1:21">
      <c r="A332" s="147">
        <v>42660</v>
      </c>
      <c r="B332" s="144">
        <v>9.06</v>
      </c>
      <c r="C332" s="139">
        <v>8.76</v>
      </c>
      <c r="D332" s="145">
        <v>8.73</v>
      </c>
      <c r="E332" s="141">
        <f t="shared" si="0"/>
        <v>8.7149999999999999</v>
      </c>
      <c r="F332" s="145">
        <v>8.6999999999999993</v>
      </c>
      <c r="G332" s="141">
        <f t="shared" si="1"/>
        <v>8.6750000000000007</v>
      </c>
      <c r="H332" s="139">
        <v>8.65</v>
      </c>
      <c r="I332" s="142">
        <f t="shared" si="2"/>
        <v>8.6333333333333329</v>
      </c>
      <c r="J332" s="142">
        <f t="shared" si="3"/>
        <v>8.6166666666666671</v>
      </c>
      <c r="K332" s="145">
        <v>8.6</v>
      </c>
      <c r="L332" s="141">
        <f t="shared" si="4"/>
        <v>8.5960000000000001</v>
      </c>
      <c r="M332" s="141">
        <f t="shared" si="5"/>
        <v>8.5920000000000005</v>
      </c>
      <c r="N332" s="141">
        <f t="shared" si="6"/>
        <v>8.5879999999999992</v>
      </c>
      <c r="O332" s="141">
        <f t="shared" si="7"/>
        <v>8.5839999999999996</v>
      </c>
      <c r="P332" s="139">
        <v>8.58</v>
      </c>
      <c r="Q332" s="142">
        <f t="shared" si="8"/>
        <v>8.5820000000000007</v>
      </c>
      <c r="R332" s="142">
        <f t="shared" si="9"/>
        <v>8.5839999999999996</v>
      </c>
      <c r="S332" s="142">
        <f t="shared" si="10"/>
        <v>8.5860000000000003</v>
      </c>
      <c r="T332" s="142">
        <f t="shared" si="11"/>
        <v>8.5879999999999992</v>
      </c>
      <c r="U332" s="146">
        <v>8.59</v>
      </c>
    </row>
    <row r="333" spans="1:21">
      <c r="A333" s="147">
        <v>42657</v>
      </c>
      <c r="B333" s="144">
        <v>9.0399999999999991</v>
      </c>
      <c r="C333" s="139">
        <v>8.67</v>
      </c>
      <c r="D333" s="145">
        <v>8.6</v>
      </c>
      <c r="E333" s="141">
        <f t="shared" si="0"/>
        <v>8.5749999999999993</v>
      </c>
      <c r="F333" s="145">
        <v>8.5500000000000007</v>
      </c>
      <c r="G333" s="141">
        <f t="shared" si="1"/>
        <v>8.52</v>
      </c>
      <c r="H333" s="139">
        <v>8.49</v>
      </c>
      <c r="I333" s="142">
        <f t="shared" si="2"/>
        <v>8.4600000000000009</v>
      </c>
      <c r="J333" s="142">
        <f t="shared" si="3"/>
        <v>8.43</v>
      </c>
      <c r="K333" s="145">
        <v>8.4</v>
      </c>
      <c r="L333" s="141">
        <f t="shared" si="4"/>
        <v>8.3919999999999995</v>
      </c>
      <c r="M333" s="141">
        <f t="shared" si="5"/>
        <v>8.3840000000000003</v>
      </c>
      <c r="N333" s="141">
        <f t="shared" si="6"/>
        <v>8.3759999999999994</v>
      </c>
      <c r="O333" s="141">
        <f t="shared" si="7"/>
        <v>8.3680000000000003</v>
      </c>
      <c r="P333" s="139">
        <v>8.36</v>
      </c>
      <c r="Q333" s="142">
        <f t="shared" si="8"/>
        <v>8.3620000000000001</v>
      </c>
      <c r="R333" s="142">
        <f t="shared" si="9"/>
        <v>8.363999999999999</v>
      </c>
      <c r="S333" s="142">
        <f t="shared" si="10"/>
        <v>8.3659999999999997</v>
      </c>
      <c r="T333" s="142">
        <f t="shared" si="11"/>
        <v>8.3679999999999986</v>
      </c>
      <c r="U333" s="146">
        <v>8.3699999999999992</v>
      </c>
    </row>
    <row r="334" spans="1:21">
      <c r="A334" s="147">
        <v>42656</v>
      </c>
      <c r="B334" s="144">
        <v>9.0399999999999991</v>
      </c>
      <c r="C334" s="139">
        <v>8.7200000000000006</v>
      </c>
      <c r="D334" s="145">
        <v>8.66</v>
      </c>
      <c r="E334" s="141">
        <f t="shared" si="0"/>
        <v>8.629999999999999</v>
      </c>
      <c r="F334" s="145">
        <v>8.6</v>
      </c>
      <c r="G334" s="141">
        <f t="shared" si="1"/>
        <v>8.5599999999999987</v>
      </c>
      <c r="H334" s="139">
        <v>8.52</v>
      </c>
      <c r="I334" s="142">
        <f t="shared" si="2"/>
        <v>8.48</v>
      </c>
      <c r="J334" s="142">
        <f t="shared" si="3"/>
        <v>8.44</v>
      </c>
      <c r="K334" s="145">
        <v>8.4</v>
      </c>
      <c r="L334" s="141">
        <f t="shared" si="4"/>
        <v>8.39</v>
      </c>
      <c r="M334" s="141">
        <f t="shared" si="5"/>
        <v>8.3800000000000008</v>
      </c>
      <c r="N334" s="141">
        <f t="shared" si="6"/>
        <v>8.3699999999999992</v>
      </c>
      <c r="O334" s="141">
        <f t="shared" si="7"/>
        <v>8.36</v>
      </c>
      <c r="P334" s="139">
        <v>8.35</v>
      </c>
      <c r="Q334" s="142">
        <f t="shared" si="8"/>
        <v>8.3520000000000003</v>
      </c>
      <c r="R334" s="142">
        <f t="shared" si="9"/>
        <v>8.3539999999999992</v>
      </c>
      <c r="S334" s="142">
        <f t="shared" si="10"/>
        <v>8.3559999999999999</v>
      </c>
      <c r="T334" s="142">
        <f t="shared" si="11"/>
        <v>8.3579999999999988</v>
      </c>
      <c r="U334" s="146">
        <v>8.36</v>
      </c>
    </row>
    <row r="335" spans="1:21">
      <c r="A335" s="147">
        <v>42655</v>
      </c>
      <c r="B335" s="144">
        <v>9.0500000000000007</v>
      </c>
      <c r="C335" s="139">
        <v>8.73</v>
      </c>
      <c r="D335" s="145">
        <v>8.6300000000000008</v>
      </c>
      <c r="E335" s="141">
        <f t="shared" si="0"/>
        <v>8.58</v>
      </c>
      <c r="F335" s="145">
        <v>8.5299999999999994</v>
      </c>
      <c r="G335" s="141">
        <f t="shared" si="1"/>
        <v>8.5</v>
      </c>
      <c r="H335" s="139">
        <v>8.4700000000000006</v>
      </c>
      <c r="I335" s="142">
        <f t="shared" si="2"/>
        <v>8.4533333333333331</v>
      </c>
      <c r="J335" s="142">
        <f t="shared" si="3"/>
        <v>8.4366666666666674</v>
      </c>
      <c r="K335" s="145">
        <v>8.42</v>
      </c>
      <c r="L335" s="141">
        <f t="shared" si="4"/>
        <v>8.4139999999999997</v>
      </c>
      <c r="M335" s="141">
        <f t="shared" si="5"/>
        <v>8.4079999999999995</v>
      </c>
      <c r="N335" s="141">
        <f t="shared" si="6"/>
        <v>8.402000000000001</v>
      </c>
      <c r="O335" s="141">
        <f t="shared" si="7"/>
        <v>8.3960000000000008</v>
      </c>
      <c r="P335" s="139">
        <v>8.39</v>
      </c>
      <c r="Q335" s="142">
        <f t="shared" si="8"/>
        <v>8.39</v>
      </c>
      <c r="R335" s="142">
        <f t="shared" si="9"/>
        <v>8.39</v>
      </c>
      <c r="S335" s="142">
        <f t="shared" si="10"/>
        <v>8.39</v>
      </c>
      <c r="T335" s="142">
        <f t="shared" si="11"/>
        <v>8.39</v>
      </c>
      <c r="U335" s="146">
        <v>8.39</v>
      </c>
    </row>
    <row r="336" spans="1:21">
      <c r="A336" s="147">
        <v>42654</v>
      </c>
      <c r="B336" s="144">
        <v>9.0500000000000007</v>
      </c>
      <c r="C336" s="139">
        <v>8.7200000000000006</v>
      </c>
      <c r="D336" s="145">
        <v>8.64</v>
      </c>
      <c r="E336" s="141">
        <f t="shared" si="0"/>
        <v>8.59</v>
      </c>
      <c r="F336" s="145">
        <v>8.5399999999999991</v>
      </c>
      <c r="G336" s="141">
        <f t="shared" si="1"/>
        <v>8.4899999999999984</v>
      </c>
      <c r="H336" s="139">
        <v>8.44</v>
      </c>
      <c r="I336" s="142">
        <f t="shared" si="2"/>
        <v>8.4033333333333324</v>
      </c>
      <c r="J336" s="142">
        <f t="shared" si="3"/>
        <v>8.3666666666666671</v>
      </c>
      <c r="K336" s="145">
        <v>8.33</v>
      </c>
      <c r="L336" s="141">
        <f t="shared" si="4"/>
        <v>8.3219999999999992</v>
      </c>
      <c r="M336" s="141">
        <f t="shared" si="5"/>
        <v>8.3140000000000001</v>
      </c>
      <c r="N336" s="141">
        <f t="shared" si="6"/>
        <v>8.3059999999999992</v>
      </c>
      <c r="O336" s="141">
        <f t="shared" si="7"/>
        <v>8.298</v>
      </c>
      <c r="P336" s="139">
        <v>8.2899999999999991</v>
      </c>
      <c r="Q336" s="142">
        <f t="shared" si="8"/>
        <v>8.2919999999999998</v>
      </c>
      <c r="R336" s="142">
        <f t="shared" si="9"/>
        <v>8.2940000000000005</v>
      </c>
      <c r="S336" s="142">
        <f t="shared" si="10"/>
        <v>8.2959999999999994</v>
      </c>
      <c r="T336" s="142">
        <f t="shared" si="11"/>
        <v>8.298</v>
      </c>
      <c r="U336" s="146">
        <v>8.3000000000000007</v>
      </c>
    </row>
    <row r="337" spans="1:21">
      <c r="A337" s="147">
        <v>42653</v>
      </c>
      <c r="B337" s="144">
        <v>9.0399999999999991</v>
      </c>
      <c r="C337" s="139">
        <v>8.66</v>
      </c>
      <c r="D337" s="145">
        <v>8.57</v>
      </c>
      <c r="E337" s="141">
        <f t="shared" si="0"/>
        <v>8.5250000000000004</v>
      </c>
      <c r="F337" s="145">
        <v>8.48</v>
      </c>
      <c r="G337" s="141">
        <f t="shared" si="1"/>
        <v>8.4350000000000005</v>
      </c>
      <c r="H337" s="139">
        <v>8.39</v>
      </c>
      <c r="I337" s="142">
        <f t="shared" si="2"/>
        <v>8.3566666666666674</v>
      </c>
      <c r="J337" s="142">
        <f t="shared" si="3"/>
        <v>8.3233333333333324</v>
      </c>
      <c r="K337" s="145">
        <v>8.2899999999999991</v>
      </c>
      <c r="L337" s="141">
        <f t="shared" si="4"/>
        <v>8.2839999999999989</v>
      </c>
      <c r="M337" s="141">
        <f t="shared" si="5"/>
        <v>8.2779999999999987</v>
      </c>
      <c r="N337" s="141">
        <f t="shared" si="6"/>
        <v>8.2720000000000002</v>
      </c>
      <c r="O337" s="141">
        <f t="shared" si="7"/>
        <v>8.266</v>
      </c>
      <c r="P337" s="139">
        <v>8.26</v>
      </c>
      <c r="Q337" s="142">
        <f t="shared" si="8"/>
        <v>8.2620000000000005</v>
      </c>
      <c r="R337" s="142">
        <f t="shared" si="9"/>
        <v>8.2639999999999993</v>
      </c>
      <c r="S337" s="142">
        <f t="shared" si="10"/>
        <v>8.266</v>
      </c>
      <c r="T337" s="142">
        <f t="shared" si="11"/>
        <v>8.2679999999999989</v>
      </c>
      <c r="U337" s="146">
        <v>8.27</v>
      </c>
    </row>
    <row r="338" spans="1:21">
      <c r="A338" s="147">
        <v>42650</v>
      </c>
      <c r="B338" s="144">
        <v>9.0399999999999991</v>
      </c>
      <c r="C338" s="139">
        <v>8.6300000000000008</v>
      </c>
      <c r="D338" s="145">
        <v>8.5299999999999994</v>
      </c>
      <c r="E338" s="141">
        <f t="shared" si="0"/>
        <v>8.4849999999999994</v>
      </c>
      <c r="F338" s="145">
        <v>8.44</v>
      </c>
      <c r="G338" s="141">
        <f t="shared" si="1"/>
        <v>8.3949999999999996</v>
      </c>
      <c r="H338" s="139">
        <v>8.35</v>
      </c>
      <c r="I338" s="142">
        <f t="shared" si="2"/>
        <v>8.3166666666666664</v>
      </c>
      <c r="J338" s="142">
        <f t="shared" si="3"/>
        <v>8.2833333333333332</v>
      </c>
      <c r="K338" s="145">
        <v>8.25</v>
      </c>
      <c r="L338" s="141">
        <f t="shared" si="4"/>
        <v>8.2420000000000009</v>
      </c>
      <c r="M338" s="141">
        <f t="shared" si="5"/>
        <v>8.234</v>
      </c>
      <c r="N338" s="141">
        <f t="shared" si="6"/>
        <v>8.2260000000000009</v>
      </c>
      <c r="O338" s="141">
        <f t="shared" si="7"/>
        <v>8.218</v>
      </c>
      <c r="P338" s="139">
        <v>8.2100000000000009</v>
      </c>
      <c r="Q338" s="142">
        <f t="shared" si="8"/>
        <v>8.2120000000000015</v>
      </c>
      <c r="R338" s="142">
        <f t="shared" si="9"/>
        <v>8.2140000000000004</v>
      </c>
      <c r="S338" s="142">
        <f t="shared" si="10"/>
        <v>8.2160000000000011</v>
      </c>
      <c r="T338" s="142">
        <f t="shared" si="11"/>
        <v>8.218</v>
      </c>
      <c r="U338" s="146">
        <v>8.2200000000000006</v>
      </c>
    </row>
    <row r="339" spans="1:21">
      <c r="A339" s="147">
        <v>42649</v>
      </c>
      <c r="B339" s="144">
        <v>9.08</v>
      </c>
      <c r="C339" s="139">
        <v>8.67</v>
      </c>
      <c r="D339" s="145">
        <v>8.5299999999999994</v>
      </c>
      <c r="E339" s="141">
        <f t="shared" si="0"/>
        <v>8.4649999999999999</v>
      </c>
      <c r="F339" s="145">
        <v>8.4</v>
      </c>
      <c r="G339" s="141">
        <f t="shared" si="1"/>
        <v>8.3550000000000004</v>
      </c>
      <c r="H339" s="139">
        <v>8.31</v>
      </c>
      <c r="I339" s="142">
        <f t="shared" si="2"/>
        <v>8.2833333333333332</v>
      </c>
      <c r="J339" s="142">
        <f t="shared" si="3"/>
        <v>8.2566666666666677</v>
      </c>
      <c r="K339" s="145">
        <v>8.23</v>
      </c>
      <c r="L339" s="141">
        <f t="shared" si="4"/>
        <v>8.2240000000000002</v>
      </c>
      <c r="M339" s="141">
        <f t="shared" si="5"/>
        <v>8.218</v>
      </c>
      <c r="N339" s="141">
        <f t="shared" si="6"/>
        <v>8.2119999999999997</v>
      </c>
      <c r="O339" s="141">
        <f t="shared" si="7"/>
        <v>8.2059999999999995</v>
      </c>
      <c r="P339" s="139">
        <v>8.1999999999999993</v>
      </c>
      <c r="Q339" s="142">
        <f t="shared" si="8"/>
        <v>8.1999999999999993</v>
      </c>
      <c r="R339" s="142">
        <f t="shared" si="9"/>
        <v>8.1999999999999993</v>
      </c>
      <c r="S339" s="142">
        <f t="shared" si="10"/>
        <v>8.1999999999999993</v>
      </c>
      <c r="T339" s="142">
        <f t="shared" si="11"/>
        <v>8.1999999999999993</v>
      </c>
      <c r="U339" s="146">
        <v>8.1999999999999993</v>
      </c>
    </row>
    <row r="340" spans="1:21">
      <c r="A340" s="147">
        <v>42648</v>
      </c>
      <c r="B340" s="144">
        <v>9.01</v>
      </c>
      <c r="C340" s="139">
        <v>8.6199999999999992</v>
      </c>
      <c r="D340" s="145">
        <v>8.48</v>
      </c>
      <c r="E340" s="141">
        <f t="shared" si="0"/>
        <v>8.4149999999999991</v>
      </c>
      <c r="F340" s="145">
        <v>8.35</v>
      </c>
      <c r="G340" s="141">
        <f t="shared" si="1"/>
        <v>8.3049999999999997</v>
      </c>
      <c r="H340" s="139">
        <v>8.26</v>
      </c>
      <c r="I340" s="142">
        <f t="shared" si="2"/>
        <v>8.24</v>
      </c>
      <c r="J340" s="142">
        <f t="shared" si="3"/>
        <v>8.2199999999999989</v>
      </c>
      <c r="K340" s="145">
        <v>8.1999999999999993</v>
      </c>
      <c r="L340" s="141">
        <f t="shared" si="4"/>
        <v>8.1939999999999991</v>
      </c>
      <c r="M340" s="141">
        <f t="shared" si="5"/>
        <v>8.1879999999999988</v>
      </c>
      <c r="N340" s="141">
        <f t="shared" si="6"/>
        <v>8.1820000000000004</v>
      </c>
      <c r="O340" s="141">
        <f t="shared" si="7"/>
        <v>8.1760000000000002</v>
      </c>
      <c r="P340" s="139">
        <v>8.17</v>
      </c>
      <c r="Q340" s="142">
        <f t="shared" si="8"/>
        <v>8.17</v>
      </c>
      <c r="R340" s="142">
        <f t="shared" si="9"/>
        <v>8.17</v>
      </c>
      <c r="S340" s="142">
        <f t="shared" si="10"/>
        <v>8.17</v>
      </c>
      <c r="T340" s="142">
        <f t="shared" si="11"/>
        <v>8.17</v>
      </c>
      <c r="U340" s="146">
        <v>8.17</v>
      </c>
    </row>
    <row r="341" spans="1:21">
      <c r="A341" s="147">
        <v>42647</v>
      </c>
      <c r="B341" s="144">
        <v>8.98</v>
      </c>
      <c r="C341" s="139">
        <v>8.5299999999999994</v>
      </c>
      <c r="D341" s="145">
        <v>8.3800000000000008</v>
      </c>
      <c r="E341" s="141">
        <f t="shared" si="0"/>
        <v>8.32</v>
      </c>
      <c r="F341" s="145">
        <v>8.26</v>
      </c>
      <c r="G341" s="141">
        <f t="shared" si="1"/>
        <v>8.2249999999999996</v>
      </c>
      <c r="H341" s="139">
        <v>8.19</v>
      </c>
      <c r="I341" s="142">
        <f t="shared" si="2"/>
        <v>8.17</v>
      </c>
      <c r="J341" s="142">
        <f t="shared" si="3"/>
        <v>8.15</v>
      </c>
      <c r="K341" s="145">
        <v>8.1300000000000008</v>
      </c>
      <c r="L341" s="141">
        <f t="shared" si="4"/>
        <v>8.1260000000000012</v>
      </c>
      <c r="M341" s="141">
        <f t="shared" si="5"/>
        <v>8.1219999999999999</v>
      </c>
      <c r="N341" s="141">
        <f t="shared" si="6"/>
        <v>8.1180000000000003</v>
      </c>
      <c r="O341" s="141">
        <f t="shared" si="7"/>
        <v>8.113999999999999</v>
      </c>
      <c r="P341" s="139">
        <v>8.11</v>
      </c>
      <c r="Q341" s="142">
        <f t="shared" si="8"/>
        <v>8.11</v>
      </c>
      <c r="R341" s="142">
        <f t="shared" si="9"/>
        <v>8.11</v>
      </c>
      <c r="S341" s="142">
        <f t="shared" si="10"/>
        <v>8.11</v>
      </c>
      <c r="T341" s="142">
        <f t="shared" si="11"/>
        <v>8.11</v>
      </c>
      <c r="U341" s="146">
        <v>8.11</v>
      </c>
    </row>
    <row r="342" spans="1:21">
      <c r="A342" s="147">
        <v>42646</v>
      </c>
      <c r="B342" s="144">
        <v>8.9499999999999993</v>
      </c>
      <c r="C342" s="139">
        <v>8.51</v>
      </c>
      <c r="D342" s="145">
        <v>8.36</v>
      </c>
      <c r="E342" s="141">
        <f t="shared" si="0"/>
        <v>8.3000000000000007</v>
      </c>
      <c r="F342" s="145">
        <v>8.24</v>
      </c>
      <c r="G342" s="141">
        <f t="shared" si="1"/>
        <v>8.2050000000000001</v>
      </c>
      <c r="H342" s="139">
        <v>8.17</v>
      </c>
      <c r="I342" s="142">
        <f t="shared" si="2"/>
        <v>8.15</v>
      </c>
      <c r="J342" s="142">
        <f t="shared" si="3"/>
        <v>8.129999999999999</v>
      </c>
      <c r="K342" s="145">
        <v>8.11</v>
      </c>
      <c r="L342" s="141">
        <f t="shared" si="4"/>
        <v>8.1059999999999999</v>
      </c>
      <c r="M342" s="141">
        <f t="shared" si="5"/>
        <v>8.1020000000000003</v>
      </c>
      <c r="N342" s="141">
        <f t="shared" si="6"/>
        <v>8.097999999999999</v>
      </c>
      <c r="O342" s="141">
        <f t="shared" si="7"/>
        <v>8.0939999999999994</v>
      </c>
      <c r="P342" s="139">
        <v>8.09</v>
      </c>
      <c r="Q342" s="142">
        <f t="shared" si="8"/>
        <v>8.0920000000000005</v>
      </c>
      <c r="R342" s="142">
        <f t="shared" si="9"/>
        <v>8.0939999999999994</v>
      </c>
      <c r="S342" s="142">
        <f t="shared" si="10"/>
        <v>8.0960000000000001</v>
      </c>
      <c r="T342" s="142">
        <f t="shared" si="11"/>
        <v>8.097999999999999</v>
      </c>
      <c r="U342" s="146">
        <v>8.1</v>
      </c>
    </row>
    <row r="343" spans="1:21">
      <c r="A343" s="147">
        <v>42643</v>
      </c>
      <c r="B343" s="144">
        <v>8.9600000000000009</v>
      </c>
      <c r="C343" s="139">
        <v>8.58</v>
      </c>
      <c r="D343" s="145">
        <v>8.4600000000000009</v>
      </c>
      <c r="E343" s="141">
        <f t="shared" si="0"/>
        <v>8.4</v>
      </c>
      <c r="F343" s="145">
        <v>8.34</v>
      </c>
      <c r="G343" s="141">
        <f t="shared" si="1"/>
        <v>8.2949999999999999</v>
      </c>
      <c r="H343" s="139">
        <v>8.25</v>
      </c>
      <c r="I343" s="142">
        <f t="shared" si="2"/>
        <v>8.2266666666666666</v>
      </c>
      <c r="J343" s="142">
        <f t="shared" si="3"/>
        <v>8.2033333333333331</v>
      </c>
      <c r="K343" s="145">
        <v>8.18</v>
      </c>
      <c r="L343" s="141">
        <f t="shared" si="4"/>
        <v>8.1739999999999995</v>
      </c>
      <c r="M343" s="141">
        <f t="shared" si="5"/>
        <v>8.1679999999999993</v>
      </c>
      <c r="N343" s="141">
        <f t="shared" si="6"/>
        <v>8.1620000000000008</v>
      </c>
      <c r="O343" s="141">
        <f t="shared" si="7"/>
        <v>8.1560000000000006</v>
      </c>
      <c r="P343" s="139">
        <v>8.15</v>
      </c>
      <c r="Q343" s="142">
        <f t="shared" si="8"/>
        <v>8.15</v>
      </c>
      <c r="R343" s="142">
        <f t="shared" si="9"/>
        <v>8.15</v>
      </c>
      <c r="S343" s="142">
        <f t="shared" si="10"/>
        <v>8.15</v>
      </c>
      <c r="T343" s="142">
        <f t="shared" si="11"/>
        <v>8.15</v>
      </c>
      <c r="U343" s="146">
        <v>8.15</v>
      </c>
    </row>
    <row r="344" spans="1:21">
      <c r="A344" s="147">
        <v>42642</v>
      </c>
      <c r="B344" s="144">
        <v>8.99</v>
      </c>
      <c r="C344" s="139">
        <v>8.6</v>
      </c>
      <c r="D344" s="145">
        <v>8.4600000000000009</v>
      </c>
      <c r="E344" s="141">
        <f t="shared" si="0"/>
        <v>8.3949999999999996</v>
      </c>
      <c r="F344" s="145">
        <v>8.33</v>
      </c>
      <c r="G344" s="141">
        <f t="shared" si="1"/>
        <v>8.2850000000000001</v>
      </c>
      <c r="H344" s="139">
        <v>8.24</v>
      </c>
      <c r="I344" s="142">
        <f t="shared" si="2"/>
        <v>8.2133333333333329</v>
      </c>
      <c r="J344" s="142">
        <f t="shared" si="3"/>
        <v>8.1866666666666674</v>
      </c>
      <c r="K344" s="145">
        <v>8.16</v>
      </c>
      <c r="L344" s="141">
        <f t="shared" si="4"/>
        <v>8.1560000000000006</v>
      </c>
      <c r="M344" s="141">
        <f t="shared" si="5"/>
        <v>8.152000000000001</v>
      </c>
      <c r="N344" s="141">
        <f t="shared" si="6"/>
        <v>8.1479999999999997</v>
      </c>
      <c r="O344" s="141">
        <f t="shared" si="7"/>
        <v>8.1440000000000001</v>
      </c>
      <c r="P344" s="139">
        <v>8.14</v>
      </c>
      <c r="Q344" s="142">
        <f t="shared" si="8"/>
        <v>8.1420000000000012</v>
      </c>
      <c r="R344" s="142">
        <f t="shared" si="9"/>
        <v>8.1440000000000001</v>
      </c>
      <c r="S344" s="142">
        <f t="shared" si="10"/>
        <v>8.1460000000000008</v>
      </c>
      <c r="T344" s="142">
        <f t="shared" si="11"/>
        <v>8.1479999999999997</v>
      </c>
      <c r="U344" s="146">
        <v>8.15</v>
      </c>
    </row>
    <row r="345" spans="1:21">
      <c r="A345" s="147">
        <v>42641</v>
      </c>
      <c r="B345" s="144">
        <v>9.07</v>
      </c>
      <c r="C345" s="139">
        <v>8.67</v>
      </c>
      <c r="D345" s="145">
        <v>8.52</v>
      </c>
      <c r="E345" s="141">
        <f t="shared" si="0"/>
        <v>8.4450000000000003</v>
      </c>
      <c r="F345" s="145">
        <v>8.3699999999999992</v>
      </c>
      <c r="G345" s="141">
        <f t="shared" si="1"/>
        <v>8.3350000000000009</v>
      </c>
      <c r="H345" s="139">
        <v>8.3000000000000007</v>
      </c>
      <c r="I345" s="142">
        <f t="shared" si="2"/>
        <v>8.2800000000000011</v>
      </c>
      <c r="J345" s="142">
        <f t="shared" si="3"/>
        <v>8.26</v>
      </c>
      <c r="K345" s="145">
        <v>8.24</v>
      </c>
      <c r="L345" s="141">
        <f t="shared" si="4"/>
        <v>8.234</v>
      </c>
      <c r="M345" s="141">
        <f t="shared" si="5"/>
        <v>8.2279999999999998</v>
      </c>
      <c r="N345" s="141">
        <f t="shared" si="6"/>
        <v>8.2220000000000013</v>
      </c>
      <c r="O345" s="141">
        <f t="shared" si="7"/>
        <v>8.2160000000000011</v>
      </c>
      <c r="P345" s="139">
        <v>8.2100000000000009</v>
      </c>
      <c r="Q345" s="142">
        <f t="shared" si="8"/>
        <v>8.2100000000000009</v>
      </c>
      <c r="R345" s="142">
        <f t="shared" si="9"/>
        <v>8.2100000000000009</v>
      </c>
      <c r="S345" s="142">
        <f t="shared" si="10"/>
        <v>8.2100000000000009</v>
      </c>
      <c r="T345" s="142">
        <f t="shared" si="11"/>
        <v>8.2100000000000009</v>
      </c>
      <c r="U345" s="146">
        <v>8.2100000000000009</v>
      </c>
    </row>
    <row r="346" spans="1:21">
      <c r="A346" s="147">
        <v>42640</v>
      </c>
      <c r="B346" s="144">
        <v>9.1199999999999992</v>
      </c>
      <c r="C346" s="139">
        <v>8.7100000000000009</v>
      </c>
      <c r="D346" s="145">
        <v>8.5500000000000007</v>
      </c>
      <c r="E346" s="141">
        <f t="shared" si="0"/>
        <v>8.48</v>
      </c>
      <c r="F346" s="145">
        <v>8.41</v>
      </c>
      <c r="G346" s="141">
        <f t="shared" si="1"/>
        <v>8.370000000000001</v>
      </c>
      <c r="H346" s="139">
        <v>8.33</v>
      </c>
      <c r="I346" s="142">
        <f t="shared" si="2"/>
        <v>8.31</v>
      </c>
      <c r="J346" s="142">
        <f t="shared" si="3"/>
        <v>8.2899999999999991</v>
      </c>
      <c r="K346" s="145">
        <v>8.27</v>
      </c>
      <c r="L346" s="141">
        <f t="shared" si="4"/>
        <v>8.266</v>
      </c>
      <c r="M346" s="141">
        <f t="shared" si="5"/>
        <v>8.2620000000000005</v>
      </c>
      <c r="N346" s="141">
        <f t="shared" si="6"/>
        <v>8.2579999999999991</v>
      </c>
      <c r="O346" s="141">
        <f t="shared" si="7"/>
        <v>8.2539999999999996</v>
      </c>
      <c r="P346" s="139">
        <v>8.25</v>
      </c>
      <c r="Q346" s="142">
        <f t="shared" si="8"/>
        <v>8.25</v>
      </c>
      <c r="R346" s="142">
        <f t="shared" si="9"/>
        <v>8.25</v>
      </c>
      <c r="S346" s="142">
        <f t="shared" si="10"/>
        <v>8.25</v>
      </c>
      <c r="T346" s="142">
        <f t="shared" si="11"/>
        <v>8.25</v>
      </c>
      <c r="U346" s="146">
        <v>8.25</v>
      </c>
    </row>
    <row r="347" spans="1:21">
      <c r="A347" s="147">
        <v>42639</v>
      </c>
      <c r="B347" s="144">
        <v>9.1</v>
      </c>
      <c r="C347" s="139">
        <v>8.69</v>
      </c>
      <c r="D347" s="145">
        <v>8.5399999999999991</v>
      </c>
      <c r="E347" s="141">
        <f t="shared" si="0"/>
        <v>8.4600000000000009</v>
      </c>
      <c r="F347" s="145">
        <v>8.3800000000000008</v>
      </c>
      <c r="G347" s="141">
        <f t="shared" si="1"/>
        <v>8.3350000000000009</v>
      </c>
      <c r="H347" s="139">
        <v>8.2899999999999991</v>
      </c>
      <c r="I347" s="142">
        <f t="shared" si="2"/>
        <v>8.27</v>
      </c>
      <c r="J347" s="142">
        <f t="shared" si="3"/>
        <v>8.25</v>
      </c>
      <c r="K347" s="145">
        <v>8.23</v>
      </c>
      <c r="L347" s="141">
        <f t="shared" si="4"/>
        <v>8.2279999999999998</v>
      </c>
      <c r="M347" s="141">
        <f t="shared" si="5"/>
        <v>8.2260000000000009</v>
      </c>
      <c r="N347" s="141">
        <f t="shared" si="6"/>
        <v>8.2240000000000002</v>
      </c>
      <c r="O347" s="141">
        <f t="shared" si="7"/>
        <v>8.2220000000000013</v>
      </c>
      <c r="P347" s="139">
        <v>8.2200000000000006</v>
      </c>
      <c r="Q347" s="142">
        <f t="shared" si="8"/>
        <v>8.2220000000000013</v>
      </c>
      <c r="R347" s="142">
        <f t="shared" si="9"/>
        <v>8.2240000000000002</v>
      </c>
      <c r="S347" s="142">
        <f t="shared" si="10"/>
        <v>8.2260000000000009</v>
      </c>
      <c r="T347" s="142">
        <f t="shared" si="11"/>
        <v>8.2279999999999998</v>
      </c>
      <c r="U347" s="146">
        <v>8.23</v>
      </c>
    </row>
    <row r="348" spans="1:21">
      <c r="A348" s="147">
        <v>42636</v>
      </c>
      <c r="B348" s="144">
        <v>9.09</v>
      </c>
      <c r="C348" s="139">
        <v>8.64</v>
      </c>
      <c r="D348" s="145">
        <v>8.4700000000000006</v>
      </c>
      <c r="E348" s="141">
        <f t="shared" si="0"/>
        <v>8.41</v>
      </c>
      <c r="F348" s="145">
        <v>8.35</v>
      </c>
      <c r="G348" s="141">
        <f t="shared" si="1"/>
        <v>8.3149999999999995</v>
      </c>
      <c r="H348" s="139">
        <v>8.2799999999999994</v>
      </c>
      <c r="I348" s="142">
        <f t="shared" si="2"/>
        <v>8.26</v>
      </c>
      <c r="J348" s="142">
        <f t="shared" si="3"/>
        <v>8.24</v>
      </c>
      <c r="K348" s="145">
        <v>8.2200000000000006</v>
      </c>
      <c r="L348" s="141">
        <f t="shared" si="4"/>
        <v>8.2220000000000013</v>
      </c>
      <c r="M348" s="141">
        <f t="shared" si="5"/>
        <v>8.2240000000000002</v>
      </c>
      <c r="N348" s="141">
        <f t="shared" si="6"/>
        <v>8.2260000000000009</v>
      </c>
      <c r="O348" s="141">
        <f t="shared" si="7"/>
        <v>8.2279999999999998</v>
      </c>
      <c r="P348" s="139">
        <v>8.23</v>
      </c>
      <c r="Q348" s="142">
        <f t="shared" si="8"/>
        <v>8.2379999999999995</v>
      </c>
      <c r="R348" s="142">
        <f t="shared" si="9"/>
        <v>8.2460000000000004</v>
      </c>
      <c r="S348" s="142">
        <f t="shared" si="10"/>
        <v>8.2539999999999996</v>
      </c>
      <c r="T348" s="142">
        <f t="shared" si="11"/>
        <v>8.2620000000000005</v>
      </c>
      <c r="U348" s="146">
        <v>8.27</v>
      </c>
    </row>
    <row r="349" spans="1:21">
      <c r="A349" s="147">
        <v>42635</v>
      </c>
      <c r="B349" s="144">
        <v>9.08</v>
      </c>
      <c r="C349" s="139">
        <v>8.6300000000000008</v>
      </c>
      <c r="D349" s="145">
        <v>8.4600000000000009</v>
      </c>
      <c r="E349" s="141">
        <f t="shared" si="0"/>
        <v>8.3650000000000002</v>
      </c>
      <c r="F349" s="145">
        <v>8.27</v>
      </c>
      <c r="G349" s="141">
        <f t="shared" si="1"/>
        <v>8.2199999999999989</v>
      </c>
      <c r="H349" s="139">
        <v>8.17</v>
      </c>
      <c r="I349" s="142">
        <f t="shared" si="2"/>
        <v>8.1666666666666661</v>
      </c>
      <c r="J349" s="142">
        <f t="shared" si="3"/>
        <v>8.163333333333334</v>
      </c>
      <c r="K349" s="145">
        <v>8.16</v>
      </c>
      <c r="L349" s="141">
        <f t="shared" si="4"/>
        <v>8.18</v>
      </c>
      <c r="M349" s="141">
        <f t="shared" si="5"/>
        <v>8.1999999999999993</v>
      </c>
      <c r="N349" s="141">
        <f t="shared" si="6"/>
        <v>8.2200000000000006</v>
      </c>
      <c r="O349" s="141">
        <f t="shared" si="7"/>
        <v>8.24</v>
      </c>
      <c r="P349" s="139">
        <v>8.26</v>
      </c>
      <c r="Q349" s="142">
        <f t="shared" si="8"/>
        <v>8.2799999999999994</v>
      </c>
      <c r="R349" s="142">
        <f t="shared" si="9"/>
        <v>8.2999999999999989</v>
      </c>
      <c r="S349" s="142">
        <f t="shared" si="10"/>
        <v>8.32</v>
      </c>
      <c r="T349" s="142">
        <f t="shared" si="11"/>
        <v>8.34</v>
      </c>
      <c r="U349" s="146">
        <v>8.36</v>
      </c>
    </row>
    <row r="350" spans="1:21">
      <c r="A350" s="147">
        <v>42634</v>
      </c>
      <c r="B350" s="144">
        <v>9.06</v>
      </c>
      <c r="C350" s="139">
        <v>8.66</v>
      </c>
      <c r="D350" s="145">
        <v>8.52</v>
      </c>
      <c r="E350" s="141">
        <f t="shared" si="0"/>
        <v>8.4250000000000007</v>
      </c>
      <c r="F350" s="145">
        <v>8.33</v>
      </c>
      <c r="G350" s="141">
        <f t="shared" si="1"/>
        <v>8.2750000000000004</v>
      </c>
      <c r="H350" s="139">
        <v>8.2200000000000006</v>
      </c>
      <c r="I350" s="142">
        <f t="shared" si="2"/>
        <v>8.2133333333333329</v>
      </c>
      <c r="J350" s="142">
        <f t="shared" si="3"/>
        <v>8.206666666666667</v>
      </c>
      <c r="K350" s="145">
        <v>8.1999999999999993</v>
      </c>
      <c r="L350" s="141">
        <f t="shared" si="4"/>
        <v>8.2219999999999995</v>
      </c>
      <c r="M350" s="141">
        <f t="shared" si="5"/>
        <v>8.2439999999999998</v>
      </c>
      <c r="N350" s="141">
        <f t="shared" si="6"/>
        <v>8.266</v>
      </c>
      <c r="O350" s="141">
        <f t="shared" si="7"/>
        <v>8.2880000000000003</v>
      </c>
      <c r="P350" s="139">
        <v>8.31</v>
      </c>
      <c r="Q350" s="142">
        <f t="shared" si="8"/>
        <v>8.3339999999999996</v>
      </c>
      <c r="R350" s="142">
        <f t="shared" si="9"/>
        <v>8.3580000000000005</v>
      </c>
      <c r="S350" s="142">
        <f t="shared" si="10"/>
        <v>8.3819999999999997</v>
      </c>
      <c r="T350" s="142">
        <f t="shared" si="11"/>
        <v>8.4060000000000006</v>
      </c>
      <c r="U350" s="146">
        <v>8.43</v>
      </c>
    </row>
    <row r="351" spans="1:21">
      <c r="A351" s="147">
        <v>42633</v>
      </c>
      <c r="B351" s="144">
        <v>9.17</v>
      </c>
      <c r="C351" s="139">
        <v>8.82</v>
      </c>
      <c r="D351" s="145">
        <v>8.66</v>
      </c>
      <c r="E351" s="141">
        <f t="shared" si="0"/>
        <v>8.5500000000000007</v>
      </c>
      <c r="F351" s="145">
        <v>8.44</v>
      </c>
      <c r="G351" s="141">
        <f t="shared" si="1"/>
        <v>8.379999999999999</v>
      </c>
      <c r="H351" s="139">
        <v>8.32</v>
      </c>
      <c r="I351" s="142">
        <f t="shared" si="2"/>
        <v>8.3033333333333328</v>
      </c>
      <c r="J351" s="142">
        <f t="shared" si="3"/>
        <v>8.2866666666666671</v>
      </c>
      <c r="K351" s="145">
        <v>8.27</v>
      </c>
      <c r="L351" s="141">
        <f t="shared" si="4"/>
        <v>8.2880000000000003</v>
      </c>
      <c r="M351" s="141">
        <f t="shared" si="5"/>
        <v>8.3059999999999992</v>
      </c>
      <c r="N351" s="141">
        <f t="shared" si="6"/>
        <v>8.3239999999999998</v>
      </c>
      <c r="O351" s="141">
        <f t="shared" si="7"/>
        <v>8.3419999999999987</v>
      </c>
      <c r="P351" s="139">
        <v>8.36</v>
      </c>
      <c r="Q351" s="142">
        <f t="shared" si="8"/>
        <v>8.3840000000000003</v>
      </c>
      <c r="R351" s="142">
        <f t="shared" si="9"/>
        <v>8.4079999999999995</v>
      </c>
      <c r="S351" s="142">
        <f t="shared" si="10"/>
        <v>8.4320000000000004</v>
      </c>
      <c r="T351" s="142">
        <f t="shared" si="11"/>
        <v>8.4559999999999995</v>
      </c>
      <c r="U351" s="146">
        <v>8.48</v>
      </c>
    </row>
    <row r="352" spans="1:21">
      <c r="A352" s="147">
        <v>42632</v>
      </c>
      <c r="B352" s="144">
        <v>9.08</v>
      </c>
      <c r="C352" s="139">
        <v>8.76</v>
      </c>
      <c r="D352" s="145">
        <v>8.6</v>
      </c>
      <c r="E352" s="141">
        <f t="shared" si="0"/>
        <v>8.5</v>
      </c>
      <c r="F352" s="145">
        <v>8.4</v>
      </c>
      <c r="G352" s="141">
        <f t="shared" si="1"/>
        <v>8.3449999999999989</v>
      </c>
      <c r="H352" s="139">
        <v>8.2899999999999991</v>
      </c>
      <c r="I352" s="142">
        <f t="shared" si="2"/>
        <v>8.2766666666666655</v>
      </c>
      <c r="J352" s="142">
        <f t="shared" si="3"/>
        <v>8.2633333333333336</v>
      </c>
      <c r="K352" s="145">
        <v>8.25</v>
      </c>
      <c r="L352" s="141">
        <f t="shared" si="4"/>
        <v>8.27</v>
      </c>
      <c r="M352" s="141">
        <f t="shared" si="5"/>
        <v>8.2899999999999991</v>
      </c>
      <c r="N352" s="141">
        <f t="shared" si="6"/>
        <v>8.31</v>
      </c>
      <c r="O352" s="141">
        <f t="shared" si="7"/>
        <v>8.33</v>
      </c>
      <c r="P352" s="139">
        <v>8.35</v>
      </c>
      <c r="Q352" s="142">
        <f t="shared" si="8"/>
        <v>8.3780000000000001</v>
      </c>
      <c r="R352" s="142">
        <f t="shared" si="9"/>
        <v>8.4060000000000006</v>
      </c>
      <c r="S352" s="142">
        <f t="shared" si="10"/>
        <v>8.4339999999999993</v>
      </c>
      <c r="T352" s="142">
        <f t="shared" si="11"/>
        <v>8.4619999999999997</v>
      </c>
      <c r="U352" s="146">
        <v>8.49</v>
      </c>
    </row>
    <row r="353" spans="1:21">
      <c r="A353" s="147">
        <v>42629</v>
      </c>
      <c r="B353" s="144">
        <v>9.06</v>
      </c>
      <c r="C353" s="139">
        <v>8.69</v>
      </c>
      <c r="D353" s="145">
        <v>8.52</v>
      </c>
      <c r="E353" s="141">
        <f t="shared" si="0"/>
        <v>8.4349999999999987</v>
      </c>
      <c r="F353" s="145">
        <v>8.35</v>
      </c>
      <c r="G353" s="141">
        <f t="shared" si="1"/>
        <v>8.3099999999999987</v>
      </c>
      <c r="H353" s="139">
        <v>8.27</v>
      </c>
      <c r="I353" s="142">
        <f t="shared" si="2"/>
        <v>8.2633333333333336</v>
      </c>
      <c r="J353" s="142">
        <f t="shared" si="3"/>
        <v>8.2566666666666659</v>
      </c>
      <c r="K353" s="145">
        <v>8.25</v>
      </c>
      <c r="L353" s="141">
        <f t="shared" si="4"/>
        <v>8.2780000000000005</v>
      </c>
      <c r="M353" s="141">
        <f t="shared" si="5"/>
        <v>8.3060000000000009</v>
      </c>
      <c r="N353" s="141">
        <f t="shared" si="6"/>
        <v>8.3339999999999996</v>
      </c>
      <c r="O353" s="141">
        <f t="shared" si="7"/>
        <v>8.3620000000000001</v>
      </c>
      <c r="P353" s="139">
        <v>8.39</v>
      </c>
      <c r="Q353" s="142">
        <f t="shared" si="8"/>
        <v>8.418000000000001</v>
      </c>
      <c r="R353" s="142">
        <f t="shared" si="9"/>
        <v>8.4459999999999997</v>
      </c>
      <c r="S353" s="142">
        <f t="shared" si="10"/>
        <v>8.4740000000000002</v>
      </c>
      <c r="T353" s="142">
        <f t="shared" si="11"/>
        <v>8.5019999999999989</v>
      </c>
      <c r="U353" s="146">
        <v>8.5299999999999994</v>
      </c>
    </row>
    <row r="354" spans="1:21">
      <c r="A354" s="147">
        <v>42628</v>
      </c>
      <c r="B354" s="144">
        <v>8.8800000000000008</v>
      </c>
      <c r="C354" s="139">
        <v>8.5399999999999991</v>
      </c>
      <c r="D354" s="145">
        <v>8.3800000000000008</v>
      </c>
      <c r="E354" s="141">
        <f t="shared" si="0"/>
        <v>8.2899999999999991</v>
      </c>
      <c r="F354" s="145">
        <v>8.1999999999999993</v>
      </c>
      <c r="G354" s="141">
        <f t="shared" si="1"/>
        <v>8.1649999999999991</v>
      </c>
      <c r="H354" s="139">
        <v>8.1300000000000008</v>
      </c>
      <c r="I354" s="142">
        <f t="shared" si="2"/>
        <v>8.1333333333333346</v>
      </c>
      <c r="J354" s="142">
        <f t="shared" si="3"/>
        <v>8.1366666666666667</v>
      </c>
      <c r="K354" s="145">
        <v>8.14</v>
      </c>
      <c r="L354" s="141">
        <f t="shared" si="4"/>
        <v>8.17</v>
      </c>
      <c r="M354" s="141">
        <f t="shared" si="5"/>
        <v>8.1999999999999993</v>
      </c>
      <c r="N354" s="141">
        <f t="shared" si="6"/>
        <v>8.23</v>
      </c>
      <c r="O354" s="141">
        <f t="shared" si="7"/>
        <v>8.26</v>
      </c>
      <c r="P354" s="139">
        <v>8.2899999999999991</v>
      </c>
      <c r="Q354" s="142">
        <f t="shared" si="8"/>
        <v>8.3219999999999992</v>
      </c>
      <c r="R354" s="142">
        <f t="shared" si="9"/>
        <v>8.3539999999999992</v>
      </c>
      <c r="S354" s="142">
        <f t="shared" si="10"/>
        <v>8.3859999999999992</v>
      </c>
      <c r="T354" s="142">
        <f t="shared" si="11"/>
        <v>8.4179999999999993</v>
      </c>
      <c r="U354" s="146">
        <v>8.4499999999999993</v>
      </c>
    </row>
    <row r="355" spans="1:21">
      <c r="A355" s="147">
        <v>42627</v>
      </c>
      <c r="B355" s="144">
        <v>8.86</v>
      </c>
      <c r="C355" s="139">
        <v>8.52</v>
      </c>
      <c r="D355" s="145">
        <v>8.36</v>
      </c>
      <c r="E355" s="141">
        <f t="shared" si="0"/>
        <v>8.2850000000000001</v>
      </c>
      <c r="F355" s="145">
        <v>8.2100000000000009</v>
      </c>
      <c r="G355" s="141">
        <f t="shared" si="1"/>
        <v>8.18</v>
      </c>
      <c r="H355" s="139">
        <v>8.15</v>
      </c>
      <c r="I355" s="142">
        <f t="shared" si="2"/>
        <v>8.1466666666666665</v>
      </c>
      <c r="J355" s="142">
        <f t="shared" si="3"/>
        <v>8.1433333333333344</v>
      </c>
      <c r="K355" s="145">
        <v>8.14</v>
      </c>
      <c r="L355" s="141">
        <f t="shared" si="4"/>
        <v>8.17</v>
      </c>
      <c r="M355" s="141">
        <f t="shared" si="5"/>
        <v>8.1999999999999993</v>
      </c>
      <c r="N355" s="141">
        <f t="shared" si="6"/>
        <v>8.23</v>
      </c>
      <c r="O355" s="141">
        <f t="shared" si="7"/>
        <v>8.26</v>
      </c>
      <c r="P355" s="139">
        <v>8.2899999999999991</v>
      </c>
      <c r="Q355" s="142">
        <f t="shared" si="8"/>
        <v>8.3239999999999998</v>
      </c>
      <c r="R355" s="142">
        <f t="shared" si="9"/>
        <v>8.3580000000000005</v>
      </c>
      <c r="S355" s="142">
        <f t="shared" si="10"/>
        <v>8.3919999999999995</v>
      </c>
      <c r="T355" s="142">
        <f t="shared" si="11"/>
        <v>8.4260000000000002</v>
      </c>
      <c r="U355" s="146">
        <v>8.4600000000000009</v>
      </c>
    </row>
    <row r="356" spans="1:21">
      <c r="A356" s="147">
        <v>42626</v>
      </c>
      <c r="B356" s="144">
        <v>8.9</v>
      </c>
      <c r="C356" s="139">
        <v>8.57</v>
      </c>
      <c r="D356" s="145">
        <v>8.42</v>
      </c>
      <c r="E356" s="141">
        <f t="shared" si="0"/>
        <v>8.3249999999999993</v>
      </c>
      <c r="F356" s="145">
        <v>8.23</v>
      </c>
      <c r="G356" s="141">
        <f t="shared" si="1"/>
        <v>8.18</v>
      </c>
      <c r="H356" s="139">
        <v>8.1300000000000008</v>
      </c>
      <c r="I356" s="142">
        <f t="shared" si="2"/>
        <v>8.1233333333333331</v>
      </c>
      <c r="J356" s="142">
        <f t="shared" si="3"/>
        <v>8.1166666666666671</v>
      </c>
      <c r="K356" s="145">
        <v>8.11</v>
      </c>
      <c r="L356" s="141">
        <f t="shared" si="4"/>
        <v>8.1399999999999988</v>
      </c>
      <c r="M356" s="141">
        <f t="shared" si="5"/>
        <v>8.17</v>
      </c>
      <c r="N356" s="141">
        <f t="shared" si="6"/>
        <v>8.1999999999999993</v>
      </c>
      <c r="O356" s="141">
        <f t="shared" si="7"/>
        <v>8.23</v>
      </c>
      <c r="P356" s="139">
        <v>8.26</v>
      </c>
      <c r="Q356" s="142">
        <f t="shared" si="8"/>
        <v>8.2959999999999994</v>
      </c>
      <c r="R356" s="142">
        <f t="shared" si="9"/>
        <v>8.331999999999999</v>
      </c>
      <c r="S356" s="142">
        <f t="shared" si="10"/>
        <v>8.3680000000000003</v>
      </c>
      <c r="T356" s="142">
        <f t="shared" si="11"/>
        <v>8.4039999999999999</v>
      </c>
      <c r="U356" s="146">
        <v>8.44</v>
      </c>
    </row>
    <row r="357" spans="1:21">
      <c r="A357" s="147">
        <v>42625</v>
      </c>
      <c r="B357" s="144">
        <v>8.9700000000000006</v>
      </c>
      <c r="C357" s="139">
        <v>8.6300000000000008</v>
      </c>
      <c r="D357" s="145">
        <v>8.4600000000000009</v>
      </c>
      <c r="E357" s="141">
        <f t="shared" si="0"/>
        <v>8.3450000000000006</v>
      </c>
      <c r="F357" s="145">
        <v>8.23</v>
      </c>
      <c r="G357" s="141">
        <f t="shared" si="1"/>
        <v>8.1649999999999991</v>
      </c>
      <c r="H357" s="139">
        <v>8.1</v>
      </c>
      <c r="I357" s="142">
        <f t="shared" si="2"/>
        <v>8.0933333333333337</v>
      </c>
      <c r="J357" s="142">
        <f t="shared" si="3"/>
        <v>8.086666666666666</v>
      </c>
      <c r="K357" s="145">
        <v>8.08</v>
      </c>
      <c r="L357" s="141">
        <f t="shared" si="4"/>
        <v>8.1120000000000001</v>
      </c>
      <c r="M357" s="141">
        <f t="shared" si="5"/>
        <v>8.1440000000000001</v>
      </c>
      <c r="N357" s="141">
        <f t="shared" si="6"/>
        <v>8.1760000000000002</v>
      </c>
      <c r="O357" s="141">
        <f t="shared" si="7"/>
        <v>8.2080000000000002</v>
      </c>
      <c r="P357" s="139">
        <v>8.24</v>
      </c>
      <c r="Q357" s="142">
        <f t="shared" si="8"/>
        <v>8.2780000000000005</v>
      </c>
      <c r="R357" s="142">
        <f t="shared" si="9"/>
        <v>8.3160000000000007</v>
      </c>
      <c r="S357" s="142">
        <f t="shared" si="10"/>
        <v>8.3539999999999992</v>
      </c>
      <c r="T357" s="142">
        <f t="shared" si="11"/>
        <v>8.3919999999999995</v>
      </c>
      <c r="U357" s="146">
        <v>8.43</v>
      </c>
    </row>
    <row r="358" spans="1:21">
      <c r="A358" s="147">
        <v>42622</v>
      </c>
      <c r="B358" s="144">
        <v>8.99</v>
      </c>
      <c r="C358" s="139">
        <v>8.65</v>
      </c>
      <c r="D358" s="145">
        <v>8.48</v>
      </c>
      <c r="E358" s="141">
        <f t="shared" si="0"/>
        <v>8.3650000000000002</v>
      </c>
      <c r="F358" s="145">
        <v>8.25</v>
      </c>
      <c r="G358" s="141">
        <f t="shared" si="1"/>
        <v>8.18</v>
      </c>
      <c r="H358" s="139">
        <v>8.11</v>
      </c>
      <c r="I358" s="142">
        <f t="shared" si="2"/>
        <v>8.1033333333333335</v>
      </c>
      <c r="J358" s="142">
        <f t="shared" si="3"/>
        <v>8.0966666666666658</v>
      </c>
      <c r="K358" s="145">
        <v>8.09</v>
      </c>
      <c r="L358" s="141">
        <f t="shared" si="4"/>
        <v>8.1219999999999999</v>
      </c>
      <c r="M358" s="141">
        <f t="shared" si="5"/>
        <v>8.1539999999999999</v>
      </c>
      <c r="N358" s="141">
        <f t="shared" si="6"/>
        <v>8.1859999999999999</v>
      </c>
      <c r="O358" s="141">
        <f t="shared" si="7"/>
        <v>8.218</v>
      </c>
      <c r="P358" s="139">
        <v>8.25</v>
      </c>
      <c r="Q358" s="142">
        <f t="shared" si="8"/>
        <v>8.2899999999999991</v>
      </c>
      <c r="R358" s="142">
        <f t="shared" si="9"/>
        <v>8.33</v>
      </c>
      <c r="S358" s="142">
        <f t="shared" si="10"/>
        <v>8.3699999999999992</v>
      </c>
      <c r="T358" s="142">
        <f t="shared" si="11"/>
        <v>8.41</v>
      </c>
      <c r="U358" s="146">
        <v>8.4499999999999993</v>
      </c>
    </row>
    <row r="359" spans="1:21">
      <c r="A359" s="147">
        <v>42621</v>
      </c>
      <c r="B359" s="144">
        <v>8.98</v>
      </c>
      <c r="C359" s="139">
        <v>8.56</v>
      </c>
      <c r="D359" s="145">
        <v>8.36</v>
      </c>
      <c r="E359" s="141">
        <f t="shared" si="0"/>
        <v>8.23</v>
      </c>
      <c r="F359" s="145">
        <v>8.1</v>
      </c>
      <c r="G359" s="141">
        <f t="shared" si="1"/>
        <v>8.0350000000000001</v>
      </c>
      <c r="H359" s="139">
        <v>7.97</v>
      </c>
      <c r="I359" s="142">
        <f t="shared" si="2"/>
        <v>7.96</v>
      </c>
      <c r="J359" s="142">
        <f t="shared" si="3"/>
        <v>7.95</v>
      </c>
      <c r="K359" s="145">
        <v>7.94</v>
      </c>
      <c r="L359" s="141">
        <f t="shared" si="4"/>
        <v>7.9740000000000002</v>
      </c>
      <c r="M359" s="141">
        <f t="shared" si="5"/>
        <v>8.0079999999999991</v>
      </c>
      <c r="N359" s="141">
        <f t="shared" si="6"/>
        <v>8.0419999999999998</v>
      </c>
      <c r="O359" s="141">
        <f t="shared" si="7"/>
        <v>8.0760000000000005</v>
      </c>
      <c r="P359" s="139">
        <v>8.11</v>
      </c>
      <c r="Q359" s="142">
        <f t="shared" si="8"/>
        <v>8.1519999999999992</v>
      </c>
      <c r="R359" s="142">
        <f t="shared" si="9"/>
        <v>8.1939999999999991</v>
      </c>
      <c r="S359" s="142">
        <f t="shared" si="10"/>
        <v>8.2360000000000007</v>
      </c>
      <c r="T359" s="142">
        <f t="shared" si="11"/>
        <v>8.2780000000000005</v>
      </c>
      <c r="U359" s="146">
        <v>8.32</v>
      </c>
    </row>
    <row r="360" spans="1:21">
      <c r="A360" s="147">
        <v>42620</v>
      </c>
      <c r="B360" s="144">
        <v>8.9700000000000006</v>
      </c>
      <c r="C360" s="139">
        <v>8.6</v>
      </c>
      <c r="D360" s="145">
        <v>8.42</v>
      </c>
      <c r="E360" s="141">
        <f t="shared" si="0"/>
        <v>8.3049999999999997</v>
      </c>
      <c r="F360" s="145">
        <v>8.19</v>
      </c>
      <c r="G360" s="141">
        <f t="shared" si="1"/>
        <v>8.125</v>
      </c>
      <c r="H360" s="139">
        <v>8.06</v>
      </c>
      <c r="I360" s="142">
        <f t="shared" si="2"/>
        <v>8.043333333333333</v>
      </c>
      <c r="J360" s="142">
        <f t="shared" si="3"/>
        <v>8.0266666666666673</v>
      </c>
      <c r="K360" s="145">
        <v>8.01</v>
      </c>
      <c r="L360" s="141">
        <f t="shared" si="4"/>
        <v>8.0380000000000003</v>
      </c>
      <c r="M360" s="141">
        <f t="shared" si="5"/>
        <v>8.0660000000000007</v>
      </c>
      <c r="N360" s="141">
        <f t="shared" si="6"/>
        <v>8.0939999999999994</v>
      </c>
      <c r="O360" s="141">
        <f t="shared" si="7"/>
        <v>8.1219999999999999</v>
      </c>
      <c r="P360" s="139">
        <v>8.15</v>
      </c>
      <c r="Q360" s="142">
        <f t="shared" si="8"/>
        <v>8.19</v>
      </c>
      <c r="R360" s="142">
        <f t="shared" si="9"/>
        <v>8.23</v>
      </c>
      <c r="S360" s="142">
        <f t="shared" si="10"/>
        <v>8.27</v>
      </c>
      <c r="T360" s="142">
        <f t="shared" si="11"/>
        <v>8.31</v>
      </c>
      <c r="U360" s="146">
        <v>8.35</v>
      </c>
    </row>
    <row r="361" spans="1:21">
      <c r="A361" s="147">
        <v>42619</v>
      </c>
      <c r="B361" s="144">
        <v>9.01</v>
      </c>
      <c r="C361" s="139">
        <v>8.6300000000000008</v>
      </c>
      <c r="D361" s="145">
        <v>8.4700000000000006</v>
      </c>
      <c r="E361" s="141">
        <f t="shared" si="0"/>
        <v>8.3550000000000004</v>
      </c>
      <c r="F361" s="145">
        <v>8.24</v>
      </c>
      <c r="G361" s="141">
        <f t="shared" si="1"/>
        <v>8.17</v>
      </c>
      <c r="H361" s="139">
        <v>8.1</v>
      </c>
      <c r="I361" s="142">
        <f t="shared" si="2"/>
        <v>8.08</v>
      </c>
      <c r="J361" s="142">
        <f t="shared" si="3"/>
        <v>8.0599999999999987</v>
      </c>
      <c r="K361" s="145">
        <v>8.0399999999999991</v>
      </c>
      <c r="L361" s="141">
        <f t="shared" si="4"/>
        <v>8.0659999999999989</v>
      </c>
      <c r="M361" s="141">
        <f t="shared" si="5"/>
        <v>8.0919999999999987</v>
      </c>
      <c r="N361" s="141">
        <f t="shared" si="6"/>
        <v>8.1180000000000003</v>
      </c>
      <c r="O361" s="141">
        <f t="shared" si="7"/>
        <v>8.1440000000000001</v>
      </c>
      <c r="P361" s="139">
        <v>8.17</v>
      </c>
      <c r="Q361" s="142">
        <f t="shared" si="8"/>
        <v>8.2099999999999991</v>
      </c>
      <c r="R361" s="142">
        <f t="shared" si="9"/>
        <v>8.25</v>
      </c>
      <c r="S361" s="142">
        <f t="shared" si="10"/>
        <v>8.2899999999999991</v>
      </c>
      <c r="T361" s="142">
        <f t="shared" si="11"/>
        <v>8.33</v>
      </c>
      <c r="U361" s="146">
        <v>8.3699999999999992</v>
      </c>
    </row>
    <row r="362" spans="1:21">
      <c r="A362" s="147">
        <v>42618</v>
      </c>
      <c r="B362" s="144">
        <v>9.02</v>
      </c>
      <c r="C362" s="139">
        <v>8.7200000000000006</v>
      </c>
      <c r="D362" s="145">
        <v>8.5399999999999991</v>
      </c>
      <c r="E362" s="141">
        <f t="shared" si="0"/>
        <v>8.4250000000000007</v>
      </c>
      <c r="F362" s="145">
        <v>8.31</v>
      </c>
      <c r="G362" s="141">
        <f t="shared" si="1"/>
        <v>8.24</v>
      </c>
      <c r="H362" s="139">
        <v>8.17</v>
      </c>
      <c r="I362" s="142">
        <f t="shared" si="2"/>
        <v>8.1466666666666665</v>
      </c>
      <c r="J362" s="142">
        <f t="shared" si="3"/>
        <v>8.1233333333333331</v>
      </c>
      <c r="K362" s="145">
        <v>8.1</v>
      </c>
      <c r="L362" s="141">
        <f t="shared" si="4"/>
        <v>8.1199999999999992</v>
      </c>
      <c r="M362" s="141">
        <f t="shared" si="5"/>
        <v>8.1399999999999988</v>
      </c>
      <c r="N362" s="141">
        <f t="shared" si="6"/>
        <v>8.16</v>
      </c>
      <c r="O362" s="141">
        <f t="shared" si="7"/>
        <v>8.18</v>
      </c>
      <c r="P362" s="139">
        <v>8.1999999999999993</v>
      </c>
      <c r="Q362" s="142">
        <f t="shared" si="8"/>
        <v>8.2379999999999995</v>
      </c>
      <c r="R362" s="142">
        <f t="shared" si="9"/>
        <v>8.2759999999999998</v>
      </c>
      <c r="S362" s="142">
        <f t="shared" si="10"/>
        <v>8.3140000000000001</v>
      </c>
      <c r="T362" s="142">
        <f t="shared" si="11"/>
        <v>8.3520000000000003</v>
      </c>
      <c r="U362" s="146">
        <v>8.39</v>
      </c>
    </row>
    <row r="363" spans="1:21">
      <c r="A363" s="147">
        <v>42615</v>
      </c>
      <c r="B363" s="144">
        <v>8.99</v>
      </c>
      <c r="C363" s="139">
        <v>8.77</v>
      </c>
      <c r="D363" s="145">
        <v>8.61</v>
      </c>
      <c r="E363" s="141">
        <f t="shared" si="0"/>
        <v>8.4899999999999984</v>
      </c>
      <c r="F363" s="145">
        <v>8.3699999999999992</v>
      </c>
      <c r="G363" s="141">
        <f t="shared" si="1"/>
        <v>8.2949999999999999</v>
      </c>
      <c r="H363" s="139">
        <v>8.2200000000000006</v>
      </c>
      <c r="I363" s="142">
        <f t="shared" si="2"/>
        <v>8.1866666666666674</v>
      </c>
      <c r="J363" s="142">
        <f t="shared" si="3"/>
        <v>8.1533333333333324</v>
      </c>
      <c r="K363" s="145">
        <v>8.1199999999999992</v>
      </c>
      <c r="L363" s="141">
        <f t="shared" si="4"/>
        <v>8.1379999999999999</v>
      </c>
      <c r="M363" s="141">
        <f t="shared" si="5"/>
        <v>8.1560000000000006</v>
      </c>
      <c r="N363" s="141">
        <f t="shared" si="6"/>
        <v>8.1739999999999995</v>
      </c>
      <c r="O363" s="141">
        <f t="shared" si="7"/>
        <v>8.1920000000000002</v>
      </c>
      <c r="P363" s="139">
        <v>8.2100000000000009</v>
      </c>
      <c r="Q363" s="142">
        <f t="shared" si="8"/>
        <v>8.2440000000000015</v>
      </c>
      <c r="R363" s="142">
        <f t="shared" si="9"/>
        <v>8.2780000000000005</v>
      </c>
      <c r="S363" s="142">
        <f t="shared" si="10"/>
        <v>8.3120000000000012</v>
      </c>
      <c r="T363" s="142">
        <f t="shared" si="11"/>
        <v>8.3460000000000001</v>
      </c>
      <c r="U363" s="146">
        <v>8.3800000000000008</v>
      </c>
    </row>
    <row r="364" spans="1:21">
      <c r="A364" s="147">
        <v>42614</v>
      </c>
      <c r="B364" s="144">
        <v>8.98</v>
      </c>
      <c r="C364" s="139">
        <v>8.82</v>
      </c>
      <c r="D364" s="145">
        <v>8.67</v>
      </c>
      <c r="E364" s="141">
        <f t="shared" si="0"/>
        <v>8.5449999999999999</v>
      </c>
      <c r="F364" s="145">
        <v>8.42</v>
      </c>
      <c r="G364" s="141">
        <f t="shared" si="1"/>
        <v>8.34</v>
      </c>
      <c r="H364" s="139">
        <v>8.26</v>
      </c>
      <c r="I364" s="142">
        <f t="shared" si="2"/>
        <v>8.2266666666666666</v>
      </c>
      <c r="J364" s="142">
        <f t="shared" si="3"/>
        <v>8.1933333333333334</v>
      </c>
      <c r="K364" s="145">
        <v>8.16</v>
      </c>
      <c r="L364" s="141">
        <f t="shared" si="4"/>
        <v>8.1739999999999995</v>
      </c>
      <c r="M364" s="141">
        <f t="shared" si="5"/>
        <v>8.1880000000000006</v>
      </c>
      <c r="N364" s="141">
        <f t="shared" si="6"/>
        <v>8.202</v>
      </c>
      <c r="O364" s="141">
        <f t="shared" si="7"/>
        <v>8.2160000000000011</v>
      </c>
      <c r="P364" s="139">
        <v>8.23</v>
      </c>
      <c r="Q364" s="142">
        <f t="shared" si="8"/>
        <v>8.2580000000000009</v>
      </c>
      <c r="R364" s="142">
        <f t="shared" si="9"/>
        <v>8.2859999999999996</v>
      </c>
      <c r="S364" s="142">
        <f t="shared" si="10"/>
        <v>8.3140000000000001</v>
      </c>
      <c r="T364" s="142">
        <f t="shared" si="11"/>
        <v>8.3419999999999987</v>
      </c>
      <c r="U364" s="146">
        <v>8.3699999999999992</v>
      </c>
    </row>
    <row r="365" spans="1:21">
      <c r="A365" s="147">
        <v>42613</v>
      </c>
      <c r="B365" s="144">
        <v>9.01</v>
      </c>
      <c r="C365" s="139">
        <v>8.83</v>
      </c>
      <c r="D365" s="145">
        <v>8.68</v>
      </c>
      <c r="E365" s="141">
        <f t="shared" si="0"/>
        <v>8.5549999999999997</v>
      </c>
      <c r="F365" s="145">
        <v>8.43</v>
      </c>
      <c r="G365" s="141">
        <f t="shared" si="1"/>
        <v>8.35</v>
      </c>
      <c r="H365" s="139">
        <v>8.27</v>
      </c>
      <c r="I365" s="142">
        <f t="shared" si="2"/>
        <v>8.2366666666666664</v>
      </c>
      <c r="J365" s="142">
        <f t="shared" si="3"/>
        <v>8.2033333333333331</v>
      </c>
      <c r="K365" s="145">
        <v>8.17</v>
      </c>
      <c r="L365" s="141">
        <f t="shared" si="4"/>
        <v>8.18</v>
      </c>
      <c r="M365" s="141">
        <f t="shared" si="5"/>
        <v>8.19</v>
      </c>
      <c r="N365" s="141">
        <f t="shared" si="6"/>
        <v>8.2000000000000011</v>
      </c>
      <c r="O365" s="141">
        <f t="shared" si="7"/>
        <v>8.2100000000000009</v>
      </c>
      <c r="P365" s="139">
        <v>8.2200000000000006</v>
      </c>
      <c r="Q365" s="142">
        <f t="shared" si="8"/>
        <v>8.2439999999999998</v>
      </c>
      <c r="R365" s="142">
        <f t="shared" si="9"/>
        <v>8.2680000000000007</v>
      </c>
      <c r="S365" s="142">
        <f t="shared" si="10"/>
        <v>8.2919999999999998</v>
      </c>
      <c r="T365" s="142">
        <f t="shared" si="11"/>
        <v>8.3160000000000007</v>
      </c>
      <c r="U365" s="146">
        <v>8.34</v>
      </c>
    </row>
    <row r="366" spans="1:21">
      <c r="A366" s="147">
        <v>42612</v>
      </c>
      <c r="B366" s="144">
        <v>9.07</v>
      </c>
      <c r="C366" s="139">
        <v>8.91</v>
      </c>
      <c r="D366" s="145">
        <v>8.77</v>
      </c>
      <c r="E366" s="141">
        <f t="shared" si="0"/>
        <v>8.64</v>
      </c>
      <c r="F366" s="145">
        <v>8.51</v>
      </c>
      <c r="G366" s="141">
        <f t="shared" si="1"/>
        <v>8.42</v>
      </c>
      <c r="H366" s="139">
        <v>8.33</v>
      </c>
      <c r="I366" s="142">
        <f t="shared" si="2"/>
        <v>8.293333333333333</v>
      </c>
      <c r="J366" s="142">
        <f t="shared" si="3"/>
        <v>8.2566666666666677</v>
      </c>
      <c r="K366" s="145">
        <v>8.2200000000000006</v>
      </c>
      <c r="L366" s="141">
        <f t="shared" si="4"/>
        <v>8.2240000000000002</v>
      </c>
      <c r="M366" s="141">
        <f t="shared" si="5"/>
        <v>8.2279999999999998</v>
      </c>
      <c r="N366" s="141">
        <f t="shared" si="6"/>
        <v>8.2320000000000011</v>
      </c>
      <c r="O366" s="141">
        <f t="shared" si="7"/>
        <v>8.2360000000000007</v>
      </c>
      <c r="P366" s="139">
        <v>8.24</v>
      </c>
      <c r="Q366" s="142">
        <f t="shared" si="8"/>
        <v>8.2639999999999993</v>
      </c>
      <c r="R366" s="142">
        <f t="shared" si="9"/>
        <v>8.2880000000000003</v>
      </c>
      <c r="S366" s="142">
        <f t="shared" si="10"/>
        <v>8.3119999999999994</v>
      </c>
      <c r="T366" s="142">
        <f t="shared" si="11"/>
        <v>8.3360000000000003</v>
      </c>
      <c r="U366" s="146">
        <v>8.36</v>
      </c>
    </row>
    <row r="367" spans="1:21">
      <c r="A367" s="147">
        <v>42611</v>
      </c>
      <c r="B367" s="144">
        <v>9.1</v>
      </c>
      <c r="C367" s="139">
        <v>8.93</v>
      </c>
      <c r="D367" s="145">
        <v>8.7899999999999991</v>
      </c>
      <c r="E367" s="141">
        <f t="shared" si="0"/>
        <v>8.6649999999999991</v>
      </c>
      <c r="F367" s="145">
        <v>8.5399999999999991</v>
      </c>
      <c r="G367" s="141">
        <f t="shared" si="1"/>
        <v>8.4549999999999983</v>
      </c>
      <c r="H367" s="139">
        <v>8.3699999999999992</v>
      </c>
      <c r="I367" s="142">
        <f t="shared" si="2"/>
        <v>8.3266666666666662</v>
      </c>
      <c r="J367" s="142">
        <f t="shared" si="3"/>
        <v>8.2833333333333332</v>
      </c>
      <c r="K367" s="145">
        <v>8.24</v>
      </c>
      <c r="L367" s="141">
        <f t="shared" si="4"/>
        <v>8.2420000000000009</v>
      </c>
      <c r="M367" s="141">
        <f t="shared" si="5"/>
        <v>8.2439999999999998</v>
      </c>
      <c r="N367" s="141">
        <f t="shared" si="6"/>
        <v>8.2460000000000004</v>
      </c>
      <c r="O367" s="141">
        <f t="shared" si="7"/>
        <v>8.2479999999999993</v>
      </c>
      <c r="P367" s="139">
        <v>8.25</v>
      </c>
      <c r="Q367" s="142">
        <f t="shared" si="8"/>
        <v>8.27</v>
      </c>
      <c r="R367" s="142">
        <f t="shared" si="9"/>
        <v>8.2899999999999991</v>
      </c>
      <c r="S367" s="142">
        <f t="shared" si="10"/>
        <v>8.31</v>
      </c>
      <c r="T367" s="142">
        <f t="shared" si="11"/>
        <v>8.33</v>
      </c>
      <c r="U367" s="146">
        <v>8.35</v>
      </c>
    </row>
    <row r="368" spans="1:21">
      <c r="A368" s="147">
        <v>42608</v>
      </c>
      <c r="B368" s="144">
        <v>9.11</v>
      </c>
      <c r="C368" s="139">
        <v>8.94</v>
      </c>
      <c r="D368" s="145">
        <v>8.7899999999999991</v>
      </c>
      <c r="E368" s="141">
        <f t="shared" si="0"/>
        <v>8.66</v>
      </c>
      <c r="F368" s="145">
        <v>8.5299999999999994</v>
      </c>
      <c r="G368" s="141">
        <f t="shared" si="1"/>
        <v>8.44</v>
      </c>
      <c r="H368" s="139">
        <v>8.35</v>
      </c>
      <c r="I368" s="142">
        <f t="shared" si="2"/>
        <v>8.31</v>
      </c>
      <c r="J368" s="142">
        <f t="shared" si="3"/>
        <v>8.27</v>
      </c>
      <c r="K368" s="145">
        <v>8.23</v>
      </c>
      <c r="L368" s="141">
        <f t="shared" si="4"/>
        <v>8.234</v>
      </c>
      <c r="M368" s="141">
        <f t="shared" si="5"/>
        <v>8.2379999999999995</v>
      </c>
      <c r="N368" s="141">
        <f t="shared" si="6"/>
        <v>8.2420000000000009</v>
      </c>
      <c r="O368" s="141">
        <f t="shared" si="7"/>
        <v>8.2460000000000004</v>
      </c>
      <c r="P368" s="139">
        <v>8.25</v>
      </c>
      <c r="Q368" s="142">
        <f t="shared" si="8"/>
        <v>8.2720000000000002</v>
      </c>
      <c r="R368" s="142">
        <f t="shared" si="9"/>
        <v>8.2940000000000005</v>
      </c>
      <c r="S368" s="142">
        <f t="shared" si="10"/>
        <v>8.3159999999999989</v>
      </c>
      <c r="T368" s="142">
        <f t="shared" si="11"/>
        <v>8.3379999999999992</v>
      </c>
      <c r="U368" s="146">
        <v>8.36</v>
      </c>
    </row>
    <row r="369" spans="1:21">
      <c r="A369" s="147">
        <v>42607</v>
      </c>
      <c r="B369" s="144">
        <v>9.19</v>
      </c>
      <c r="C369" s="139">
        <v>8.9700000000000006</v>
      </c>
      <c r="D369" s="145">
        <v>8.82</v>
      </c>
      <c r="E369" s="141">
        <f t="shared" si="0"/>
        <v>8.6950000000000003</v>
      </c>
      <c r="F369" s="145">
        <v>8.57</v>
      </c>
      <c r="G369" s="141">
        <f t="shared" si="1"/>
        <v>8.48</v>
      </c>
      <c r="H369" s="139">
        <v>8.39</v>
      </c>
      <c r="I369" s="142">
        <f t="shared" si="2"/>
        <v>8.3466666666666676</v>
      </c>
      <c r="J369" s="142">
        <f t="shared" si="3"/>
        <v>8.3033333333333328</v>
      </c>
      <c r="K369" s="145">
        <v>8.26</v>
      </c>
      <c r="L369" s="141">
        <f t="shared" si="4"/>
        <v>8.2579999999999991</v>
      </c>
      <c r="M369" s="141">
        <f t="shared" si="5"/>
        <v>8.2560000000000002</v>
      </c>
      <c r="N369" s="141">
        <f t="shared" si="6"/>
        <v>8.2539999999999996</v>
      </c>
      <c r="O369" s="141">
        <f t="shared" si="7"/>
        <v>8.2520000000000007</v>
      </c>
      <c r="P369" s="139">
        <v>8.25</v>
      </c>
      <c r="Q369" s="142">
        <f t="shared" si="8"/>
        <v>8.2720000000000002</v>
      </c>
      <c r="R369" s="142">
        <f t="shared" si="9"/>
        <v>8.2940000000000005</v>
      </c>
      <c r="S369" s="142">
        <f t="shared" si="10"/>
        <v>8.3159999999999989</v>
      </c>
      <c r="T369" s="142">
        <f t="shared" si="11"/>
        <v>8.3379999999999992</v>
      </c>
      <c r="U369" s="146">
        <v>8.36</v>
      </c>
    </row>
    <row r="370" spans="1:21">
      <c r="A370" s="147">
        <v>42606</v>
      </c>
      <c r="B370" s="144">
        <v>9.25</v>
      </c>
      <c r="C370" s="139">
        <v>8.99</v>
      </c>
      <c r="D370" s="145">
        <v>8.84</v>
      </c>
      <c r="E370" s="141">
        <f t="shared" si="0"/>
        <v>8.7199999999999989</v>
      </c>
      <c r="F370" s="145">
        <v>8.6</v>
      </c>
      <c r="G370" s="141">
        <f t="shared" si="1"/>
        <v>8.51</v>
      </c>
      <c r="H370" s="139">
        <v>8.42</v>
      </c>
      <c r="I370" s="142">
        <f t="shared" si="2"/>
        <v>8.3800000000000008</v>
      </c>
      <c r="J370" s="142">
        <f t="shared" si="3"/>
        <v>8.34</v>
      </c>
      <c r="K370" s="145">
        <v>8.3000000000000007</v>
      </c>
      <c r="L370" s="141">
        <f t="shared" si="4"/>
        <v>8.3040000000000003</v>
      </c>
      <c r="M370" s="141">
        <f t="shared" si="5"/>
        <v>8.3079999999999998</v>
      </c>
      <c r="N370" s="141">
        <f t="shared" si="6"/>
        <v>8.3120000000000012</v>
      </c>
      <c r="O370" s="141">
        <f t="shared" si="7"/>
        <v>8.3160000000000007</v>
      </c>
      <c r="P370" s="139">
        <v>8.32</v>
      </c>
      <c r="Q370" s="142">
        <f t="shared" si="8"/>
        <v>8.3420000000000005</v>
      </c>
      <c r="R370" s="142">
        <f t="shared" si="9"/>
        <v>8.3640000000000008</v>
      </c>
      <c r="S370" s="142">
        <f t="shared" si="10"/>
        <v>8.3859999999999992</v>
      </c>
      <c r="T370" s="142">
        <f t="shared" si="11"/>
        <v>8.4079999999999995</v>
      </c>
      <c r="U370" s="146">
        <v>8.43</v>
      </c>
    </row>
    <row r="371" spans="1:21">
      <c r="A371" s="147">
        <v>42605</v>
      </c>
      <c r="B371" s="144">
        <v>9.2799999999999994</v>
      </c>
      <c r="C371" s="139">
        <v>9.0299999999999994</v>
      </c>
      <c r="D371" s="145">
        <v>8.86</v>
      </c>
      <c r="E371" s="141">
        <f t="shared" si="0"/>
        <v>8.7149999999999999</v>
      </c>
      <c r="F371" s="145">
        <v>8.57</v>
      </c>
      <c r="G371" s="141">
        <f t="shared" si="1"/>
        <v>8.4750000000000014</v>
      </c>
      <c r="H371" s="139">
        <v>8.3800000000000008</v>
      </c>
      <c r="I371" s="142">
        <f t="shared" si="2"/>
        <v>8.3366666666666678</v>
      </c>
      <c r="J371" s="142">
        <f t="shared" si="3"/>
        <v>8.293333333333333</v>
      </c>
      <c r="K371" s="145">
        <v>8.25</v>
      </c>
      <c r="L371" s="141">
        <f t="shared" si="4"/>
        <v>8.2520000000000007</v>
      </c>
      <c r="M371" s="141">
        <f t="shared" si="5"/>
        <v>8.2539999999999996</v>
      </c>
      <c r="N371" s="141">
        <f t="shared" si="6"/>
        <v>8.2560000000000002</v>
      </c>
      <c r="O371" s="141">
        <f t="shared" si="7"/>
        <v>8.2579999999999991</v>
      </c>
      <c r="P371" s="139">
        <v>8.26</v>
      </c>
      <c r="Q371" s="142">
        <f t="shared" si="8"/>
        <v>8.282</v>
      </c>
      <c r="R371" s="142">
        <f t="shared" si="9"/>
        <v>8.3040000000000003</v>
      </c>
      <c r="S371" s="142">
        <f t="shared" si="10"/>
        <v>8.3259999999999987</v>
      </c>
      <c r="T371" s="142">
        <f t="shared" si="11"/>
        <v>8.347999999999999</v>
      </c>
      <c r="U371" s="146">
        <v>8.3699999999999992</v>
      </c>
    </row>
    <row r="372" spans="1:21">
      <c r="A372" s="147">
        <v>42604</v>
      </c>
      <c r="B372" s="144">
        <v>9.27</v>
      </c>
      <c r="C372" s="139">
        <v>9.0500000000000007</v>
      </c>
      <c r="D372" s="145">
        <v>8.8800000000000008</v>
      </c>
      <c r="E372" s="141">
        <f t="shared" si="0"/>
        <v>8.745000000000001</v>
      </c>
      <c r="F372" s="145">
        <v>8.61</v>
      </c>
      <c r="G372" s="141">
        <f t="shared" si="1"/>
        <v>8.5150000000000006</v>
      </c>
      <c r="H372" s="139">
        <v>8.42</v>
      </c>
      <c r="I372" s="142">
        <f t="shared" si="2"/>
        <v>8.3800000000000008</v>
      </c>
      <c r="J372" s="142">
        <f t="shared" si="3"/>
        <v>8.34</v>
      </c>
      <c r="K372" s="145">
        <v>8.3000000000000007</v>
      </c>
      <c r="L372" s="141">
        <f t="shared" si="4"/>
        <v>8.3020000000000014</v>
      </c>
      <c r="M372" s="141">
        <f t="shared" si="5"/>
        <v>8.3040000000000003</v>
      </c>
      <c r="N372" s="141">
        <f t="shared" si="6"/>
        <v>8.3060000000000009</v>
      </c>
      <c r="O372" s="141">
        <f t="shared" si="7"/>
        <v>8.3079999999999998</v>
      </c>
      <c r="P372" s="139">
        <v>8.31</v>
      </c>
      <c r="Q372" s="142">
        <f t="shared" si="8"/>
        <v>8.3339999999999996</v>
      </c>
      <c r="R372" s="142">
        <f t="shared" si="9"/>
        <v>8.3580000000000005</v>
      </c>
      <c r="S372" s="142">
        <f t="shared" si="10"/>
        <v>8.3819999999999997</v>
      </c>
      <c r="T372" s="142">
        <f t="shared" si="11"/>
        <v>8.4060000000000006</v>
      </c>
      <c r="U372" s="146">
        <v>8.43</v>
      </c>
    </row>
    <row r="373" spans="1:21">
      <c r="A373" s="147">
        <v>42601</v>
      </c>
      <c r="B373" s="144">
        <v>9.27</v>
      </c>
      <c r="C373" s="139">
        <v>9.0399999999999991</v>
      </c>
      <c r="D373" s="145">
        <v>8.8699999999999992</v>
      </c>
      <c r="E373" s="141">
        <f t="shared" si="0"/>
        <v>8.7249999999999996</v>
      </c>
      <c r="F373" s="145">
        <v>8.58</v>
      </c>
      <c r="G373" s="141">
        <f t="shared" si="1"/>
        <v>8.4849999999999994</v>
      </c>
      <c r="H373" s="139">
        <v>8.39</v>
      </c>
      <c r="I373" s="142">
        <f t="shared" si="2"/>
        <v>8.35</v>
      </c>
      <c r="J373" s="142">
        <f t="shared" si="3"/>
        <v>8.31</v>
      </c>
      <c r="K373" s="145">
        <v>8.27</v>
      </c>
      <c r="L373" s="141">
        <f t="shared" si="4"/>
        <v>8.2759999999999998</v>
      </c>
      <c r="M373" s="141">
        <f t="shared" si="5"/>
        <v>8.282</v>
      </c>
      <c r="N373" s="141">
        <f t="shared" si="6"/>
        <v>8.2880000000000003</v>
      </c>
      <c r="O373" s="141">
        <f t="shared" si="7"/>
        <v>8.2940000000000005</v>
      </c>
      <c r="P373" s="139">
        <v>8.3000000000000007</v>
      </c>
      <c r="Q373" s="142">
        <f t="shared" si="8"/>
        <v>8.3239999999999998</v>
      </c>
      <c r="R373" s="142">
        <f t="shared" si="9"/>
        <v>8.3480000000000008</v>
      </c>
      <c r="S373" s="142">
        <f t="shared" si="10"/>
        <v>8.3719999999999999</v>
      </c>
      <c r="T373" s="142">
        <f t="shared" si="11"/>
        <v>8.3960000000000008</v>
      </c>
      <c r="U373" s="146">
        <v>8.42</v>
      </c>
    </row>
    <row r="374" spans="1:21">
      <c r="A374" s="147">
        <v>42600</v>
      </c>
      <c r="B374" s="144">
        <v>9.31</v>
      </c>
      <c r="C374" s="139">
        <v>9.0500000000000007</v>
      </c>
      <c r="D374" s="145">
        <v>8.89</v>
      </c>
      <c r="E374" s="141">
        <f t="shared" si="0"/>
        <v>8.75</v>
      </c>
      <c r="F374" s="145">
        <v>8.61</v>
      </c>
      <c r="G374" s="141">
        <f t="shared" si="1"/>
        <v>8.504999999999999</v>
      </c>
      <c r="H374" s="139">
        <v>8.4</v>
      </c>
      <c r="I374" s="142">
        <f t="shared" si="2"/>
        <v>8.3533333333333335</v>
      </c>
      <c r="J374" s="142">
        <f t="shared" si="3"/>
        <v>8.3066666666666666</v>
      </c>
      <c r="K374" s="145">
        <v>8.26</v>
      </c>
      <c r="L374" s="141">
        <f t="shared" si="4"/>
        <v>8.2639999999999993</v>
      </c>
      <c r="M374" s="141">
        <f t="shared" si="5"/>
        <v>8.2679999999999989</v>
      </c>
      <c r="N374" s="141">
        <f t="shared" si="6"/>
        <v>8.2720000000000002</v>
      </c>
      <c r="O374" s="141">
        <f t="shared" si="7"/>
        <v>8.2759999999999998</v>
      </c>
      <c r="P374" s="139">
        <v>8.2799999999999994</v>
      </c>
      <c r="Q374" s="142">
        <f t="shared" si="8"/>
        <v>8.3019999999999996</v>
      </c>
      <c r="R374" s="142">
        <f t="shared" si="9"/>
        <v>8.3239999999999998</v>
      </c>
      <c r="S374" s="142">
        <f t="shared" si="10"/>
        <v>8.3460000000000001</v>
      </c>
      <c r="T374" s="142">
        <f t="shared" si="11"/>
        <v>8.3680000000000003</v>
      </c>
      <c r="U374" s="146">
        <v>8.39</v>
      </c>
    </row>
    <row r="375" spans="1:21">
      <c r="A375" s="147">
        <v>42599</v>
      </c>
      <c r="B375" s="144">
        <v>9.3000000000000007</v>
      </c>
      <c r="C375" s="139">
        <v>9.08</v>
      </c>
      <c r="D375" s="145">
        <v>8.9499999999999993</v>
      </c>
      <c r="E375" s="141">
        <f t="shared" si="0"/>
        <v>8.8099999999999987</v>
      </c>
      <c r="F375" s="145">
        <v>8.67</v>
      </c>
      <c r="G375" s="141">
        <f t="shared" si="1"/>
        <v>8.5599999999999987</v>
      </c>
      <c r="H375" s="139">
        <v>8.4499999999999993</v>
      </c>
      <c r="I375" s="142">
        <f t="shared" si="2"/>
        <v>8.4</v>
      </c>
      <c r="J375" s="142">
        <f t="shared" si="3"/>
        <v>8.35</v>
      </c>
      <c r="K375" s="145">
        <v>8.3000000000000007</v>
      </c>
      <c r="L375" s="141">
        <f t="shared" si="4"/>
        <v>8.298</v>
      </c>
      <c r="M375" s="141">
        <f t="shared" si="5"/>
        <v>8.2959999999999994</v>
      </c>
      <c r="N375" s="141">
        <f t="shared" si="6"/>
        <v>8.2940000000000005</v>
      </c>
      <c r="O375" s="141">
        <f t="shared" si="7"/>
        <v>8.2919999999999998</v>
      </c>
      <c r="P375" s="139">
        <v>8.2899999999999991</v>
      </c>
      <c r="Q375" s="142">
        <f t="shared" si="8"/>
        <v>8.3059999999999992</v>
      </c>
      <c r="R375" s="142">
        <f t="shared" si="9"/>
        <v>8.3219999999999992</v>
      </c>
      <c r="S375" s="142">
        <f t="shared" si="10"/>
        <v>8.3379999999999992</v>
      </c>
      <c r="T375" s="142">
        <f t="shared" si="11"/>
        <v>8.3539999999999992</v>
      </c>
      <c r="U375" s="146">
        <v>8.3699999999999992</v>
      </c>
    </row>
    <row r="376" spans="1:21">
      <c r="A376" s="147">
        <v>42598</v>
      </c>
      <c r="B376" s="144">
        <v>9.3000000000000007</v>
      </c>
      <c r="C376" s="139">
        <v>9.09</v>
      </c>
      <c r="D376" s="145">
        <v>8.9499999999999993</v>
      </c>
      <c r="E376" s="141">
        <f t="shared" si="0"/>
        <v>8.7850000000000001</v>
      </c>
      <c r="F376" s="145">
        <v>8.6199999999999992</v>
      </c>
      <c r="G376" s="141">
        <f t="shared" si="1"/>
        <v>8.504999999999999</v>
      </c>
      <c r="H376" s="139">
        <v>8.39</v>
      </c>
      <c r="I376" s="142">
        <f t="shared" si="2"/>
        <v>8.3466666666666676</v>
      </c>
      <c r="J376" s="142">
        <f t="shared" si="3"/>
        <v>8.3033333333333328</v>
      </c>
      <c r="K376" s="145">
        <v>8.26</v>
      </c>
      <c r="L376" s="141">
        <f t="shared" si="4"/>
        <v>8.2620000000000005</v>
      </c>
      <c r="M376" s="141">
        <f t="shared" si="5"/>
        <v>8.2639999999999993</v>
      </c>
      <c r="N376" s="141">
        <f t="shared" si="6"/>
        <v>8.266</v>
      </c>
      <c r="O376" s="141">
        <f t="shared" si="7"/>
        <v>8.2679999999999989</v>
      </c>
      <c r="P376" s="139">
        <v>8.27</v>
      </c>
      <c r="Q376" s="142">
        <f t="shared" si="8"/>
        <v>8.2880000000000003</v>
      </c>
      <c r="R376" s="142">
        <f t="shared" si="9"/>
        <v>8.3059999999999992</v>
      </c>
      <c r="S376" s="142">
        <f t="shared" si="10"/>
        <v>8.3239999999999998</v>
      </c>
      <c r="T376" s="142">
        <f t="shared" si="11"/>
        <v>8.3419999999999987</v>
      </c>
      <c r="U376" s="146">
        <v>8.36</v>
      </c>
    </row>
    <row r="377" spans="1:21">
      <c r="A377" s="147">
        <v>42597</v>
      </c>
      <c r="B377" s="144">
        <v>9.3000000000000007</v>
      </c>
      <c r="C377" s="139">
        <v>9.06</v>
      </c>
      <c r="D377" s="145">
        <v>8.92</v>
      </c>
      <c r="E377" s="141">
        <f t="shared" si="0"/>
        <v>8.77</v>
      </c>
      <c r="F377" s="145">
        <v>8.6199999999999992</v>
      </c>
      <c r="G377" s="141">
        <f t="shared" si="1"/>
        <v>8.51</v>
      </c>
      <c r="H377" s="139">
        <v>8.4</v>
      </c>
      <c r="I377" s="142">
        <f t="shared" si="2"/>
        <v>8.3566666666666674</v>
      </c>
      <c r="J377" s="142">
        <f t="shared" si="3"/>
        <v>8.3133333333333326</v>
      </c>
      <c r="K377" s="145">
        <v>8.27</v>
      </c>
      <c r="L377" s="141">
        <f t="shared" si="4"/>
        <v>8.2739999999999991</v>
      </c>
      <c r="M377" s="141">
        <f t="shared" si="5"/>
        <v>8.2779999999999987</v>
      </c>
      <c r="N377" s="141">
        <f t="shared" si="6"/>
        <v>8.282</v>
      </c>
      <c r="O377" s="141">
        <f t="shared" si="7"/>
        <v>8.2859999999999996</v>
      </c>
      <c r="P377" s="139">
        <v>8.2899999999999991</v>
      </c>
      <c r="Q377" s="142">
        <f t="shared" si="8"/>
        <v>8.3079999999999998</v>
      </c>
      <c r="R377" s="142">
        <f t="shared" si="9"/>
        <v>8.3260000000000005</v>
      </c>
      <c r="S377" s="142">
        <f t="shared" si="10"/>
        <v>8.3439999999999994</v>
      </c>
      <c r="T377" s="142">
        <f t="shared" si="11"/>
        <v>8.3620000000000001</v>
      </c>
      <c r="U377" s="146">
        <v>8.3800000000000008</v>
      </c>
    </row>
    <row r="378" spans="1:21">
      <c r="A378" s="147">
        <v>42594</v>
      </c>
      <c r="B378" s="144">
        <v>9.33</v>
      </c>
      <c r="C378" s="139">
        <v>9.1</v>
      </c>
      <c r="D378" s="145">
        <v>8.93</v>
      </c>
      <c r="E378" s="141">
        <f t="shared" si="0"/>
        <v>8.7800000000000011</v>
      </c>
      <c r="F378" s="145">
        <v>8.6300000000000008</v>
      </c>
      <c r="G378" s="141">
        <f t="shared" si="1"/>
        <v>8.5250000000000004</v>
      </c>
      <c r="H378" s="139">
        <v>8.42</v>
      </c>
      <c r="I378" s="142">
        <f t="shared" si="2"/>
        <v>8.3833333333333329</v>
      </c>
      <c r="J378" s="142">
        <f t="shared" si="3"/>
        <v>8.3466666666666676</v>
      </c>
      <c r="K378" s="145">
        <v>8.31</v>
      </c>
      <c r="L378" s="141">
        <f t="shared" si="4"/>
        <v>8.3179999999999996</v>
      </c>
      <c r="M378" s="141">
        <f t="shared" si="5"/>
        <v>8.3260000000000005</v>
      </c>
      <c r="N378" s="141">
        <f t="shared" si="6"/>
        <v>8.3339999999999996</v>
      </c>
      <c r="O378" s="141">
        <f t="shared" si="7"/>
        <v>8.3420000000000005</v>
      </c>
      <c r="P378" s="139">
        <v>8.35</v>
      </c>
      <c r="Q378" s="142">
        <f t="shared" si="8"/>
        <v>8.3719999999999999</v>
      </c>
      <c r="R378" s="142">
        <f t="shared" si="9"/>
        <v>8.3940000000000001</v>
      </c>
      <c r="S378" s="142">
        <f t="shared" si="10"/>
        <v>8.4160000000000004</v>
      </c>
      <c r="T378" s="142">
        <f t="shared" si="11"/>
        <v>8.4380000000000006</v>
      </c>
      <c r="U378" s="146">
        <v>8.4600000000000009</v>
      </c>
    </row>
    <row r="379" spans="1:21">
      <c r="A379" s="147">
        <v>42593</v>
      </c>
      <c r="B379" s="144">
        <v>9.32</v>
      </c>
      <c r="C379" s="139">
        <v>9.07</v>
      </c>
      <c r="D379" s="145">
        <v>8.86</v>
      </c>
      <c r="E379" s="141">
        <f t="shared" si="0"/>
        <v>8.6999999999999993</v>
      </c>
      <c r="F379" s="145">
        <v>8.5399999999999991</v>
      </c>
      <c r="G379" s="141">
        <f t="shared" si="1"/>
        <v>8.4450000000000003</v>
      </c>
      <c r="H379" s="139">
        <v>8.35</v>
      </c>
      <c r="I379" s="142">
        <f t="shared" si="2"/>
        <v>8.31</v>
      </c>
      <c r="J379" s="142">
        <f t="shared" si="3"/>
        <v>8.27</v>
      </c>
      <c r="K379" s="145">
        <v>8.23</v>
      </c>
      <c r="L379" s="141">
        <f t="shared" si="4"/>
        <v>8.234</v>
      </c>
      <c r="M379" s="141">
        <f t="shared" si="5"/>
        <v>8.2379999999999995</v>
      </c>
      <c r="N379" s="141">
        <f t="shared" si="6"/>
        <v>8.2420000000000009</v>
      </c>
      <c r="O379" s="141">
        <f t="shared" si="7"/>
        <v>8.2460000000000004</v>
      </c>
      <c r="P379" s="139">
        <v>8.25</v>
      </c>
      <c r="Q379" s="142">
        <f t="shared" si="8"/>
        <v>8.2720000000000002</v>
      </c>
      <c r="R379" s="142">
        <f t="shared" si="9"/>
        <v>8.2940000000000005</v>
      </c>
      <c r="S379" s="142">
        <f t="shared" si="10"/>
        <v>8.3159999999999989</v>
      </c>
      <c r="T379" s="142">
        <f t="shared" si="11"/>
        <v>8.3379999999999992</v>
      </c>
      <c r="U379" s="146">
        <v>8.36</v>
      </c>
    </row>
    <row r="380" spans="1:21">
      <c r="A380" s="147">
        <v>42592</v>
      </c>
      <c r="B380" s="144">
        <v>9.3000000000000007</v>
      </c>
      <c r="C380" s="139">
        <v>9.06</v>
      </c>
      <c r="D380" s="145">
        <v>8.86</v>
      </c>
      <c r="E380" s="141">
        <f t="shared" si="0"/>
        <v>8.6999999999999993</v>
      </c>
      <c r="F380" s="145">
        <v>8.5399999999999991</v>
      </c>
      <c r="G380" s="141">
        <f t="shared" si="1"/>
        <v>8.44</v>
      </c>
      <c r="H380" s="139">
        <v>8.34</v>
      </c>
      <c r="I380" s="142">
        <f t="shared" si="2"/>
        <v>8.3033333333333328</v>
      </c>
      <c r="J380" s="142">
        <f t="shared" si="3"/>
        <v>8.2666666666666675</v>
      </c>
      <c r="K380" s="145">
        <v>8.23</v>
      </c>
      <c r="L380" s="141">
        <f t="shared" si="4"/>
        <v>8.2360000000000007</v>
      </c>
      <c r="M380" s="141">
        <f t="shared" si="5"/>
        <v>8.2420000000000009</v>
      </c>
      <c r="N380" s="141">
        <f t="shared" si="6"/>
        <v>8.2479999999999993</v>
      </c>
      <c r="O380" s="141">
        <f t="shared" si="7"/>
        <v>8.2539999999999996</v>
      </c>
      <c r="P380" s="139">
        <v>8.26</v>
      </c>
      <c r="Q380" s="142">
        <f t="shared" si="8"/>
        <v>8.2799999999999994</v>
      </c>
      <c r="R380" s="142">
        <f t="shared" si="9"/>
        <v>8.2999999999999989</v>
      </c>
      <c r="S380" s="142">
        <f t="shared" si="10"/>
        <v>8.32</v>
      </c>
      <c r="T380" s="142">
        <f t="shared" si="11"/>
        <v>8.34</v>
      </c>
      <c r="U380" s="146">
        <v>8.36</v>
      </c>
    </row>
    <row r="381" spans="1:21">
      <c r="A381" s="147">
        <v>42591</v>
      </c>
      <c r="B381" s="144">
        <v>9.31</v>
      </c>
      <c r="C381" s="139">
        <v>9.09</v>
      </c>
      <c r="D381" s="145">
        <v>8.9</v>
      </c>
      <c r="E381" s="141">
        <f t="shared" si="0"/>
        <v>8.7250000000000014</v>
      </c>
      <c r="F381" s="145">
        <v>8.5500000000000007</v>
      </c>
      <c r="G381" s="141">
        <f t="shared" si="1"/>
        <v>8.4450000000000003</v>
      </c>
      <c r="H381" s="139">
        <v>8.34</v>
      </c>
      <c r="I381" s="142">
        <f t="shared" si="2"/>
        <v>8.3033333333333328</v>
      </c>
      <c r="J381" s="142">
        <f t="shared" si="3"/>
        <v>8.2666666666666675</v>
      </c>
      <c r="K381" s="145">
        <v>8.23</v>
      </c>
      <c r="L381" s="141">
        <f t="shared" si="4"/>
        <v>8.234</v>
      </c>
      <c r="M381" s="141">
        <f t="shared" si="5"/>
        <v>8.2379999999999995</v>
      </c>
      <c r="N381" s="141">
        <f t="shared" si="6"/>
        <v>8.2420000000000009</v>
      </c>
      <c r="O381" s="141">
        <f t="shared" si="7"/>
        <v>8.2460000000000004</v>
      </c>
      <c r="P381" s="139">
        <v>8.25</v>
      </c>
      <c r="Q381" s="142">
        <f t="shared" si="8"/>
        <v>8.266</v>
      </c>
      <c r="R381" s="142">
        <f t="shared" si="9"/>
        <v>8.282</v>
      </c>
      <c r="S381" s="142">
        <f t="shared" si="10"/>
        <v>8.298</v>
      </c>
      <c r="T381" s="142">
        <f t="shared" si="11"/>
        <v>8.3140000000000001</v>
      </c>
      <c r="U381" s="146">
        <v>8.33</v>
      </c>
    </row>
    <row r="382" spans="1:21">
      <c r="A382" s="147">
        <v>42590</v>
      </c>
      <c r="B382" s="144">
        <v>9.2899999999999991</v>
      </c>
      <c r="C382" s="139">
        <v>9.1</v>
      </c>
      <c r="D382" s="145">
        <v>8.93</v>
      </c>
      <c r="E382" s="141">
        <f t="shared" si="0"/>
        <v>8.77</v>
      </c>
      <c r="F382" s="145">
        <v>8.61</v>
      </c>
      <c r="G382" s="141">
        <f t="shared" si="1"/>
        <v>8.504999999999999</v>
      </c>
      <c r="H382" s="139">
        <v>8.4</v>
      </c>
      <c r="I382" s="142">
        <f t="shared" si="2"/>
        <v>8.3633333333333333</v>
      </c>
      <c r="J382" s="142">
        <f t="shared" si="3"/>
        <v>8.3266666666666662</v>
      </c>
      <c r="K382" s="145">
        <v>8.2899999999999991</v>
      </c>
      <c r="L382" s="141">
        <f t="shared" si="4"/>
        <v>8.2879999999999985</v>
      </c>
      <c r="M382" s="141">
        <f t="shared" si="5"/>
        <v>8.2859999999999996</v>
      </c>
      <c r="N382" s="141">
        <f t="shared" si="6"/>
        <v>8.2839999999999989</v>
      </c>
      <c r="O382" s="141">
        <f t="shared" si="7"/>
        <v>8.282</v>
      </c>
      <c r="P382" s="139">
        <v>8.2799999999999994</v>
      </c>
      <c r="Q382" s="142">
        <f t="shared" si="8"/>
        <v>8.2939999999999987</v>
      </c>
      <c r="R382" s="142">
        <f t="shared" si="9"/>
        <v>8.3079999999999998</v>
      </c>
      <c r="S382" s="142">
        <f t="shared" si="10"/>
        <v>8.3219999999999992</v>
      </c>
      <c r="T382" s="142">
        <f t="shared" si="11"/>
        <v>8.3360000000000003</v>
      </c>
      <c r="U382" s="146">
        <v>8.35</v>
      </c>
    </row>
    <row r="383" spans="1:21">
      <c r="A383" s="147">
        <v>42587</v>
      </c>
      <c r="B383" s="144">
        <v>9.2799999999999994</v>
      </c>
      <c r="C383" s="139">
        <v>9.1300000000000008</v>
      </c>
      <c r="D383" s="145">
        <v>8.9700000000000006</v>
      </c>
      <c r="E383" s="141">
        <f t="shared" si="0"/>
        <v>8.8150000000000013</v>
      </c>
      <c r="F383" s="145">
        <v>8.66</v>
      </c>
      <c r="G383" s="141">
        <f t="shared" si="1"/>
        <v>8.5549999999999997</v>
      </c>
      <c r="H383" s="139">
        <v>8.4499999999999993</v>
      </c>
      <c r="I383" s="142">
        <f t="shared" si="2"/>
        <v>8.42</v>
      </c>
      <c r="J383" s="142">
        <f t="shared" si="3"/>
        <v>8.3899999999999988</v>
      </c>
      <c r="K383" s="145">
        <v>8.36</v>
      </c>
      <c r="L383" s="141">
        <f t="shared" si="4"/>
        <v>8.363999999999999</v>
      </c>
      <c r="M383" s="141">
        <f t="shared" si="5"/>
        <v>8.3680000000000003</v>
      </c>
      <c r="N383" s="141">
        <f t="shared" si="6"/>
        <v>8.3719999999999999</v>
      </c>
      <c r="O383" s="141">
        <f t="shared" si="7"/>
        <v>8.3760000000000012</v>
      </c>
      <c r="P383" s="139">
        <v>8.3800000000000008</v>
      </c>
      <c r="Q383" s="142">
        <f t="shared" si="8"/>
        <v>8.3940000000000001</v>
      </c>
      <c r="R383" s="142">
        <f t="shared" si="9"/>
        <v>8.4079999999999995</v>
      </c>
      <c r="S383" s="142">
        <f t="shared" si="10"/>
        <v>8.4220000000000006</v>
      </c>
      <c r="T383" s="142">
        <f t="shared" si="11"/>
        <v>8.4359999999999999</v>
      </c>
      <c r="U383" s="146">
        <v>8.4499999999999993</v>
      </c>
    </row>
    <row r="384" spans="1:21">
      <c r="A384" s="147">
        <v>42586</v>
      </c>
      <c r="B384" s="144">
        <v>9.34</v>
      </c>
      <c r="C384" s="139">
        <v>9.18</v>
      </c>
      <c r="D384" s="145">
        <v>9.02</v>
      </c>
      <c r="E384" s="141">
        <f t="shared" si="0"/>
        <v>8.8650000000000002</v>
      </c>
      <c r="F384" s="145">
        <v>8.7100000000000009</v>
      </c>
      <c r="G384" s="141">
        <f t="shared" si="1"/>
        <v>8.6150000000000002</v>
      </c>
      <c r="H384" s="139">
        <v>8.52</v>
      </c>
      <c r="I384" s="142">
        <f t="shared" si="2"/>
        <v>8.49</v>
      </c>
      <c r="J384" s="142">
        <f t="shared" si="3"/>
        <v>8.4599999999999991</v>
      </c>
      <c r="K384" s="145">
        <v>8.43</v>
      </c>
      <c r="L384" s="141">
        <f t="shared" si="4"/>
        <v>8.4359999999999999</v>
      </c>
      <c r="M384" s="141">
        <f t="shared" si="5"/>
        <v>8.4420000000000002</v>
      </c>
      <c r="N384" s="141">
        <f t="shared" si="6"/>
        <v>8.4480000000000004</v>
      </c>
      <c r="O384" s="141">
        <f t="shared" si="7"/>
        <v>8.4540000000000006</v>
      </c>
      <c r="P384" s="139">
        <v>8.4600000000000009</v>
      </c>
      <c r="Q384" s="142">
        <f t="shared" si="8"/>
        <v>8.4760000000000009</v>
      </c>
      <c r="R384" s="142">
        <f t="shared" si="9"/>
        <v>8.4920000000000009</v>
      </c>
      <c r="S384" s="142">
        <f t="shared" si="10"/>
        <v>8.5079999999999991</v>
      </c>
      <c r="T384" s="142">
        <f t="shared" si="11"/>
        <v>8.5239999999999991</v>
      </c>
      <c r="U384" s="146">
        <v>8.5399999999999991</v>
      </c>
    </row>
    <row r="385" spans="1:21">
      <c r="A385" s="147">
        <v>42585</v>
      </c>
      <c r="B385" s="144">
        <v>9.41</v>
      </c>
      <c r="C385" s="139">
        <v>9.2100000000000009</v>
      </c>
      <c r="D385" s="145">
        <v>9.0399999999999991</v>
      </c>
      <c r="E385" s="141">
        <f t="shared" si="0"/>
        <v>8.8999999999999986</v>
      </c>
      <c r="F385" s="145">
        <v>8.76</v>
      </c>
      <c r="G385" s="141">
        <f t="shared" si="1"/>
        <v>8.67</v>
      </c>
      <c r="H385" s="139">
        <v>8.58</v>
      </c>
      <c r="I385" s="142">
        <f t="shared" si="2"/>
        <v>8.5466666666666669</v>
      </c>
      <c r="J385" s="142">
        <f t="shared" si="3"/>
        <v>8.5133333333333336</v>
      </c>
      <c r="K385" s="145">
        <v>8.48</v>
      </c>
      <c r="L385" s="141">
        <f t="shared" si="4"/>
        <v>8.4820000000000011</v>
      </c>
      <c r="M385" s="141">
        <f t="shared" si="5"/>
        <v>8.484</v>
      </c>
      <c r="N385" s="141">
        <f t="shared" si="6"/>
        <v>8.4860000000000007</v>
      </c>
      <c r="O385" s="141">
        <f t="shared" si="7"/>
        <v>8.4879999999999995</v>
      </c>
      <c r="P385" s="139">
        <v>8.49</v>
      </c>
      <c r="Q385" s="142">
        <f t="shared" si="8"/>
        <v>8.5</v>
      </c>
      <c r="R385" s="142">
        <f t="shared" si="9"/>
        <v>8.51</v>
      </c>
      <c r="S385" s="142">
        <f t="shared" si="10"/>
        <v>8.52</v>
      </c>
      <c r="T385" s="142">
        <f t="shared" si="11"/>
        <v>8.5299999999999994</v>
      </c>
      <c r="U385" s="146">
        <v>8.5399999999999991</v>
      </c>
    </row>
    <row r="386" spans="1:21">
      <c r="A386" s="147">
        <v>42584</v>
      </c>
      <c r="B386" s="144">
        <v>9.49</v>
      </c>
      <c r="C386" s="139">
        <v>9.17</v>
      </c>
      <c r="D386" s="145">
        <v>8.99</v>
      </c>
      <c r="E386" s="141">
        <f t="shared" si="0"/>
        <v>8.8500000000000014</v>
      </c>
      <c r="F386" s="145">
        <v>8.7100000000000009</v>
      </c>
      <c r="G386" s="141">
        <f t="shared" si="1"/>
        <v>8.625</v>
      </c>
      <c r="H386" s="139">
        <v>8.5399999999999991</v>
      </c>
      <c r="I386" s="142">
        <f t="shared" si="2"/>
        <v>8.51</v>
      </c>
      <c r="J386" s="142">
        <f t="shared" si="3"/>
        <v>8.4799999999999986</v>
      </c>
      <c r="K386" s="145">
        <v>8.4499999999999993</v>
      </c>
      <c r="L386" s="141">
        <f t="shared" si="4"/>
        <v>8.4539999999999988</v>
      </c>
      <c r="M386" s="141">
        <f t="shared" si="5"/>
        <v>8.4580000000000002</v>
      </c>
      <c r="N386" s="141">
        <f t="shared" si="6"/>
        <v>8.4619999999999997</v>
      </c>
      <c r="O386" s="141">
        <f t="shared" si="7"/>
        <v>8.4660000000000011</v>
      </c>
      <c r="P386" s="139">
        <v>8.4700000000000006</v>
      </c>
      <c r="Q386" s="142">
        <f t="shared" si="8"/>
        <v>8.484</v>
      </c>
      <c r="R386" s="142">
        <f t="shared" si="9"/>
        <v>8.4979999999999993</v>
      </c>
      <c r="S386" s="142">
        <f t="shared" si="10"/>
        <v>8.5120000000000005</v>
      </c>
      <c r="T386" s="142">
        <f t="shared" si="11"/>
        <v>8.5259999999999998</v>
      </c>
      <c r="U386" s="146">
        <v>8.5399999999999991</v>
      </c>
    </row>
    <row r="387" spans="1:21">
      <c r="A387" s="147">
        <v>42583</v>
      </c>
      <c r="B387" s="144">
        <v>9.48</v>
      </c>
      <c r="C387" s="139">
        <v>9.17</v>
      </c>
      <c r="D387" s="145">
        <v>8.9600000000000009</v>
      </c>
      <c r="E387" s="141">
        <f t="shared" si="0"/>
        <v>8.8150000000000013</v>
      </c>
      <c r="F387" s="145">
        <v>8.67</v>
      </c>
      <c r="G387" s="141">
        <f t="shared" si="1"/>
        <v>8.58</v>
      </c>
      <c r="H387" s="139">
        <v>8.49</v>
      </c>
      <c r="I387" s="142">
        <f t="shared" si="2"/>
        <v>8.4633333333333329</v>
      </c>
      <c r="J387" s="142">
        <f t="shared" si="3"/>
        <v>8.4366666666666674</v>
      </c>
      <c r="K387" s="145">
        <v>8.41</v>
      </c>
      <c r="L387" s="141">
        <f t="shared" si="4"/>
        <v>8.4179999999999993</v>
      </c>
      <c r="M387" s="141">
        <f t="shared" si="5"/>
        <v>8.4260000000000002</v>
      </c>
      <c r="N387" s="141">
        <f t="shared" si="6"/>
        <v>8.4339999999999993</v>
      </c>
      <c r="O387" s="141">
        <f t="shared" si="7"/>
        <v>8.4420000000000002</v>
      </c>
      <c r="P387" s="139">
        <v>8.4499999999999993</v>
      </c>
      <c r="Q387" s="142">
        <f t="shared" si="8"/>
        <v>8.468</v>
      </c>
      <c r="R387" s="142">
        <f t="shared" si="9"/>
        <v>8.4859999999999989</v>
      </c>
      <c r="S387" s="142">
        <f t="shared" si="10"/>
        <v>8.5039999999999996</v>
      </c>
      <c r="T387" s="142">
        <f t="shared" si="11"/>
        <v>8.5219999999999985</v>
      </c>
      <c r="U387" s="146">
        <v>8.5399999999999991</v>
      </c>
    </row>
    <row r="388" spans="1:21">
      <c r="A388" s="147">
        <v>42580</v>
      </c>
      <c r="B388" s="144">
        <v>9.4600000000000009</v>
      </c>
      <c r="C388" s="139">
        <v>9.11</v>
      </c>
      <c r="D388" s="145">
        <v>8.91</v>
      </c>
      <c r="E388" s="141">
        <f t="shared" si="0"/>
        <v>8.7800000000000011</v>
      </c>
      <c r="F388" s="145">
        <v>8.65</v>
      </c>
      <c r="G388" s="141">
        <f t="shared" si="1"/>
        <v>8.58</v>
      </c>
      <c r="H388" s="139">
        <v>8.51</v>
      </c>
      <c r="I388" s="142">
        <f t="shared" si="2"/>
        <v>8.4933333333333341</v>
      </c>
      <c r="J388" s="142">
        <f t="shared" si="3"/>
        <v>8.4766666666666666</v>
      </c>
      <c r="K388" s="145">
        <v>8.4600000000000009</v>
      </c>
      <c r="L388" s="141">
        <f t="shared" si="4"/>
        <v>8.4740000000000002</v>
      </c>
      <c r="M388" s="141">
        <f t="shared" si="5"/>
        <v>8.4879999999999995</v>
      </c>
      <c r="N388" s="141">
        <f t="shared" si="6"/>
        <v>8.5020000000000007</v>
      </c>
      <c r="O388" s="141">
        <f t="shared" si="7"/>
        <v>8.516</v>
      </c>
      <c r="P388" s="139">
        <v>8.5299999999999994</v>
      </c>
      <c r="Q388" s="142">
        <f t="shared" si="8"/>
        <v>8.5499999999999989</v>
      </c>
      <c r="R388" s="142">
        <f t="shared" si="9"/>
        <v>8.57</v>
      </c>
      <c r="S388" s="142">
        <f t="shared" si="10"/>
        <v>8.59</v>
      </c>
      <c r="T388" s="142">
        <f t="shared" si="11"/>
        <v>8.6100000000000012</v>
      </c>
      <c r="U388" s="146">
        <v>8.6300000000000008</v>
      </c>
    </row>
    <row r="389" spans="1:21">
      <c r="A389" s="147">
        <v>42579</v>
      </c>
      <c r="B389" s="144">
        <v>9.5299999999999994</v>
      </c>
      <c r="C389" s="139">
        <v>9.15</v>
      </c>
      <c r="D389" s="145">
        <v>8.9499999999999993</v>
      </c>
      <c r="E389" s="141">
        <f t="shared" si="0"/>
        <v>8.8249999999999993</v>
      </c>
      <c r="F389" s="145">
        <v>8.6999999999999993</v>
      </c>
      <c r="G389" s="141">
        <f t="shared" si="1"/>
        <v>8.64</v>
      </c>
      <c r="H389" s="139">
        <v>8.58</v>
      </c>
      <c r="I389" s="142">
        <f t="shared" si="2"/>
        <v>8.5733333333333341</v>
      </c>
      <c r="J389" s="142">
        <f t="shared" si="3"/>
        <v>8.5666666666666664</v>
      </c>
      <c r="K389" s="145">
        <v>8.56</v>
      </c>
      <c r="L389" s="141">
        <f t="shared" si="4"/>
        <v>8.5780000000000012</v>
      </c>
      <c r="M389" s="141">
        <f t="shared" si="5"/>
        <v>8.5960000000000001</v>
      </c>
      <c r="N389" s="141">
        <f t="shared" si="6"/>
        <v>8.6140000000000008</v>
      </c>
      <c r="O389" s="141">
        <f t="shared" si="7"/>
        <v>8.6319999999999997</v>
      </c>
      <c r="P389" s="139">
        <v>8.65</v>
      </c>
      <c r="Q389" s="142">
        <f t="shared" si="8"/>
        <v>8.67</v>
      </c>
      <c r="R389" s="142">
        <f t="shared" si="9"/>
        <v>8.69</v>
      </c>
      <c r="S389" s="142">
        <f t="shared" si="10"/>
        <v>8.7100000000000009</v>
      </c>
      <c r="T389" s="142">
        <f t="shared" si="11"/>
        <v>8.73</v>
      </c>
      <c r="U389" s="146">
        <v>8.75</v>
      </c>
    </row>
    <row r="390" spans="1:21">
      <c r="A390" s="147">
        <v>42578</v>
      </c>
      <c r="B390" s="144">
        <v>9.58</v>
      </c>
      <c r="C390" s="139">
        <v>9.23</v>
      </c>
      <c r="D390" s="145">
        <v>9.0500000000000007</v>
      </c>
      <c r="E390" s="141">
        <f t="shared" si="0"/>
        <v>8.9149999999999991</v>
      </c>
      <c r="F390" s="145">
        <v>8.7799999999999994</v>
      </c>
      <c r="G390" s="141">
        <f t="shared" si="1"/>
        <v>8.7100000000000009</v>
      </c>
      <c r="H390" s="139">
        <v>8.64</v>
      </c>
      <c r="I390" s="142">
        <f t="shared" si="2"/>
        <v>8.6233333333333331</v>
      </c>
      <c r="J390" s="142">
        <f t="shared" si="3"/>
        <v>8.6066666666666674</v>
      </c>
      <c r="K390" s="145">
        <v>8.59</v>
      </c>
      <c r="L390" s="141">
        <f t="shared" si="4"/>
        <v>8.6039999999999992</v>
      </c>
      <c r="M390" s="141">
        <f t="shared" si="5"/>
        <v>8.6180000000000003</v>
      </c>
      <c r="N390" s="141">
        <f t="shared" si="6"/>
        <v>8.6319999999999997</v>
      </c>
      <c r="O390" s="141">
        <f t="shared" si="7"/>
        <v>8.6460000000000008</v>
      </c>
      <c r="P390" s="139">
        <v>8.66</v>
      </c>
      <c r="Q390" s="142">
        <f t="shared" si="8"/>
        <v>8.68</v>
      </c>
      <c r="R390" s="142">
        <f t="shared" si="9"/>
        <v>8.6999999999999993</v>
      </c>
      <c r="S390" s="142">
        <f t="shared" si="10"/>
        <v>8.7200000000000006</v>
      </c>
      <c r="T390" s="142">
        <f t="shared" si="11"/>
        <v>8.74</v>
      </c>
      <c r="U390" s="146">
        <v>8.76</v>
      </c>
    </row>
    <row r="391" spans="1:21">
      <c r="A391" s="147">
        <v>42577</v>
      </c>
      <c r="B391" s="144">
        <v>9.6</v>
      </c>
      <c r="C391" s="139">
        <v>9.26</v>
      </c>
      <c r="D391" s="145">
        <v>9.07</v>
      </c>
      <c r="E391" s="141">
        <f t="shared" si="0"/>
        <v>8.9400000000000013</v>
      </c>
      <c r="F391" s="145">
        <v>8.81</v>
      </c>
      <c r="G391" s="141">
        <f t="shared" si="1"/>
        <v>8.745000000000001</v>
      </c>
      <c r="H391" s="139">
        <v>8.68</v>
      </c>
      <c r="I391" s="142">
        <f t="shared" si="2"/>
        <v>8.6733333333333338</v>
      </c>
      <c r="J391" s="142">
        <f t="shared" si="3"/>
        <v>8.6666666666666661</v>
      </c>
      <c r="K391" s="145">
        <v>8.66</v>
      </c>
      <c r="L391" s="141">
        <f t="shared" si="4"/>
        <v>8.6760000000000002</v>
      </c>
      <c r="M391" s="141">
        <f t="shared" si="5"/>
        <v>8.6920000000000002</v>
      </c>
      <c r="N391" s="141">
        <f t="shared" si="6"/>
        <v>8.7080000000000002</v>
      </c>
      <c r="O391" s="141">
        <f t="shared" si="7"/>
        <v>8.7240000000000002</v>
      </c>
      <c r="P391" s="139">
        <v>8.74</v>
      </c>
      <c r="Q391" s="142">
        <f t="shared" si="8"/>
        <v>8.7620000000000005</v>
      </c>
      <c r="R391" s="142">
        <f t="shared" si="9"/>
        <v>8.7840000000000007</v>
      </c>
      <c r="S391" s="142">
        <f t="shared" si="10"/>
        <v>8.8059999999999992</v>
      </c>
      <c r="T391" s="142">
        <f t="shared" si="11"/>
        <v>8.8279999999999994</v>
      </c>
      <c r="U391" s="146">
        <v>8.85</v>
      </c>
    </row>
    <row r="392" spans="1:21">
      <c r="A392" s="147">
        <v>42576</v>
      </c>
      <c r="B392" s="144">
        <v>9.6199999999999992</v>
      </c>
      <c r="C392" s="139">
        <v>9.26</v>
      </c>
      <c r="D392" s="145">
        <v>9.02</v>
      </c>
      <c r="E392" s="141">
        <f t="shared" si="0"/>
        <v>8.89</v>
      </c>
      <c r="F392" s="145">
        <v>8.76</v>
      </c>
      <c r="G392" s="141">
        <f t="shared" si="1"/>
        <v>8.6999999999999993</v>
      </c>
      <c r="H392" s="139">
        <v>8.64</v>
      </c>
      <c r="I392" s="142">
        <f t="shared" si="2"/>
        <v>8.6300000000000008</v>
      </c>
      <c r="J392" s="142">
        <f t="shared" si="3"/>
        <v>8.6199999999999992</v>
      </c>
      <c r="K392" s="145">
        <v>8.61</v>
      </c>
      <c r="L392" s="141">
        <f t="shared" si="4"/>
        <v>8.6280000000000001</v>
      </c>
      <c r="M392" s="141">
        <f t="shared" si="5"/>
        <v>8.645999999999999</v>
      </c>
      <c r="N392" s="141">
        <f t="shared" si="6"/>
        <v>8.6639999999999997</v>
      </c>
      <c r="O392" s="141">
        <f t="shared" si="7"/>
        <v>8.6819999999999986</v>
      </c>
      <c r="P392" s="139">
        <v>8.6999999999999993</v>
      </c>
      <c r="Q392" s="142">
        <f t="shared" si="8"/>
        <v>8.7199999999999989</v>
      </c>
      <c r="R392" s="142">
        <f t="shared" si="9"/>
        <v>8.74</v>
      </c>
      <c r="S392" s="142">
        <f t="shared" si="10"/>
        <v>8.76</v>
      </c>
      <c r="T392" s="142">
        <f t="shared" si="11"/>
        <v>8.7800000000000011</v>
      </c>
      <c r="U392" s="146">
        <v>8.8000000000000007</v>
      </c>
    </row>
    <row r="393" spans="1:21">
      <c r="A393" s="147">
        <v>42573</v>
      </c>
      <c r="B393" s="144">
        <v>9.6199999999999992</v>
      </c>
      <c r="C393" s="139">
        <v>9.26</v>
      </c>
      <c r="D393" s="145">
        <v>9.07</v>
      </c>
      <c r="E393" s="141">
        <f t="shared" si="0"/>
        <v>8.9350000000000005</v>
      </c>
      <c r="F393" s="145">
        <v>8.8000000000000007</v>
      </c>
      <c r="G393" s="141">
        <f t="shared" si="1"/>
        <v>8.73</v>
      </c>
      <c r="H393" s="139">
        <v>8.66</v>
      </c>
      <c r="I393" s="142">
        <f t="shared" si="2"/>
        <v>8.64</v>
      </c>
      <c r="J393" s="142">
        <f t="shared" si="3"/>
        <v>8.6199999999999992</v>
      </c>
      <c r="K393" s="145">
        <v>8.6</v>
      </c>
      <c r="L393" s="141">
        <f t="shared" si="4"/>
        <v>8.6159999999999997</v>
      </c>
      <c r="M393" s="141">
        <f t="shared" si="5"/>
        <v>8.6319999999999997</v>
      </c>
      <c r="N393" s="141">
        <f t="shared" si="6"/>
        <v>8.6479999999999997</v>
      </c>
      <c r="O393" s="141">
        <f t="shared" si="7"/>
        <v>8.6639999999999997</v>
      </c>
      <c r="P393" s="139">
        <v>8.68</v>
      </c>
      <c r="Q393" s="142">
        <f t="shared" si="8"/>
        <v>8.6999999999999993</v>
      </c>
      <c r="R393" s="142">
        <f t="shared" si="9"/>
        <v>8.7199999999999989</v>
      </c>
      <c r="S393" s="142">
        <f t="shared" si="10"/>
        <v>8.74</v>
      </c>
      <c r="T393" s="142">
        <f t="shared" si="11"/>
        <v>8.76</v>
      </c>
      <c r="U393" s="146">
        <v>8.7799999999999994</v>
      </c>
    </row>
    <row r="394" spans="1:21">
      <c r="A394" s="147">
        <v>42572</v>
      </c>
      <c r="B394" s="144">
        <v>9.59</v>
      </c>
      <c r="C394" s="139">
        <v>9.23</v>
      </c>
      <c r="D394" s="145">
        <v>9.02</v>
      </c>
      <c r="E394" s="141">
        <f t="shared" si="0"/>
        <v>8.8849999999999998</v>
      </c>
      <c r="F394" s="145">
        <v>8.75</v>
      </c>
      <c r="G394" s="141">
        <f t="shared" si="1"/>
        <v>8.6750000000000007</v>
      </c>
      <c r="H394" s="139">
        <v>8.6</v>
      </c>
      <c r="I394" s="142">
        <f t="shared" si="2"/>
        <v>8.5833333333333339</v>
      </c>
      <c r="J394" s="142">
        <f t="shared" si="3"/>
        <v>8.5666666666666664</v>
      </c>
      <c r="K394" s="145">
        <v>8.5500000000000007</v>
      </c>
      <c r="L394" s="141">
        <f t="shared" si="4"/>
        <v>8.5660000000000007</v>
      </c>
      <c r="M394" s="141">
        <f t="shared" si="5"/>
        <v>8.5820000000000007</v>
      </c>
      <c r="N394" s="141">
        <f t="shared" si="6"/>
        <v>8.5980000000000008</v>
      </c>
      <c r="O394" s="141">
        <f t="shared" si="7"/>
        <v>8.6140000000000008</v>
      </c>
      <c r="P394" s="139">
        <v>8.6300000000000008</v>
      </c>
      <c r="Q394" s="142">
        <f t="shared" si="8"/>
        <v>8.652000000000001</v>
      </c>
      <c r="R394" s="142">
        <f t="shared" si="9"/>
        <v>8.6740000000000013</v>
      </c>
      <c r="S394" s="142">
        <f t="shared" si="10"/>
        <v>8.6959999999999997</v>
      </c>
      <c r="T394" s="142">
        <f t="shared" si="11"/>
        <v>8.718</v>
      </c>
      <c r="U394" s="146">
        <v>8.74</v>
      </c>
    </row>
    <row r="395" spans="1:21">
      <c r="A395" s="147">
        <v>42571</v>
      </c>
      <c r="B395" s="144">
        <v>9.59</v>
      </c>
      <c r="C395" s="139">
        <v>9.1999999999999993</v>
      </c>
      <c r="D395" s="145">
        <v>8.9700000000000006</v>
      </c>
      <c r="E395" s="141">
        <f t="shared" si="0"/>
        <v>8.8350000000000009</v>
      </c>
      <c r="F395" s="145">
        <v>8.6999999999999993</v>
      </c>
      <c r="G395" s="141">
        <f t="shared" si="1"/>
        <v>8.629999999999999</v>
      </c>
      <c r="H395" s="139">
        <v>8.56</v>
      </c>
      <c r="I395" s="142">
        <f t="shared" si="2"/>
        <v>8.5466666666666669</v>
      </c>
      <c r="J395" s="142">
        <f t="shared" si="3"/>
        <v>8.5333333333333332</v>
      </c>
      <c r="K395" s="145">
        <v>8.52</v>
      </c>
      <c r="L395" s="141">
        <f t="shared" si="4"/>
        <v>8.5380000000000003</v>
      </c>
      <c r="M395" s="141">
        <f t="shared" si="5"/>
        <v>8.5559999999999992</v>
      </c>
      <c r="N395" s="141">
        <f t="shared" si="6"/>
        <v>8.5739999999999998</v>
      </c>
      <c r="O395" s="141">
        <f t="shared" si="7"/>
        <v>8.5919999999999987</v>
      </c>
      <c r="P395" s="139">
        <v>8.61</v>
      </c>
      <c r="Q395" s="142">
        <f t="shared" si="8"/>
        <v>8.6319999999999997</v>
      </c>
      <c r="R395" s="142">
        <f t="shared" si="9"/>
        <v>8.6539999999999999</v>
      </c>
      <c r="S395" s="142">
        <f t="shared" si="10"/>
        <v>8.6760000000000002</v>
      </c>
      <c r="T395" s="142">
        <f t="shared" si="11"/>
        <v>8.6980000000000004</v>
      </c>
      <c r="U395" s="146">
        <v>8.7200000000000006</v>
      </c>
    </row>
    <row r="396" spans="1:21">
      <c r="A396" s="147">
        <v>42570</v>
      </c>
      <c r="B396" s="144">
        <v>9.6</v>
      </c>
      <c r="C396" s="139">
        <v>9.23</v>
      </c>
      <c r="D396" s="145">
        <v>8.99</v>
      </c>
      <c r="E396" s="141">
        <f t="shared" si="0"/>
        <v>8.84</v>
      </c>
      <c r="F396" s="145">
        <v>8.69</v>
      </c>
      <c r="G396" s="141">
        <f t="shared" si="1"/>
        <v>8.6149999999999984</v>
      </c>
      <c r="H396" s="139">
        <v>8.5399999999999991</v>
      </c>
      <c r="I396" s="142">
        <f t="shared" si="2"/>
        <v>8.5233333333333334</v>
      </c>
      <c r="J396" s="142">
        <f t="shared" si="3"/>
        <v>8.5066666666666659</v>
      </c>
      <c r="K396" s="145">
        <v>8.49</v>
      </c>
      <c r="L396" s="141">
        <f t="shared" si="4"/>
        <v>8.5080000000000009</v>
      </c>
      <c r="M396" s="141">
        <f t="shared" si="5"/>
        <v>8.5259999999999998</v>
      </c>
      <c r="N396" s="141">
        <f t="shared" si="6"/>
        <v>8.5440000000000005</v>
      </c>
      <c r="O396" s="141">
        <f t="shared" si="7"/>
        <v>8.5619999999999994</v>
      </c>
      <c r="P396" s="139">
        <v>8.58</v>
      </c>
      <c r="Q396" s="142">
        <f t="shared" si="8"/>
        <v>8.6020000000000003</v>
      </c>
      <c r="R396" s="142">
        <f t="shared" si="9"/>
        <v>8.6240000000000006</v>
      </c>
      <c r="S396" s="142">
        <f t="shared" si="10"/>
        <v>8.645999999999999</v>
      </c>
      <c r="T396" s="142">
        <f t="shared" si="11"/>
        <v>8.6679999999999993</v>
      </c>
      <c r="U396" s="146">
        <v>8.69</v>
      </c>
    </row>
    <row r="397" spans="1:21">
      <c r="A397" s="147">
        <v>42569</v>
      </c>
      <c r="B397" s="144">
        <v>9.61</v>
      </c>
      <c r="C397" s="139">
        <v>9.16</v>
      </c>
      <c r="D397" s="145">
        <v>8.91</v>
      </c>
      <c r="E397" s="141">
        <f t="shared" si="0"/>
        <v>8.7800000000000011</v>
      </c>
      <c r="F397" s="145">
        <v>8.65</v>
      </c>
      <c r="G397" s="141">
        <f t="shared" si="1"/>
        <v>8.5949999999999989</v>
      </c>
      <c r="H397" s="139">
        <v>8.5399999999999991</v>
      </c>
      <c r="I397" s="142">
        <f t="shared" si="2"/>
        <v>8.5299999999999994</v>
      </c>
      <c r="J397" s="142">
        <f t="shared" si="3"/>
        <v>8.52</v>
      </c>
      <c r="K397" s="145">
        <v>8.51</v>
      </c>
      <c r="L397" s="141">
        <f t="shared" si="4"/>
        <v>8.532</v>
      </c>
      <c r="M397" s="141">
        <f t="shared" si="5"/>
        <v>8.5540000000000003</v>
      </c>
      <c r="N397" s="141">
        <f t="shared" si="6"/>
        <v>8.5759999999999987</v>
      </c>
      <c r="O397" s="141">
        <f t="shared" si="7"/>
        <v>8.597999999999999</v>
      </c>
      <c r="P397" s="139">
        <v>8.6199999999999992</v>
      </c>
      <c r="Q397" s="142">
        <f t="shared" si="8"/>
        <v>8.6440000000000001</v>
      </c>
      <c r="R397" s="142">
        <f t="shared" si="9"/>
        <v>8.6679999999999993</v>
      </c>
      <c r="S397" s="142">
        <f t="shared" si="10"/>
        <v>8.6920000000000002</v>
      </c>
      <c r="T397" s="142">
        <f t="shared" si="11"/>
        <v>8.7159999999999993</v>
      </c>
      <c r="U397" s="146">
        <v>8.74</v>
      </c>
    </row>
    <row r="398" spans="1:21">
      <c r="A398" s="147">
        <v>42566</v>
      </c>
      <c r="B398" s="144">
        <v>9.61</v>
      </c>
      <c r="C398" s="139">
        <v>9.16</v>
      </c>
      <c r="D398" s="145">
        <v>8.91</v>
      </c>
      <c r="E398" s="141">
        <f t="shared" si="0"/>
        <v>8.77</v>
      </c>
      <c r="F398" s="145">
        <v>8.6300000000000008</v>
      </c>
      <c r="G398" s="141">
        <f t="shared" si="1"/>
        <v>8.5549999999999997</v>
      </c>
      <c r="H398" s="139">
        <v>8.48</v>
      </c>
      <c r="I398" s="142">
        <f t="shared" si="2"/>
        <v>8.4633333333333329</v>
      </c>
      <c r="J398" s="142">
        <f t="shared" si="3"/>
        <v>8.4466666666666672</v>
      </c>
      <c r="K398" s="145">
        <v>8.43</v>
      </c>
      <c r="L398" s="141">
        <f t="shared" si="4"/>
        <v>8.4480000000000004</v>
      </c>
      <c r="M398" s="141">
        <f t="shared" si="5"/>
        <v>8.4659999999999993</v>
      </c>
      <c r="N398" s="141">
        <f t="shared" si="6"/>
        <v>8.484</v>
      </c>
      <c r="O398" s="141">
        <f t="shared" si="7"/>
        <v>8.5019999999999989</v>
      </c>
      <c r="P398" s="139">
        <v>8.52</v>
      </c>
      <c r="Q398" s="142">
        <f t="shared" si="8"/>
        <v>8.5440000000000005</v>
      </c>
      <c r="R398" s="142">
        <f t="shared" si="9"/>
        <v>8.5679999999999996</v>
      </c>
      <c r="S398" s="142">
        <f t="shared" si="10"/>
        <v>8.5920000000000005</v>
      </c>
      <c r="T398" s="142">
        <f t="shared" si="11"/>
        <v>8.6159999999999997</v>
      </c>
      <c r="U398" s="146">
        <v>8.64</v>
      </c>
    </row>
    <row r="399" spans="1:21">
      <c r="A399" s="147">
        <v>42565</v>
      </c>
      <c r="B399" s="144">
        <v>9.61</v>
      </c>
      <c r="C399" s="139">
        <v>9.15</v>
      </c>
      <c r="D399" s="145">
        <v>8.9</v>
      </c>
      <c r="E399" s="141">
        <f t="shared" si="0"/>
        <v>8.745000000000001</v>
      </c>
      <c r="F399" s="145">
        <v>8.59</v>
      </c>
      <c r="G399" s="141">
        <f t="shared" si="1"/>
        <v>8.5150000000000006</v>
      </c>
      <c r="H399" s="139">
        <v>8.44</v>
      </c>
      <c r="I399" s="142">
        <f t="shared" si="2"/>
        <v>8.4233333333333338</v>
      </c>
      <c r="J399" s="142">
        <f t="shared" si="3"/>
        <v>8.4066666666666663</v>
      </c>
      <c r="K399" s="145">
        <v>8.39</v>
      </c>
      <c r="L399" s="141">
        <f t="shared" si="4"/>
        <v>8.4080000000000013</v>
      </c>
      <c r="M399" s="141">
        <f t="shared" si="5"/>
        <v>8.4260000000000002</v>
      </c>
      <c r="N399" s="141">
        <f t="shared" si="6"/>
        <v>8.4440000000000008</v>
      </c>
      <c r="O399" s="141">
        <f t="shared" si="7"/>
        <v>8.4619999999999997</v>
      </c>
      <c r="P399" s="139">
        <v>8.48</v>
      </c>
      <c r="Q399" s="142">
        <f t="shared" si="8"/>
        <v>8.5060000000000002</v>
      </c>
      <c r="R399" s="142">
        <f t="shared" si="9"/>
        <v>8.532</v>
      </c>
      <c r="S399" s="142">
        <f t="shared" si="10"/>
        <v>8.5579999999999998</v>
      </c>
      <c r="T399" s="142">
        <f t="shared" si="11"/>
        <v>8.5839999999999996</v>
      </c>
      <c r="U399" s="146">
        <v>8.61</v>
      </c>
    </row>
    <row r="400" spans="1:21">
      <c r="A400" s="147">
        <v>42564</v>
      </c>
      <c r="B400" s="144">
        <v>9.6</v>
      </c>
      <c r="C400" s="139">
        <v>9.23</v>
      </c>
      <c r="D400" s="145">
        <v>9</v>
      </c>
      <c r="E400" s="141">
        <f t="shared" si="0"/>
        <v>8.8350000000000009</v>
      </c>
      <c r="F400" s="145">
        <v>8.67</v>
      </c>
      <c r="G400" s="141">
        <f t="shared" si="1"/>
        <v>8.5749999999999993</v>
      </c>
      <c r="H400" s="139">
        <v>8.48</v>
      </c>
      <c r="I400" s="142">
        <f t="shared" si="2"/>
        <v>8.4433333333333334</v>
      </c>
      <c r="J400" s="142">
        <f t="shared" si="3"/>
        <v>8.4066666666666663</v>
      </c>
      <c r="K400" s="145">
        <v>8.3699999999999992</v>
      </c>
      <c r="L400" s="141">
        <f t="shared" si="4"/>
        <v>8.3819999999999997</v>
      </c>
      <c r="M400" s="141">
        <f t="shared" si="5"/>
        <v>8.3940000000000001</v>
      </c>
      <c r="N400" s="141">
        <f t="shared" si="6"/>
        <v>8.4059999999999988</v>
      </c>
      <c r="O400" s="141">
        <f t="shared" si="7"/>
        <v>8.4179999999999993</v>
      </c>
      <c r="P400" s="139">
        <v>8.43</v>
      </c>
      <c r="Q400" s="142">
        <f t="shared" si="8"/>
        <v>8.452</v>
      </c>
      <c r="R400" s="142">
        <f t="shared" si="9"/>
        <v>8.4740000000000002</v>
      </c>
      <c r="S400" s="142">
        <f t="shared" si="10"/>
        <v>8.4959999999999987</v>
      </c>
      <c r="T400" s="142">
        <f t="shared" si="11"/>
        <v>8.5179999999999989</v>
      </c>
      <c r="U400" s="146">
        <v>8.5399999999999991</v>
      </c>
    </row>
    <row r="401" spans="1:21">
      <c r="A401" s="147">
        <v>42563</v>
      </c>
      <c r="B401" s="144">
        <v>9.59</v>
      </c>
      <c r="C401" s="139">
        <v>9.23</v>
      </c>
      <c r="D401" s="145">
        <v>8.9499999999999993</v>
      </c>
      <c r="E401" s="141">
        <f t="shared" si="0"/>
        <v>8.7749999999999986</v>
      </c>
      <c r="F401" s="145">
        <v>8.6</v>
      </c>
      <c r="G401" s="141">
        <f t="shared" si="1"/>
        <v>8.504999999999999</v>
      </c>
      <c r="H401" s="139">
        <v>8.41</v>
      </c>
      <c r="I401" s="142">
        <f t="shared" si="2"/>
        <v>8.3733333333333331</v>
      </c>
      <c r="J401" s="142">
        <f t="shared" si="3"/>
        <v>8.3366666666666678</v>
      </c>
      <c r="K401" s="145">
        <v>8.3000000000000007</v>
      </c>
      <c r="L401" s="141">
        <f t="shared" si="4"/>
        <v>8.3120000000000012</v>
      </c>
      <c r="M401" s="141">
        <f t="shared" si="5"/>
        <v>8.3239999999999998</v>
      </c>
      <c r="N401" s="141">
        <f t="shared" si="6"/>
        <v>8.3360000000000003</v>
      </c>
      <c r="O401" s="141">
        <f t="shared" si="7"/>
        <v>8.347999999999999</v>
      </c>
      <c r="P401" s="139">
        <v>8.36</v>
      </c>
      <c r="Q401" s="142">
        <f t="shared" si="8"/>
        <v>8.3840000000000003</v>
      </c>
      <c r="R401" s="142">
        <f t="shared" si="9"/>
        <v>8.4079999999999995</v>
      </c>
      <c r="S401" s="142">
        <f t="shared" si="10"/>
        <v>8.4320000000000004</v>
      </c>
      <c r="T401" s="142">
        <f t="shared" si="11"/>
        <v>8.4559999999999995</v>
      </c>
      <c r="U401" s="146">
        <v>8.48</v>
      </c>
    </row>
    <row r="402" spans="1:21">
      <c r="A402" s="147">
        <v>42562</v>
      </c>
      <c r="B402" s="144">
        <v>9.6</v>
      </c>
      <c r="C402" s="139">
        <v>9.2899999999999991</v>
      </c>
      <c r="D402" s="145">
        <v>9.0399999999999991</v>
      </c>
      <c r="E402" s="141">
        <f t="shared" si="0"/>
        <v>8.8649999999999984</v>
      </c>
      <c r="F402" s="145">
        <v>8.69</v>
      </c>
      <c r="G402" s="141">
        <f t="shared" si="1"/>
        <v>8.58</v>
      </c>
      <c r="H402" s="139">
        <v>8.4700000000000006</v>
      </c>
      <c r="I402" s="142">
        <f t="shared" si="2"/>
        <v>8.42</v>
      </c>
      <c r="J402" s="142">
        <f t="shared" si="3"/>
        <v>8.370000000000001</v>
      </c>
      <c r="K402" s="145">
        <v>8.32</v>
      </c>
      <c r="L402" s="141">
        <f t="shared" si="4"/>
        <v>8.322000000000001</v>
      </c>
      <c r="M402" s="141">
        <f t="shared" si="5"/>
        <v>8.3239999999999998</v>
      </c>
      <c r="N402" s="141">
        <f t="shared" si="6"/>
        <v>8.3260000000000005</v>
      </c>
      <c r="O402" s="141">
        <f t="shared" si="7"/>
        <v>8.3279999999999994</v>
      </c>
      <c r="P402" s="139">
        <v>8.33</v>
      </c>
      <c r="Q402" s="142">
        <f t="shared" si="8"/>
        <v>8.3460000000000001</v>
      </c>
      <c r="R402" s="142">
        <f t="shared" si="9"/>
        <v>8.3620000000000001</v>
      </c>
      <c r="S402" s="142">
        <f t="shared" si="10"/>
        <v>8.3780000000000001</v>
      </c>
      <c r="T402" s="142">
        <f t="shared" si="11"/>
        <v>8.3940000000000001</v>
      </c>
      <c r="U402" s="146">
        <v>8.41</v>
      </c>
    </row>
    <row r="403" spans="1:21">
      <c r="A403" s="147">
        <v>42559</v>
      </c>
      <c r="B403" s="144">
        <v>9.61</v>
      </c>
      <c r="C403" s="139">
        <v>9.33</v>
      </c>
      <c r="D403" s="145">
        <v>9.1199999999999992</v>
      </c>
      <c r="E403" s="141">
        <f t="shared" si="0"/>
        <v>8.9450000000000003</v>
      </c>
      <c r="F403" s="145">
        <v>8.77</v>
      </c>
      <c r="G403" s="141">
        <f t="shared" si="1"/>
        <v>8.6549999999999994</v>
      </c>
      <c r="H403" s="139">
        <v>8.5399999999999991</v>
      </c>
      <c r="I403" s="142">
        <f t="shared" si="2"/>
        <v>8.4799999999999986</v>
      </c>
      <c r="J403" s="142">
        <f t="shared" si="3"/>
        <v>8.42</v>
      </c>
      <c r="K403" s="145">
        <v>8.36</v>
      </c>
      <c r="L403" s="141">
        <f t="shared" si="4"/>
        <v>8.3559999999999999</v>
      </c>
      <c r="M403" s="141">
        <f t="shared" si="5"/>
        <v>8.3520000000000003</v>
      </c>
      <c r="N403" s="141">
        <f t="shared" si="6"/>
        <v>8.347999999999999</v>
      </c>
      <c r="O403" s="141">
        <f t="shared" si="7"/>
        <v>8.3439999999999994</v>
      </c>
      <c r="P403" s="139">
        <v>8.34</v>
      </c>
      <c r="Q403" s="142">
        <f t="shared" si="8"/>
        <v>8.3539999999999992</v>
      </c>
      <c r="R403" s="142">
        <f t="shared" si="9"/>
        <v>8.3680000000000003</v>
      </c>
      <c r="S403" s="142">
        <f t="shared" si="10"/>
        <v>8.3819999999999997</v>
      </c>
      <c r="T403" s="142">
        <f t="shared" si="11"/>
        <v>8.3960000000000008</v>
      </c>
      <c r="U403" s="146">
        <v>8.41</v>
      </c>
    </row>
    <row r="404" spans="1:21">
      <c r="A404" s="147">
        <v>42558</v>
      </c>
      <c r="B404" s="144">
        <v>9.61</v>
      </c>
      <c r="C404" s="139">
        <v>9.3000000000000007</v>
      </c>
      <c r="D404" s="145">
        <v>9.1199999999999992</v>
      </c>
      <c r="E404" s="141">
        <f t="shared" si="0"/>
        <v>8.9499999999999993</v>
      </c>
      <c r="F404" s="145">
        <v>8.7799999999999994</v>
      </c>
      <c r="G404" s="141">
        <f t="shared" si="1"/>
        <v>8.6549999999999994</v>
      </c>
      <c r="H404" s="139">
        <v>8.5299999999999994</v>
      </c>
      <c r="I404" s="142">
        <f t="shared" si="2"/>
        <v>8.4633333333333329</v>
      </c>
      <c r="J404" s="142">
        <f t="shared" si="3"/>
        <v>8.3966666666666665</v>
      </c>
      <c r="K404" s="145">
        <v>8.33</v>
      </c>
      <c r="L404" s="141">
        <f t="shared" si="4"/>
        <v>8.3160000000000007</v>
      </c>
      <c r="M404" s="141">
        <f t="shared" si="5"/>
        <v>8.3019999999999996</v>
      </c>
      <c r="N404" s="141">
        <f t="shared" si="6"/>
        <v>8.2880000000000003</v>
      </c>
      <c r="O404" s="141">
        <f t="shared" si="7"/>
        <v>8.2739999999999991</v>
      </c>
      <c r="P404" s="139">
        <v>8.26</v>
      </c>
      <c r="Q404" s="142">
        <f t="shared" si="8"/>
        <v>8.266</v>
      </c>
      <c r="R404" s="142">
        <f t="shared" si="9"/>
        <v>8.2720000000000002</v>
      </c>
      <c r="S404" s="142">
        <f t="shared" si="10"/>
        <v>8.2779999999999987</v>
      </c>
      <c r="T404" s="142">
        <f t="shared" si="11"/>
        <v>8.2839999999999989</v>
      </c>
      <c r="U404" s="146">
        <v>8.2899999999999991</v>
      </c>
    </row>
    <row r="405" spans="1:21">
      <c r="A405" s="147">
        <v>42557</v>
      </c>
      <c r="B405" s="144">
        <v>9.68</v>
      </c>
      <c r="C405" s="139">
        <v>9.2899999999999991</v>
      </c>
      <c r="D405" s="145">
        <v>9.0500000000000007</v>
      </c>
      <c r="E405" s="141">
        <f t="shared" si="0"/>
        <v>8.8800000000000008</v>
      </c>
      <c r="F405" s="145">
        <v>8.7100000000000009</v>
      </c>
      <c r="G405" s="141">
        <f t="shared" si="1"/>
        <v>8.6050000000000004</v>
      </c>
      <c r="H405" s="139">
        <v>8.5</v>
      </c>
      <c r="I405" s="142">
        <f t="shared" si="2"/>
        <v>8.4499999999999993</v>
      </c>
      <c r="J405" s="142">
        <f t="shared" si="3"/>
        <v>8.4</v>
      </c>
      <c r="K405" s="145">
        <v>8.35</v>
      </c>
      <c r="L405" s="141">
        <f t="shared" si="4"/>
        <v>8.347999999999999</v>
      </c>
      <c r="M405" s="141">
        <f t="shared" si="5"/>
        <v>8.3460000000000001</v>
      </c>
      <c r="N405" s="141">
        <f t="shared" si="6"/>
        <v>8.3439999999999994</v>
      </c>
      <c r="O405" s="141">
        <f t="shared" si="7"/>
        <v>8.3420000000000005</v>
      </c>
      <c r="P405" s="139">
        <v>8.34</v>
      </c>
      <c r="Q405" s="142">
        <f t="shared" si="8"/>
        <v>8.3520000000000003</v>
      </c>
      <c r="R405" s="142">
        <f t="shared" si="9"/>
        <v>8.3640000000000008</v>
      </c>
      <c r="S405" s="142">
        <f t="shared" si="10"/>
        <v>8.3759999999999994</v>
      </c>
      <c r="T405" s="142">
        <f t="shared" si="11"/>
        <v>8.3879999999999999</v>
      </c>
      <c r="U405" s="146">
        <v>8.4</v>
      </c>
    </row>
    <row r="406" spans="1:21">
      <c r="A406" s="147">
        <v>42556</v>
      </c>
      <c r="B406" s="144">
        <v>9.6999999999999993</v>
      </c>
      <c r="C406" s="139">
        <v>9.26</v>
      </c>
      <c r="D406" s="145">
        <v>8.98</v>
      </c>
      <c r="E406" s="141">
        <f t="shared" si="0"/>
        <v>8.81</v>
      </c>
      <c r="F406" s="145">
        <v>8.64</v>
      </c>
      <c r="G406" s="141">
        <f t="shared" si="1"/>
        <v>8.5500000000000007</v>
      </c>
      <c r="H406" s="139">
        <v>8.4600000000000009</v>
      </c>
      <c r="I406" s="142">
        <f t="shared" si="2"/>
        <v>8.4233333333333338</v>
      </c>
      <c r="J406" s="142">
        <f t="shared" si="3"/>
        <v>8.3866666666666667</v>
      </c>
      <c r="K406" s="145">
        <v>8.35</v>
      </c>
      <c r="L406" s="141">
        <f t="shared" si="4"/>
        <v>8.3559999999999999</v>
      </c>
      <c r="M406" s="141">
        <f t="shared" si="5"/>
        <v>8.3620000000000001</v>
      </c>
      <c r="N406" s="141">
        <f t="shared" si="6"/>
        <v>8.3680000000000003</v>
      </c>
      <c r="O406" s="141">
        <f t="shared" si="7"/>
        <v>8.3740000000000006</v>
      </c>
      <c r="P406" s="139">
        <v>8.3800000000000008</v>
      </c>
      <c r="Q406" s="142">
        <f t="shared" si="8"/>
        <v>8.3940000000000001</v>
      </c>
      <c r="R406" s="142">
        <f t="shared" si="9"/>
        <v>8.4079999999999995</v>
      </c>
      <c r="S406" s="142">
        <f t="shared" si="10"/>
        <v>8.4220000000000006</v>
      </c>
      <c r="T406" s="142">
        <f t="shared" si="11"/>
        <v>8.4359999999999999</v>
      </c>
      <c r="U406" s="146">
        <v>8.4499999999999993</v>
      </c>
    </row>
    <row r="407" spans="1:21">
      <c r="A407" s="147">
        <v>42555</v>
      </c>
      <c r="B407" s="144">
        <v>9.67</v>
      </c>
      <c r="C407" s="139">
        <v>9.2200000000000006</v>
      </c>
      <c r="D407" s="145">
        <v>8.93</v>
      </c>
      <c r="E407" s="141">
        <f t="shared" si="0"/>
        <v>8.7349999999999994</v>
      </c>
      <c r="F407" s="145">
        <v>8.5399999999999991</v>
      </c>
      <c r="G407" s="141">
        <f t="shared" si="1"/>
        <v>8.4349999999999987</v>
      </c>
      <c r="H407" s="139">
        <v>8.33</v>
      </c>
      <c r="I407" s="142">
        <f t="shared" si="2"/>
        <v>8.293333333333333</v>
      </c>
      <c r="J407" s="142">
        <f t="shared" si="3"/>
        <v>8.2566666666666677</v>
      </c>
      <c r="K407" s="145">
        <v>8.2200000000000006</v>
      </c>
      <c r="L407" s="141">
        <f t="shared" si="4"/>
        <v>8.2240000000000002</v>
      </c>
      <c r="M407" s="141">
        <f t="shared" si="5"/>
        <v>8.2279999999999998</v>
      </c>
      <c r="N407" s="141">
        <f t="shared" si="6"/>
        <v>8.2320000000000011</v>
      </c>
      <c r="O407" s="141">
        <f t="shared" si="7"/>
        <v>8.2360000000000007</v>
      </c>
      <c r="P407" s="139">
        <v>8.24</v>
      </c>
      <c r="Q407" s="142">
        <f t="shared" si="8"/>
        <v>8.2520000000000007</v>
      </c>
      <c r="R407" s="142">
        <f t="shared" si="9"/>
        <v>8.2640000000000011</v>
      </c>
      <c r="S407" s="142">
        <f t="shared" si="10"/>
        <v>8.2759999999999998</v>
      </c>
      <c r="T407" s="142">
        <f t="shared" si="11"/>
        <v>8.2880000000000003</v>
      </c>
      <c r="U407" s="146">
        <v>8.3000000000000007</v>
      </c>
    </row>
    <row r="408" spans="1:21">
      <c r="A408" s="147">
        <v>42552</v>
      </c>
      <c r="B408" s="144">
        <v>9.66</v>
      </c>
      <c r="C408" s="139">
        <v>9.2100000000000009</v>
      </c>
      <c r="D408" s="145">
        <v>8.91</v>
      </c>
      <c r="E408" s="141">
        <f t="shared" si="0"/>
        <v>8.7050000000000001</v>
      </c>
      <c r="F408" s="145">
        <v>8.5</v>
      </c>
      <c r="G408" s="141">
        <f t="shared" si="1"/>
        <v>8.3949999999999996</v>
      </c>
      <c r="H408" s="139">
        <v>8.2899999999999991</v>
      </c>
      <c r="I408" s="142">
        <f t="shared" si="2"/>
        <v>8.26</v>
      </c>
      <c r="J408" s="142">
        <f t="shared" si="3"/>
        <v>8.2299999999999986</v>
      </c>
      <c r="K408" s="145">
        <v>8.1999999999999993</v>
      </c>
      <c r="L408" s="141">
        <f t="shared" si="4"/>
        <v>8.2080000000000002</v>
      </c>
      <c r="M408" s="141">
        <f t="shared" si="5"/>
        <v>8.2159999999999993</v>
      </c>
      <c r="N408" s="141">
        <f t="shared" si="6"/>
        <v>8.2240000000000002</v>
      </c>
      <c r="O408" s="141">
        <f t="shared" si="7"/>
        <v>8.2319999999999993</v>
      </c>
      <c r="P408" s="139">
        <v>8.24</v>
      </c>
      <c r="Q408" s="142">
        <f t="shared" si="8"/>
        <v>8.2520000000000007</v>
      </c>
      <c r="R408" s="142">
        <f t="shared" si="9"/>
        <v>8.2640000000000011</v>
      </c>
      <c r="S408" s="142">
        <f t="shared" si="10"/>
        <v>8.2759999999999998</v>
      </c>
      <c r="T408" s="142">
        <f t="shared" si="11"/>
        <v>8.2880000000000003</v>
      </c>
      <c r="U408" s="146">
        <v>8.3000000000000007</v>
      </c>
    </row>
    <row r="409" spans="1:21">
      <c r="A409" s="147">
        <v>42551</v>
      </c>
      <c r="B409" s="144">
        <v>9.66</v>
      </c>
      <c r="C409" s="139">
        <v>9.26</v>
      </c>
      <c r="D409" s="145">
        <v>8.9499999999999993</v>
      </c>
      <c r="E409" s="141">
        <f t="shared" si="0"/>
        <v>8.7449999999999992</v>
      </c>
      <c r="F409" s="145">
        <v>8.5399999999999991</v>
      </c>
      <c r="G409" s="141">
        <f t="shared" si="1"/>
        <v>8.4349999999999987</v>
      </c>
      <c r="H409" s="139">
        <v>8.33</v>
      </c>
      <c r="I409" s="142">
        <f t="shared" si="2"/>
        <v>8.3033333333333328</v>
      </c>
      <c r="J409" s="142">
        <f t="shared" si="3"/>
        <v>8.2766666666666673</v>
      </c>
      <c r="K409" s="145">
        <v>8.25</v>
      </c>
      <c r="L409" s="141">
        <f t="shared" si="4"/>
        <v>8.25</v>
      </c>
      <c r="M409" s="141">
        <f t="shared" si="5"/>
        <v>8.25</v>
      </c>
      <c r="N409" s="141">
        <f t="shared" si="6"/>
        <v>8.25</v>
      </c>
      <c r="O409" s="141">
        <f t="shared" si="7"/>
        <v>8.25</v>
      </c>
      <c r="P409" s="139">
        <v>8.25</v>
      </c>
      <c r="Q409" s="142">
        <f t="shared" si="8"/>
        <v>8.2539999999999996</v>
      </c>
      <c r="R409" s="142">
        <f t="shared" si="9"/>
        <v>8.2579999999999991</v>
      </c>
      <c r="S409" s="142">
        <f t="shared" si="10"/>
        <v>8.2620000000000005</v>
      </c>
      <c r="T409" s="142">
        <f t="shared" si="11"/>
        <v>8.266</v>
      </c>
      <c r="U409" s="146">
        <v>8.27</v>
      </c>
    </row>
    <row r="410" spans="1:21">
      <c r="A410" s="147">
        <v>42550</v>
      </c>
      <c r="B410" s="144">
        <v>9.67</v>
      </c>
      <c r="C410" s="139">
        <v>9.2899999999999991</v>
      </c>
      <c r="D410" s="145">
        <v>9</v>
      </c>
      <c r="E410" s="141">
        <f t="shared" si="0"/>
        <v>8.8099999999999987</v>
      </c>
      <c r="F410" s="145">
        <v>8.6199999999999992</v>
      </c>
      <c r="G410" s="141">
        <f t="shared" si="1"/>
        <v>8.5350000000000001</v>
      </c>
      <c r="H410" s="139">
        <v>8.4499999999999993</v>
      </c>
      <c r="I410" s="142">
        <f t="shared" si="2"/>
        <v>8.43</v>
      </c>
      <c r="J410" s="142">
        <f t="shared" si="3"/>
        <v>8.41</v>
      </c>
      <c r="K410" s="145">
        <v>8.39</v>
      </c>
      <c r="L410" s="141">
        <f t="shared" si="4"/>
        <v>8.3879999999999999</v>
      </c>
      <c r="M410" s="141">
        <f t="shared" si="5"/>
        <v>8.386000000000001</v>
      </c>
      <c r="N410" s="141">
        <f t="shared" si="6"/>
        <v>8.3840000000000003</v>
      </c>
      <c r="O410" s="141">
        <f t="shared" si="7"/>
        <v>8.3820000000000014</v>
      </c>
      <c r="P410" s="139">
        <v>8.3800000000000008</v>
      </c>
      <c r="Q410" s="142">
        <f t="shared" si="8"/>
        <v>8.3820000000000014</v>
      </c>
      <c r="R410" s="142">
        <f t="shared" si="9"/>
        <v>8.3840000000000003</v>
      </c>
      <c r="S410" s="142">
        <f t="shared" si="10"/>
        <v>8.386000000000001</v>
      </c>
      <c r="T410" s="142">
        <f t="shared" si="11"/>
        <v>8.3879999999999999</v>
      </c>
      <c r="U410" s="146">
        <v>8.39</v>
      </c>
    </row>
    <row r="411" spans="1:21">
      <c r="A411" s="147">
        <v>42549</v>
      </c>
      <c r="B411" s="144">
        <v>9.67</v>
      </c>
      <c r="C411" s="139">
        <v>9.25</v>
      </c>
      <c r="D411" s="145">
        <v>8.9600000000000009</v>
      </c>
      <c r="E411" s="141">
        <f t="shared" si="0"/>
        <v>8.8000000000000007</v>
      </c>
      <c r="F411" s="145">
        <v>8.64</v>
      </c>
      <c r="G411" s="141">
        <f t="shared" si="1"/>
        <v>8.5650000000000013</v>
      </c>
      <c r="H411" s="139">
        <v>8.49</v>
      </c>
      <c r="I411" s="142">
        <f t="shared" si="2"/>
        <v>8.4633333333333329</v>
      </c>
      <c r="J411" s="142">
        <f t="shared" si="3"/>
        <v>8.4366666666666674</v>
      </c>
      <c r="K411" s="145">
        <v>8.41</v>
      </c>
      <c r="L411" s="141">
        <f t="shared" si="4"/>
        <v>8.4060000000000006</v>
      </c>
      <c r="M411" s="141">
        <f t="shared" si="5"/>
        <v>8.402000000000001</v>
      </c>
      <c r="N411" s="141">
        <f t="shared" si="6"/>
        <v>8.3979999999999997</v>
      </c>
      <c r="O411" s="141">
        <f t="shared" si="7"/>
        <v>8.3940000000000001</v>
      </c>
      <c r="P411" s="139">
        <v>8.39</v>
      </c>
      <c r="Q411" s="142">
        <f t="shared" si="8"/>
        <v>8.39</v>
      </c>
      <c r="R411" s="142">
        <f t="shared" si="9"/>
        <v>8.39</v>
      </c>
      <c r="S411" s="142">
        <f t="shared" si="10"/>
        <v>8.39</v>
      </c>
      <c r="T411" s="142">
        <f t="shared" si="11"/>
        <v>8.39</v>
      </c>
      <c r="U411" s="146">
        <v>8.39</v>
      </c>
    </row>
    <row r="412" spans="1:21">
      <c r="A412" s="147">
        <v>42548</v>
      </c>
      <c r="B412" s="144">
        <v>9.73</v>
      </c>
      <c r="C412" s="139">
        <v>9.32</v>
      </c>
      <c r="D412" s="145">
        <v>9.0299999999999994</v>
      </c>
      <c r="E412" s="141">
        <f t="shared" si="0"/>
        <v>8.875</v>
      </c>
      <c r="F412" s="145">
        <v>8.7200000000000006</v>
      </c>
      <c r="G412" s="141">
        <f t="shared" si="1"/>
        <v>8.65</v>
      </c>
      <c r="H412" s="139">
        <v>8.58</v>
      </c>
      <c r="I412" s="142">
        <f t="shared" si="2"/>
        <v>8.5566666666666666</v>
      </c>
      <c r="J412" s="142">
        <f t="shared" si="3"/>
        <v>8.5333333333333332</v>
      </c>
      <c r="K412" s="145">
        <v>8.51</v>
      </c>
      <c r="L412" s="141">
        <f t="shared" si="4"/>
        <v>8.5060000000000002</v>
      </c>
      <c r="M412" s="141">
        <f t="shared" si="5"/>
        <v>8.5020000000000007</v>
      </c>
      <c r="N412" s="141">
        <f t="shared" si="6"/>
        <v>8.4979999999999993</v>
      </c>
      <c r="O412" s="141">
        <f t="shared" si="7"/>
        <v>8.4939999999999998</v>
      </c>
      <c r="P412" s="139">
        <v>8.49</v>
      </c>
      <c r="Q412" s="142">
        <f t="shared" si="8"/>
        <v>8.4860000000000007</v>
      </c>
      <c r="R412" s="142">
        <f t="shared" si="9"/>
        <v>8.4820000000000011</v>
      </c>
      <c r="S412" s="142">
        <f t="shared" si="10"/>
        <v>8.4779999999999998</v>
      </c>
      <c r="T412" s="142">
        <f t="shared" si="11"/>
        <v>8.4740000000000002</v>
      </c>
      <c r="U412" s="146">
        <v>8.4700000000000006</v>
      </c>
    </row>
    <row r="413" spans="1:21">
      <c r="A413" s="147">
        <v>42545</v>
      </c>
      <c r="B413" s="144">
        <v>9.83</v>
      </c>
      <c r="C413" s="139">
        <v>9.32</v>
      </c>
      <c r="D413" s="145">
        <v>9.0500000000000007</v>
      </c>
      <c r="E413" s="141">
        <f t="shared" si="0"/>
        <v>8.92</v>
      </c>
      <c r="F413" s="145">
        <v>8.7899999999999991</v>
      </c>
      <c r="G413" s="141">
        <f t="shared" si="1"/>
        <v>8.7399999999999984</v>
      </c>
      <c r="H413" s="139">
        <v>8.69</v>
      </c>
      <c r="I413" s="142">
        <f t="shared" si="2"/>
        <v>8.6666666666666661</v>
      </c>
      <c r="J413" s="142">
        <f t="shared" si="3"/>
        <v>8.6433333333333326</v>
      </c>
      <c r="K413" s="145">
        <v>8.6199999999999992</v>
      </c>
      <c r="L413" s="141">
        <f t="shared" si="4"/>
        <v>8.6120000000000001</v>
      </c>
      <c r="M413" s="141">
        <f t="shared" si="5"/>
        <v>8.6039999999999992</v>
      </c>
      <c r="N413" s="141">
        <f t="shared" si="6"/>
        <v>8.5960000000000001</v>
      </c>
      <c r="O413" s="141">
        <f t="shared" si="7"/>
        <v>8.5879999999999992</v>
      </c>
      <c r="P413" s="139">
        <v>8.58</v>
      </c>
      <c r="Q413" s="142">
        <f t="shared" si="8"/>
        <v>8.5739999999999998</v>
      </c>
      <c r="R413" s="142">
        <f t="shared" si="9"/>
        <v>8.5679999999999996</v>
      </c>
      <c r="S413" s="142">
        <f t="shared" si="10"/>
        <v>8.5620000000000012</v>
      </c>
      <c r="T413" s="142">
        <f t="shared" si="11"/>
        <v>8.5560000000000009</v>
      </c>
      <c r="U413" s="146">
        <v>8.5500000000000007</v>
      </c>
    </row>
    <row r="414" spans="1:21">
      <c r="A414" s="147">
        <v>42544</v>
      </c>
      <c r="B414" s="144">
        <v>9.77</v>
      </c>
      <c r="C414" s="139">
        <v>9.25</v>
      </c>
      <c r="D414" s="145">
        <v>8.98</v>
      </c>
      <c r="E414" s="141">
        <f t="shared" si="0"/>
        <v>8.8500000000000014</v>
      </c>
      <c r="F414" s="145">
        <v>8.7200000000000006</v>
      </c>
      <c r="G414" s="141">
        <f t="shared" si="1"/>
        <v>8.6649999999999991</v>
      </c>
      <c r="H414" s="139">
        <v>8.61</v>
      </c>
      <c r="I414" s="142">
        <f t="shared" si="2"/>
        <v>8.586666666666666</v>
      </c>
      <c r="J414" s="142">
        <f t="shared" si="3"/>
        <v>8.5633333333333326</v>
      </c>
      <c r="K414" s="145">
        <v>8.5399999999999991</v>
      </c>
      <c r="L414" s="141">
        <f t="shared" si="4"/>
        <v>8.532</v>
      </c>
      <c r="M414" s="141">
        <f t="shared" si="5"/>
        <v>8.5239999999999991</v>
      </c>
      <c r="N414" s="141">
        <f t="shared" si="6"/>
        <v>8.516</v>
      </c>
      <c r="O414" s="141">
        <f t="shared" si="7"/>
        <v>8.5079999999999991</v>
      </c>
      <c r="P414" s="139">
        <v>8.5</v>
      </c>
      <c r="Q414" s="142">
        <f t="shared" si="8"/>
        <v>8.4939999999999998</v>
      </c>
      <c r="R414" s="142">
        <f t="shared" si="9"/>
        <v>8.4879999999999995</v>
      </c>
      <c r="S414" s="142">
        <f t="shared" si="10"/>
        <v>8.4820000000000011</v>
      </c>
      <c r="T414" s="142">
        <f t="shared" si="11"/>
        <v>8.4760000000000009</v>
      </c>
      <c r="U414" s="146">
        <v>8.4700000000000006</v>
      </c>
    </row>
    <row r="415" spans="1:21">
      <c r="A415" s="147">
        <v>42543</v>
      </c>
      <c r="B415" s="144">
        <v>9.74</v>
      </c>
      <c r="C415" s="139">
        <v>9.3699999999999992</v>
      </c>
      <c r="D415" s="145">
        <v>9.11</v>
      </c>
      <c r="E415" s="141">
        <f t="shared" si="0"/>
        <v>8.9550000000000001</v>
      </c>
      <c r="F415" s="145">
        <v>8.8000000000000007</v>
      </c>
      <c r="G415" s="141">
        <f t="shared" si="1"/>
        <v>8.7250000000000014</v>
      </c>
      <c r="H415" s="139">
        <v>8.65</v>
      </c>
      <c r="I415" s="142">
        <f t="shared" si="2"/>
        <v>8.6133333333333333</v>
      </c>
      <c r="J415" s="142">
        <f t="shared" si="3"/>
        <v>8.5766666666666662</v>
      </c>
      <c r="K415" s="145">
        <v>8.5399999999999991</v>
      </c>
      <c r="L415" s="141">
        <f t="shared" si="4"/>
        <v>8.5219999999999985</v>
      </c>
      <c r="M415" s="141">
        <f t="shared" si="5"/>
        <v>8.5039999999999996</v>
      </c>
      <c r="N415" s="141">
        <f t="shared" si="6"/>
        <v>8.4859999999999989</v>
      </c>
      <c r="O415" s="141">
        <f t="shared" si="7"/>
        <v>8.468</v>
      </c>
      <c r="P415" s="139">
        <v>8.4499999999999993</v>
      </c>
      <c r="Q415" s="142">
        <f t="shared" si="8"/>
        <v>8.4420000000000002</v>
      </c>
      <c r="R415" s="142">
        <f t="shared" si="9"/>
        <v>8.4339999999999993</v>
      </c>
      <c r="S415" s="142">
        <f t="shared" si="10"/>
        <v>8.4260000000000002</v>
      </c>
      <c r="T415" s="142">
        <f t="shared" si="11"/>
        <v>8.4179999999999993</v>
      </c>
      <c r="U415" s="146">
        <v>8.41</v>
      </c>
    </row>
    <row r="416" spans="1:21">
      <c r="A416" s="147">
        <v>42542</v>
      </c>
      <c r="B416" s="144">
        <v>9.77</v>
      </c>
      <c r="C416" s="139">
        <v>9.3699999999999992</v>
      </c>
      <c r="D416" s="145">
        <v>9.1199999999999992</v>
      </c>
      <c r="E416" s="141">
        <f t="shared" si="0"/>
        <v>8.9749999999999996</v>
      </c>
      <c r="F416" s="145">
        <v>8.83</v>
      </c>
      <c r="G416" s="141">
        <f t="shared" si="1"/>
        <v>8.754999999999999</v>
      </c>
      <c r="H416" s="139">
        <v>8.68</v>
      </c>
      <c r="I416" s="142">
        <f t="shared" si="2"/>
        <v>8.64</v>
      </c>
      <c r="J416" s="142">
        <f t="shared" si="3"/>
        <v>8.6</v>
      </c>
      <c r="K416" s="145">
        <v>8.56</v>
      </c>
      <c r="L416" s="141">
        <f t="shared" si="4"/>
        <v>8.5440000000000005</v>
      </c>
      <c r="M416" s="141">
        <f t="shared" si="5"/>
        <v>8.5280000000000005</v>
      </c>
      <c r="N416" s="141">
        <f t="shared" si="6"/>
        <v>8.5120000000000005</v>
      </c>
      <c r="O416" s="141">
        <f t="shared" si="7"/>
        <v>8.4960000000000004</v>
      </c>
      <c r="P416" s="139">
        <v>8.48</v>
      </c>
      <c r="Q416" s="142">
        <f t="shared" si="8"/>
        <v>8.4719999999999995</v>
      </c>
      <c r="R416" s="142">
        <f t="shared" si="9"/>
        <v>8.4640000000000004</v>
      </c>
      <c r="S416" s="142">
        <f t="shared" si="10"/>
        <v>8.4559999999999995</v>
      </c>
      <c r="T416" s="142">
        <f t="shared" si="11"/>
        <v>8.4480000000000004</v>
      </c>
      <c r="U416" s="146">
        <v>8.44</v>
      </c>
    </row>
    <row r="417" spans="1:21">
      <c r="A417" s="147">
        <v>42541</v>
      </c>
      <c r="B417" s="144">
        <v>9.7799999999999994</v>
      </c>
      <c r="C417" s="139">
        <v>9.33</v>
      </c>
      <c r="D417" s="145">
        <v>9.08</v>
      </c>
      <c r="E417" s="141">
        <f t="shared" si="0"/>
        <v>8.9499999999999993</v>
      </c>
      <c r="F417" s="145">
        <v>8.82</v>
      </c>
      <c r="G417" s="141">
        <f t="shared" si="1"/>
        <v>8.75</v>
      </c>
      <c r="H417" s="139">
        <v>8.68</v>
      </c>
      <c r="I417" s="142">
        <f t="shared" si="2"/>
        <v>8.64</v>
      </c>
      <c r="J417" s="142">
        <f t="shared" si="3"/>
        <v>8.6</v>
      </c>
      <c r="K417" s="145">
        <v>8.56</v>
      </c>
      <c r="L417" s="141">
        <f t="shared" si="4"/>
        <v>8.5440000000000005</v>
      </c>
      <c r="M417" s="141">
        <f t="shared" si="5"/>
        <v>8.5280000000000005</v>
      </c>
      <c r="N417" s="141">
        <f t="shared" si="6"/>
        <v>8.5120000000000005</v>
      </c>
      <c r="O417" s="141">
        <f t="shared" si="7"/>
        <v>8.4960000000000004</v>
      </c>
      <c r="P417" s="139">
        <v>8.48</v>
      </c>
      <c r="Q417" s="142">
        <f t="shared" si="8"/>
        <v>8.4740000000000002</v>
      </c>
      <c r="R417" s="142">
        <f t="shared" si="9"/>
        <v>8.468</v>
      </c>
      <c r="S417" s="142">
        <f t="shared" si="10"/>
        <v>8.4619999999999997</v>
      </c>
      <c r="T417" s="142">
        <f t="shared" si="11"/>
        <v>8.4559999999999995</v>
      </c>
      <c r="U417" s="146">
        <v>8.4499999999999993</v>
      </c>
    </row>
    <row r="418" spans="1:21">
      <c r="A418" s="147">
        <v>42538</v>
      </c>
      <c r="B418" s="144">
        <v>9.85</v>
      </c>
      <c r="C418" s="139">
        <v>9.42</v>
      </c>
      <c r="D418" s="145">
        <v>9.18</v>
      </c>
      <c r="E418" s="141">
        <f t="shared" si="0"/>
        <v>9.0599999999999987</v>
      </c>
      <c r="F418" s="145">
        <v>8.94</v>
      </c>
      <c r="G418" s="141">
        <f t="shared" si="1"/>
        <v>8.8649999999999984</v>
      </c>
      <c r="H418" s="139">
        <v>8.7899999999999991</v>
      </c>
      <c r="I418" s="142">
        <f t="shared" si="2"/>
        <v>8.74</v>
      </c>
      <c r="J418" s="142">
        <f t="shared" si="3"/>
        <v>8.69</v>
      </c>
      <c r="K418" s="145">
        <v>8.64</v>
      </c>
      <c r="L418" s="141">
        <f t="shared" si="4"/>
        <v>8.6260000000000012</v>
      </c>
      <c r="M418" s="141">
        <f t="shared" si="5"/>
        <v>8.6120000000000001</v>
      </c>
      <c r="N418" s="141">
        <f t="shared" si="6"/>
        <v>8.5980000000000008</v>
      </c>
      <c r="O418" s="141">
        <f t="shared" si="7"/>
        <v>8.5839999999999996</v>
      </c>
      <c r="P418" s="139">
        <v>8.57</v>
      </c>
      <c r="Q418" s="142">
        <f t="shared" si="8"/>
        <v>8.5640000000000001</v>
      </c>
      <c r="R418" s="142">
        <f t="shared" si="9"/>
        <v>8.5579999999999998</v>
      </c>
      <c r="S418" s="142">
        <f t="shared" si="10"/>
        <v>8.5519999999999996</v>
      </c>
      <c r="T418" s="142">
        <f t="shared" si="11"/>
        <v>8.5459999999999994</v>
      </c>
      <c r="U418" s="146">
        <v>8.5399999999999991</v>
      </c>
    </row>
    <row r="419" spans="1:21">
      <c r="A419" s="147">
        <v>42537</v>
      </c>
      <c r="B419" s="144">
        <v>9.7799999999999994</v>
      </c>
      <c r="C419" s="139">
        <v>9.43</v>
      </c>
      <c r="D419" s="145">
        <v>9.2200000000000006</v>
      </c>
      <c r="E419" s="141">
        <f t="shared" si="0"/>
        <v>9.1050000000000004</v>
      </c>
      <c r="F419" s="145">
        <v>8.99</v>
      </c>
      <c r="G419" s="141">
        <f t="shared" si="1"/>
        <v>8.92</v>
      </c>
      <c r="H419" s="139">
        <v>8.85</v>
      </c>
      <c r="I419" s="142">
        <f t="shared" si="2"/>
        <v>8.8033333333333328</v>
      </c>
      <c r="J419" s="142">
        <f t="shared" si="3"/>
        <v>8.7566666666666677</v>
      </c>
      <c r="K419" s="145">
        <v>8.7100000000000009</v>
      </c>
      <c r="L419" s="141">
        <f t="shared" si="4"/>
        <v>8.6960000000000015</v>
      </c>
      <c r="M419" s="141">
        <f t="shared" si="5"/>
        <v>8.6820000000000004</v>
      </c>
      <c r="N419" s="141">
        <f t="shared" si="6"/>
        <v>8.668000000000001</v>
      </c>
      <c r="O419" s="141">
        <f t="shared" si="7"/>
        <v>8.6539999999999999</v>
      </c>
      <c r="P419" s="139">
        <v>8.64</v>
      </c>
      <c r="Q419" s="142">
        <f t="shared" si="8"/>
        <v>8.6379999999999999</v>
      </c>
      <c r="R419" s="142">
        <f t="shared" si="9"/>
        <v>8.636000000000001</v>
      </c>
      <c r="S419" s="142">
        <f t="shared" si="10"/>
        <v>8.6340000000000003</v>
      </c>
      <c r="T419" s="142">
        <f t="shared" si="11"/>
        <v>8.6320000000000014</v>
      </c>
      <c r="U419" s="146">
        <v>8.6300000000000008</v>
      </c>
    </row>
    <row r="420" spans="1:21">
      <c r="A420" s="147">
        <v>42536</v>
      </c>
      <c r="B420" s="144">
        <v>9.81</v>
      </c>
      <c r="C420" s="139">
        <v>9.41</v>
      </c>
      <c r="D420" s="145">
        <v>9.19</v>
      </c>
      <c r="E420" s="141">
        <f t="shared" si="0"/>
        <v>9.0549999999999997</v>
      </c>
      <c r="F420" s="145">
        <v>8.92</v>
      </c>
      <c r="G420" s="141">
        <f t="shared" si="1"/>
        <v>8.8449999999999989</v>
      </c>
      <c r="H420" s="139">
        <v>8.77</v>
      </c>
      <c r="I420" s="142">
        <f t="shared" si="2"/>
        <v>8.73</v>
      </c>
      <c r="J420" s="142">
        <f t="shared" si="3"/>
        <v>8.69</v>
      </c>
      <c r="K420" s="145">
        <v>8.65</v>
      </c>
      <c r="L420" s="141">
        <f t="shared" si="4"/>
        <v>8.6340000000000003</v>
      </c>
      <c r="M420" s="141">
        <f t="shared" si="5"/>
        <v>8.6180000000000003</v>
      </c>
      <c r="N420" s="141">
        <f t="shared" si="6"/>
        <v>8.6020000000000003</v>
      </c>
      <c r="O420" s="141">
        <f t="shared" si="7"/>
        <v>8.5860000000000003</v>
      </c>
      <c r="P420" s="139">
        <v>8.57</v>
      </c>
      <c r="Q420" s="142">
        <f t="shared" si="8"/>
        <v>8.5660000000000007</v>
      </c>
      <c r="R420" s="142">
        <f t="shared" si="9"/>
        <v>8.5620000000000012</v>
      </c>
      <c r="S420" s="142">
        <f t="shared" si="10"/>
        <v>8.5579999999999998</v>
      </c>
      <c r="T420" s="142">
        <f t="shared" si="11"/>
        <v>8.5540000000000003</v>
      </c>
      <c r="U420" s="146">
        <v>8.5500000000000007</v>
      </c>
    </row>
    <row r="421" spans="1:21">
      <c r="A421" s="147">
        <v>42535</v>
      </c>
      <c r="B421" s="144">
        <v>9.69</v>
      </c>
      <c r="C421" s="139">
        <v>9.39</v>
      </c>
      <c r="D421" s="145">
        <v>9.18</v>
      </c>
      <c r="E421" s="141">
        <f t="shared" si="0"/>
        <v>9.07</v>
      </c>
      <c r="F421" s="145">
        <v>8.9600000000000009</v>
      </c>
      <c r="G421" s="141">
        <f t="shared" si="1"/>
        <v>8.8949999999999996</v>
      </c>
      <c r="H421" s="139">
        <v>8.83</v>
      </c>
      <c r="I421" s="142">
        <f t="shared" si="2"/>
        <v>8.7766666666666673</v>
      </c>
      <c r="J421" s="142">
        <f t="shared" si="3"/>
        <v>8.7233333333333327</v>
      </c>
      <c r="K421" s="145">
        <v>8.67</v>
      </c>
      <c r="L421" s="141">
        <f t="shared" si="4"/>
        <v>8.6440000000000001</v>
      </c>
      <c r="M421" s="141">
        <f t="shared" si="5"/>
        <v>8.6180000000000003</v>
      </c>
      <c r="N421" s="141">
        <f t="shared" si="6"/>
        <v>8.5919999999999987</v>
      </c>
      <c r="O421" s="141">
        <f t="shared" si="7"/>
        <v>8.5659999999999989</v>
      </c>
      <c r="P421" s="139">
        <v>8.5399999999999991</v>
      </c>
      <c r="Q421" s="142">
        <f t="shared" si="8"/>
        <v>8.5259999999999998</v>
      </c>
      <c r="R421" s="142">
        <f t="shared" si="9"/>
        <v>8.5120000000000005</v>
      </c>
      <c r="S421" s="142">
        <f t="shared" si="10"/>
        <v>8.4979999999999993</v>
      </c>
      <c r="T421" s="142">
        <f t="shared" si="11"/>
        <v>8.484</v>
      </c>
      <c r="U421" s="146">
        <v>8.4700000000000006</v>
      </c>
    </row>
    <row r="422" spans="1:21">
      <c r="A422" s="147">
        <v>42531</v>
      </c>
      <c r="B422" s="144">
        <v>9.66</v>
      </c>
      <c r="C422" s="139">
        <v>9.3699999999999992</v>
      </c>
      <c r="D422" s="145">
        <v>9.15</v>
      </c>
      <c r="E422" s="141">
        <f t="shared" si="0"/>
        <v>9.02</v>
      </c>
      <c r="F422" s="145">
        <v>8.89</v>
      </c>
      <c r="G422" s="141">
        <f t="shared" si="1"/>
        <v>8.8049999999999997</v>
      </c>
      <c r="H422" s="139">
        <v>8.7200000000000006</v>
      </c>
      <c r="I422" s="142">
        <f t="shared" si="2"/>
        <v>8.663333333333334</v>
      </c>
      <c r="J422" s="142">
        <f t="shared" si="3"/>
        <v>8.6066666666666674</v>
      </c>
      <c r="K422" s="145">
        <v>8.5500000000000007</v>
      </c>
      <c r="L422" s="141">
        <f t="shared" si="4"/>
        <v>8.5220000000000002</v>
      </c>
      <c r="M422" s="141">
        <f t="shared" si="5"/>
        <v>8.4939999999999998</v>
      </c>
      <c r="N422" s="141">
        <f t="shared" si="6"/>
        <v>8.4660000000000011</v>
      </c>
      <c r="O422" s="141">
        <f t="shared" si="7"/>
        <v>8.4380000000000006</v>
      </c>
      <c r="P422" s="139">
        <v>8.41</v>
      </c>
      <c r="Q422" s="142">
        <f t="shared" si="8"/>
        <v>8.3979999999999997</v>
      </c>
      <c r="R422" s="142">
        <f t="shared" si="9"/>
        <v>8.3859999999999992</v>
      </c>
      <c r="S422" s="142">
        <f t="shared" si="10"/>
        <v>8.3740000000000006</v>
      </c>
      <c r="T422" s="142">
        <f t="shared" si="11"/>
        <v>8.3620000000000001</v>
      </c>
      <c r="U422" s="146">
        <v>8.35</v>
      </c>
    </row>
    <row r="423" spans="1:21">
      <c r="A423" s="147">
        <v>42530</v>
      </c>
      <c r="B423" s="144">
        <v>9.76</v>
      </c>
      <c r="C423" s="139">
        <v>9.43</v>
      </c>
      <c r="D423" s="145">
        <v>9.2200000000000006</v>
      </c>
      <c r="E423" s="141">
        <f t="shared" si="0"/>
        <v>9.08</v>
      </c>
      <c r="F423" s="145">
        <v>8.94</v>
      </c>
      <c r="G423" s="141">
        <f t="shared" si="1"/>
        <v>8.86</v>
      </c>
      <c r="H423" s="139">
        <v>8.7799999999999994</v>
      </c>
      <c r="I423" s="142">
        <f t="shared" si="2"/>
        <v>8.7266666666666666</v>
      </c>
      <c r="J423" s="142">
        <f t="shared" si="3"/>
        <v>8.673333333333332</v>
      </c>
      <c r="K423" s="145">
        <v>8.6199999999999992</v>
      </c>
      <c r="L423" s="141">
        <f t="shared" si="4"/>
        <v>8.597999999999999</v>
      </c>
      <c r="M423" s="141">
        <f t="shared" si="5"/>
        <v>8.5759999999999987</v>
      </c>
      <c r="N423" s="141">
        <f t="shared" si="6"/>
        <v>8.5540000000000003</v>
      </c>
      <c r="O423" s="141">
        <f t="shared" si="7"/>
        <v>8.532</v>
      </c>
      <c r="P423" s="139">
        <v>8.51</v>
      </c>
      <c r="Q423" s="142">
        <f t="shared" si="8"/>
        <v>8.5</v>
      </c>
      <c r="R423" s="142">
        <f t="shared" si="9"/>
        <v>8.49</v>
      </c>
      <c r="S423" s="142">
        <f t="shared" si="10"/>
        <v>8.48</v>
      </c>
      <c r="T423" s="142">
        <f t="shared" si="11"/>
        <v>8.4700000000000006</v>
      </c>
      <c r="U423" s="146">
        <v>8.4600000000000009</v>
      </c>
    </row>
    <row r="424" spans="1:21">
      <c r="A424" s="147">
        <v>42529</v>
      </c>
      <c r="B424" s="144">
        <v>9.76</v>
      </c>
      <c r="C424" s="139">
        <v>9.43</v>
      </c>
      <c r="D424" s="145">
        <v>9.24</v>
      </c>
      <c r="E424" s="141">
        <f t="shared" si="0"/>
        <v>9.09</v>
      </c>
      <c r="F424" s="145">
        <v>8.94</v>
      </c>
      <c r="G424" s="141">
        <f t="shared" si="1"/>
        <v>8.84</v>
      </c>
      <c r="H424" s="139">
        <v>8.74</v>
      </c>
      <c r="I424" s="142">
        <f t="shared" si="2"/>
        <v>8.6833333333333336</v>
      </c>
      <c r="J424" s="142">
        <f t="shared" si="3"/>
        <v>8.6266666666666669</v>
      </c>
      <c r="K424" s="145">
        <v>8.57</v>
      </c>
      <c r="L424" s="141">
        <f t="shared" si="4"/>
        <v>8.5440000000000005</v>
      </c>
      <c r="M424" s="141">
        <f t="shared" si="5"/>
        <v>8.5180000000000007</v>
      </c>
      <c r="N424" s="141">
        <f t="shared" si="6"/>
        <v>8.4919999999999991</v>
      </c>
      <c r="O424" s="141">
        <f t="shared" si="7"/>
        <v>8.4659999999999993</v>
      </c>
      <c r="P424" s="139">
        <v>8.44</v>
      </c>
      <c r="Q424" s="142">
        <f t="shared" si="8"/>
        <v>8.43</v>
      </c>
      <c r="R424" s="142">
        <f t="shared" si="9"/>
        <v>8.42</v>
      </c>
      <c r="S424" s="142">
        <f t="shared" si="10"/>
        <v>8.41</v>
      </c>
      <c r="T424" s="142">
        <f t="shared" si="11"/>
        <v>8.4</v>
      </c>
      <c r="U424" s="146">
        <v>8.39</v>
      </c>
    </row>
    <row r="425" spans="1:21">
      <c r="A425" s="147">
        <v>42528</v>
      </c>
      <c r="B425" s="144">
        <v>9.77</v>
      </c>
      <c r="C425" s="139">
        <v>9.4700000000000006</v>
      </c>
      <c r="D425" s="145">
        <v>9.2799999999999994</v>
      </c>
      <c r="E425" s="141">
        <f t="shared" si="0"/>
        <v>9.14</v>
      </c>
      <c r="F425" s="145">
        <v>9</v>
      </c>
      <c r="G425" s="141">
        <f t="shared" si="1"/>
        <v>8.9</v>
      </c>
      <c r="H425" s="139">
        <v>8.8000000000000007</v>
      </c>
      <c r="I425" s="142">
        <f t="shared" si="2"/>
        <v>8.7333333333333343</v>
      </c>
      <c r="J425" s="142">
        <f t="shared" si="3"/>
        <v>8.6666666666666661</v>
      </c>
      <c r="K425" s="145">
        <v>8.6</v>
      </c>
      <c r="L425" s="141">
        <f t="shared" si="4"/>
        <v>8.57</v>
      </c>
      <c r="M425" s="141">
        <f t="shared" si="5"/>
        <v>8.5399999999999991</v>
      </c>
      <c r="N425" s="141">
        <f t="shared" si="6"/>
        <v>8.51</v>
      </c>
      <c r="O425" s="141">
        <f t="shared" si="7"/>
        <v>8.4799999999999986</v>
      </c>
      <c r="P425" s="139">
        <v>8.4499999999999993</v>
      </c>
      <c r="Q425" s="142">
        <f t="shared" si="8"/>
        <v>8.4339999999999993</v>
      </c>
      <c r="R425" s="142">
        <f t="shared" si="9"/>
        <v>8.4179999999999993</v>
      </c>
      <c r="S425" s="142">
        <f t="shared" si="10"/>
        <v>8.4019999999999992</v>
      </c>
      <c r="T425" s="142">
        <f t="shared" si="11"/>
        <v>8.3859999999999992</v>
      </c>
      <c r="U425" s="146">
        <v>8.3699999999999992</v>
      </c>
    </row>
    <row r="426" spans="1:21">
      <c r="A426" s="147">
        <v>42527</v>
      </c>
      <c r="B426" s="144">
        <v>9.75</v>
      </c>
      <c r="C426" s="139">
        <v>9.49</v>
      </c>
      <c r="D426" s="145">
        <v>9.3000000000000007</v>
      </c>
      <c r="E426" s="141">
        <f t="shared" si="0"/>
        <v>9.1649999999999991</v>
      </c>
      <c r="F426" s="145">
        <v>9.0299999999999994</v>
      </c>
      <c r="G426" s="141">
        <f t="shared" si="1"/>
        <v>8.93</v>
      </c>
      <c r="H426" s="139">
        <v>8.83</v>
      </c>
      <c r="I426" s="142">
        <f t="shared" si="2"/>
        <v>8.7733333333333334</v>
      </c>
      <c r="J426" s="142">
        <f t="shared" si="3"/>
        <v>8.7166666666666668</v>
      </c>
      <c r="K426" s="145">
        <v>8.66</v>
      </c>
      <c r="L426" s="141">
        <f t="shared" si="4"/>
        <v>8.6379999999999999</v>
      </c>
      <c r="M426" s="141">
        <f t="shared" si="5"/>
        <v>8.6159999999999997</v>
      </c>
      <c r="N426" s="141">
        <f t="shared" si="6"/>
        <v>8.5940000000000012</v>
      </c>
      <c r="O426" s="141">
        <f t="shared" si="7"/>
        <v>8.572000000000001</v>
      </c>
      <c r="P426" s="139">
        <v>8.5500000000000007</v>
      </c>
      <c r="Q426" s="142">
        <f t="shared" si="8"/>
        <v>8.5419999999999998</v>
      </c>
      <c r="R426" s="142">
        <f t="shared" si="9"/>
        <v>8.5340000000000007</v>
      </c>
      <c r="S426" s="142">
        <f t="shared" si="10"/>
        <v>8.5259999999999998</v>
      </c>
      <c r="T426" s="142">
        <f t="shared" si="11"/>
        <v>8.5180000000000007</v>
      </c>
      <c r="U426" s="146">
        <v>8.51</v>
      </c>
    </row>
    <row r="427" spans="1:21">
      <c r="A427" s="147">
        <v>42524</v>
      </c>
      <c r="B427" s="144">
        <v>9.7899999999999991</v>
      </c>
      <c r="C427" s="139">
        <v>9.49</v>
      </c>
      <c r="D427" s="145">
        <v>9.36</v>
      </c>
      <c r="E427" s="141">
        <f t="shared" si="0"/>
        <v>9.254999999999999</v>
      </c>
      <c r="F427" s="145">
        <v>9.15</v>
      </c>
      <c r="G427" s="141">
        <f t="shared" si="1"/>
        <v>9.0650000000000013</v>
      </c>
      <c r="H427" s="139">
        <v>8.98</v>
      </c>
      <c r="I427" s="142">
        <f t="shared" si="2"/>
        <v>8.9266666666666676</v>
      </c>
      <c r="J427" s="142">
        <f t="shared" si="3"/>
        <v>8.8733333333333331</v>
      </c>
      <c r="K427" s="145">
        <v>8.82</v>
      </c>
      <c r="L427" s="141">
        <f t="shared" si="4"/>
        <v>8.8019999999999996</v>
      </c>
      <c r="M427" s="141">
        <f t="shared" si="5"/>
        <v>8.7840000000000007</v>
      </c>
      <c r="N427" s="141">
        <f t="shared" si="6"/>
        <v>8.766</v>
      </c>
      <c r="O427" s="141">
        <f t="shared" si="7"/>
        <v>8.7480000000000011</v>
      </c>
      <c r="P427" s="139">
        <v>8.73</v>
      </c>
      <c r="Q427" s="142">
        <f t="shared" si="8"/>
        <v>8.7260000000000009</v>
      </c>
      <c r="R427" s="142">
        <f t="shared" si="9"/>
        <v>8.7220000000000013</v>
      </c>
      <c r="S427" s="142">
        <f t="shared" si="10"/>
        <v>8.718</v>
      </c>
      <c r="T427" s="142">
        <f t="shared" si="11"/>
        <v>8.7140000000000004</v>
      </c>
      <c r="U427" s="146">
        <v>8.7100000000000009</v>
      </c>
    </row>
    <row r="428" spans="1:21">
      <c r="A428" s="147">
        <v>42523</v>
      </c>
      <c r="B428" s="144">
        <v>9.77</v>
      </c>
      <c r="C428" s="139">
        <v>9.5500000000000007</v>
      </c>
      <c r="D428" s="145">
        <v>9.43</v>
      </c>
      <c r="E428" s="141">
        <f t="shared" si="0"/>
        <v>9.32</v>
      </c>
      <c r="F428" s="145">
        <v>9.2100000000000009</v>
      </c>
      <c r="G428" s="141">
        <f t="shared" si="1"/>
        <v>9.1300000000000008</v>
      </c>
      <c r="H428" s="139">
        <v>9.0500000000000007</v>
      </c>
      <c r="I428" s="142">
        <f t="shared" si="2"/>
        <v>9.01</v>
      </c>
      <c r="J428" s="142">
        <f t="shared" si="3"/>
        <v>8.9700000000000006</v>
      </c>
      <c r="K428" s="145">
        <v>8.93</v>
      </c>
      <c r="L428" s="141">
        <f t="shared" si="4"/>
        <v>8.9179999999999993</v>
      </c>
      <c r="M428" s="141">
        <f t="shared" si="5"/>
        <v>8.9059999999999988</v>
      </c>
      <c r="N428" s="141">
        <f t="shared" si="6"/>
        <v>8.8940000000000001</v>
      </c>
      <c r="O428" s="141">
        <f t="shared" si="7"/>
        <v>8.8819999999999997</v>
      </c>
      <c r="P428" s="139">
        <v>8.8699999999999992</v>
      </c>
      <c r="Q428" s="142">
        <f t="shared" si="8"/>
        <v>8.8679999999999986</v>
      </c>
      <c r="R428" s="142">
        <f t="shared" si="9"/>
        <v>8.8659999999999997</v>
      </c>
      <c r="S428" s="142">
        <f t="shared" si="10"/>
        <v>8.863999999999999</v>
      </c>
      <c r="T428" s="142">
        <f t="shared" si="11"/>
        <v>8.8620000000000001</v>
      </c>
      <c r="U428" s="146">
        <v>8.86</v>
      </c>
    </row>
    <row r="429" spans="1:21">
      <c r="A429" s="147">
        <v>42522</v>
      </c>
      <c r="B429" s="144">
        <v>9.8000000000000007</v>
      </c>
      <c r="C429" s="139">
        <v>9.5500000000000007</v>
      </c>
      <c r="D429" s="145">
        <v>9.43</v>
      </c>
      <c r="E429" s="141">
        <f t="shared" si="0"/>
        <v>9.33</v>
      </c>
      <c r="F429" s="145">
        <v>9.23</v>
      </c>
      <c r="G429" s="141">
        <f t="shared" si="1"/>
        <v>9.15</v>
      </c>
      <c r="H429" s="139">
        <v>9.07</v>
      </c>
      <c r="I429" s="142">
        <f t="shared" si="2"/>
        <v>9.02</v>
      </c>
      <c r="J429" s="142">
        <f t="shared" si="3"/>
        <v>8.9700000000000006</v>
      </c>
      <c r="K429" s="145">
        <v>8.92</v>
      </c>
      <c r="L429" s="141">
        <f t="shared" si="4"/>
        <v>8.9019999999999992</v>
      </c>
      <c r="M429" s="141">
        <f t="shared" si="5"/>
        <v>8.8840000000000003</v>
      </c>
      <c r="N429" s="141">
        <f t="shared" si="6"/>
        <v>8.8659999999999997</v>
      </c>
      <c r="O429" s="141">
        <f t="shared" si="7"/>
        <v>8.8480000000000008</v>
      </c>
      <c r="P429" s="139">
        <v>8.83</v>
      </c>
      <c r="Q429" s="142">
        <f t="shared" si="8"/>
        <v>8.8260000000000005</v>
      </c>
      <c r="R429" s="142">
        <f t="shared" si="9"/>
        <v>8.822000000000001</v>
      </c>
      <c r="S429" s="142">
        <f t="shared" si="10"/>
        <v>8.8179999999999996</v>
      </c>
      <c r="T429" s="142">
        <f t="shared" si="11"/>
        <v>8.8140000000000001</v>
      </c>
      <c r="U429" s="146">
        <v>8.81</v>
      </c>
    </row>
    <row r="430" spans="1:21">
      <c r="A430" s="147">
        <v>42521</v>
      </c>
      <c r="B430" s="144">
        <v>9.7100000000000009</v>
      </c>
      <c r="C430" s="139">
        <v>9.4700000000000006</v>
      </c>
      <c r="D430" s="145">
        <v>9.33</v>
      </c>
      <c r="E430" s="141">
        <f t="shared" si="0"/>
        <v>9.23</v>
      </c>
      <c r="F430" s="145">
        <v>9.1300000000000008</v>
      </c>
      <c r="G430" s="141">
        <f t="shared" si="1"/>
        <v>9.0549999999999997</v>
      </c>
      <c r="H430" s="139">
        <v>8.98</v>
      </c>
      <c r="I430" s="142">
        <f t="shared" si="2"/>
        <v>8.9233333333333338</v>
      </c>
      <c r="J430" s="142">
        <f t="shared" si="3"/>
        <v>8.8666666666666671</v>
      </c>
      <c r="K430" s="145">
        <v>8.81</v>
      </c>
      <c r="L430" s="141">
        <f t="shared" si="4"/>
        <v>8.7880000000000003</v>
      </c>
      <c r="M430" s="141">
        <f t="shared" si="5"/>
        <v>8.766</v>
      </c>
      <c r="N430" s="141">
        <f t="shared" si="6"/>
        <v>8.7439999999999998</v>
      </c>
      <c r="O430" s="141">
        <f t="shared" si="7"/>
        <v>8.7219999999999995</v>
      </c>
      <c r="P430" s="139">
        <v>8.6999999999999993</v>
      </c>
      <c r="Q430" s="142">
        <f t="shared" si="8"/>
        <v>8.69</v>
      </c>
      <c r="R430" s="142">
        <f t="shared" si="9"/>
        <v>8.68</v>
      </c>
      <c r="S430" s="142">
        <f t="shared" si="10"/>
        <v>8.67</v>
      </c>
      <c r="T430" s="142">
        <f t="shared" si="11"/>
        <v>8.66</v>
      </c>
      <c r="U430" s="146">
        <v>8.65</v>
      </c>
    </row>
    <row r="431" spans="1:21">
      <c r="A431" s="147">
        <v>42520</v>
      </c>
      <c r="B431" s="144">
        <v>9.6</v>
      </c>
      <c r="C431" s="139">
        <v>9.48</v>
      </c>
      <c r="D431" s="145">
        <v>9.36</v>
      </c>
      <c r="E431" s="141">
        <f t="shared" si="0"/>
        <v>9.245000000000001</v>
      </c>
      <c r="F431" s="145">
        <v>9.1300000000000008</v>
      </c>
      <c r="G431" s="141">
        <f t="shared" si="1"/>
        <v>9.0500000000000007</v>
      </c>
      <c r="H431" s="139">
        <v>8.9700000000000006</v>
      </c>
      <c r="I431" s="142">
        <f t="shared" si="2"/>
        <v>8.9233333333333338</v>
      </c>
      <c r="J431" s="142">
        <f t="shared" si="3"/>
        <v>8.8766666666666669</v>
      </c>
      <c r="K431" s="145">
        <v>8.83</v>
      </c>
      <c r="L431" s="141">
        <f t="shared" si="4"/>
        <v>8.81</v>
      </c>
      <c r="M431" s="141">
        <f t="shared" si="5"/>
        <v>8.7900000000000009</v>
      </c>
      <c r="N431" s="141">
        <f t="shared" si="6"/>
        <v>8.77</v>
      </c>
      <c r="O431" s="141">
        <f t="shared" si="7"/>
        <v>8.75</v>
      </c>
      <c r="P431" s="139">
        <v>8.73</v>
      </c>
      <c r="Q431" s="142">
        <f t="shared" si="8"/>
        <v>8.7219999999999995</v>
      </c>
      <c r="R431" s="142">
        <f t="shared" si="9"/>
        <v>8.7140000000000004</v>
      </c>
      <c r="S431" s="142">
        <f t="shared" si="10"/>
        <v>8.7059999999999995</v>
      </c>
      <c r="T431" s="142">
        <f t="shared" si="11"/>
        <v>8.6980000000000004</v>
      </c>
      <c r="U431" s="146">
        <v>8.69</v>
      </c>
    </row>
    <row r="432" spans="1:21">
      <c r="A432" s="147">
        <v>42517</v>
      </c>
      <c r="B432" s="144">
        <v>9.6</v>
      </c>
      <c r="C432" s="139">
        <v>9.4499999999999993</v>
      </c>
      <c r="D432" s="145">
        <v>9.32</v>
      </c>
      <c r="E432" s="141">
        <f t="shared" si="0"/>
        <v>9.2199999999999989</v>
      </c>
      <c r="F432" s="145">
        <v>9.1199999999999992</v>
      </c>
      <c r="G432" s="141">
        <f t="shared" si="1"/>
        <v>9.0449999999999999</v>
      </c>
      <c r="H432" s="139">
        <v>8.9700000000000006</v>
      </c>
      <c r="I432" s="142">
        <f t="shared" si="2"/>
        <v>8.9233333333333338</v>
      </c>
      <c r="J432" s="142">
        <f t="shared" si="3"/>
        <v>8.8766666666666669</v>
      </c>
      <c r="K432" s="145">
        <v>8.83</v>
      </c>
      <c r="L432" s="141">
        <f t="shared" si="4"/>
        <v>8.8040000000000003</v>
      </c>
      <c r="M432" s="141">
        <f t="shared" si="5"/>
        <v>8.7780000000000005</v>
      </c>
      <c r="N432" s="141">
        <f t="shared" si="6"/>
        <v>8.7519999999999989</v>
      </c>
      <c r="O432" s="141">
        <f t="shared" si="7"/>
        <v>8.7259999999999991</v>
      </c>
      <c r="P432" s="139">
        <v>8.6999999999999993</v>
      </c>
      <c r="Q432" s="142">
        <f t="shared" si="8"/>
        <v>8.6859999999999999</v>
      </c>
      <c r="R432" s="142">
        <f t="shared" si="9"/>
        <v>8.6720000000000006</v>
      </c>
      <c r="S432" s="142">
        <f t="shared" si="10"/>
        <v>8.6579999999999995</v>
      </c>
      <c r="T432" s="142">
        <f t="shared" si="11"/>
        <v>8.6440000000000001</v>
      </c>
      <c r="U432" s="146">
        <v>8.6300000000000008</v>
      </c>
    </row>
    <row r="433" spans="1:21">
      <c r="A433" s="147">
        <v>42516</v>
      </c>
      <c r="B433" s="144">
        <v>9.5299999999999994</v>
      </c>
      <c r="C433" s="139">
        <v>9.44</v>
      </c>
      <c r="D433" s="145">
        <v>9.32</v>
      </c>
      <c r="E433" s="141">
        <f t="shared" si="0"/>
        <v>9.2149999999999999</v>
      </c>
      <c r="F433" s="145">
        <v>9.11</v>
      </c>
      <c r="G433" s="141">
        <f t="shared" si="1"/>
        <v>9.0299999999999994</v>
      </c>
      <c r="H433" s="139">
        <v>8.9499999999999993</v>
      </c>
      <c r="I433" s="142">
        <f t="shared" si="2"/>
        <v>8.9</v>
      </c>
      <c r="J433" s="142">
        <f t="shared" si="3"/>
        <v>8.85</v>
      </c>
      <c r="K433" s="145">
        <v>8.8000000000000007</v>
      </c>
      <c r="L433" s="141">
        <f t="shared" si="4"/>
        <v>8.7720000000000002</v>
      </c>
      <c r="M433" s="141">
        <f t="shared" si="5"/>
        <v>8.7439999999999998</v>
      </c>
      <c r="N433" s="141">
        <f t="shared" si="6"/>
        <v>8.7160000000000011</v>
      </c>
      <c r="O433" s="141">
        <f t="shared" si="7"/>
        <v>8.6880000000000006</v>
      </c>
      <c r="P433" s="139">
        <v>8.66</v>
      </c>
      <c r="Q433" s="142">
        <f t="shared" si="8"/>
        <v>8.6460000000000008</v>
      </c>
      <c r="R433" s="142">
        <f t="shared" si="9"/>
        <v>8.6319999999999997</v>
      </c>
      <c r="S433" s="142">
        <f t="shared" si="10"/>
        <v>8.6180000000000003</v>
      </c>
      <c r="T433" s="142">
        <f t="shared" si="11"/>
        <v>8.6039999999999992</v>
      </c>
      <c r="U433" s="146">
        <v>8.59</v>
      </c>
    </row>
    <row r="434" spans="1:21">
      <c r="A434" s="147">
        <v>42515</v>
      </c>
      <c r="B434" s="144">
        <v>9.5399999999999991</v>
      </c>
      <c r="C434" s="139">
        <v>9.4499999999999993</v>
      </c>
      <c r="D434" s="145">
        <v>9.33</v>
      </c>
      <c r="E434" s="141">
        <f t="shared" si="0"/>
        <v>9.2050000000000001</v>
      </c>
      <c r="F434" s="145">
        <v>9.08</v>
      </c>
      <c r="G434" s="141">
        <f t="shared" si="1"/>
        <v>8.995000000000001</v>
      </c>
      <c r="H434" s="139">
        <v>8.91</v>
      </c>
      <c r="I434" s="142">
        <f t="shared" si="2"/>
        <v>8.8633333333333333</v>
      </c>
      <c r="J434" s="142">
        <f t="shared" si="3"/>
        <v>8.8166666666666664</v>
      </c>
      <c r="K434" s="145">
        <v>8.77</v>
      </c>
      <c r="L434" s="141">
        <f t="shared" si="4"/>
        <v>8.7460000000000004</v>
      </c>
      <c r="M434" s="141">
        <f t="shared" si="5"/>
        <v>8.7219999999999995</v>
      </c>
      <c r="N434" s="141">
        <f t="shared" si="6"/>
        <v>8.6980000000000004</v>
      </c>
      <c r="O434" s="141">
        <f t="shared" si="7"/>
        <v>8.6739999999999995</v>
      </c>
      <c r="P434" s="139">
        <v>8.65</v>
      </c>
      <c r="Q434" s="142">
        <f t="shared" si="8"/>
        <v>8.636000000000001</v>
      </c>
      <c r="R434" s="142">
        <f t="shared" si="9"/>
        <v>8.6219999999999999</v>
      </c>
      <c r="S434" s="142">
        <f t="shared" si="10"/>
        <v>8.6080000000000005</v>
      </c>
      <c r="T434" s="142">
        <f t="shared" si="11"/>
        <v>8.5939999999999994</v>
      </c>
      <c r="U434" s="146">
        <v>8.58</v>
      </c>
    </row>
    <row r="435" spans="1:21">
      <c r="A435" s="147">
        <v>42514</v>
      </c>
      <c r="B435" s="144">
        <v>9.5</v>
      </c>
      <c r="C435" s="139">
        <v>9.41</v>
      </c>
      <c r="D435" s="145">
        <v>9.31</v>
      </c>
      <c r="E435" s="141">
        <f t="shared" si="0"/>
        <v>9.2100000000000009</v>
      </c>
      <c r="F435" s="145">
        <v>9.11</v>
      </c>
      <c r="G435" s="141">
        <f t="shared" si="1"/>
        <v>9.0399999999999991</v>
      </c>
      <c r="H435" s="139">
        <v>8.9700000000000006</v>
      </c>
      <c r="I435" s="142">
        <f t="shared" si="2"/>
        <v>8.9233333333333338</v>
      </c>
      <c r="J435" s="142">
        <f t="shared" si="3"/>
        <v>8.8766666666666669</v>
      </c>
      <c r="K435" s="145">
        <v>8.83</v>
      </c>
      <c r="L435" s="141">
        <f t="shared" si="4"/>
        <v>8.8060000000000009</v>
      </c>
      <c r="M435" s="141">
        <f t="shared" si="5"/>
        <v>8.782</v>
      </c>
      <c r="N435" s="141">
        <f t="shared" si="6"/>
        <v>8.7580000000000009</v>
      </c>
      <c r="O435" s="141">
        <f t="shared" si="7"/>
        <v>8.734</v>
      </c>
      <c r="P435" s="139">
        <v>8.7100000000000009</v>
      </c>
      <c r="Q435" s="142">
        <f t="shared" si="8"/>
        <v>8.7000000000000011</v>
      </c>
      <c r="R435" s="142">
        <f t="shared" si="9"/>
        <v>8.6900000000000013</v>
      </c>
      <c r="S435" s="142">
        <f t="shared" si="10"/>
        <v>8.68</v>
      </c>
      <c r="T435" s="142">
        <f t="shared" si="11"/>
        <v>8.67</v>
      </c>
      <c r="U435" s="146">
        <v>8.66</v>
      </c>
    </row>
    <row r="436" spans="1:21">
      <c r="A436" s="147">
        <v>42513</v>
      </c>
      <c r="B436" s="144">
        <v>9.5</v>
      </c>
      <c r="C436" s="139">
        <v>9.44</v>
      </c>
      <c r="D436" s="145">
        <v>9.34</v>
      </c>
      <c r="E436" s="141">
        <f t="shared" si="0"/>
        <v>9.2349999999999994</v>
      </c>
      <c r="F436" s="145">
        <v>9.1300000000000008</v>
      </c>
      <c r="G436" s="141">
        <f t="shared" si="1"/>
        <v>9.0549999999999997</v>
      </c>
      <c r="H436" s="139">
        <v>8.98</v>
      </c>
      <c r="I436" s="142">
        <f t="shared" si="2"/>
        <v>8.9366666666666674</v>
      </c>
      <c r="J436" s="142">
        <f t="shared" si="3"/>
        <v>8.8933333333333326</v>
      </c>
      <c r="K436" s="145">
        <v>8.85</v>
      </c>
      <c r="L436" s="141">
        <f t="shared" si="4"/>
        <v>8.8260000000000005</v>
      </c>
      <c r="M436" s="141">
        <f t="shared" si="5"/>
        <v>8.8019999999999996</v>
      </c>
      <c r="N436" s="141">
        <f t="shared" si="6"/>
        <v>8.7780000000000005</v>
      </c>
      <c r="O436" s="141">
        <f t="shared" si="7"/>
        <v>8.7539999999999996</v>
      </c>
      <c r="P436" s="139">
        <v>8.73</v>
      </c>
      <c r="Q436" s="142">
        <f t="shared" si="8"/>
        <v>8.718</v>
      </c>
      <c r="R436" s="142">
        <f t="shared" si="9"/>
        <v>8.7059999999999995</v>
      </c>
      <c r="S436" s="142">
        <f t="shared" si="10"/>
        <v>8.6940000000000008</v>
      </c>
      <c r="T436" s="142">
        <f t="shared" si="11"/>
        <v>8.6820000000000004</v>
      </c>
      <c r="U436" s="146">
        <v>8.67</v>
      </c>
    </row>
    <row r="437" spans="1:21">
      <c r="A437" s="147">
        <v>42510</v>
      </c>
      <c r="B437" s="144">
        <v>9.52</v>
      </c>
      <c r="C437" s="139">
        <v>9.42</v>
      </c>
      <c r="D437" s="145">
        <v>9.3000000000000007</v>
      </c>
      <c r="E437" s="141">
        <f t="shared" si="0"/>
        <v>9.1950000000000003</v>
      </c>
      <c r="F437" s="145">
        <v>9.09</v>
      </c>
      <c r="G437" s="141">
        <f t="shared" si="1"/>
        <v>9.02</v>
      </c>
      <c r="H437" s="139">
        <v>8.9499999999999993</v>
      </c>
      <c r="I437" s="142">
        <f t="shared" si="2"/>
        <v>8.9066666666666663</v>
      </c>
      <c r="J437" s="142">
        <f t="shared" si="3"/>
        <v>8.8633333333333333</v>
      </c>
      <c r="K437" s="145">
        <v>8.82</v>
      </c>
      <c r="L437" s="141">
        <f t="shared" si="4"/>
        <v>8.798</v>
      </c>
      <c r="M437" s="141">
        <f t="shared" si="5"/>
        <v>8.7759999999999998</v>
      </c>
      <c r="N437" s="141">
        <f t="shared" si="6"/>
        <v>8.7540000000000013</v>
      </c>
      <c r="O437" s="141">
        <f t="shared" si="7"/>
        <v>8.7320000000000011</v>
      </c>
      <c r="P437" s="139">
        <v>8.7100000000000009</v>
      </c>
      <c r="Q437" s="142">
        <f t="shared" si="8"/>
        <v>8.6980000000000004</v>
      </c>
      <c r="R437" s="142">
        <f t="shared" si="9"/>
        <v>8.6859999999999999</v>
      </c>
      <c r="S437" s="142">
        <f t="shared" si="10"/>
        <v>8.6740000000000013</v>
      </c>
      <c r="T437" s="142">
        <f t="shared" si="11"/>
        <v>8.6620000000000008</v>
      </c>
      <c r="U437" s="146">
        <v>8.65</v>
      </c>
    </row>
    <row r="438" spans="1:21">
      <c r="A438" s="147">
        <v>42509</v>
      </c>
      <c r="B438" s="144">
        <v>9.52</v>
      </c>
      <c r="C438" s="139">
        <v>9.42</v>
      </c>
      <c r="D438" s="145">
        <v>9.31</v>
      </c>
      <c r="E438" s="141">
        <f t="shared" si="0"/>
        <v>9.2200000000000006</v>
      </c>
      <c r="F438" s="145">
        <v>9.1300000000000008</v>
      </c>
      <c r="G438" s="141">
        <f t="shared" si="1"/>
        <v>9.0650000000000013</v>
      </c>
      <c r="H438" s="139">
        <v>9</v>
      </c>
      <c r="I438" s="142">
        <f t="shared" si="2"/>
        <v>8.9633333333333329</v>
      </c>
      <c r="J438" s="142">
        <f t="shared" si="3"/>
        <v>8.9266666666666676</v>
      </c>
      <c r="K438" s="145">
        <v>8.89</v>
      </c>
      <c r="L438" s="141">
        <f t="shared" si="4"/>
        <v>8.8680000000000003</v>
      </c>
      <c r="M438" s="141">
        <f t="shared" si="5"/>
        <v>8.8460000000000001</v>
      </c>
      <c r="N438" s="141">
        <f t="shared" si="6"/>
        <v>8.8239999999999998</v>
      </c>
      <c r="O438" s="141">
        <f t="shared" si="7"/>
        <v>8.8019999999999996</v>
      </c>
      <c r="P438" s="139">
        <v>8.7799999999999994</v>
      </c>
      <c r="Q438" s="142">
        <f t="shared" si="8"/>
        <v>8.7679999999999989</v>
      </c>
      <c r="R438" s="142">
        <f t="shared" si="9"/>
        <v>8.7560000000000002</v>
      </c>
      <c r="S438" s="142">
        <f t="shared" si="10"/>
        <v>8.7439999999999998</v>
      </c>
      <c r="T438" s="142">
        <f t="shared" si="11"/>
        <v>8.7320000000000011</v>
      </c>
      <c r="U438" s="146">
        <v>8.7200000000000006</v>
      </c>
    </row>
    <row r="439" spans="1:21">
      <c r="A439" s="147">
        <v>42508</v>
      </c>
      <c r="B439" s="144">
        <v>9.5</v>
      </c>
      <c r="C439" s="139">
        <v>9.39</v>
      </c>
      <c r="D439" s="145">
        <v>9.25</v>
      </c>
      <c r="E439" s="141">
        <f t="shared" si="0"/>
        <v>9.1449999999999996</v>
      </c>
      <c r="F439" s="145">
        <v>9.0399999999999991</v>
      </c>
      <c r="G439" s="141">
        <f t="shared" si="1"/>
        <v>8.9749999999999996</v>
      </c>
      <c r="H439" s="139">
        <v>8.91</v>
      </c>
      <c r="I439" s="142">
        <f t="shared" si="2"/>
        <v>8.8699999999999992</v>
      </c>
      <c r="J439" s="142">
        <f t="shared" si="3"/>
        <v>8.83</v>
      </c>
      <c r="K439" s="145">
        <v>8.7899999999999991</v>
      </c>
      <c r="L439" s="141">
        <f t="shared" si="4"/>
        <v>8.7719999999999985</v>
      </c>
      <c r="M439" s="141">
        <f t="shared" si="5"/>
        <v>8.7539999999999996</v>
      </c>
      <c r="N439" s="141">
        <f t="shared" si="6"/>
        <v>8.7359999999999989</v>
      </c>
      <c r="O439" s="141">
        <f t="shared" si="7"/>
        <v>8.718</v>
      </c>
      <c r="P439" s="139">
        <v>8.6999999999999993</v>
      </c>
      <c r="Q439" s="142">
        <f t="shared" si="8"/>
        <v>8.69</v>
      </c>
      <c r="R439" s="142">
        <f t="shared" si="9"/>
        <v>8.68</v>
      </c>
      <c r="S439" s="142">
        <f t="shared" si="10"/>
        <v>8.67</v>
      </c>
      <c r="T439" s="142">
        <f t="shared" si="11"/>
        <v>8.66</v>
      </c>
      <c r="U439" s="146">
        <v>8.65</v>
      </c>
    </row>
    <row r="440" spans="1:21">
      <c r="A440" s="147">
        <v>42507</v>
      </c>
      <c r="B440" s="144">
        <v>9.4700000000000006</v>
      </c>
      <c r="C440" s="139">
        <v>9.36</v>
      </c>
      <c r="D440" s="145">
        <v>9.2100000000000009</v>
      </c>
      <c r="E440" s="141">
        <f t="shared" si="0"/>
        <v>9.1000000000000014</v>
      </c>
      <c r="F440" s="145">
        <v>8.99</v>
      </c>
      <c r="G440" s="141">
        <f t="shared" si="1"/>
        <v>8.9250000000000007</v>
      </c>
      <c r="H440" s="139">
        <v>8.86</v>
      </c>
      <c r="I440" s="142">
        <f t="shared" si="2"/>
        <v>8.8233333333333324</v>
      </c>
      <c r="J440" s="142">
        <f t="shared" si="3"/>
        <v>8.7866666666666671</v>
      </c>
      <c r="K440" s="145">
        <v>8.75</v>
      </c>
      <c r="L440" s="141">
        <f t="shared" si="4"/>
        <v>8.734</v>
      </c>
      <c r="M440" s="141">
        <f t="shared" si="5"/>
        <v>8.718</v>
      </c>
      <c r="N440" s="141">
        <f t="shared" si="6"/>
        <v>8.702</v>
      </c>
      <c r="O440" s="141">
        <f t="shared" si="7"/>
        <v>8.6859999999999999</v>
      </c>
      <c r="P440" s="139">
        <v>8.67</v>
      </c>
      <c r="Q440" s="142">
        <f t="shared" si="8"/>
        <v>8.6620000000000008</v>
      </c>
      <c r="R440" s="142">
        <f t="shared" si="9"/>
        <v>8.6539999999999999</v>
      </c>
      <c r="S440" s="142">
        <f t="shared" si="10"/>
        <v>8.6460000000000008</v>
      </c>
      <c r="T440" s="142">
        <f t="shared" si="11"/>
        <v>8.6379999999999999</v>
      </c>
      <c r="U440" s="146">
        <v>8.6300000000000008</v>
      </c>
    </row>
    <row r="441" spans="1:21">
      <c r="A441" s="147">
        <v>42506</v>
      </c>
      <c r="B441" s="144">
        <v>9.4600000000000009</v>
      </c>
      <c r="C441" s="139">
        <v>9.35</v>
      </c>
      <c r="D441" s="145">
        <v>9.19</v>
      </c>
      <c r="E441" s="141">
        <f t="shared" si="0"/>
        <v>9.08</v>
      </c>
      <c r="F441" s="145">
        <v>8.9700000000000006</v>
      </c>
      <c r="G441" s="141">
        <f t="shared" si="1"/>
        <v>8.91</v>
      </c>
      <c r="H441" s="139">
        <v>8.85</v>
      </c>
      <c r="I441" s="142">
        <f t="shared" si="2"/>
        <v>8.8133333333333326</v>
      </c>
      <c r="J441" s="142">
        <f t="shared" si="3"/>
        <v>8.7766666666666673</v>
      </c>
      <c r="K441" s="145">
        <v>8.74</v>
      </c>
      <c r="L441" s="141">
        <f t="shared" si="4"/>
        <v>8.7219999999999995</v>
      </c>
      <c r="M441" s="141">
        <f t="shared" si="5"/>
        <v>8.7040000000000006</v>
      </c>
      <c r="N441" s="141">
        <f t="shared" si="6"/>
        <v>8.6859999999999999</v>
      </c>
      <c r="O441" s="141">
        <f t="shared" si="7"/>
        <v>8.668000000000001</v>
      </c>
      <c r="P441" s="139">
        <v>8.65</v>
      </c>
      <c r="Q441" s="142">
        <f t="shared" si="8"/>
        <v>8.6419999999999995</v>
      </c>
      <c r="R441" s="142">
        <f t="shared" si="9"/>
        <v>8.6340000000000003</v>
      </c>
      <c r="S441" s="142">
        <f t="shared" si="10"/>
        <v>8.6259999999999994</v>
      </c>
      <c r="T441" s="142">
        <f t="shared" si="11"/>
        <v>8.6180000000000003</v>
      </c>
      <c r="U441" s="146">
        <v>8.61</v>
      </c>
    </row>
    <row r="442" spans="1:21">
      <c r="A442" s="147">
        <v>42503</v>
      </c>
      <c r="B442" s="144">
        <v>9.49</v>
      </c>
      <c r="C442" s="139">
        <v>9.3699999999999992</v>
      </c>
      <c r="D442" s="145">
        <v>9.1999999999999993</v>
      </c>
      <c r="E442" s="141">
        <f t="shared" si="0"/>
        <v>9.08</v>
      </c>
      <c r="F442" s="145">
        <v>8.9600000000000009</v>
      </c>
      <c r="G442" s="141">
        <f t="shared" si="1"/>
        <v>8.8949999999999996</v>
      </c>
      <c r="H442" s="139">
        <v>8.83</v>
      </c>
      <c r="I442" s="142">
        <f t="shared" si="2"/>
        <v>8.8000000000000007</v>
      </c>
      <c r="J442" s="142">
        <f t="shared" si="3"/>
        <v>8.77</v>
      </c>
      <c r="K442" s="145">
        <v>8.74</v>
      </c>
      <c r="L442" s="141">
        <f t="shared" si="4"/>
        <v>8.7260000000000009</v>
      </c>
      <c r="M442" s="141">
        <f t="shared" si="5"/>
        <v>8.7119999999999997</v>
      </c>
      <c r="N442" s="141">
        <f t="shared" si="6"/>
        <v>8.6980000000000004</v>
      </c>
      <c r="O442" s="141">
        <f t="shared" si="7"/>
        <v>8.6839999999999993</v>
      </c>
      <c r="P442" s="139">
        <v>8.67</v>
      </c>
      <c r="Q442" s="142">
        <f t="shared" si="8"/>
        <v>8.6639999999999997</v>
      </c>
      <c r="R442" s="142">
        <f t="shared" si="9"/>
        <v>8.6579999999999995</v>
      </c>
      <c r="S442" s="142">
        <f t="shared" si="10"/>
        <v>8.652000000000001</v>
      </c>
      <c r="T442" s="142">
        <f t="shared" si="11"/>
        <v>8.6460000000000008</v>
      </c>
      <c r="U442" s="146">
        <v>8.64</v>
      </c>
    </row>
    <row r="443" spans="1:21">
      <c r="A443" s="147">
        <v>42502</v>
      </c>
      <c r="B443" s="144">
        <v>9.48</v>
      </c>
      <c r="C443" s="139">
        <v>9.36</v>
      </c>
      <c r="D443" s="145">
        <v>9.1999999999999993</v>
      </c>
      <c r="E443" s="141">
        <f t="shared" si="0"/>
        <v>9.09</v>
      </c>
      <c r="F443" s="145">
        <v>8.98</v>
      </c>
      <c r="G443" s="141">
        <f t="shared" si="1"/>
        <v>8.92</v>
      </c>
      <c r="H443" s="139">
        <v>8.86</v>
      </c>
      <c r="I443" s="142">
        <f t="shared" si="2"/>
        <v>8.83</v>
      </c>
      <c r="J443" s="142">
        <f t="shared" si="3"/>
        <v>8.7999999999999989</v>
      </c>
      <c r="K443" s="145">
        <v>8.77</v>
      </c>
      <c r="L443" s="141">
        <f t="shared" si="4"/>
        <v>8.7539999999999996</v>
      </c>
      <c r="M443" s="141">
        <f t="shared" si="5"/>
        <v>8.7379999999999995</v>
      </c>
      <c r="N443" s="141">
        <f t="shared" si="6"/>
        <v>8.7219999999999995</v>
      </c>
      <c r="O443" s="141">
        <f t="shared" si="7"/>
        <v>8.7059999999999995</v>
      </c>
      <c r="P443" s="139">
        <v>8.69</v>
      </c>
      <c r="Q443" s="142">
        <f t="shared" si="8"/>
        <v>8.68</v>
      </c>
      <c r="R443" s="142">
        <f t="shared" si="9"/>
        <v>8.67</v>
      </c>
      <c r="S443" s="142">
        <f t="shared" si="10"/>
        <v>8.66</v>
      </c>
      <c r="T443" s="142">
        <f t="shared" si="11"/>
        <v>8.65</v>
      </c>
      <c r="U443" s="146">
        <v>8.64</v>
      </c>
    </row>
    <row r="444" spans="1:21">
      <c r="A444" s="147">
        <v>42501</v>
      </c>
      <c r="B444" s="144">
        <v>9.52</v>
      </c>
      <c r="C444" s="139">
        <v>9.3699999999999992</v>
      </c>
      <c r="D444" s="145">
        <v>9.1999999999999993</v>
      </c>
      <c r="E444" s="141">
        <f t="shared" si="0"/>
        <v>9.0850000000000009</v>
      </c>
      <c r="F444" s="145">
        <v>8.9700000000000006</v>
      </c>
      <c r="G444" s="141">
        <f t="shared" si="1"/>
        <v>8.9149999999999991</v>
      </c>
      <c r="H444" s="139">
        <v>8.86</v>
      </c>
      <c r="I444" s="142">
        <f t="shared" si="2"/>
        <v>8.836666666666666</v>
      </c>
      <c r="J444" s="142">
        <f t="shared" si="3"/>
        <v>8.8133333333333326</v>
      </c>
      <c r="K444" s="145">
        <v>8.7899999999999991</v>
      </c>
      <c r="L444" s="141">
        <f t="shared" si="4"/>
        <v>8.7799999999999994</v>
      </c>
      <c r="M444" s="141">
        <f t="shared" si="5"/>
        <v>8.77</v>
      </c>
      <c r="N444" s="141">
        <f t="shared" si="6"/>
        <v>8.76</v>
      </c>
      <c r="O444" s="141">
        <f t="shared" si="7"/>
        <v>8.75</v>
      </c>
      <c r="P444" s="139">
        <v>8.74</v>
      </c>
      <c r="Q444" s="142">
        <f t="shared" si="8"/>
        <v>8.7319999999999993</v>
      </c>
      <c r="R444" s="142">
        <f t="shared" si="9"/>
        <v>8.7240000000000002</v>
      </c>
      <c r="S444" s="142">
        <f t="shared" si="10"/>
        <v>8.7159999999999993</v>
      </c>
      <c r="T444" s="142">
        <f t="shared" si="11"/>
        <v>8.7080000000000002</v>
      </c>
      <c r="U444" s="146">
        <v>8.6999999999999993</v>
      </c>
    </row>
    <row r="445" spans="1:21">
      <c r="A445" s="147">
        <v>42500</v>
      </c>
      <c r="B445" s="144">
        <v>9.56</v>
      </c>
      <c r="C445" s="139">
        <v>9.42</v>
      </c>
      <c r="D445" s="145">
        <v>9.2799999999999994</v>
      </c>
      <c r="E445" s="141">
        <f t="shared" si="0"/>
        <v>9.1849999999999987</v>
      </c>
      <c r="F445" s="145">
        <v>9.09</v>
      </c>
      <c r="G445" s="141">
        <f t="shared" si="1"/>
        <v>9.0399999999999991</v>
      </c>
      <c r="H445" s="139">
        <v>8.99</v>
      </c>
      <c r="I445" s="142">
        <f t="shared" si="2"/>
        <v>8.9666666666666668</v>
      </c>
      <c r="J445" s="142">
        <f t="shared" si="3"/>
        <v>8.9433333333333334</v>
      </c>
      <c r="K445" s="145">
        <v>8.92</v>
      </c>
      <c r="L445" s="141">
        <f t="shared" si="4"/>
        <v>8.9060000000000006</v>
      </c>
      <c r="M445" s="141">
        <f t="shared" si="5"/>
        <v>8.8919999999999995</v>
      </c>
      <c r="N445" s="141">
        <f t="shared" si="6"/>
        <v>8.8780000000000001</v>
      </c>
      <c r="O445" s="141">
        <f t="shared" si="7"/>
        <v>8.863999999999999</v>
      </c>
      <c r="P445" s="139">
        <v>8.85</v>
      </c>
      <c r="Q445" s="142">
        <f t="shared" si="8"/>
        <v>8.84</v>
      </c>
      <c r="R445" s="142">
        <f t="shared" si="9"/>
        <v>8.83</v>
      </c>
      <c r="S445" s="142">
        <f t="shared" si="10"/>
        <v>8.82</v>
      </c>
      <c r="T445" s="142">
        <f t="shared" si="11"/>
        <v>8.81</v>
      </c>
      <c r="U445" s="146">
        <v>8.8000000000000007</v>
      </c>
    </row>
    <row r="446" spans="1:21">
      <c r="A446" s="147">
        <v>42496</v>
      </c>
      <c r="B446" s="144">
        <v>9.51</v>
      </c>
      <c r="C446" s="139">
        <v>9.3699999999999992</v>
      </c>
      <c r="D446" s="145">
        <v>9.26</v>
      </c>
      <c r="E446" s="141">
        <f t="shared" si="0"/>
        <v>9.17</v>
      </c>
      <c r="F446" s="145">
        <v>9.08</v>
      </c>
      <c r="G446" s="141">
        <f t="shared" si="1"/>
        <v>9.0250000000000004</v>
      </c>
      <c r="H446" s="139">
        <v>8.9700000000000006</v>
      </c>
      <c r="I446" s="142">
        <f t="shared" si="2"/>
        <v>8.9433333333333334</v>
      </c>
      <c r="J446" s="142">
        <f t="shared" si="3"/>
        <v>8.9166666666666679</v>
      </c>
      <c r="K446" s="145">
        <v>8.89</v>
      </c>
      <c r="L446" s="141">
        <f t="shared" si="4"/>
        <v>8.8780000000000001</v>
      </c>
      <c r="M446" s="141">
        <f t="shared" si="5"/>
        <v>8.8659999999999997</v>
      </c>
      <c r="N446" s="141">
        <f t="shared" si="6"/>
        <v>8.854000000000001</v>
      </c>
      <c r="O446" s="141">
        <f t="shared" si="7"/>
        <v>8.8420000000000005</v>
      </c>
      <c r="P446" s="139">
        <v>8.83</v>
      </c>
      <c r="Q446" s="142">
        <f t="shared" si="8"/>
        <v>8.8239999999999998</v>
      </c>
      <c r="R446" s="142">
        <f t="shared" si="9"/>
        <v>8.8179999999999996</v>
      </c>
      <c r="S446" s="142">
        <f t="shared" si="10"/>
        <v>8.8120000000000012</v>
      </c>
      <c r="T446" s="142">
        <f t="shared" si="11"/>
        <v>8.8060000000000009</v>
      </c>
      <c r="U446" s="146">
        <v>8.8000000000000007</v>
      </c>
    </row>
    <row r="447" spans="1:21">
      <c r="A447" s="147">
        <v>42495</v>
      </c>
      <c r="B447" s="144">
        <v>9.57</v>
      </c>
      <c r="C447" s="139">
        <v>9.42</v>
      </c>
      <c r="D447" s="145">
        <v>9.2899999999999991</v>
      </c>
      <c r="E447" s="141">
        <f t="shared" si="0"/>
        <v>9.1849999999999987</v>
      </c>
      <c r="F447" s="145">
        <v>9.08</v>
      </c>
      <c r="G447" s="141">
        <f t="shared" si="1"/>
        <v>9.0250000000000004</v>
      </c>
      <c r="H447" s="139">
        <v>8.9700000000000006</v>
      </c>
      <c r="I447" s="142">
        <f t="shared" si="2"/>
        <v>8.9533333333333331</v>
      </c>
      <c r="J447" s="142">
        <f t="shared" si="3"/>
        <v>8.9366666666666674</v>
      </c>
      <c r="K447" s="145">
        <v>8.92</v>
      </c>
      <c r="L447" s="141">
        <f t="shared" si="4"/>
        <v>8.91</v>
      </c>
      <c r="M447" s="141">
        <f t="shared" si="5"/>
        <v>8.9</v>
      </c>
      <c r="N447" s="141">
        <f t="shared" si="6"/>
        <v>8.8899999999999988</v>
      </c>
      <c r="O447" s="141">
        <f t="shared" si="7"/>
        <v>8.879999999999999</v>
      </c>
      <c r="P447" s="139">
        <v>8.8699999999999992</v>
      </c>
      <c r="Q447" s="142">
        <f t="shared" si="8"/>
        <v>8.8620000000000001</v>
      </c>
      <c r="R447" s="142">
        <f t="shared" si="9"/>
        <v>8.8539999999999992</v>
      </c>
      <c r="S447" s="142">
        <f t="shared" si="10"/>
        <v>8.8460000000000001</v>
      </c>
      <c r="T447" s="142">
        <f t="shared" si="11"/>
        <v>8.8379999999999992</v>
      </c>
      <c r="U447" s="146">
        <v>8.83</v>
      </c>
    </row>
    <row r="448" spans="1:21">
      <c r="A448" s="147">
        <v>42494</v>
      </c>
      <c r="B448" s="144">
        <v>9.66</v>
      </c>
      <c r="C448" s="139">
        <v>9.42</v>
      </c>
      <c r="D448" s="145">
        <v>9.2899999999999991</v>
      </c>
      <c r="E448" s="141">
        <f t="shared" si="0"/>
        <v>9.2049999999999983</v>
      </c>
      <c r="F448" s="145">
        <v>9.1199999999999992</v>
      </c>
      <c r="G448" s="141">
        <f t="shared" si="1"/>
        <v>9.0649999999999995</v>
      </c>
      <c r="H448" s="139">
        <v>9.01</v>
      </c>
      <c r="I448" s="142">
        <f t="shared" si="2"/>
        <v>8.99</v>
      </c>
      <c r="J448" s="142">
        <f t="shared" si="3"/>
        <v>8.9699999999999989</v>
      </c>
      <c r="K448" s="145">
        <v>8.9499999999999993</v>
      </c>
      <c r="L448" s="141">
        <f t="shared" si="4"/>
        <v>8.9379999999999988</v>
      </c>
      <c r="M448" s="141">
        <f t="shared" si="5"/>
        <v>8.9260000000000002</v>
      </c>
      <c r="N448" s="141">
        <f t="shared" si="6"/>
        <v>8.9139999999999997</v>
      </c>
      <c r="O448" s="141">
        <f t="shared" si="7"/>
        <v>8.902000000000001</v>
      </c>
      <c r="P448" s="139">
        <v>8.89</v>
      </c>
      <c r="Q448" s="142">
        <f t="shared" si="8"/>
        <v>8.8819999999999997</v>
      </c>
      <c r="R448" s="142">
        <f t="shared" si="9"/>
        <v>8.8740000000000006</v>
      </c>
      <c r="S448" s="142">
        <f t="shared" si="10"/>
        <v>8.8659999999999997</v>
      </c>
      <c r="T448" s="142">
        <f t="shared" si="11"/>
        <v>8.8580000000000005</v>
      </c>
      <c r="U448" s="146">
        <v>8.85</v>
      </c>
    </row>
    <row r="449" spans="1:21">
      <c r="A449" s="147">
        <v>42489</v>
      </c>
      <c r="B449" s="144">
        <v>9.6</v>
      </c>
      <c r="C449" s="139">
        <v>9.39</v>
      </c>
      <c r="D449" s="145">
        <v>9.24</v>
      </c>
      <c r="E449" s="141">
        <f t="shared" si="0"/>
        <v>9.1150000000000002</v>
      </c>
      <c r="F449" s="145">
        <v>8.99</v>
      </c>
      <c r="G449" s="141">
        <f t="shared" si="1"/>
        <v>8.9250000000000007</v>
      </c>
      <c r="H449" s="139">
        <v>8.86</v>
      </c>
      <c r="I449" s="142">
        <f t="shared" si="2"/>
        <v>8.8466666666666658</v>
      </c>
      <c r="J449" s="142">
        <f t="shared" si="3"/>
        <v>8.8333333333333339</v>
      </c>
      <c r="K449" s="145">
        <v>8.82</v>
      </c>
      <c r="L449" s="141">
        <f t="shared" si="4"/>
        <v>8.8119999999999994</v>
      </c>
      <c r="M449" s="141">
        <f t="shared" si="5"/>
        <v>8.8040000000000003</v>
      </c>
      <c r="N449" s="141">
        <f t="shared" si="6"/>
        <v>8.7959999999999994</v>
      </c>
      <c r="O449" s="141">
        <f t="shared" si="7"/>
        <v>8.7880000000000003</v>
      </c>
      <c r="P449" s="139">
        <v>8.7799999999999994</v>
      </c>
      <c r="Q449" s="142">
        <f t="shared" si="8"/>
        <v>8.7739999999999991</v>
      </c>
      <c r="R449" s="142">
        <f t="shared" si="9"/>
        <v>8.7679999999999989</v>
      </c>
      <c r="S449" s="142">
        <f t="shared" si="10"/>
        <v>8.7620000000000005</v>
      </c>
      <c r="T449" s="142">
        <f t="shared" si="11"/>
        <v>8.7560000000000002</v>
      </c>
      <c r="U449" s="146">
        <v>8.75</v>
      </c>
    </row>
    <row r="450" spans="1:21">
      <c r="A450" s="147">
        <v>42488</v>
      </c>
      <c r="B450" s="144">
        <v>9.64</v>
      </c>
      <c r="C450" s="139">
        <v>9.42</v>
      </c>
      <c r="D450" s="145">
        <v>9.2899999999999991</v>
      </c>
      <c r="E450" s="141">
        <f t="shared" si="0"/>
        <v>9.2049999999999983</v>
      </c>
      <c r="F450" s="145">
        <v>9.1199999999999992</v>
      </c>
      <c r="G450" s="141">
        <f t="shared" si="1"/>
        <v>9.0749999999999993</v>
      </c>
      <c r="H450" s="139">
        <v>9.0299999999999994</v>
      </c>
      <c r="I450" s="142">
        <f t="shared" si="2"/>
        <v>9.02</v>
      </c>
      <c r="J450" s="142">
        <f t="shared" si="3"/>
        <v>9.01</v>
      </c>
      <c r="K450" s="145">
        <v>9</v>
      </c>
      <c r="L450" s="141">
        <f t="shared" si="4"/>
        <v>8.9960000000000004</v>
      </c>
      <c r="M450" s="141">
        <f t="shared" si="5"/>
        <v>8.9920000000000009</v>
      </c>
      <c r="N450" s="141">
        <f t="shared" si="6"/>
        <v>8.9879999999999995</v>
      </c>
      <c r="O450" s="141">
        <f t="shared" si="7"/>
        <v>8.984</v>
      </c>
      <c r="P450" s="139">
        <v>8.98</v>
      </c>
      <c r="Q450" s="142">
        <f t="shared" si="8"/>
        <v>8.98</v>
      </c>
      <c r="R450" s="142">
        <f t="shared" si="9"/>
        <v>8.98</v>
      </c>
      <c r="S450" s="142">
        <f t="shared" si="10"/>
        <v>8.98</v>
      </c>
      <c r="T450" s="142">
        <f t="shared" si="11"/>
        <v>8.98</v>
      </c>
      <c r="U450" s="146">
        <v>8.98</v>
      </c>
    </row>
    <row r="451" spans="1:21">
      <c r="A451" s="147">
        <v>42487</v>
      </c>
      <c r="B451" s="144">
        <v>9.66</v>
      </c>
      <c r="C451" s="139">
        <v>9.4700000000000006</v>
      </c>
      <c r="D451" s="145">
        <v>9.3699999999999992</v>
      </c>
      <c r="E451" s="141">
        <f t="shared" si="0"/>
        <v>9.3149999999999995</v>
      </c>
      <c r="F451" s="145">
        <v>9.26</v>
      </c>
      <c r="G451" s="141">
        <f t="shared" si="1"/>
        <v>9.23</v>
      </c>
      <c r="H451" s="139">
        <v>9.1999999999999993</v>
      </c>
      <c r="I451" s="142">
        <f t="shared" si="2"/>
        <v>9.19</v>
      </c>
      <c r="J451" s="142">
        <f t="shared" si="3"/>
        <v>9.18</v>
      </c>
      <c r="K451" s="145">
        <v>9.17</v>
      </c>
      <c r="L451" s="141">
        <f t="shared" si="4"/>
        <v>9.1679999999999993</v>
      </c>
      <c r="M451" s="141">
        <f t="shared" si="5"/>
        <v>9.1660000000000004</v>
      </c>
      <c r="N451" s="141">
        <f t="shared" si="6"/>
        <v>9.1639999999999997</v>
      </c>
      <c r="O451" s="141">
        <f t="shared" si="7"/>
        <v>9.1620000000000008</v>
      </c>
      <c r="P451" s="139">
        <v>9.16</v>
      </c>
      <c r="Q451" s="142">
        <f t="shared" si="8"/>
        <v>9.16</v>
      </c>
      <c r="R451" s="142">
        <f t="shared" si="9"/>
        <v>9.16</v>
      </c>
      <c r="S451" s="142">
        <f t="shared" si="10"/>
        <v>9.16</v>
      </c>
      <c r="T451" s="142">
        <f t="shared" si="11"/>
        <v>9.16</v>
      </c>
      <c r="U451" s="146">
        <v>9.16</v>
      </c>
    </row>
    <row r="452" spans="1:21">
      <c r="A452" s="147">
        <v>42486</v>
      </c>
      <c r="B452" s="144">
        <v>9.69</v>
      </c>
      <c r="C452" s="139">
        <v>9.4700000000000006</v>
      </c>
      <c r="D452" s="145">
        <v>9.3699999999999992</v>
      </c>
      <c r="E452" s="141">
        <f t="shared" si="0"/>
        <v>9.3249999999999993</v>
      </c>
      <c r="F452" s="145">
        <v>9.2799999999999994</v>
      </c>
      <c r="G452" s="141">
        <f t="shared" si="1"/>
        <v>9.26</v>
      </c>
      <c r="H452" s="139">
        <v>9.24</v>
      </c>
      <c r="I452" s="142">
        <f t="shared" si="2"/>
        <v>9.2333333333333343</v>
      </c>
      <c r="J452" s="142">
        <f t="shared" si="3"/>
        <v>9.2266666666666666</v>
      </c>
      <c r="K452" s="145">
        <v>9.2200000000000006</v>
      </c>
      <c r="L452" s="141">
        <f t="shared" si="4"/>
        <v>9.2160000000000011</v>
      </c>
      <c r="M452" s="141">
        <f t="shared" si="5"/>
        <v>9.2119999999999997</v>
      </c>
      <c r="N452" s="141">
        <f t="shared" si="6"/>
        <v>9.2080000000000002</v>
      </c>
      <c r="O452" s="141">
        <f t="shared" si="7"/>
        <v>9.2039999999999988</v>
      </c>
      <c r="P452" s="139">
        <v>9.1999999999999993</v>
      </c>
      <c r="Q452" s="142">
        <f t="shared" si="8"/>
        <v>9.1999999999999993</v>
      </c>
      <c r="R452" s="142">
        <f t="shared" si="9"/>
        <v>9.1999999999999993</v>
      </c>
      <c r="S452" s="142">
        <f t="shared" si="10"/>
        <v>9.1999999999999993</v>
      </c>
      <c r="T452" s="142">
        <f t="shared" si="11"/>
        <v>9.1999999999999993</v>
      </c>
      <c r="U452" s="146">
        <v>9.1999999999999993</v>
      </c>
    </row>
    <row r="453" spans="1:21">
      <c r="A453" s="147">
        <v>42485</v>
      </c>
      <c r="B453" s="144">
        <v>9.66</v>
      </c>
      <c r="C453" s="139">
        <v>9.4700000000000006</v>
      </c>
      <c r="D453" s="145">
        <v>9.3800000000000008</v>
      </c>
      <c r="E453" s="141">
        <f t="shared" si="0"/>
        <v>9.33</v>
      </c>
      <c r="F453" s="145">
        <v>9.2799999999999994</v>
      </c>
      <c r="G453" s="141">
        <f t="shared" si="1"/>
        <v>9.254999999999999</v>
      </c>
      <c r="H453" s="139">
        <v>9.23</v>
      </c>
      <c r="I453" s="142">
        <f t="shared" si="2"/>
        <v>9.2233333333333345</v>
      </c>
      <c r="J453" s="142">
        <f t="shared" si="3"/>
        <v>9.2166666666666668</v>
      </c>
      <c r="K453" s="145">
        <v>9.2100000000000009</v>
      </c>
      <c r="L453" s="141">
        <f t="shared" si="4"/>
        <v>9.2080000000000002</v>
      </c>
      <c r="M453" s="141">
        <f t="shared" si="5"/>
        <v>9.2059999999999995</v>
      </c>
      <c r="N453" s="141">
        <f t="shared" si="6"/>
        <v>9.2040000000000006</v>
      </c>
      <c r="O453" s="141">
        <f t="shared" si="7"/>
        <v>9.202</v>
      </c>
      <c r="P453" s="139">
        <v>9.1999999999999993</v>
      </c>
      <c r="Q453" s="142">
        <f t="shared" si="8"/>
        <v>9.1979999999999986</v>
      </c>
      <c r="R453" s="142">
        <f t="shared" si="9"/>
        <v>9.1959999999999997</v>
      </c>
      <c r="S453" s="142">
        <f t="shared" si="10"/>
        <v>9.1939999999999991</v>
      </c>
      <c r="T453" s="142">
        <f t="shared" si="11"/>
        <v>9.1920000000000002</v>
      </c>
      <c r="U453" s="146">
        <v>9.19</v>
      </c>
    </row>
    <row r="454" spans="1:21">
      <c r="A454" s="147">
        <v>42482</v>
      </c>
      <c r="B454" s="144">
        <v>9.61</v>
      </c>
      <c r="C454" s="139">
        <v>9.43</v>
      </c>
      <c r="D454" s="145">
        <v>9.35</v>
      </c>
      <c r="E454" s="141">
        <f t="shared" si="0"/>
        <v>9.3049999999999997</v>
      </c>
      <c r="F454" s="145">
        <v>9.26</v>
      </c>
      <c r="G454" s="141">
        <f t="shared" si="1"/>
        <v>9.23</v>
      </c>
      <c r="H454" s="139">
        <v>9.1999999999999993</v>
      </c>
      <c r="I454" s="142">
        <f t="shared" si="2"/>
        <v>9.19</v>
      </c>
      <c r="J454" s="142">
        <f t="shared" si="3"/>
        <v>9.18</v>
      </c>
      <c r="K454" s="145">
        <v>9.17</v>
      </c>
      <c r="L454" s="141">
        <f t="shared" si="4"/>
        <v>9.1679999999999993</v>
      </c>
      <c r="M454" s="141">
        <f t="shared" si="5"/>
        <v>9.1660000000000004</v>
      </c>
      <c r="N454" s="141">
        <f t="shared" si="6"/>
        <v>9.1639999999999997</v>
      </c>
      <c r="O454" s="141">
        <f t="shared" si="7"/>
        <v>9.1620000000000008</v>
      </c>
      <c r="P454" s="139">
        <v>9.16</v>
      </c>
      <c r="Q454" s="142">
        <f t="shared" si="8"/>
        <v>9.1579999999999995</v>
      </c>
      <c r="R454" s="142">
        <f t="shared" si="9"/>
        <v>9.1560000000000006</v>
      </c>
      <c r="S454" s="142">
        <f t="shared" si="10"/>
        <v>9.1539999999999999</v>
      </c>
      <c r="T454" s="142">
        <f t="shared" si="11"/>
        <v>9.152000000000001</v>
      </c>
      <c r="U454" s="146">
        <v>9.15</v>
      </c>
    </row>
    <row r="455" spans="1:21">
      <c r="A455" s="147">
        <v>42481</v>
      </c>
      <c r="B455" s="144">
        <v>9.58</v>
      </c>
      <c r="C455" s="139">
        <v>9.43</v>
      </c>
      <c r="D455" s="145">
        <v>9.36</v>
      </c>
      <c r="E455" s="141">
        <f t="shared" si="0"/>
        <v>9.2949999999999999</v>
      </c>
      <c r="F455" s="145">
        <v>9.23</v>
      </c>
      <c r="G455" s="141">
        <f t="shared" si="1"/>
        <v>9.1950000000000003</v>
      </c>
      <c r="H455" s="139">
        <v>9.16</v>
      </c>
      <c r="I455" s="142">
        <f t="shared" si="2"/>
        <v>9.15</v>
      </c>
      <c r="J455" s="142">
        <f t="shared" si="3"/>
        <v>9.14</v>
      </c>
      <c r="K455" s="145">
        <v>9.1300000000000008</v>
      </c>
      <c r="L455" s="141">
        <f t="shared" si="4"/>
        <v>9.1260000000000012</v>
      </c>
      <c r="M455" s="141">
        <f t="shared" si="5"/>
        <v>9.1219999999999999</v>
      </c>
      <c r="N455" s="141">
        <f t="shared" si="6"/>
        <v>9.1180000000000003</v>
      </c>
      <c r="O455" s="141">
        <f t="shared" si="7"/>
        <v>9.113999999999999</v>
      </c>
      <c r="P455" s="139">
        <v>9.11</v>
      </c>
      <c r="Q455" s="142">
        <f t="shared" si="8"/>
        <v>9.1079999999999988</v>
      </c>
      <c r="R455" s="142">
        <f t="shared" si="9"/>
        <v>9.1059999999999999</v>
      </c>
      <c r="S455" s="142">
        <f t="shared" si="10"/>
        <v>9.1039999999999992</v>
      </c>
      <c r="T455" s="142">
        <f t="shared" si="11"/>
        <v>9.1020000000000003</v>
      </c>
      <c r="U455" s="146">
        <v>9.1</v>
      </c>
    </row>
    <row r="456" spans="1:21">
      <c r="A456" s="147">
        <v>42480</v>
      </c>
      <c r="B456" s="144">
        <v>9.56</v>
      </c>
      <c r="C456" s="139">
        <v>9.36</v>
      </c>
      <c r="D456" s="145">
        <v>9.2799999999999994</v>
      </c>
      <c r="E456" s="141">
        <f t="shared" si="0"/>
        <v>9.2249999999999996</v>
      </c>
      <c r="F456" s="145">
        <v>9.17</v>
      </c>
      <c r="G456" s="141">
        <f t="shared" si="1"/>
        <v>9.14</v>
      </c>
      <c r="H456" s="139">
        <v>9.11</v>
      </c>
      <c r="I456" s="142">
        <f t="shared" si="2"/>
        <v>9.1</v>
      </c>
      <c r="J456" s="142">
        <f t="shared" si="3"/>
        <v>9.09</v>
      </c>
      <c r="K456" s="145">
        <v>9.08</v>
      </c>
      <c r="L456" s="141">
        <f t="shared" si="4"/>
        <v>9.0779999999999994</v>
      </c>
      <c r="M456" s="141">
        <f t="shared" si="5"/>
        <v>9.0760000000000005</v>
      </c>
      <c r="N456" s="141">
        <f t="shared" si="6"/>
        <v>9.0739999999999998</v>
      </c>
      <c r="O456" s="141">
        <f t="shared" si="7"/>
        <v>9.072000000000001</v>
      </c>
      <c r="P456" s="139">
        <v>9.07</v>
      </c>
      <c r="Q456" s="142">
        <f t="shared" si="8"/>
        <v>9.072000000000001</v>
      </c>
      <c r="R456" s="142">
        <f t="shared" si="9"/>
        <v>9.0739999999999998</v>
      </c>
      <c r="S456" s="142">
        <f t="shared" si="10"/>
        <v>9.0760000000000005</v>
      </c>
      <c r="T456" s="142">
        <f t="shared" si="11"/>
        <v>9.0779999999999994</v>
      </c>
      <c r="U456" s="146">
        <v>9.08</v>
      </c>
    </row>
    <row r="457" spans="1:21">
      <c r="A457" s="147">
        <v>42479</v>
      </c>
      <c r="B457" s="144">
        <v>9.67</v>
      </c>
      <c r="C457" s="139">
        <v>9.4600000000000009</v>
      </c>
      <c r="D457" s="145">
        <v>9.35</v>
      </c>
      <c r="E457" s="141">
        <f t="shared" si="0"/>
        <v>9.2949999999999999</v>
      </c>
      <c r="F457" s="145">
        <v>9.24</v>
      </c>
      <c r="G457" s="141">
        <f t="shared" si="1"/>
        <v>9.2199999999999989</v>
      </c>
      <c r="H457" s="139">
        <v>9.1999999999999993</v>
      </c>
      <c r="I457" s="142">
        <f t="shared" si="2"/>
        <v>9.1866666666666656</v>
      </c>
      <c r="J457" s="142">
        <f t="shared" si="3"/>
        <v>9.1733333333333338</v>
      </c>
      <c r="K457" s="145">
        <v>9.16</v>
      </c>
      <c r="L457" s="141">
        <f t="shared" si="4"/>
        <v>9.1560000000000006</v>
      </c>
      <c r="M457" s="141">
        <f t="shared" si="5"/>
        <v>9.152000000000001</v>
      </c>
      <c r="N457" s="141">
        <f t="shared" si="6"/>
        <v>9.1479999999999997</v>
      </c>
      <c r="O457" s="141">
        <f t="shared" si="7"/>
        <v>9.1440000000000001</v>
      </c>
      <c r="P457" s="139">
        <v>9.14</v>
      </c>
      <c r="Q457" s="142">
        <f t="shared" si="8"/>
        <v>9.136000000000001</v>
      </c>
      <c r="R457" s="142">
        <f t="shared" si="9"/>
        <v>9.1319999999999997</v>
      </c>
      <c r="S457" s="142">
        <f t="shared" si="10"/>
        <v>9.1280000000000001</v>
      </c>
      <c r="T457" s="142">
        <f t="shared" si="11"/>
        <v>9.1239999999999988</v>
      </c>
      <c r="U457" s="146">
        <v>9.1199999999999992</v>
      </c>
    </row>
    <row r="458" spans="1:21">
      <c r="A458" s="147">
        <v>42478</v>
      </c>
      <c r="B458" s="144">
        <v>9.7100000000000009</v>
      </c>
      <c r="C458" s="139">
        <v>9.49</v>
      </c>
      <c r="D458" s="145">
        <v>9.4</v>
      </c>
      <c r="E458" s="141">
        <f t="shared" si="0"/>
        <v>9.3500000000000014</v>
      </c>
      <c r="F458" s="145">
        <v>9.3000000000000007</v>
      </c>
      <c r="G458" s="141">
        <f t="shared" si="1"/>
        <v>9.27</v>
      </c>
      <c r="H458" s="139">
        <v>9.24</v>
      </c>
      <c r="I458" s="142">
        <f t="shared" si="2"/>
        <v>9.2266666666666666</v>
      </c>
      <c r="J458" s="142">
        <f t="shared" si="3"/>
        <v>9.2133333333333329</v>
      </c>
      <c r="K458" s="145">
        <v>9.1999999999999993</v>
      </c>
      <c r="L458" s="141">
        <f t="shared" si="4"/>
        <v>9.1979999999999986</v>
      </c>
      <c r="M458" s="141">
        <f t="shared" si="5"/>
        <v>9.1959999999999997</v>
      </c>
      <c r="N458" s="141">
        <f t="shared" si="6"/>
        <v>9.1939999999999991</v>
      </c>
      <c r="O458" s="141">
        <f t="shared" si="7"/>
        <v>9.1920000000000002</v>
      </c>
      <c r="P458" s="139">
        <v>9.19</v>
      </c>
      <c r="Q458" s="142">
        <f t="shared" si="8"/>
        <v>9.19</v>
      </c>
      <c r="R458" s="142">
        <f t="shared" si="9"/>
        <v>9.19</v>
      </c>
      <c r="S458" s="142">
        <f t="shared" si="10"/>
        <v>9.19</v>
      </c>
      <c r="T458" s="142">
        <f t="shared" si="11"/>
        <v>9.19</v>
      </c>
      <c r="U458" s="146">
        <v>9.19</v>
      </c>
    </row>
    <row r="459" spans="1:21">
      <c r="A459" s="147">
        <v>42475</v>
      </c>
      <c r="B459" s="144">
        <v>9.75</v>
      </c>
      <c r="C459" s="139">
        <v>9.5299999999999994</v>
      </c>
      <c r="D459" s="145">
        <v>9.4</v>
      </c>
      <c r="E459" s="141">
        <f t="shared" si="0"/>
        <v>9.3350000000000009</v>
      </c>
      <c r="F459" s="145">
        <v>9.27</v>
      </c>
      <c r="G459" s="141">
        <f t="shared" si="1"/>
        <v>9.245000000000001</v>
      </c>
      <c r="H459" s="139">
        <v>9.2200000000000006</v>
      </c>
      <c r="I459" s="142">
        <f t="shared" si="2"/>
        <v>9.2133333333333329</v>
      </c>
      <c r="J459" s="142">
        <f t="shared" si="3"/>
        <v>9.206666666666667</v>
      </c>
      <c r="K459" s="145">
        <v>9.1999999999999993</v>
      </c>
      <c r="L459" s="141">
        <f t="shared" si="4"/>
        <v>9.1979999999999986</v>
      </c>
      <c r="M459" s="141">
        <f t="shared" si="5"/>
        <v>9.1959999999999997</v>
      </c>
      <c r="N459" s="141">
        <f t="shared" si="6"/>
        <v>9.1939999999999991</v>
      </c>
      <c r="O459" s="141">
        <f t="shared" si="7"/>
        <v>9.1920000000000002</v>
      </c>
      <c r="P459" s="139">
        <v>9.19</v>
      </c>
      <c r="Q459" s="142">
        <f t="shared" si="8"/>
        <v>9.1859999999999999</v>
      </c>
      <c r="R459" s="142">
        <f t="shared" si="9"/>
        <v>9.1820000000000004</v>
      </c>
      <c r="S459" s="142">
        <f t="shared" si="10"/>
        <v>9.177999999999999</v>
      </c>
      <c r="T459" s="142">
        <f t="shared" si="11"/>
        <v>9.1739999999999995</v>
      </c>
      <c r="U459" s="146">
        <v>9.17</v>
      </c>
    </row>
    <row r="460" spans="1:21">
      <c r="A460" s="147">
        <v>42474</v>
      </c>
      <c r="B460" s="144">
        <v>9.6999999999999993</v>
      </c>
      <c r="C460" s="139">
        <v>9.48</v>
      </c>
      <c r="D460" s="145">
        <v>9.39</v>
      </c>
      <c r="E460" s="141">
        <f t="shared" si="0"/>
        <v>9.34</v>
      </c>
      <c r="F460" s="145">
        <v>9.2899999999999991</v>
      </c>
      <c r="G460" s="141">
        <f t="shared" si="1"/>
        <v>9.26</v>
      </c>
      <c r="H460" s="139">
        <v>9.23</v>
      </c>
      <c r="I460" s="142">
        <f t="shared" si="2"/>
        <v>9.2200000000000006</v>
      </c>
      <c r="J460" s="142">
        <f t="shared" si="3"/>
        <v>9.2099999999999991</v>
      </c>
      <c r="K460" s="145">
        <v>9.1999999999999993</v>
      </c>
      <c r="L460" s="141">
        <f t="shared" si="4"/>
        <v>9.1959999999999997</v>
      </c>
      <c r="M460" s="141">
        <f t="shared" si="5"/>
        <v>9.1920000000000002</v>
      </c>
      <c r="N460" s="141">
        <f t="shared" si="6"/>
        <v>9.1879999999999988</v>
      </c>
      <c r="O460" s="141">
        <f t="shared" si="7"/>
        <v>9.1839999999999993</v>
      </c>
      <c r="P460" s="139">
        <v>9.18</v>
      </c>
      <c r="Q460" s="142">
        <f t="shared" si="8"/>
        <v>9.177999999999999</v>
      </c>
      <c r="R460" s="142">
        <f t="shared" si="9"/>
        <v>9.1760000000000002</v>
      </c>
      <c r="S460" s="142">
        <f t="shared" si="10"/>
        <v>9.1739999999999995</v>
      </c>
      <c r="T460" s="142">
        <f t="shared" si="11"/>
        <v>9.1720000000000006</v>
      </c>
      <c r="U460" s="146">
        <v>9.17</v>
      </c>
    </row>
    <row r="461" spans="1:21">
      <c r="A461" s="147">
        <v>42473</v>
      </c>
      <c r="B461" s="144">
        <v>9.6999999999999993</v>
      </c>
      <c r="C461" s="139">
        <v>9.51</v>
      </c>
      <c r="D461" s="145">
        <v>9.4</v>
      </c>
      <c r="E461" s="141">
        <f t="shared" si="0"/>
        <v>9.34</v>
      </c>
      <c r="F461" s="145">
        <v>9.2799999999999994</v>
      </c>
      <c r="G461" s="141">
        <f t="shared" si="1"/>
        <v>9.25</v>
      </c>
      <c r="H461" s="139">
        <v>9.2200000000000006</v>
      </c>
      <c r="I461" s="142">
        <f t="shared" si="2"/>
        <v>9.2100000000000009</v>
      </c>
      <c r="J461" s="142">
        <f t="shared" si="3"/>
        <v>9.1999999999999993</v>
      </c>
      <c r="K461" s="145">
        <v>9.19</v>
      </c>
      <c r="L461" s="141">
        <f t="shared" si="4"/>
        <v>9.1859999999999999</v>
      </c>
      <c r="M461" s="141">
        <f t="shared" si="5"/>
        <v>9.1820000000000004</v>
      </c>
      <c r="N461" s="141">
        <f t="shared" si="6"/>
        <v>9.177999999999999</v>
      </c>
      <c r="O461" s="141">
        <f t="shared" si="7"/>
        <v>9.1739999999999995</v>
      </c>
      <c r="P461" s="139">
        <v>9.17</v>
      </c>
      <c r="Q461" s="142">
        <f t="shared" si="8"/>
        <v>9.1660000000000004</v>
      </c>
      <c r="R461" s="142">
        <f t="shared" si="9"/>
        <v>9.1620000000000008</v>
      </c>
      <c r="S461" s="142">
        <f t="shared" si="10"/>
        <v>9.1579999999999995</v>
      </c>
      <c r="T461" s="142">
        <f t="shared" si="11"/>
        <v>9.1539999999999999</v>
      </c>
      <c r="U461" s="146">
        <v>9.15</v>
      </c>
    </row>
    <row r="462" spans="1:21">
      <c r="A462" s="147">
        <v>42472</v>
      </c>
      <c r="B462" s="144">
        <v>9.69</v>
      </c>
      <c r="C462" s="139">
        <v>9.48</v>
      </c>
      <c r="D462" s="145">
        <v>9.35</v>
      </c>
      <c r="E462" s="141">
        <f t="shared" si="0"/>
        <v>9.2949999999999999</v>
      </c>
      <c r="F462" s="145">
        <v>9.24</v>
      </c>
      <c r="G462" s="141">
        <f t="shared" si="1"/>
        <v>9.2149999999999999</v>
      </c>
      <c r="H462" s="139">
        <v>9.19</v>
      </c>
      <c r="I462" s="142">
        <f t="shared" si="2"/>
        <v>9.1766666666666659</v>
      </c>
      <c r="J462" s="142">
        <f t="shared" si="3"/>
        <v>9.163333333333334</v>
      </c>
      <c r="K462" s="145">
        <v>9.15</v>
      </c>
      <c r="L462" s="141">
        <f t="shared" si="4"/>
        <v>9.1419999999999995</v>
      </c>
      <c r="M462" s="141">
        <f t="shared" si="5"/>
        <v>9.1340000000000003</v>
      </c>
      <c r="N462" s="141">
        <f t="shared" si="6"/>
        <v>9.1259999999999994</v>
      </c>
      <c r="O462" s="141">
        <f t="shared" si="7"/>
        <v>9.1180000000000003</v>
      </c>
      <c r="P462" s="139">
        <v>9.11</v>
      </c>
      <c r="Q462" s="142">
        <f t="shared" si="8"/>
        <v>9.1059999999999999</v>
      </c>
      <c r="R462" s="142">
        <f t="shared" si="9"/>
        <v>9.1020000000000003</v>
      </c>
      <c r="S462" s="142">
        <f t="shared" si="10"/>
        <v>9.097999999999999</v>
      </c>
      <c r="T462" s="142">
        <f t="shared" si="11"/>
        <v>9.0939999999999994</v>
      </c>
      <c r="U462" s="146">
        <v>9.09</v>
      </c>
    </row>
    <row r="463" spans="1:21">
      <c r="A463" s="147">
        <v>42471</v>
      </c>
      <c r="B463" s="144">
        <v>9.66</v>
      </c>
      <c r="C463" s="139">
        <v>9.4700000000000006</v>
      </c>
      <c r="D463" s="145">
        <v>9.3800000000000008</v>
      </c>
      <c r="E463" s="141">
        <f t="shared" si="0"/>
        <v>9.32</v>
      </c>
      <c r="F463" s="145">
        <v>9.26</v>
      </c>
      <c r="G463" s="141">
        <f t="shared" si="1"/>
        <v>9.2249999999999996</v>
      </c>
      <c r="H463" s="139">
        <v>9.19</v>
      </c>
      <c r="I463" s="142">
        <f t="shared" si="2"/>
        <v>9.1766666666666659</v>
      </c>
      <c r="J463" s="142">
        <f t="shared" si="3"/>
        <v>9.163333333333334</v>
      </c>
      <c r="K463" s="145">
        <v>9.15</v>
      </c>
      <c r="L463" s="141">
        <f t="shared" si="4"/>
        <v>9.1460000000000008</v>
      </c>
      <c r="M463" s="141">
        <f t="shared" si="5"/>
        <v>9.1420000000000012</v>
      </c>
      <c r="N463" s="141">
        <f t="shared" si="6"/>
        <v>9.1379999999999999</v>
      </c>
      <c r="O463" s="141">
        <f t="shared" si="7"/>
        <v>9.1340000000000003</v>
      </c>
      <c r="P463" s="139">
        <v>9.1300000000000008</v>
      </c>
      <c r="Q463" s="142">
        <f t="shared" si="8"/>
        <v>9.1280000000000001</v>
      </c>
      <c r="R463" s="142">
        <f t="shared" si="9"/>
        <v>9.1259999999999994</v>
      </c>
      <c r="S463" s="142">
        <f t="shared" si="10"/>
        <v>9.1240000000000006</v>
      </c>
      <c r="T463" s="142">
        <f t="shared" si="11"/>
        <v>9.1219999999999999</v>
      </c>
      <c r="U463" s="146">
        <v>9.1199999999999992</v>
      </c>
    </row>
    <row r="464" spans="1:21">
      <c r="A464" s="147">
        <v>42468</v>
      </c>
      <c r="B464" s="144">
        <v>9.77</v>
      </c>
      <c r="C464" s="139">
        <v>9.5399999999999991</v>
      </c>
      <c r="D464" s="145">
        <v>9.42</v>
      </c>
      <c r="E464" s="141">
        <f t="shared" si="0"/>
        <v>9.36</v>
      </c>
      <c r="F464" s="145">
        <v>9.3000000000000007</v>
      </c>
      <c r="G464" s="141">
        <f t="shared" si="1"/>
        <v>9.2650000000000006</v>
      </c>
      <c r="H464" s="139">
        <v>9.23</v>
      </c>
      <c r="I464" s="142">
        <f t="shared" si="2"/>
        <v>9.2200000000000006</v>
      </c>
      <c r="J464" s="142">
        <f t="shared" si="3"/>
        <v>9.2099999999999991</v>
      </c>
      <c r="K464" s="145">
        <v>9.1999999999999993</v>
      </c>
      <c r="L464" s="141">
        <f t="shared" si="4"/>
        <v>9.1939999999999991</v>
      </c>
      <c r="M464" s="141">
        <f t="shared" si="5"/>
        <v>9.1879999999999988</v>
      </c>
      <c r="N464" s="141">
        <f t="shared" si="6"/>
        <v>9.1820000000000004</v>
      </c>
      <c r="O464" s="141">
        <f t="shared" si="7"/>
        <v>9.1760000000000002</v>
      </c>
      <c r="P464" s="139">
        <v>9.17</v>
      </c>
      <c r="Q464" s="142">
        <f t="shared" si="8"/>
        <v>9.1660000000000004</v>
      </c>
      <c r="R464" s="142">
        <f t="shared" si="9"/>
        <v>9.1620000000000008</v>
      </c>
      <c r="S464" s="142">
        <f t="shared" si="10"/>
        <v>9.1579999999999995</v>
      </c>
      <c r="T464" s="142">
        <f t="shared" si="11"/>
        <v>9.1539999999999999</v>
      </c>
      <c r="U464" s="146">
        <v>9.15</v>
      </c>
    </row>
    <row r="465" spans="1:21">
      <c r="A465" s="147">
        <v>42467</v>
      </c>
      <c r="B465" s="144">
        <v>9.77</v>
      </c>
      <c r="C465" s="139">
        <v>9.5399999999999991</v>
      </c>
      <c r="D465" s="145">
        <v>9.43</v>
      </c>
      <c r="E465" s="141">
        <f t="shared" si="0"/>
        <v>9.39</v>
      </c>
      <c r="F465" s="145">
        <v>9.35</v>
      </c>
      <c r="G465" s="141">
        <f t="shared" si="1"/>
        <v>9.3350000000000009</v>
      </c>
      <c r="H465" s="139">
        <v>9.32</v>
      </c>
      <c r="I465" s="142">
        <f t="shared" si="2"/>
        <v>9.3166666666666664</v>
      </c>
      <c r="J465" s="142">
        <f t="shared" si="3"/>
        <v>9.3133333333333344</v>
      </c>
      <c r="K465" s="145">
        <v>9.31</v>
      </c>
      <c r="L465" s="141">
        <f t="shared" si="4"/>
        <v>9.3040000000000003</v>
      </c>
      <c r="M465" s="141">
        <f t="shared" si="5"/>
        <v>9.298</v>
      </c>
      <c r="N465" s="141">
        <f t="shared" si="6"/>
        <v>9.2919999999999998</v>
      </c>
      <c r="O465" s="141">
        <f t="shared" si="7"/>
        <v>9.2859999999999996</v>
      </c>
      <c r="P465" s="139">
        <v>9.2799999999999994</v>
      </c>
      <c r="Q465" s="142">
        <f t="shared" si="8"/>
        <v>9.2739999999999991</v>
      </c>
      <c r="R465" s="142">
        <f t="shared" si="9"/>
        <v>9.2679999999999989</v>
      </c>
      <c r="S465" s="142">
        <f t="shared" si="10"/>
        <v>9.2620000000000005</v>
      </c>
      <c r="T465" s="142">
        <f t="shared" si="11"/>
        <v>9.2560000000000002</v>
      </c>
      <c r="U465" s="146">
        <v>9.25</v>
      </c>
    </row>
    <row r="466" spans="1:21">
      <c r="A466" s="147">
        <v>42466</v>
      </c>
      <c r="B466" s="144">
        <v>9.8000000000000007</v>
      </c>
      <c r="C466" s="139">
        <v>9.49</v>
      </c>
      <c r="D466" s="145">
        <v>9.36</v>
      </c>
      <c r="E466" s="141">
        <f t="shared" si="0"/>
        <v>9.3049999999999997</v>
      </c>
      <c r="F466" s="145">
        <v>9.25</v>
      </c>
      <c r="G466" s="141">
        <f t="shared" si="1"/>
        <v>9.2199999999999989</v>
      </c>
      <c r="H466" s="139">
        <v>9.19</v>
      </c>
      <c r="I466" s="142">
        <f t="shared" si="2"/>
        <v>9.1766666666666659</v>
      </c>
      <c r="J466" s="142">
        <f t="shared" si="3"/>
        <v>9.163333333333334</v>
      </c>
      <c r="K466" s="145">
        <v>9.15</v>
      </c>
      <c r="L466" s="141">
        <f t="shared" si="4"/>
        <v>9.1460000000000008</v>
      </c>
      <c r="M466" s="141">
        <f t="shared" si="5"/>
        <v>9.1420000000000012</v>
      </c>
      <c r="N466" s="141">
        <f t="shared" si="6"/>
        <v>9.1379999999999999</v>
      </c>
      <c r="O466" s="141">
        <f t="shared" si="7"/>
        <v>9.1340000000000003</v>
      </c>
      <c r="P466" s="139">
        <v>9.1300000000000008</v>
      </c>
      <c r="Q466" s="142">
        <f t="shared" si="8"/>
        <v>9.1280000000000001</v>
      </c>
      <c r="R466" s="142">
        <f t="shared" si="9"/>
        <v>9.1259999999999994</v>
      </c>
      <c r="S466" s="142">
        <f t="shared" si="10"/>
        <v>9.1240000000000006</v>
      </c>
      <c r="T466" s="142">
        <f t="shared" si="11"/>
        <v>9.1219999999999999</v>
      </c>
      <c r="U466" s="146">
        <v>9.1199999999999992</v>
      </c>
    </row>
    <row r="467" spans="1:21">
      <c r="A467" s="147">
        <v>42465</v>
      </c>
      <c r="B467" s="144">
        <v>9.83</v>
      </c>
      <c r="C467" s="139">
        <v>9.5</v>
      </c>
      <c r="D467" s="145">
        <v>9.3699999999999992</v>
      </c>
      <c r="E467" s="141">
        <f t="shared" si="0"/>
        <v>9.32</v>
      </c>
      <c r="F467" s="145">
        <v>9.27</v>
      </c>
      <c r="G467" s="141">
        <f t="shared" si="1"/>
        <v>9.25</v>
      </c>
      <c r="H467" s="139">
        <v>9.23</v>
      </c>
      <c r="I467" s="142">
        <f t="shared" si="2"/>
        <v>9.2200000000000006</v>
      </c>
      <c r="J467" s="142">
        <f t="shared" si="3"/>
        <v>9.2099999999999991</v>
      </c>
      <c r="K467" s="145">
        <v>9.1999999999999993</v>
      </c>
      <c r="L467" s="141">
        <f t="shared" si="4"/>
        <v>9.1920000000000002</v>
      </c>
      <c r="M467" s="141">
        <f t="shared" si="5"/>
        <v>9.1839999999999993</v>
      </c>
      <c r="N467" s="141">
        <f t="shared" si="6"/>
        <v>9.1760000000000002</v>
      </c>
      <c r="O467" s="141">
        <f t="shared" si="7"/>
        <v>9.1679999999999993</v>
      </c>
      <c r="P467" s="139">
        <v>9.16</v>
      </c>
      <c r="Q467" s="142">
        <f t="shared" si="8"/>
        <v>9.1560000000000006</v>
      </c>
      <c r="R467" s="142">
        <f t="shared" si="9"/>
        <v>9.152000000000001</v>
      </c>
      <c r="S467" s="142">
        <f t="shared" si="10"/>
        <v>9.1479999999999997</v>
      </c>
      <c r="T467" s="142">
        <f t="shared" si="11"/>
        <v>9.1440000000000001</v>
      </c>
      <c r="U467" s="146">
        <v>9.14</v>
      </c>
    </row>
    <row r="468" spans="1:21">
      <c r="A468" s="147">
        <v>42464</v>
      </c>
      <c r="B468" s="144">
        <v>9.85</v>
      </c>
      <c r="C468" s="139">
        <v>9.5399999999999991</v>
      </c>
      <c r="D468" s="145">
        <v>9.36</v>
      </c>
      <c r="E468" s="141">
        <f t="shared" si="0"/>
        <v>9.2799999999999994</v>
      </c>
      <c r="F468" s="145">
        <v>9.1999999999999993</v>
      </c>
      <c r="G468" s="141">
        <f t="shared" si="1"/>
        <v>9.1750000000000007</v>
      </c>
      <c r="H468" s="139">
        <v>9.15</v>
      </c>
      <c r="I468" s="142">
        <f t="shared" si="2"/>
        <v>9.1366666666666667</v>
      </c>
      <c r="J468" s="142">
        <f t="shared" si="3"/>
        <v>9.1233333333333331</v>
      </c>
      <c r="K468" s="145">
        <v>9.11</v>
      </c>
      <c r="L468" s="141">
        <f t="shared" si="4"/>
        <v>9.1</v>
      </c>
      <c r="M468" s="141">
        <f t="shared" si="5"/>
        <v>9.09</v>
      </c>
      <c r="N468" s="141">
        <f t="shared" si="6"/>
        <v>9.08</v>
      </c>
      <c r="O468" s="141">
        <f t="shared" si="7"/>
        <v>9.07</v>
      </c>
      <c r="P468" s="139">
        <v>9.06</v>
      </c>
      <c r="Q468" s="142">
        <f t="shared" si="8"/>
        <v>9.0560000000000009</v>
      </c>
      <c r="R468" s="142">
        <f t="shared" si="9"/>
        <v>9.0519999999999996</v>
      </c>
      <c r="S468" s="142">
        <f t="shared" si="10"/>
        <v>9.048</v>
      </c>
      <c r="T468" s="142">
        <f t="shared" si="11"/>
        <v>9.0439999999999987</v>
      </c>
      <c r="U468" s="146">
        <v>9.0399999999999991</v>
      </c>
    </row>
    <row r="469" spans="1:21">
      <c r="A469" s="147">
        <v>42461</v>
      </c>
      <c r="B469" s="144">
        <v>9.84</v>
      </c>
      <c r="C469" s="139">
        <v>9.4700000000000006</v>
      </c>
      <c r="D469" s="145">
        <v>9.3000000000000007</v>
      </c>
      <c r="E469" s="141">
        <f t="shared" si="0"/>
        <v>9.245000000000001</v>
      </c>
      <c r="F469" s="145">
        <v>9.19</v>
      </c>
      <c r="G469" s="141">
        <f t="shared" si="1"/>
        <v>9.17</v>
      </c>
      <c r="H469" s="139">
        <v>9.15</v>
      </c>
      <c r="I469" s="142">
        <f t="shared" si="2"/>
        <v>9.1366666666666667</v>
      </c>
      <c r="J469" s="142">
        <f t="shared" si="3"/>
        <v>9.1233333333333331</v>
      </c>
      <c r="K469" s="145">
        <v>9.11</v>
      </c>
      <c r="L469" s="141">
        <f t="shared" si="4"/>
        <v>9.1</v>
      </c>
      <c r="M469" s="141">
        <f t="shared" si="5"/>
        <v>9.09</v>
      </c>
      <c r="N469" s="141">
        <f t="shared" si="6"/>
        <v>9.08</v>
      </c>
      <c r="O469" s="141">
        <f t="shared" si="7"/>
        <v>9.07</v>
      </c>
      <c r="P469" s="139">
        <v>9.06</v>
      </c>
      <c r="Q469" s="142">
        <f t="shared" si="8"/>
        <v>9.0540000000000003</v>
      </c>
      <c r="R469" s="142">
        <f t="shared" si="9"/>
        <v>9.048</v>
      </c>
      <c r="S469" s="142">
        <f t="shared" si="10"/>
        <v>9.0419999999999998</v>
      </c>
      <c r="T469" s="142">
        <f t="shared" si="11"/>
        <v>9.0359999999999996</v>
      </c>
      <c r="U469" s="146">
        <v>9.0299999999999994</v>
      </c>
    </row>
    <row r="470" spans="1:21">
      <c r="A470" s="147">
        <v>42460</v>
      </c>
      <c r="B470" s="144">
        <v>9.8800000000000008</v>
      </c>
      <c r="C470" s="139">
        <v>9.48</v>
      </c>
      <c r="D470" s="145">
        <v>9.2799999999999994</v>
      </c>
      <c r="E470" s="141">
        <f t="shared" si="0"/>
        <v>9.2050000000000001</v>
      </c>
      <c r="F470" s="145">
        <v>9.1300000000000008</v>
      </c>
      <c r="G470" s="141">
        <f t="shared" si="1"/>
        <v>9.1050000000000004</v>
      </c>
      <c r="H470" s="139">
        <v>9.08</v>
      </c>
      <c r="I470" s="142">
        <f t="shared" si="2"/>
        <v>9.0666666666666664</v>
      </c>
      <c r="J470" s="142">
        <f t="shared" si="3"/>
        <v>9.0533333333333328</v>
      </c>
      <c r="K470" s="145">
        <v>9.0399999999999991</v>
      </c>
      <c r="L470" s="141">
        <f t="shared" si="4"/>
        <v>9.0339999999999989</v>
      </c>
      <c r="M470" s="141">
        <f t="shared" si="5"/>
        <v>9.0279999999999987</v>
      </c>
      <c r="N470" s="141">
        <f t="shared" si="6"/>
        <v>9.0220000000000002</v>
      </c>
      <c r="O470" s="141">
        <f t="shared" si="7"/>
        <v>9.016</v>
      </c>
      <c r="P470" s="139">
        <v>9.01</v>
      </c>
      <c r="Q470" s="142">
        <f t="shared" si="8"/>
        <v>9.0079999999999991</v>
      </c>
      <c r="R470" s="142">
        <f t="shared" si="9"/>
        <v>9.0060000000000002</v>
      </c>
      <c r="S470" s="142">
        <f t="shared" si="10"/>
        <v>9.0039999999999996</v>
      </c>
      <c r="T470" s="142">
        <f t="shared" si="11"/>
        <v>9.0020000000000007</v>
      </c>
      <c r="U470" s="146">
        <v>9</v>
      </c>
    </row>
    <row r="471" spans="1:21">
      <c r="A471" s="147">
        <v>42459</v>
      </c>
      <c r="B471" s="144">
        <v>9.67</v>
      </c>
      <c r="C471" s="139">
        <v>9.39</v>
      </c>
      <c r="D471" s="145">
        <v>9.27</v>
      </c>
      <c r="E471" s="141">
        <f t="shared" si="0"/>
        <v>9.2199999999999989</v>
      </c>
      <c r="F471" s="145">
        <v>9.17</v>
      </c>
      <c r="G471" s="141">
        <f t="shared" si="1"/>
        <v>9.15</v>
      </c>
      <c r="H471" s="139">
        <v>9.1300000000000008</v>
      </c>
      <c r="I471" s="142">
        <f t="shared" si="2"/>
        <v>9.1133333333333333</v>
      </c>
      <c r="J471" s="142">
        <f t="shared" si="3"/>
        <v>9.0966666666666676</v>
      </c>
      <c r="K471" s="145">
        <v>9.08</v>
      </c>
      <c r="L471" s="141">
        <f t="shared" si="4"/>
        <v>9.0739999999999998</v>
      </c>
      <c r="M471" s="141">
        <f t="shared" si="5"/>
        <v>9.0679999999999996</v>
      </c>
      <c r="N471" s="141">
        <f t="shared" si="6"/>
        <v>9.0620000000000012</v>
      </c>
      <c r="O471" s="141">
        <f t="shared" si="7"/>
        <v>9.0560000000000009</v>
      </c>
      <c r="P471" s="139">
        <v>9.0500000000000007</v>
      </c>
      <c r="Q471" s="142">
        <f t="shared" si="8"/>
        <v>9.048</v>
      </c>
      <c r="R471" s="142">
        <f t="shared" si="9"/>
        <v>9.0459999999999994</v>
      </c>
      <c r="S471" s="142">
        <f t="shared" si="10"/>
        <v>9.0440000000000005</v>
      </c>
      <c r="T471" s="142">
        <f t="shared" si="11"/>
        <v>9.0419999999999998</v>
      </c>
      <c r="U471" s="146">
        <v>9.0399999999999991</v>
      </c>
    </row>
    <row r="472" spans="1:21">
      <c r="A472" s="147">
        <v>42458</v>
      </c>
      <c r="B472" s="144">
        <v>9.66</v>
      </c>
      <c r="C472" s="139">
        <v>9.43</v>
      </c>
      <c r="D472" s="145">
        <v>9.35</v>
      </c>
      <c r="E472" s="141">
        <f t="shared" si="0"/>
        <v>9.32</v>
      </c>
      <c r="F472" s="145">
        <v>9.2899999999999991</v>
      </c>
      <c r="G472" s="141">
        <f t="shared" si="1"/>
        <v>9.2650000000000006</v>
      </c>
      <c r="H472" s="139">
        <v>9.24</v>
      </c>
      <c r="I472" s="142">
        <f t="shared" si="2"/>
        <v>9.2333333333333343</v>
      </c>
      <c r="J472" s="142">
        <f t="shared" si="3"/>
        <v>9.2266666666666666</v>
      </c>
      <c r="K472" s="145">
        <v>9.2200000000000006</v>
      </c>
      <c r="L472" s="141">
        <f t="shared" si="4"/>
        <v>9.2140000000000004</v>
      </c>
      <c r="M472" s="141">
        <f t="shared" si="5"/>
        <v>9.2080000000000002</v>
      </c>
      <c r="N472" s="141">
        <f t="shared" si="6"/>
        <v>9.202</v>
      </c>
      <c r="O472" s="141">
        <f t="shared" si="7"/>
        <v>9.1959999999999997</v>
      </c>
      <c r="P472" s="139">
        <v>9.19</v>
      </c>
      <c r="Q472" s="142">
        <f t="shared" si="8"/>
        <v>9.1879999999999988</v>
      </c>
      <c r="R472" s="142">
        <f t="shared" si="9"/>
        <v>9.1859999999999999</v>
      </c>
      <c r="S472" s="142">
        <f t="shared" si="10"/>
        <v>9.1839999999999993</v>
      </c>
      <c r="T472" s="142">
        <f t="shared" si="11"/>
        <v>9.1820000000000004</v>
      </c>
      <c r="U472" s="146">
        <v>9.18</v>
      </c>
    </row>
    <row r="473" spans="1:21">
      <c r="A473" s="147">
        <v>42457</v>
      </c>
      <c r="B473" s="144">
        <v>9.6300000000000008</v>
      </c>
      <c r="C473" s="139">
        <v>9.4</v>
      </c>
      <c r="D473" s="145">
        <v>9.32</v>
      </c>
      <c r="E473" s="141">
        <f t="shared" si="0"/>
        <v>9.2899999999999991</v>
      </c>
      <c r="F473" s="145">
        <v>9.26</v>
      </c>
      <c r="G473" s="141">
        <f t="shared" si="1"/>
        <v>9.24</v>
      </c>
      <c r="H473" s="139">
        <v>9.2200000000000006</v>
      </c>
      <c r="I473" s="142">
        <f t="shared" si="2"/>
        <v>9.206666666666667</v>
      </c>
      <c r="J473" s="142">
        <f t="shared" si="3"/>
        <v>9.1933333333333334</v>
      </c>
      <c r="K473" s="145">
        <v>9.18</v>
      </c>
      <c r="L473" s="141">
        <f t="shared" si="4"/>
        <v>9.1720000000000006</v>
      </c>
      <c r="M473" s="141">
        <f t="shared" si="5"/>
        <v>9.1639999999999997</v>
      </c>
      <c r="N473" s="141">
        <f t="shared" si="6"/>
        <v>9.1560000000000006</v>
      </c>
      <c r="O473" s="141">
        <f t="shared" si="7"/>
        <v>9.1479999999999997</v>
      </c>
      <c r="P473" s="139">
        <v>9.14</v>
      </c>
      <c r="Q473" s="142">
        <f t="shared" si="8"/>
        <v>9.136000000000001</v>
      </c>
      <c r="R473" s="142">
        <f t="shared" si="9"/>
        <v>9.1319999999999997</v>
      </c>
      <c r="S473" s="142">
        <f t="shared" si="10"/>
        <v>9.1280000000000001</v>
      </c>
      <c r="T473" s="142">
        <f t="shared" si="11"/>
        <v>9.1239999999999988</v>
      </c>
      <c r="U473" s="146">
        <v>9.1199999999999992</v>
      </c>
    </row>
    <row r="474" spans="1:21">
      <c r="A474" s="147">
        <v>42454</v>
      </c>
      <c r="B474" s="144">
        <v>9.64</v>
      </c>
      <c r="C474" s="139">
        <v>9.43</v>
      </c>
      <c r="D474" s="145">
        <v>9.32</v>
      </c>
      <c r="E474" s="141">
        <f t="shared" si="0"/>
        <v>9.27</v>
      </c>
      <c r="F474" s="145">
        <v>9.2200000000000006</v>
      </c>
      <c r="G474" s="141">
        <f t="shared" si="1"/>
        <v>9.2050000000000001</v>
      </c>
      <c r="H474" s="139">
        <v>9.19</v>
      </c>
      <c r="I474" s="142">
        <f t="shared" si="2"/>
        <v>9.18</v>
      </c>
      <c r="J474" s="142">
        <f t="shared" si="3"/>
        <v>9.17</v>
      </c>
      <c r="K474" s="145">
        <v>9.16</v>
      </c>
      <c r="L474" s="141">
        <f t="shared" si="4"/>
        <v>9.1560000000000006</v>
      </c>
      <c r="M474" s="141">
        <f t="shared" si="5"/>
        <v>9.152000000000001</v>
      </c>
      <c r="N474" s="141">
        <f t="shared" si="6"/>
        <v>9.1479999999999997</v>
      </c>
      <c r="O474" s="141">
        <f t="shared" si="7"/>
        <v>9.1440000000000001</v>
      </c>
      <c r="P474" s="139">
        <v>9.14</v>
      </c>
      <c r="Q474" s="142">
        <f t="shared" si="8"/>
        <v>9.1379999999999999</v>
      </c>
      <c r="R474" s="142">
        <f t="shared" si="9"/>
        <v>9.136000000000001</v>
      </c>
      <c r="S474" s="142">
        <f t="shared" si="10"/>
        <v>9.1340000000000003</v>
      </c>
      <c r="T474" s="142">
        <f t="shared" si="11"/>
        <v>9.1320000000000014</v>
      </c>
      <c r="U474" s="146">
        <v>9.1300000000000008</v>
      </c>
    </row>
    <row r="475" spans="1:21">
      <c r="A475" s="147">
        <v>42453</v>
      </c>
      <c r="B475" s="144">
        <v>9.6300000000000008</v>
      </c>
      <c r="C475" s="139">
        <v>9.4600000000000009</v>
      </c>
      <c r="D475" s="145">
        <v>9.35</v>
      </c>
      <c r="E475" s="141">
        <f t="shared" si="0"/>
        <v>9.3099999999999987</v>
      </c>
      <c r="F475" s="145">
        <v>9.27</v>
      </c>
      <c r="G475" s="141">
        <f t="shared" si="1"/>
        <v>9.26</v>
      </c>
      <c r="H475" s="139">
        <v>9.25</v>
      </c>
      <c r="I475" s="142">
        <f t="shared" si="2"/>
        <v>9.25</v>
      </c>
      <c r="J475" s="142">
        <f t="shared" si="3"/>
        <v>9.25</v>
      </c>
      <c r="K475" s="145">
        <v>9.25</v>
      </c>
      <c r="L475" s="141">
        <f t="shared" si="4"/>
        <v>9.2460000000000004</v>
      </c>
      <c r="M475" s="141">
        <f t="shared" si="5"/>
        <v>9.2420000000000009</v>
      </c>
      <c r="N475" s="141">
        <f t="shared" si="6"/>
        <v>9.2379999999999995</v>
      </c>
      <c r="O475" s="141">
        <f t="shared" si="7"/>
        <v>9.234</v>
      </c>
      <c r="P475" s="139">
        <v>9.23</v>
      </c>
      <c r="Q475" s="142">
        <f t="shared" si="8"/>
        <v>9.2279999999999998</v>
      </c>
      <c r="R475" s="142">
        <f t="shared" si="9"/>
        <v>9.2260000000000009</v>
      </c>
      <c r="S475" s="142">
        <f t="shared" si="10"/>
        <v>9.2240000000000002</v>
      </c>
      <c r="T475" s="142">
        <f t="shared" si="11"/>
        <v>9.2220000000000013</v>
      </c>
      <c r="U475" s="146">
        <v>9.2200000000000006</v>
      </c>
    </row>
    <row r="476" spans="1:21">
      <c r="A476" s="147">
        <v>42452</v>
      </c>
      <c r="B476" s="144">
        <v>9.61</v>
      </c>
      <c r="C476" s="139">
        <v>9.4</v>
      </c>
      <c r="D476" s="145">
        <v>9.2799999999999994</v>
      </c>
      <c r="E476" s="141">
        <f t="shared" si="0"/>
        <v>9.245000000000001</v>
      </c>
      <c r="F476" s="145">
        <v>9.2100000000000009</v>
      </c>
      <c r="G476" s="141">
        <f t="shared" si="1"/>
        <v>9.2100000000000009</v>
      </c>
      <c r="H476" s="139">
        <v>9.2100000000000009</v>
      </c>
      <c r="I476" s="142">
        <f t="shared" si="2"/>
        <v>9.206666666666667</v>
      </c>
      <c r="J476" s="142">
        <f t="shared" si="3"/>
        <v>9.2033333333333331</v>
      </c>
      <c r="K476" s="145">
        <v>9.1999999999999993</v>
      </c>
      <c r="L476" s="141">
        <f t="shared" si="4"/>
        <v>9.1939999999999991</v>
      </c>
      <c r="M476" s="141">
        <f t="shared" si="5"/>
        <v>9.1879999999999988</v>
      </c>
      <c r="N476" s="141">
        <f t="shared" si="6"/>
        <v>9.1820000000000004</v>
      </c>
      <c r="O476" s="141">
        <f t="shared" si="7"/>
        <v>9.1760000000000002</v>
      </c>
      <c r="P476" s="139">
        <v>9.17</v>
      </c>
      <c r="Q476" s="142">
        <f t="shared" si="8"/>
        <v>9.1660000000000004</v>
      </c>
      <c r="R476" s="142">
        <f t="shared" si="9"/>
        <v>9.1620000000000008</v>
      </c>
      <c r="S476" s="142">
        <f t="shared" si="10"/>
        <v>9.1579999999999995</v>
      </c>
      <c r="T476" s="142">
        <f t="shared" si="11"/>
        <v>9.1539999999999999</v>
      </c>
      <c r="U476" s="146">
        <v>9.15</v>
      </c>
    </row>
    <row r="477" spans="1:21">
      <c r="A477" s="147">
        <v>42451</v>
      </c>
      <c r="B477" s="144">
        <v>9.48</v>
      </c>
      <c r="C477" s="139">
        <v>9.3000000000000007</v>
      </c>
      <c r="D477" s="145">
        <v>9.19</v>
      </c>
      <c r="E477" s="141">
        <f t="shared" si="0"/>
        <v>9.129999999999999</v>
      </c>
      <c r="F477" s="145">
        <v>9.07</v>
      </c>
      <c r="G477" s="141">
        <f t="shared" si="1"/>
        <v>9.0500000000000007</v>
      </c>
      <c r="H477" s="139">
        <v>9.0299999999999994</v>
      </c>
      <c r="I477" s="142">
        <f t="shared" si="2"/>
        <v>9.0233333333333334</v>
      </c>
      <c r="J477" s="142">
        <f t="shared" si="3"/>
        <v>9.0166666666666657</v>
      </c>
      <c r="K477" s="145">
        <v>9.01</v>
      </c>
      <c r="L477" s="141">
        <f t="shared" si="4"/>
        <v>9.0039999999999996</v>
      </c>
      <c r="M477" s="141">
        <f t="shared" si="5"/>
        <v>8.9979999999999993</v>
      </c>
      <c r="N477" s="141">
        <f t="shared" si="6"/>
        <v>8.9920000000000009</v>
      </c>
      <c r="O477" s="141">
        <f t="shared" si="7"/>
        <v>8.9860000000000007</v>
      </c>
      <c r="P477" s="139">
        <v>8.98</v>
      </c>
      <c r="Q477" s="142">
        <f t="shared" si="8"/>
        <v>8.9760000000000009</v>
      </c>
      <c r="R477" s="142">
        <f t="shared" si="9"/>
        <v>8.9720000000000013</v>
      </c>
      <c r="S477" s="142">
        <f t="shared" si="10"/>
        <v>8.968</v>
      </c>
      <c r="T477" s="142">
        <f t="shared" si="11"/>
        <v>8.9640000000000004</v>
      </c>
      <c r="U477" s="146">
        <v>8.9600000000000009</v>
      </c>
    </row>
    <row r="478" spans="1:21">
      <c r="A478" s="147">
        <v>42450</v>
      </c>
      <c r="B478" s="144">
        <v>9.4499999999999993</v>
      </c>
      <c r="C478" s="139">
        <v>9.2899999999999991</v>
      </c>
      <c r="D478" s="145">
        <v>9.17</v>
      </c>
      <c r="E478" s="141">
        <f t="shared" si="0"/>
        <v>9.1150000000000002</v>
      </c>
      <c r="F478" s="145">
        <v>9.06</v>
      </c>
      <c r="G478" s="141">
        <f t="shared" si="1"/>
        <v>9.0350000000000001</v>
      </c>
      <c r="H478" s="139">
        <v>9.01</v>
      </c>
      <c r="I478" s="142">
        <f t="shared" si="2"/>
        <v>9.01</v>
      </c>
      <c r="J478" s="142">
        <f t="shared" si="3"/>
        <v>9.01</v>
      </c>
      <c r="K478" s="145">
        <v>9.01</v>
      </c>
      <c r="L478" s="141">
        <f t="shared" si="4"/>
        <v>9.0079999999999991</v>
      </c>
      <c r="M478" s="141">
        <f t="shared" si="5"/>
        <v>9.0060000000000002</v>
      </c>
      <c r="N478" s="141">
        <f t="shared" si="6"/>
        <v>9.0039999999999996</v>
      </c>
      <c r="O478" s="141">
        <f t="shared" si="7"/>
        <v>9.0020000000000007</v>
      </c>
      <c r="P478" s="139">
        <v>9</v>
      </c>
      <c r="Q478" s="142">
        <f t="shared" si="8"/>
        <v>8.9979999999999993</v>
      </c>
      <c r="R478" s="142">
        <f t="shared" si="9"/>
        <v>8.9960000000000004</v>
      </c>
      <c r="S478" s="142">
        <f t="shared" si="10"/>
        <v>8.9939999999999998</v>
      </c>
      <c r="T478" s="142">
        <f t="shared" si="11"/>
        <v>8.9920000000000009</v>
      </c>
      <c r="U478" s="146">
        <v>8.99</v>
      </c>
    </row>
    <row r="479" spans="1:21">
      <c r="A479" s="147">
        <v>42447</v>
      </c>
      <c r="B479" s="144">
        <v>9.3699999999999992</v>
      </c>
      <c r="C479" s="139">
        <v>9.24</v>
      </c>
      <c r="D479" s="145">
        <v>9.1300000000000008</v>
      </c>
      <c r="E479" s="141">
        <f t="shared" si="0"/>
        <v>9.08</v>
      </c>
      <c r="F479" s="145">
        <v>9.0299999999999994</v>
      </c>
      <c r="G479" s="141">
        <f t="shared" si="1"/>
        <v>9.02</v>
      </c>
      <c r="H479" s="139">
        <v>9.01</v>
      </c>
      <c r="I479" s="142">
        <f t="shared" si="2"/>
        <v>9.0033333333333339</v>
      </c>
      <c r="J479" s="142">
        <f t="shared" si="3"/>
        <v>8.9966666666666661</v>
      </c>
      <c r="K479" s="145">
        <v>8.99</v>
      </c>
      <c r="L479" s="141">
        <f t="shared" si="4"/>
        <v>8.9819999999999993</v>
      </c>
      <c r="M479" s="141">
        <f t="shared" si="5"/>
        <v>8.9740000000000002</v>
      </c>
      <c r="N479" s="141">
        <f t="shared" si="6"/>
        <v>8.9659999999999993</v>
      </c>
      <c r="O479" s="141">
        <f t="shared" si="7"/>
        <v>8.9580000000000002</v>
      </c>
      <c r="P479" s="139">
        <v>8.9499999999999993</v>
      </c>
      <c r="Q479" s="142">
        <f t="shared" si="8"/>
        <v>8.9459999999999997</v>
      </c>
      <c r="R479" s="142">
        <f t="shared" si="9"/>
        <v>8.9420000000000002</v>
      </c>
      <c r="S479" s="142">
        <f t="shared" si="10"/>
        <v>8.9379999999999988</v>
      </c>
      <c r="T479" s="142">
        <f t="shared" si="11"/>
        <v>8.9339999999999993</v>
      </c>
      <c r="U479" s="146">
        <v>8.93</v>
      </c>
    </row>
    <row r="480" spans="1:21">
      <c r="A480" s="147">
        <v>42446</v>
      </c>
      <c r="B480" s="144">
        <v>9.41</v>
      </c>
      <c r="C480" s="139">
        <v>9.23</v>
      </c>
      <c r="D480" s="145">
        <v>9.17</v>
      </c>
      <c r="E480" s="141">
        <f t="shared" si="0"/>
        <v>9.1550000000000011</v>
      </c>
      <c r="F480" s="145">
        <v>9.14</v>
      </c>
      <c r="G480" s="141">
        <f t="shared" si="1"/>
        <v>9.129999999999999</v>
      </c>
      <c r="H480" s="139">
        <v>9.1199999999999992</v>
      </c>
      <c r="I480" s="142">
        <f t="shared" si="2"/>
        <v>9.1133333333333333</v>
      </c>
      <c r="J480" s="142">
        <f t="shared" si="3"/>
        <v>9.1066666666666656</v>
      </c>
      <c r="K480" s="145">
        <v>9.1</v>
      </c>
      <c r="L480" s="141">
        <f t="shared" si="4"/>
        <v>9.1</v>
      </c>
      <c r="M480" s="141">
        <f t="shared" si="5"/>
        <v>9.1</v>
      </c>
      <c r="N480" s="141">
        <f t="shared" si="6"/>
        <v>9.1</v>
      </c>
      <c r="O480" s="141">
        <f t="shared" si="7"/>
        <v>9.1</v>
      </c>
      <c r="P480" s="139">
        <v>9.1</v>
      </c>
      <c r="Q480" s="142">
        <f t="shared" si="8"/>
        <v>9.1020000000000003</v>
      </c>
      <c r="R480" s="142">
        <f t="shared" si="9"/>
        <v>9.1039999999999992</v>
      </c>
      <c r="S480" s="142">
        <f t="shared" si="10"/>
        <v>9.1059999999999999</v>
      </c>
      <c r="T480" s="142">
        <f t="shared" si="11"/>
        <v>9.1079999999999988</v>
      </c>
      <c r="U480" s="146">
        <v>9.11</v>
      </c>
    </row>
    <row r="481" spans="1:21">
      <c r="A481" s="147">
        <v>42445</v>
      </c>
      <c r="B481" s="144">
        <v>9.5299999999999994</v>
      </c>
      <c r="C481" s="139">
        <v>9.49</v>
      </c>
      <c r="D481" s="145">
        <v>9.48</v>
      </c>
      <c r="E481" s="141">
        <f t="shared" si="0"/>
        <v>9.4700000000000006</v>
      </c>
      <c r="F481" s="145">
        <v>9.4600000000000009</v>
      </c>
      <c r="G481" s="141">
        <f t="shared" si="1"/>
        <v>9.4450000000000003</v>
      </c>
      <c r="H481" s="139">
        <v>9.43</v>
      </c>
      <c r="I481" s="142">
        <f t="shared" si="2"/>
        <v>9.42</v>
      </c>
      <c r="J481" s="142">
        <f t="shared" si="3"/>
        <v>9.41</v>
      </c>
      <c r="K481" s="145">
        <v>9.4</v>
      </c>
      <c r="L481" s="141">
        <f t="shared" si="4"/>
        <v>9.3960000000000008</v>
      </c>
      <c r="M481" s="141">
        <f t="shared" si="5"/>
        <v>9.3920000000000012</v>
      </c>
      <c r="N481" s="141">
        <f t="shared" si="6"/>
        <v>9.3879999999999999</v>
      </c>
      <c r="O481" s="141">
        <f t="shared" si="7"/>
        <v>9.3840000000000003</v>
      </c>
      <c r="P481" s="139">
        <v>9.3800000000000008</v>
      </c>
      <c r="Q481" s="142">
        <f t="shared" si="8"/>
        <v>9.3800000000000008</v>
      </c>
      <c r="R481" s="142">
        <f t="shared" si="9"/>
        <v>9.3800000000000008</v>
      </c>
      <c r="S481" s="142">
        <f t="shared" si="10"/>
        <v>9.3800000000000008</v>
      </c>
      <c r="T481" s="142">
        <f t="shared" si="11"/>
        <v>9.3800000000000008</v>
      </c>
      <c r="U481" s="146">
        <v>9.3800000000000008</v>
      </c>
    </row>
    <row r="482" spans="1:21">
      <c r="A482" s="147">
        <v>42444</v>
      </c>
      <c r="B482" s="144">
        <v>9.5399999999999991</v>
      </c>
      <c r="C482" s="139">
        <v>9.52</v>
      </c>
      <c r="D482" s="145">
        <v>9.5299999999999994</v>
      </c>
      <c r="E482" s="141">
        <f t="shared" si="0"/>
        <v>9.5449999999999999</v>
      </c>
      <c r="F482" s="145">
        <v>9.56</v>
      </c>
      <c r="G482" s="141">
        <f t="shared" si="1"/>
        <v>9.5549999999999997</v>
      </c>
      <c r="H482" s="139">
        <v>9.5500000000000007</v>
      </c>
      <c r="I482" s="142">
        <f t="shared" si="2"/>
        <v>9.5333333333333332</v>
      </c>
      <c r="J482" s="142">
        <f t="shared" si="3"/>
        <v>9.5166666666666675</v>
      </c>
      <c r="K482" s="145">
        <v>9.5</v>
      </c>
      <c r="L482" s="141">
        <f t="shared" si="4"/>
        <v>9.4879999999999995</v>
      </c>
      <c r="M482" s="141">
        <f t="shared" si="5"/>
        <v>9.4759999999999991</v>
      </c>
      <c r="N482" s="141">
        <f t="shared" si="6"/>
        <v>9.4640000000000004</v>
      </c>
      <c r="O482" s="141">
        <f t="shared" si="7"/>
        <v>9.452</v>
      </c>
      <c r="P482" s="139">
        <v>9.44</v>
      </c>
      <c r="Q482" s="142">
        <f t="shared" si="8"/>
        <v>9.4359999999999999</v>
      </c>
      <c r="R482" s="142">
        <f t="shared" si="9"/>
        <v>9.4320000000000004</v>
      </c>
      <c r="S482" s="142">
        <f t="shared" si="10"/>
        <v>9.427999999999999</v>
      </c>
      <c r="T482" s="142">
        <f t="shared" si="11"/>
        <v>9.4239999999999995</v>
      </c>
      <c r="U482" s="146">
        <v>9.42</v>
      </c>
    </row>
    <row r="483" spans="1:21">
      <c r="A483" s="147">
        <v>42443</v>
      </c>
      <c r="B483" s="144">
        <v>9.4600000000000009</v>
      </c>
      <c r="C483" s="139">
        <v>9.41</v>
      </c>
      <c r="D483" s="145">
        <v>9.42</v>
      </c>
      <c r="E483" s="141">
        <f t="shared" si="0"/>
        <v>9.4450000000000003</v>
      </c>
      <c r="F483" s="145">
        <v>9.4700000000000006</v>
      </c>
      <c r="G483" s="141">
        <f t="shared" si="1"/>
        <v>9.4700000000000006</v>
      </c>
      <c r="H483" s="139">
        <v>9.4700000000000006</v>
      </c>
      <c r="I483" s="142">
        <f t="shared" si="2"/>
        <v>9.4500000000000011</v>
      </c>
      <c r="J483" s="142">
        <f t="shared" si="3"/>
        <v>9.43</v>
      </c>
      <c r="K483" s="145">
        <v>9.41</v>
      </c>
      <c r="L483" s="141">
        <f t="shared" si="4"/>
        <v>9.3960000000000008</v>
      </c>
      <c r="M483" s="141">
        <f t="shared" si="5"/>
        <v>9.3819999999999997</v>
      </c>
      <c r="N483" s="141">
        <f t="shared" si="6"/>
        <v>9.3680000000000003</v>
      </c>
      <c r="O483" s="141">
        <f t="shared" si="7"/>
        <v>9.3539999999999992</v>
      </c>
      <c r="P483" s="139">
        <v>9.34</v>
      </c>
      <c r="Q483" s="142">
        <f t="shared" si="8"/>
        <v>9.3360000000000003</v>
      </c>
      <c r="R483" s="142">
        <f t="shared" si="9"/>
        <v>9.3320000000000007</v>
      </c>
      <c r="S483" s="142">
        <f t="shared" si="10"/>
        <v>9.3279999999999994</v>
      </c>
      <c r="T483" s="142">
        <f t="shared" si="11"/>
        <v>9.3239999999999998</v>
      </c>
      <c r="U483" s="146">
        <v>9.32</v>
      </c>
    </row>
    <row r="484" spans="1:21">
      <c r="A484" s="147">
        <v>42440</v>
      </c>
      <c r="B484" s="144">
        <v>9.36</v>
      </c>
      <c r="C484" s="139">
        <v>9.26</v>
      </c>
      <c r="D484" s="145">
        <v>9.2899999999999991</v>
      </c>
      <c r="E484" s="141">
        <f t="shared" si="0"/>
        <v>9.3350000000000009</v>
      </c>
      <c r="F484" s="145">
        <v>9.3800000000000008</v>
      </c>
      <c r="G484" s="141">
        <f t="shared" si="1"/>
        <v>9.3850000000000016</v>
      </c>
      <c r="H484" s="139">
        <v>9.39</v>
      </c>
      <c r="I484" s="142">
        <f t="shared" si="2"/>
        <v>9.370000000000001</v>
      </c>
      <c r="J484" s="142">
        <f t="shared" si="3"/>
        <v>9.35</v>
      </c>
      <c r="K484" s="145">
        <v>9.33</v>
      </c>
      <c r="L484" s="141">
        <f t="shared" si="4"/>
        <v>9.3140000000000001</v>
      </c>
      <c r="M484" s="141">
        <f t="shared" si="5"/>
        <v>9.298</v>
      </c>
      <c r="N484" s="141">
        <f t="shared" si="6"/>
        <v>9.282</v>
      </c>
      <c r="O484" s="141">
        <f t="shared" si="7"/>
        <v>9.266</v>
      </c>
      <c r="P484" s="139">
        <v>9.25</v>
      </c>
      <c r="Q484" s="142">
        <f t="shared" si="8"/>
        <v>9.2439999999999998</v>
      </c>
      <c r="R484" s="142">
        <f t="shared" si="9"/>
        <v>9.2379999999999995</v>
      </c>
      <c r="S484" s="142">
        <f t="shared" si="10"/>
        <v>9.2320000000000011</v>
      </c>
      <c r="T484" s="142">
        <f t="shared" si="11"/>
        <v>9.2260000000000009</v>
      </c>
      <c r="U484" s="146">
        <v>9.2200000000000006</v>
      </c>
    </row>
    <row r="485" spans="1:21">
      <c r="A485" s="147">
        <v>42439</v>
      </c>
      <c r="B485" s="144">
        <v>9.42</v>
      </c>
      <c r="C485" s="139">
        <v>9.34</v>
      </c>
      <c r="D485" s="145">
        <v>9.32</v>
      </c>
      <c r="E485" s="141">
        <f t="shared" si="0"/>
        <v>9.3249999999999993</v>
      </c>
      <c r="F485" s="145">
        <v>9.33</v>
      </c>
      <c r="G485" s="141">
        <f t="shared" si="1"/>
        <v>9.3249999999999993</v>
      </c>
      <c r="H485" s="139">
        <v>9.32</v>
      </c>
      <c r="I485" s="142">
        <f t="shared" si="2"/>
        <v>9.3000000000000007</v>
      </c>
      <c r="J485" s="142">
        <f t="shared" si="3"/>
        <v>9.2799999999999994</v>
      </c>
      <c r="K485" s="145">
        <v>9.26</v>
      </c>
      <c r="L485" s="141">
        <f t="shared" si="4"/>
        <v>9.2479999999999993</v>
      </c>
      <c r="M485" s="141">
        <f t="shared" si="5"/>
        <v>9.2359999999999989</v>
      </c>
      <c r="N485" s="141">
        <f t="shared" si="6"/>
        <v>9.2240000000000002</v>
      </c>
      <c r="O485" s="141">
        <f t="shared" si="7"/>
        <v>9.2119999999999997</v>
      </c>
      <c r="P485" s="139">
        <v>9.1999999999999993</v>
      </c>
      <c r="Q485" s="142">
        <f t="shared" si="8"/>
        <v>9.1939999999999991</v>
      </c>
      <c r="R485" s="142">
        <f t="shared" si="9"/>
        <v>9.1879999999999988</v>
      </c>
      <c r="S485" s="142">
        <f t="shared" si="10"/>
        <v>9.1820000000000004</v>
      </c>
      <c r="T485" s="142">
        <f t="shared" si="11"/>
        <v>9.1760000000000002</v>
      </c>
      <c r="U485" s="146">
        <v>9.17</v>
      </c>
    </row>
    <row r="486" spans="1:21">
      <c r="A486" s="147">
        <v>42438</v>
      </c>
      <c r="B486" s="144">
        <v>9.4</v>
      </c>
      <c r="C486" s="139">
        <v>9.3000000000000007</v>
      </c>
      <c r="D486" s="145">
        <v>9.2899999999999991</v>
      </c>
      <c r="E486" s="141">
        <f t="shared" si="0"/>
        <v>9.2850000000000001</v>
      </c>
      <c r="F486" s="145">
        <v>9.2799999999999994</v>
      </c>
      <c r="G486" s="141">
        <f t="shared" si="1"/>
        <v>9.26</v>
      </c>
      <c r="H486" s="139">
        <v>9.24</v>
      </c>
      <c r="I486" s="142">
        <f t="shared" si="2"/>
        <v>9.2200000000000006</v>
      </c>
      <c r="J486" s="142">
        <f t="shared" si="3"/>
        <v>9.1999999999999993</v>
      </c>
      <c r="K486" s="145">
        <v>9.18</v>
      </c>
      <c r="L486" s="141">
        <f t="shared" si="4"/>
        <v>9.1720000000000006</v>
      </c>
      <c r="M486" s="141">
        <f t="shared" si="5"/>
        <v>9.1639999999999997</v>
      </c>
      <c r="N486" s="141">
        <f t="shared" si="6"/>
        <v>9.1560000000000006</v>
      </c>
      <c r="O486" s="141">
        <f t="shared" si="7"/>
        <v>9.1479999999999997</v>
      </c>
      <c r="P486" s="139">
        <v>9.14</v>
      </c>
      <c r="Q486" s="142">
        <f t="shared" si="8"/>
        <v>9.1379999999999999</v>
      </c>
      <c r="R486" s="142">
        <f t="shared" si="9"/>
        <v>9.136000000000001</v>
      </c>
      <c r="S486" s="142">
        <f t="shared" si="10"/>
        <v>9.1340000000000003</v>
      </c>
      <c r="T486" s="142">
        <f t="shared" si="11"/>
        <v>9.1320000000000014</v>
      </c>
      <c r="U486" s="146">
        <v>9.1300000000000008</v>
      </c>
    </row>
    <row r="487" spans="1:21">
      <c r="A487" s="147">
        <v>42436</v>
      </c>
      <c r="B487" s="144">
        <v>9.39</v>
      </c>
      <c r="C487" s="139">
        <v>9.25</v>
      </c>
      <c r="D487" s="145">
        <v>9.25</v>
      </c>
      <c r="E487" s="141">
        <f t="shared" si="0"/>
        <v>9.254999999999999</v>
      </c>
      <c r="F487" s="145">
        <v>9.26</v>
      </c>
      <c r="G487" s="141">
        <f t="shared" si="1"/>
        <v>9.24</v>
      </c>
      <c r="H487" s="139">
        <v>9.2200000000000006</v>
      </c>
      <c r="I487" s="142">
        <f t="shared" si="2"/>
        <v>9.2000000000000011</v>
      </c>
      <c r="J487" s="142">
        <f t="shared" si="3"/>
        <v>9.18</v>
      </c>
      <c r="K487" s="145">
        <v>9.16</v>
      </c>
      <c r="L487" s="141">
        <f t="shared" si="4"/>
        <v>9.1519999999999992</v>
      </c>
      <c r="M487" s="141">
        <f t="shared" si="5"/>
        <v>9.1440000000000001</v>
      </c>
      <c r="N487" s="141">
        <f t="shared" si="6"/>
        <v>9.1359999999999992</v>
      </c>
      <c r="O487" s="141">
        <f t="shared" si="7"/>
        <v>9.1280000000000001</v>
      </c>
      <c r="P487" s="139">
        <v>9.1199999999999992</v>
      </c>
      <c r="Q487" s="142">
        <f t="shared" si="8"/>
        <v>9.1199999999999992</v>
      </c>
      <c r="R487" s="142">
        <f t="shared" si="9"/>
        <v>9.1199999999999992</v>
      </c>
      <c r="S487" s="142">
        <f t="shared" si="10"/>
        <v>9.1199999999999992</v>
      </c>
      <c r="T487" s="142">
        <f t="shared" si="11"/>
        <v>9.1199999999999992</v>
      </c>
      <c r="U487" s="146">
        <v>9.1199999999999992</v>
      </c>
    </row>
    <row r="488" spans="1:21">
      <c r="A488" s="147">
        <v>42433</v>
      </c>
      <c r="B488" s="144">
        <v>9.2899999999999991</v>
      </c>
      <c r="C488" s="139">
        <v>9.26</v>
      </c>
      <c r="D488" s="145">
        <v>9.2799999999999994</v>
      </c>
      <c r="E488" s="141">
        <f t="shared" si="0"/>
        <v>9.2899999999999991</v>
      </c>
      <c r="F488" s="145">
        <v>9.3000000000000007</v>
      </c>
      <c r="G488" s="141">
        <f t="shared" si="1"/>
        <v>9.2850000000000001</v>
      </c>
      <c r="H488" s="139">
        <v>9.27</v>
      </c>
      <c r="I488" s="142">
        <f t="shared" si="2"/>
        <v>9.2433333333333323</v>
      </c>
      <c r="J488" s="142">
        <f t="shared" si="3"/>
        <v>9.2166666666666668</v>
      </c>
      <c r="K488" s="145">
        <v>9.19</v>
      </c>
      <c r="L488" s="141">
        <f t="shared" si="4"/>
        <v>9.18</v>
      </c>
      <c r="M488" s="141">
        <f t="shared" si="5"/>
        <v>9.17</v>
      </c>
      <c r="N488" s="141">
        <f t="shared" si="6"/>
        <v>9.16</v>
      </c>
      <c r="O488" s="141">
        <f t="shared" si="7"/>
        <v>9.15</v>
      </c>
      <c r="P488" s="139">
        <v>9.14</v>
      </c>
      <c r="Q488" s="142">
        <f t="shared" si="8"/>
        <v>9.1379999999999999</v>
      </c>
      <c r="R488" s="142">
        <f t="shared" si="9"/>
        <v>9.136000000000001</v>
      </c>
      <c r="S488" s="142">
        <f t="shared" si="10"/>
        <v>9.1340000000000003</v>
      </c>
      <c r="T488" s="142">
        <f t="shared" si="11"/>
        <v>9.1320000000000014</v>
      </c>
      <c r="U488" s="146">
        <v>9.1300000000000008</v>
      </c>
    </row>
    <row r="489" spans="1:21">
      <c r="A489" s="147">
        <v>42432</v>
      </c>
      <c r="B489" s="144">
        <v>9.3699999999999992</v>
      </c>
      <c r="C489" s="139">
        <v>9.35</v>
      </c>
      <c r="D489" s="145">
        <v>9.36</v>
      </c>
      <c r="E489" s="141">
        <f t="shared" si="0"/>
        <v>9.36</v>
      </c>
      <c r="F489" s="145">
        <v>9.36</v>
      </c>
      <c r="G489" s="141">
        <f t="shared" si="1"/>
        <v>9.35</v>
      </c>
      <c r="H489" s="139">
        <v>9.34</v>
      </c>
      <c r="I489" s="142">
        <f t="shared" si="2"/>
        <v>9.32</v>
      </c>
      <c r="J489" s="142">
        <f t="shared" si="3"/>
        <v>9.2999999999999989</v>
      </c>
      <c r="K489" s="145">
        <v>9.2799999999999994</v>
      </c>
      <c r="L489" s="141">
        <f t="shared" si="4"/>
        <v>9.27</v>
      </c>
      <c r="M489" s="141">
        <f t="shared" si="5"/>
        <v>9.26</v>
      </c>
      <c r="N489" s="141">
        <f t="shared" si="6"/>
        <v>9.25</v>
      </c>
      <c r="O489" s="141">
        <f t="shared" si="7"/>
        <v>9.24</v>
      </c>
      <c r="P489" s="139">
        <v>9.23</v>
      </c>
      <c r="Q489" s="142">
        <f t="shared" si="8"/>
        <v>9.2279999999999998</v>
      </c>
      <c r="R489" s="142">
        <f t="shared" si="9"/>
        <v>9.2260000000000009</v>
      </c>
      <c r="S489" s="142">
        <f t="shared" si="10"/>
        <v>9.2240000000000002</v>
      </c>
      <c r="T489" s="142">
        <f t="shared" si="11"/>
        <v>9.2220000000000013</v>
      </c>
      <c r="U489" s="146">
        <v>9.2200000000000006</v>
      </c>
    </row>
    <row r="490" spans="1:21">
      <c r="A490" s="147">
        <v>42431</v>
      </c>
      <c r="B490" s="144">
        <v>9.4700000000000006</v>
      </c>
      <c r="C490" s="139">
        <v>9.44</v>
      </c>
      <c r="D490" s="145">
        <v>9.4499999999999993</v>
      </c>
      <c r="E490" s="141">
        <f t="shared" si="0"/>
        <v>9.4450000000000003</v>
      </c>
      <c r="F490" s="145">
        <v>9.44</v>
      </c>
      <c r="G490" s="141">
        <f t="shared" si="1"/>
        <v>9.4149999999999991</v>
      </c>
      <c r="H490" s="139">
        <v>9.39</v>
      </c>
      <c r="I490" s="142">
        <f t="shared" si="2"/>
        <v>9.3633333333333333</v>
      </c>
      <c r="J490" s="142">
        <f t="shared" si="3"/>
        <v>9.3366666666666678</v>
      </c>
      <c r="K490" s="145">
        <v>9.31</v>
      </c>
      <c r="L490" s="141">
        <f t="shared" si="4"/>
        <v>9.3019999999999996</v>
      </c>
      <c r="M490" s="141">
        <f t="shared" si="5"/>
        <v>9.2940000000000005</v>
      </c>
      <c r="N490" s="141">
        <f t="shared" si="6"/>
        <v>9.2859999999999996</v>
      </c>
      <c r="O490" s="141">
        <f t="shared" si="7"/>
        <v>9.2780000000000005</v>
      </c>
      <c r="P490" s="139">
        <v>9.27</v>
      </c>
      <c r="Q490" s="142">
        <f t="shared" si="8"/>
        <v>9.2679999999999989</v>
      </c>
      <c r="R490" s="142">
        <f t="shared" si="9"/>
        <v>9.266</v>
      </c>
      <c r="S490" s="142">
        <f t="shared" si="10"/>
        <v>9.2639999999999993</v>
      </c>
      <c r="T490" s="142">
        <f t="shared" si="11"/>
        <v>9.2620000000000005</v>
      </c>
      <c r="U490" s="146">
        <v>9.26</v>
      </c>
    </row>
    <row r="491" spans="1:21">
      <c r="A491" s="147">
        <v>42430</v>
      </c>
      <c r="B491" s="144">
        <v>9.4700000000000006</v>
      </c>
      <c r="C491" s="139">
        <v>9.48</v>
      </c>
      <c r="D491" s="145">
        <v>9.49</v>
      </c>
      <c r="E491" s="141">
        <f t="shared" si="0"/>
        <v>9.4699999999999989</v>
      </c>
      <c r="F491" s="145">
        <v>9.4499999999999993</v>
      </c>
      <c r="G491" s="141">
        <f t="shared" si="1"/>
        <v>9.4149999999999991</v>
      </c>
      <c r="H491" s="139">
        <v>9.3800000000000008</v>
      </c>
      <c r="I491" s="142">
        <f t="shared" si="2"/>
        <v>9.35</v>
      </c>
      <c r="J491" s="142">
        <f t="shared" si="3"/>
        <v>9.32</v>
      </c>
      <c r="K491" s="145">
        <v>9.2899999999999991</v>
      </c>
      <c r="L491" s="141">
        <f t="shared" si="4"/>
        <v>9.2839999999999989</v>
      </c>
      <c r="M491" s="141">
        <f t="shared" si="5"/>
        <v>9.2779999999999987</v>
      </c>
      <c r="N491" s="141">
        <f t="shared" si="6"/>
        <v>9.2720000000000002</v>
      </c>
      <c r="O491" s="141">
        <f t="shared" si="7"/>
        <v>9.266</v>
      </c>
      <c r="P491" s="139">
        <v>9.26</v>
      </c>
      <c r="Q491" s="142">
        <f t="shared" si="8"/>
        <v>9.26</v>
      </c>
      <c r="R491" s="142">
        <f t="shared" si="9"/>
        <v>9.26</v>
      </c>
      <c r="S491" s="142">
        <f t="shared" si="10"/>
        <v>9.26</v>
      </c>
      <c r="T491" s="142">
        <f t="shared" si="11"/>
        <v>9.26</v>
      </c>
      <c r="U491" s="146">
        <v>9.26</v>
      </c>
    </row>
    <row r="492" spans="1:21">
      <c r="A492" s="147">
        <v>42429</v>
      </c>
      <c r="B492" s="144">
        <v>9.64</v>
      </c>
      <c r="C492" s="139">
        <v>9.65</v>
      </c>
      <c r="D492" s="145">
        <v>9.68</v>
      </c>
      <c r="E492" s="141">
        <f t="shared" si="0"/>
        <v>9.7050000000000001</v>
      </c>
      <c r="F492" s="145">
        <v>9.73</v>
      </c>
      <c r="G492" s="141">
        <f t="shared" si="1"/>
        <v>9.7149999999999999</v>
      </c>
      <c r="H492" s="139">
        <v>9.6999999999999993</v>
      </c>
      <c r="I492" s="142">
        <f t="shared" si="2"/>
        <v>9.6633333333333322</v>
      </c>
      <c r="J492" s="142">
        <f t="shared" si="3"/>
        <v>9.6266666666666669</v>
      </c>
      <c r="K492" s="145">
        <v>9.59</v>
      </c>
      <c r="L492" s="141">
        <f t="shared" si="4"/>
        <v>9.5739999999999998</v>
      </c>
      <c r="M492" s="141">
        <f t="shared" si="5"/>
        <v>9.5579999999999998</v>
      </c>
      <c r="N492" s="141">
        <f t="shared" si="6"/>
        <v>9.5419999999999998</v>
      </c>
      <c r="O492" s="141">
        <f t="shared" si="7"/>
        <v>9.5259999999999998</v>
      </c>
      <c r="P492" s="139">
        <v>9.51</v>
      </c>
      <c r="Q492" s="142">
        <f t="shared" si="8"/>
        <v>9.5060000000000002</v>
      </c>
      <c r="R492" s="142">
        <f t="shared" si="9"/>
        <v>9.5020000000000007</v>
      </c>
      <c r="S492" s="142">
        <f t="shared" si="10"/>
        <v>9.4979999999999993</v>
      </c>
      <c r="T492" s="142">
        <f t="shared" si="11"/>
        <v>9.4939999999999998</v>
      </c>
      <c r="U492" s="146">
        <v>9.49</v>
      </c>
    </row>
    <row r="493" spans="1:21">
      <c r="A493" s="147">
        <v>42426</v>
      </c>
      <c r="B493" s="144">
        <v>9.75</v>
      </c>
      <c r="C493" s="139">
        <v>9.67</v>
      </c>
      <c r="D493" s="145">
        <v>9.69</v>
      </c>
      <c r="E493" s="141">
        <f t="shared" si="0"/>
        <v>9.6999999999999993</v>
      </c>
      <c r="F493" s="145">
        <v>9.7100000000000009</v>
      </c>
      <c r="G493" s="141">
        <f t="shared" si="1"/>
        <v>9.6900000000000013</v>
      </c>
      <c r="H493" s="139">
        <v>9.67</v>
      </c>
      <c r="I493" s="142">
        <f t="shared" si="2"/>
        <v>9.6366666666666667</v>
      </c>
      <c r="J493" s="142">
        <f t="shared" si="3"/>
        <v>9.6033333333333335</v>
      </c>
      <c r="K493" s="145">
        <v>9.57</v>
      </c>
      <c r="L493" s="141">
        <f t="shared" si="4"/>
        <v>9.5560000000000009</v>
      </c>
      <c r="M493" s="141">
        <f t="shared" si="5"/>
        <v>9.5419999999999998</v>
      </c>
      <c r="N493" s="141">
        <f t="shared" si="6"/>
        <v>9.5280000000000005</v>
      </c>
      <c r="O493" s="141">
        <f t="shared" si="7"/>
        <v>9.5139999999999993</v>
      </c>
      <c r="P493" s="139">
        <v>9.5</v>
      </c>
      <c r="Q493" s="142">
        <f t="shared" si="8"/>
        <v>9.4979999999999993</v>
      </c>
      <c r="R493" s="142">
        <f t="shared" si="9"/>
        <v>9.4960000000000004</v>
      </c>
      <c r="S493" s="142">
        <f t="shared" si="10"/>
        <v>9.4939999999999998</v>
      </c>
      <c r="T493" s="142">
        <f t="shared" si="11"/>
        <v>9.4920000000000009</v>
      </c>
      <c r="U493" s="146">
        <v>9.49</v>
      </c>
    </row>
    <row r="494" spans="1:21">
      <c r="A494" s="147">
        <v>42425</v>
      </c>
      <c r="B494" s="144">
        <v>9.84</v>
      </c>
      <c r="C494" s="139">
        <v>9.7799999999999994</v>
      </c>
      <c r="D494" s="145">
        <v>9.8000000000000007</v>
      </c>
      <c r="E494" s="141">
        <f t="shared" si="0"/>
        <v>9.8049999999999997</v>
      </c>
      <c r="F494" s="145">
        <v>9.81</v>
      </c>
      <c r="G494" s="141">
        <f t="shared" si="1"/>
        <v>9.7800000000000011</v>
      </c>
      <c r="H494" s="139">
        <v>9.75</v>
      </c>
      <c r="I494" s="142">
        <f t="shared" si="2"/>
        <v>9.7133333333333329</v>
      </c>
      <c r="J494" s="142">
        <f t="shared" si="3"/>
        <v>9.6766666666666676</v>
      </c>
      <c r="K494" s="145">
        <v>9.64</v>
      </c>
      <c r="L494" s="141">
        <f t="shared" si="4"/>
        <v>9.6300000000000008</v>
      </c>
      <c r="M494" s="141">
        <f t="shared" si="5"/>
        <v>9.620000000000001</v>
      </c>
      <c r="N494" s="141">
        <f t="shared" si="6"/>
        <v>9.61</v>
      </c>
      <c r="O494" s="141">
        <f t="shared" si="7"/>
        <v>9.6</v>
      </c>
      <c r="P494" s="139">
        <v>9.59</v>
      </c>
      <c r="Q494" s="142">
        <f t="shared" si="8"/>
        <v>9.59</v>
      </c>
      <c r="R494" s="142">
        <f t="shared" si="9"/>
        <v>9.59</v>
      </c>
      <c r="S494" s="142">
        <f t="shared" si="10"/>
        <v>9.59</v>
      </c>
      <c r="T494" s="142">
        <f t="shared" si="11"/>
        <v>9.59</v>
      </c>
      <c r="U494" s="146">
        <v>9.59</v>
      </c>
    </row>
    <row r="495" spans="1:21">
      <c r="A495" s="147">
        <v>42424</v>
      </c>
      <c r="B495" s="144">
        <v>9.9</v>
      </c>
      <c r="C495" s="139">
        <v>9.93</v>
      </c>
      <c r="D495" s="145">
        <v>9.98</v>
      </c>
      <c r="E495" s="141">
        <f t="shared" si="0"/>
        <v>9.99</v>
      </c>
      <c r="F495" s="145">
        <v>10</v>
      </c>
      <c r="G495" s="141">
        <f t="shared" si="1"/>
        <v>9.9699999999999989</v>
      </c>
      <c r="H495" s="139">
        <v>9.94</v>
      </c>
      <c r="I495" s="142">
        <f t="shared" si="2"/>
        <v>9.9066666666666663</v>
      </c>
      <c r="J495" s="142">
        <f t="shared" si="3"/>
        <v>9.8733333333333331</v>
      </c>
      <c r="K495" s="145">
        <v>9.84</v>
      </c>
      <c r="L495" s="141">
        <f t="shared" si="4"/>
        <v>9.83</v>
      </c>
      <c r="M495" s="141">
        <f t="shared" si="5"/>
        <v>9.82</v>
      </c>
      <c r="N495" s="141">
        <f t="shared" si="6"/>
        <v>9.8099999999999987</v>
      </c>
      <c r="O495" s="141">
        <f t="shared" si="7"/>
        <v>9.7999999999999989</v>
      </c>
      <c r="P495" s="139">
        <v>9.7899999999999991</v>
      </c>
      <c r="Q495" s="142">
        <f t="shared" si="8"/>
        <v>9.7899999999999991</v>
      </c>
      <c r="R495" s="142">
        <f t="shared" si="9"/>
        <v>9.7899999999999991</v>
      </c>
      <c r="S495" s="142">
        <f t="shared" si="10"/>
        <v>9.7899999999999991</v>
      </c>
      <c r="T495" s="142">
        <f t="shared" si="11"/>
        <v>9.7899999999999991</v>
      </c>
      <c r="U495" s="146">
        <v>9.7899999999999991</v>
      </c>
    </row>
    <row r="496" spans="1:21">
      <c r="A496" s="147">
        <v>42422</v>
      </c>
      <c r="B496" s="144">
        <v>9.69</v>
      </c>
      <c r="C496" s="139">
        <v>9.92</v>
      </c>
      <c r="D496" s="145">
        <v>9.99</v>
      </c>
      <c r="E496" s="141">
        <f t="shared" si="0"/>
        <v>10</v>
      </c>
      <c r="F496" s="145">
        <v>10.01</v>
      </c>
      <c r="G496" s="141">
        <f t="shared" si="1"/>
        <v>9.9849999999999994</v>
      </c>
      <c r="H496" s="139">
        <v>9.9600000000000009</v>
      </c>
      <c r="I496" s="142">
        <f t="shared" si="2"/>
        <v>9.9233333333333338</v>
      </c>
      <c r="J496" s="142">
        <f t="shared" si="3"/>
        <v>9.8866666666666667</v>
      </c>
      <c r="K496" s="145">
        <v>9.85</v>
      </c>
      <c r="L496" s="141">
        <f t="shared" si="4"/>
        <v>9.8379999999999992</v>
      </c>
      <c r="M496" s="141">
        <f t="shared" si="5"/>
        <v>9.8259999999999987</v>
      </c>
      <c r="N496" s="141">
        <f t="shared" si="6"/>
        <v>9.8140000000000001</v>
      </c>
      <c r="O496" s="141">
        <f t="shared" si="7"/>
        <v>9.8019999999999996</v>
      </c>
      <c r="P496" s="139">
        <v>9.7899999999999991</v>
      </c>
      <c r="Q496" s="142">
        <f t="shared" si="8"/>
        <v>9.7919999999999998</v>
      </c>
      <c r="R496" s="142">
        <f t="shared" si="9"/>
        <v>9.7940000000000005</v>
      </c>
      <c r="S496" s="142">
        <f t="shared" si="10"/>
        <v>9.7959999999999994</v>
      </c>
      <c r="T496" s="142">
        <f t="shared" si="11"/>
        <v>9.798</v>
      </c>
      <c r="U496" s="146">
        <v>9.8000000000000007</v>
      </c>
    </row>
    <row r="497" spans="1:21">
      <c r="A497" s="147">
        <v>42420</v>
      </c>
      <c r="B497" s="144">
        <v>9.81</v>
      </c>
      <c r="C497" s="139">
        <v>10.029999999999999</v>
      </c>
      <c r="D497" s="145">
        <v>10.029999999999999</v>
      </c>
      <c r="E497" s="141">
        <f t="shared" si="0"/>
        <v>10.015000000000001</v>
      </c>
      <c r="F497" s="145">
        <v>10</v>
      </c>
      <c r="G497" s="141">
        <f t="shared" si="1"/>
        <v>9.98</v>
      </c>
      <c r="H497" s="139">
        <v>9.9600000000000009</v>
      </c>
      <c r="I497" s="142">
        <f t="shared" si="2"/>
        <v>9.9433333333333334</v>
      </c>
      <c r="J497" s="142">
        <f t="shared" si="3"/>
        <v>9.9266666666666676</v>
      </c>
      <c r="K497" s="145">
        <v>9.91</v>
      </c>
      <c r="L497" s="141">
        <f t="shared" si="4"/>
        <v>9.9060000000000006</v>
      </c>
      <c r="M497" s="141">
        <f t="shared" si="5"/>
        <v>9.902000000000001</v>
      </c>
      <c r="N497" s="141">
        <f t="shared" si="6"/>
        <v>9.8979999999999997</v>
      </c>
      <c r="O497" s="141">
        <f t="shared" si="7"/>
        <v>9.8940000000000001</v>
      </c>
      <c r="P497" s="139">
        <v>9.89</v>
      </c>
      <c r="Q497" s="142">
        <f t="shared" si="8"/>
        <v>9.89</v>
      </c>
      <c r="R497" s="142">
        <f t="shared" si="9"/>
        <v>9.89</v>
      </c>
      <c r="S497" s="142">
        <f t="shared" si="10"/>
        <v>9.89</v>
      </c>
      <c r="T497" s="142">
        <f t="shared" si="11"/>
        <v>9.89</v>
      </c>
      <c r="U497" s="146">
        <v>9.89</v>
      </c>
    </row>
    <row r="498" spans="1:21">
      <c r="A498" s="147">
        <v>42419</v>
      </c>
      <c r="B498" s="144">
        <v>9.8800000000000008</v>
      </c>
      <c r="C498" s="139">
        <v>10.01</v>
      </c>
      <c r="D498" s="145">
        <v>10.050000000000001</v>
      </c>
      <c r="E498" s="141">
        <f t="shared" si="0"/>
        <v>10.06</v>
      </c>
      <c r="F498" s="145">
        <v>10.07</v>
      </c>
      <c r="G498" s="141">
        <f t="shared" si="1"/>
        <v>10.050000000000001</v>
      </c>
      <c r="H498" s="139">
        <v>10.029999999999999</v>
      </c>
      <c r="I498" s="142">
        <f t="shared" si="2"/>
        <v>10.006666666666666</v>
      </c>
      <c r="J498" s="142">
        <f t="shared" si="3"/>
        <v>9.9833333333333343</v>
      </c>
      <c r="K498" s="145">
        <v>9.9600000000000009</v>
      </c>
      <c r="L498" s="141">
        <f t="shared" si="4"/>
        <v>9.9500000000000011</v>
      </c>
      <c r="M498" s="141">
        <f t="shared" si="5"/>
        <v>9.9400000000000013</v>
      </c>
      <c r="N498" s="141">
        <f t="shared" si="6"/>
        <v>9.93</v>
      </c>
      <c r="O498" s="141">
        <f t="shared" si="7"/>
        <v>9.92</v>
      </c>
      <c r="P498" s="139">
        <v>9.91</v>
      </c>
      <c r="Q498" s="142">
        <f t="shared" si="8"/>
        <v>9.9079999999999995</v>
      </c>
      <c r="R498" s="142">
        <f t="shared" si="9"/>
        <v>9.9060000000000006</v>
      </c>
      <c r="S498" s="142">
        <f t="shared" si="10"/>
        <v>9.9039999999999999</v>
      </c>
      <c r="T498" s="142">
        <f t="shared" si="11"/>
        <v>9.902000000000001</v>
      </c>
      <c r="U498" s="146">
        <v>9.9</v>
      </c>
    </row>
    <row r="499" spans="1:21">
      <c r="A499" s="147">
        <v>42418</v>
      </c>
      <c r="B499" s="144">
        <v>9.9</v>
      </c>
      <c r="C499" s="139">
        <v>10.06</v>
      </c>
      <c r="D499" s="145">
        <v>10.1</v>
      </c>
      <c r="E499" s="141">
        <f t="shared" si="0"/>
        <v>10.09</v>
      </c>
      <c r="F499" s="145">
        <v>10.08</v>
      </c>
      <c r="G499" s="141">
        <f t="shared" si="1"/>
        <v>10.039999999999999</v>
      </c>
      <c r="H499" s="139">
        <v>10</v>
      </c>
      <c r="I499" s="142">
        <f t="shared" si="2"/>
        <v>9.9666666666666668</v>
      </c>
      <c r="J499" s="142">
        <f t="shared" si="3"/>
        <v>9.9333333333333336</v>
      </c>
      <c r="K499" s="145">
        <v>9.9</v>
      </c>
      <c r="L499" s="141">
        <f t="shared" si="4"/>
        <v>9.89</v>
      </c>
      <c r="M499" s="141">
        <f t="shared" si="5"/>
        <v>9.8800000000000008</v>
      </c>
      <c r="N499" s="141">
        <f t="shared" si="6"/>
        <v>9.8699999999999992</v>
      </c>
      <c r="O499" s="141">
        <f t="shared" si="7"/>
        <v>9.86</v>
      </c>
      <c r="P499" s="139">
        <v>9.85</v>
      </c>
      <c r="Q499" s="142">
        <f t="shared" si="8"/>
        <v>9.8520000000000003</v>
      </c>
      <c r="R499" s="142">
        <f t="shared" si="9"/>
        <v>9.8539999999999992</v>
      </c>
      <c r="S499" s="142">
        <f t="shared" si="10"/>
        <v>9.8559999999999999</v>
      </c>
      <c r="T499" s="142">
        <f t="shared" si="11"/>
        <v>9.8579999999999988</v>
      </c>
      <c r="U499" s="146">
        <v>9.86</v>
      </c>
    </row>
    <row r="500" spans="1:21">
      <c r="A500" s="147">
        <v>42417</v>
      </c>
      <c r="B500" s="144">
        <v>10.029999999999999</v>
      </c>
      <c r="C500" s="139">
        <v>10.119999999999999</v>
      </c>
      <c r="D500" s="145">
        <v>10.199999999999999</v>
      </c>
      <c r="E500" s="141">
        <f t="shared" si="0"/>
        <v>10.219999999999999</v>
      </c>
      <c r="F500" s="145">
        <v>10.24</v>
      </c>
      <c r="G500" s="141">
        <f t="shared" si="1"/>
        <v>10.215</v>
      </c>
      <c r="H500" s="139">
        <v>10.19</v>
      </c>
      <c r="I500" s="142">
        <f t="shared" si="2"/>
        <v>10.156666666666666</v>
      </c>
      <c r="J500" s="142">
        <f t="shared" si="3"/>
        <v>10.123333333333333</v>
      </c>
      <c r="K500" s="145">
        <v>10.09</v>
      </c>
      <c r="L500" s="141">
        <f t="shared" si="4"/>
        <v>10.077999999999999</v>
      </c>
      <c r="M500" s="141">
        <f t="shared" si="5"/>
        <v>10.065999999999999</v>
      </c>
      <c r="N500" s="141">
        <f t="shared" si="6"/>
        <v>10.054</v>
      </c>
      <c r="O500" s="141">
        <f t="shared" si="7"/>
        <v>10.042</v>
      </c>
      <c r="P500" s="139">
        <v>10.029999999999999</v>
      </c>
      <c r="Q500" s="142">
        <f t="shared" si="8"/>
        <v>10.029999999999999</v>
      </c>
      <c r="R500" s="142">
        <f t="shared" si="9"/>
        <v>10.029999999999999</v>
      </c>
      <c r="S500" s="142">
        <f t="shared" si="10"/>
        <v>10.029999999999999</v>
      </c>
      <c r="T500" s="142">
        <f t="shared" si="11"/>
        <v>10.029999999999999</v>
      </c>
      <c r="U500" s="146">
        <v>10.029999999999999</v>
      </c>
    </row>
    <row r="501" spans="1:21">
      <c r="A501" s="147">
        <v>42416</v>
      </c>
      <c r="B501" s="144">
        <v>9.99</v>
      </c>
      <c r="C501" s="139">
        <v>10.17</v>
      </c>
      <c r="D501" s="145">
        <v>10.26</v>
      </c>
      <c r="E501" s="141">
        <f t="shared" si="0"/>
        <v>10.295</v>
      </c>
      <c r="F501" s="145">
        <v>10.33</v>
      </c>
      <c r="G501" s="141">
        <f t="shared" si="1"/>
        <v>10.309999999999999</v>
      </c>
      <c r="H501" s="139">
        <v>10.29</v>
      </c>
      <c r="I501" s="142">
        <f t="shared" si="2"/>
        <v>10.253333333333332</v>
      </c>
      <c r="J501" s="142">
        <f t="shared" si="3"/>
        <v>10.216666666666667</v>
      </c>
      <c r="K501" s="145">
        <v>10.18</v>
      </c>
      <c r="L501" s="141">
        <f t="shared" si="4"/>
        <v>10.164</v>
      </c>
      <c r="M501" s="141">
        <f t="shared" si="5"/>
        <v>10.148</v>
      </c>
      <c r="N501" s="141">
        <f t="shared" si="6"/>
        <v>10.132</v>
      </c>
      <c r="O501" s="141">
        <f t="shared" si="7"/>
        <v>10.116</v>
      </c>
      <c r="P501" s="139">
        <v>10.1</v>
      </c>
      <c r="Q501" s="142">
        <f t="shared" si="8"/>
        <v>10.097999999999999</v>
      </c>
      <c r="R501" s="142">
        <f t="shared" si="9"/>
        <v>10.096</v>
      </c>
      <c r="S501" s="142">
        <f t="shared" si="10"/>
        <v>10.093999999999999</v>
      </c>
      <c r="T501" s="142">
        <f t="shared" si="11"/>
        <v>10.092000000000001</v>
      </c>
      <c r="U501" s="146">
        <v>10.09</v>
      </c>
    </row>
    <row r="502" spans="1:21">
      <c r="A502" s="147">
        <v>42415</v>
      </c>
      <c r="B502" s="144">
        <v>9.9700000000000006</v>
      </c>
      <c r="C502" s="139">
        <v>10.25</v>
      </c>
      <c r="D502" s="145">
        <v>10.3</v>
      </c>
      <c r="E502" s="141">
        <f t="shared" si="0"/>
        <v>10.305</v>
      </c>
      <c r="F502" s="145">
        <v>10.31</v>
      </c>
      <c r="G502" s="141">
        <f t="shared" si="1"/>
        <v>10.280000000000001</v>
      </c>
      <c r="H502" s="139">
        <v>10.25</v>
      </c>
      <c r="I502" s="142">
        <f t="shared" si="2"/>
        <v>10.203333333333333</v>
      </c>
      <c r="J502" s="142">
        <f t="shared" si="3"/>
        <v>10.156666666666666</v>
      </c>
      <c r="K502" s="145">
        <v>10.11</v>
      </c>
      <c r="L502" s="141">
        <f t="shared" si="4"/>
        <v>10.093999999999999</v>
      </c>
      <c r="M502" s="141">
        <f t="shared" si="5"/>
        <v>10.077999999999999</v>
      </c>
      <c r="N502" s="141">
        <f t="shared" si="6"/>
        <v>10.061999999999999</v>
      </c>
      <c r="O502" s="141">
        <f t="shared" si="7"/>
        <v>10.045999999999999</v>
      </c>
      <c r="P502" s="139">
        <v>10.029999999999999</v>
      </c>
      <c r="Q502" s="142">
        <f t="shared" si="8"/>
        <v>10.032</v>
      </c>
      <c r="R502" s="142">
        <f t="shared" si="9"/>
        <v>10.033999999999999</v>
      </c>
      <c r="S502" s="142">
        <f t="shared" si="10"/>
        <v>10.036</v>
      </c>
      <c r="T502" s="142">
        <f t="shared" si="11"/>
        <v>10.037999999999998</v>
      </c>
      <c r="U502" s="146">
        <v>10.039999999999999</v>
      </c>
    </row>
    <row r="503" spans="1:21">
      <c r="A503" s="147">
        <v>42412</v>
      </c>
      <c r="B503" s="144">
        <v>10.039999999999999</v>
      </c>
      <c r="C503" s="139">
        <v>10.25</v>
      </c>
      <c r="D503" s="145">
        <v>10.32</v>
      </c>
      <c r="E503" s="141">
        <f t="shared" si="0"/>
        <v>10.344999999999999</v>
      </c>
      <c r="F503" s="145">
        <v>10.37</v>
      </c>
      <c r="G503" s="141">
        <f t="shared" si="1"/>
        <v>10.355</v>
      </c>
      <c r="H503" s="139">
        <v>10.34</v>
      </c>
      <c r="I503" s="142">
        <f t="shared" si="2"/>
        <v>10.306666666666667</v>
      </c>
      <c r="J503" s="142">
        <f t="shared" si="3"/>
        <v>10.273333333333333</v>
      </c>
      <c r="K503" s="145">
        <v>10.24</v>
      </c>
      <c r="L503" s="141">
        <f t="shared" si="4"/>
        <v>10.226000000000001</v>
      </c>
      <c r="M503" s="141">
        <f t="shared" si="5"/>
        <v>10.212</v>
      </c>
      <c r="N503" s="141">
        <f t="shared" si="6"/>
        <v>10.198</v>
      </c>
      <c r="O503" s="141">
        <f t="shared" si="7"/>
        <v>10.183999999999999</v>
      </c>
      <c r="P503" s="139">
        <v>10.17</v>
      </c>
      <c r="Q503" s="142">
        <f t="shared" si="8"/>
        <v>10.17</v>
      </c>
      <c r="R503" s="142">
        <f t="shared" si="9"/>
        <v>10.17</v>
      </c>
      <c r="S503" s="142">
        <f t="shared" si="10"/>
        <v>10.17</v>
      </c>
      <c r="T503" s="142">
        <f t="shared" si="11"/>
        <v>10.17</v>
      </c>
      <c r="U503" s="146">
        <v>10.17</v>
      </c>
    </row>
    <row r="504" spans="1:21">
      <c r="A504" s="147">
        <v>42411</v>
      </c>
      <c r="B504" s="144">
        <v>9.99</v>
      </c>
      <c r="C504" s="139">
        <v>10.3</v>
      </c>
      <c r="D504" s="145">
        <v>10.4</v>
      </c>
      <c r="E504" s="141">
        <f t="shared" si="0"/>
        <v>10.425000000000001</v>
      </c>
      <c r="F504" s="145">
        <v>10.45</v>
      </c>
      <c r="G504" s="141">
        <f t="shared" si="1"/>
        <v>10.425000000000001</v>
      </c>
      <c r="H504" s="139">
        <v>10.4</v>
      </c>
      <c r="I504" s="142">
        <f t="shared" si="2"/>
        <v>10.356666666666667</v>
      </c>
      <c r="J504" s="142">
        <f t="shared" si="3"/>
        <v>10.313333333333333</v>
      </c>
      <c r="K504" s="145">
        <v>10.27</v>
      </c>
      <c r="L504" s="141">
        <f t="shared" si="4"/>
        <v>10.254</v>
      </c>
      <c r="M504" s="141">
        <f t="shared" si="5"/>
        <v>10.238</v>
      </c>
      <c r="N504" s="141">
        <f t="shared" si="6"/>
        <v>10.222</v>
      </c>
      <c r="O504" s="141">
        <f t="shared" si="7"/>
        <v>10.206</v>
      </c>
      <c r="P504" s="139">
        <v>10.19</v>
      </c>
      <c r="Q504" s="142">
        <f t="shared" si="8"/>
        <v>10.19</v>
      </c>
      <c r="R504" s="142">
        <f t="shared" si="9"/>
        <v>10.19</v>
      </c>
      <c r="S504" s="142">
        <f t="shared" si="10"/>
        <v>10.19</v>
      </c>
      <c r="T504" s="142">
        <f t="shared" si="11"/>
        <v>10.19</v>
      </c>
      <c r="U504" s="146">
        <v>10.19</v>
      </c>
    </row>
    <row r="505" spans="1:21">
      <c r="A505" s="147">
        <v>42410</v>
      </c>
      <c r="B505" s="144">
        <v>10.02</v>
      </c>
      <c r="C505" s="139">
        <v>10.25</v>
      </c>
      <c r="D505" s="145">
        <v>10.29</v>
      </c>
      <c r="E505" s="141">
        <f t="shared" si="0"/>
        <v>10.309999999999999</v>
      </c>
      <c r="F505" s="145">
        <v>10.33</v>
      </c>
      <c r="G505" s="141">
        <f t="shared" si="1"/>
        <v>10.315000000000001</v>
      </c>
      <c r="H505" s="139">
        <v>10.3</v>
      </c>
      <c r="I505" s="142">
        <f t="shared" si="2"/>
        <v>10.26</v>
      </c>
      <c r="J505" s="142">
        <f t="shared" si="3"/>
        <v>10.220000000000001</v>
      </c>
      <c r="K505" s="145">
        <v>10.18</v>
      </c>
      <c r="L505" s="141">
        <f t="shared" si="4"/>
        <v>10.167999999999999</v>
      </c>
      <c r="M505" s="141">
        <f t="shared" si="5"/>
        <v>10.155999999999999</v>
      </c>
      <c r="N505" s="141">
        <f t="shared" si="6"/>
        <v>10.144</v>
      </c>
      <c r="O505" s="141">
        <f t="shared" si="7"/>
        <v>10.132</v>
      </c>
      <c r="P505" s="139">
        <v>10.119999999999999</v>
      </c>
      <c r="Q505" s="142">
        <f t="shared" si="8"/>
        <v>10.119999999999999</v>
      </c>
      <c r="R505" s="142">
        <f t="shared" si="9"/>
        <v>10.119999999999999</v>
      </c>
      <c r="S505" s="142">
        <f t="shared" si="10"/>
        <v>10.119999999999999</v>
      </c>
      <c r="T505" s="142">
        <f t="shared" si="11"/>
        <v>10.119999999999999</v>
      </c>
      <c r="U505" s="146">
        <v>10.119999999999999</v>
      </c>
    </row>
    <row r="506" spans="1:21">
      <c r="A506" s="147">
        <v>42409</v>
      </c>
      <c r="B506" s="144">
        <v>10.01</v>
      </c>
      <c r="C506" s="139">
        <v>10.29</v>
      </c>
      <c r="D506" s="145">
        <v>10.37</v>
      </c>
      <c r="E506" s="141">
        <f t="shared" si="0"/>
        <v>10.41</v>
      </c>
      <c r="F506" s="145">
        <v>10.45</v>
      </c>
      <c r="G506" s="141">
        <f t="shared" si="1"/>
        <v>10.445</v>
      </c>
      <c r="H506" s="139">
        <v>10.44</v>
      </c>
      <c r="I506" s="142">
        <f t="shared" si="2"/>
        <v>10.406666666666666</v>
      </c>
      <c r="J506" s="142">
        <f t="shared" si="3"/>
        <v>10.373333333333333</v>
      </c>
      <c r="K506" s="145">
        <v>10.34</v>
      </c>
      <c r="L506" s="141">
        <f t="shared" si="4"/>
        <v>10.326000000000001</v>
      </c>
      <c r="M506" s="141">
        <f t="shared" si="5"/>
        <v>10.311999999999999</v>
      </c>
      <c r="N506" s="141">
        <f t="shared" si="6"/>
        <v>10.298</v>
      </c>
      <c r="O506" s="141">
        <f t="shared" si="7"/>
        <v>10.283999999999999</v>
      </c>
      <c r="P506" s="139">
        <v>10.27</v>
      </c>
      <c r="Q506" s="142">
        <f t="shared" si="8"/>
        <v>10.27</v>
      </c>
      <c r="R506" s="142">
        <f t="shared" si="9"/>
        <v>10.27</v>
      </c>
      <c r="S506" s="142">
        <f t="shared" si="10"/>
        <v>10.27</v>
      </c>
      <c r="T506" s="142">
        <f t="shared" si="11"/>
        <v>10.27</v>
      </c>
      <c r="U506" s="146">
        <v>10.27</v>
      </c>
    </row>
    <row r="507" spans="1:21">
      <c r="A507" s="147">
        <v>42408</v>
      </c>
      <c r="B507" s="144">
        <v>9.99</v>
      </c>
      <c r="C507" s="139">
        <v>10.29</v>
      </c>
      <c r="D507" s="145">
        <v>10.35</v>
      </c>
      <c r="E507" s="141">
        <f t="shared" si="0"/>
        <v>10.370000000000001</v>
      </c>
      <c r="F507" s="145">
        <v>10.39</v>
      </c>
      <c r="G507" s="141">
        <f t="shared" si="1"/>
        <v>10.375</v>
      </c>
      <c r="H507" s="139">
        <v>10.36</v>
      </c>
      <c r="I507" s="142">
        <f t="shared" si="2"/>
        <v>10.323333333333332</v>
      </c>
      <c r="J507" s="142">
        <f t="shared" si="3"/>
        <v>10.286666666666667</v>
      </c>
      <c r="K507" s="145">
        <v>10.25</v>
      </c>
      <c r="L507" s="141">
        <f t="shared" si="4"/>
        <v>10.236000000000001</v>
      </c>
      <c r="M507" s="141">
        <f t="shared" si="5"/>
        <v>10.222</v>
      </c>
      <c r="N507" s="141">
        <f t="shared" si="6"/>
        <v>10.208</v>
      </c>
      <c r="O507" s="141">
        <f t="shared" si="7"/>
        <v>10.193999999999999</v>
      </c>
      <c r="P507" s="139">
        <v>10.18</v>
      </c>
      <c r="Q507" s="142">
        <f t="shared" si="8"/>
        <v>10.177999999999999</v>
      </c>
      <c r="R507" s="142">
        <f t="shared" si="9"/>
        <v>10.176</v>
      </c>
      <c r="S507" s="142">
        <f t="shared" si="10"/>
        <v>10.173999999999999</v>
      </c>
      <c r="T507" s="142">
        <f t="shared" si="11"/>
        <v>10.172000000000001</v>
      </c>
      <c r="U507" s="146">
        <v>10.17</v>
      </c>
    </row>
    <row r="508" spans="1:21">
      <c r="A508" s="147">
        <v>42405</v>
      </c>
      <c r="B508" s="144">
        <v>9.99</v>
      </c>
      <c r="C508" s="139">
        <v>10.220000000000001</v>
      </c>
      <c r="D508" s="145">
        <v>10.27</v>
      </c>
      <c r="E508" s="141">
        <f t="shared" si="0"/>
        <v>10.285</v>
      </c>
      <c r="F508" s="145">
        <v>10.3</v>
      </c>
      <c r="G508" s="141">
        <f t="shared" si="1"/>
        <v>10.285</v>
      </c>
      <c r="H508" s="139">
        <v>10.27</v>
      </c>
      <c r="I508" s="142">
        <f t="shared" si="2"/>
        <v>10.233333333333333</v>
      </c>
      <c r="J508" s="142">
        <f t="shared" si="3"/>
        <v>10.196666666666667</v>
      </c>
      <c r="K508" s="145">
        <v>10.16</v>
      </c>
      <c r="L508" s="141">
        <f t="shared" si="4"/>
        <v>10.146000000000001</v>
      </c>
      <c r="M508" s="141">
        <f t="shared" si="5"/>
        <v>10.132</v>
      </c>
      <c r="N508" s="141">
        <f t="shared" si="6"/>
        <v>10.118</v>
      </c>
      <c r="O508" s="141">
        <f t="shared" si="7"/>
        <v>10.103999999999999</v>
      </c>
      <c r="P508" s="139">
        <v>10.09</v>
      </c>
      <c r="Q508" s="142">
        <f t="shared" si="8"/>
        <v>10.087999999999999</v>
      </c>
      <c r="R508" s="142">
        <f t="shared" si="9"/>
        <v>10.086</v>
      </c>
      <c r="S508" s="142">
        <f t="shared" si="10"/>
        <v>10.084</v>
      </c>
      <c r="T508" s="142">
        <f t="shared" si="11"/>
        <v>10.082000000000001</v>
      </c>
      <c r="U508" s="146">
        <v>10.08</v>
      </c>
    </row>
    <row r="509" spans="1:21">
      <c r="A509" s="147">
        <v>42404</v>
      </c>
      <c r="B509" s="144">
        <v>10</v>
      </c>
      <c r="C509" s="139">
        <v>10.19</v>
      </c>
      <c r="D509" s="145">
        <v>10.24</v>
      </c>
      <c r="E509" s="141">
        <f t="shared" si="0"/>
        <v>10.25</v>
      </c>
      <c r="F509" s="145">
        <v>10.26</v>
      </c>
      <c r="G509" s="141">
        <f t="shared" si="1"/>
        <v>10.24</v>
      </c>
      <c r="H509" s="139">
        <v>10.220000000000001</v>
      </c>
      <c r="I509" s="142">
        <f t="shared" si="2"/>
        <v>10.190000000000001</v>
      </c>
      <c r="J509" s="142">
        <f t="shared" si="3"/>
        <v>10.16</v>
      </c>
      <c r="K509" s="145">
        <v>10.130000000000001</v>
      </c>
      <c r="L509" s="141">
        <f t="shared" si="4"/>
        <v>10.122</v>
      </c>
      <c r="M509" s="141">
        <f t="shared" si="5"/>
        <v>10.114000000000001</v>
      </c>
      <c r="N509" s="141">
        <f t="shared" si="6"/>
        <v>10.106</v>
      </c>
      <c r="O509" s="141">
        <f t="shared" si="7"/>
        <v>10.098000000000001</v>
      </c>
      <c r="P509" s="139">
        <v>10.09</v>
      </c>
      <c r="Q509" s="142">
        <f t="shared" si="8"/>
        <v>10.09</v>
      </c>
      <c r="R509" s="142">
        <f t="shared" si="9"/>
        <v>10.09</v>
      </c>
      <c r="S509" s="142">
        <f t="shared" si="10"/>
        <v>10.09</v>
      </c>
      <c r="T509" s="142">
        <f t="shared" si="11"/>
        <v>10.09</v>
      </c>
      <c r="U509" s="146">
        <v>10.09</v>
      </c>
    </row>
    <row r="510" spans="1:21">
      <c r="A510" s="147">
        <v>42403</v>
      </c>
      <c r="B510" s="144">
        <v>9.9499999999999993</v>
      </c>
      <c r="C510" s="139">
        <v>10.33</v>
      </c>
      <c r="D510" s="145">
        <v>10.42</v>
      </c>
      <c r="E510" s="141">
        <f t="shared" si="0"/>
        <v>10.42</v>
      </c>
      <c r="F510" s="145">
        <v>10.42</v>
      </c>
      <c r="G510" s="141">
        <f t="shared" si="1"/>
        <v>10.4</v>
      </c>
      <c r="H510" s="139">
        <v>10.38</v>
      </c>
      <c r="I510" s="142">
        <f t="shared" si="2"/>
        <v>10.356666666666667</v>
      </c>
      <c r="J510" s="142">
        <f t="shared" si="3"/>
        <v>10.333333333333334</v>
      </c>
      <c r="K510" s="145">
        <v>10.31</v>
      </c>
      <c r="L510" s="141">
        <f t="shared" si="4"/>
        <v>10.302</v>
      </c>
      <c r="M510" s="141">
        <f t="shared" si="5"/>
        <v>10.294</v>
      </c>
      <c r="N510" s="141">
        <f t="shared" si="6"/>
        <v>10.286</v>
      </c>
      <c r="O510" s="141">
        <f t="shared" si="7"/>
        <v>10.278</v>
      </c>
      <c r="P510" s="139">
        <v>10.27</v>
      </c>
      <c r="Q510" s="142">
        <f t="shared" si="8"/>
        <v>10.267999999999999</v>
      </c>
      <c r="R510" s="142">
        <f t="shared" si="9"/>
        <v>10.266</v>
      </c>
      <c r="S510" s="142">
        <f t="shared" si="10"/>
        <v>10.263999999999999</v>
      </c>
      <c r="T510" s="142">
        <f t="shared" si="11"/>
        <v>10.262</v>
      </c>
      <c r="U510" s="146">
        <v>10.26</v>
      </c>
    </row>
    <row r="511" spans="1:21">
      <c r="A511" s="147">
        <v>42402</v>
      </c>
      <c r="B511" s="144">
        <v>10.050000000000001</v>
      </c>
      <c r="C511" s="139">
        <v>10.37</v>
      </c>
      <c r="D511" s="145">
        <v>10.46</v>
      </c>
      <c r="E511" s="141">
        <f t="shared" si="0"/>
        <v>10.48</v>
      </c>
      <c r="F511" s="145">
        <v>10.5</v>
      </c>
      <c r="G511" s="141">
        <f t="shared" si="1"/>
        <v>10.475</v>
      </c>
      <c r="H511" s="139">
        <v>10.45</v>
      </c>
      <c r="I511" s="142">
        <f t="shared" si="2"/>
        <v>10.42</v>
      </c>
      <c r="J511" s="142">
        <f t="shared" si="3"/>
        <v>10.389999999999999</v>
      </c>
      <c r="K511" s="145">
        <v>10.36</v>
      </c>
      <c r="L511" s="141">
        <f t="shared" si="4"/>
        <v>10.35</v>
      </c>
      <c r="M511" s="141">
        <f t="shared" si="5"/>
        <v>10.34</v>
      </c>
      <c r="N511" s="141">
        <f t="shared" si="6"/>
        <v>10.33</v>
      </c>
      <c r="O511" s="141">
        <f t="shared" si="7"/>
        <v>10.32</v>
      </c>
      <c r="P511" s="139">
        <v>10.31</v>
      </c>
      <c r="Q511" s="142">
        <f t="shared" si="8"/>
        <v>10.31</v>
      </c>
      <c r="R511" s="142">
        <f t="shared" si="9"/>
        <v>10.31</v>
      </c>
      <c r="S511" s="142">
        <f t="shared" si="10"/>
        <v>10.31</v>
      </c>
      <c r="T511" s="142">
        <f t="shared" si="11"/>
        <v>10.31</v>
      </c>
      <c r="U511" s="146">
        <v>10.31</v>
      </c>
    </row>
    <row r="512" spans="1:21">
      <c r="A512" s="147">
        <v>42401</v>
      </c>
      <c r="B512" s="148">
        <v>10.1</v>
      </c>
      <c r="C512" s="149">
        <v>10.29</v>
      </c>
      <c r="D512" s="150">
        <v>10.35</v>
      </c>
      <c r="E512" s="141">
        <f t="shared" si="0"/>
        <v>10.365</v>
      </c>
      <c r="F512" s="150">
        <v>10.38</v>
      </c>
      <c r="G512" s="141">
        <f t="shared" si="1"/>
        <v>10.365</v>
      </c>
      <c r="H512" s="149">
        <v>10.35</v>
      </c>
      <c r="I512" s="142">
        <f t="shared" si="2"/>
        <v>10.326666666666666</v>
      </c>
      <c r="J512" s="142">
        <f t="shared" si="3"/>
        <v>10.303333333333333</v>
      </c>
      <c r="K512" s="150">
        <v>10.28</v>
      </c>
      <c r="L512" s="141">
        <f t="shared" si="4"/>
        <v>10.272</v>
      </c>
      <c r="M512" s="141">
        <f t="shared" si="5"/>
        <v>10.263999999999999</v>
      </c>
      <c r="N512" s="141">
        <f t="shared" si="6"/>
        <v>10.256</v>
      </c>
      <c r="O512" s="141">
        <f t="shared" si="7"/>
        <v>10.247999999999999</v>
      </c>
      <c r="P512" s="149">
        <v>10.24</v>
      </c>
      <c r="Q512" s="142">
        <f t="shared" si="8"/>
        <v>10.24</v>
      </c>
      <c r="R512" s="142">
        <f t="shared" si="9"/>
        <v>10.24</v>
      </c>
      <c r="S512" s="142">
        <f t="shared" si="10"/>
        <v>10.24</v>
      </c>
      <c r="T512" s="142">
        <f t="shared" si="11"/>
        <v>10.24</v>
      </c>
      <c r="U512" s="151">
        <v>10.24</v>
      </c>
    </row>
    <row r="513" spans="2:21">
      <c r="B513" s="152"/>
      <c r="C513" s="152"/>
      <c r="D513" s="152"/>
      <c r="E513" s="152"/>
      <c r="F513" s="152"/>
      <c r="G513" s="152"/>
      <c r="H513" s="152"/>
      <c r="I513" s="152"/>
      <c r="J513" s="152"/>
      <c r="K513" s="152"/>
      <c r="L513" s="152"/>
      <c r="M513" s="152"/>
      <c r="N513" s="152"/>
      <c r="O513" s="152"/>
      <c r="P513" s="152"/>
      <c r="Q513" s="152"/>
      <c r="R513" s="152"/>
      <c r="S513" s="152"/>
      <c r="T513" s="152"/>
      <c r="U513" s="152"/>
    </row>
    <row r="514" spans="2:21">
      <c r="B514" s="152"/>
      <c r="C514" s="152"/>
      <c r="D514" s="152"/>
      <c r="E514" s="152"/>
      <c r="F514" s="152"/>
      <c r="G514" s="152"/>
      <c r="H514" s="152"/>
      <c r="I514" s="152"/>
      <c r="J514" s="152"/>
      <c r="K514" s="152"/>
      <c r="L514" s="152"/>
      <c r="M514" s="152"/>
      <c r="N514" s="152"/>
      <c r="O514" s="152"/>
      <c r="P514" s="152"/>
      <c r="Q514" s="152"/>
      <c r="R514" s="152"/>
      <c r="S514" s="152"/>
      <c r="T514" s="152"/>
      <c r="U514" s="152"/>
    </row>
    <row r="515" spans="2:21">
      <c r="B515" s="152"/>
      <c r="C515" s="152"/>
      <c r="D515" s="152"/>
      <c r="E515" s="152"/>
      <c r="F515" s="152"/>
      <c r="G515" s="152"/>
      <c r="H515" s="152"/>
      <c r="I515" s="152"/>
      <c r="J515" s="152"/>
      <c r="K515" s="152"/>
      <c r="L515" s="152"/>
      <c r="M515" s="152"/>
      <c r="N515" s="152"/>
      <c r="O515" s="152"/>
      <c r="P515" s="152"/>
      <c r="Q515" s="152"/>
      <c r="R515" s="152"/>
      <c r="S515" s="152"/>
      <c r="T515" s="152"/>
      <c r="U515" s="152"/>
    </row>
    <row r="516" spans="2:21">
      <c r="B516" s="152"/>
      <c r="C516" s="152"/>
      <c r="D516" s="152"/>
      <c r="E516" s="152"/>
      <c r="F516" s="152"/>
      <c r="G516" s="152"/>
      <c r="H516" s="152"/>
      <c r="I516" s="152"/>
      <c r="J516" s="152"/>
      <c r="K516" s="152"/>
      <c r="L516" s="152"/>
      <c r="M516" s="152"/>
      <c r="N516" s="152"/>
      <c r="O516" s="152"/>
      <c r="P516" s="152"/>
      <c r="Q516" s="152"/>
      <c r="R516" s="152"/>
      <c r="S516" s="152"/>
      <c r="T516" s="152"/>
      <c r="U516" s="152"/>
    </row>
    <row r="517" spans="2:21">
      <c r="B517" s="152"/>
      <c r="C517" s="152"/>
      <c r="D517" s="152"/>
      <c r="E517" s="152"/>
      <c r="F517" s="152"/>
      <c r="G517" s="152"/>
      <c r="H517" s="152"/>
      <c r="I517" s="152"/>
      <c r="J517" s="152"/>
      <c r="K517" s="152"/>
      <c r="L517" s="152"/>
      <c r="M517" s="152"/>
      <c r="N517" s="152"/>
      <c r="O517" s="152"/>
      <c r="P517" s="152"/>
      <c r="Q517" s="152"/>
      <c r="R517" s="152"/>
      <c r="S517" s="152"/>
      <c r="T517" s="152"/>
      <c r="U517" s="152"/>
    </row>
    <row r="518" spans="2:21">
      <c r="B518" s="152"/>
      <c r="C518" s="152"/>
      <c r="D518" s="152"/>
      <c r="E518" s="152"/>
      <c r="F518" s="152"/>
      <c r="G518" s="152"/>
      <c r="H518" s="152"/>
      <c r="I518" s="152"/>
      <c r="J518" s="152"/>
      <c r="K518" s="152"/>
      <c r="L518" s="152"/>
      <c r="M518" s="152"/>
      <c r="N518" s="152"/>
      <c r="O518" s="152"/>
      <c r="P518" s="152"/>
      <c r="Q518" s="152"/>
      <c r="R518" s="152"/>
      <c r="S518" s="152"/>
      <c r="T518" s="152"/>
      <c r="U518" s="152"/>
    </row>
    <row r="519" spans="2:21">
      <c r="B519" s="152"/>
      <c r="C519" s="152"/>
      <c r="D519" s="152"/>
      <c r="E519" s="152"/>
      <c r="F519" s="152"/>
      <c r="G519" s="152"/>
      <c r="H519" s="152"/>
      <c r="I519" s="152"/>
      <c r="J519" s="152"/>
      <c r="K519" s="152"/>
      <c r="L519" s="152"/>
      <c r="M519" s="152"/>
      <c r="N519" s="152"/>
      <c r="O519" s="152"/>
      <c r="P519" s="152"/>
      <c r="Q519" s="152"/>
      <c r="R519" s="152"/>
      <c r="S519" s="152"/>
      <c r="T519" s="152"/>
      <c r="U519" s="152"/>
    </row>
    <row r="520" spans="2:21">
      <c r="B520" s="152"/>
      <c r="C520" s="152"/>
      <c r="D520" s="152"/>
      <c r="E520" s="152"/>
      <c r="F520" s="152"/>
      <c r="G520" s="152"/>
      <c r="H520" s="152"/>
      <c r="I520" s="152"/>
      <c r="J520" s="152"/>
      <c r="K520" s="152"/>
      <c r="L520" s="152"/>
      <c r="M520" s="152"/>
      <c r="N520" s="152"/>
      <c r="O520" s="152"/>
      <c r="P520" s="152"/>
      <c r="Q520" s="152"/>
      <c r="R520" s="152"/>
      <c r="S520" s="152"/>
      <c r="T520" s="152"/>
      <c r="U520" s="152"/>
    </row>
    <row r="521" spans="2:21">
      <c r="B521" s="152"/>
      <c r="C521" s="152"/>
      <c r="D521" s="152"/>
      <c r="E521" s="152"/>
      <c r="F521" s="152"/>
      <c r="G521" s="152"/>
      <c r="H521" s="152"/>
      <c r="I521" s="152"/>
      <c r="J521" s="152"/>
      <c r="K521" s="152"/>
      <c r="L521" s="152"/>
      <c r="M521" s="152"/>
      <c r="N521" s="152"/>
      <c r="O521" s="152"/>
      <c r="P521" s="152"/>
      <c r="Q521" s="152"/>
      <c r="R521" s="152"/>
      <c r="S521" s="152"/>
      <c r="T521" s="152"/>
      <c r="U521" s="152"/>
    </row>
    <row r="522" spans="2:21">
      <c r="B522" s="152"/>
      <c r="C522" s="152"/>
      <c r="D522" s="152"/>
      <c r="E522" s="152"/>
      <c r="F522" s="152"/>
      <c r="G522" s="152"/>
      <c r="H522" s="152"/>
      <c r="I522" s="152"/>
      <c r="J522" s="152"/>
      <c r="K522" s="152"/>
      <c r="L522" s="152"/>
      <c r="M522" s="152"/>
      <c r="N522" s="152"/>
      <c r="O522" s="152"/>
      <c r="P522" s="152"/>
      <c r="Q522" s="152"/>
      <c r="R522" s="152"/>
      <c r="S522" s="152"/>
      <c r="T522" s="152"/>
      <c r="U522" s="152"/>
    </row>
    <row r="523" spans="2:21">
      <c r="B523" s="152"/>
      <c r="C523" s="152"/>
      <c r="D523" s="152"/>
      <c r="E523" s="152"/>
      <c r="F523" s="152"/>
      <c r="G523" s="152"/>
      <c r="H523" s="152"/>
      <c r="I523" s="152"/>
      <c r="J523" s="152"/>
      <c r="K523" s="152"/>
      <c r="L523" s="152"/>
      <c r="M523" s="152"/>
      <c r="N523" s="152"/>
      <c r="O523" s="152"/>
      <c r="P523" s="152"/>
      <c r="Q523" s="152"/>
      <c r="R523" s="152"/>
      <c r="S523" s="152"/>
      <c r="T523" s="152"/>
      <c r="U523" s="152"/>
    </row>
    <row r="524" spans="2:21">
      <c r="B524" s="152"/>
      <c r="C524" s="152"/>
      <c r="D524" s="152"/>
      <c r="E524" s="152"/>
      <c r="F524" s="152"/>
      <c r="G524" s="152"/>
      <c r="H524" s="152"/>
      <c r="I524" s="152"/>
      <c r="J524" s="152"/>
      <c r="K524" s="152"/>
      <c r="L524" s="152"/>
      <c r="M524" s="152"/>
      <c r="N524" s="152"/>
      <c r="O524" s="152"/>
      <c r="P524" s="152"/>
      <c r="Q524" s="152"/>
      <c r="R524" s="152"/>
      <c r="S524" s="152"/>
      <c r="T524" s="152"/>
      <c r="U524" s="152"/>
    </row>
    <row r="525" spans="2:21">
      <c r="B525" s="152"/>
      <c r="C525" s="152"/>
      <c r="D525" s="152"/>
      <c r="E525" s="152"/>
      <c r="F525" s="152"/>
      <c r="G525" s="152"/>
      <c r="H525" s="152"/>
      <c r="I525" s="152"/>
      <c r="J525" s="152"/>
      <c r="K525" s="152"/>
      <c r="L525" s="152"/>
      <c r="M525" s="152"/>
      <c r="N525" s="152"/>
      <c r="O525" s="152"/>
      <c r="P525" s="152"/>
      <c r="Q525" s="152"/>
      <c r="R525" s="152"/>
      <c r="S525" s="152"/>
      <c r="T525" s="152"/>
      <c r="U525" s="152"/>
    </row>
    <row r="526" spans="2:21">
      <c r="B526" s="152"/>
      <c r="C526" s="152"/>
      <c r="D526" s="152"/>
      <c r="E526" s="152"/>
      <c r="F526" s="152"/>
      <c r="G526" s="152"/>
      <c r="H526" s="152"/>
      <c r="I526" s="152"/>
      <c r="J526" s="152"/>
      <c r="K526" s="152"/>
      <c r="L526" s="152"/>
      <c r="M526" s="152"/>
      <c r="N526" s="152"/>
      <c r="O526" s="152"/>
      <c r="P526" s="152"/>
      <c r="Q526" s="152"/>
      <c r="R526" s="152"/>
      <c r="S526" s="152"/>
      <c r="T526" s="152"/>
      <c r="U526" s="152"/>
    </row>
    <row r="527" spans="2:21">
      <c r="B527" s="152"/>
      <c r="C527" s="152"/>
      <c r="D527" s="152"/>
      <c r="E527" s="152"/>
      <c r="F527" s="152"/>
      <c r="G527" s="152"/>
      <c r="H527" s="152"/>
      <c r="I527" s="152"/>
      <c r="J527" s="152"/>
      <c r="K527" s="152"/>
      <c r="L527" s="152"/>
      <c r="M527" s="152"/>
      <c r="N527" s="152"/>
      <c r="O527" s="152"/>
      <c r="P527" s="152"/>
      <c r="Q527" s="152"/>
      <c r="R527" s="152"/>
      <c r="S527" s="152"/>
      <c r="T527" s="152"/>
      <c r="U527" s="152"/>
    </row>
    <row r="528" spans="2:21">
      <c r="B528" s="152"/>
      <c r="C528" s="152"/>
      <c r="D528" s="152"/>
      <c r="E528" s="152"/>
      <c r="F528" s="152"/>
      <c r="G528" s="152"/>
      <c r="H528" s="152"/>
      <c r="I528" s="152"/>
      <c r="J528" s="152"/>
      <c r="K528" s="152"/>
      <c r="L528" s="152"/>
      <c r="M528" s="152"/>
      <c r="N528" s="152"/>
      <c r="O528" s="152"/>
      <c r="P528" s="152"/>
      <c r="Q528" s="152"/>
      <c r="R528" s="152"/>
      <c r="S528" s="152"/>
      <c r="T528" s="152"/>
      <c r="U528" s="152"/>
    </row>
    <row r="529" spans="2:21">
      <c r="B529" s="152"/>
      <c r="C529" s="152"/>
      <c r="D529" s="152"/>
      <c r="E529" s="152"/>
      <c r="F529" s="152"/>
      <c r="G529" s="152"/>
      <c r="H529" s="152"/>
      <c r="I529" s="152"/>
      <c r="J529" s="152"/>
      <c r="K529" s="152"/>
      <c r="L529" s="152"/>
      <c r="M529" s="152"/>
      <c r="N529" s="152"/>
      <c r="O529" s="152"/>
      <c r="P529" s="152"/>
      <c r="Q529" s="152"/>
      <c r="R529" s="152"/>
      <c r="S529" s="152"/>
      <c r="T529" s="152"/>
      <c r="U529" s="152"/>
    </row>
    <row r="530" spans="2:21">
      <c r="B530" s="152"/>
      <c r="C530" s="152"/>
      <c r="D530" s="152"/>
      <c r="E530" s="152"/>
      <c r="F530" s="152"/>
      <c r="G530" s="152"/>
      <c r="H530" s="152"/>
      <c r="I530" s="152"/>
      <c r="J530" s="152"/>
      <c r="K530" s="152"/>
      <c r="L530" s="152"/>
      <c r="M530" s="152"/>
      <c r="N530" s="152"/>
      <c r="O530" s="152"/>
      <c r="P530" s="152"/>
      <c r="Q530" s="152"/>
      <c r="R530" s="152"/>
      <c r="S530" s="152"/>
      <c r="T530" s="152"/>
      <c r="U530" s="152"/>
    </row>
    <row r="531" spans="2:21">
      <c r="B531" s="152"/>
      <c r="C531" s="152"/>
      <c r="D531" s="152"/>
      <c r="E531" s="152"/>
      <c r="F531" s="152"/>
      <c r="G531" s="152"/>
      <c r="H531" s="152"/>
      <c r="I531" s="152"/>
      <c r="J531" s="152"/>
      <c r="K531" s="152"/>
      <c r="L531" s="152"/>
      <c r="M531" s="152"/>
      <c r="N531" s="152"/>
      <c r="O531" s="152"/>
      <c r="P531" s="152"/>
      <c r="Q531" s="152"/>
      <c r="R531" s="152"/>
      <c r="S531" s="152"/>
      <c r="T531" s="152"/>
      <c r="U531" s="152"/>
    </row>
    <row r="532" spans="2:21">
      <c r="B532" s="152"/>
      <c r="C532" s="152"/>
      <c r="D532" s="152"/>
      <c r="E532" s="152"/>
      <c r="F532" s="152"/>
      <c r="G532" s="152"/>
      <c r="H532" s="152"/>
      <c r="I532" s="152"/>
      <c r="J532" s="152"/>
      <c r="K532" s="152"/>
      <c r="L532" s="152"/>
      <c r="M532" s="152"/>
      <c r="N532" s="152"/>
      <c r="O532" s="152"/>
      <c r="P532" s="152"/>
      <c r="Q532" s="152"/>
      <c r="R532" s="152"/>
      <c r="S532" s="152"/>
      <c r="T532" s="152"/>
      <c r="U532" s="152"/>
    </row>
    <row r="533" spans="2:21">
      <c r="B533" s="152"/>
      <c r="C533" s="152"/>
      <c r="D533" s="152"/>
      <c r="E533" s="152"/>
      <c r="F533" s="152"/>
      <c r="G533" s="152"/>
      <c r="H533" s="152"/>
      <c r="I533" s="152"/>
      <c r="J533" s="152"/>
      <c r="K533" s="152"/>
      <c r="L533" s="152"/>
      <c r="M533" s="152"/>
      <c r="N533" s="152"/>
      <c r="O533" s="152"/>
      <c r="P533" s="152"/>
      <c r="Q533" s="152"/>
      <c r="R533" s="152"/>
      <c r="S533" s="152"/>
      <c r="T533" s="152"/>
      <c r="U533" s="152"/>
    </row>
    <row r="534" spans="2:21">
      <c r="B534" s="152"/>
      <c r="C534" s="152"/>
      <c r="D534" s="152"/>
      <c r="E534" s="152"/>
      <c r="F534" s="152"/>
      <c r="G534" s="152"/>
      <c r="H534" s="152"/>
      <c r="I534" s="152"/>
      <c r="J534" s="152"/>
      <c r="K534" s="152"/>
      <c r="L534" s="152"/>
      <c r="M534" s="152"/>
      <c r="N534" s="152"/>
      <c r="O534" s="152"/>
      <c r="P534" s="152"/>
      <c r="Q534" s="152"/>
      <c r="R534" s="152"/>
      <c r="S534" s="152"/>
      <c r="T534" s="152"/>
      <c r="U534" s="152"/>
    </row>
    <row r="535" spans="2:21">
      <c r="B535" s="152"/>
      <c r="C535" s="152"/>
      <c r="D535" s="152"/>
      <c r="E535" s="152"/>
      <c r="F535" s="152"/>
      <c r="G535" s="152"/>
      <c r="H535" s="152"/>
      <c r="I535" s="152"/>
      <c r="J535" s="152"/>
      <c r="K535" s="152"/>
      <c r="L535" s="152"/>
      <c r="M535" s="152"/>
      <c r="N535" s="152"/>
      <c r="O535" s="152"/>
      <c r="P535" s="152"/>
      <c r="Q535" s="152"/>
      <c r="R535" s="152"/>
      <c r="S535" s="152"/>
      <c r="T535" s="152"/>
      <c r="U535" s="152"/>
    </row>
    <row r="536" spans="2:21">
      <c r="B536" s="152"/>
      <c r="C536" s="152"/>
      <c r="D536" s="152"/>
      <c r="E536" s="152"/>
      <c r="F536" s="152"/>
      <c r="G536" s="152"/>
      <c r="H536" s="152"/>
      <c r="I536" s="152"/>
      <c r="J536" s="152"/>
      <c r="K536" s="152"/>
      <c r="L536" s="152"/>
      <c r="M536" s="152"/>
      <c r="N536" s="152"/>
      <c r="O536" s="152"/>
      <c r="P536" s="152"/>
      <c r="Q536" s="152"/>
      <c r="R536" s="152"/>
      <c r="S536" s="152"/>
      <c r="T536" s="152"/>
      <c r="U536" s="152"/>
    </row>
    <row r="537" spans="2:21">
      <c r="B537" s="152"/>
      <c r="C537" s="152"/>
      <c r="D537" s="152"/>
      <c r="E537" s="152"/>
      <c r="F537" s="152"/>
      <c r="G537" s="152"/>
      <c r="H537" s="152"/>
      <c r="I537" s="152"/>
      <c r="J537" s="152"/>
      <c r="K537" s="152"/>
      <c r="L537" s="152"/>
      <c r="M537" s="152"/>
      <c r="N537" s="152"/>
      <c r="O537" s="152"/>
      <c r="P537" s="152"/>
      <c r="Q537" s="152"/>
      <c r="R537" s="152"/>
      <c r="S537" s="152"/>
      <c r="T537" s="152"/>
      <c r="U537" s="152"/>
    </row>
    <row r="538" spans="2:21">
      <c r="B538" s="152"/>
      <c r="C538" s="152"/>
      <c r="D538" s="152"/>
      <c r="E538" s="152"/>
      <c r="F538" s="152"/>
      <c r="G538" s="152"/>
      <c r="H538" s="152"/>
      <c r="I538" s="152"/>
      <c r="J538" s="152"/>
      <c r="K538" s="152"/>
      <c r="L538" s="152"/>
      <c r="M538" s="152"/>
      <c r="N538" s="152"/>
      <c r="O538" s="152"/>
      <c r="P538" s="152"/>
      <c r="Q538" s="152"/>
      <c r="R538" s="152"/>
      <c r="S538" s="152"/>
      <c r="T538" s="152"/>
      <c r="U538" s="152"/>
    </row>
    <row r="539" spans="2:21">
      <c r="B539" s="152"/>
      <c r="C539" s="152"/>
      <c r="D539" s="152"/>
      <c r="E539" s="152"/>
      <c r="F539" s="152"/>
      <c r="G539" s="152"/>
      <c r="H539" s="152"/>
      <c r="I539" s="152"/>
      <c r="J539" s="152"/>
      <c r="K539" s="152"/>
      <c r="L539" s="152"/>
      <c r="M539" s="152"/>
      <c r="N539" s="152"/>
      <c r="O539" s="152"/>
      <c r="P539" s="152"/>
      <c r="Q539" s="152"/>
      <c r="R539" s="152"/>
      <c r="S539" s="152"/>
      <c r="T539" s="152"/>
      <c r="U539" s="152"/>
    </row>
    <row r="540" spans="2:21">
      <c r="B540" s="152"/>
      <c r="C540" s="152"/>
      <c r="D540" s="152"/>
      <c r="E540" s="152"/>
      <c r="F540" s="152"/>
      <c r="G540" s="152"/>
      <c r="H540" s="152"/>
      <c r="I540" s="152"/>
      <c r="J540" s="152"/>
      <c r="K540" s="152"/>
      <c r="L540" s="152"/>
      <c r="M540" s="152"/>
      <c r="N540" s="152"/>
      <c r="O540" s="152"/>
      <c r="P540" s="152"/>
      <c r="Q540" s="152"/>
      <c r="R540" s="152"/>
      <c r="S540" s="152"/>
      <c r="T540" s="152"/>
      <c r="U540" s="152"/>
    </row>
    <row r="541" spans="2:21">
      <c r="B541" s="152"/>
      <c r="C541" s="152"/>
      <c r="D541" s="152"/>
      <c r="E541" s="152"/>
      <c r="F541" s="152"/>
      <c r="G541" s="152"/>
      <c r="H541" s="152"/>
      <c r="I541" s="152"/>
      <c r="J541" s="152"/>
      <c r="K541" s="152"/>
      <c r="L541" s="152"/>
      <c r="M541" s="152"/>
      <c r="N541" s="152"/>
      <c r="O541" s="152"/>
      <c r="P541" s="152"/>
      <c r="Q541" s="152"/>
      <c r="R541" s="152"/>
      <c r="S541" s="152"/>
      <c r="T541" s="152"/>
      <c r="U541" s="152"/>
    </row>
    <row r="542" spans="2:21">
      <c r="B542" s="152"/>
      <c r="C542" s="152"/>
      <c r="D542" s="152"/>
      <c r="E542" s="152"/>
      <c r="F542" s="152"/>
      <c r="G542" s="152"/>
      <c r="H542" s="152"/>
      <c r="I542" s="152"/>
      <c r="J542" s="152"/>
      <c r="K542" s="152"/>
      <c r="L542" s="152"/>
      <c r="M542" s="152"/>
      <c r="N542" s="152"/>
      <c r="O542" s="152"/>
      <c r="P542" s="152"/>
      <c r="Q542" s="152"/>
      <c r="R542" s="152"/>
      <c r="S542" s="152"/>
      <c r="T542" s="152"/>
      <c r="U542" s="152"/>
    </row>
    <row r="543" spans="2:21">
      <c r="B543" s="152"/>
      <c r="C543" s="152"/>
      <c r="D543" s="152"/>
      <c r="E543" s="152"/>
      <c r="F543" s="152"/>
      <c r="G543" s="152"/>
      <c r="H543" s="152"/>
      <c r="I543" s="152"/>
      <c r="J543" s="152"/>
      <c r="K543" s="152"/>
      <c r="L543" s="152"/>
      <c r="M543" s="152"/>
      <c r="N543" s="152"/>
      <c r="O543" s="152"/>
      <c r="P543" s="152"/>
      <c r="Q543" s="152"/>
      <c r="R543" s="152"/>
      <c r="S543" s="152"/>
      <c r="T543" s="152"/>
      <c r="U543" s="152"/>
    </row>
    <row r="544" spans="2:21">
      <c r="B544" s="152"/>
      <c r="C544" s="152"/>
      <c r="D544" s="152"/>
      <c r="E544" s="152"/>
      <c r="F544" s="152"/>
      <c r="G544" s="152"/>
      <c r="H544" s="152"/>
      <c r="I544" s="152"/>
      <c r="J544" s="152"/>
      <c r="K544" s="152"/>
      <c r="L544" s="152"/>
      <c r="M544" s="152"/>
      <c r="N544" s="152"/>
      <c r="O544" s="152"/>
      <c r="P544" s="152"/>
      <c r="Q544" s="152"/>
      <c r="R544" s="152"/>
      <c r="S544" s="152"/>
      <c r="T544" s="152"/>
      <c r="U544" s="152"/>
    </row>
    <row r="545" spans="2:21">
      <c r="B545" s="152"/>
      <c r="C545" s="152"/>
      <c r="D545" s="152"/>
      <c r="E545" s="152"/>
      <c r="F545" s="152"/>
      <c r="G545" s="152"/>
      <c r="H545" s="152"/>
      <c r="I545" s="152"/>
      <c r="J545" s="152"/>
      <c r="K545" s="152"/>
      <c r="L545" s="152"/>
      <c r="M545" s="152"/>
      <c r="N545" s="152"/>
      <c r="O545" s="152"/>
      <c r="P545" s="152"/>
      <c r="Q545" s="152"/>
      <c r="R545" s="152"/>
      <c r="S545" s="152"/>
      <c r="T545" s="152"/>
      <c r="U545" s="152"/>
    </row>
    <row r="546" spans="2:21">
      <c r="B546" s="152"/>
      <c r="C546" s="152"/>
      <c r="D546" s="152"/>
      <c r="E546" s="152"/>
      <c r="F546" s="152"/>
      <c r="G546" s="152"/>
      <c r="H546" s="152"/>
      <c r="I546" s="152"/>
      <c r="J546" s="152"/>
      <c r="K546" s="152"/>
      <c r="L546" s="152"/>
      <c r="M546" s="152"/>
      <c r="N546" s="152"/>
      <c r="O546" s="152"/>
      <c r="P546" s="152"/>
      <c r="Q546" s="152"/>
      <c r="R546" s="152"/>
      <c r="S546" s="152"/>
      <c r="T546" s="152"/>
      <c r="U546" s="152"/>
    </row>
    <row r="547" spans="2:21">
      <c r="B547" s="152"/>
      <c r="C547" s="152"/>
      <c r="D547" s="152"/>
      <c r="E547" s="152"/>
      <c r="F547" s="152"/>
      <c r="G547" s="152"/>
      <c r="H547" s="152"/>
      <c r="I547" s="152"/>
      <c r="J547" s="152"/>
      <c r="K547" s="152"/>
      <c r="L547" s="152"/>
      <c r="M547" s="152"/>
      <c r="N547" s="152"/>
      <c r="O547" s="152"/>
      <c r="P547" s="152"/>
      <c r="Q547" s="152"/>
      <c r="R547" s="152"/>
      <c r="S547" s="152"/>
      <c r="T547" s="152"/>
      <c r="U547" s="152"/>
    </row>
    <row r="548" spans="2:21">
      <c r="B548" s="152"/>
      <c r="C548" s="152"/>
      <c r="D548" s="152"/>
      <c r="E548" s="152"/>
      <c r="F548" s="152"/>
      <c r="G548" s="152"/>
      <c r="H548" s="152"/>
      <c r="I548" s="152"/>
      <c r="J548" s="152"/>
      <c r="K548" s="152"/>
      <c r="L548" s="152"/>
      <c r="M548" s="152"/>
      <c r="N548" s="152"/>
      <c r="O548" s="152"/>
      <c r="P548" s="152"/>
      <c r="Q548" s="152"/>
      <c r="R548" s="152"/>
      <c r="S548" s="152"/>
      <c r="T548" s="152"/>
      <c r="U548" s="152"/>
    </row>
    <row r="549" spans="2:21">
      <c r="B549" s="152"/>
      <c r="C549" s="152"/>
      <c r="D549" s="152"/>
      <c r="E549" s="152"/>
      <c r="F549" s="152"/>
      <c r="G549" s="152"/>
      <c r="H549" s="152"/>
      <c r="I549" s="152"/>
      <c r="J549" s="152"/>
      <c r="K549" s="152"/>
      <c r="L549" s="152"/>
      <c r="M549" s="152"/>
      <c r="N549" s="152"/>
      <c r="O549" s="152"/>
      <c r="P549" s="152"/>
      <c r="Q549" s="152"/>
      <c r="R549" s="152"/>
      <c r="S549" s="152"/>
      <c r="T549" s="152"/>
      <c r="U549" s="152"/>
    </row>
    <row r="550" spans="2:21">
      <c r="B550" s="152"/>
      <c r="C550" s="152"/>
      <c r="D550" s="152"/>
      <c r="E550" s="152"/>
      <c r="F550" s="152"/>
      <c r="G550" s="152"/>
      <c r="H550" s="152"/>
      <c r="I550" s="152"/>
      <c r="J550" s="152"/>
      <c r="K550" s="152"/>
      <c r="L550" s="152"/>
      <c r="M550" s="152"/>
      <c r="N550" s="152"/>
      <c r="O550" s="152"/>
      <c r="P550" s="152"/>
      <c r="Q550" s="152"/>
      <c r="R550" s="152"/>
      <c r="S550" s="152"/>
      <c r="T550" s="152"/>
      <c r="U550" s="152"/>
    </row>
    <row r="551" spans="2:21">
      <c r="B551" s="152"/>
      <c r="C551" s="152"/>
      <c r="D551" s="152"/>
      <c r="E551" s="152"/>
      <c r="F551" s="152"/>
      <c r="G551" s="152"/>
      <c r="H551" s="152"/>
      <c r="I551" s="152"/>
      <c r="J551" s="152"/>
      <c r="K551" s="152"/>
      <c r="L551" s="152"/>
      <c r="M551" s="152"/>
      <c r="N551" s="152"/>
      <c r="O551" s="152"/>
      <c r="P551" s="152"/>
      <c r="Q551" s="152"/>
      <c r="R551" s="152"/>
      <c r="S551" s="152"/>
      <c r="T551" s="152"/>
      <c r="U551" s="152"/>
    </row>
    <row r="552" spans="2:21">
      <c r="B552" s="152"/>
      <c r="C552" s="152"/>
      <c r="D552" s="152"/>
      <c r="E552" s="152"/>
      <c r="F552" s="152"/>
      <c r="G552" s="152"/>
      <c r="H552" s="152"/>
      <c r="I552" s="152"/>
      <c r="J552" s="152"/>
      <c r="K552" s="152"/>
      <c r="L552" s="152"/>
      <c r="M552" s="152"/>
      <c r="N552" s="152"/>
      <c r="O552" s="152"/>
      <c r="P552" s="152"/>
      <c r="Q552" s="152"/>
      <c r="R552" s="152"/>
      <c r="S552" s="152"/>
      <c r="T552" s="152"/>
      <c r="U552" s="152"/>
    </row>
    <row r="553" spans="2:21">
      <c r="B553" s="152"/>
      <c r="C553" s="152"/>
      <c r="D553" s="152"/>
      <c r="E553" s="152"/>
      <c r="F553" s="152"/>
      <c r="G553" s="152"/>
      <c r="H553" s="152"/>
      <c r="I553" s="152"/>
      <c r="J553" s="152"/>
      <c r="K553" s="152"/>
      <c r="L553" s="152"/>
      <c r="M553" s="152"/>
      <c r="N553" s="152"/>
      <c r="O553" s="152"/>
      <c r="P553" s="152"/>
      <c r="Q553" s="152"/>
      <c r="R553" s="152"/>
      <c r="S553" s="152"/>
      <c r="T553" s="152"/>
      <c r="U553" s="152"/>
    </row>
    <row r="554" spans="2:21">
      <c r="B554" s="152"/>
      <c r="C554" s="152"/>
      <c r="D554" s="152"/>
      <c r="E554" s="152"/>
      <c r="F554" s="152"/>
      <c r="G554" s="152"/>
      <c r="H554" s="152"/>
      <c r="I554" s="152"/>
      <c r="J554" s="152"/>
      <c r="K554" s="152"/>
      <c r="L554" s="152"/>
      <c r="M554" s="152"/>
      <c r="N554" s="152"/>
      <c r="O554" s="152"/>
      <c r="P554" s="152"/>
      <c r="Q554" s="152"/>
      <c r="R554" s="152"/>
      <c r="S554" s="152"/>
      <c r="T554" s="152"/>
      <c r="U554" s="152"/>
    </row>
    <row r="555" spans="2:21">
      <c r="B555" s="152"/>
      <c r="C555" s="152"/>
      <c r="D555" s="152"/>
      <c r="E555" s="152"/>
      <c r="F555" s="152"/>
      <c r="G555" s="152"/>
      <c r="H555" s="152"/>
      <c r="I555" s="152"/>
      <c r="J555" s="152"/>
      <c r="K555" s="152"/>
      <c r="L555" s="152"/>
      <c r="M555" s="152"/>
      <c r="N555" s="152"/>
      <c r="O555" s="152"/>
      <c r="P555" s="152"/>
      <c r="Q555" s="152"/>
      <c r="R555" s="152"/>
      <c r="S555" s="152"/>
      <c r="T555" s="152"/>
      <c r="U555" s="152"/>
    </row>
    <row r="556" spans="2:21">
      <c r="B556" s="152"/>
      <c r="C556" s="152"/>
      <c r="D556" s="152"/>
      <c r="E556" s="152"/>
      <c r="F556" s="152"/>
      <c r="G556" s="152"/>
      <c r="H556" s="152"/>
      <c r="I556" s="152"/>
      <c r="J556" s="152"/>
      <c r="K556" s="152"/>
      <c r="L556" s="152"/>
      <c r="M556" s="152"/>
      <c r="N556" s="152"/>
      <c r="O556" s="152"/>
      <c r="P556" s="152"/>
      <c r="Q556" s="152"/>
      <c r="R556" s="152"/>
      <c r="S556" s="152"/>
      <c r="T556" s="152"/>
      <c r="U556" s="152"/>
    </row>
    <row r="557" spans="2:21">
      <c r="B557" s="152"/>
      <c r="C557" s="152"/>
      <c r="D557" s="152"/>
      <c r="E557" s="152"/>
      <c r="F557" s="152"/>
      <c r="G557" s="152"/>
      <c r="H557" s="152"/>
      <c r="I557" s="152"/>
      <c r="J557" s="152"/>
      <c r="K557" s="152"/>
      <c r="L557" s="152"/>
      <c r="M557" s="152"/>
      <c r="N557" s="152"/>
      <c r="O557" s="152"/>
      <c r="P557" s="152"/>
      <c r="Q557" s="152"/>
      <c r="R557" s="152"/>
      <c r="S557" s="152"/>
      <c r="T557" s="152"/>
      <c r="U557" s="152"/>
    </row>
    <row r="558" spans="2:21">
      <c r="B558" s="152"/>
      <c r="C558" s="152"/>
      <c r="D558" s="152"/>
      <c r="E558" s="152"/>
      <c r="F558" s="152"/>
      <c r="G558" s="152"/>
      <c r="H558" s="152"/>
      <c r="I558" s="152"/>
      <c r="J558" s="152"/>
      <c r="K558" s="152"/>
      <c r="L558" s="152"/>
      <c r="M558" s="152"/>
      <c r="N558" s="152"/>
      <c r="O558" s="152"/>
      <c r="P558" s="152"/>
      <c r="Q558" s="152"/>
      <c r="R558" s="152"/>
      <c r="S558" s="152"/>
      <c r="T558" s="152"/>
      <c r="U558" s="152"/>
    </row>
    <row r="559" spans="2:21">
      <c r="B559" s="152"/>
      <c r="C559" s="152"/>
      <c r="D559" s="152"/>
      <c r="E559" s="152"/>
      <c r="F559" s="152"/>
      <c r="G559" s="152"/>
      <c r="H559" s="152"/>
      <c r="I559" s="152"/>
      <c r="J559" s="152"/>
      <c r="K559" s="152"/>
      <c r="L559" s="152"/>
      <c r="M559" s="152"/>
      <c r="N559" s="152"/>
      <c r="O559" s="152"/>
      <c r="P559" s="152"/>
      <c r="Q559" s="152"/>
      <c r="R559" s="152"/>
      <c r="S559" s="152"/>
      <c r="T559" s="152"/>
      <c r="U559" s="152"/>
    </row>
    <row r="560" spans="2:21">
      <c r="B560" s="152"/>
      <c r="C560" s="152"/>
      <c r="D560" s="152"/>
      <c r="E560" s="152"/>
      <c r="F560" s="152"/>
      <c r="G560" s="152"/>
      <c r="H560" s="152"/>
      <c r="I560" s="152"/>
      <c r="J560" s="152"/>
      <c r="K560" s="152"/>
      <c r="L560" s="152"/>
      <c r="M560" s="152"/>
      <c r="N560" s="152"/>
      <c r="O560" s="152"/>
      <c r="P560" s="152"/>
      <c r="Q560" s="152"/>
      <c r="R560" s="152"/>
      <c r="S560" s="152"/>
      <c r="T560" s="152"/>
      <c r="U560" s="152"/>
    </row>
    <row r="561" spans="2:21">
      <c r="B561" s="152"/>
      <c r="C561" s="152"/>
      <c r="D561" s="152"/>
      <c r="E561" s="152"/>
      <c r="F561" s="152"/>
      <c r="G561" s="152"/>
      <c r="H561" s="152"/>
      <c r="I561" s="152"/>
      <c r="J561" s="152"/>
      <c r="K561" s="152"/>
      <c r="L561" s="152"/>
      <c r="M561" s="152"/>
      <c r="N561" s="152"/>
      <c r="O561" s="152"/>
      <c r="P561" s="152"/>
      <c r="Q561" s="152"/>
      <c r="R561" s="152"/>
      <c r="S561" s="152"/>
      <c r="T561" s="152"/>
      <c r="U561" s="152"/>
    </row>
    <row r="562" spans="2:21">
      <c r="B562" s="152"/>
      <c r="C562" s="152"/>
      <c r="D562" s="152"/>
      <c r="E562" s="152"/>
      <c r="F562" s="152"/>
      <c r="G562" s="152"/>
      <c r="H562" s="152"/>
      <c r="I562" s="152"/>
      <c r="J562" s="152"/>
      <c r="K562" s="152"/>
      <c r="L562" s="152"/>
      <c r="M562" s="152"/>
      <c r="N562" s="152"/>
      <c r="O562" s="152"/>
      <c r="P562" s="152"/>
      <c r="Q562" s="152"/>
      <c r="R562" s="152"/>
      <c r="S562" s="152"/>
      <c r="T562" s="152"/>
      <c r="U562" s="152"/>
    </row>
    <row r="563" spans="2:21">
      <c r="B563" s="152"/>
      <c r="C563" s="152"/>
      <c r="D563" s="152"/>
      <c r="E563" s="152"/>
      <c r="F563" s="152"/>
      <c r="G563" s="152"/>
      <c r="H563" s="152"/>
      <c r="I563" s="152"/>
      <c r="J563" s="152"/>
      <c r="K563" s="152"/>
      <c r="L563" s="152"/>
      <c r="M563" s="152"/>
      <c r="N563" s="152"/>
      <c r="O563" s="152"/>
      <c r="P563" s="152"/>
      <c r="Q563" s="152"/>
      <c r="R563" s="152"/>
      <c r="S563" s="152"/>
      <c r="T563" s="152"/>
      <c r="U563" s="152"/>
    </row>
    <row r="564" spans="2:21">
      <c r="B564" s="152"/>
      <c r="C564" s="152"/>
      <c r="D564" s="152"/>
      <c r="E564" s="152"/>
      <c r="F564" s="152"/>
      <c r="G564" s="152"/>
      <c r="H564" s="152"/>
      <c r="I564" s="152"/>
      <c r="J564" s="152"/>
      <c r="K564" s="152"/>
      <c r="L564" s="152"/>
      <c r="M564" s="152"/>
      <c r="N564" s="152"/>
      <c r="O564" s="152"/>
      <c r="P564" s="152"/>
      <c r="Q564" s="152"/>
      <c r="R564" s="152"/>
      <c r="S564" s="152"/>
      <c r="T564" s="152"/>
      <c r="U564" s="152"/>
    </row>
    <row r="565" spans="2:21">
      <c r="B565" s="152"/>
      <c r="C565" s="152"/>
      <c r="D565" s="152"/>
      <c r="E565" s="152"/>
      <c r="F565" s="152"/>
      <c r="G565" s="152"/>
      <c r="H565" s="152"/>
      <c r="I565" s="152"/>
      <c r="J565" s="152"/>
      <c r="K565" s="152"/>
      <c r="L565" s="152"/>
      <c r="M565" s="152"/>
      <c r="N565" s="152"/>
      <c r="O565" s="152"/>
      <c r="P565" s="152"/>
      <c r="Q565" s="152"/>
      <c r="R565" s="152"/>
      <c r="S565" s="152"/>
      <c r="T565" s="152"/>
      <c r="U565" s="152"/>
    </row>
    <row r="566" spans="2:21">
      <c r="B566" s="152"/>
      <c r="C566" s="152"/>
      <c r="D566" s="152"/>
      <c r="E566" s="152"/>
      <c r="F566" s="152"/>
      <c r="G566" s="152"/>
      <c r="H566" s="152"/>
      <c r="I566" s="152"/>
      <c r="J566" s="152"/>
      <c r="K566" s="152"/>
      <c r="L566" s="152"/>
      <c r="M566" s="152"/>
      <c r="N566" s="152"/>
      <c r="O566" s="152"/>
      <c r="P566" s="152"/>
      <c r="Q566" s="152"/>
      <c r="R566" s="152"/>
      <c r="S566" s="152"/>
      <c r="T566" s="152"/>
      <c r="U566" s="152"/>
    </row>
    <row r="567" spans="2:21">
      <c r="B567" s="152"/>
      <c r="C567" s="152"/>
      <c r="D567" s="152"/>
      <c r="E567" s="152"/>
      <c r="F567" s="152"/>
      <c r="G567" s="152"/>
      <c r="H567" s="152"/>
      <c r="I567" s="152"/>
      <c r="J567" s="152"/>
      <c r="K567" s="152"/>
      <c r="L567" s="152"/>
      <c r="M567" s="152"/>
      <c r="N567" s="152"/>
      <c r="O567" s="152"/>
      <c r="P567" s="152"/>
      <c r="Q567" s="152"/>
      <c r="R567" s="152"/>
      <c r="S567" s="152"/>
      <c r="T567" s="152"/>
      <c r="U567" s="152"/>
    </row>
    <row r="568" spans="2:21">
      <c r="B568" s="152"/>
      <c r="C568" s="152"/>
      <c r="D568" s="152"/>
      <c r="E568" s="152"/>
      <c r="F568" s="152"/>
      <c r="G568" s="152"/>
      <c r="H568" s="152"/>
      <c r="I568" s="152"/>
      <c r="J568" s="152"/>
      <c r="K568" s="152"/>
      <c r="L568" s="152"/>
      <c r="M568" s="152"/>
      <c r="N568" s="152"/>
      <c r="O568" s="152"/>
      <c r="P568" s="152"/>
      <c r="Q568" s="152"/>
      <c r="R568" s="152"/>
      <c r="S568" s="152"/>
      <c r="T568" s="152"/>
      <c r="U568" s="152"/>
    </row>
    <row r="569" spans="2:21">
      <c r="B569" s="152"/>
      <c r="C569" s="152"/>
      <c r="D569" s="152"/>
      <c r="E569" s="152"/>
      <c r="F569" s="152"/>
      <c r="G569" s="152"/>
      <c r="H569" s="152"/>
      <c r="I569" s="152"/>
      <c r="J569" s="152"/>
      <c r="K569" s="152"/>
      <c r="L569" s="152"/>
      <c r="M569" s="152"/>
      <c r="N569" s="152"/>
      <c r="O569" s="152"/>
      <c r="P569" s="152"/>
      <c r="Q569" s="152"/>
      <c r="R569" s="152"/>
      <c r="S569" s="152"/>
      <c r="T569" s="152"/>
      <c r="U569" s="152"/>
    </row>
    <row r="570" spans="2:21">
      <c r="B570" s="152"/>
      <c r="C570" s="152"/>
      <c r="D570" s="152"/>
      <c r="E570" s="152"/>
      <c r="F570" s="152"/>
      <c r="G570" s="152"/>
      <c r="H570" s="152"/>
      <c r="I570" s="152"/>
      <c r="J570" s="152"/>
      <c r="K570" s="152"/>
      <c r="L570" s="152"/>
      <c r="M570" s="152"/>
      <c r="N570" s="152"/>
      <c r="O570" s="152"/>
      <c r="P570" s="152"/>
      <c r="Q570" s="152"/>
      <c r="R570" s="152"/>
      <c r="S570" s="152"/>
      <c r="T570" s="152"/>
      <c r="U570" s="152"/>
    </row>
    <row r="571" spans="2:21">
      <c r="B571" s="152"/>
      <c r="C571" s="152"/>
      <c r="D571" s="152"/>
      <c r="E571" s="152"/>
      <c r="F571" s="152"/>
      <c r="G571" s="152"/>
      <c r="H571" s="152"/>
      <c r="I571" s="152"/>
      <c r="J571" s="152"/>
      <c r="K571" s="152"/>
      <c r="L571" s="152"/>
      <c r="M571" s="152"/>
      <c r="N571" s="152"/>
      <c r="O571" s="152"/>
      <c r="P571" s="152"/>
      <c r="Q571" s="152"/>
      <c r="R571" s="152"/>
      <c r="S571" s="152"/>
      <c r="T571" s="152"/>
      <c r="U571" s="152"/>
    </row>
    <row r="572" spans="2:21">
      <c r="B572" s="152"/>
      <c r="C572" s="152"/>
      <c r="D572" s="152"/>
      <c r="E572" s="152"/>
      <c r="F572" s="152"/>
      <c r="G572" s="152"/>
      <c r="H572" s="152"/>
      <c r="I572" s="152"/>
      <c r="J572" s="152"/>
      <c r="K572" s="152"/>
      <c r="L572" s="152"/>
      <c r="M572" s="152"/>
      <c r="N572" s="152"/>
      <c r="O572" s="152"/>
      <c r="P572" s="152"/>
      <c r="Q572" s="152"/>
      <c r="R572" s="152"/>
      <c r="S572" s="152"/>
      <c r="T572" s="152"/>
      <c r="U572" s="152"/>
    </row>
    <row r="573" spans="2:21">
      <c r="B573" s="152"/>
      <c r="C573" s="152"/>
      <c r="D573" s="152"/>
      <c r="E573" s="152"/>
      <c r="F573" s="152"/>
      <c r="G573" s="152"/>
      <c r="H573" s="152"/>
      <c r="I573" s="152"/>
      <c r="J573" s="152"/>
      <c r="K573" s="152"/>
      <c r="L573" s="152"/>
      <c r="M573" s="152"/>
      <c r="N573" s="152"/>
      <c r="O573" s="152"/>
      <c r="P573" s="152"/>
      <c r="Q573" s="152"/>
      <c r="R573" s="152"/>
      <c r="S573" s="152"/>
      <c r="T573" s="152"/>
      <c r="U573" s="152"/>
    </row>
    <row r="574" spans="2:21">
      <c r="B574" s="152"/>
      <c r="C574" s="152"/>
      <c r="D574" s="152"/>
      <c r="E574" s="152"/>
      <c r="F574" s="152"/>
      <c r="G574" s="152"/>
      <c r="H574" s="152"/>
      <c r="I574" s="152"/>
      <c r="J574" s="152"/>
      <c r="K574" s="152"/>
      <c r="L574" s="152"/>
      <c r="M574" s="152"/>
      <c r="N574" s="152"/>
      <c r="O574" s="152"/>
      <c r="P574" s="152"/>
      <c r="Q574" s="152"/>
      <c r="R574" s="152"/>
      <c r="S574" s="152"/>
      <c r="T574" s="152"/>
      <c r="U574" s="152"/>
    </row>
    <row r="575" spans="2:21">
      <c r="B575" s="152"/>
      <c r="C575" s="152"/>
      <c r="D575" s="152"/>
      <c r="E575" s="152"/>
      <c r="F575" s="152"/>
      <c r="G575" s="152"/>
      <c r="H575" s="152"/>
      <c r="I575" s="152"/>
      <c r="J575" s="152"/>
      <c r="K575" s="152"/>
      <c r="L575" s="152"/>
      <c r="M575" s="152"/>
      <c r="N575" s="152"/>
      <c r="O575" s="152"/>
      <c r="P575" s="152"/>
      <c r="Q575" s="152"/>
      <c r="R575" s="152"/>
      <c r="S575" s="152"/>
      <c r="T575" s="152"/>
      <c r="U575" s="152"/>
    </row>
    <row r="576" spans="2:21">
      <c r="B576" s="152"/>
      <c r="C576" s="152"/>
      <c r="D576" s="152"/>
      <c r="E576" s="152"/>
      <c r="F576" s="152"/>
      <c r="G576" s="152"/>
      <c r="H576" s="152"/>
      <c r="I576" s="152"/>
      <c r="J576" s="152"/>
      <c r="K576" s="152"/>
      <c r="L576" s="152"/>
      <c r="M576" s="152"/>
      <c r="N576" s="152"/>
      <c r="O576" s="152"/>
      <c r="P576" s="152"/>
      <c r="Q576" s="152"/>
      <c r="R576" s="152"/>
      <c r="S576" s="152"/>
      <c r="T576" s="152"/>
      <c r="U576" s="152"/>
    </row>
    <row r="577" spans="2:21">
      <c r="B577" s="152"/>
      <c r="C577" s="152"/>
      <c r="D577" s="152"/>
      <c r="E577" s="152"/>
      <c r="F577" s="152"/>
      <c r="G577" s="152"/>
      <c r="H577" s="152"/>
      <c r="I577" s="152"/>
      <c r="J577" s="152"/>
      <c r="K577" s="152"/>
      <c r="L577" s="152"/>
      <c r="M577" s="152"/>
      <c r="N577" s="152"/>
      <c r="O577" s="152"/>
      <c r="P577" s="152"/>
      <c r="Q577" s="152"/>
      <c r="R577" s="152"/>
      <c r="S577" s="152"/>
      <c r="T577" s="152"/>
      <c r="U577" s="152"/>
    </row>
    <row r="578" spans="2:21">
      <c r="B578" s="152"/>
      <c r="C578" s="152"/>
      <c r="D578" s="152"/>
      <c r="E578" s="152"/>
      <c r="F578" s="152"/>
      <c r="G578" s="152"/>
      <c r="H578" s="152"/>
      <c r="I578" s="152"/>
      <c r="J578" s="152"/>
      <c r="K578" s="152"/>
      <c r="L578" s="152"/>
      <c r="M578" s="152"/>
      <c r="N578" s="152"/>
      <c r="O578" s="152"/>
      <c r="P578" s="152"/>
      <c r="Q578" s="152"/>
      <c r="R578" s="152"/>
      <c r="S578" s="152"/>
      <c r="T578" s="152"/>
      <c r="U578" s="152"/>
    </row>
    <row r="579" spans="2:21">
      <c r="B579" s="152"/>
      <c r="C579" s="152"/>
      <c r="D579" s="152"/>
      <c r="E579" s="152"/>
      <c r="F579" s="152"/>
      <c r="G579" s="152"/>
      <c r="H579" s="152"/>
      <c r="I579" s="152"/>
      <c r="J579" s="152"/>
      <c r="K579" s="152"/>
      <c r="L579" s="152"/>
      <c r="M579" s="152"/>
      <c r="N579" s="152"/>
      <c r="O579" s="152"/>
      <c r="P579" s="152"/>
      <c r="Q579" s="152"/>
      <c r="R579" s="152"/>
      <c r="S579" s="152"/>
      <c r="T579" s="152"/>
      <c r="U579" s="152"/>
    </row>
    <row r="580" spans="2:21">
      <c r="B580" s="152"/>
      <c r="C580" s="152"/>
      <c r="D580" s="152"/>
      <c r="E580" s="152"/>
      <c r="F580" s="152"/>
      <c r="G580" s="152"/>
      <c r="H580" s="152"/>
      <c r="I580" s="152"/>
      <c r="J580" s="152"/>
      <c r="K580" s="152"/>
      <c r="L580" s="152"/>
      <c r="M580" s="152"/>
      <c r="N580" s="152"/>
      <c r="O580" s="152"/>
      <c r="P580" s="152"/>
      <c r="Q580" s="152"/>
      <c r="R580" s="152"/>
      <c r="S580" s="152"/>
      <c r="T580" s="152"/>
      <c r="U580" s="152"/>
    </row>
    <row r="581" spans="2:21">
      <c r="B581" s="152"/>
      <c r="C581" s="152"/>
      <c r="D581" s="152"/>
      <c r="E581" s="152"/>
      <c r="F581" s="152"/>
      <c r="G581" s="152"/>
      <c r="H581" s="152"/>
      <c r="I581" s="152"/>
      <c r="J581" s="152"/>
      <c r="K581" s="152"/>
      <c r="L581" s="152"/>
      <c r="M581" s="152"/>
      <c r="N581" s="152"/>
      <c r="O581" s="152"/>
      <c r="P581" s="152"/>
      <c r="Q581" s="152"/>
      <c r="R581" s="152"/>
      <c r="S581" s="152"/>
      <c r="T581" s="152"/>
      <c r="U581" s="152"/>
    </row>
    <row r="582" spans="2:21">
      <c r="B582" s="152"/>
      <c r="C582" s="152"/>
      <c r="D582" s="152"/>
      <c r="E582" s="152"/>
      <c r="F582" s="152"/>
      <c r="G582" s="152"/>
      <c r="H582" s="152"/>
      <c r="I582" s="152"/>
      <c r="J582" s="152"/>
      <c r="K582" s="152"/>
      <c r="L582" s="152"/>
      <c r="M582" s="152"/>
      <c r="N582" s="152"/>
      <c r="O582" s="152"/>
      <c r="P582" s="152"/>
      <c r="Q582" s="152"/>
      <c r="R582" s="152"/>
      <c r="S582" s="152"/>
      <c r="T582" s="152"/>
      <c r="U582" s="152"/>
    </row>
    <row r="583" spans="2:21">
      <c r="B583" s="152"/>
      <c r="C583" s="152"/>
      <c r="D583" s="152"/>
      <c r="E583" s="152"/>
      <c r="F583" s="152"/>
      <c r="G583" s="152"/>
      <c r="H583" s="152"/>
      <c r="I583" s="152"/>
      <c r="J583" s="152"/>
      <c r="K583" s="152"/>
      <c r="L583" s="152"/>
      <c r="M583" s="152"/>
      <c r="N583" s="152"/>
      <c r="O583" s="152"/>
      <c r="P583" s="152"/>
      <c r="Q583" s="152"/>
      <c r="R583" s="152"/>
      <c r="S583" s="152"/>
      <c r="T583" s="152"/>
      <c r="U583" s="152"/>
    </row>
    <row r="584" spans="2:21">
      <c r="B584" s="152"/>
      <c r="C584" s="152"/>
      <c r="D584" s="152"/>
      <c r="E584" s="152"/>
      <c r="F584" s="152"/>
      <c r="G584" s="152"/>
      <c r="H584" s="152"/>
      <c r="I584" s="152"/>
      <c r="J584" s="152"/>
      <c r="K584" s="152"/>
      <c r="L584" s="152"/>
      <c r="M584" s="152"/>
      <c r="N584" s="152"/>
      <c r="O584" s="152"/>
      <c r="P584" s="152"/>
      <c r="Q584" s="152"/>
      <c r="R584" s="152"/>
      <c r="S584" s="152"/>
      <c r="T584" s="152"/>
      <c r="U584" s="152"/>
    </row>
    <row r="585" spans="2:21">
      <c r="B585" s="152"/>
      <c r="C585" s="152"/>
      <c r="D585" s="152"/>
      <c r="E585" s="152"/>
      <c r="F585" s="152"/>
      <c r="G585" s="152"/>
      <c r="H585" s="152"/>
      <c r="I585" s="152"/>
      <c r="J585" s="152"/>
      <c r="K585" s="152"/>
      <c r="L585" s="152"/>
      <c r="M585" s="152"/>
      <c r="N585" s="152"/>
      <c r="O585" s="152"/>
      <c r="P585" s="152"/>
      <c r="Q585" s="152"/>
      <c r="R585" s="152"/>
      <c r="S585" s="152"/>
      <c r="T585" s="152"/>
      <c r="U585" s="152"/>
    </row>
    <row r="586" spans="2:21">
      <c r="B586" s="152"/>
      <c r="C586" s="152"/>
      <c r="D586" s="152"/>
      <c r="E586" s="152"/>
      <c r="F586" s="152"/>
      <c r="G586" s="152"/>
      <c r="H586" s="152"/>
      <c r="I586" s="152"/>
      <c r="J586" s="152"/>
      <c r="K586" s="152"/>
      <c r="L586" s="152"/>
      <c r="M586" s="152"/>
      <c r="N586" s="152"/>
      <c r="O586" s="152"/>
      <c r="P586" s="152"/>
      <c r="Q586" s="152"/>
      <c r="R586" s="152"/>
      <c r="S586" s="152"/>
      <c r="T586" s="152"/>
      <c r="U586" s="152"/>
    </row>
    <row r="587" spans="2:21">
      <c r="B587" s="152"/>
      <c r="C587" s="152"/>
      <c r="D587" s="152"/>
      <c r="E587" s="152"/>
      <c r="F587" s="152"/>
      <c r="G587" s="152"/>
      <c r="H587" s="152"/>
      <c r="I587" s="152"/>
      <c r="J587" s="152"/>
      <c r="K587" s="152"/>
      <c r="L587" s="152"/>
      <c r="M587" s="152"/>
      <c r="N587" s="152"/>
      <c r="O587" s="152"/>
      <c r="P587" s="152"/>
      <c r="Q587" s="152"/>
      <c r="R587" s="152"/>
      <c r="S587" s="152"/>
      <c r="T587" s="152"/>
      <c r="U587" s="152"/>
    </row>
    <row r="588" spans="2:21">
      <c r="B588" s="152"/>
      <c r="C588" s="152"/>
      <c r="D588" s="152"/>
      <c r="E588" s="152"/>
      <c r="F588" s="152"/>
      <c r="G588" s="152"/>
      <c r="H588" s="152"/>
      <c r="I588" s="152"/>
      <c r="J588" s="152"/>
      <c r="K588" s="152"/>
      <c r="L588" s="152"/>
      <c r="M588" s="152"/>
      <c r="N588" s="152"/>
      <c r="O588" s="152"/>
      <c r="P588" s="152"/>
      <c r="Q588" s="152"/>
      <c r="R588" s="152"/>
      <c r="S588" s="152"/>
      <c r="T588" s="152"/>
      <c r="U588" s="152"/>
    </row>
    <row r="589" spans="2:21">
      <c r="B589" s="152"/>
      <c r="C589" s="152"/>
      <c r="D589" s="152"/>
      <c r="E589" s="152"/>
      <c r="F589" s="152"/>
      <c r="G589" s="152"/>
      <c r="H589" s="152"/>
      <c r="I589" s="152"/>
      <c r="J589" s="152"/>
      <c r="K589" s="152"/>
      <c r="L589" s="152"/>
      <c r="M589" s="152"/>
      <c r="N589" s="152"/>
      <c r="O589" s="152"/>
      <c r="P589" s="152"/>
      <c r="Q589" s="152"/>
      <c r="R589" s="152"/>
      <c r="S589" s="152"/>
      <c r="T589" s="152"/>
      <c r="U589" s="152"/>
    </row>
    <row r="590" spans="2:21">
      <c r="B590" s="152"/>
      <c r="C590" s="152"/>
      <c r="D590" s="152"/>
      <c r="E590" s="152"/>
      <c r="F590" s="152"/>
      <c r="G590" s="152"/>
      <c r="H590" s="152"/>
      <c r="I590" s="152"/>
      <c r="J590" s="152"/>
      <c r="K590" s="152"/>
      <c r="L590" s="152"/>
      <c r="M590" s="152"/>
      <c r="N590" s="152"/>
      <c r="O590" s="152"/>
      <c r="P590" s="152"/>
      <c r="Q590" s="152"/>
      <c r="R590" s="152"/>
      <c r="S590" s="152"/>
      <c r="T590" s="152"/>
      <c r="U590" s="152"/>
    </row>
    <row r="591" spans="2:21">
      <c r="B591" s="152"/>
      <c r="C591" s="152"/>
      <c r="D591" s="152"/>
      <c r="E591" s="152"/>
      <c r="F591" s="152"/>
      <c r="G591" s="152"/>
      <c r="H591" s="152"/>
      <c r="I591" s="152"/>
      <c r="J591" s="152"/>
      <c r="K591" s="152"/>
      <c r="L591" s="152"/>
      <c r="M591" s="152"/>
      <c r="N591" s="152"/>
      <c r="O591" s="152"/>
      <c r="P591" s="152"/>
      <c r="Q591" s="152"/>
      <c r="R591" s="152"/>
      <c r="S591" s="152"/>
      <c r="T591" s="152"/>
      <c r="U591" s="152"/>
    </row>
    <row r="592" spans="2:21">
      <c r="B592" s="152"/>
      <c r="C592" s="152"/>
      <c r="D592" s="152"/>
      <c r="E592" s="152"/>
      <c r="F592" s="152"/>
      <c r="G592" s="152"/>
      <c r="H592" s="152"/>
      <c r="I592" s="152"/>
      <c r="J592" s="152"/>
      <c r="K592" s="152"/>
      <c r="L592" s="152"/>
      <c r="M592" s="152"/>
      <c r="N592" s="152"/>
      <c r="O592" s="152"/>
      <c r="P592" s="152"/>
      <c r="Q592" s="152"/>
      <c r="R592" s="152"/>
      <c r="S592" s="152"/>
      <c r="T592" s="152"/>
      <c r="U592" s="152"/>
    </row>
    <row r="593" spans="2:21">
      <c r="B593" s="152"/>
      <c r="C593" s="152"/>
      <c r="D593" s="152"/>
      <c r="E593" s="152"/>
      <c r="F593" s="152"/>
      <c r="G593" s="152"/>
      <c r="H593" s="152"/>
      <c r="I593" s="152"/>
      <c r="J593" s="152"/>
      <c r="K593" s="152"/>
      <c r="L593" s="152"/>
      <c r="M593" s="152"/>
      <c r="N593" s="152"/>
      <c r="O593" s="152"/>
      <c r="P593" s="152"/>
      <c r="Q593" s="152"/>
      <c r="R593" s="152"/>
      <c r="S593" s="152"/>
      <c r="T593" s="152"/>
      <c r="U593" s="152"/>
    </row>
    <row r="594" spans="2:21">
      <c r="B594" s="152"/>
      <c r="C594" s="152"/>
      <c r="D594" s="152"/>
      <c r="E594" s="152"/>
      <c r="F594" s="152"/>
      <c r="G594" s="152"/>
      <c r="H594" s="152"/>
      <c r="I594" s="152"/>
      <c r="J594" s="152"/>
      <c r="K594" s="152"/>
      <c r="L594" s="152"/>
      <c r="M594" s="152"/>
      <c r="N594" s="152"/>
      <c r="O594" s="152"/>
      <c r="P594" s="152"/>
      <c r="Q594" s="152"/>
      <c r="R594" s="152"/>
      <c r="S594" s="152"/>
      <c r="T594" s="152"/>
      <c r="U594" s="152"/>
    </row>
    <row r="595" spans="2:21">
      <c r="B595" s="152"/>
      <c r="C595" s="152"/>
      <c r="D595" s="152"/>
      <c r="E595" s="152"/>
      <c r="F595" s="152"/>
      <c r="G595" s="152"/>
      <c r="H595" s="152"/>
      <c r="I595" s="152"/>
      <c r="J595" s="152"/>
      <c r="K595" s="152"/>
      <c r="L595" s="152"/>
      <c r="M595" s="152"/>
      <c r="N595" s="152"/>
      <c r="O595" s="152"/>
      <c r="P595" s="152"/>
      <c r="Q595" s="152"/>
      <c r="R595" s="152"/>
      <c r="S595" s="152"/>
      <c r="T595" s="152"/>
      <c r="U595" s="152"/>
    </row>
    <row r="596" spans="2:21">
      <c r="B596" s="152"/>
      <c r="C596" s="152"/>
      <c r="D596" s="152"/>
      <c r="E596" s="152"/>
      <c r="F596" s="152"/>
      <c r="G596" s="152"/>
      <c r="H596" s="152"/>
      <c r="I596" s="152"/>
      <c r="J596" s="152"/>
      <c r="K596" s="152"/>
      <c r="L596" s="152"/>
      <c r="M596" s="152"/>
      <c r="N596" s="152"/>
      <c r="O596" s="152"/>
      <c r="P596" s="152"/>
      <c r="Q596" s="152"/>
      <c r="R596" s="152"/>
      <c r="S596" s="152"/>
      <c r="T596" s="152"/>
      <c r="U596" s="152"/>
    </row>
    <row r="597" spans="2:21">
      <c r="B597" s="152"/>
      <c r="C597" s="152"/>
      <c r="D597" s="152"/>
      <c r="E597" s="152"/>
      <c r="F597" s="152"/>
      <c r="G597" s="152"/>
      <c r="H597" s="152"/>
      <c r="I597" s="152"/>
      <c r="J597" s="152"/>
      <c r="K597" s="152"/>
      <c r="L597" s="152"/>
      <c r="M597" s="152"/>
      <c r="N597" s="152"/>
      <c r="O597" s="152"/>
      <c r="P597" s="152"/>
      <c r="Q597" s="152"/>
      <c r="R597" s="152"/>
      <c r="S597" s="152"/>
      <c r="T597" s="152"/>
      <c r="U597" s="152"/>
    </row>
    <row r="598" spans="2:21">
      <c r="B598" s="152"/>
      <c r="C598" s="152"/>
      <c r="D598" s="152"/>
      <c r="E598" s="152"/>
      <c r="F598" s="152"/>
      <c r="G598" s="152"/>
      <c r="H598" s="152"/>
      <c r="I598" s="152"/>
      <c r="J598" s="152"/>
      <c r="K598" s="152"/>
      <c r="L598" s="152"/>
      <c r="M598" s="152"/>
      <c r="N598" s="152"/>
      <c r="O598" s="152"/>
      <c r="P598" s="152"/>
      <c r="Q598" s="152"/>
      <c r="R598" s="152"/>
      <c r="S598" s="152"/>
      <c r="T598" s="152"/>
      <c r="U598" s="152"/>
    </row>
    <row r="599" spans="2:21">
      <c r="B599" s="152"/>
      <c r="C599" s="152"/>
      <c r="D599" s="152"/>
      <c r="E599" s="152"/>
      <c r="F599" s="152"/>
      <c r="G599" s="152"/>
      <c r="H599" s="152"/>
      <c r="I599" s="152"/>
      <c r="J599" s="152"/>
      <c r="K599" s="152"/>
      <c r="L599" s="152"/>
      <c r="M599" s="152"/>
      <c r="N599" s="152"/>
      <c r="O599" s="152"/>
      <c r="P599" s="152"/>
      <c r="Q599" s="152"/>
      <c r="R599" s="152"/>
      <c r="S599" s="152"/>
      <c r="T599" s="152"/>
      <c r="U599" s="152"/>
    </row>
    <row r="600" spans="2:21">
      <c r="B600" s="152"/>
      <c r="C600" s="152"/>
      <c r="D600" s="152"/>
      <c r="E600" s="152"/>
      <c r="F600" s="152"/>
      <c r="G600" s="152"/>
      <c r="H600" s="152"/>
      <c r="I600" s="152"/>
      <c r="J600" s="152"/>
      <c r="K600" s="152"/>
      <c r="L600" s="152"/>
      <c r="M600" s="152"/>
      <c r="N600" s="152"/>
      <c r="O600" s="152"/>
      <c r="P600" s="152"/>
      <c r="Q600" s="152"/>
      <c r="R600" s="152"/>
      <c r="S600" s="152"/>
      <c r="T600" s="152"/>
      <c r="U600" s="152"/>
    </row>
    <row r="601" spans="2:21">
      <c r="B601" s="152"/>
      <c r="C601" s="152"/>
      <c r="D601" s="152"/>
      <c r="E601" s="152"/>
      <c r="F601" s="152"/>
      <c r="G601" s="152"/>
      <c r="H601" s="152"/>
      <c r="I601" s="152"/>
      <c r="J601" s="152"/>
      <c r="K601" s="152"/>
      <c r="L601" s="152"/>
      <c r="M601" s="152"/>
      <c r="N601" s="152"/>
      <c r="O601" s="152"/>
      <c r="P601" s="152"/>
      <c r="Q601" s="152"/>
      <c r="R601" s="152"/>
      <c r="S601" s="152"/>
      <c r="T601" s="152"/>
      <c r="U601" s="152"/>
    </row>
    <row r="602" spans="2:21">
      <c r="B602" s="152"/>
      <c r="C602" s="152"/>
      <c r="D602" s="152"/>
      <c r="E602" s="152"/>
      <c r="F602" s="152"/>
      <c r="G602" s="152"/>
      <c r="H602" s="152"/>
      <c r="I602" s="152"/>
      <c r="J602" s="152"/>
      <c r="K602" s="152"/>
      <c r="L602" s="152"/>
      <c r="M602" s="152"/>
      <c r="N602" s="152"/>
      <c r="O602" s="152"/>
      <c r="P602" s="152"/>
      <c r="Q602" s="152"/>
      <c r="R602" s="152"/>
      <c r="S602" s="152"/>
      <c r="T602" s="152"/>
      <c r="U602" s="152"/>
    </row>
    <row r="603" spans="2:21">
      <c r="B603" s="152"/>
      <c r="C603" s="152"/>
      <c r="D603" s="152"/>
      <c r="E603" s="152"/>
      <c r="F603" s="152"/>
      <c r="G603" s="152"/>
      <c r="H603" s="152"/>
      <c r="I603" s="152"/>
      <c r="J603" s="152"/>
      <c r="K603" s="152"/>
      <c r="L603" s="152"/>
      <c r="M603" s="152"/>
      <c r="N603" s="152"/>
      <c r="O603" s="152"/>
      <c r="P603" s="152"/>
      <c r="Q603" s="152"/>
      <c r="R603" s="152"/>
      <c r="S603" s="152"/>
      <c r="T603" s="152"/>
      <c r="U603" s="152"/>
    </row>
    <row r="604" spans="2:21">
      <c r="B604" s="152"/>
      <c r="C604" s="152"/>
      <c r="D604" s="152"/>
      <c r="E604" s="152"/>
      <c r="F604" s="152"/>
      <c r="G604" s="152"/>
      <c r="H604" s="152"/>
      <c r="I604" s="152"/>
      <c r="J604" s="152"/>
      <c r="K604" s="152"/>
      <c r="L604" s="152"/>
      <c r="M604" s="152"/>
      <c r="N604" s="152"/>
      <c r="O604" s="152"/>
      <c r="P604" s="152"/>
      <c r="Q604" s="152"/>
      <c r="R604" s="152"/>
      <c r="S604" s="152"/>
      <c r="T604" s="152"/>
      <c r="U604" s="152"/>
    </row>
    <row r="605" spans="2:21">
      <c r="B605" s="152"/>
      <c r="C605" s="152"/>
      <c r="D605" s="152"/>
      <c r="E605" s="152"/>
      <c r="F605" s="152"/>
      <c r="G605" s="152"/>
      <c r="H605" s="152"/>
      <c r="I605" s="152"/>
      <c r="J605" s="152"/>
      <c r="K605" s="152"/>
      <c r="L605" s="152"/>
      <c r="M605" s="152"/>
      <c r="N605" s="152"/>
      <c r="O605" s="152"/>
      <c r="P605" s="152"/>
      <c r="Q605" s="152"/>
      <c r="R605" s="152"/>
      <c r="S605" s="152"/>
      <c r="T605" s="152"/>
      <c r="U605" s="152"/>
    </row>
    <row r="606" spans="2:21">
      <c r="B606" s="152"/>
      <c r="C606" s="152"/>
      <c r="D606" s="152"/>
      <c r="E606" s="152"/>
      <c r="F606" s="152"/>
      <c r="G606" s="152"/>
      <c r="H606" s="152"/>
      <c r="I606" s="152"/>
      <c r="J606" s="152"/>
      <c r="K606" s="152"/>
      <c r="L606" s="152"/>
      <c r="M606" s="152"/>
      <c r="N606" s="152"/>
      <c r="O606" s="152"/>
      <c r="P606" s="152"/>
      <c r="Q606" s="152"/>
      <c r="R606" s="152"/>
      <c r="S606" s="152"/>
      <c r="T606" s="152"/>
      <c r="U606" s="152"/>
    </row>
    <row r="607" spans="2:21">
      <c r="B607" s="152"/>
      <c r="C607" s="152"/>
      <c r="D607" s="152"/>
      <c r="E607" s="152"/>
      <c r="F607" s="152"/>
      <c r="G607" s="152"/>
      <c r="H607" s="152"/>
      <c r="I607" s="152"/>
      <c r="J607" s="152"/>
      <c r="K607" s="152"/>
      <c r="L607" s="152"/>
      <c r="M607" s="152"/>
      <c r="N607" s="152"/>
      <c r="O607" s="152"/>
      <c r="P607" s="152"/>
      <c r="Q607" s="152"/>
      <c r="R607" s="152"/>
      <c r="S607" s="152"/>
      <c r="T607" s="152"/>
      <c r="U607" s="152"/>
    </row>
    <row r="608" spans="2:21">
      <c r="B608" s="152"/>
      <c r="C608" s="152"/>
      <c r="D608" s="152"/>
      <c r="E608" s="152"/>
      <c r="F608" s="152"/>
      <c r="G608" s="152"/>
      <c r="H608" s="152"/>
      <c r="I608" s="152"/>
      <c r="J608" s="152"/>
      <c r="K608" s="152"/>
      <c r="L608" s="152"/>
      <c r="M608" s="152"/>
      <c r="N608" s="152"/>
      <c r="O608" s="152"/>
      <c r="P608" s="152"/>
      <c r="Q608" s="152"/>
      <c r="R608" s="152"/>
      <c r="S608" s="152"/>
      <c r="T608" s="152"/>
      <c r="U608" s="152"/>
    </row>
    <row r="609" spans="2:21">
      <c r="B609" s="152"/>
      <c r="C609" s="152"/>
      <c r="D609" s="152"/>
      <c r="E609" s="152"/>
      <c r="F609" s="152"/>
      <c r="G609" s="152"/>
      <c r="H609" s="152"/>
      <c r="I609" s="152"/>
      <c r="J609" s="152"/>
      <c r="K609" s="152"/>
      <c r="L609" s="152"/>
      <c r="M609" s="152"/>
      <c r="N609" s="152"/>
      <c r="O609" s="152"/>
      <c r="P609" s="152"/>
      <c r="Q609" s="152"/>
      <c r="R609" s="152"/>
      <c r="S609" s="152"/>
      <c r="T609" s="152"/>
      <c r="U609" s="152"/>
    </row>
    <row r="610" spans="2:21">
      <c r="B610" s="152"/>
      <c r="C610" s="152"/>
      <c r="D610" s="152"/>
      <c r="E610" s="152"/>
      <c r="F610" s="152"/>
      <c r="G610" s="152"/>
      <c r="H610" s="152"/>
      <c r="I610" s="152"/>
      <c r="J610" s="152"/>
      <c r="K610" s="152"/>
      <c r="L610" s="152"/>
      <c r="M610" s="152"/>
      <c r="N610" s="152"/>
      <c r="O610" s="152"/>
      <c r="P610" s="152"/>
      <c r="Q610" s="152"/>
      <c r="R610" s="152"/>
      <c r="S610" s="152"/>
      <c r="T610" s="152"/>
      <c r="U610" s="152"/>
    </row>
    <row r="611" spans="2:21">
      <c r="B611" s="152"/>
      <c r="C611" s="152"/>
      <c r="D611" s="152"/>
      <c r="E611" s="152"/>
      <c r="F611" s="152"/>
      <c r="G611" s="152"/>
      <c r="H611" s="152"/>
      <c r="I611" s="152"/>
      <c r="J611" s="152"/>
      <c r="K611" s="152"/>
      <c r="L611" s="152"/>
      <c r="M611" s="152"/>
      <c r="N611" s="152"/>
      <c r="O611" s="152"/>
      <c r="P611" s="152"/>
      <c r="Q611" s="152"/>
      <c r="R611" s="152"/>
      <c r="S611" s="152"/>
      <c r="T611" s="152"/>
      <c r="U611" s="152"/>
    </row>
    <row r="612" spans="2:21">
      <c r="B612" s="152"/>
      <c r="C612" s="152"/>
      <c r="D612" s="152"/>
      <c r="E612" s="152"/>
      <c r="F612" s="152"/>
      <c r="G612" s="152"/>
      <c r="H612" s="152"/>
      <c r="I612" s="152"/>
      <c r="J612" s="152"/>
      <c r="K612" s="152"/>
      <c r="L612" s="152"/>
      <c r="M612" s="152"/>
      <c r="N612" s="152"/>
      <c r="O612" s="152"/>
      <c r="P612" s="152"/>
      <c r="Q612" s="152"/>
      <c r="R612" s="152"/>
      <c r="S612" s="152"/>
      <c r="T612" s="152"/>
      <c r="U612" s="152"/>
    </row>
    <row r="613" spans="2:21">
      <c r="B613" s="152"/>
      <c r="C613" s="152"/>
      <c r="D613" s="152"/>
      <c r="E613" s="152"/>
      <c r="F613" s="152"/>
      <c r="G613" s="152"/>
      <c r="H613" s="152"/>
      <c r="I613" s="152"/>
      <c r="J613" s="152"/>
      <c r="K613" s="152"/>
      <c r="L613" s="152"/>
      <c r="M613" s="152"/>
      <c r="N613" s="152"/>
      <c r="O613" s="152"/>
      <c r="P613" s="152"/>
      <c r="Q613" s="152"/>
      <c r="R613" s="152"/>
      <c r="S613" s="152"/>
      <c r="T613" s="152"/>
      <c r="U613" s="152"/>
    </row>
    <row r="614" spans="2:21">
      <c r="B614" s="152"/>
      <c r="C614" s="152"/>
      <c r="D614" s="152"/>
      <c r="E614" s="152"/>
      <c r="F614" s="152"/>
      <c r="G614" s="152"/>
      <c r="H614" s="152"/>
      <c r="I614" s="152"/>
      <c r="J614" s="152"/>
      <c r="K614" s="152"/>
      <c r="L614" s="152"/>
      <c r="M614" s="152"/>
      <c r="N614" s="152"/>
      <c r="O614" s="152"/>
      <c r="P614" s="152"/>
      <c r="Q614" s="152"/>
      <c r="R614" s="152"/>
      <c r="S614" s="152"/>
      <c r="T614" s="152"/>
      <c r="U614" s="152"/>
    </row>
    <row r="615" spans="2:21">
      <c r="B615" s="152"/>
      <c r="C615" s="152"/>
      <c r="D615" s="152"/>
      <c r="E615" s="152"/>
      <c r="F615" s="152"/>
      <c r="G615" s="152"/>
      <c r="H615" s="152"/>
      <c r="I615" s="152"/>
      <c r="J615" s="152"/>
      <c r="K615" s="152"/>
      <c r="L615" s="152"/>
      <c r="M615" s="152"/>
      <c r="N615" s="152"/>
      <c r="O615" s="152"/>
      <c r="P615" s="152"/>
      <c r="Q615" s="152"/>
      <c r="R615" s="152"/>
      <c r="S615" s="152"/>
      <c r="T615" s="152"/>
      <c r="U615" s="152"/>
    </row>
    <row r="616" spans="2:21">
      <c r="B616" s="152"/>
      <c r="C616" s="152"/>
      <c r="D616" s="152"/>
      <c r="E616" s="152"/>
      <c r="F616" s="152"/>
      <c r="G616" s="152"/>
      <c r="H616" s="152"/>
      <c r="I616" s="152"/>
      <c r="J616" s="152"/>
      <c r="K616" s="152"/>
      <c r="L616" s="152"/>
      <c r="M616" s="152"/>
      <c r="N616" s="152"/>
      <c r="O616" s="152"/>
      <c r="P616" s="152"/>
      <c r="Q616" s="152"/>
      <c r="R616" s="152"/>
      <c r="S616" s="152"/>
      <c r="T616" s="152"/>
      <c r="U616" s="152"/>
    </row>
    <row r="617" spans="2:21">
      <c r="B617" s="152"/>
      <c r="C617" s="152"/>
      <c r="D617" s="152"/>
      <c r="E617" s="152"/>
      <c r="F617" s="152"/>
      <c r="G617" s="152"/>
      <c r="H617" s="152"/>
      <c r="I617" s="152"/>
      <c r="J617" s="152"/>
      <c r="K617" s="152"/>
      <c r="L617" s="152"/>
      <c r="M617" s="152"/>
      <c r="N617" s="152"/>
      <c r="O617" s="152"/>
      <c r="P617" s="152"/>
      <c r="Q617" s="152"/>
      <c r="R617" s="152"/>
      <c r="S617" s="152"/>
      <c r="T617" s="152"/>
      <c r="U617" s="152"/>
    </row>
    <row r="618" spans="2:21">
      <c r="B618" s="152"/>
      <c r="C618" s="152"/>
      <c r="D618" s="152"/>
      <c r="E618" s="152"/>
      <c r="F618" s="152"/>
      <c r="G618" s="152"/>
      <c r="H618" s="152"/>
      <c r="I618" s="152"/>
      <c r="J618" s="152"/>
      <c r="K618" s="152"/>
      <c r="L618" s="152"/>
      <c r="M618" s="152"/>
      <c r="N618" s="152"/>
      <c r="O618" s="152"/>
      <c r="P618" s="152"/>
      <c r="Q618" s="152"/>
      <c r="R618" s="152"/>
      <c r="S618" s="152"/>
      <c r="T618" s="152"/>
      <c r="U618" s="152"/>
    </row>
    <row r="619" spans="2:21">
      <c r="B619" s="152"/>
      <c r="C619" s="152"/>
      <c r="D619" s="152"/>
      <c r="E619" s="152"/>
      <c r="F619" s="152"/>
      <c r="G619" s="152"/>
      <c r="H619" s="152"/>
      <c r="I619" s="152"/>
      <c r="J619" s="152"/>
      <c r="K619" s="152"/>
      <c r="L619" s="152"/>
      <c r="M619" s="152"/>
      <c r="N619" s="152"/>
      <c r="O619" s="152"/>
      <c r="P619" s="152"/>
      <c r="Q619" s="152"/>
      <c r="R619" s="152"/>
      <c r="S619" s="152"/>
      <c r="T619" s="152"/>
      <c r="U619" s="152"/>
    </row>
    <row r="620" spans="2:21">
      <c r="B620" s="152"/>
      <c r="C620" s="152"/>
      <c r="D620" s="152"/>
      <c r="E620" s="152"/>
      <c r="F620" s="152"/>
      <c r="G620" s="152"/>
      <c r="H620" s="152"/>
      <c r="I620" s="152"/>
      <c r="J620" s="152"/>
      <c r="K620" s="152"/>
      <c r="L620" s="152"/>
      <c r="M620" s="152"/>
      <c r="N620" s="152"/>
      <c r="O620" s="152"/>
      <c r="P620" s="152"/>
      <c r="Q620" s="152"/>
      <c r="R620" s="152"/>
      <c r="S620" s="152"/>
      <c r="T620" s="152"/>
      <c r="U620" s="152"/>
    </row>
    <row r="621" spans="2:21">
      <c r="B621" s="152"/>
      <c r="C621" s="152"/>
      <c r="D621" s="152"/>
      <c r="E621" s="152"/>
      <c r="F621" s="152"/>
      <c r="G621" s="152"/>
      <c r="H621" s="152"/>
      <c r="I621" s="152"/>
      <c r="J621" s="152"/>
      <c r="K621" s="152"/>
      <c r="L621" s="152"/>
      <c r="M621" s="152"/>
      <c r="N621" s="152"/>
      <c r="O621" s="152"/>
      <c r="P621" s="152"/>
      <c r="Q621" s="152"/>
      <c r="R621" s="152"/>
      <c r="S621" s="152"/>
      <c r="T621" s="152"/>
      <c r="U621" s="152"/>
    </row>
    <row r="622" spans="2:21">
      <c r="B622" s="152"/>
      <c r="C622" s="152"/>
      <c r="D622" s="152"/>
      <c r="E622" s="152"/>
      <c r="F622" s="152"/>
      <c r="G622" s="152"/>
      <c r="H622" s="152"/>
      <c r="I622" s="152"/>
      <c r="J622" s="152"/>
      <c r="K622" s="152"/>
      <c r="L622" s="152"/>
      <c r="M622" s="152"/>
      <c r="N622" s="152"/>
      <c r="O622" s="152"/>
      <c r="P622" s="152"/>
      <c r="Q622" s="152"/>
      <c r="R622" s="152"/>
      <c r="S622" s="152"/>
      <c r="T622" s="152"/>
      <c r="U622" s="152"/>
    </row>
    <row r="623" spans="2:21">
      <c r="B623" s="152"/>
      <c r="C623" s="152"/>
      <c r="D623" s="152"/>
      <c r="E623" s="152"/>
      <c r="F623" s="152"/>
      <c r="G623" s="152"/>
      <c r="H623" s="152"/>
      <c r="I623" s="152"/>
      <c r="J623" s="152"/>
      <c r="K623" s="152"/>
      <c r="L623" s="152"/>
      <c r="M623" s="152"/>
      <c r="N623" s="152"/>
      <c r="O623" s="152"/>
      <c r="P623" s="152"/>
      <c r="Q623" s="152"/>
      <c r="R623" s="152"/>
      <c r="S623" s="152"/>
      <c r="T623" s="152"/>
      <c r="U623" s="152"/>
    </row>
    <row r="624" spans="2:21">
      <c r="B624" s="152"/>
      <c r="C624" s="152"/>
      <c r="D624" s="152"/>
      <c r="E624" s="152"/>
      <c r="F624" s="152"/>
      <c r="G624" s="152"/>
      <c r="H624" s="152"/>
      <c r="I624" s="152"/>
      <c r="J624" s="152"/>
      <c r="K624" s="152"/>
      <c r="L624" s="152"/>
      <c r="M624" s="152"/>
      <c r="N624" s="152"/>
      <c r="O624" s="152"/>
      <c r="P624" s="152"/>
      <c r="Q624" s="152"/>
      <c r="R624" s="152"/>
      <c r="S624" s="152"/>
      <c r="T624" s="152"/>
      <c r="U624" s="152"/>
    </row>
    <row r="625" spans="2:21">
      <c r="B625" s="152"/>
      <c r="C625" s="152"/>
      <c r="D625" s="152"/>
      <c r="E625" s="152"/>
      <c r="F625" s="152"/>
      <c r="G625" s="152"/>
      <c r="H625" s="152"/>
      <c r="I625" s="152"/>
      <c r="J625" s="152"/>
      <c r="K625" s="152"/>
      <c r="L625" s="152"/>
      <c r="M625" s="152"/>
      <c r="N625" s="152"/>
      <c r="O625" s="152"/>
      <c r="P625" s="152"/>
      <c r="Q625" s="152"/>
      <c r="R625" s="152"/>
      <c r="S625" s="152"/>
      <c r="T625" s="152"/>
      <c r="U625" s="152"/>
    </row>
    <row r="626" spans="2:21">
      <c r="B626" s="152"/>
      <c r="C626" s="152"/>
      <c r="D626" s="152"/>
      <c r="E626" s="152"/>
      <c r="F626" s="152"/>
      <c r="G626" s="152"/>
      <c r="H626" s="152"/>
      <c r="I626" s="152"/>
      <c r="J626" s="152"/>
      <c r="K626" s="152"/>
      <c r="L626" s="152"/>
      <c r="M626" s="152"/>
      <c r="N626" s="152"/>
      <c r="O626" s="152"/>
      <c r="P626" s="152"/>
      <c r="Q626" s="152"/>
      <c r="R626" s="152"/>
      <c r="S626" s="152"/>
      <c r="T626" s="152"/>
      <c r="U626" s="152"/>
    </row>
    <row r="627" spans="2:21">
      <c r="B627" s="152"/>
      <c r="C627" s="152"/>
      <c r="D627" s="152"/>
      <c r="E627" s="152"/>
      <c r="F627" s="152"/>
      <c r="G627" s="152"/>
      <c r="H627" s="152"/>
      <c r="I627" s="152"/>
      <c r="J627" s="152"/>
      <c r="K627" s="152"/>
      <c r="L627" s="152"/>
      <c r="M627" s="152"/>
      <c r="N627" s="152"/>
      <c r="O627" s="152"/>
      <c r="P627" s="152"/>
      <c r="Q627" s="152"/>
      <c r="R627" s="152"/>
      <c r="S627" s="152"/>
      <c r="T627" s="152"/>
      <c r="U627" s="152"/>
    </row>
    <row r="628" spans="2:21">
      <c r="B628" s="152"/>
      <c r="C628" s="152"/>
      <c r="D628" s="152"/>
      <c r="E628" s="152"/>
      <c r="F628" s="152"/>
      <c r="G628" s="152"/>
      <c r="H628" s="152"/>
      <c r="I628" s="152"/>
      <c r="J628" s="152"/>
      <c r="K628" s="152"/>
      <c r="L628" s="152"/>
      <c r="M628" s="152"/>
      <c r="N628" s="152"/>
      <c r="O628" s="152"/>
      <c r="P628" s="152"/>
      <c r="Q628" s="152"/>
      <c r="R628" s="152"/>
      <c r="S628" s="152"/>
      <c r="T628" s="152"/>
      <c r="U628" s="152"/>
    </row>
    <row r="629" spans="2:21">
      <c r="B629" s="152"/>
      <c r="C629" s="152"/>
      <c r="D629" s="152"/>
      <c r="E629" s="152"/>
      <c r="F629" s="152"/>
      <c r="G629" s="152"/>
      <c r="H629" s="152"/>
      <c r="I629" s="152"/>
      <c r="J629" s="152"/>
      <c r="K629" s="152"/>
      <c r="L629" s="152"/>
      <c r="M629" s="152"/>
      <c r="N629" s="152"/>
      <c r="O629" s="152"/>
      <c r="P629" s="152"/>
      <c r="Q629" s="152"/>
      <c r="R629" s="152"/>
      <c r="S629" s="152"/>
      <c r="T629" s="152"/>
      <c r="U629" s="152"/>
    </row>
    <row r="630" spans="2:21">
      <c r="B630" s="152"/>
      <c r="C630" s="152"/>
      <c r="D630" s="152"/>
      <c r="E630" s="152"/>
      <c r="F630" s="152"/>
      <c r="G630" s="152"/>
      <c r="H630" s="152"/>
      <c r="I630" s="152"/>
      <c r="J630" s="152"/>
      <c r="K630" s="152"/>
      <c r="L630" s="152"/>
      <c r="M630" s="152"/>
      <c r="N630" s="152"/>
      <c r="O630" s="152"/>
      <c r="P630" s="152"/>
      <c r="Q630" s="152"/>
      <c r="R630" s="152"/>
      <c r="S630" s="152"/>
      <c r="T630" s="152"/>
      <c r="U630" s="152"/>
    </row>
    <row r="631" spans="2:21">
      <c r="B631" s="152"/>
      <c r="C631" s="152"/>
      <c r="D631" s="152"/>
      <c r="E631" s="152"/>
      <c r="F631" s="152"/>
      <c r="G631" s="152"/>
      <c r="H631" s="152"/>
      <c r="I631" s="152"/>
      <c r="J631" s="152"/>
      <c r="K631" s="152"/>
      <c r="L631" s="152"/>
      <c r="M631" s="152"/>
      <c r="N631" s="152"/>
      <c r="O631" s="152"/>
      <c r="P631" s="152"/>
      <c r="Q631" s="152"/>
      <c r="R631" s="152"/>
      <c r="S631" s="152"/>
      <c r="T631" s="152"/>
      <c r="U631" s="152"/>
    </row>
    <row r="632" spans="2:21">
      <c r="B632" s="152"/>
      <c r="C632" s="152"/>
      <c r="D632" s="152"/>
      <c r="E632" s="152"/>
      <c r="F632" s="152"/>
      <c r="G632" s="152"/>
      <c r="H632" s="152"/>
      <c r="I632" s="152"/>
      <c r="J632" s="152"/>
      <c r="K632" s="152"/>
      <c r="L632" s="152"/>
      <c r="M632" s="152"/>
      <c r="N632" s="152"/>
      <c r="O632" s="152"/>
      <c r="P632" s="152"/>
      <c r="Q632" s="152"/>
      <c r="R632" s="152"/>
      <c r="S632" s="152"/>
      <c r="T632" s="152"/>
      <c r="U632" s="152"/>
    </row>
    <row r="633" spans="2:21">
      <c r="B633" s="152"/>
      <c r="C633" s="152"/>
      <c r="D633" s="152"/>
      <c r="E633" s="152"/>
      <c r="F633" s="152"/>
      <c r="G633" s="152"/>
      <c r="H633" s="152"/>
      <c r="I633" s="152"/>
      <c r="J633" s="152"/>
      <c r="K633" s="152"/>
      <c r="L633" s="152"/>
      <c r="M633" s="152"/>
      <c r="N633" s="152"/>
      <c r="O633" s="152"/>
      <c r="P633" s="152"/>
      <c r="Q633" s="152"/>
      <c r="R633" s="152"/>
      <c r="S633" s="152"/>
      <c r="T633" s="152"/>
      <c r="U633" s="152"/>
    </row>
    <row r="634" spans="2:21">
      <c r="B634" s="152"/>
      <c r="C634" s="152"/>
      <c r="D634" s="152"/>
      <c r="E634" s="152"/>
      <c r="F634" s="152"/>
      <c r="G634" s="152"/>
      <c r="H634" s="152"/>
      <c r="I634" s="152"/>
      <c r="J634" s="152"/>
      <c r="K634" s="152"/>
      <c r="L634" s="152"/>
      <c r="M634" s="152"/>
      <c r="N634" s="152"/>
      <c r="O634" s="152"/>
      <c r="P634" s="152"/>
      <c r="Q634" s="152"/>
      <c r="R634" s="152"/>
      <c r="S634" s="152"/>
      <c r="T634" s="152"/>
      <c r="U634" s="152"/>
    </row>
    <row r="635" spans="2:21">
      <c r="B635" s="152"/>
      <c r="C635" s="152"/>
      <c r="D635" s="152"/>
      <c r="E635" s="152"/>
      <c r="F635" s="152"/>
      <c r="G635" s="152"/>
      <c r="H635" s="152"/>
      <c r="I635" s="152"/>
      <c r="J635" s="152"/>
      <c r="K635" s="152"/>
      <c r="L635" s="152"/>
      <c r="M635" s="152"/>
      <c r="N635" s="152"/>
      <c r="O635" s="152"/>
      <c r="P635" s="152"/>
      <c r="Q635" s="152"/>
      <c r="R635" s="152"/>
      <c r="S635" s="152"/>
      <c r="T635" s="152"/>
      <c r="U635" s="152"/>
    </row>
    <row r="636" spans="2:21">
      <c r="B636" s="152"/>
      <c r="C636" s="152"/>
      <c r="D636" s="152"/>
      <c r="E636" s="152"/>
      <c r="F636" s="152"/>
      <c r="G636" s="152"/>
      <c r="H636" s="152"/>
      <c r="I636" s="152"/>
      <c r="J636" s="152"/>
      <c r="K636" s="152"/>
      <c r="L636" s="152"/>
      <c r="M636" s="152"/>
      <c r="N636" s="152"/>
      <c r="O636" s="152"/>
      <c r="P636" s="152"/>
      <c r="Q636" s="152"/>
      <c r="R636" s="152"/>
      <c r="S636" s="152"/>
      <c r="T636" s="152"/>
      <c r="U636" s="152"/>
    </row>
    <row r="637" spans="2:21">
      <c r="B637" s="152"/>
      <c r="C637" s="152"/>
      <c r="D637" s="152"/>
      <c r="E637" s="152"/>
      <c r="F637" s="152"/>
      <c r="G637" s="152"/>
      <c r="H637" s="152"/>
      <c r="I637" s="152"/>
      <c r="J637" s="152"/>
      <c r="K637" s="152"/>
      <c r="L637" s="152"/>
      <c r="M637" s="152"/>
      <c r="N637" s="152"/>
      <c r="O637" s="152"/>
      <c r="P637" s="152"/>
      <c r="Q637" s="152"/>
      <c r="R637" s="152"/>
      <c r="S637" s="152"/>
      <c r="T637" s="152"/>
      <c r="U637" s="152"/>
    </row>
    <row r="638" spans="2:21">
      <c r="B638" s="152"/>
      <c r="C638" s="152"/>
      <c r="D638" s="152"/>
      <c r="E638" s="152"/>
      <c r="F638" s="152"/>
      <c r="G638" s="152"/>
      <c r="H638" s="152"/>
      <c r="I638" s="152"/>
      <c r="J638" s="152"/>
      <c r="K638" s="152"/>
      <c r="L638" s="152"/>
      <c r="M638" s="152"/>
      <c r="N638" s="152"/>
      <c r="O638" s="152"/>
      <c r="P638" s="152"/>
      <c r="Q638" s="152"/>
      <c r="R638" s="152"/>
      <c r="S638" s="152"/>
      <c r="T638" s="152"/>
      <c r="U638" s="152"/>
    </row>
    <row r="639" spans="2:21">
      <c r="B639" s="152"/>
      <c r="C639" s="152"/>
      <c r="D639" s="152"/>
      <c r="E639" s="152"/>
      <c r="F639" s="152"/>
      <c r="G639" s="152"/>
      <c r="H639" s="152"/>
      <c r="I639" s="152"/>
      <c r="J639" s="152"/>
      <c r="K639" s="152"/>
      <c r="L639" s="152"/>
      <c r="M639" s="152"/>
      <c r="N639" s="152"/>
      <c r="O639" s="152"/>
      <c r="P639" s="152"/>
      <c r="Q639" s="152"/>
      <c r="R639" s="152"/>
      <c r="S639" s="152"/>
      <c r="T639" s="152"/>
      <c r="U639" s="152"/>
    </row>
    <row r="640" spans="2:21">
      <c r="B640" s="152"/>
      <c r="C640" s="152"/>
      <c r="D640" s="152"/>
      <c r="E640" s="152"/>
      <c r="F640" s="152"/>
      <c r="G640" s="152"/>
      <c r="H640" s="152"/>
      <c r="I640" s="152"/>
      <c r="J640" s="152"/>
      <c r="K640" s="152"/>
      <c r="L640" s="152"/>
      <c r="M640" s="152"/>
      <c r="N640" s="152"/>
      <c r="O640" s="152"/>
      <c r="P640" s="152"/>
      <c r="Q640" s="152"/>
      <c r="R640" s="152"/>
      <c r="S640" s="152"/>
      <c r="T640" s="152"/>
      <c r="U640" s="152"/>
    </row>
    <row r="641" spans="2:21">
      <c r="B641" s="152"/>
      <c r="C641" s="152"/>
      <c r="D641" s="152"/>
      <c r="E641" s="152"/>
      <c r="F641" s="152"/>
      <c r="G641" s="152"/>
      <c r="H641" s="152"/>
      <c r="I641" s="152"/>
      <c r="J641" s="152"/>
      <c r="K641" s="152"/>
      <c r="L641" s="152"/>
      <c r="M641" s="152"/>
      <c r="N641" s="152"/>
      <c r="O641" s="152"/>
      <c r="P641" s="152"/>
      <c r="Q641" s="152"/>
      <c r="R641" s="152"/>
      <c r="S641" s="152"/>
      <c r="T641" s="152"/>
      <c r="U641" s="152"/>
    </row>
    <row r="642" spans="2:21">
      <c r="B642" s="152"/>
      <c r="C642" s="152"/>
      <c r="D642" s="152"/>
      <c r="E642" s="152"/>
      <c r="F642" s="152"/>
      <c r="G642" s="152"/>
      <c r="H642" s="152"/>
      <c r="I642" s="152"/>
      <c r="J642" s="152"/>
      <c r="K642" s="152"/>
      <c r="L642" s="152"/>
      <c r="M642" s="152"/>
      <c r="N642" s="152"/>
      <c r="O642" s="152"/>
      <c r="P642" s="152"/>
      <c r="Q642" s="152"/>
      <c r="R642" s="152"/>
      <c r="S642" s="152"/>
      <c r="T642" s="152"/>
      <c r="U642" s="152"/>
    </row>
    <row r="643" spans="2:21">
      <c r="B643" s="152"/>
      <c r="C643" s="152"/>
      <c r="D643" s="152"/>
      <c r="E643" s="152"/>
      <c r="F643" s="152"/>
      <c r="G643" s="152"/>
      <c r="H643" s="152"/>
      <c r="I643" s="152"/>
      <c r="J643" s="152"/>
      <c r="K643" s="152"/>
      <c r="L643" s="152"/>
      <c r="M643" s="152"/>
      <c r="N643" s="152"/>
      <c r="O643" s="152"/>
      <c r="P643" s="152"/>
      <c r="Q643" s="152"/>
      <c r="R643" s="152"/>
      <c r="S643" s="152"/>
      <c r="T643" s="152"/>
      <c r="U643" s="152"/>
    </row>
    <row r="644" spans="2:21">
      <c r="B644" s="152"/>
      <c r="C644" s="152"/>
      <c r="D644" s="152"/>
      <c r="E644" s="152"/>
      <c r="F644" s="152"/>
      <c r="G644" s="152"/>
      <c r="H644" s="152"/>
      <c r="I644" s="152"/>
      <c r="J644" s="152"/>
      <c r="K644" s="152"/>
      <c r="L644" s="152"/>
      <c r="M644" s="152"/>
      <c r="N644" s="152"/>
      <c r="O644" s="152"/>
      <c r="P644" s="152"/>
      <c r="Q644" s="152"/>
      <c r="R644" s="152"/>
      <c r="S644" s="152"/>
      <c r="T644" s="152"/>
      <c r="U644" s="152"/>
    </row>
    <row r="645" spans="2:21">
      <c r="B645" s="152"/>
      <c r="C645" s="152"/>
      <c r="D645" s="152"/>
      <c r="E645" s="152"/>
      <c r="F645" s="152"/>
      <c r="G645" s="152"/>
      <c r="H645" s="152"/>
      <c r="I645" s="152"/>
      <c r="J645" s="152"/>
      <c r="K645" s="152"/>
      <c r="L645" s="152"/>
      <c r="M645" s="152"/>
      <c r="N645" s="152"/>
      <c r="O645" s="152"/>
      <c r="P645" s="152"/>
      <c r="Q645" s="152"/>
      <c r="R645" s="152"/>
      <c r="S645" s="152"/>
      <c r="T645" s="152"/>
      <c r="U645" s="152"/>
    </row>
    <row r="646" spans="2:21">
      <c r="B646" s="152"/>
      <c r="C646" s="152"/>
      <c r="D646" s="152"/>
      <c r="E646" s="152"/>
      <c r="F646" s="152"/>
      <c r="G646" s="152"/>
      <c r="H646" s="152"/>
      <c r="I646" s="152"/>
      <c r="J646" s="152"/>
      <c r="K646" s="152"/>
      <c r="L646" s="152"/>
      <c r="M646" s="152"/>
      <c r="N646" s="152"/>
      <c r="O646" s="152"/>
      <c r="P646" s="152"/>
      <c r="Q646" s="152"/>
      <c r="R646" s="152"/>
      <c r="S646" s="152"/>
      <c r="T646" s="152"/>
      <c r="U646" s="152"/>
    </row>
    <row r="647" spans="2:21">
      <c r="B647" s="152"/>
      <c r="C647" s="152"/>
      <c r="D647" s="152"/>
      <c r="E647" s="152"/>
      <c r="F647" s="152"/>
      <c r="G647" s="152"/>
      <c r="H647" s="152"/>
      <c r="I647" s="152"/>
      <c r="J647" s="152"/>
      <c r="K647" s="152"/>
      <c r="L647" s="152"/>
      <c r="M647" s="152"/>
      <c r="N647" s="152"/>
      <c r="O647" s="152"/>
      <c r="P647" s="152"/>
      <c r="Q647" s="152"/>
      <c r="R647" s="152"/>
      <c r="S647" s="152"/>
      <c r="T647" s="152"/>
      <c r="U647" s="152"/>
    </row>
    <row r="648" spans="2:21">
      <c r="B648" s="152"/>
      <c r="C648" s="152"/>
      <c r="D648" s="152"/>
      <c r="E648" s="152"/>
      <c r="F648" s="152"/>
      <c r="G648" s="152"/>
      <c r="H648" s="152"/>
      <c r="I648" s="152"/>
      <c r="J648" s="152"/>
      <c r="K648" s="152"/>
      <c r="L648" s="152"/>
      <c r="M648" s="152"/>
      <c r="N648" s="152"/>
      <c r="O648" s="152"/>
      <c r="P648" s="152"/>
      <c r="Q648" s="152"/>
      <c r="R648" s="152"/>
      <c r="S648" s="152"/>
      <c r="T648" s="152"/>
      <c r="U648" s="152"/>
    </row>
    <row r="649" spans="2:21">
      <c r="B649" s="152"/>
      <c r="C649" s="152"/>
      <c r="D649" s="152"/>
      <c r="E649" s="152"/>
      <c r="F649" s="152"/>
      <c r="G649" s="152"/>
      <c r="H649" s="152"/>
      <c r="I649" s="152"/>
      <c r="J649" s="152"/>
      <c r="K649" s="152"/>
      <c r="L649" s="152"/>
      <c r="M649" s="152"/>
      <c r="N649" s="152"/>
      <c r="O649" s="152"/>
      <c r="P649" s="152"/>
      <c r="Q649" s="152"/>
      <c r="R649" s="152"/>
      <c r="S649" s="152"/>
      <c r="T649" s="152"/>
      <c r="U649" s="152"/>
    </row>
    <row r="650" spans="2:21">
      <c r="B650" s="152"/>
      <c r="C650" s="152"/>
      <c r="D650" s="152"/>
      <c r="E650" s="152"/>
      <c r="F650" s="152"/>
      <c r="G650" s="152"/>
      <c r="H650" s="152"/>
      <c r="I650" s="152"/>
      <c r="J650" s="152"/>
      <c r="K650" s="152"/>
      <c r="L650" s="152"/>
      <c r="M650" s="152"/>
      <c r="N650" s="152"/>
      <c r="O650" s="152"/>
      <c r="P650" s="152"/>
      <c r="Q650" s="152"/>
      <c r="R650" s="152"/>
      <c r="S650" s="152"/>
      <c r="T650" s="152"/>
      <c r="U650" s="152"/>
    </row>
    <row r="651" spans="2:21">
      <c r="B651" s="152"/>
      <c r="C651" s="152"/>
      <c r="D651" s="152"/>
      <c r="E651" s="152"/>
      <c r="F651" s="152"/>
      <c r="G651" s="152"/>
      <c r="H651" s="152"/>
      <c r="I651" s="152"/>
      <c r="J651" s="152"/>
      <c r="K651" s="152"/>
      <c r="L651" s="152"/>
      <c r="M651" s="152"/>
      <c r="N651" s="152"/>
      <c r="O651" s="152"/>
      <c r="P651" s="152"/>
      <c r="Q651" s="152"/>
      <c r="R651" s="152"/>
      <c r="S651" s="152"/>
      <c r="T651" s="152"/>
      <c r="U651" s="152"/>
    </row>
    <row r="652" spans="2:21">
      <c r="B652" s="152"/>
      <c r="C652" s="152"/>
      <c r="D652" s="152"/>
      <c r="E652" s="152"/>
      <c r="F652" s="152"/>
      <c r="G652" s="152"/>
      <c r="H652" s="152"/>
      <c r="I652" s="152"/>
      <c r="J652" s="152"/>
      <c r="K652" s="152"/>
      <c r="L652" s="152"/>
      <c r="M652" s="152"/>
      <c r="N652" s="152"/>
      <c r="O652" s="152"/>
      <c r="P652" s="152"/>
      <c r="Q652" s="152"/>
      <c r="R652" s="152"/>
      <c r="S652" s="152"/>
      <c r="T652" s="152"/>
      <c r="U652" s="152"/>
    </row>
    <row r="653" spans="2:21">
      <c r="B653" s="152"/>
      <c r="C653" s="152"/>
      <c r="D653" s="152"/>
      <c r="E653" s="152"/>
      <c r="F653" s="152"/>
      <c r="G653" s="152"/>
      <c r="H653" s="152"/>
      <c r="I653" s="152"/>
      <c r="J653" s="152"/>
      <c r="K653" s="152"/>
      <c r="L653" s="152"/>
      <c r="M653" s="152"/>
      <c r="N653" s="152"/>
      <c r="O653" s="152"/>
      <c r="P653" s="152"/>
      <c r="Q653" s="152"/>
      <c r="R653" s="152"/>
      <c r="S653" s="152"/>
      <c r="T653" s="152"/>
      <c r="U653" s="152"/>
    </row>
    <row r="654" spans="2:21">
      <c r="B654" s="152"/>
      <c r="C654" s="152"/>
      <c r="D654" s="152"/>
      <c r="E654" s="152"/>
      <c r="F654" s="152"/>
      <c r="G654" s="152"/>
      <c r="H654" s="152"/>
      <c r="I654" s="152"/>
      <c r="J654" s="152"/>
      <c r="K654" s="152"/>
      <c r="L654" s="152"/>
      <c r="M654" s="152"/>
      <c r="N654" s="152"/>
      <c r="O654" s="152"/>
      <c r="P654" s="152"/>
      <c r="Q654" s="152"/>
      <c r="R654" s="152"/>
      <c r="S654" s="152"/>
      <c r="T654" s="152"/>
      <c r="U654" s="152"/>
    </row>
    <row r="655" spans="2:21">
      <c r="B655" s="152"/>
      <c r="C655" s="152"/>
      <c r="D655" s="152"/>
      <c r="E655" s="152"/>
      <c r="F655" s="152"/>
      <c r="G655" s="152"/>
      <c r="H655" s="152"/>
      <c r="I655" s="152"/>
      <c r="J655" s="152"/>
      <c r="K655" s="152"/>
      <c r="L655" s="152"/>
      <c r="M655" s="152"/>
      <c r="N655" s="152"/>
      <c r="O655" s="152"/>
      <c r="P655" s="152"/>
      <c r="Q655" s="152"/>
      <c r="R655" s="152"/>
      <c r="S655" s="152"/>
      <c r="T655" s="152"/>
      <c r="U655" s="152"/>
    </row>
    <row r="656" spans="2:21">
      <c r="B656" s="152"/>
      <c r="C656" s="152"/>
      <c r="D656" s="152"/>
      <c r="E656" s="152"/>
      <c r="F656" s="152"/>
      <c r="G656" s="152"/>
      <c r="H656" s="152"/>
      <c r="I656" s="152"/>
      <c r="J656" s="152"/>
      <c r="K656" s="152"/>
      <c r="L656" s="152"/>
      <c r="M656" s="152"/>
      <c r="N656" s="152"/>
      <c r="O656" s="152"/>
      <c r="P656" s="152"/>
      <c r="Q656" s="152"/>
      <c r="R656" s="152"/>
      <c r="S656" s="152"/>
      <c r="T656" s="152"/>
      <c r="U656" s="152"/>
    </row>
    <row r="657" spans="2:21">
      <c r="B657" s="152"/>
      <c r="C657" s="152"/>
      <c r="D657" s="152"/>
      <c r="E657" s="152"/>
      <c r="F657" s="152"/>
      <c r="G657" s="152"/>
      <c r="H657" s="152"/>
      <c r="I657" s="152"/>
      <c r="J657" s="152"/>
      <c r="K657" s="152"/>
      <c r="L657" s="152"/>
      <c r="M657" s="152"/>
      <c r="N657" s="152"/>
      <c r="O657" s="152"/>
      <c r="P657" s="152"/>
      <c r="Q657" s="152"/>
      <c r="R657" s="152"/>
      <c r="S657" s="152"/>
      <c r="T657" s="152"/>
      <c r="U657" s="152"/>
    </row>
    <row r="658" spans="2:21">
      <c r="B658" s="152"/>
      <c r="C658" s="152"/>
      <c r="D658" s="152"/>
      <c r="E658" s="152"/>
      <c r="F658" s="152"/>
      <c r="G658" s="152"/>
      <c r="H658" s="152"/>
      <c r="I658" s="152"/>
      <c r="J658" s="152"/>
      <c r="K658" s="152"/>
      <c r="L658" s="152"/>
      <c r="M658" s="152"/>
      <c r="N658" s="152"/>
      <c r="O658" s="152"/>
      <c r="P658" s="152"/>
      <c r="Q658" s="152"/>
      <c r="R658" s="152"/>
      <c r="S658" s="152"/>
      <c r="T658" s="152"/>
      <c r="U658" s="152"/>
    </row>
    <row r="659" spans="2:21">
      <c r="B659" s="152"/>
      <c r="C659" s="152"/>
      <c r="D659" s="152"/>
      <c r="E659" s="152"/>
      <c r="F659" s="152"/>
      <c r="G659" s="152"/>
      <c r="H659" s="152"/>
      <c r="I659" s="152"/>
      <c r="J659" s="152"/>
      <c r="K659" s="152"/>
      <c r="L659" s="152"/>
      <c r="M659" s="152"/>
      <c r="N659" s="152"/>
      <c r="O659" s="152"/>
      <c r="P659" s="152"/>
      <c r="Q659" s="152"/>
      <c r="R659" s="152"/>
      <c r="S659" s="152"/>
      <c r="T659" s="152"/>
      <c r="U659" s="152"/>
    </row>
    <row r="660" spans="2:21">
      <c r="B660" s="152"/>
      <c r="C660" s="152"/>
      <c r="D660" s="152"/>
      <c r="E660" s="152"/>
      <c r="F660" s="152"/>
      <c r="G660" s="152"/>
      <c r="H660" s="152"/>
      <c r="I660" s="152"/>
      <c r="J660" s="152"/>
      <c r="K660" s="152"/>
      <c r="L660" s="152"/>
      <c r="M660" s="152"/>
      <c r="N660" s="152"/>
      <c r="O660" s="152"/>
      <c r="P660" s="152"/>
      <c r="Q660" s="152"/>
      <c r="R660" s="152"/>
      <c r="S660" s="152"/>
      <c r="T660" s="152"/>
      <c r="U660" s="152"/>
    </row>
    <row r="661" spans="2:21">
      <c r="B661" s="152"/>
      <c r="C661" s="152"/>
      <c r="D661" s="152"/>
      <c r="E661" s="152"/>
      <c r="F661" s="152"/>
      <c r="G661" s="152"/>
      <c r="H661" s="152"/>
      <c r="I661" s="152"/>
      <c r="J661" s="152"/>
      <c r="K661" s="152"/>
      <c r="L661" s="152"/>
      <c r="M661" s="152"/>
      <c r="N661" s="152"/>
      <c r="O661" s="152"/>
      <c r="P661" s="152"/>
      <c r="Q661" s="152"/>
      <c r="R661" s="152"/>
      <c r="S661" s="152"/>
      <c r="T661" s="152"/>
      <c r="U661" s="152"/>
    </row>
    <row r="662" spans="2:21">
      <c r="B662" s="152"/>
      <c r="C662" s="152"/>
      <c r="D662" s="152"/>
      <c r="E662" s="152"/>
      <c r="F662" s="152"/>
      <c r="G662" s="152"/>
      <c r="H662" s="152"/>
      <c r="I662" s="152"/>
      <c r="J662" s="152"/>
      <c r="K662" s="152"/>
      <c r="L662" s="152"/>
      <c r="M662" s="152"/>
      <c r="N662" s="152"/>
      <c r="O662" s="152"/>
      <c r="P662" s="152"/>
      <c r="Q662" s="152"/>
      <c r="R662" s="152"/>
      <c r="S662" s="152"/>
      <c r="T662" s="152"/>
      <c r="U662" s="152"/>
    </row>
    <row r="663" spans="2:21">
      <c r="B663" s="152"/>
      <c r="C663" s="152"/>
      <c r="D663" s="152"/>
      <c r="E663" s="152"/>
      <c r="F663" s="152"/>
      <c r="G663" s="152"/>
      <c r="H663" s="152"/>
      <c r="I663" s="152"/>
      <c r="J663" s="152"/>
      <c r="K663" s="152"/>
      <c r="L663" s="152"/>
      <c r="M663" s="152"/>
      <c r="N663" s="152"/>
      <c r="O663" s="152"/>
      <c r="P663" s="152"/>
      <c r="Q663" s="152"/>
      <c r="R663" s="152"/>
      <c r="S663" s="152"/>
      <c r="T663" s="152"/>
      <c r="U663" s="152"/>
    </row>
    <row r="664" spans="2:21">
      <c r="B664" s="152"/>
      <c r="C664" s="152"/>
      <c r="D664" s="152"/>
      <c r="E664" s="152"/>
      <c r="F664" s="152"/>
      <c r="G664" s="152"/>
      <c r="H664" s="152"/>
      <c r="I664" s="152"/>
      <c r="J664" s="152"/>
      <c r="K664" s="152"/>
      <c r="L664" s="152"/>
      <c r="M664" s="152"/>
      <c r="N664" s="152"/>
      <c r="O664" s="152"/>
      <c r="P664" s="152"/>
      <c r="Q664" s="152"/>
      <c r="R664" s="152"/>
      <c r="S664" s="152"/>
      <c r="T664" s="152"/>
      <c r="U664" s="152"/>
    </row>
    <row r="665" spans="2:21">
      <c r="B665" s="152"/>
      <c r="C665" s="152"/>
      <c r="D665" s="152"/>
      <c r="E665" s="152"/>
      <c r="F665" s="152"/>
      <c r="G665" s="152"/>
      <c r="H665" s="152"/>
      <c r="I665" s="152"/>
      <c r="J665" s="152"/>
      <c r="K665" s="152"/>
      <c r="L665" s="152"/>
      <c r="M665" s="152"/>
      <c r="N665" s="152"/>
      <c r="O665" s="152"/>
      <c r="P665" s="152"/>
      <c r="Q665" s="152"/>
      <c r="R665" s="152"/>
      <c r="S665" s="152"/>
      <c r="T665" s="152"/>
      <c r="U665" s="152"/>
    </row>
    <row r="666" spans="2:21">
      <c r="B666" s="152"/>
      <c r="C666" s="152"/>
      <c r="D666" s="152"/>
      <c r="E666" s="152"/>
      <c r="F666" s="152"/>
      <c r="G666" s="152"/>
      <c r="H666" s="152"/>
      <c r="I666" s="152"/>
      <c r="J666" s="152"/>
      <c r="K666" s="152"/>
      <c r="L666" s="152"/>
      <c r="M666" s="152"/>
      <c r="N666" s="152"/>
      <c r="O666" s="152"/>
      <c r="P666" s="152"/>
      <c r="Q666" s="152"/>
      <c r="R666" s="152"/>
      <c r="S666" s="152"/>
      <c r="T666" s="152"/>
      <c r="U666" s="152"/>
    </row>
    <row r="667" spans="2:21">
      <c r="B667" s="152"/>
      <c r="C667" s="152"/>
      <c r="D667" s="152"/>
      <c r="E667" s="152"/>
      <c r="F667" s="152"/>
      <c r="G667" s="152"/>
      <c r="H667" s="152"/>
      <c r="I667" s="152"/>
      <c r="J667" s="152"/>
      <c r="K667" s="152"/>
      <c r="L667" s="152"/>
      <c r="M667" s="152"/>
      <c r="N667" s="152"/>
      <c r="O667" s="152"/>
      <c r="P667" s="152"/>
      <c r="Q667" s="152"/>
      <c r="R667" s="152"/>
      <c r="S667" s="152"/>
      <c r="T667" s="152"/>
      <c r="U667" s="152"/>
    </row>
    <row r="668" spans="2:21">
      <c r="B668" s="152"/>
      <c r="C668" s="152"/>
      <c r="D668" s="152"/>
      <c r="E668" s="152"/>
      <c r="F668" s="152"/>
      <c r="G668" s="152"/>
      <c r="H668" s="152"/>
      <c r="I668" s="152"/>
      <c r="J668" s="152"/>
      <c r="K668" s="152"/>
      <c r="L668" s="152"/>
      <c r="M668" s="152"/>
      <c r="N668" s="152"/>
      <c r="O668" s="152"/>
      <c r="P668" s="152"/>
      <c r="Q668" s="152"/>
      <c r="R668" s="152"/>
      <c r="S668" s="152"/>
      <c r="T668" s="152"/>
      <c r="U668" s="152"/>
    </row>
    <row r="669" spans="2:21">
      <c r="B669" s="152"/>
      <c r="C669" s="152"/>
      <c r="D669" s="152"/>
      <c r="E669" s="152"/>
      <c r="F669" s="152"/>
      <c r="G669" s="152"/>
      <c r="H669" s="152"/>
      <c r="I669" s="152"/>
      <c r="J669" s="152"/>
      <c r="K669" s="152"/>
      <c r="L669" s="152"/>
      <c r="M669" s="152"/>
      <c r="N669" s="152"/>
      <c r="O669" s="152"/>
      <c r="P669" s="152"/>
      <c r="Q669" s="152"/>
      <c r="R669" s="152"/>
      <c r="S669" s="152"/>
      <c r="T669" s="152"/>
      <c r="U669" s="152"/>
    </row>
    <row r="670" spans="2:21">
      <c r="B670" s="152"/>
      <c r="C670" s="152"/>
      <c r="D670" s="152"/>
      <c r="E670" s="152"/>
      <c r="F670" s="152"/>
      <c r="G670" s="152"/>
      <c r="H670" s="152"/>
      <c r="I670" s="152"/>
      <c r="J670" s="152"/>
      <c r="K670" s="152"/>
      <c r="L670" s="152"/>
      <c r="M670" s="152"/>
      <c r="N670" s="152"/>
      <c r="O670" s="152"/>
      <c r="P670" s="152"/>
      <c r="Q670" s="152"/>
      <c r="R670" s="152"/>
      <c r="S670" s="152"/>
      <c r="T670" s="152"/>
      <c r="U670" s="152"/>
    </row>
    <row r="671" spans="2:21">
      <c r="B671" s="152"/>
      <c r="C671" s="152"/>
      <c r="D671" s="152"/>
      <c r="E671" s="152"/>
      <c r="F671" s="152"/>
      <c r="G671" s="152"/>
      <c r="H671" s="152"/>
      <c r="I671" s="152"/>
      <c r="J671" s="152"/>
      <c r="K671" s="152"/>
      <c r="L671" s="152"/>
      <c r="M671" s="152"/>
      <c r="N671" s="152"/>
      <c r="O671" s="152"/>
      <c r="P671" s="152"/>
      <c r="Q671" s="152"/>
      <c r="R671" s="152"/>
      <c r="S671" s="152"/>
      <c r="T671" s="152"/>
      <c r="U671" s="152"/>
    </row>
    <row r="672" spans="2:21">
      <c r="B672" s="152"/>
      <c r="C672" s="152"/>
      <c r="D672" s="152"/>
      <c r="E672" s="152"/>
      <c r="F672" s="152"/>
      <c r="G672" s="152"/>
      <c r="H672" s="152"/>
      <c r="I672" s="152"/>
      <c r="J672" s="152"/>
      <c r="K672" s="152"/>
      <c r="L672" s="152"/>
      <c r="M672" s="152"/>
      <c r="N672" s="152"/>
      <c r="O672" s="152"/>
      <c r="P672" s="152"/>
      <c r="Q672" s="152"/>
      <c r="R672" s="152"/>
      <c r="S672" s="152"/>
      <c r="T672" s="152"/>
      <c r="U672" s="152"/>
    </row>
    <row r="673" spans="2:21">
      <c r="B673" s="152"/>
      <c r="C673" s="152"/>
      <c r="D673" s="152"/>
      <c r="E673" s="152"/>
      <c r="F673" s="152"/>
      <c r="G673" s="152"/>
      <c r="H673" s="152"/>
      <c r="I673" s="152"/>
      <c r="J673" s="152"/>
      <c r="K673" s="152"/>
      <c r="L673" s="152"/>
      <c r="M673" s="152"/>
      <c r="N673" s="152"/>
      <c r="O673" s="152"/>
      <c r="P673" s="152"/>
      <c r="Q673" s="152"/>
      <c r="R673" s="152"/>
      <c r="S673" s="152"/>
      <c r="T673" s="152"/>
      <c r="U673" s="152"/>
    </row>
    <row r="674" spans="2:21">
      <c r="B674" s="152"/>
      <c r="C674" s="152"/>
      <c r="D674" s="152"/>
      <c r="E674" s="152"/>
      <c r="F674" s="152"/>
      <c r="G674" s="152"/>
      <c r="H674" s="152"/>
      <c r="I674" s="152"/>
      <c r="J674" s="152"/>
      <c r="K674" s="152"/>
      <c r="L674" s="152"/>
      <c r="M674" s="152"/>
      <c r="N674" s="152"/>
      <c r="O674" s="152"/>
      <c r="P674" s="152"/>
      <c r="Q674" s="152"/>
      <c r="R674" s="152"/>
      <c r="S674" s="152"/>
      <c r="T674" s="152"/>
      <c r="U674" s="152"/>
    </row>
    <row r="675" spans="2:21">
      <c r="B675" s="152"/>
      <c r="C675" s="152"/>
      <c r="D675" s="152"/>
      <c r="E675" s="152"/>
      <c r="F675" s="152"/>
      <c r="G675" s="152"/>
      <c r="H675" s="152"/>
      <c r="I675" s="152"/>
      <c r="J675" s="152"/>
      <c r="K675" s="152"/>
      <c r="L675" s="152"/>
      <c r="M675" s="152"/>
      <c r="N675" s="152"/>
      <c r="O675" s="152"/>
      <c r="P675" s="152"/>
      <c r="Q675" s="152"/>
      <c r="R675" s="152"/>
      <c r="S675" s="152"/>
      <c r="T675" s="152"/>
      <c r="U675" s="152"/>
    </row>
    <row r="676" spans="2:21">
      <c r="B676" s="152"/>
      <c r="C676" s="152"/>
      <c r="D676" s="152"/>
      <c r="E676" s="152"/>
      <c r="F676" s="152"/>
      <c r="G676" s="152"/>
      <c r="H676" s="152"/>
      <c r="I676" s="152"/>
      <c r="J676" s="152"/>
      <c r="K676" s="152"/>
      <c r="L676" s="152"/>
      <c r="M676" s="152"/>
      <c r="N676" s="152"/>
      <c r="O676" s="152"/>
      <c r="P676" s="152"/>
      <c r="Q676" s="152"/>
      <c r="R676" s="152"/>
      <c r="S676" s="152"/>
      <c r="T676" s="152"/>
      <c r="U676" s="152"/>
    </row>
    <row r="677" spans="2:21">
      <c r="B677" s="152"/>
      <c r="C677" s="152"/>
      <c r="D677" s="152"/>
      <c r="E677" s="152"/>
      <c r="F677" s="152"/>
      <c r="G677" s="152"/>
      <c r="H677" s="152"/>
      <c r="I677" s="152"/>
      <c r="J677" s="152"/>
      <c r="K677" s="152"/>
      <c r="L677" s="152"/>
      <c r="M677" s="152"/>
      <c r="N677" s="152"/>
      <c r="O677" s="152"/>
      <c r="P677" s="152"/>
      <c r="Q677" s="152"/>
      <c r="R677" s="152"/>
      <c r="S677" s="152"/>
      <c r="T677" s="152"/>
      <c r="U677" s="152"/>
    </row>
    <row r="678" spans="2:21">
      <c r="B678" s="152"/>
      <c r="C678" s="152"/>
      <c r="D678" s="152"/>
      <c r="E678" s="152"/>
      <c r="F678" s="152"/>
      <c r="G678" s="152"/>
      <c r="H678" s="152"/>
      <c r="I678" s="152"/>
      <c r="J678" s="152"/>
      <c r="K678" s="152"/>
      <c r="L678" s="152"/>
      <c r="M678" s="152"/>
      <c r="N678" s="152"/>
      <c r="O678" s="152"/>
      <c r="P678" s="152"/>
      <c r="Q678" s="152"/>
      <c r="R678" s="152"/>
      <c r="S678" s="152"/>
      <c r="T678" s="152"/>
      <c r="U678" s="152"/>
    </row>
    <row r="679" spans="2:21">
      <c r="B679" s="152"/>
      <c r="C679" s="152"/>
      <c r="D679" s="152"/>
      <c r="E679" s="152"/>
      <c r="F679" s="152"/>
      <c r="G679" s="152"/>
      <c r="H679" s="152"/>
      <c r="I679" s="152"/>
      <c r="J679" s="152"/>
      <c r="K679" s="152"/>
      <c r="L679" s="152"/>
      <c r="M679" s="152"/>
      <c r="N679" s="152"/>
      <c r="O679" s="152"/>
      <c r="P679" s="152"/>
      <c r="Q679" s="152"/>
      <c r="R679" s="152"/>
      <c r="S679" s="152"/>
      <c r="T679" s="152"/>
      <c r="U679" s="152"/>
    </row>
    <row r="680" spans="2:21">
      <c r="B680" s="152"/>
      <c r="C680" s="152"/>
      <c r="D680" s="152"/>
      <c r="E680" s="152"/>
      <c r="F680" s="152"/>
      <c r="G680" s="152"/>
      <c r="H680" s="152"/>
      <c r="I680" s="152"/>
      <c r="J680" s="152"/>
      <c r="K680" s="152"/>
      <c r="L680" s="152"/>
      <c r="M680" s="152"/>
      <c r="N680" s="152"/>
      <c r="O680" s="152"/>
      <c r="P680" s="152"/>
      <c r="Q680" s="152"/>
      <c r="R680" s="152"/>
      <c r="S680" s="152"/>
      <c r="T680" s="152"/>
      <c r="U680" s="152"/>
    </row>
    <row r="681" spans="2:21">
      <c r="B681" s="152"/>
      <c r="C681" s="152"/>
      <c r="D681" s="152"/>
      <c r="E681" s="152"/>
      <c r="F681" s="152"/>
      <c r="G681" s="152"/>
      <c r="H681" s="152"/>
      <c r="I681" s="152"/>
      <c r="J681" s="152"/>
      <c r="K681" s="152"/>
      <c r="L681" s="152"/>
      <c r="M681" s="152"/>
      <c r="N681" s="152"/>
      <c r="O681" s="152"/>
      <c r="P681" s="152"/>
      <c r="Q681" s="152"/>
      <c r="R681" s="152"/>
      <c r="S681" s="152"/>
      <c r="T681" s="152"/>
      <c r="U681" s="152"/>
    </row>
    <row r="682" spans="2:21">
      <c r="B682" s="152"/>
      <c r="C682" s="152"/>
      <c r="D682" s="152"/>
      <c r="E682" s="152"/>
      <c r="F682" s="152"/>
      <c r="G682" s="152"/>
      <c r="H682" s="152"/>
      <c r="I682" s="152"/>
      <c r="J682" s="152"/>
      <c r="K682" s="152"/>
      <c r="L682" s="152"/>
      <c r="M682" s="152"/>
      <c r="N682" s="152"/>
      <c r="O682" s="152"/>
      <c r="P682" s="152"/>
      <c r="Q682" s="152"/>
      <c r="R682" s="152"/>
      <c r="S682" s="152"/>
      <c r="T682" s="152"/>
      <c r="U682" s="152"/>
    </row>
    <row r="683" spans="2:21">
      <c r="B683" s="152"/>
      <c r="C683" s="152"/>
      <c r="D683" s="152"/>
      <c r="E683" s="152"/>
      <c r="F683" s="152"/>
      <c r="G683" s="152"/>
      <c r="H683" s="152"/>
      <c r="I683" s="152"/>
      <c r="J683" s="152"/>
      <c r="K683" s="152"/>
      <c r="L683" s="152"/>
      <c r="M683" s="152"/>
      <c r="N683" s="152"/>
      <c r="O683" s="152"/>
      <c r="P683" s="152"/>
      <c r="Q683" s="152"/>
      <c r="R683" s="152"/>
      <c r="S683" s="152"/>
      <c r="T683" s="152"/>
      <c r="U683" s="152"/>
    </row>
    <row r="684" spans="2:21">
      <c r="B684" s="152"/>
      <c r="C684" s="152"/>
      <c r="D684" s="152"/>
      <c r="E684" s="152"/>
      <c r="F684" s="152"/>
      <c r="G684" s="152"/>
      <c r="H684" s="152"/>
      <c r="I684" s="152"/>
      <c r="J684" s="152"/>
      <c r="K684" s="152"/>
      <c r="L684" s="152"/>
      <c r="M684" s="152"/>
      <c r="N684" s="152"/>
      <c r="O684" s="152"/>
      <c r="P684" s="152"/>
      <c r="Q684" s="152"/>
      <c r="R684" s="152"/>
      <c r="S684" s="152"/>
      <c r="T684" s="152"/>
      <c r="U684" s="152"/>
    </row>
    <row r="685" spans="2:21">
      <c r="B685" s="152"/>
      <c r="C685" s="152"/>
      <c r="D685" s="152"/>
      <c r="E685" s="152"/>
      <c r="F685" s="152"/>
      <c r="G685" s="152"/>
      <c r="H685" s="152"/>
      <c r="I685" s="152"/>
      <c r="J685" s="152"/>
      <c r="K685" s="152"/>
      <c r="L685" s="152"/>
      <c r="M685" s="152"/>
      <c r="N685" s="152"/>
      <c r="O685" s="152"/>
      <c r="P685" s="152"/>
      <c r="Q685" s="152"/>
      <c r="R685" s="152"/>
      <c r="S685" s="152"/>
      <c r="T685" s="152"/>
      <c r="U685" s="152"/>
    </row>
    <row r="686" spans="2:21">
      <c r="B686" s="152"/>
      <c r="C686" s="152"/>
      <c r="D686" s="152"/>
      <c r="E686" s="152"/>
      <c r="F686" s="152"/>
      <c r="G686" s="152"/>
      <c r="H686" s="152"/>
      <c r="I686" s="152"/>
      <c r="J686" s="152"/>
      <c r="K686" s="152"/>
      <c r="L686" s="152"/>
      <c r="M686" s="152"/>
      <c r="N686" s="152"/>
      <c r="O686" s="152"/>
      <c r="P686" s="152"/>
      <c r="Q686" s="152"/>
      <c r="R686" s="152"/>
      <c r="S686" s="152"/>
      <c r="T686" s="152"/>
      <c r="U686" s="152"/>
    </row>
    <row r="687" spans="2:21">
      <c r="B687" s="152"/>
      <c r="C687" s="152"/>
      <c r="D687" s="152"/>
      <c r="E687" s="152"/>
      <c r="F687" s="152"/>
      <c r="G687" s="152"/>
      <c r="H687" s="152"/>
      <c r="I687" s="152"/>
      <c r="J687" s="152"/>
      <c r="K687" s="152"/>
      <c r="L687" s="152"/>
      <c r="M687" s="152"/>
      <c r="N687" s="152"/>
      <c r="O687" s="152"/>
      <c r="P687" s="152"/>
      <c r="Q687" s="152"/>
      <c r="R687" s="152"/>
      <c r="S687" s="152"/>
      <c r="T687" s="152"/>
      <c r="U687" s="152"/>
    </row>
    <row r="688" spans="2:21">
      <c r="B688" s="152"/>
      <c r="C688" s="152"/>
      <c r="D688" s="152"/>
      <c r="E688" s="152"/>
      <c r="F688" s="152"/>
      <c r="G688" s="152"/>
      <c r="H688" s="152"/>
      <c r="I688" s="152"/>
      <c r="J688" s="152"/>
      <c r="K688" s="152"/>
      <c r="L688" s="152"/>
      <c r="M688" s="152"/>
      <c r="N688" s="152"/>
      <c r="O688" s="152"/>
      <c r="P688" s="152"/>
      <c r="Q688" s="152"/>
      <c r="R688" s="152"/>
      <c r="S688" s="152"/>
      <c r="T688" s="152"/>
      <c r="U688" s="152"/>
    </row>
    <row r="689" spans="2:21">
      <c r="B689" s="152"/>
      <c r="C689" s="152"/>
      <c r="D689" s="152"/>
      <c r="E689" s="152"/>
      <c r="F689" s="152"/>
      <c r="G689" s="152"/>
      <c r="H689" s="152"/>
      <c r="I689" s="152"/>
      <c r="J689" s="152"/>
      <c r="K689" s="152"/>
      <c r="L689" s="152"/>
      <c r="M689" s="152"/>
      <c r="N689" s="152"/>
      <c r="O689" s="152"/>
      <c r="P689" s="152"/>
      <c r="Q689" s="152"/>
      <c r="R689" s="152"/>
      <c r="S689" s="152"/>
      <c r="T689" s="152"/>
      <c r="U689" s="152"/>
    </row>
    <row r="690" spans="2:21">
      <c r="B690" s="152"/>
      <c r="C690" s="152"/>
      <c r="D690" s="152"/>
      <c r="E690" s="152"/>
      <c r="F690" s="152"/>
      <c r="G690" s="152"/>
      <c r="H690" s="152"/>
      <c r="I690" s="152"/>
      <c r="J690" s="152"/>
      <c r="K690" s="152"/>
      <c r="L690" s="152"/>
      <c r="M690" s="152"/>
      <c r="N690" s="152"/>
      <c r="O690" s="152"/>
      <c r="P690" s="152"/>
      <c r="Q690" s="152"/>
      <c r="R690" s="152"/>
      <c r="S690" s="152"/>
      <c r="T690" s="152"/>
      <c r="U690" s="152"/>
    </row>
    <row r="691" spans="2:21">
      <c r="B691" s="152"/>
      <c r="C691" s="152"/>
      <c r="D691" s="152"/>
      <c r="E691" s="152"/>
      <c r="F691" s="152"/>
      <c r="G691" s="152"/>
      <c r="H691" s="152"/>
      <c r="I691" s="152"/>
      <c r="J691" s="152"/>
      <c r="K691" s="152"/>
      <c r="L691" s="152"/>
      <c r="M691" s="152"/>
      <c r="N691" s="152"/>
      <c r="O691" s="152"/>
      <c r="P691" s="152"/>
      <c r="Q691" s="152"/>
      <c r="R691" s="152"/>
      <c r="S691" s="152"/>
      <c r="T691" s="152"/>
      <c r="U691" s="152"/>
    </row>
    <row r="692" spans="2:21">
      <c r="B692" s="152"/>
      <c r="C692" s="152"/>
      <c r="D692" s="152"/>
      <c r="E692" s="152"/>
      <c r="F692" s="152"/>
      <c r="G692" s="152"/>
      <c r="H692" s="152"/>
      <c r="I692" s="152"/>
      <c r="J692" s="152"/>
      <c r="K692" s="152"/>
      <c r="L692" s="152"/>
      <c r="M692" s="152"/>
      <c r="N692" s="152"/>
      <c r="O692" s="152"/>
      <c r="P692" s="152"/>
      <c r="Q692" s="152"/>
      <c r="R692" s="152"/>
      <c r="S692" s="152"/>
      <c r="T692" s="152"/>
      <c r="U692" s="152"/>
    </row>
    <row r="693" spans="2:21">
      <c r="B693" s="152"/>
      <c r="C693" s="152"/>
      <c r="D693" s="152"/>
      <c r="E693" s="152"/>
      <c r="F693" s="152"/>
      <c r="G693" s="152"/>
      <c r="H693" s="152"/>
      <c r="I693" s="152"/>
      <c r="J693" s="152"/>
      <c r="K693" s="152"/>
      <c r="L693" s="152"/>
      <c r="M693" s="152"/>
      <c r="N693" s="152"/>
      <c r="O693" s="152"/>
      <c r="P693" s="152"/>
      <c r="Q693" s="152"/>
      <c r="R693" s="152"/>
      <c r="S693" s="152"/>
      <c r="T693" s="152"/>
      <c r="U693" s="152"/>
    </row>
    <row r="694" spans="2:21">
      <c r="B694" s="152"/>
      <c r="C694" s="152"/>
      <c r="D694" s="152"/>
      <c r="E694" s="152"/>
      <c r="F694" s="152"/>
      <c r="G694" s="152"/>
      <c r="H694" s="152"/>
      <c r="I694" s="152"/>
      <c r="J694" s="152"/>
      <c r="K694" s="152"/>
      <c r="L694" s="152"/>
      <c r="M694" s="152"/>
      <c r="N694" s="152"/>
      <c r="O694" s="152"/>
      <c r="P694" s="152"/>
      <c r="Q694" s="152"/>
      <c r="R694" s="152"/>
      <c r="S694" s="152"/>
      <c r="T694" s="152"/>
      <c r="U694" s="152"/>
    </row>
    <row r="695" spans="2:21">
      <c r="B695" s="152"/>
      <c r="C695" s="152"/>
      <c r="D695" s="152"/>
      <c r="E695" s="152"/>
      <c r="F695" s="152"/>
      <c r="G695" s="152"/>
      <c r="H695" s="152"/>
      <c r="I695" s="152"/>
      <c r="J695" s="152"/>
      <c r="K695" s="152"/>
      <c r="L695" s="152"/>
      <c r="M695" s="152"/>
      <c r="N695" s="152"/>
      <c r="O695" s="152"/>
      <c r="P695" s="152"/>
      <c r="Q695" s="152"/>
      <c r="R695" s="152"/>
      <c r="S695" s="152"/>
      <c r="T695" s="152"/>
      <c r="U695" s="152"/>
    </row>
    <row r="696" spans="2:21">
      <c r="B696" s="152"/>
      <c r="C696" s="152"/>
      <c r="D696" s="152"/>
      <c r="E696" s="152"/>
      <c r="F696" s="152"/>
      <c r="G696" s="152"/>
      <c r="H696" s="152"/>
      <c r="I696" s="152"/>
      <c r="J696" s="152"/>
      <c r="K696" s="152"/>
      <c r="L696" s="152"/>
      <c r="M696" s="152"/>
      <c r="N696" s="152"/>
      <c r="O696" s="152"/>
      <c r="P696" s="152"/>
      <c r="Q696" s="152"/>
      <c r="R696" s="152"/>
      <c r="S696" s="152"/>
      <c r="T696" s="152"/>
      <c r="U696" s="152"/>
    </row>
    <row r="697" spans="2:21">
      <c r="B697" s="152"/>
      <c r="C697" s="152"/>
      <c r="D697" s="152"/>
      <c r="E697" s="152"/>
      <c r="F697" s="152"/>
      <c r="G697" s="152"/>
      <c r="H697" s="152"/>
      <c r="I697" s="152"/>
      <c r="J697" s="152"/>
      <c r="K697" s="152"/>
      <c r="L697" s="152"/>
      <c r="M697" s="152"/>
      <c r="N697" s="152"/>
      <c r="O697" s="152"/>
      <c r="P697" s="152"/>
      <c r="Q697" s="152"/>
      <c r="R697" s="152"/>
      <c r="S697" s="152"/>
      <c r="T697" s="152"/>
      <c r="U697" s="152"/>
    </row>
    <row r="698" spans="2:21">
      <c r="B698" s="152"/>
      <c r="C698" s="152"/>
      <c r="D698" s="152"/>
      <c r="E698" s="152"/>
      <c r="F698" s="152"/>
      <c r="G698" s="152"/>
      <c r="H698" s="152"/>
      <c r="I698" s="152"/>
      <c r="J698" s="152"/>
      <c r="K698" s="152"/>
      <c r="L698" s="152"/>
      <c r="M698" s="152"/>
      <c r="N698" s="152"/>
      <c r="O698" s="152"/>
      <c r="P698" s="152"/>
      <c r="Q698" s="152"/>
      <c r="R698" s="152"/>
      <c r="S698" s="152"/>
      <c r="T698" s="152"/>
      <c r="U698" s="152"/>
    </row>
    <row r="699" spans="2:21">
      <c r="B699" s="152"/>
      <c r="C699" s="152"/>
      <c r="D699" s="152"/>
      <c r="E699" s="152"/>
      <c r="F699" s="152"/>
      <c r="G699" s="152"/>
      <c r="H699" s="152"/>
      <c r="I699" s="152"/>
      <c r="J699" s="152"/>
      <c r="K699" s="152"/>
      <c r="L699" s="152"/>
      <c r="M699" s="152"/>
      <c r="N699" s="152"/>
      <c r="O699" s="152"/>
      <c r="P699" s="152"/>
      <c r="Q699" s="152"/>
      <c r="R699" s="152"/>
      <c r="S699" s="152"/>
      <c r="T699" s="152"/>
      <c r="U699" s="152"/>
    </row>
    <row r="700" spans="2:21">
      <c r="B700" s="152"/>
      <c r="C700" s="152"/>
      <c r="D700" s="152"/>
      <c r="E700" s="152"/>
      <c r="F700" s="152"/>
      <c r="G700" s="152"/>
      <c r="H700" s="152"/>
      <c r="I700" s="152"/>
      <c r="J700" s="152"/>
      <c r="K700" s="152"/>
      <c r="L700" s="152"/>
      <c r="M700" s="152"/>
      <c r="N700" s="152"/>
      <c r="O700" s="152"/>
      <c r="P700" s="152"/>
      <c r="Q700" s="152"/>
      <c r="R700" s="152"/>
      <c r="S700" s="152"/>
      <c r="T700" s="152"/>
      <c r="U700" s="152"/>
    </row>
    <row r="701" spans="2:21">
      <c r="B701" s="152"/>
      <c r="C701" s="152"/>
      <c r="D701" s="152"/>
      <c r="E701" s="152"/>
      <c r="F701" s="152"/>
      <c r="G701" s="152"/>
      <c r="H701" s="152"/>
      <c r="I701" s="152"/>
      <c r="J701" s="152"/>
      <c r="K701" s="152"/>
      <c r="L701" s="152"/>
      <c r="M701" s="152"/>
      <c r="N701" s="152"/>
      <c r="O701" s="152"/>
      <c r="P701" s="152"/>
      <c r="Q701" s="152"/>
      <c r="R701" s="152"/>
      <c r="S701" s="152"/>
      <c r="T701" s="152"/>
      <c r="U701" s="152"/>
    </row>
    <row r="702" spans="2:21">
      <c r="B702" s="152"/>
      <c r="C702" s="152"/>
      <c r="D702" s="152"/>
      <c r="E702" s="152"/>
      <c r="F702" s="152"/>
      <c r="G702" s="152"/>
      <c r="H702" s="152"/>
      <c r="I702" s="152"/>
      <c r="J702" s="152"/>
      <c r="K702" s="152"/>
      <c r="L702" s="152"/>
      <c r="M702" s="152"/>
      <c r="N702" s="152"/>
      <c r="O702" s="152"/>
      <c r="P702" s="152"/>
      <c r="Q702" s="152"/>
      <c r="R702" s="152"/>
      <c r="S702" s="152"/>
      <c r="T702" s="152"/>
      <c r="U702" s="152"/>
    </row>
    <row r="703" spans="2:21">
      <c r="B703" s="152"/>
      <c r="C703" s="152"/>
      <c r="D703" s="152"/>
      <c r="E703" s="152"/>
      <c r="F703" s="152"/>
      <c r="G703" s="152"/>
      <c r="H703" s="152"/>
      <c r="I703" s="152"/>
      <c r="J703" s="152"/>
      <c r="K703" s="152"/>
      <c r="L703" s="152"/>
      <c r="M703" s="152"/>
      <c r="N703" s="152"/>
      <c r="O703" s="152"/>
      <c r="P703" s="152"/>
      <c r="Q703" s="152"/>
      <c r="R703" s="152"/>
      <c r="S703" s="152"/>
      <c r="T703" s="152"/>
      <c r="U703" s="152"/>
    </row>
    <row r="704" spans="2:21">
      <c r="B704" s="152"/>
      <c r="C704" s="152"/>
      <c r="D704" s="152"/>
      <c r="E704" s="152"/>
      <c r="F704" s="152"/>
      <c r="G704" s="152"/>
      <c r="H704" s="152"/>
      <c r="I704" s="152"/>
      <c r="J704" s="152"/>
      <c r="K704" s="152"/>
      <c r="L704" s="152"/>
      <c r="M704" s="152"/>
      <c r="N704" s="152"/>
      <c r="O704" s="152"/>
      <c r="P704" s="152"/>
      <c r="Q704" s="152"/>
      <c r="R704" s="152"/>
      <c r="S704" s="152"/>
      <c r="T704" s="152"/>
      <c r="U704" s="152"/>
    </row>
    <row r="705" spans="2:21">
      <c r="B705" s="152"/>
      <c r="C705" s="152"/>
      <c r="D705" s="152"/>
      <c r="E705" s="152"/>
      <c r="F705" s="152"/>
      <c r="G705" s="152"/>
      <c r="H705" s="152"/>
      <c r="I705" s="152"/>
      <c r="J705" s="152"/>
      <c r="K705" s="152"/>
      <c r="L705" s="152"/>
      <c r="M705" s="152"/>
      <c r="N705" s="152"/>
      <c r="O705" s="152"/>
      <c r="P705" s="152"/>
      <c r="Q705" s="152"/>
      <c r="R705" s="152"/>
      <c r="S705" s="152"/>
      <c r="T705" s="152"/>
      <c r="U705" s="152"/>
    </row>
    <row r="706" spans="2:21">
      <c r="B706" s="152"/>
      <c r="C706" s="152"/>
      <c r="D706" s="152"/>
      <c r="E706" s="152"/>
      <c r="F706" s="152"/>
      <c r="G706" s="152"/>
      <c r="H706" s="152"/>
      <c r="I706" s="152"/>
      <c r="J706" s="152"/>
      <c r="K706" s="152"/>
      <c r="L706" s="152"/>
      <c r="M706" s="152"/>
      <c r="N706" s="152"/>
      <c r="O706" s="152"/>
      <c r="P706" s="152"/>
      <c r="Q706" s="152"/>
      <c r="R706" s="152"/>
      <c r="S706" s="152"/>
      <c r="T706" s="152"/>
      <c r="U706" s="152"/>
    </row>
    <row r="707" spans="2:21">
      <c r="B707" s="152"/>
      <c r="C707" s="152"/>
      <c r="D707" s="152"/>
      <c r="E707" s="152"/>
      <c r="F707" s="152"/>
      <c r="G707" s="152"/>
      <c r="H707" s="152"/>
      <c r="I707" s="152"/>
      <c r="J707" s="152"/>
      <c r="K707" s="152"/>
      <c r="L707" s="152"/>
      <c r="M707" s="152"/>
      <c r="N707" s="152"/>
      <c r="O707" s="152"/>
      <c r="P707" s="152"/>
      <c r="Q707" s="152"/>
      <c r="R707" s="152"/>
      <c r="S707" s="152"/>
      <c r="T707" s="152"/>
      <c r="U707" s="152"/>
    </row>
    <row r="708" spans="2:21">
      <c r="B708" s="152"/>
      <c r="C708" s="152"/>
      <c r="D708" s="152"/>
      <c r="E708" s="152"/>
      <c r="F708" s="152"/>
      <c r="G708" s="152"/>
      <c r="H708" s="152"/>
      <c r="I708" s="152"/>
      <c r="J708" s="152"/>
      <c r="K708" s="152"/>
      <c r="L708" s="152"/>
      <c r="M708" s="152"/>
      <c r="N708" s="152"/>
      <c r="O708" s="152"/>
      <c r="P708" s="152"/>
      <c r="Q708" s="152"/>
      <c r="R708" s="152"/>
      <c r="S708" s="152"/>
      <c r="T708" s="152"/>
      <c r="U708" s="152"/>
    </row>
    <row r="709" spans="2:21">
      <c r="B709" s="152"/>
      <c r="C709" s="152"/>
      <c r="D709" s="152"/>
      <c r="E709" s="152"/>
      <c r="F709" s="152"/>
      <c r="G709" s="152"/>
      <c r="H709" s="152"/>
      <c r="I709" s="152"/>
      <c r="J709" s="152"/>
      <c r="K709" s="152"/>
      <c r="L709" s="152"/>
      <c r="M709" s="152"/>
      <c r="N709" s="152"/>
      <c r="O709" s="152"/>
      <c r="P709" s="152"/>
      <c r="Q709" s="152"/>
      <c r="R709" s="152"/>
      <c r="S709" s="152"/>
      <c r="T709" s="152"/>
      <c r="U709" s="152"/>
    </row>
    <row r="710" spans="2:21">
      <c r="B710" s="152"/>
      <c r="C710" s="152"/>
      <c r="D710" s="152"/>
      <c r="E710" s="152"/>
      <c r="F710" s="152"/>
      <c r="G710" s="152"/>
      <c r="H710" s="152"/>
      <c r="I710" s="152"/>
      <c r="J710" s="152"/>
      <c r="K710" s="152"/>
      <c r="L710" s="152"/>
      <c r="M710" s="152"/>
      <c r="N710" s="152"/>
      <c r="O710" s="152"/>
      <c r="P710" s="152"/>
      <c r="Q710" s="152"/>
      <c r="R710" s="152"/>
      <c r="S710" s="152"/>
      <c r="T710" s="152"/>
      <c r="U710" s="152"/>
    </row>
    <row r="711" spans="2:21">
      <c r="B711" s="152"/>
      <c r="C711" s="152"/>
      <c r="D711" s="152"/>
      <c r="E711" s="152"/>
      <c r="F711" s="152"/>
      <c r="G711" s="152"/>
      <c r="H711" s="152"/>
      <c r="I711" s="152"/>
      <c r="J711" s="152"/>
      <c r="K711" s="152"/>
      <c r="L711" s="152"/>
      <c r="M711" s="152"/>
      <c r="N711" s="152"/>
      <c r="O711" s="152"/>
      <c r="P711" s="152"/>
      <c r="Q711" s="152"/>
      <c r="R711" s="152"/>
      <c r="S711" s="152"/>
      <c r="T711" s="152"/>
      <c r="U711" s="152"/>
    </row>
    <row r="712" spans="2:21">
      <c r="B712" s="152"/>
      <c r="C712" s="152"/>
      <c r="D712" s="152"/>
      <c r="E712" s="152"/>
      <c r="F712" s="152"/>
      <c r="G712" s="152"/>
      <c r="H712" s="152"/>
      <c r="I712" s="152"/>
      <c r="J712" s="152"/>
      <c r="K712" s="152"/>
      <c r="L712" s="152"/>
      <c r="M712" s="152"/>
      <c r="N712" s="152"/>
      <c r="O712" s="152"/>
      <c r="P712" s="152"/>
      <c r="Q712" s="152"/>
      <c r="R712" s="152"/>
      <c r="S712" s="152"/>
      <c r="T712" s="152"/>
      <c r="U712" s="152"/>
    </row>
    <row r="713" spans="2:21">
      <c r="B713" s="152"/>
      <c r="C713" s="152"/>
      <c r="D713" s="152"/>
      <c r="E713" s="152"/>
      <c r="F713" s="152"/>
      <c r="G713" s="152"/>
      <c r="H713" s="152"/>
      <c r="I713" s="152"/>
      <c r="J713" s="152"/>
      <c r="K713" s="152"/>
      <c r="L713" s="152"/>
      <c r="M713" s="152"/>
      <c r="N713" s="152"/>
      <c r="O713" s="152"/>
      <c r="P713" s="152"/>
      <c r="Q713" s="152"/>
      <c r="R713" s="152"/>
      <c r="S713" s="152"/>
      <c r="T713" s="152"/>
      <c r="U713" s="152"/>
    </row>
    <row r="714" spans="2:21">
      <c r="B714" s="152"/>
      <c r="C714" s="152"/>
      <c r="D714" s="152"/>
      <c r="E714" s="152"/>
      <c r="F714" s="152"/>
      <c r="G714" s="152"/>
      <c r="H714" s="152"/>
      <c r="I714" s="152"/>
      <c r="J714" s="152"/>
      <c r="K714" s="152"/>
      <c r="L714" s="152"/>
      <c r="M714" s="152"/>
      <c r="N714" s="152"/>
      <c r="O714" s="152"/>
      <c r="P714" s="152"/>
      <c r="Q714" s="152"/>
      <c r="R714" s="152"/>
      <c r="S714" s="152"/>
      <c r="T714" s="152"/>
      <c r="U714" s="152"/>
    </row>
    <row r="715" spans="2:21">
      <c r="B715" s="152"/>
      <c r="C715" s="152"/>
      <c r="D715" s="152"/>
      <c r="E715" s="152"/>
      <c r="F715" s="152"/>
      <c r="G715" s="152"/>
      <c r="H715" s="152"/>
      <c r="I715" s="152"/>
      <c r="J715" s="152"/>
      <c r="K715" s="152"/>
      <c r="L715" s="152"/>
      <c r="M715" s="152"/>
      <c r="N715" s="152"/>
      <c r="O715" s="152"/>
      <c r="P715" s="152"/>
      <c r="Q715" s="152"/>
      <c r="R715" s="152"/>
      <c r="S715" s="152"/>
      <c r="T715" s="152"/>
      <c r="U715" s="152"/>
    </row>
    <row r="716" spans="2:21">
      <c r="B716" s="152"/>
      <c r="C716" s="152"/>
      <c r="D716" s="152"/>
      <c r="E716" s="152"/>
      <c r="F716" s="152"/>
      <c r="G716" s="152"/>
      <c r="H716" s="152"/>
      <c r="I716" s="152"/>
      <c r="J716" s="152"/>
      <c r="K716" s="152"/>
      <c r="L716" s="152"/>
      <c r="M716" s="152"/>
      <c r="N716" s="152"/>
      <c r="O716" s="152"/>
      <c r="P716" s="152"/>
      <c r="Q716" s="152"/>
      <c r="R716" s="152"/>
      <c r="S716" s="152"/>
      <c r="T716" s="152"/>
      <c r="U716" s="152"/>
    </row>
    <row r="717" spans="2:21">
      <c r="B717" s="152"/>
      <c r="C717" s="152"/>
      <c r="D717" s="152"/>
      <c r="E717" s="152"/>
      <c r="F717" s="152"/>
      <c r="G717" s="152"/>
      <c r="H717" s="152"/>
      <c r="I717" s="152"/>
      <c r="J717" s="152"/>
      <c r="K717" s="152"/>
      <c r="L717" s="152"/>
      <c r="M717" s="152"/>
      <c r="N717" s="152"/>
      <c r="O717" s="152"/>
      <c r="P717" s="152"/>
      <c r="Q717" s="152"/>
      <c r="R717" s="152"/>
      <c r="S717" s="152"/>
      <c r="T717" s="152"/>
      <c r="U717" s="152"/>
    </row>
    <row r="718" spans="2:21">
      <c r="B718" s="152"/>
      <c r="C718" s="152"/>
      <c r="D718" s="152"/>
      <c r="E718" s="152"/>
      <c r="F718" s="152"/>
      <c r="G718" s="152"/>
      <c r="H718" s="152"/>
      <c r="I718" s="152"/>
      <c r="J718" s="152"/>
      <c r="K718" s="152"/>
      <c r="L718" s="152"/>
      <c r="M718" s="152"/>
      <c r="N718" s="152"/>
      <c r="O718" s="152"/>
      <c r="P718" s="152"/>
      <c r="Q718" s="152"/>
      <c r="R718" s="152"/>
      <c r="S718" s="152"/>
      <c r="T718" s="152"/>
      <c r="U718" s="152"/>
    </row>
    <row r="719" spans="2:21">
      <c r="B719" s="152"/>
      <c r="C719" s="152"/>
      <c r="D719" s="152"/>
      <c r="E719" s="152"/>
      <c r="F719" s="152"/>
      <c r="G719" s="152"/>
      <c r="H719" s="152"/>
      <c r="I719" s="152"/>
      <c r="J719" s="152"/>
      <c r="K719" s="152"/>
      <c r="L719" s="152"/>
      <c r="M719" s="152"/>
      <c r="N719" s="152"/>
      <c r="O719" s="152"/>
      <c r="P719" s="152"/>
      <c r="Q719" s="152"/>
      <c r="R719" s="152"/>
      <c r="S719" s="152"/>
      <c r="T719" s="152"/>
      <c r="U719" s="152"/>
    </row>
    <row r="720" spans="2:21">
      <c r="B720" s="152"/>
      <c r="C720" s="152"/>
      <c r="D720" s="152"/>
      <c r="E720" s="152"/>
      <c r="F720" s="152"/>
      <c r="G720" s="152"/>
      <c r="H720" s="152"/>
      <c r="I720" s="152"/>
      <c r="J720" s="152"/>
      <c r="K720" s="152"/>
      <c r="L720" s="152"/>
      <c r="M720" s="152"/>
      <c r="N720" s="152"/>
      <c r="O720" s="152"/>
      <c r="P720" s="152"/>
      <c r="Q720" s="152"/>
      <c r="R720" s="152"/>
      <c r="S720" s="152"/>
      <c r="T720" s="152"/>
      <c r="U720" s="152"/>
    </row>
    <row r="721" spans="2:21">
      <c r="B721" s="152"/>
      <c r="C721" s="152"/>
      <c r="D721" s="152"/>
      <c r="E721" s="152"/>
      <c r="F721" s="152"/>
      <c r="G721" s="152"/>
      <c r="H721" s="152"/>
      <c r="I721" s="152"/>
      <c r="J721" s="152"/>
      <c r="K721" s="152"/>
      <c r="L721" s="152"/>
      <c r="M721" s="152"/>
      <c r="N721" s="152"/>
      <c r="O721" s="152"/>
      <c r="P721" s="152"/>
      <c r="Q721" s="152"/>
      <c r="R721" s="152"/>
      <c r="S721" s="152"/>
      <c r="T721" s="152"/>
      <c r="U721" s="152"/>
    </row>
    <row r="722" spans="2:21">
      <c r="B722" s="152"/>
      <c r="C722" s="152"/>
      <c r="D722" s="152"/>
      <c r="E722" s="152"/>
      <c r="F722" s="152"/>
      <c r="G722" s="152"/>
      <c r="H722" s="152"/>
      <c r="I722" s="152"/>
      <c r="J722" s="152"/>
      <c r="K722" s="152"/>
      <c r="L722" s="152"/>
      <c r="M722" s="152"/>
      <c r="N722" s="152"/>
      <c r="O722" s="152"/>
      <c r="P722" s="152"/>
      <c r="Q722" s="152"/>
      <c r="R722" s="152"/>
      <c r="S722" s="152"/>
      <c r="T722" s="152"/>
      <c r="U722" s="152"/>
    </row>
    <row r="723" spans="2:21">
      <c r="B723" s="152"/>
      <c r="C723" s="152"/>
      <c r="D723" s="152"/>
      <c r="E723" s="152"/>
      <c r="F723" s="152"/>
      <c r="G723" s="152"/>
      <c r="H723" s="152"/>
      <c r="I723" s="152"/>
      <c r="J723" s="152"/>
      <c r="K723" s="152"/>
      <c r="L723" s="152"/>
      <c r="M723" s="152"/>
      <c r="N723" s="152"/>
      <c r="O723" s="152"/>
      <c r="P723" s="152"/>
      <c r="Q723" s="152"/>
      <c r="R723" s="152"/>
      <c r="S723" s="152"/>
      <c r="T723" s="152"/>
      <c r="U723" s="152"/>
    </row>
    <row r="724" spans="2:21">
      <c r="B724" s="152"/>
      <c r="C724" s="152"/>
      <c r="D724" s="152"/>
      <c r="E724" s="152"/>
      <c r="F724" s="152"/>
      <c r="G724" s="152"/>
      <c r="H724" s="152"/>
      <c r="I724" s="152"/>
      <c r="J724" s="152"/>
      <c r="K724" s="152"/>
      <c r="L724" s="152"/>
      <c r="M724" s="152"/>
      <c r="N724" s="152"/>
      <c r="O724" s="152"/>
      <c r="P724" s="152"/>
      <c r="Q724" s="152"/>
      <c r="R724" s="152"/>
      <c r="S724" s="152"/>
      <c r="T724" s="152"/>
      <c r="U724" s="152"/>
    </row>
    <row r="725" spans="2:21">
      <c r="B725" s="152"/>
      <c r="C725" s="152"/>
      <c r="D725" s="152"/>
      <c r="E725" s="152"/>
      <c r="F725" s="152"/>
      <c r="G725" s="152"/>
      <c r="H725" s="152"/>
      <c r="I725" s="152"/>
      <c r="J725" s="152"/>
      <c r="K725" s="152"/>
      <c r="L725" s="152"/>
      <c r="M725" s="152"/>
      <c r="N725" s="152"/>
      <c r="O725" s="152"/>
      <c r="P725" s="152"/>
      <c r="Q725" s="152"/>
      <c r="R725" s="152"/>
      <c r="S725" s="152"/>
      <c r="T725" s="152"/>
      <c r="U725" s="152"/>
    </row>
    <row r="726" spans="2:21">
      <c r="B726" s="152"/>
      <c r="C726" s="152"/>
      <c r="D726" s="152"/>
      <c r="E726" s="152"/>
      <c r="F726" s="152"/>
      <c r="G726" s="152"/>
      <c r="H726" s="152"/>
      <c r="I726" s="152"/>
      <c r="J726" s="152"/>
      <c r="K726" s="152"/>
      <c r="L726" s="152"/>
      <c r="M726" s="152"/>
      <c r="N726" s="152"/>
      <c r="O726" s="152"/>
      <c r="P726" s="152"/>
      <c r="Q726" s="152"/>
      <c r="R726" s="152"/>
      <c r="S726" s="152"/>
      <c r="T726" s="152"/>
      <c r="U726" s="152"/>
    </row>
    <row r="727" spans="2:21">
      <c r="B727" s="152"/>
      <c r="C727" s="152"/>
      <c r="D727" s="152"/>
      <c r="E727" s="152"/>
      <c r="F727" s="152"/>
      <c r="G727" s="152"/>
      <c r="H727" s="152"/>
      <c r="I727" s="152"/>
      <c r="J727" s="152"/>
      <c r="K727" s="152"/>
      <c r="L727" s="152"/>
      <c r="M727" s="152"/>
      <c r="N727" s="152"/>
      <c r="O727" s="152"/>
      <c r="P727" s="152"/>
      <c r="Q727" s="152"/>
      <c r="R727" s="152"/>
      <c r="S727" s="152"/>
      <c r="T727" s="152"/>
      <c r="U727" s="152"/>
    </row>
    <row r="728" spans="2:21">
      <c r="B728" s="152"/>
      <c r="C728" s="152"/>
      <c r="D728" s="152"/>
      <c r="E728" s="152"/>
      <c r="F728" s="152"/>
      <c r="G728" s="152"/>
      <c r="H728" s="152"/>
      <c r="I728" s="152"/>
      <c r="J728" s="152"/>
      <c r="K728" s="152"/>
      <c r="L728" s="152"/>
      <c r="M728" s="152"/>
      <c r="N728" s="152"/>
      <c r="O728" s="152"/>
      <c r="P728" s="152"/>
      <c r="Q728" s="152"/>
      <c r="R728" s="152"/>
      <c r="S728" s="152"/>
      <c r="T728" s="152"/>
      <c r="U728" s="152"/>
    </row>
    <row r="729" spans="2:21">
      <c r="B729" s="152"/>
      <c r="C729" s="152"/>
      <c r="D729" s="152"/>
      <c r="E729" s="152"/>
      <c r="F729" s="152"/>
      <c r="G729" s="152"/>
      <c r="H729" s="152"/>
      <c r="I729" s="152"/>
      <c r="J729" s="152"/>
      <c r="K729" s="152"/>
      <c r="L729" s="152"/>
      <c r="M729" s="152"/>
      <c r="N729" s="152"/>
      <c r="O729" s="152"/>
      <c r="P729" s="152"/>
      <c r="Q729" s="152"/>
      <c r="R729" s="152"/>
      <c r="S729" s="152"/>
      <c r="T729" s="152"/>
      <c r="U729" s="152"/>
    </row>
    <row r="730" spans="2:21">
      <c r="B730" s="152"/>
      <c r="C730" s="152"/>
      <c r="D730" s="152"/>
      <c r="E730" s="152"/>
      <c r="F730" s="152"/>
      <c r="G730" s="152"/>
      <c r="H730" s="152"/>
      <c r="I730" s="152"/>
      <c r="J730" s="152"/>
      <c r="K730" s="152"/>
      <c r="L730" s="152"/>
      <c r="M730" s="152"/>
      <c r="N730" s="152"/>
      <c r="O730" s="152"/>
      <c r="P730" s="152"/>
      <c r="Q730" s="152"/>
      <c r="R730" s="152"/>
      <c r="S730" s="152"/>
      <c r="T730" s="152"/>
      <c r="U730" s="152"/>
    </row>
    <row r="731" spans="2:21">
      <c r="B731" s="152"/>
      <c r="C731" s="152"/>
      <c r="D731" s="152"/>
      <c r="E731" s="152"/>
      <c r="F731" s="152"/>
      <c r="G731" s="152"/>
      <c r="H731" s="152"/>
      <c r="I731" s="152"/>
      <c r="J731" s="152"/>
      <c r="K731" s="152"/>
      <c r="L731" s="152"/>
      <c r="M731" s="152"/>
      <c r="N731" s="152"/>
      <c r="O731" s="152"/>
      <c r="P731" s="152"/>
      <c r="Q731" s="152"/>
      <c r="R731" s="152"/>
      <c r="S731" s="152"/>
      <c r="T731" s="152"/>
      <c r="U731" s="152"/>
    </row>
    <row r="732" spans="2:21">
      <c r="B732" s="152"/>
      <c r="C732" s="152"/>
      <c r="D732" s="152"/>
      <c r="E732" s="152"/>
      <c r="F732" s="152"/>
      <c r="G732" s="152"/>
      <c r="H732" s="152"/>
      <c r="I732" s="152"/>
      <c r="J732" s="152"/>
      <c r="K732" s="152"/>
      <c r="L732" s="152"/>
      <c r="M732" s="152"/>
      <c r="N732" s="152"/>
      <c r="O732" s="152"/>
      <c r="P732" s="152"/>
      <c r="Q732" s="152"/>
      <c r="R732" s="152"/>
      <c r="S732" s="152"/>
      <c r="T732" s="152"/>
      <c r="U732" s="152"/>
    </row>
    <row r="733" spans="2:21">
      <c r="B733" s="152"/>
      <c r="C733" s="152"/>
      <c r="D733" s="152"/>
      <c r="E733" s="152"/>
      <c r="F733" s="152"/>
      <c r="G733" s="152"/>
      <c r="H733" s="152"/>
      <c r="I733" s="152"/>
      <c r="J733" s="152"/>
      <c r="K733" s="152"/>
      <c r="L733" s="152"/>
      <c r="M733" s="152"/>
      <c r="N733" s="152"/>
      <c r="O733" s="152"/>
      <c r="P733" s="152"/>
      <c r="Q733" s="152"/>
      <c r="R733" s="152"/>
      <c r="S733" s="152"/>
      <c r="T733" s="152"/>
      <c r="U733" s="152"/>
    </row>
    <row r="734" spans="2:21">
      <c r="B734" s="152"/>
      <c r="C734" s="152"/>
      <c r="D734" s="152"/>
      <c r="E734" s="152"/>
      <c r="F734" s="152"/>
      <c r="G734" s="152"/>
      <c r="H734" s="152"/>
      <c r="I734" s="152"/>
      <c r="J734" s="152"/>
      <c r="K734" s="152"/>
      <c r="L734" s="152"/>
      <c r="M734" s="152"/>
      <c r="N734" s="152"/>
      <c r="O734" s="152"/>
      <c r="P734" s="152"/>
      <c r="Q734" s="152"/>
      <c r="R734" s="152"/>
      <c r="S734" s="152"/>
      <c r="T734" s="152"/>
      <c r="U734" s="152"/>
    </row>
    <row r="735" spans="2:21">
      <c r="B735" s="152"/>
      <c r="C735" s="152"/>
      <c r="D735" s="152"/>
      <c r="E735" s="152"/>
      <c r="F735" s="152"/>
      <c r="G735" s="152"/>
      <c r="H735" s="152"/>
      <c r="I735" s="152"/>
      <c r="J735" s="152"/>
      <c r="K735" s="152"/>
      <c r="L735" s="152"/>
      <c r="M735" s="152"/>
      <c r="N735" s="152"/>
      <c r="O735" s="152"/>
      <c r="P735" s="152"/>
      <c r="Q735" s="152"/>
      <c r="R735" s="152"/>
      <c r="S735" s="152"/>
      <c r="T735" s="152"/>
      <c r="U735" s="152"/>
    </row>
    <row r="736" spans="2:21">
      <c r="B736" s="152"/>
      <c r="C736" s="152"/>
      <c r="D736" s="152"/>
      <c r="E736" s="152"/>
      <c r="F736" s="152"/>
      <c r="G736" s="152"/>
      <c r="H736" s="152"/>
      <c r="I736" s="152"/>
      <c r="J736" s="152"/>
      <c r="K736" s="152"/>
      <c r="L736" s="152"/>
      <c r="M736" s="152"/>
      <c r="N736" s="152"/>
      <c r="O736" s="152"/>
      <c r="P736" s="152"/>
      <c r="Q736" s="152"/>
      <c r="R736" s="152"/>
      <c r="S736" s="152"/>
      <c r="T736" s="152"/>
      <c r="U736" s="152"/>
    </row>
    <row r="737" spans="2:21">
      <c r="B737" s="152"/>
      <c r="C737" s="152"/>
      <c r="D737" s="152"/>
      <c r="E737" s="152"/>
      <c r="F737" s="152"/>
      <c r="G737" s="152"/>
      <c r="H737" s="152"/>
      <c r="I737" s="152"/>
      <c r="J737" s="152"/>
      <c r="K737" s="152"/>
      <c r="L737" s="152"/>
      <c r="M737" s="152"/>
      <c r="N737" s="152"/>
      <c r="O737" s="152"/>
      <c r="P737" s="152"/>
      <c r="Q737" s="152"/>
      <c r="R737" s="152"/>
      <c r="S737" s="152"/>
      <c r="T737" s="152"/>
      <c r="U737" s="152"/>
    </row>
    <row r="738" spans="2:21">
      <c r="B738" s="152"/>
      <c r="C738" s="152"/>
      <c r="D738" s="152"/>
      <c r="E738" s="152"/>
      <c r="F738" s="152"/>
      <c r="G738" s="152"/>
      <c r="H738" s="152"/>
      <c r="I738" s="152"/>
      <c r="J738" s="152"/>
      <c r="K738" s="152"/>
      <c r="L738" s="152"/>
      <c r="M738" s="152"/>
      <c r="N738" s="152"/>
      <c r="O738" s="152"/>
      <c r="P738" s="152"/>
      <c r="Q738" s="152"/>
      <c r="R738" s="152"/>
      <c r="S738" s="152"/>
      <c r="T738" s="152"/>
      <c r="U738" s="152"/>
    </row>
    <row r="739" spans="2:21">
      <c r="B739" s="152"/>
      <c r="C739" s="152"/>
      <c r="D739" s="152"/>
      <c r="E739" s="152"/>
      <c r="F739" s="152"/>
      <c r="G739" s="152"/>
      <c r="H739" s="152"/>
      <c r="I739" s="152"/>
      <c r="J739" s="152"/>
      <c r="K739" s="152"/>
      <c r="L739" s="152"/>
      <c r="M739" s="152"/>
      <c r="N739" s="152"/>
      <c r="O739" s="152"/>
      <c r="P739" s="152"/>
      <c r="Q739" s="152"/>
      <c r="R739" s="152"/>
      <c r="S739" s="152"/>
      <c r="T739" s="152"/>
      <c r="U739" s="152"/>
    </row>
    <row r="740" spans="2:21">
      <c r="B740" s="152"/>
      <c r="C740" s="152"/>
      <c r="D740" s="152"/>
      <c r="E740" s="152"/>
      <c r="F740" s="152"/>
      <c r="G740" s="152"/>
      <c r="H740" s="152"/>
      <c r="I740" s="152"/>
      <c r="J740" s="152"/>
      <c r="K740" s="152"/>
      <c r="L740" s="152"/>
      <c r="M740" s="152"/>
      <c r="N740" s="152"/>
      <c r="O740" s="152"/>
      <c r="P740" s="152"/>
      <c r="Q740" s="152"/>
      <c r="R740" s="152"/>
      <c r="S740" s="152"/>
      <c r="T740" s="152"/>
      <c r="U740" s="152"/>
    </row>
    <row r="741" spans="2:21">
      <c r="B741" s="152"/>
      <c r="C741" s="152"/>
      <c r="D741" s="152"/>
      <c r="E741" s="152"/>
      <c r="F741" s="152"/>
      <c r="G741" s="152"/>
      <c r="H741" s="152"/>
      <c r="I741" s="152"/>
      <c r="J741" s="152"/>
      <c r="K741" s="152"/>
      <c r="L741" s="152"/>
      <c r="M741" s="152"/>
      <c r="N741" s="152"/>
      <c r="O741" s="152"/>
      <c r="P741" s="152"/>
      <c r="Q741" s="152"/>
      <c r="R741" s="152"/>
      <c r="S741" s="152"/>
      <c r="T741" s="152"/>
      <c r="U741" s="152"/>
    </row>
    <row r="742" spans="2:21">
      <c r="B742" s="152"/>
      <c r="C742" s="152"/>
      <c r="D742" s="152"/>
      <c r="E742" s="152"/>
      <c r="F742" s="152"/>
      <c r="G742" s="152"/>
      <c r="H742" s="152"/>
      <c r="I742" s="152"/>
      <c r="J742" s="152"/>
      <c r="K742" s="152"/>
      <c r="L742" s="152"/>
      <c r="M742" s="152"/>
      <c r="N742" s="152"/>
      <c r="O742" s="152"/>
      <c r="P742" s="152"/>
      <c r="Q742" s="152"/>
      <c r="R742" s="152"/>
      <c r="S742" s="152"/>
      <c r="T742" s="152"/>
      <c r="U742" s="152"/>
    </row>
    <row r="743" spans="2:21">
      <c r="B743" s="152"/>
      <c r="C743" s="152"/>
      <c r="D743" s="152"/>
      <c r="E743" s="152"/>
      <c r="F743" s="152"/>
      <c r="G743" s="152"/>
      <c r="H743" s="152"/>
      <c r="I743" s="152"/>
      <c r="J743" s="152"/>
      <c r="K743" s="152"/>
      <c r="L743" s="152"/>
      <c r="M743" s="152"/>
      <c r="N743" s="152"/>
      <c r="O743" s="152"/>
      <c r="P743" s="152"/>
      <c r="Q743" s="152"/>
      <c r="R743" s="152"/>
      <c r="S743" s="152"/>
      <c r="T743" s="152"/>
      <c r="U743" s="152"/>
    </row>
    <row r="744" spans="2:21">
      <c r="B744" s="152"/>
      <c r="C744" s="152"/>
      <c r="D744" s="152"/>
      <c r="E744" s="152"/>
      <c r="F744" s="152"/>
      <c r="G744" s="152"/>
      <c r="H744" s="152"/>
      <c r="I744" s="152"/>
      <c r="J744" s="152"/>
      <c r="K744" s="152"/>
      <c r="L744" s="152"/>
      <c r="M744" s="152"/>
      <c r="N744" s="152"/>
      <c r="O744" s="152"/>
      <c r="P744" s="152"/>
      <c r="Q744" s="152"/>
      <c r="R744" s="152"/>
      <c r="S744" s="152"/>
      <c r="T744" s="152"/>
      <c r="U744" s="152"/>
    </row>
    <row r="745" spans="2:21">
      <c r="B745" s="152"/>
      <c r="C745" s="152"/>
      <c r="D745" s="152"/>
      <c r="E745" s="152"/>
      <c r="F745" s="152"/>
      <c r="G745" s="152"/>
      <c r="H745" s="152"/>
      <c r="I745" s="152"/>
      <c r="J745" s="152"/>
      <c r="K745" s="152"/>
      <c r="L745" s="152"/>
      <c r="M745" s="152"/>
      <c r="N745" s="152"/>
      <c r="O745" s="152"/>
      <c r="P745" s="152"/>
      <c r="Q745" s="152"/>
      <c r="R745" s="152"/>
      <c r="S745" s="152"/>
      <c r="T745" s="152"/>
      <c r="U745" s="152"/>
    </row>
    <row r="746" spans="2:21">
      <c r="B746" s="152"/>
      <c r="C746" s="152"/>
      <c r="D746" s="152"/>
      <c r="E746" s="152"/>
      <c r="F746" s="152"/>
      <c r="G746" s="152"/>
      <c r="H746" s="152"/>
      <c r="I746" s="152"/>
      <c r="J746" s="152"/>
      <c r="K746" s="152"/>
      <c r="L746" s="152"/>
      <c r="M746" s="152"/>
      <c r="N746" s="152"/>
      <c r="O746" s="152"/>
      <c r="P746" s="152"/>
      <c r="Q746" s="152"/>
      <c r="R746" s="152"/>
      <c r="S746" s="152"/>
      <c r="T746" s="152"/>
      <c r="U746" s="152"/>
    </row>
    <row r="747" spans="2:21">
      <c r="B747" s="152"/>
      <c r="C747" s="152"/>
      <c r="D747" s="152"/>
      <c r="E747" s="152"/>
      <c r="F747" s="152"/>
      <c r="G747" s="152"/>
      <c r="H747" s="152"/>
      <c r="I747" s="152"/>
      <c r="J747" s="152"/>
      <c r="K747" s="152"/>
      <c r="L747" s="152"/>
      <c r="M747" s="152"/>
      <c r="N747" s="152"/>
      <c r="O747" s="152"/>
      <c r="P747" s="152"/>
      <c r="Q747" s="152"/>
      <c r="R747" s="152"/>
      <c r="S747" s="152"/>
      <c r="T747" s="152"/>
      <c r="U747" s="152"/>
    </row>
    <row r="748" spans="2:21">
      <c r="B748" s="152"/>
      <c r="C748" s="152"/>
      <c r="D748" s="152"/>
      <c r="E748" s="152"/>
      <c r="F748" s="152"/>
      <c r="G748" s="152"/>
      <c r="H748" s="152"/>
      <c r="I748" s="152"/>
      <c r="J748" s="152"/>
      <c r="K748" s="152"/>
      <c r="L748" s="152"/>
      <c r="M748" s="152"/>
      <c r="N748" s="152"/>
      <c r="O748" s="152"/>
      <c r="P748" s="152"/>
      <c r="Q748" s="152"/>
      <c r="R748" s="152"/>
      <c r="S748" s="152"/>
      <c r="T748" s="152"/>
      <c r="U748" s="152"/>
    </row>
    <row r="749" spans="2:21">
      <c r="B749" s="152"/>
      <c r="C749" s="152"/>
      <c r="D749" s="152"/>
      <c r="E749" s="152"/>
      <c r="F749" s="152"/>
      <c r="G749" s="152"/>
      <c r="H749" s="152"/>
      <c r="I749" s="152"/>
      <c r="J749" s="152"/>
      <c r="K749" s="152"/>
      <c r="L749" s="152"/>
      <c r="M749" s="152"/>
      <c r="N749" s="152"/>
      <c r="O749" s="152"/>
      <c r="P749" s="152"/>
      <c r="Q749" s="152"/>
      <c r="R749" s="152"/>
      <c r="S749" s="152"/>
      <c r="T749" s="152"/>
      <c r="U749" s="152"/>
    </row>
    <row r="750" spans="2:21">
      <c r="B750" s="152"/>
      <c r="C750" s="152"/>
      <c r="D750" s="152"/>
      <c r="E750" s="152"/>
      <c r="F750" s="152"/>
      <c r="G750" s="152"/>
      <c r="H750" s="152"/>
      <c r="I750" s="152"/>
      <c r="J750" s="152"/>
      <c r="K750" s="152"/>
      <c r="L750" s="152"/>
      <c r="M750" s="152"/>
      <c r="N750" s="152"/>
      <c r="O750" s="152"/>
      <c r="P750" s="152"/>
      <c r="Q750" s="152"/>
      <c r="R750" s="152"/>
      <c r="S750" s="152"/>
      <c r="T750" s="152"/>
      <c r="U750" s="152"/>
    </row>
    <row r="751" spans="2:21">
      <c r="B751" s="152"/>
      <c r="C751" s="152"/>
      <c r="D751" s="152"/>
      <c r="E751" s="152"/>
      <c r="F751" s="152"/>
      <c r="G751" s="152"/>
      <c r="H751" s="152"/>
      <c r="I751" s="152"/>
      <c r="J751" s="152"/>
      <c r="K751" s="152"/>
      <c r="L751" s="152"/>
      <c r="M751" s="152"/>
      <c r="N751" s="152"/>
      <c r="O751" s="152"/>
      <c r="P751" s="152"/>
      <c r="Q751" s="152"/>
      <c r="R751" s="152"/>
      <c r="S751" s="152"/>
      <c r="T751" s="152"/>
      <c r="U751" s="152"/>
    </row>
    <row r="752" spans="2:21">
      <c r="B752" s="152"/>
      <c r="C752" s="152"/>
      <c r="D752" s="152"/>
      <c r="E752" s="152"/>
      <c r="F752" s="152"/>
      <c r="G752" s="152"/>
      <c r="H752" s="152"/>
      <c r="I752" s="152"/>
      <c r="J752" s="152"/>
      <c r="K752" s="152"/>
      <c r="L752" s="152"/>
      <c r="M752" s="152"/>
      <c r="N752" s="152"/>
      <c r="O752" s="152"/>
      <c r="P752" s="152"/>
      <c r="Q752" s="152"/>
      <c r="R752" s="152"/>
      <c r="S752" s="152"/>
      <c r="T752" s="152"/>
      <c r="U752" s="152"/>
    </row>
    <row r="753" spans="2:21">
      <c r="B753" s="152"/>
      <c r="C753" s="152"/>
      <c r="D753" s="152"/>
      <c r="E753" s="152"/>
      <c r="F753" s="152"/>
      <c r="G753" s="152"/>
      <c r="H753" s="152"/>
      <c r="I753" s="152"/>
      <c r="J753" s="152"/>
      <c r="K753" s="152"/>
      <c r="L753" s="152"/>
      <c r="M753" s="152"/>
      <c r="N753" s="152"/>
      <c r="O753" s="152"/>
      <c r="P753" s="152"/>
      <c r="Q753" s="152"/>
      <c r="R753" s="152"/>
      <c r="S753" s="152"/>
      <c r="T753" s="152"/>
      <c r="U753" s="152"/>
    </row>
    <row r="754" spans="2:21">
      <c r="B754" s="152"/>
      <c r="C754" s="152"/>
      <c r="D754" s="152"/>
      <c r="E754" s="152"/>
      <c r="F754" s="152"/>
      <c r="G754" s="152"/>
      <c r="H754" s="152"/>
      <c r="I754" s="152"/>
      <c r="J754" s="152"/>
      <c r="K754" s="152"/>
      <c r="L754" s="152"/>
      <c r="M754" s="152"/>
      <c r="N754" s="152"/>
      <c r="O754" s="152"/>
      <c r="P754" s="152"/>
      <c r="Q754" s="152"/>
      <c r="R754" s="152"/>
      <c r="S754" s="152"/>
      <c r="T754" s="152"/>
      <c r="U754" s="152"/>
    </row>
    <row r="755" spans="2:21">
      <c r="B755" s="152"/>
      <c r="C755" s="152"/>
      <c r="D755" s="152"/>
      <c r="E755" s="152"/>
      <c r="F755" s="152"/>
      <c r="G755" s="152"/>
      <c r="H755" s="152"/>
      <c r="I755" s="152"/>
      <c r="J755" s="152"/>
      <c r="K755" s="152"/>
      <c r="L755" s="152"/>
      <c r="M755" s="152"/>
      <c r="N755" s="152"/>
      <c r="O755" s="152"/>
      <c r="P755" s="152"/>
      <c r="Q755" s="152"/>
      <c r="R755" s="152"/>
      <c r="S755" s="152"/>
      <c r="T755" s="152"/>
      <c r="U755" s="152"/>
    </row>
    <row r="756" spans="2:21">
      <c r="B756" s="152"/>
      <c r="C756" s="152"/>
      <c r="D756" s="152"/>
      <c r="E756" s="152"/>
      <c r="F756" s="152"/>
      <c r="G756" s="152"/>
      <c r="H756" s="152"/>
      <c r="I756" s="152"/>
      <c r="J756" s="152"/>
      <c r="K756" s="152"/>
      <c r="L756" s="152"/>
      <c r="M756" s="152"/>
      <c r="N756" s="152"/>
      <c r="O756" s="152"/>
      <c r="P756" s="152"/>
      <c r="Q756" s="152"/>
      <c r="R756" s="152"/>
      <c r="S756" s="152"/>
      <c r="T756" s="152"/>
      <c r="U756" s="152"/>
    </row>
    <row r="757" spans="2:21">
      <c r="B757" s="152"/>
      <c r="C757" s="152"/>
      <c r="D757" s="152"/>
      <c r="E757" s="152"/>
      <c r="F757" s="152"/>
      <c r="G757" s="152"/>
      <c r="H757" s="152"/>
      <c r="I757" s="152"/>
      <c r="J757" s="152"/>
      <c r="K757" s="152"/>
      <c r="L757" s="152"/>
      <c r="M757" s="152"/>
      <c r="N757" s="152"/>
      <c r="O757" s="152"/>
      <c r="P757" s="152"/>
      <c r="Q757" s="152"/>
      <c r="R757" s="152"/>
      <c r="S757" s="152"/>
      <c r="T757" s="152"/>
      <c r="U757" s="152"/>
    </row>
    <row r="758" spans="2:21">
      <c r="B758" s="152"/>
      <c r="C758" s="152"/>
      <c r="D758" s="152"/>
      <c r="E758" s="152"/>
      <c r="F758" s="152"/>
      <c r="G758" s="152"/>
      <c r="H758" s="152"/>
      <c r="I758" s="152"/>
      <c r="J758" s="152"/>
      <c r="K758" s="152"/>
      <c r="L758" s="152"/>
      <c r="M758" s="152"/>
      <c r="N758" s="152"/>
      <c r="O758" s="152"/>
      <c r="P758" s="152"/>
      <c r="Q758" s="152"/>
      <c r="R758" s="152"/>
      <c r="S758" s="152"/>
      <c r="T758" s="152"/>
      <c r="U758" s="152"/>
    </row>
    <row r="759" spans="2:21">
      <c r="B759" s="152"/>
      <c r="C759" s="152"/>
      <c r="D759" s="152"/>
      <c r="E759" s="152"/>
      <c r="F759" s="152"/>
      <c r="G759" s="152"/>
      <c r="H759" s="152"/>
      <c r="I759" s="152"/>
      <c r="J759" s="152"/>
      <c r="K759" s="152"/>
      <c r="L759" s="152"/>
      <c r="M759" s="152"/>
      <c r="N759" s="152"/>
      <c r="O759" s="152"/>
      <c r="P759" s="152"/>
      <c r="Q759" s="152"/>
      <c r="R759" s="152"/>
      <c r="S759" s="152"/>
      <c r="T759" s="152"/>
      <c r="U759" s="152"/>
    </row>
    <row r="760" spans="2:21">
      <c r="B760" s="152"/>
      <c r="C760" s="152"/>
      <c r="D760" s="152"/>
      <c r="E760" s="152"/>
      <c r="F760" s="152"/>
      <c r="G760" s="152"/>
      <c r="H760" s="152"/>
      <c r="I760" s="152"/>
      <c r="J760" s="152"/>
      <c r="K760" s="152"/>
      <c r="L760" s="152"/>
      <c r="M760" s="152"/>
      <c r="N760" s="152"/>
      <c r="O760" s="152"/>
      <c r="P760" s="152"/>
      <c r="Q760" s="152"/>
      <c r="R760" s="152"/>
      <c r="S760" s="152"/>
      <c r="T760" s="152"/>
      <c r="U760" s="152"/>
    </row>
    <row r="761" spans="2:21">
      <c r="B761" s="152"/>
      <c r="C761" s="152"/>
      <c r="D761" s="152"/>
      <c r="E761" s="152"/>
      <c r="F761" s="152"/>
      <c r="G761" s="152"/>
      <c r="H761" s="152"/>
      <c r="I761" s="152"/>
      <c r="J761" s="152"/>
      <c r="K761" s="152"/>
      <c r="L761" s="152"/>
      <c r="M761" s="152"/>
      <c r="N761" s="152"/>
      <c r="O761" s="152"/>
      <c r="P761" s="152"/>
      <c r="Q761" s="152"/>
      <c r="R761" s="152"/>
      <c r="S761" s="152"/>
      <c r="T761" s="152"/>
      <c r="U761" s="152"/>
    </row>
    <row r="762" spans="2:21">
      <c r="B762" s="152"/>
      <c r="C762" s="152"/>
      <c r="D762" s="152"/>
      <c r="E762" s="152"/>
      <c r="F762" s="152"/>
      <c r="G762" s="152"/>
      <c r="H762" s="152"/>
      <c r="I762" s="152"/>
      <c r="J762" s="152"/>
      <c r="K762" s="152"/>
      <c r="L762" s="152"/>
      <c r="M762" s="152"/>
      <c r="N762" s="152"/>
      <c r="O762" s="152"/>
      <c r="P762" s="152"/>
      <c r="Q762" s="152"/>
      <c r="R762" s="152"/>
      <c r="S762" s="152"/>
      <c r="T762" s="152"/>
      <c r="U762" s="152"/>
    </row>
    <row r="763" spans="2:21">
      <c r="B763" s="152"/>
      <c r="C763" s="152"/>
      <c r="D763" s="152"/>
      <c r="E763" s="152"/>
      <c r="F763" s="152"/>
      <c r="G763" s="152"/>
      <c r="H763" s="152"/>
      <c r="I763" s="152"/>
      <c r="J763" s="152"/>
      <c r="K763" s="152"/>
      <c r="L763" s="152"/>
      <c r="M763" s="152"/>
      <c r="N763" s="152"/>
      <c r="O763" s="152"/>
      <c r="P763" s="152"/>
      <c r="Q763" s="152"/>
      <c r="R763" s="152"/>
      <c r="S763" s="152"/>
      <c r="T763" s="152"/>
      <c r="U763" s="152"/>
    </row>
    <row r="764" spans="2:21">
      <c r="B764" s="152"/>
      <c r="C764" s="152"/>
      <c r="D764" s="152"/>
      <c r="E764" s="152"/>
      <c r="F764" s="152"/>
      <c r="G764" s="152"/>
      <c r="H764" s="152"/>
      <c r="I764" s="152"/>
      <c r="J764" s="152"/>
      <c r="K764" s="152"/>
      <c r="L764" s="152"/>
      <c r="M764" s="152"/>
      <c r="N764" s="152"/>
      <c r="O764" s="152"/>
      <c r="P764" s="152"/>
      <c r="Q764" s="152"/>
      <c r="R764" s="152"/>
      <c r="S764" s="152"/>
      <c r="T764" s="152"/>
      <c r="U764" s="152"/>
    </row>
    <row r="765" spans="2:21">
      <c r="B765" s="152"/>
      <c r="C765" s="152"/>
      <c r="D765" s="152"/>
      <c r="E765" s="152"/>
      <c r="F765" s="152"/>
      <c r="G765" s="152"/>
      <c r="H765" s="152"/>
      <c r="I765" s="152"/>
      <c r="J765" s="152"/>
      <c r="K765" s="152"/>
      <c r="L765" s="152"/>
      <c r="M765" s="152"/>
      <c r="N765" s="152"/>
      <c r="O765" s="152"/>
      <c r="P765" s="152"/>
      <c r="Q765" s="152"/>
      <c r="R765" s="152"/>
      <c r="S765" s="152"/>
      <c r="T765" s="152"/>
      <c r="U765" s="152"/>
    </row>
    <row r="766" spans="2:21">
      <c r="B766" s="152"/>
      <c r="C766" s="152"/>
      <c r="D766" s="152"/>
      <c r="E766" s="152"/>
      <c r="F766" s="152"/>
      <c r="G766" s="152"/>
      <c r="H766" s="152"/>
      <c r="I766" s="152"/>
      <c r="J766" s="152"/>
      <c r="K766" s="152"/>
      <c r="L766" s="152"/>
      <c r="M766" s="152"/>
      <c r="N766" s="152"/>
      <c r="O766" s="152"/>
      <c r="P766" s="152"/>
      <c r="Q766" s="152"/>
      <c r="R766" s="152"/>
      <c r="S766" s="152"/>
      <c r="T766" s="152"/>
      <c r="U766" s="152"/>
    </row>
    <row r="767" spans="2:21">
      <c r="B767" s="152"/>
      <c r="C767" s="152"/>
      <c r="D767" s="152"/>
      <c r="E767" s="152"/>
      <c r="F767" s="152"/>
      <c r="G767" s="152"/>
      <c r="H767" s="152"/>
      <c r="I767" s="152"/>
      <c r="J767" s="152"/>
      <c r="K767" s="152"/>
      <c r="L767" s="152"/>
      <c r="M767" s="152"/>
      <c r="N767" s="152"/>
      <c r="O767" s="152"/>
      <c r="P767" s="152"/>
      <c r="Q767" s="152"/>
      <c r="R767" s="152"/>
      <c r="S767" s="152"/>
      <c r="T767" s="152"/>
      <c r="U767" s="152"/>
    </row>
    <row r="768" spans="2:21">
      <c r="B768" s="152"/>
      <c r="C768" s="152"/>
      <c r="D768" s="152"/>
      <c r="E768" s="152"/>
      <c r="F768" s="152"/>
      <c r="G768" s="152"/>
      <c r="H768" s="152"/>
      <c r="I768" s="152"/>
      <c r="J768" s="152"/>
      <c r="K768" s="152"/>
      <c r="L768" s="152"/>
      <c r="M768" s="152"/>
      <c r="N768" s="152"/>
      <c r="O768" s="152"/>
      <c r="P768" s="152"/>
      <c r="Q768" s="152"/>
      <c r="R768" s="152"/>
      <c r="S768" s="152"/>
      <c r="T768" s="152"/>
      <c r="U768" s="152"/>
    </row>
    <row r="769" spans="2:21">
      <c r="B769" s="152"/>
      <c r="C769" s="152"/>
      <c r="D769" s="152"/>
      <c r="E769" s="152"/>
      <c r="F769" s="152"/>
      <c r="G769" s="152"/>
      <c r="H769" s="152"/>
      <c r="I769" s="152"/>
      <c r="J769" s="152"/>
      <c r="K769" s="152"/>
      <c r="L769" s="152"/>
      <c r="M769" s="152"/>
      <c r="N769" s="152"/>
      <c r="O769" s="152"/>
      <c r="P769" s="152"/>
      <c r="Q769" s="152"/>
      <c r="R769" s="152"/>
      <c r="S769" s="152"/>
      <c r="T769" s="152"/>
      <c r="U769" s="152"/>
    </row>
    <row r="770" spans="2:21">
      <c r="B770" s="152"/>
      <c r="C770" s="152"/>
      <c r="D770" s="152"/>
      <c r="E770" s="152"/>
      <c r="F770" s="152"/>
      <c r="G770" s="152"/>
      <c r="H770" s="152"/>
      <c r="I770" s="152"/>
      <c r="J770" s="152"/>
      <c r="K770" s="152"/>
      <c r="L770" s="152"/>
      <c r="M770" s="152"/>
      <c r="N770" s="152"/>
      <c r="O770" s="152"/>
      <c r="P770" s="152"/>
      <c r="Q770" s="152"/>
      <c r="R770" s="152"/>
      <c r="S770" s="152"/>
      <c r="T770" s="152"/>
      <c r="U770" s="152"/>
    </row>
    <row r="771" spans="2:21">
      <c r="B771" s="152"/>
      <c r="C771" s="152"/>
      <c r="D771" s="152"/>
      <c r="E771" s="152"/>
      <c r="F771" s="152"/>
      <c r="G771" s="152"/>
      <c r="H771" s="152"/>
      <c r="I771" s="152"/>
      <c r="J771" s="152"/>
      <c r="K771" s="152"/>
      <c r="L771" s="152"/>
      <c r="M771" s="152"/>
      <c r="N771" s="152"/>
      <c r="O771" s="152"/>
      <c r="P771" s="152"/>
      <c r="Q771" s="152"/>
      <c r="R771" s="152"/>
      <c r="S771" s="152"/>
      <c r="T771" s="152"/>
      <c r="U771" s="152"/>
    </row>
    <row r="772" spans="2:21">
      <c r="B772" s="152"/>
      <c r="C772" s="152"/>
      <c r="D772" s="152"/>
      <c r="E772" s="152"/>
      <c r="F772" s="152"/>
      <c r="G772" s="152"/>
      <c r="H772" s="152"/>
      <c r="I772" s="152"/>
      <c r="J772" s="152"/>
      <c r="K772" s="152"/>
      <c r="L772" s="152"/>
      <c r="M772" s="152"/>
      <c r="N772" s="152"/>
      <c r="O772" s="152"/>
      <c r="P772" s="152"/>
      <c r="Q772" s="152"/>
      <c r="R772" s="152"/>
      <c r="S772" s="152"/>
      <c r="T772" s="152"/>
      <c r="U772" s="152"/>
    </row>
    <row r="773" spans="2:21">
      <c r="B773" s="152"/>
      <c r="C773" s="152"/>
      <c r="D773" s="152"/>
      <c r="E773" s="152"/>
      <c r="F773" s="152"/>
      <c r="G773" s="152"/>
      <c r="H773" s="152"/>
      <c r="I773" s="152"/>
      <c r="J773" s="152"/>
      <c r="K773" s="152"/>
      <c r="L773" s="152"/>
      <c r="M773" s="152"/>
      <c r="N773" s="152"/>
      <c r="O773" s="152"/>
      <c r="P773" s="152"/>
      <c r="Q773" s="152"/>
      <c r="R773" s="152"/>
      <c r="S773" s="152"/>
      <c r="T773" s="152"/>
      <c r="U773" s="152"/>
    </row>
    <row r="774" spans="2:21">
      <c r="B774" s="152"/>
      <c r="C774" s="152"/>
      <c r="D774" s="152"/>
      <c r="E774" s="152"/>
      <c r="F774" s="152"/>
      <c r="G774" s="152"/>
      <c r="H774" s="152"/>
      <c r="I774" s="152"/>
      <c r="J774" s="152"/>
      <c r="K774" s="152"/>
      <c r="L774" s="152"/>
      <c r="M774" s="152"/>
      <c r="N774" s="152"/>
      <c r="O774" s="152"/>
      <c r="P774" s="152"/>
      <c r="Q774" s="152"/>
      <c r="R774" s="152"/>
      <c r="S774" s="152"/>
      <c r="T774" s="152"/>
      <c r="U774" s="152"/>
    </row>
    <row r="775" spans="2:21">
      <c r="B775" s="152"/>
      <c r="C775" s="152"/>
      <c r="D775" s="152"/>
      <c r="E775" s="152"/>
      <c r="F775" s="152"/>
      <c r="G775" s="152"/>
      <c r="H775" s="152"/>
      <c r="I775" s="152"/>
      <c r="J775" s="152"/>
      <c r="K775" s="152"/>
      <c r="L775" s="152"/>
      <c r="M775" s="152"/>
      <c r="N775" s="152"/>
      <c r="O775" s="152"/>
      <c r="P775" s="152"/>
      <c r="Q775" s="152"/>
      <c r="R775" s="152"/>
      <c r="S775" s="152"/>
      <c r="T775" s="152"/>
      <c r="U775" s="152"/>
    </row>
    <row r="776" spans="2:21">
      <c r="B776" s="152"/>
      <c r="C776" s="152"/>
      <c r="D776" s="152"/>
      <c r="E776" s="152"/>
      <c r="F776" s="152"/>
      <c r="G776" s="152"/>
      <c r="H776" s="152"/>
      <c r="I776" s="152"/>
      <c r="J776" s="152"/>
      <c r="K776" s="152"/>
      <c r="L776" s="152"/>
      <c r="M776" s="152"/>
      <c r="N776" s="152"/>
      <c r="O776" s="152"/>
      <c r="P776" s="152"/>
      <c r="Q776" s="152"/>
      <c r="R776" s="152"/>
      <c r="S776" s="152"/>
      <c r="T776" s="152"/>
      <c r="U776" s="152"/>
    </row>
    <row r="777" spans="2:21">
      <c r="B777" s="152"/>
      <c r="C777" s="152"/>
      <c r="D777" s="152"/>
      <c r="E777" s="152"/>
      <c r="F777" s="152"/>
      <c r="G777" s="152"/>
      <c r="H777" s="152"/>
      <c r="I777" s="152"/>
      <c r="J777" s="152"/>
      <c r="K777" s="152"/>
      <c r="L777" s="152"/>
      <c r="M777" s="152"/>
      <c r="N777" s="152"/>
      <c r="O777" s="152"/>
      <c r="P777" s="152"/>
      <c r="Q777" s="152"/>
      <c r="R777" s="152"/>
      <c r="S777" s="152"/>
      <c r="T777" s="152"/>
      <c r="U777" s="152"/>
    </row>
    <row r="778" spans="2:21">
      <c r="B778" s="152"/>
      <c r="C778" s="152"/>
      <c r="D778" s="152"/>
      <c r="E778" s="152"/>
      <c r="F778" s="152"/>
      <c r="G778" s="152"/>
      <c r="H778" s="152"/>
      <c r="I778" s="152"/>
      <c r="J778" s="152"/>
      <c r="K778" s="152"/>
      <c r="L778" s="152"/>
      <c r="M778" s="152"/>
      <c r="N778" s="152"/>
      <c r="O778" s="152"/>
      <c r="P778" s="152"/>
      <c r="Q778" s="152"/>
      <c r="R778" s="152"/>
      <c r="S778" s="152"/>
      <c r="T778" s="152"/>
      <c r="U778" s="152"/>
    </row>
    <row r="779" spans="2:21">
      <c r="B779" s="152"/>
      <c r="C779" s="152"/>
      <c r="D779" s="152"/>
      <c r="E779" s="152"/>
      <c r="F779" s="152"/>
      <c r="G779" s="152"/>
      <c r="H779" s="152"/>
      <c r="I779" s="152"/>
      <c r="J779" s="152"/>
      <c r="K779" s="152"/>
      <c r="L779" s="152"/>
      <c r="M779" s="152"/>
      <c r="N779" s="152"/>
      <c r="O779" s="152"/>
      <c r="P779" s="152"/>
      <c r="Q779" s="152"/>
      <c r="R779" s="152"/>
      <c r="S779" s="152"/>
      <c r="T779" s="152"/>
      <c r="U779" s="152"/>
    </row>
    <row r="780" spans="2:21">
      <c r="B780" s="152"/>
      <c r="C780" s="152"/>
      <c r="D780" s="152"/>
      <c r="E780" s="152"/>
      <c r="F780" s="152"/>
      <c r="G780" s="152"/>
      <c r="H780" s="152"/>
      <c r="I780" s="152"/>
      <c r="J780" s="152"/>
      <c r="K780" s="152"/>
      <c r="L780" s="152"/>
      <c r="M780" s="152"/>
      <c r="N780" s="152"/>
      <c r="O780" s="152"/>
      <c r="P780" s="152"/>
      <c r="Q780" s="152"/>
      <c r="R780" s="152"/>
      <c r="S780" s="152"/>
      <c r="T780" s="152"/>
      <c r="U780" s="152"/>
    </row>
    <row r="781" spans="2:21">
      <c r="B781" s="152"/>
      <c r="C781" s="152"/>
      <c r="D781" s="152"/>
      <c r="E781" s="152"/>
      <c r="F781" s="152"/>
      <c r="G781" s="152"/>
      <c r="H781" s="152"/>
      <c r="I781" s="152"/>
      <c r="J781" s="152"/>
      <c r="K781" s="152"/>
      <c r="L781" s="152"/>
      <c r="M781" s="152"/>
      <c r="N781" s="152"/>
      <c r="O781" s="152"/>
      <c r="P781" s="152"/>
      <c r="Q781" s="152"/>
      <c r="R781" s="152"/>
      <c r="S781" s="152"/>
      <c r="T781" s="152"/>
      <c r="U781" s="152"/>
    </row>
    <row r="782" spans="2:21">
      <c r="B782" s="152"/>
      <c r="C782" s="152"/>
      <c r="D782" s="152"/>
      <c r="E782" s="152"/>
      <c r="F782" s="152"/>
      <c r="G782" s="152"/>
      <c r="H782" s="152"/>
      <c r="I782" s="152"/>
      <c r="J782" s="152"/>
      <c r="K782" s="152"/>
      <c r="L782" s="152"/>
      <c r="M782" s="152"/>
      <c r="N782" s="152"/>
      <c r="O782" s="152"/>
      <c r="P782" s="152"/>
      <c r="Q782" s="152"/>
      <c r="R782" s="152"/>
      <c r="S782" s="152"/>
      <c r="T782" s="152"/>
      <c r="U782" s="152"/>
    </row>
    <row r="783" spans="2:21">
      <c r="B783" s="152"/>
      <c r="C783" s="152"/>
      <c r="D783" s="152"/>
      <c r="E783" s="152"/>
      <c r="F783" s="152"/>
      <c r="G783" s="152"/>
      <c r="H783" s="152"/>
      <c r="I783" s="152"/>
      <c r="J783" s="152"/>
      <c r="K783" s="152"/>
      <c r="L783" s="152"/>
      <c r="M783" s="152"/>
      <c r="N783" s="152"/>
      <c r="O783" s="152"/>
      <c r="P783" s="152"/>
      <c r="Q783" s="152"/>
      <c r="R783" s="152"/>
      <c r="S783" s="152"/>
      <c r="T783" s="152"/>
      <c r="U783" s="152"/>
    </row>
    <row r="784" spans="2:21">
      <c r="B784" s="152"/>
      <c r="C784" s="152"/>
      <c r="D784" s="152"/>
      <c r="E784" s="152"/>
      <c r="F784" s="152"/>
      <c r="G784" s="152"/>
      <c r="H784" s="152"/>
      <c r="I784" s="152"/>
      <c r="J784" s="152"/>
      <c r="K784" s="152"/>
      <c r="L784" s="152"/>
      <c r="M784" s="152"/>
      <c r="N784" s="152"/>
      <c r="O784" s="152"/>
      <c r="P784" s="152"/>
      <c r="Q784" s="152"/>
      <c r="R784" s="152"/>
      <c r="S784" s="152"/>
      <c r="T784" s="152"/>
      <c r="U784" s="152"/>
    </row>
    <row r="785" spans="2:21">
      <c r="B785" s="152"/>
      <c r="C785" s="152"/>
      <c r="D785" s="152"/>
      <c r="E785" s="152"/>
      <c r="F785" s="152"/>
      <c r="G785" s="152"/>
      <c r="H785" s="152"/>
      <c r="I785" s="152"/>
      <c r="J785" s="152"/>
      <c r="K785" s="152"/>
      <c r="L785" s="152"/>
      <c r="M785" s="152"/>
      <c r="N785" s="152"/>
      <c r="O785" s="152"/>
      <c r="P785" s="152"/>
      <c r="Q785" s="152"/>
      <c r="R785" s="152"/>
      <c r="S785" s="152"/>
      <c r="T785" s="152"/>
      <c r="U785" s="152"/>
    </row>
    <row r="786" spans="2:21">
      <c r="B786" s="152"/>
      <c r="C786" s="152"/>
      <c r="D786" s="152"/>
      <c r="E786" s="152"/>
      <c r="F786" s="152"/>
      <c r="G786" s="152"/>
      <c r="H786" s="152"/>
      <c r="I786" s="152"/>
      <c r="J786" s="152"/>
      <c r="K786" s="152"/>
      <c r="L786" s="152"/>
      <c r="M786" s="152"/>
      <c r="N786" s="152"/>
      <c r="O786" s="152"/>
      <c r="P786" s="152"/>
      <c r="Q786" s="152"/>
      <c r="R786" s="152"/>
      <c r="S786" s="152"/>
      <c r="T786" s="152"/>
      <c r="U786" s="152"/>
    </row>
    <row r="787" spans="2:21">
      <c r="B787" s="152"/>
      <c r="C787" s="152"/>
      <c r="D787" s="152"/>
      <c r="E787" s="152"/>
      <c r="F787" s="152"/>
      <c r="G787" s="152"/>
      <c r="H787" s="152"/>
      <c r="I787" s="152"/>
      <c r="J787" s="152"/>
      <c r="K787" s="152"/>
      <c r="L787" s="152"/>
      <c r="M787" s="152"/>
      <c r="N787" s="152"/>
      <c r="O787" s="152"/>
      <c r="P787" s="152"/>
      <c r="Q787" s="152"/>
      <c r="R787" s="152"/>
      <c r="S787" s="152"/>
      <c r="T787" s="152"/>
      <c r="U787" s="152"/>
    </row>
    <row r="788" spans="2:21">
      <c r="B788" s="152"/>
      <c r="C788" s="152"/>
      <c r="D788" s="152"/>
      <c r="E788" s="152"/>
      <c r="F788" s="152"/>
      <c r="G788" s="152"/>
      <c r="H788" s="152"/>
      <c r="I788" s="152"/>
      <c r="J788" s="152"/>
      <c r="K788" s="152"/>
      <c r="L788" s="152"/>
      <c r="M788" s="152"/>
      <c r="N788" s="152"/>
      <c r="O788" s="152"/>
      <c r="P788" s="152"/>
      <c r="Q788" s="152"/>
      <c r="R788" s="152"/>
      <c r="S788" s="152"/>
      <c r="T788" s="152"/>
      <c r="U788" s="152"/>
    </row>
    <row r="789" spans="2:21">
      <c r="B789" s="152"/>
      <c r="C789" s="152"/>
      <c r="D789" s="152"/>
      <c r="E789" s="152"/>
      <c r="F789" s="152"/>
      <c r="G789" s="152"/>
      <c r="H789" s="152"/>
      <c r="I789" s="152"/>
      <c r="J789" s="152"/>
      <c r="K789" s="152"/>
      <c r="L789" s="152"/>
      <c r="M789" s="152"/>
      <c r="N789" s="152"/>
      <c r="O789" s="152"/>
      <c r="P789" s="152"/>
      <c r="Q789" s="152"/>
      <c r="R789" s="152"/>
      <c r="S789" s="152"/>
      <c r="T789" s="152"/>
      <c r="U789" s="152"/>
    </row>
    <row r="790" spans="2:21">
      <c r="B790" s="152"/>
      <c r="C790" s="152"/>
      <c r="D790" s="152"/>
      <c r="E790" s="152"/>
      <c r="F790" s="152"/>
      <c r="G790" s="152"/>
      <c r="H790" s="152"/>
      <c r="I790" s="152"/>
      <c r="J790" s="152"/>
      <c r="K790" s="152"/>
      <c r="L790" s="152"/>
      <c r="M790" s="152"/>
      <c r="N790" s="152"/>
      <c r="O790" s="152"/>
      <c r="P790" s="152"/>
      <c r="Q790" s="152"/>
      <c r="R790" s="152"/>
      <c r="S790" s="152"/>
      <c r="T790" s="152"/>
      <c r="U790" s="152"/>
    </row>
    <row r="791" spans="2:21">
      <c r="B791" s="152"/>
      <c r="C791" s="152"/>
      <c r="D791" s="152"/>
      <c r="E791" s="152"/>
      <c r="F791" s="152"/>
      <c r="G791" s="152"/>
      <c r="H791" s="152"/>
      <c r="I791" s="152"/>
      <c r="J791" s="152"/>
      <c r="K791" s="152"/>
      <c r="L791" s="152"/>
      <c r="M791" s="152"/>
      <c r="N791" s="152"/>
      <c r="O791" s="152"/>
      <c r="P791" s="152"/>
      <c r="Q791" s="152"/>
      <c r="R791" s="152"/>
      <c r="S791" s="152"/>
      <c r="T791" s="152"/>
      <c r="U791" s="152"/>
    </row>
    <row r="792" spans="2:21">
      <c r="B792" s="152"/>
      <c r="C792" s="152"/>
      <c r="D792" s="152"/>
      <c r="E792" s="152"/>
      <c r="F792" s="152"/>
      <c r="G792" s="152"/>
      <c r="H792" s="152"/>
      <c r="I792" s="152"/>
      <c r="J792" s="152"/>
      <c r="K792" s="152"/>
      <c r="L792" s="152"/>
      <c r="M792" s="152"/>
      <c r="N792" s="152"/>
      <c r="O792" s="152"/>
      <c r="P792" s="152"/>
      <c r="Q792" s="152"/>
      <c r="R792" s="152"/>
      <c r="S792" s="152"/>
      <c r="T792" s="152"/>
      <c r="U792" s="152"/>
    </row>
    <row r="793" spans="2:21">
      <c r="B793" s="152"/>
      <c r="C793" s="152"/>
      <c r="D793" s="152"/>
      <c r="E793" s="152"/>
      <c r="F793" s="152"/>
      <c r="G793" s="152"/>
      <c r="H793" s="152"/>
      <c r="I793" s="152"/>
      <c r="J793" s="152"/>
      <c r="K793" s="152"/>
      <c r="L793" s="152"/>
      <c r="M793" s="152"/>
      <c r="N793" s="152"/>
      <c r="O793" s="152"/>
      <c r="P793" s="152"/>
      <c r="Q793" s="152"/>
      <c r="R793" s="152"/>
      <c r="S793" s="152"/>
      <c r="T793" s="152"/>
      <c r="U793" s="152"/>
    </row>
    <row r="794" spans="2:21">
      <c r="B794" s="152"/>
      <c r="C794" s="152"/>
      <c r="D794" s="152"/>
      <c r="E794" s="152"/>
      <c r="F794" s="152"/>
      <c r="G794" s="152"/>
      <c r="H794" s="152"/>
      <c r="I794" s="152"/>
      <c r="J794" s="152"/>
      <c r="K794" s="152"/>
      <c r="L794" s="152"/>
      <c r="M794" s="152"/>
      <c r="N794" s="152"/>
      <c r="O794" s="152"/>
      <c r="P794" s="152"/>
      <c r="Q794" s="152"/>
      <c r="R794" s="152"/>
      <c r="S794" s="152"/>
      <c r="T794" s="152"/>
      <c r="U794" s="152"/>
    </row>
    <row r="795" spans="2:21">
      <c r="B795" s="152"/>
      <c r="C795" s="152"/>
      <c r="D795" s="152"/>
      <c r="E795" s="152"/>
      <c r="F795" s="152"/>
      <c r="G795" s="152"/>
      <c r="H795" s="152"/>
      <c r="I795" s="152"/>
      <c r="J795" s="152"/>
      <c r="K795" s="152"/>
      <c r="L795" s="152"/>
      <c r="M795" s="152"/>
      <c r="N795" s="152"/>
      <c r="O795" s="152"/>
      <c r="P795" s="152"/>
      <c r="Q795" s="152"/>
      <c r="R795" s="152"/>
      <c r="S795" s="152"/>
      <c r="T795" s="152"/>
      <c r="U795" s="152"/>
    </row>
    <row r="796" spans="2:21">
      <c r="B796" s="152"/>
      <c r="C796" s="152"/>
      <c r="D796" s="152"/>
      <c r="E796" s="152"/>
      <c r="F796" s="152"/>
      <c r="G796" s="152"/>
      <c r="H796" s="152"/>
      <c r="I796" s="152"/>
      <c r="J796" s="152"/>
      <c r="K796" s="152"/>
      <c r="L796" s="152"/>
      <c r="M796" s="152"/>
      <c r="N796" s="152"/>
      <c r="O796" s="152"/>
      <c r="P796" s="152"/>
      <c r="Q796" s="152"/>
      <c r="R796" s="152"/>
      <c r="S796" s="152"/>
      <c r="T796" s="152"/>
      <c r="U796" s="152"/>
    </row>
    <row r="797" spans="2:21">
      <c r="B797" s="152"/>
      <c r="C797" s="152"/>
      <c r="D797" s="152"/>
      <c r="E797" s="152"/>
      <c r="F797" s="152"/>
      <c r="G797" s="152"/>
      <c r="H797" s="152"/>
      <c r="I797" s="152"/>
      <c r="J797" s="152"/>
      <c r="K797" s="152"/>
      <c r="L797" s="152"/>
      <c r="M797" s="152"/>
      <c r="N797" s="152"/>
      <c r="O797" s="152"/>
      <c r="P797" s="152"/>
      <c r="Q797" s="152"/>
      <c r="R797" s="152"/>
      <c r="S797" s="152"/>
      <c r="T797" s="152"/>
      <c r="U797" s="152"/>
    </row>
    <row r="798" spans="2:21">
      <c r="B798" s="152"/>
      <c r="C798" s="152"/>
      <c r="D798" s="152"/>
      <c r="E798" s="152"/>
      <c r="F798" s="152"/>
      <c r="G798" s="152"/>
      <c r="H798" s="152"/>
      <c r="I798" s="152"/>
      <c r="J798" s="152"/>
      <c r="K798" s="152"/>
      <c r="L798" s="152"/>
      <c r="M798" s="152"/>
      <c r="N798" s="152"/>
      <c r="O798" s="152"/>
      <c r="P798" s="152"/>
      <c r="Q798" s="152"/>
      <c r="R798" s="152"/>
      <c r="S798" s="152"/>
      <c r="T798" s="152"/>
      <c r="U798" s="152"/>
    </row>
    <row r="799" spans="2:21">
      <c r="B799" s="152"/>
      <c r="C799" s="152"/>
      <c r="D799" s="152"/>
      <c r="E799" s="152"/>
      <c r="F799" s="152"/>
      <c r="G799" s="152"/>
      <c r="H799" s="152"/>
      <c r="I799" s="152"/>
      <c r="J799" s="152"/>
      <c r="K799" s="152"/>
      <c r="L799" s="152"/>
      <c r="M799" s="152"/>
      <c r="N799" s="152"/>
      <c r="O799" s="152"/>
      <c r="P799" s="152"/>
      <c r="Q799" s="152"/>
      <c r="R799" s="152"/>
      <c r="S799" s="152"/>
      <c r="T799" s="152"/>
      <c r="U799" s="152"/>
    </row>
    <row r="800" spans="2:21">
      <c r="B800" s="152"/>
      <c r="C800" s="152"/>
      <c r="D800" s="152"/>
      <c r="E800" s="152"/>
      <c r="F800" s="152"/>
      <c r="G800" s="152"/>
      <c r="H800" s="152"/>
      <c r="I800" s="152"/>
      <c r="J800" s="152"/>
      <c r="K800" s="152"/>
      <c r="L800" s="152"/>
      <c r="M800" s="152"/>
      <c r="N800" s="152"/>
      <c r="O800" s="152"/>
      <c r="P800" s="152"/>
      <c r="Q800" s="152"/>
      <c r="R800" s="152"/>
      <c r="S800" s="152"/>
      <c r="T800" s="152"/>
      <c r="U800" s="152"/>
    </row>
    <row r="801" spans="2:21">
      <c r="B801" s="152"/>
      <c r="C801" s="152"/>
      <c r="D801" s="152"/>
      <c r="E801" s="152"/>
      <c r="F801" s="152"/>
      <c r="G801" s="152"/>
      <c r="H801" s="152"/>
      <c r="I801" s="152"/>
      <c r="J801" s="152"/>
      <c r="K801" s="152"/>
      <c r="L801" s="152"/>
      <c r="M801" s="152"/>
      <c r="N801" s="152"/>
      <c r="O801" s="152"/>
      <c r="P801" s="152"/>
      <c r="Q801" s="152"/>
      <c r="R801" s="152"/>
      <c r="S801" s="152"/>
      <c r="T801" s="152"/>
      <c r="U801" s="152"/>
    </row>
    <row r="802" spans="2:21">
      <c r="B802" s="152"/>
      <c r="C802" s="152"/>
      <c r="D802" s="152"/>
      <c r="E802" s="152"/>
      <c r="F802" s="152"/>
      <c r="G802" s="152"/>
      <c r="H802" s="152"/>
      <c r="I802" s="152"/>
      <c r="J802" s="152"/>
      <c r="K802" s="152"/>
      <c r="L802" s="152"/>
      <c r="M802" s="152"/>
      <c r="N802" s="152"/>
      <c r="O802" s="152"/>
      <c r="P802" s="152"/>
      <c r="Q802" s="152"/>
      <c r="R802" s="152"/>
      <c r="S802" s="152"/>
      <c r="T802" s="152"/>
      <c r="U802" s="152"/>
    </row>
    <row r="803" spans="2:21">
      <c r="B803" s="152"/>
      <c r="C803" s="152"/>
      <c r="D803" s="152"/>
      <c r="E803" s="152"/>
      <c r="F803" s="152"/>
      <c r="G803" s="152"/>
      <c r="H803" s="152"/>
      <c r="I803" s="152"/>
      <c r="J803" s="152"/>
      <c r="K803" s="152"/>
      <c r="L803" s="152"/>
      <c r="M803" s="152"/>
      <c r="N803" s="152"/>
      <c r="O803" s="152"/>
      <c r="P803" s="152"/>
      <c r="Q803" s="152"/>
      <c r="R803" s="152"/>
      <c r="S803" s="152"/>
      <c r="T803" s="152"/>
      <c r="U803" s="152"/>
    </row>
    <row r="804" spans="2:21">
      <c r="B804" s="152"/>
      <c r="C804" s="152"/>
      <c r="D804" s="152"/>
      <c r="E804" s="152"/>
      <c r="F804" s="152"/>
      <c r="G804" s="152"/>
      <c r="H804" s="152"/>
      <c r="I804" s="152"/>
      <c r="J804" s="152"/>
      <c r="K804" s="152"/>
      <c r="L804" s="152"/>
      <c r="M804" s="152"/>
      <c r="N804" s="152"/>
      <c r="O804" s="152"/>
      <c r="P804" s="152"/>
      <c r="Q804" s="152"/>
      <c r="R804" s="152"/>
      <c r="S804" s="152"/>
      <c r="T804" s="152"/>
      <c r="U804" s="152"/>
    </row>
    <row r="805" spans="2:21">
      <c r="B805" s="152"/>
      <c r="C805" s="152"/>
      <c r="D805" s="152"/>
      <c r="E805" s="152"/>
      <c r="F805" s="152"/>
      <c r="G805" s="152"/>
      <c r="H805" s="152"/>
      <c r="I805" s="152"/>
      <c r="J805" s="152"/>
      <c r="K805" s="152"/>
      <c r="L805" s="152"/>
      <c r="M805" s="152"/>
      <c r="N805" s="152"/>
      <c r="O805" s="152"/>
      <c r="P805" s="152"/>
      <c r="Q805" s="152"/>
      <c r="R805" s="152"/>
      <c r="S805" s="152"/>
      <c r="T805" s="152"/>
      <c r="U805" s="152"/>
    </row>
    <row r="806" spans="2:21">
      <c r="B806" s="152"/>
      <c r="C806" s="152"/>
      <c r="D806" s="152"/>
      <c r="E806" s="152"/>
      <c r="F806" s="152"/>
      <c r="G806" s="152"/>
      <c r="H806" s="152"/>
      <c r="I806" s="152"/>
      <c r="J806" s="152"/>
      <c r="K806" s="152"/>
      <c r="L806" s="152"/>
      <c r="M806" s="152"/>
      <c r="N806" s="152"/>
      <c r="O806" s="152"/>
      <c r="P806" s="152"/>
      <c r="Q806" s="152"/>
      <c r="R806" s="152"/>
      <c r="S806" s="152"/>
      <c r="T806" s="152"/>
      <c r="U806" s="152"/>
    </row>
    <row r="807" spans="2:21">
      <c r="B807" s="152"/>
      <c r="C807" s="152"/>
      <c r="D807" s="152"/>
      <c r="E807" s="152"/>
      <c r="F807" s="152"/>
      <c r="G807" s="152"/>
      <c r="H807" s="152"/>
      <c r="I807" s="152"/>
      <c r="J807" s="152"/>
      <c r="K807" s="152"/>
      <c r="L807" s="152"/>
      <c r="M807" s="152"/>
      <c r="N807" s="152"/>
      <c r="O807" s="152"/>
      <c r="P807" s="152"/>
      <c r="Q807" s="152"/>
      <c r="R807" s="152"/>
      <c r="S807" s="152"/>
      <c r="T807" s="152"/>
      <c r="U807" s="152"/>
    </row>
    <row r="808" spans="2:21">
      <c r="B808" s="152"/>
      <c r="C808" s="152"/>
      <c r="D808" s="152"/>
      <c r="E808" s="152"/>
      <c r="F808" s="152"/>
      <c r="G808" s="152"/>
      <c r="H808" s="152"/>
      <c r="I808" s="152"/>
      <c r="J808" s="152"/>
      <c r="K808" s="152"/>
      <c r="L808" s="152"/>
      <c r="M808" s="152"/>
      <c r="N808" s="152"/>
      <c r="O808" s="152"/>
      <c r="P808" s="152"/>
      <c r="Q808" s="152"/>
      <c r="R808" s="152"/>
      <c r="S808" s="152"/>
      <c r="T808" s="152"/>
      <c r="U808" s="152"/>
    </row>
    <row r="809" spans="2:21">
      <c r="B809" s="152"/>
      <c r="C809" s="152"/>
      <c r="D809" s="152"/>
      <c r="E809" s="152"/>
      <c r="F809" s="152"/>
      <c r="G809" s="152"/>
      <c r="H809" s="152"/>
      <c r="I809" s="152"/>
      <c r="J809" s="152"/>
      <c r="K809" s="152"/>
      <c r="L809" s="152"/>
      <c r="M809" s="152"/>
      <c r="N809" s="152"/>
      <c r="O809" s="152"/>
      <c r="P809" s="152"/>
      <c r="Q809" s="152"/>
      <c r="R809" s="152"/>
      <c r="S809" s="152"/>
      <c r="T809" s="152"/>
      <c r="U809" s="152"/>
    </row>
    <row r="810" spans="2:21">
      <c r="B810" s="152"/>
      <c r="C810" s="152"/>
      <c r="D810" s="152"/>
      <c r="E810" s="152"/>
      <c r="F810" s="152"/>
      <c r="G810" s="152"/>
      <c r="H810" s="152"/>
      <c r="I810" s="152"/>
      <c r="J810" s="152"/>
      <c r="K810" s="152"/>
      <c r="L810" s="152"/>
      <c r="M810" s="152"/>
      <c r="N810" s="152"/>
      <c r="O810" s="152"/>
      <c r="P810" s="152"/>
      <c r="Q810" s="152"/>
      <c r="R810" s="152"/>
      <c r="S810" s="152"/>
      <c r="T810" s="152"/>
      <c r="U810" s="152"/>
    </row>
    <row r="811" spans="2:21">
      <c r="B811" s="152"/>
      <c r="C811" s="152"/>
      <c r="D811" s="152"/>
      <c r="E811" s="152"/>
      <c r="F811" s="152"/>
      <c r="G811" s="152"/>
      <c r="H811" s="152"/>
      <c r="I811" s="152"/>
      <c r="J811" s="152"/>
      <c r="K811" s="152"/>
      <c r="L811" s="152"/>
      <c r="M811" s="152"/>
      <c r="N811" s="152"/>
      <c r="O811" s="152"/>
      <c r="P811" s="152"/>
      <c r="Q811" s="152"/>
      <c r="R811" s="152"/>
      <c r="S811" s="152"/>
      <c r="T811" s="152"/>
      <c r="U811" s="152"/>
    </row>
    <row r="812" spans="2:21">
      <c r="B812" s="152"/>
      <c r="C812" s="152"/>
      <c r="D812" s="152"/>
      <c r="E812" s="152"/>
      <c r="F812" s="152"/>
      <c r="G812" s="152"/>
      <c r="H812" s="152"/>
      <c r="I812" s="152"/>
      <c r="J812" s="152"/>
      <c r="K812" s="152"/>
      <c r="L812" s="152"/>
      <c r="M812" s="152"/>
      <c r="N812" s="152"/>
      <c r="O812" s="152"/>
      <c r="P812" s="152"/>
      <c r="Q812" s="152"/>
      <c r="R812" s="152"/>
      <c r="S812" s="152"/>
      <c r="T812" s="152"/>
      <c r="U812" s="152"/>
    </row>
    <row r="813" spans="2:21">
      <c r="B813" s="152"/>
      <c r="C813" s="152"/>
      <c r="D813" s="152"/>
      <c r="E813" s="152"/>
      <c r="F813" s="152"/>
      <c r="G813" s="152"/>
      <c r="H813" s="152"/>
      <c r="I813" s="152"/>
      <c r="J813" s="152"/>
      <c r="K813" s="152"/>
      <c r="L813" s="152"/>
      <c r="M813" s="152"/>
      <c r="N813" s="152"/>
      <c r="O813" s="152"/>
      <c r="P813" s="152"/>
      <c r="Q813" s="152"/>
      <c r="R813" s="152"/>
      <c r="S813" s="152"/>
      <c r="T813" s="152"/>
      <c r="U813" s="152"/>
    </row>
    <row r="814" spans="2:21">
      <c r="B814" s="152"/>
      <c r="C814" s="152"/>
      <c r="D814" s="152"/>
      <c r="E814" s="152"/>
      <c r="F814" s="152"/>
      <c r="G814" s="152"/>
      <c r="H814" s="152"/>
      <c r="I814" s="152"/>
      <c r="J814" s="152"/>
      <c r="K814" s="152"/>
      <c r="L814" s="152"/>
      <c r="M814" s="152"/>
      <c r="N814" s="152"/>
      <c r="O814" s="152"/>
      <c r="P814" s="152"/>
      <c r="Q814" s="152"/>
      <c r="R814" s="152"/>
      <c r="S814" s="152"/>
      <c r="T814" s="152"/>
      <c r="U814" s="152"/>
    </row>
    <row r="815" spans="2:21">
      <c r="B815" s="152"/>
      <c r="C815" s="152"/>
      <c r="D815" s="152"/>
      <c r="E815" s="152"/>
      <c r="F815" s="152"/>
      <c r="G815" s="152"/>
      <c r="H815" s="152"/>
      <c r="I815" s="152"/>
      <c r="J815" s="152"/>
      <c r="K815" s="152"/>
      <c r="L815" s="152"/>
      <c r="M815" s="152"/>
      <c r="N815" s="152"/>
      <c r="O815" s="152"/>
      <c r="P815" s="152"/>
      <c r="Q815" s="152"/>
      <c r="R815" s="152"/>
      <c r="S815" s="152"/>
      <c r="T815" s="152"/>
      <c r="U815" s="152"/>
    </row>
    <row r="816" spans="2:21">
      <c r="B816" s="152"/>
      <c r="C816" s="152"/>
      <c r="D816" s="152"/>
      <c r="E816" s="152"/>
      <c r="F816" s="152"/>
      <c r="G816" s="152"/>
      <c r="H816" s="152"/>
      <c r="I816" s="152"/>
      <c r="J816" s="152"/>
      <c r="K816" s="152"/>
      <c r="L816" s="152"/>
      <c r="M816" s="152"/>
      <c r="N816" s="152"/>
      <c r="O816" s="152"/>
      <c r="P816" s="152"/>
      <c r="Q816" s="152"/>
      <c r="R816" s="152"/>
      <c r="S816" s="152"/>
      <c r="T816" s="152"/>
      <c r="U816" s="152"/>
    </row>
    <row r="817" spans="2:21">
      <c r="B817" s="152"/>
      <c r="C817" s="152"/>
      <c r="D817" s="152"/>
      <c r="E817" s="152"/>
      <c r="F817" s="152"/>
      <c r="G817" s="152"/>
      <c r="H817" s="152"/>
      <c r="I817" s="152"/>
      <c r="J817" s="152"/>
      <c r="K817" s="152"/>
      <c r="L817" s="152"/>
      <c r="M817" s="152"/>
      <c r="N817" s="152"/>
      <c r="O817" s="152"/>
      <c r="P817" s="152"/>
      <c r="Q817" s="152"/>
      <c r="R817" s="152"/>
      <c r="S817" s="152"/>
      <c r="T817" s="152"/>
      <c r="U817" s="152"/>
    </row>
    <row r="818" spans="2:21">
      <c r="B818" s="152"/>
      <c r="C818" s="152"/>
      <c r="D818" s="152"/>
      <c r="E818" s="152"/>
      <c r="F818" s="152"/>
      <c r="G818" s="152"/>
      <c r="H818" s="152"/>
      <c r="I818" s="152"/>
      <c r="J818" s="152"/>
      <c r="K818" s="152"/>
      <c r="L818" s="152"/>
      <c r="M818" s="152"/>
      <c r="N818" s="152"/>
      <c r="O818" s="152"/>
      <c r="P818" s="152"/>
      <c r="Q818" s="152"/>
      <c r="R818" s="152"/>
      <c r="S818" s="152"/>
      <c r="T818" s="152"/>
      <c r="U818" s="152"/>
    </row>
    <row r="819" spans="2:21">
      <c r="B819" s="152"/>
      <c r="C819" s="152"/>
      <c r="D819" s="152"/>
      <c r="E819" s="152"/>
      <c r="F819" s="152"/>
      <c r="G819" s="152"/>
      <c r="H819" s="152"/>
      <c r="I819" s="152"/>
      <c r="J819" s="152"/>
      <c r="K819" s="152"/>
      <c r="L819" s="152"/>
      <c r="M819" s="152"/>
      <c r="N819" s="152"/>
      <c r="O819" s="152"/>
      <c r="P819" s="152"/>
      <c r="Q819" s="152"/>
      <c r="R819" s="152"/>
      <c r="S819" s="152"/>
      <c r="T819" s="152"/>
      <c r="U819" s="152"/>
    </row>
    <row r="820" spans="2:21">
      <c r="B820" s="152"/>
      <c r="C820" s="152"/>
      <c r="D820" s="152"/>
      <c r="E820" s="152"/>
      <c r="F820" s="152"/>
      <c r="G820" s="152"/>
      <c r="H820" s="152"/>
      <c r="I820" s="152"/>
      <c r="J820" s="152"/>
      <c r="K820" s="152"/>
      <c r="L820" s="152"/>
      <c r="M820" s="152"/>
      <c r="N820" s="152"/>
      <c r="O820" s="152"/>
      <c r="P820" s="152"/>
      <c r="Q820" s="152"/>
      <c r="R820" s="152"/>
      <c r="S820" s="152"/>
      <c r="T820" s="152"/>
      <c r="U820" s="152"/>
    </row>
    <row r="821" spans="2:21">
      <c r="B821" s="152"/>
      <c r="C821" s="152"/>
      <c r="D821" s="152"/>
      <c r="E821" s="152"/>
      <c r="F821" s="152"/>
      <c r="G821" s="152"/>
      <c r="H821" s="152"/>
      <c r="I821" s="152"/>
      <c r="J821" s="152"/>
      <c r="K821" s="152"/>
      <c r="L821" s="152"/>
      <c r="M821" s="152"/>
      <c r="N821" s="152"/>
      <c r="O821" s="152"/>
      <c r="P821" s="152"/>
      <c r="Q821" s="152"/>
      <c r="R821" s="152"/>
      <c r="S821" s="152"/>
      <c r="T821" s="152"/>
      <c r="U821" s="152"/>
    </row>
    <row r="822" spans="2:21">
      <c r="B822" s="152"/>
      <c r="C822" s="152"/>
      <c r="D822" s="152"/>
      <c r="E822" s="152"/>
      <c r="F822" s="152"/>
      <c r="G822" s="152"/>
      <c r="H822" s="152"/>
      <c r="I822" s="152"/>
      <c r="J822" s="152"/>
      <c r="K822" s="152"/>
      <c r="L822" s="152"/>
      <c r="M822" s="152"/>
      <c r="N822" s="152"/>
      <c r="O822" s="152"/>
      <c r="P822" s="152"/>
      <c r="Q822" s="152"/>
      <c r="R822" s="152"/>
      <c r="S822" s="152"/>
      <c r="T822" s="152"/>
      <c r="U822" s="152"/>
    </row>
    <row r="823" spans="2:21">
      <c r="B823" s="152"/>
      <c r="C823" s="152"/>
      <c r="D823" s="152"/>
      <c r="E823" s="152"/>
      <c r="F823" s="152"/>
      <c r="G823" s="152"/>
      <c r="H823" s="152"/>
      <c r="I823" s="152"/>
      <c r="J823" s="152"/>
      <c r="K823" s="152"/>
      <c r="L823" s="152"/>
      <c r="M823" s="152"/>
      <c r="N823" s="152"/>
      <c r="O823" s="152"/>
      <c r="P823" s="152"/>
      <c r="Q823" s="152"/>
      <c r="R823" s="152"/>
      <c r="S823" s="152"/>
      <c r="T823" s="152"/>
      <c r="U823" s="152"/>
    </row>
    <row r="824" spans="2:21">
      <c r="B824" s="152"/>
      <c r="C824" s="152"/>
      <c r="D824" s="152"/>
      <c r="E824" s="152"/>
      <c r="F824" s="152"/>
      <c r="G824" s="152"/>
      <c r="H824" s="152"/>
      <c r="I824" s="152"/>
      <c r="J824" s="152"/>
      <c r="K824" s="152"/>
      <c r="L824" s="152"/>
      <c r="M824" s="152"/>
      <c r="N824" s="152"/>
      <c r="O824" s="152"/>
      <c r="P824" s="152"/>
      <c r="Q824" s="152"/>
      <c r="R824" s="152"/>
      <c r="S824" s="152"/>
      <c r="T824" s="152"/>
      <c r="U824" s="152"/>
    </row>
    <row r="825" spans="2:21">
      <c r="B825" s="152"/>
      <c r="C825" s="152"/>
      <c r="D825" s="152"/>
      <c r="E825" s="152"/>
      <c r="F825" s="152"/>
      <c r="G825" s="152"/>
      <c r="H825" s="152"/>
      <c r="I825" s="152"/>
      <c r="J825" s="152"/>
      <c r="K825" s="152"/>
      <c r="L825" s="152"/>
      <c r="M825" s="152"/>
      <c r="N825" s="152"/>
      <c r="O825" s="152"/>
      <c r="P825" s="152"/>
      <c r="Q825" s="152"/>
      <c r="R825" s="152"/>
      <c r="S825" s="152"/>
      <c r="T825" s="152"/>
      <c r="U825" s="152"/>
    </row>
    <row r="826" spans="2:21">
      <c r="B826" s="152"/>
      <c r="C826" s="152"/>
      <c r="D826" s="152"/>
      <c r="E826" s="152"/>
      <c r="F826" s="152"/>
      <c r="G826" s="152"/>
      <c r="H826" s="152"/>
      <c r="I826" s="152"/>
      <c r="J826" s="152"/>
      <c r="K826" s="152"/>
      <c r="L826" s="152"/>
      <c r="M826" s="152"/>
      <c r="N826" s="152"/>
      <c r="O826" s="152"/>
      <c r="P826" s="152"/>
      <c r="Q826" s="152"/>
      <c r="R826" s="152"/>
      <c r="S826" s="152"/>
      <c r="T826" s="152"/>
      <c r="U826" s="152"/>
    </row>
    <row r="827" spans="2:21">
      <c r="B827" s="152"/>
      <c r="C827" s="152"/>
      <c r="D827" s="152"/>
      <c r="E827" s="152"/>
      <c r="F827" s="152"/>
      <c r="G827" s="152"/>
      <c r="H827" s="152"/>
      <c r="I827" s="152"/>
      <c r="J827" s="152"/>
      <c r="K827" s="152"/>
      <c r="L827" s="152"/>
      <c r="M827" s="152"/>
      <c r="N827" s="152"/>
      <c r="O827" s="152"/>
      <c r="P827" s="152"/>
      <c r="Q827" s="152"/>
      <c r="R827" s="152"/>
      <c r="S827" s="152"/>
      <c r="T827" s="152"/>
      <c r="U827" s="152"/>
    </row>
    <row r="828" spans="2:21">
      <c r="B828" s="152"/>
      <c r="C828" s="152"/>
      <c r="D828" s="152"/>
      <c r="E828" s="152"/>
      <c r="F828" s="152"/>
      <c r="G828" s="152"/>
      <c r="H828" s="152"/>
      <c r="I828" s="152"/>
      <c r="J828" s="152"/>
      <c r="K828" s="152"/>
      <c r="L828" s="152"/>
      <c r="M828" s="152"/>
      <c r="N828" s="152"/>
      <c r="O828" s="152"/>
      <c r="P828" s="152"/>
      <c r="Q828" s="152"/>
      <c r="R828" s="152"/>
      <c r="S828" s="152"/>
      <c r="T828" s="152"/>
      <c r="U828" s="152"/>
    </row>
    <row r="829" spans="2:21">
      <c r="B829" s="152"/>
      <c r="C829" s="152"/>
      <c r="D829" s="152"/>
      <c r="E829" s="152"/>
      <c r="F829" s="152"/>
      <c r="G829" s="152"/>
      <c r="H829" s="152"/>
      <c r="I829" s="152"/>
      <c r="J829" s="152"/>
      <c r="K829" s="152"/>
      <c r="L829" s="152"/>
      <c r="M829" s="152"/>
      <c r="N829" s="152"/>
      <c r="O829" s="152"/>
      <c r="P829" s="152"/>
      <c r="Q829" s="152"/>
      <c r="R829" s="152"/>
      <c r="S829" s="152"/>
      <c r="T829" s="152"/>
      <c r="U829" s="152"/>
    </row>
    <row r="830" spans="2:21">
      <c r="B830" s="152"/>
      <c r="C830" s="152"/>
      <c r="D830" s="152"/>
      <c r="E830" s="152"/>
      <c r="F830" s="152"/>
      <c r="G830" s="152"/>
      <c r="H830" s="152"/>
      <c r="I830" s="152"/>
      <c r="J830" s="152"/>
      <c r="K830" s="152"/>
      <c r="L830" s="152"/>
      <c r="M830" s="152"/>
      <c r="N830" s="152"/>
      <c r="O830" s="152"/>
      <c r="P830" s="152"/>
      <c r="Q830" s="152"/>
      <c r="R830" s="152"/>
      <c r="S830" s="152"/>
      <c r="T830" s="152"/>
      <c r="U830" s="152"/>
    </row>
    <row r="831" spans="2:21">
      <c r="B831" s="152"/>
      <c r="C831" s="152"/>
      <c r="D831" s="152"/>
      <c r="E831" s="152"/>
      <c r="F831" s="152"/>
      <c r="G831" s="152"/>
      <c r="H831" s="152"/>
      <c r="I831" s="152"/>
      <c r="J831" s="152"/>
      <c r="K831" s="152"/>
      <c r="L831" s="152"/>
      <c r="M831" s="152"/>
      <c r="N831" s="152"/>
      <c r="O831" s="152"/>
      <c r="P831" s="152"/>
      <c r="Q831" s="152"/>
      <c r="R831" s="152"/>
      <c r="S831" s="152"/>
      <c r="T831" s="152"/>
      <c r="U831" s="152"/>
    </row>
    <row r="832" spans="2:21">
      <c r="B832" s="152"/>
      <c r="C832" s="152"/>
      <c r="D832" s="152"/>
      <c r="E832" s="152"/>
      <c r="F832" s="152"/>
      <c r="G832" s="152"/>
      <c r="H832" s="152"/>
      <c r="I832" s="152"/>
      <c r="J832" s="152"/>
      <c r="K832" s="152"/>
      <c r="L832" s="152"/>
      <c r="M832" s="152"/>
      <c r="N832" s="152"/>
      <c r="O832" s="152"/>
      <c r="P832" s="152"/>
      <c r="Q832" s="152"/>
      <c r="R832" s="152"/>
      <c r="S832" s="152"/>
      <c r="T832" s="152"/>
      <c r="U832" s="152"/>
    </row>
    <row r="833" spans="2:21">
      <c r="B833" s="152"/>
      <c r="C833" s="152"/>
      <c r="D833" s="152"/>
      <c r="E833" s="152"/>
      <c r="F833" s="152"/>
      <c r="G833" s="152"/>
      <c r="H833" s="152"/>
      <c r="I833" s="152"/>
      <c r="J833" s="152"/>
      <c r="K833" s="152"/>
      <c r="L833" s="152"/>
      <c r="M833" s="152"/>
      <c r="N833" s="152"/>
      <c r="O833" s="152"/>
      <c r="P833" s="152"/>
      <c r="Q833" s="152"/>
      <c r="R833" s="152"/>
      <c r="S833" s="152"/>
      <c r="T833" s="152"/>
      <c r="U833" s="152"/>
    </row>
    <row r="834" spans="2:21">
      <c r="B834" s="152"/>
      <c r="C834" s="152"/>
      <c r="D834" s="152"/>
      <c r="E834" s="152"/>
      <c r="F834" s="152"/>
      <c r="G834" s="152"/>
      <c r="H834" s="152"/>
      <c r="I834" s="152"/>
      <c r="J834" s="152"/>
      <c r="K834" s="152"/>
      <c r="L834" s="152"/>
      <c r="M834" s="152"/>
      <c r="N834" s="152"/>
      <c r="O834" s="152"/>
      <c r="P834" s="152"/>
      <c r="Q834" s="152"/>
      <c r="R834" s="152"/>
      <c r="S834" s="152"/>
      <c r="T834" s="152"/>
      <c r="U834" s="152"/>
    </row>
    <row r="835" spans="2:21">
      <c r="B835" s="152"/>
      <c r="C835" s="152"/>
      <c r="D835" s="152"/>
      <c r="E835" s="152"/>
      <c r="F835" s="152"/>
      <c r="G835" s="152"/>
      <c r="H835" s="152"/>
      <c r="I835" s="152"/>
      <c r="J835" s="152"/>
      <c r="K835" s="152"/>
      <c r="L835" s="152"/>
      <c r="M835" s="152"/>
      <c r="N835" s="152"/>
      <c r="O835" s="152"/>
      <c r="P835" s="152"/>
      <c r="Q835" s="152"/>
      <c r="R835" s="152"/>
      <c r="S835" s="152"/>
      <c r="T835" s="152"/>
      <c r="U835" s="152"/>
    </row>
    <row r="836" spans="2:21">
      <c r="B836" s="152"/>
      <c r="C836" s="152"/>
      <c r="D836" s="152"/>
      <c r="E836" s="152"/>
      <c r="F836" s="152"/>
      <c r="G836" s="152"/>
      <c r="H836" s="152"/>
      <c r="I836" s="152"/>
      <c r="J836" s="152"/>
      <c r="K836" s="152"/>
      <c r="L836" s="152"/>
      <c r="M836" s="152"/>
      <c r="N836" s="152"/>
      <c r="O836" s="152"/>
      <c r="P836" s="152"/>
      <c r="Q836" s="152"/>
      <c r="R836" s="152"/>
      <c r="S836" s="152"/>
      <c r="T836" s="152"/>
      <c r="U836" s="152"/>
    </row>
    <row r="837" spans="2:21">
      <c r="B837" s="152"/>
      <c r="C837" s="152"/>
      <c r="D837" s="152"/>
      <c r="E837" s="152"/>
      <c r="F837" s="152"/>
      <c r="G837" s="152"/>
      <c r="H837" s="152"/>
      <c r="I837" s="152"/>
      <c r="J837" s="152"/>
      <c r="K837" s="152"/>
      <c r="L837" s="152"/>
      <c r="M837" s="152"/>
      <c r="N837" s="152"/>
      <c r="O837" s="152"/>
      <c r="P837" s="152"/>
      <c r="Q837" s="152"/>
      <c r="R837" s="152"/>
      <c r="S837" s="152"/>
      <c r="T837" s="152"/>
      <c r="U837" s="152"/>
    </row>
    <row r="838" spans="2:21">
      <c r="B838" s="152"/>
      <c r="C838" s="152"/>
      <c r="D838" s="152"/>
      <c r="E838" s="152"/>
      <c r="F838" s="152"/>
      <c r="G838" s="152"/>
      <c r="H838" s="152"/>
      <c r="I838" s="152"/>
      <c r="J838" s="152"/>
      <c r="K838" s="152"/>
      <c r="L838" s="152"/>
      <c r="M838" s="152"/>
      <c r="N838" s="152"/>
      <c r="O838" s="152"/>
      <c r="P838" s="152"/>
      <c r="Q838" s="152"/>
      <c r="R838" s="152"/>
      <c r="S838" s="152"/>
      <c r="T838" s="152"/>
      <c r="U838" s="152"/>
    </row>
    <row r="839" spans="2:21">
      <c r="B839" s="152"/>
      <c r="C839" s="152"/>
      <c r="D839" s="152"/>
      <c r="E839" s="152"/>
      <c r="F839" s="152"/>
      <c r="G839" s="152"/>
      <c r="H839" s="152"/>
      <c r="I839" s="152"/>
      <c r="J839" s="152"/>
      <c r="K839" s="152"/>
      <c r="L839" s="152"/>
      <c r="M839" s="152"/>
      <c r="N839" s="152"/>
      <c r="O839" s="152"/>
      <c r="P839" s="152"/>
      <c r="Q839" s="152"/>
      <c r="R839" s="152"/>
      <c r="S839" s="152"/>
      <c r="T839" s="152"/>
      <c r="U839" s="152"/>
    </row>
    <row r="840" spans="2:21">
      <c r="B840" s="152"/>
      <c r="C840" s="152"/>
      <c r="D840" s="152"/>
      <c r="E840" s="152"/>
      <c r="F840" s="152"/>
      <c r="G840" s="152"/>
      <c r="H840" s="152"/>
      <c r="I840" s="152"/>
      <c r="J840" s="152"/>
      <c r="K840" s="152"/>
      <c r="L840" s="152"/>
      <c r="M840" s="152"/>
      <c r="N840" s="152"/>
      <c r="O840" s="152"/>
      <c r="P840" s="152"/>
      <c r="Q840" s="152"/>
      <c r="R840" s="152"/>
      <c r="S840" s="152"/>
      <c r="T840" s="152"/>
      <c r="U840" s="152"/>
    </row>
    <row r="841" spans="2:21">
      <c r="B841" s="152"/>
      <c r="C841" s="152"/>
      <c r="D841" s="152"/>
      <c r="E841" s="152"/>
      <c r="F841" s="152"/>
      <c r="G841" s="152"/>
      <c r="H841" s="152"/>
      <c r="I841" s="152"/>
      <c r="J841" s="152"/>
      <c r="K841" s="152"/>
      <c r="L841" s="152"/>
      <c r="M841" s="152"/>
      <c r="N841" s="152"/>
      <c r="O841" s="152"/>
      <c r="P841" s="152"/>
      <c r="Q841" s="152"/>
      <c r="R841" s="152"/>
      <c r="S841" s="152"/>
      <c r="T841" s="152"/>
      <c r="U841" s="152"/>
    </row>
    <row r="842" spans="2:21">
      <c r="B842" s="152"/>
      <c r="C842" s="152"/>
      <c r="D842" s="152"/>
      <c r="E842" s="152"/>
      <c r="F842" s="152"/>
      <c r="G842" s="152"/>
      <c r="H842" s="152"/>
      <c r="I842" s="152"/>
      <c r="J842" s="152"/>
      <c r="K842" s="152"/>
      <c r="L842" s="152"/>
      <c r="M842" s="152"/>
      <c r="N842" s="152"/>
      <c r="O842" s="152"/>
      <c r="P842" s="152"/>
      <c r="Q842" s="152"/>
      <c r="R842" s="152"/>
      <c r="S842" s="152"/>
      <c r="T842" s="152"/>
      <c r="U842" s="152"/>
    </row>
    <row r="843" spans="2:21">
      <c r="B843" s="152"/>
      <c r="C843" s="152"/>
      <c r="D843" s="152"/>
      <c r="E843" s="152"/>
      <c r="F843" s="152"/>
      <c r="G843" s="152"/>
      <c r="H843" s="152"/>
      <c r="I843" s="152"/>
      <c r="J843" s="152"/>
      <c r="K843" s="152"/>
      <c r="L843" s="152"/>
      <c r="M843" s="152"/>
      <c r="N843" s="152"/>
      <c r="O843" s="152"/>
      <c r="P843" s="152"/>
      <c r="Q843" s="152"/>
      <c r="R843" s="152"/>
      <c r="S843" s="152"/>
      <c r="T843" s="152"/>
      <c r="U843" s="152"/>
    </row>
    <row r="844" spans="2:21">
      <c r="B844" s="152"/>
      <c r="C844" s="152"/>
      <c r="D844" s="152"/>
      <c r="E844" s="152"/>
      <c r="F844" s="152"/>
      <c r="G844" s="152"/>
      <c r="H844" s="152"/>
      <c r="I844" s="152"/>
      <c r="J844" s="152"/>
      <c r="K844" s="152"/>
      <c r="L844" s="152"/>
      <c r="M844" s="152"/>
      <c r="N844" s="152"/>
      <c r="O844" s="152"/>
      <c r="P844" s="152"/>
      <c r="Q844" s="152"/>
      <c r="R844" s="152"/>
      <c r="S844" s="152"/>
      <c r="T844" s="152"/>
      <c r="U844" s="152"/>
    </row>
    <row r="845" spans="2:21">
      <c r="B845" s="152"/>
      <c r="C845" s="152"/>
      <c r="D845" s="152"/>
      <c r="E845" s="152"/>
      <c r="F845" s="152"/>
      <c r="G845" s="152"/>
      <c r="H845" s="152"/>
      <c r="I845" s="152"/>
      <c r="J845" s="152"/>
      <c r="K845" s="152"/>
      <c r="L845" s="152"/>
      <c r="M845" s="152"/>
      <c r="N845" s="152"/>
      <c r="O845" s="152"/>
      <c r="P845" s="152"/>
      <c r="Q845" s="152"/>
      <c r="R845" s="152"/>
      <c r="S845" s="152"/>
      <c r="T845" s="152"/>
      <c r="U845" s="152"/>
    </row>
    <row r="846" spans="2:21">
      <c r="B846" s="152"/>
      <c r="C846" s="152"/>
      <c r="D846" s="152"/>
      <c r="E846" s="152"/>
      <c r="F846" s="152"/>
      <c r="G846" s="152"/>
      <c r="H846" s="152"/>
      <c r="I846" s="152"/>
      <c r="J846" s="152"/>
      <c r="K846" s="152"/>
      <c r="L846" s="152"/>
      <c r="M846" s="152"/>
      <c r="N846" s="152"/>
      <c r="O846" s="152"/>
      <c r="P846" s="152"/>
      <c r="Q846" s="152"/>
      <c r="R846" s="152"/>
      <c r="S846" s="152"/>
      <c r="T846" s="152"/>
      <c r="U846" s="152"/>
    </row>
    <row r="847" spans="2:21">
      <c r="B847" s="152"/>
      <c r="C847" s="152"/>
      <c r="D847" s="152"/>
      <c r="E847" s="152"/>
      <c r="F847" s="152"/>
      <c r="G847" s="152"/>
      <c r="H847" s="152"/>
      <c r="I847" s="152"/>
      <c r="J847" s="152"/>
      <c r="K847" s="152"/>
      <c r="L847" s="152"/>
      <c r="M847" s="152"/>
      <c r="N847" s="152"/>
      <c r="O847" s="152"/>
      <c r="P847" s="152"/>
      <c r="Q847" s="152"/>
      <c r="R847" s="152"/>
      <c r="S847" s="152"/>
      <c r="T847" s="152"/>
      <c r="U847" s="152"/>
    </row>
    <row r="848" spans="2:21">
      <c r="B848" s="152"/>
      <c r="C848" s="152"/>
      <c r="D848" s="152"/>
      <c r="E848" s="152"/>
      <c r="F848" s="152"/>
      <c r="G848" s="152"/>
      <c r="H848" s="152"/>
      <c r="I848" s="152"/>
      <c r="J848" s="152"/>
      <c r="K848" s="152"/>
      <c r="L848" s="152"/>
      <c r="M848" s="152"/>
      <c r="N848" s="152"/>
      <c r="O848" s="152"/>
      <c r="P848" s="152"/>
      <c r="Q848" s="152"/>
      <c r="R848" s="152"/>
      <c r="S848" s="152"/>
      <c r="T848" s="152"/>
      <c r="U848" s="152"/>
    </row>
    <row r="849" spans="2:21">
      <c r="B849" s="152"/>
      <c r="C849" s="152"/>
      <c r="D849" s="152"/>
      <c r="E849" s="152"/>
      <c r="F849" s="152"/>
      <c r="G849" s="152"/>
      <c r="H849" s="152"/>
      <c r="I849" s="152"/>
      <c r="J849" s="152"/>
      <c r="K849" s="152"/>
      <c r="L849" s="152"/>
      <c r="M849" s="152"/>
      <c r="N849" s="152"/>
      <c r="O849" s="152"/>
      <c r="P849" s="152"/>
      <c r="Q849" s="152"/>
      <c r="R849" s="152"/>
      <c r="S849" s="152"/>
      <c r="T849" s="152"/>
      <c r="U849" s="152"/>
    </row>
    <row r="850" spans="2:21">
      <c r="B850" s="152"/>
      <c r="C850" s="152"/>
      <c r="D850" s="152"/>
      <c r="E850" s="152"/>
      <c r="F850" s="152"/>
      <c r="G850" s="152"/>
      <c r="H850" s="152"/>
      <c r="I850" s="152"/>
      <c r="J850" s="152"/>
      <c r="K850" s="152"/>
      <c r="L850" s="152"/>
      <c r="M850" s="152"/>
      <c r="N850" s="152"/>
      <c r="O850" s="152"/>
      <c r="P850" s="152"/>
      <c r="Q850" s="152"/>
      <c r="R850" s="152"/>
      <c r="S850" s="152"/>
      <c r="T850" s="152"/>
      <c r="U850" s="152"/>
    </row>
    <row r="851" spans="2:21">
      <c r="B851" s="152"/>
      <c r="C851" s="152"/>
      <c r="D851" s="152"/>
      <c r="E851" s="152"/>
      <c r="F851" s="152"/>
      <c r="G851" s="152"/>
      <c r="H851" s="152"/>
      <c r="I851" s="152"/>
      <c r="J851" s="152"/>
      <c r="K851" s="152"/>
      <c r="L851" s="152"/>
      <c r="M851" s="152"/>
      <c r="N851" s="152"/>
      <c r="O851" s="152"/>
      <c r="P851" s="152"/>
      <c r="Q851" s="152"/>
      <c r="R851" s="152"/>
      <c r="S851" s="152"/>
      <c r="T851" s="152"/>
      <c r="U851" s="152"/>
    </row>
    <row r="852" spans="2:21">
      <c r="B852" s="152"/>
      <c r="C852" s="152"/>
      <c r="D852" s="152"/>
      <c r="E852" s="152"/>
      <c r="F852" s="152"/>
      <c r="G852" s="152"/>
      <c r="H852" s="152"/>
      <c r="I852" s="152"/>
      <c r="J852" s="152"/>
      <c r="K852" s="152"/>
      <c r="L852" s="152"/>
      <c r="M852" s="152"/>
      <c r="N852" s="152"/>
      <c r="O852" s="152"/>
      <c r="P852" s="152"/>
      <c r="Q852" s="152"/>
      <c r="R852" s="152"/>
      <c r="S852" s="152"/>
      <c r="T852" s="152"/>
      <c r="U852" s="152"/>
    </row>
    <row r="853" spans="2:21">
      <c r="B853" s="152"/>
      <c r="C853" s="152"/>
      <c r="D853" s="152"/>
      <c r="E853" s="152"/>
      <c r="F853" s="152"/>
      <c r="G853" s="152"/>
      <c r="H853" s="152"/>
      <c r="I853" s="152"/>
      <c r="J853" s="152"/>
      <c r="K853" s="152"/>
      <c r="L853" s="152"/>
      <c r="M853" s="152"/>
      <c r="N853" s="152"/>
      <c r="O853" s="152"/>
      <c r="P853" s="152"/>
      <c r="Q853" s="152"/>
      <c r="R853" s="152"/>
      <c r="S853" s="152"/>
      <c r="T853" s="152"/>
      <c r="U853" s="152"/>
    </row>
    <row r="854" spans="2:21">
      <c r="B854" s="152"/>
      <c r="C854" s="152"/>
      <c r="D854" s="152"/>
      <c r="E854" s="152"/>
      <c r="F854" s="152"/>
      <c r="G854" s="152"/>
      <c r="H854" s="152"/>
      <c r="I854" s="152"/>
      <c r="J854" s="152"/>
      <c r="K854" s="152"/>
      <c r="L854" s="152"/>
      <c r="M854" s="152"/>
      <c r="N854" s="152"/>
      <c r="O854" s="152"/>
      <c r="P854" s="152"/>
      <c r="Q854" s="152"/>
      <c r="R854" s="152"/>
      <c r="S854" s="152"/>
      <c r="T854" s="152"/>
      <c r="U854" s="152"/>
    </row>
    <row r="855" spans="2:21">
      <c r="B855" s="152"/>
      <c r="C855" s="152"/>
      <c r="D855" s="152"/>
      <c r="E855" s="152"/>
      <c r="F855" s="152"/>
      <c r="G855" s="152"/>
      <c r="H855" s="152"/>
      <c r="I855" s="152"/>
      <c r="J855" s="152"/>
      <c r="K855" s="152"/>
      <c r="L855" s="152"/>
      <c r="M855" s="152"/>
      <c r="N855" s="152"/>
      <c r="O855" s="152"/>
      <c r="P855" s="152"/>
      <c r="Q855" s="152"/>
      <c r="R855" s="152"/>
      <c r="S855" s="152"/>
      <c r="T855" s="152"/>
      <c r="U855" s="152"/>
    </row>
    <row r="856" spans="2:21">
      <c r="B856" s="152"/>
      <c r="C856" s="152"/>
      <c r="D856" s="152"/>
      <c r="E856" s="152"/>
      <c r="F856" s="152"/>
      <c r="G856" s="152"/>
      <c r="H856" s="152"/>
      <c r="I856" s="152"/>
      <c r="J856" s="152"/>
      <c r="K856" s="152"/>
      <c r="L856" s="152"/>
      <c r="M856" s="152"/>
      <c r="N856" s="152"/>
      <c r="O856" s="152"/>
      <c r="P856" s="152"/>
      <c r="Q856" s="152"/>
      <c r="R856" s="152"/>
      <c r="S856" s="152"/>
      <c r="T856" s="152"/>
      <c r="U856" s="152"/>
    </row>
    <row r="857" spans="2:21">
      <c r="B857" s="152"/>
      <c r="C857" s="152"/>
      <c r="D857" s="152"/>
      <c r="E857" s="152"/>
      <c r="F857" s="152"/>
      <c r="G857" s="152"/>
      <c r="H857" s="152"/>
      <c r="I857" s="152"/>
      <c r="J857" s="152"/>
      <c r="K857" s="152"/>
      <c r="L857" s="152"/>
      <c r="M857" s="152"/>
      <c r="N857" s="152"/>
      <c r="O857" s="152"/>
      <c r="P857" s="152"/>
      <c r="Q857" s="152"/>
      <c r="R857" s="152"/>
      <c r="S857" s="152"/>
      <c r="T857" s="152"/>
      <c r="U857" s="152"/>
    </row>
    <row r="858" spans="2:21">
      <c r="B858" s="152"/>
      <c r="C858" s="152"/>
      <c r="D858" s="152"/>
      <c r="E858" s="152"/>
      <c r="F858" s="152"/>
      <c r="G858" s="152"/>
      <c r="H858" s="152"/>
      <c r="I858" s="152"/>
      <c r="J858" s="152"/>
      <c r="K858" s="152"/>
      <c r="L858" s="152"/>
      <c r="M858" s="152"/>
      <c r="N858" s="152"/>
      <c r="O858" s="152"/>
      <c r="P858" s="152"/>
      <c r="Q858" s="152"/>
      <c r="R858" s="152"/>
      <c r="S858" s="152"/>
      <c r="T858" s="152"/>
      <c r="U858" s="152"/>
    </row>
    <row r="859" spans="2:21">
      <c r="B859" s="152"/>
      <c r="C859" s="152"/>
      <c r="D859" s="152"/>
      <c r="E859" s="152"/>
      <c r="F859" s="152"/>
      <c r="G859" s="152"/>
      <c r="H859" s="152"/>
      <c r="I859" s="152"/>
      <c r="J859" s="152"/>
      <c r="K859" s="152"/>
      <c r="L859" s="152"/>
      <c r="M859" s="152"/>
      <c r="N859" s="152"/>
      <c r="O859" s="152"/>
      <c r="P859" s="152"/>
      <c r="Q859" s="152"/>
      <c r="R859" s="152"/>
      <c r="S859" s="152"/>
      <c r="T859" s="152"/>
      <c r="U859" s="152"/>
    </row>
    <row r="860" spans="2:21">
      <c r="B860" s="152"/>
      <c r="C860" s="152"/>
      <c r="D860" s="152"/>
      <c r="E860" s="152"/>
      <c r="F860" s="152"/>
      <c r="G860" s="152"/>
      <c r="H860" s="152"/>
      <c r="I860" s="152"/>
      <c r="J860" s="152"/>
      <c r="K860" s="152"/>
      <c r="L860" s="152"/>
      <c r="M860" s="152"/>
      <c r="N860" s="152"/>
      <c r="O860" s="152"/>
      <c r="P860" s="152"/>
      <c r="Q860" s="152"/>
      <c r="R860" s="152"/>
      <c r="S860" s="152"/>
      <c r="T860" s="152"/>
      <c r="U860" s="152"/>
    </row>
    <row r="861" spans="2:21">
      <c r="B861" s="152"/>
      <c r="C861" s="152"/>
      <c r="D861" s="152"/>
      <c r="E861" s="152"/>
      <c r="F861" s="152"/>
      <c r="G861" s="152"/>
      <c r="H861" s="152"/>
      <c r="I861" s="152"/>
      <c r="J861" s="152"/>
      <c r="K861" s="152"/>
      <c r="L861" s="152"/>
      <c r="M861" s="152"/>
      <c r="N861" s="152"/>
      <c r="O861" s="152"/>
      <c r="P861" s="152"/>
      <c r="Q861" s="152"/>
      <c r="R861" s="152"/>
      <c r="S861" s="152"/>
      <c r="T861" s="152"/>
      <c r="U861" s="152"/>
    </row>
    <row r="862" spans="2:21">
      <c r="B862" s="152"/>
      <c r="C862" s="152"/>
      <c r="D862" s="152"/>
      <c r="E862" s="152"/>
      <c r="F862" s="152"/>
      <c r="G862" s="152"/>
      <c r="H862" s="152"/>
      <c r="I862" s="152"/>
      <c r="J862" s="152"/>
      <c r="K862" s="152"/>
      <c r="L862" s="152"/>
      <c r="M862" s="152"/>
      <c r="N862" s="152"/>
      <c r="O862" s="152"/>
      <c r="P862" s="152"/>
      <c r="Q862" s="152"/>
      <c r="R862" s="152"/>
      <c r="S862" s="152"/>
      <c r="T862" s="152"/>
      <c r="U862" s="152"/>
    </row>
    <row r="863" spans="2:21">
      <c r="B863" s="152"/>
      <c r="C863" s="152"/>
      <c r="D863" s="152"/>
      <c r="E863" s="152"/>
      <c r="F863" s="152"/>
      <c r="G863" s="152"/>
      <c r="H863" s="152"/>
      <c r="I863" s="152"/>
      <c r="J863" s="152"/>
      <c r="K863" s="152"/>
      <c r="L863" s="152"/>
      <c r="M863" s="152"/>
      <c r="N863" s="152"/>
      <c r="O863" s="152"/>
      <c r="P863" s="152"/>
      <c r="Q863" s="152"/>
      <c r="R863" s="152"/>
      <c r="S863" s="152"/>
      <c r="T863" s="152"/>
      <c r="U863" s="152"/>
    </row>
    <row r="864" spans="2:21">
      <c r="B864" s="152"/>
      <c r="C864" s="152"/>
      <c r="D864" s="152"/>
      <c r="E864" s="152"/>
      <c r="F864" s="152"/>
      <c r="G864" s="152"/>
      <c r="H864" s="152"/>
      <c r="I864" s="152"/>
      <c r="J864" s="152"/>
      <c r="K864" s="152"/>
      <c r="L864" s="152"/>
      <c r="M864" s="152"/>
      <c r="N864" s="152"/>
      <c r="O864" s="152"/>
      <c r="P864" s="152"/>
      <c r="Q864" s="152"/>
      <c r="R864" s="152"/>
      <c r="S864" s="152"/>
      <c r="T864" s="152"/>
      <c r="U864" s="152"/>
    </row>
    <row r="865" spans="2:21">
      <c r="B865" s="152"/>
      <c r="C865" s="152"/>
      <c r="D865" s="152"/>
      <c r="E865" s="152"/>
      <c r="F865" s="152"/>
      <c r="G865" s="152"/>
      <c r="H865" s="152"/>
      <c r="I865" s="152"/>
      <c r="J865" s="152"/>
      <c r="K865" s="152"/>
      <c r="L865" s="152"/>
      <c r="M865" s="152"/>
      <c r="N865" s="152"/>
      <c r="O865" s="152"/>
      <c r="P865" s="152"/>
      <c r="Q865" s="152"/>
      <c r="R865" s="152"/>
      <c r="S865" s="152"/>
      <c r="T865" s="152"/>
      <c r="U865" s="152"/>
    </row>
    <row r="866" spans="2:21">
      <c r="B866" s="152"/>
      <c r="C866" s="152"/>
      <c r="D866" s="152"/>
      <c r="E866" s="152"/>
      <c r="F866" s="152"/>
      <c r="G866" s="152"/>
      <c r="H866" s="152"/>
      <c r="I866" s="152"/>
      <c r="J866" s="152"/>
      <c r="K866" s="152"/>
      <c r="L866" s="152"/>
      <c r="M866" s="152"/>
      <c r="N866" s="152"/>
      <c r="O866" s="152"/>
      <c r="P866" s="152"/>
      <c r="Q866" s="152"/>
      <c r="R866" s="152"/>
      <c r="S866" s="152"/>
      <c r="T866" s="152"/>
      <c r="U866" s="152"/>
    </row>
    <row r="867" spans="2:21">
      <c r="B867" s="152"/>
      <c r="C867" s="152"/>
      <c r="D867" s="152"/>
      <c r="E867" s="152"/>
      <c r="F867" s="152"/>
      <c r="G867" s="152"/>
      <c r="H867" s="152"/>
      <c r="I867" s="152"/>
      <c r="J867" s="152"/>
      <c r="K867" s="152"/>
      <c r="L867" s="152"/>
      <c r="M867" s="152"/>
      <c r="N867" s="152"/>
      <c r="O867" s="152"/>
      <c r="P867" s="152"/>
      <c r="Q867" s="152"/>
      <c r="R867" s="152"/>
      <c r="S867" s="152"/>
      <c r="T867" s="152"/>
      <c r="U867" s="152"/>
    </row>
    <row r="868" spans="2:21">
      <c r="B868" s="152"/>
      <c r="C868" s="152"/>
      <c r="D868" s="152"/>
      <c r="E868" s="152"/>
      <c r="F868" s="152"/>
      <c r="G868" s="152"/>
      <c r="H868" s="152"/>
      <c r="I868" s="152"/>
      <c r="J868" s="152"/>
      <c r="K868" s="152"/>
      <c r="L868" s="152"/>
      <c r="M868" s="152"/>
      <c r="N868" s="152"/>
      <c r="O868" s="152"/>
      <c r="P868" s="152"/>
      <c r="Q868" s="152"/>
      <c r="R868" s="152"/>
      <c r="S868" s="152"/>
      <c r="T868" s="152"/>
      <c r="U868" s="152"/>
    </row>
    <row r="869" spans="2:21">
      <c r="B869" s="152"/>
      <c r="C869" s="152"/>
      <c r="D869" s="152"/>
      <c r="E869" s="152"/>
      <c r="F869" s="152"/>
      <c r="G869" s="152"/>
      <c r="H869" s="152"/>
      <c r="I869" s="152"/>
      <c r="J869" s="152"/>
      <c r="K869" s="152"/>
      <c r="L869" s="152"/>
      <c r="M869" s="152"/>
      <c r="N869" s="152"/>
      <c r="O869" s="152"/>
      <c r="P869" s="152"/>
      <c r="Q869" s="152"/>
      <c r="R869" s="152"/>
      <c r="S869" s="152"/>
      <c r="T869" s="152"/>
      <c r="U869" s="152"/>
    </row>
    <row r="870" spans="2:21">
      <c r="B870" s="152"/>
      <c r="C870" s="152"/>
      <c r="D870" s="152"/>
      <c r="E870" s="152"/>
      <c r="F870" s="152"/>
      <c r="G870" s="152"/>
      <c r="H870" s="152"/>
      <c r="I870" s="152"/>
      <c r="J870" s="152"/>
      <c r="K870" s="152"/>
      <c r="L870" s="152"/>
      <c r="M870" s="152"/>
      <c r="N870" s="152"/>
      <c r="O870" s="152"/>
      <c r="P870" s="152"/>
      <c r="Q870" s="152"/>
      <c r="R870" s="152"/>
      <c r="S870" s="152"/>
      <c r="T870" s="152"/>
      <c r="U870" s="152"/>
    </row>
    <row r="871" spans="2:21">
      <c r="B871" s="152"/>
      <c r="C871" s="152"/>
      <c r="D871" s="152"/>
      <c r="E871" s="152"/>
      <c r="F871" s="152"/>
      <c r="G871" s="152"/>
      <c r="H871" s="152"/>
      <c r="I871" s="152"/>
      <c r="J871" s="152"/>
      <c r="K871" s="152"/>
      <c r="L871" s="152"/>
      <c r="M871" s="152"/>
      <c r="N871" s="152"/>
      <c r="O871" s="152"/>
      <c r="P871" s="152"/>
      <c r="Q871" s="152"/>
      <c r="R871" s="152"/>
      <c r="S871" s="152"/>
      <c r="T871" s="152"/>
      <c r="U871" s="152"/>
    </row>
    <row r="872" spans="2:21">
      <c r="B872" s="152"/>
      <c r="C872" s="152"/>
      <c r="D872" s="152"/>
      <c r="E872" s="152"/>
      <c r="F872" s="152"/>
      <c r="G872" s="152"/>
      <c r="H872" s="152"/>
      <c r="I872" s="152"/>
      <c r="J872" s="152"/>
      <c r="K872" s="152"/>
      <c r="L872" s="152"/>
      <c r="M872" s="152"/>
      <c r="N872" s="152"/>
      <c r="O872" s="152"/>
      <c r="P872" s="152"/>
      <c r="Q872" s="152"/>
      <c r="R872" s="152"/>
      <c r="S872" s="152"/>
      <c r="T872" s="152"/>
      <c r="U872" s="152"/>
    </row>
    <row r="873" spans="2:21">
      <c r="B873" s="152"/>
      <c r="C873" s="152"/>
      <c r="D873" s="152"/>
      <c r="E873" s="152"/>
      <c r="F873" s="152"/>
      <c r="G873" s="152"/>
      <c r="H873" s="152"/>
      <c r="I873" s="152"/>
      <c r="J873" s="152"/>
      <c r="K873" s="152"/>
      <c r="L873" s="152"/>
      <c r="M873" s="152"/>
      <c r="N873" s="152"/>
      <c r="O873" s="152"/>
      <c r="P873" s="152"/>
      <c r="Q873" s="152"/>
      <c r="R873" s="152"/>
      <c r="S873" s="152"/>
      <c r="T873" s="152"/>
      <c r="U873" s="152"/>
    </row>
    <row r="874" spans="2:21">
      <c r="B874" s="152"/>
      <c r="C874" s="152"/>
      <c r="D874" s="152"/>
      <c r="E874" s="152"/>
      <c r="F874" s="152"/>
      <c r="G874" s="152"/>
      <c r="H874" s="152"/>
      <c r="I874" s="152"/>
      <c r="J874" s="152"/>
      <c r="K874" s="152"/>
      <c r="L874" s="152"/>
      <c r="M874" s="152"/>
      <c r="N874" s="152"/>
      <c r="O874" s="152"/>
      <c r="P874" s="152"/>
      <c r="Q874" s="152"/>
      <c r="R874" s="152"/>
      <c r="S874" s="152"/>
      <c r="T874" s="152"/>
      <c r="U874" s="152"/>
    </row>
    <row r="875" spans="2:21">
      <c r="B875" s="152"/>
      <c r="C875" s="152"/>
      <c r="D875" s="152"/>
      <c r="E875" s="152"/>
      <c r="F875" s="152"/>
      <c r="G875" s="152"/>
      <c r="H875" s="152"/>
      <c r="I875" s="152"/>
      <c r="J875" s="152"/>
      <c r="K875" s="152"/>
      <c r="L875" s="152"/>
      <c r="M875" s="152"/>
      <c r="N875" s="152"/>
      <c r="O875" s="152"/>
      <c r="P875" s="152"/>
      <c r="Q875" s="152"/>
      <c r="R875" s="152"/>
      <c r="S875" s="152"/>
      <c r="T875" s="152"/>
      <c r="U875" s="152"/>
    </row>
    <row r="876" spans="2:21">
      <c r="B876" s="152"/>
      <c r="C876" s="152"/>
      <c r="D876" s="152"/>
      <c r="E876" s="152"/>
      <c r="F876" s="152"/>
      <c r="G876" s="152"/>
      <c r="H876" s="152"/>
      <c r="I876" s="152"/>
      <c r="J876" s="152"/>
      <c r="K876" s="152"/>
      <c r="L876" s="152"/>
      <c r="M876" s="152"/>
      <c r="N876" s="152"/>
      <c r="O876" s="152"/>
      <c r="P876" s="152"/>
      <c r="Q876" s="152"/>
      <c r="R876" s="152"/>
      <c r="S876" s="152"/>
      <c r="T876" s="152"/>
      <c r="U876" s="152"/>
    </row>
    <row r="877" spans="2:21">
      <c r="B877" s="152"/>
      <c r="C877" s="152"/>
      <c r="D877" s="152"/>
      <c r="E877" s="152"/>
      <c r="F877" s="152"/>
      <c r="G877" s="152"/>
      <c r="H877" s="152"/>
      <c r="I877" s="152"/>
      <c r="J877" s="152"/>
      <c r="K877" s="152"/>
      <c r="L877" s="152"/>
      <c r="M877" s="152"/>
      <c r="N877" s="152"/>
      <c r="O877" s="152"/>
      <c r="P877" s="152"/>
      <c r="Q877" s="152"/>
      <c r="R877" s="152"/>
      <c r="S877" s="152"/>
      <c r="T877" s="152"/>
      <c r="U877" s="152"/>
    </row>
    <row r="878" spans="2:21">
      <c r="B878" s="152"/>
      <c r="C878" s="152"/>
      <c r="D878" s="152"/>
      <c r="E878" s="152"/>
      <c r="F878" s="152"/>
      <c r="G878" s="152"/>
      <c r="H878" s="152"/>
      <c r="I878" s="152"/>
      <c r="J878" s="152"/>
      <c r="K878" s="152"/>
      <c r="L878" s="152"/>
      <c r="M878" s="152"/>
      <c r="N878" s="152"/>
      <c r="O878" s="152"/>
      <c r="P878" s="152"/>
      <c r="Q878" s="152"/>
      <c r="R878" s="152"/>
      <c r="S878" s="152"/>
      <c r="T878" s="152"/>
      <c r="U878" s="152"/>
    </row>
    <row r="879" spans="2:21">
      <c r="B879" s="152"/>
      <c r="C879" s="152"/>
      <c r="D879" s="152"/>
      <c r="E879" s="152"/>
      <c r="F879" s="152"/>
      <c r="G879" s="152"/>
      <c r="H879" s="152"/>
      <c r="I879" s="152"/>
      <c r="J879" s="152"/>
      <c r="K879" s="152"/>
      <c r="L879" s="152"/>
      <c r="M879" s="152"/>
      <c r="N879" s="152"/>
      <c r="O879" s="152"/>
      <c r="P879" s="152"/>
      <c r="Q879" s="152"/>
      <c r="R879" s="152"/>
      <c r="S879" s="152"/>
      <c r="T879" s="152"/>
      <c r="U879" s="152"/>
    </row>
    <row r="880" spans="2:21">
      <c r="B880" s="152"/>
      <c r="C880" s="152"/>
      <c r="D880" s="152"/>
      <c r="E880" s="152"/>
      <c r="F880" s="152"/>
      <c r="G880" s="152"/>
      <c r="H880" s="152"/>
      <c r="I880" s="152"/>
      <c r="J880" s="152"/>
      <c r="K880" s="152"/>
      <c r="L880" s="152"/>
      <c r="M880" s="152"/>
      <c r="N880" s="152"/>
      <c r="O880" s="152"/>
      <c r="P880" s="152"/>
      <c r="Q880" s="152"/>
      <c r="R880" s="152"/>
      <c r="S880" s="152"/>
      <c r="T880" s="152"/>
      <c r="U880" s="152"/>
    </row>
    <row r="881" spans="2:21">
      <c r="B881" s="152"/>
      <c r="C881" s="152"/>
      <c r="D881" s="152"/>
      <c r="E881" s="152"/>
      <c r="F881" s="152"/>
      <c r="G881" s="152"/>
      <c r="H881" s="152"/>
      <c r="I881" s="152"/>
      <c r="J881" s="152"/>
      <c r="K881" s="152"/>
      <c r="L881" s="152"/>
      <c r="M881" s="152"/>
      <c r="N881" s="152"/>
      <c r="O881" s="152"/>
      <c r="P881" s="152"/>
      <c r="Q881" s="152"/>
      <c r="R881" s="152"/>
      <c r="S881" s="152"/>
      <c r="T881" s="152"/>
      <c r="U881" s="152"/>
    </row>
    <row r="882" spans="2:21">
      <c r="B882" s="152"/>
      <c r="C882" s="152"/>
      <c r="D882" s="152"/>
      <c r="E882" s="152"/>
      <c r="F882" s="152"/>
      <c r="G882" s="152"/>
      <c r="H882" s="152"/>
      <c r="I882" s="152"/>
      <c r="J882" s="152"/>
      <c r="K882" s="152"/>
      <c r="L882" s="152"/>
      <c r="M882" s="152"/>
      <c r="N882" s="152"/>
      <c r="O882" s="152"/>
      <c r="P882" s="152"/>
      <c r="Q882" s="152"/>
      <c r="R882" s="152"/>
      <c r="S882" s="152"/>
      <c r="T882" s="152"/>
      <c r="U882" s="152"/>
    </row>
    <row r="883" spans="2:21">
      <c r="B883" s="152"/>
      <c r="C883" s="152"/>
      <c r="D883" s="152"/>
      <c r="E883" s="152"/>
      <c r="F883" s="152"/>
      <c r="G883" s="152"/>
      <c r="H883" s="152"/>
      <c r="I883" s="152"/>
      <c r="J883" s="152"/>
      <c r="K883" s="152"/>
      <c r="L883" s="152"/>
      <c r="M883" s="152"/>
      <c r="N883" s="152"/>
      <c r="O883" s="152"/>
      <c r="P883" s="152"/>
      <c r="Q883" s="152"/>
      <c r="R883" s="152"/>
      <c r="S883" s="152"/>
      <c r="T883" s="152"/>
      <c r="U883" s="152"/>
    </row>
    <row r="884" spans="2:21">
      <c r="B884" s="152"/>
      <c r="C884" s="152"/>
      <c r="D884" s="152"/>
      <c r="E884" s="152"/>
      <c r="F884" s="152"/>
      <c r="G884" s="152"/>
      <c r="H884" s="152"/>
      <c r="I884" s="152"/>
      <c r="J884" s="152"/>
      <c r="K884" s="152"/>
      <c r="L884" s="152"/>
      <c r="M884" s="152"/>
      <c r="N884" s="152"/>
      <c r="O884" s="152"/>
      <c r="P884" s="152"/>
      <c r="Q884" s="152"/>
      <c r="R884" s="152"/>
      <c r="S884" s="152"/>
      <c r="T884" s="152"/>
      <c r="U884" s="152"/>
    </row>
    <row r="885" spans="2:21">
      <c r="B885" s="152"/>
      <c r="C885" s="152"/>
      <c r="D885" s="152"/>
      <c r="E885" s="152"/>
      <c r="F885" s="152"/>
      <c r="G885" s="152"/>
      <c r="H885" s="152"/>
      <c r="I885" s="152"/>
      <c r="J885" s="152"/>
      <c r="K885" s="152"/>
      <c r="L885" s="152"/>
      <c r="M885" s="152"/>
      <c r="N885" s="152"/>
      <c r="O885" s="152"/>
      <c r="P885" s="152"/>
      <c r="Q885" s="152"/>
      <c r="R885" s="152"/>
      <c r="S885" s="152"/>
      <c r="T885" s="152"/>
      <c r="U885" s="152"/>
    </row>
    <row r="886" spans="2:21">
      <c r="B886" s="152"/>
      <c r="C886" s="152"/>
      <c r="D886" s="152"/>
      <c r="E886" s="152"/>
      <c r="F886" s="152"/>
      <c r="G886" s="152"/>
      <c r="H886" s="152"/>
      <c r="I886" s="152"/>
      <c r="J886" s="152"/>
      <c r="K886" s="152"/>
      <c r="L886" s="152"/>
      <c r="M886" s="152"/>
      <c r="N886" s="152"/>
      <c r="O886" s="152"/>
      <c r="P886" s="152"/>
      <c r="Q886" s="152"/>
      <c r="R886" s="152"/>
      <c r="S886" s="152"/>
      <c r="T886" s="152"/>
      <c r="U886" s="152"/>
    </row>
    <row r="887" spans="2:21">
      <c r="B887" s="152"/>
      <c r="C887" s="152"/>
      <c r="D887" s="152"/>
      <c r="E887" s="152"/>
      <c r="F887" s="152"/>
      <c r="G887" s="152"/>
      <c r="H887" s="152"/>
      <c r="I887" s="152"/>
      <c r="J887" s="152"/>
      <c r="K887" s="152"/>
      <c r="L887" s="152"/>
      <c r="M887" s="152"/>
      <c r="N887" s="152"/>
      <c r="O887" s="152"/>
      <c r="P887" s="152"/>
      <c r="Q887" s="152"/>
      <c r="R887" s="152"/>
      <c r="S887" s="152"/>
      <c r="T887" s="152"/>
      <c r="U887" s="152"/>
    </row>
    <row r="888" spans="2:21">
      <c r="B888" s="152"/>
      <c r="C888" s="152"/>
      <c r="D888" s="152"/>
      <c r="E888" s="152"/>
      <c r="F888" s="152"/>
      <c r="G888" s="152"/>
      <c r="H888" s="152"/>
      <c r="I888" s="152"/>
      <c r="J888" s="152"/>
      <c r="K888" s="152"/>
      <c r="L888" s="152"/>
      <c r="M888" s="152"/>
      <c r="N888" s="152"/>
      <c r="O888" s="152"/>
      <c r="P888" s="152"/>
      <c r="Q888" s="152"/>
      <c r="R888" s="152"/>
      <c r="S888" s="152"/>
      <c r="T888" s="152"/>
      <c r="U888" s="152"/>
    </row>
    <row r="889" spans="2:21">
      <c r="B889" s="152"/>
      <c r="C889" s="152"/>
      <c r="D889" s="152"/>
      <c r="E889" s="152"/>
      <c r="F889" s="152"/>
      <c r="G889" s="152"/>
      <c r="H889" s="152"/>
      <c r="I889" s="152"/>
      <c r="J889" s="152"/>
      <c r="K889" s="152"/>
      <c r="L889" s="152"/>
      <c r="M889" s="152"/>
      <c r="N889" s="152"/>
      <c r="O889" s="152"/>
      <c r="P889" s="152"/>
      <c r="Q889" s="152"/>
      <c r="R889" s="152"/>
      <c r="S889" s="152"/>
      <c r="T889" s="152"/>
      <c r="U889" s="152"/>
    </row>
    <row r="890" spans="2:21">
      <c r="B890" s="152"/>
      <c r="C890" s="152"/>
      <c r="D890" s="152"/>
      <c r="E890" s="152"/>
      <c r="F890" s="152"/>
      <c r="G890" s="152"/>
      <c r="H890" s="152"/>
      <c r="I890" s="152"/>
      <c r="J890" s="152"/>
      <c r="K890" s="152"/>
      <c r="L890" s="152"/>
      <c r="M890" s="152"/>
      <c r="N890" s="152"/>
      <c r="O890" s="152"/>
      <c r="P890" s="152"/>
      <c r="Q890" s="152"/>
      <c r="R890" s="152"/>
      <c r="S890" s="152"/>
      <c r="T890" s="152"/>
      <c r="U890" s="152"/>
    </row>
    <row r="891" spans="2:21">
      <c r="B891" s="152"/>
      <c r="C891" s="152"/>
      <c r="D891" s="152"/>
      <c r="E891" s="152"/>
      <c r="F891" s="152"/>
      <c r="G891" s="152"/>
      <c r="H891" s="152"/>
      <c r="I891" s="152"/>
      <c r="J891" s="152"/>
      <c r="K891" s="152"/>
      <c r="L891" s="152"/>
      <c r="M891" s="152"/>
      <c r="N891" s="152"/>
      <c r="O891" s="152"/>
      <c r="P891" s="152"/>
      <c r="Q891" s="152"/>
      <c r="R891" s="152"/>
      <c r="S891" s="152"/>
      <c r="T891" s="152"/>
      <c r="U891" s="152"/>
    </row>
    <row r="892" spans="2:21">
      <c r="B892" s="152"/>
      <c r="C892" s="152"/>
      <c r="D892" s="152"/>
      <c r="E892" s="152"/>
      <c r="F892" s="152"/>
      <c r="G892" s="152"/>
      <c r="H892" s="152"/>
      <c r="I892" s="152"/>
      <c r="J892" s="152"/>
      <c r="K892" s="152"/>
      <c r="L892" s="152"/>
      <c r="M892" s="152"/>
      <c r="N892" s="152"/>
      <c r="O892" s="152"/>
      <c r="P892" s="152"/>
      <c r="Q892" s="152"/>
      <c r="R892" s="152"/>
      <c r="S892" s="152"/>
      <c r="T892" s="152"/>
      <c r="U892" s="152"/>
    </row>
    <row r="893" spans="2:21">
      <c r="B893" s="152"/>
      <c r="C893" s="152"/>
      <c r="D893" s="152"/>
      <c r="E893" s="152"/>
      <c r="F893" s="152"/>
      <c r="G893" s="152"/>
      <c r="H893" s="152"/>
      <c r="I893" s="152"/>
      <c r="J893" s="152"/>
      <c r="K893" s="152"/>
      <c r="L893" s="152"/>
      <c r="M893" s="152"/>
      <c r="N893" s="152"/>
      <c r="O893" s="152"/>
      <c r="P893" s="152"/>
      <c r="Q893" s="152"/>
      <c r="R893" s="152"/>
      <c r="S893" s="152"/>
      <c r="T893" s="152"/>
      <c r="U893" s="152"/>
    </row>
    <row r="894" spans="2:21">
      <c r="B894" s="152"/>
      <c r="C894" s="152"/>
      <c r="D894" s="152"/>
      <c r="E894" s="152"/>
      <c r="F894" s="152"/>
      <c r="G894" s="152"/>
      <c r="H894" s="152"/>
      <c r="I894" s="152"/>
      <c r="J894" s="152"/>
      <c r="K894" s="152"/>
      <c r="L894" s="152"/>
      <c r="M894" s="152"/>
      <c r="N894" s="152"/>
      <c r="O894" s="152"/>
      <c r="P894" s="152"/>
      <c r="Q894" s="152"/>
      <c r="R894" s="152"/>
      <c r="S894" s="152"/>
      <c r="T894" s="152"/>
      <c r="U894" s="152"/>
    </row>
    <row r="895" spans="2:21">
      <c r="B895" s="152"/>
      <c r="C895" s="152"/>
      <c r="D895" s="152"/>
      <c r="E895" s="152"/>
      <c r="F895" s="152"/>
      <c r="G895" s="152"/>
      <c r="H895" s="152"/>
      <c r="I895" s="152"/>
      <c r="J895" s="152"/>
      <c r="K895" s="152"/>
      <c r="L895" s="152"/>
      <c r="M895" s="152"/>
      <c r="N895" s="152"/>
      <c r="O895" s="152"/>
      <c r="P895" s="152"/>
      <c r="Q895" s="152"/>
      <c r="R895" s="152"/>
      <c r="S895" s="152"/>
      <c r="T895" s="152"/>
      <c r="U895" s="152"/>
    </row>
    <row r="896" spans="2:21">
      <c r="B896" s="152"/>
      <c r="C896" s="152"/>
      <c r="D896" s="152"/>
      <c r="E896" s="152"/>
      <c r="F896" s="152"/>
      <c r="G896" s="152"/>
      <c r="H896" s="152"/>
      <c r="I896" s="152"/>
      <c r="J896" s="152"/>
      <c r="K896" s="152"/>
      <c r="L896" s="152"/>
      <c r="M896" s="152"/>
      <c r="N896" s="152"/>
      <c r="O896" s="152"/>
      <c r="P896" s="152"/>
      <c r="Q896" s="152"/>
      <c r="R896" s="152"/>
      <c r="S896" s="152"/>
      <c r="T896" s="152"/>
      <c r="U896" s="152"/>
    </row>
    <row r="897" spans="2:21">
      <c r="B897" s="152"/>
      <c r="C897" s="152"/>
      <c r="D897" s="152"/>
      <c r="E897" s="152"/>
      <c r="F897" s="152"/>
      <c r="G897" s="152"/>
      <c r="H897" s="152"/>
      <c r="I897" s="152"/>
      <c r="J897" s="152"/>
      <c r="K897" s="152"/>
      <c r="L897" s="152"/>
      <c r="M897" s="152"/>
      <c r="N897" s="152"/>
      <c r="O897" s="152"/>
      <c r="P897" s="152"/>
      <c r="Q897" s="152"/>
      <c r="R897" s="152"/>
      <c r="S897" s="152"/>
      <c r="T897" s="152"/>
      <c r="U897" s="152"/>
    </row>
    <row r="898" spans="2:21">
      <c r="B898" s="152"/>
      <c r="C898" s="152"/>
      <c r="D898" s="152"/>
      <c r="E898" s="152"/>
      <c r="F898" s="152"/>
      <c r="G898" s="152"/>
      <c r="H898" s="152"/>
      <c r="I898" s="152"/>
      <c r="J898" s="152"/>
      <c r="K898" s="152"/>
      <c r="L898" s="152"/>
      <c r="M898" s="152"/>
      <c r="N898" s="152"/>
      <c r="O898" s="152"/>
      <c r="P898" s="152"/>
      <c r="Q898" s="152"/>
      <c r="R898" s="152"/>
      <c r="S898" s="152"/>
      <c r="T898" s="152"/>
      <c r="U898" s="152"/>
    </row>
    <row r="899" spans="2:21">
      <c r="B899" s="152"/>
      <c r="C899" s="152"/>
      <c r="D899" s="152"/>
      <c r="E899" s="152"/>
      <c r="F899" s="152"/>
      <c r="G899" s="152"/>
      <c r="H899" s="152"/>
      <c r="I899" s="152"/>
      <c r="J899" s="152"/>
      <c r="K899" s="152"/>
      <c r="L899" s="152"/>
      <c r="M899" s="152"/>
      <c r="N899" s="152"/>
      <c r="O899" s="152"/>
      <c r="P899" s="152"/>
      <c r="Q899" s="152"/>
      <c r="R899" s="152"/>
      <c r="S899" s="152"/>
      <c r="T899" s="152"/>
      <c r="U899" s="152"/>
    </row>
    <row r="900" spans="2:21">
      <c r="B900" s="152"/>
      <c r="C900" s="152"/>
      <c r="D900" s="152"/>
      <c r="E900" s="152"/>
      <c r="F900" s="152"/>
      <c r="G900" s="152"/>
      <c r="H900" s="152"/>
      <c r="I900" s="152"/>
      <c r="J900" s="152"/>
      <c r="K900" s="152"/>
      <c r="L900" s="152"/>
      <c r="M900" s="152"/>
      <c r="N900" s="152"/>
      <c r="O900" s="152"/>
      <c r="P900" s="152"/>
      <c r="Q900" s="152"/>
      <c r="R900" s="152"/>
      <c r="S900" s="152"/>
      <c r="T900" s="152"/>
      <c r="U900" s="152"/>
    </row>
    <row r="901" spans="2:21">
      <c r="B901" s="152"/>
      <c r="C901" s="152"/>
      <c r="D901" s="152"/>
      <c r="E901" s="152"/>
      <c r="F901" s="152"/>
      <c r="G901" s="152"/>
      <c r="H901" s="152"/>
      <c r="I901" s="152"/>
      <c r="J901" s="152"/>
      <c r="K901" s="152"/>
      <c r="L901" s="152"/>
      <c r="M901" s="152"/>
      <c r="N901" s="152"/>
      <c r="O901" s="152"/>
      <c r="P901" s="152"/>
      <c r="Q901" s="152"/>
      <c r="R901" s="152"/>
      <c r="S901" s="152"/>
      <c r="T901" s="152"/>
      <c r="U901" s="152"/>
    </row>
    <row r="902" spans="2:21">
      <c r="B902" s="152"/>
      <c r="C902" s="152"/>
      <c r="D902" s="152"/>
      <c r="E902" s="152"/>
      <c r="F902" s="152"/>
      <c r="G902" s="152"/>
      <c r="H902" s="152"/>
      <c r="I902" s="152"/>
      <c r="J902" s="152"/>
      <c r="K902" s="152"/>
      <c r="L902" s="152"/>
      <c r="M902" s="152"/>
      <c r="N902" s="152"/>
      <c r="O902" s="152"/>
      <c r="P902" s="152"/>
      <c r="Q902" s="152"/>
      <c r="R902" s="152"/>
      <c r="S902" s="152"/>
      <c r="T902" s="152"/>
      <c r="U902" s="152"/>
    </row>
    <row r="903" spans="2:21">
      <c r="B903" s="152"/>
      <c r="C903" s="152"/>
      <c r="D903" s="152"/>
      <c r="E903" s="152"/>
      <c r="F903" s="152"/>
      <c r="G903" s="152"/>
      <c r="H903" s="152"/>
      <c r="I903" s="152"/>
      <c r="J903" s="152"/>
      <c r="K903" s="152"/>
      <c r="L903" s="152"/>
      <c r="M903" s="152"/>
      <c r="N903" s="152"/>
      <c r="O903" s="152"/>
      <c r="P903" s="152"/>
      <c r="Q903" s="152"/>
      <c r="R903" s="152"/>
      <c r="S903" s="152"/>
      <c r="T903" s="152"/>
      <c r="U903" s="152"/>
    </row>
    <row r="904" spans="2:21">
      <c r="B904" s="152"/>
      <c r="C904" s="152"/>
      <c r="D904" s="152"/>
      <c r="E904" s="152"/>
      <c r="F904" s="152"/>
      <c r="G904" s="152"/>
      <c r="H904" s="152"/>
      <c r="I904" s="152"/>
      <c r="J904" s="152"/>
      <c r="K904" s="152"/>
      <c r="L904" s="152"/>
      <c r="M904" s="152"/>
      <c r="N904" s="152"/>
      <c r="O904" s="152"/>
      <c r="P904" s="152"/>
      <c r="Q904" s="152"/>
      <c r="R904" s="152"/>
      <c r="S904" s="152"/>
      <c r="T904" s="152"/>
      <c r="U904" s="152"/>
    </row>
    <row r="905" spans="2:21">
      <c r="B905" s="152"/>
      <c r="C905" s="152"/>
      <c r="D905" s="152"/>
      <c r="E905" s="152"/>
      <c r="F905" s="152"/>
      <c r="G905" s="152"/>
      <c r="H905" s="152"/>
      <c r="I905" s="152"/>
      <c r="J905" s="152"/>
      <c r="K905" s="152"/>
      <c r="L905" s="152"/>
      <c r="M905" s="152"/>
      <c r="N905" s="152"/>
      <c r="O905" s="152"/>
      <c r="P905" s="152"/>
      <c r="Q905" s="152"/>
      <c r="R905" s="152"/>
      <c r="S905" s="152"/>
      <c r="T905" s="152"/>
      <c r="U905" s="152"/>
    </row>
    <row r="906" spans="2:21">
      <c r="B906" s="152"/>
      <c r="C906" s="152"/>
      <c r="D906" s="152"/>
      <c r="E906" s="152"/>
      <c r="F906" s="152"/>
      <c r="G906" s="152"/>
      <c r="H906" s="152"/>
      <c r="I906" s="152"/>
      <c r="J906" s="152"/>
      <c r="K906" s="152"/>
      <c r="L906" s="152"/>
      <c r="M906" s="152"/>
      <c r="N906" s="152"/>
      <c r="O906" s="152"/>
      <c r="P906" s="152"/>
      <c r="Q906" s="152"/>
      <c r="R906" s="152"/>
      <c r="S906" s="152"/>
      <c r="T906" s="152"/>
      <c r="U906" s="152"/>
    </row>
    <row r="907" spans="2:21">
      <c r="B907" s="152"/>
      <c r="C907" s="152"/>
      <c r="D907" s="152"/>
      <c r="E907" s="152"/>
      <c r="F907" s="152"/>
      <c r="G907" s="152"/>
      <c r="H907" s="152"/>
      <c r="I907" s="152"/>
      <c r="J907" s="152"/>
      <c r="K907" s="152"/>
      <c r="L907" s="152"/>
      <c r="M907" s="152"/>
      <c r="N907" s="152"/>
      <c r="O907" s="152"/>
      <c r="P907" s="152"/>
      <c r="Q907" s="152"/>
      <c r="R907" s="152"/>
      <c r="S907" s="152"/>
      <c r="T907" s="152"/>
      <c r="U907" s="152"/>
    </row>
    <row r="908" spans="2:21">
      <c r="B908" s="152"/>
      <c r="C908" s="152"/>
      <c r="D908" s="152"/>
      <c r="E908" s="152"/>
      <c r="F908" s="152"/>
      <c r="G908" s="152"/>
      <c r="H908" s="152"/>
      <c r="I908" s="152"/>
      <c r="J908" s="152"/>
      <c r="K908" s="152"/>
      <c r="L908" s="152"/>
      <c r="M908" s="152"/>
      <c r="N908" s="152"/>
      <c r="O908" s="152"/>
      <c r="P908" s="152"/>
      <c r="Q908" s="152"/>
      <c r="R908" s="152"/>
      <c r="S908" s="152"/>
      <c r="T908" s="152"/>
      <c r="U908" s="152"/>
    </row>
    <row r="909" spans="2:21">
      <c r="B909" s="152"/>
      <c r="C909" s="152"/>
      <c r="D909" s="152"/>
      <c r="E909" s="152"/>
      <c r="F909" s="152"/>
      <c r="G909" s="152"/>
      <c r="H909" s="152"/>
      <c r="I909" s="152"/>
      <c r="J909" s="152"/>
      <c r="K909" s="152"/>
      <c r="L909" s="152"/>
      <c r="M909" s="152"/>
      <c r="N909" s="152"/>
      <c r="O909" s="152"/>
      <c r="P909" s="152"/>
      <c r="Q909" s="152"/>
      <c r="R909" s="152"/>
      <c r="S909" s="152"/>
      <c r="T909" s="152"/>
      <c r="U909" s="152"/>
    </row>
    <row r="910" spans="2:21">
      <c r="B910" s="152"/>
      <c r="C910" s="152"/>
      <c r="D910" s="152"/>
      <c r="E910" s="152"/>
      <c r="F910" s="152"/>
      <c r="G910" s="152"/>
      <c r="H910" s="152"/>
      <c r="I910" s="152"/>
      <c r="J910" s="152"/>
      <c r="K910" s="152"/>
      <c r="L910" s="152"/>
      <c r="M910" s="152"/>
      <c r="N910" s="152"/>
      <c r="O910" s="152"/>
      <c r="P910" s="152"/>
      <c r="Q910" s="152"/>
      <c r="R910" s="152"/>
      <c r="S910" s="152"/>
      <c r="T910" s="152"/>
      <c r="U910" s="152"/>
    </row>
    <row r="911" spans="2:21">
      <c r="B911" s="152"/>
      <c r="C911" s="152"/>
      <c r="D911" s="152"/>
      <c r="E911" s="152"/>
      <c r="F911" s="152"/>
      <c r="G911" s="152"/>
      <c r="H911" s="152"/>
      <c r="I911" s="152"/>
      <c r="J911" s="152"/>
      <c r="K911" s="152"/>
      <c r="L911" s="152"/>
      <c r="M911" s="152"/>
      <c r="N911" s="152"/>
      <c r="O911" s="152"/>
      <c r="P911" s="152"/>
      <c r="Q911" s="152"/>
      <c r="R911" s="152"/>
      <c r="S911" s="152"/>
      <c r="T911" s="152"/>
      <c r="U911" s="152"/>
    </row>
    <row r="912" spans="2:21">
      <c r="B912" s="152"/>
      <c r="C912" s="152"/>
      <c r="D912" s="152"/>
      <c r="E912" s="152"/>
      <c r="F912" s="152"/>
      <c r="G912" s="152"/>
      <c r="H912" s="152"/>
      <c r="I912" s="152"/>
      <c r="J912" s="152"/>
      <c r="K912" s="152"/>
      <c r="L912" s="152"/>
      <c r="M912" s="152"/>
      <c r="N912" s="152"/>
      <c r="O912" s="152"/>
      <c r="P912" s="152"/>
      <c r="Q912" s="152"/>
      <c r="R912" s="152"/>
      <c r="S912" s="152"/>
      <c r="T912" s="152"/>
      <c r="U912" s="152"/>
    </row>
    <row r="913" spans="2:21">
      <c r="B913" s="152"/>
      <c r="C913" s="152"/>
      <c r="D913" s="152"/>
      <c r="E913" s="152"/>
      <c r="F913" s="152"/>
      <c r="G913" s="152"/>
      <c r="H913" s="152"/>
      <c r="I913" s="152"/>
      <c r="J913" s="152"/>
      <c r="K913" s="152"/>
      <c r="L913" s="152"/>
      <c r="M913" s="152"/>
      <c r="N913" s="152"/>
      <c r="O913" s="152"/>
      <c r="P913" s="152"/>
      <c r="Q913" s="152"/>
      <c r="R913" s="152"/>
      <c r="S913" s="152"/>
      <c r="T913" s="152"/>
      <c r="U913" s="152"/>
    </row>
    <row r="914" spans="2:21">
      <c r="B914" s="152"/>
      <c r="C914" s="152"/>
      <c r="D914" s="152"/>
      <c r="E914" s="152"/>
      <c r="F914" s="152"/>
      <c r="G914" s="152"/>
      <c r="H914" s="152"/>
      <c r="I914" s="152"/>
      <c r="J914" s="152"/>
      <c r="K914" s="152"/>
      <c r="L914" s="152"/>
      <c r="M914" s="152"/>
      <c r="N914" s="152"/>
      <c r="O914" s="152"/>
      <c r="P914" s="152"/>
      <c r="Q914" s="152"/>
      <c r="R914" s="152"/>
      <c r="S914" s="152"/>
      <c r="T914" s="152"/>
      <c r="U914" s="152"/>
    </row>
    <row r="915" spans="2:21">
      <c r="B915" s="152"/>
      <c r="C915" s="152"/>
      <c r="D915" s="152"/>
      <c r="E915" s="152"/>
      <c r="F915" s="152"/>
      <c r="G915" s="152"/>
      <c r="H915" s="152"/>
      <c r="I915" s="152"/>
      <c r="J915" s="152"/>
      <c r="K915" s="152"/>
      <c r="L915" s="152"/>
      <c r="M915" s="152"/>
      <c r="N915" s="152"/>
      <c r="O915" s="152"/>
      <c r="P915" s="152"/>
      <c r="Q915" s="152"/>
      <c r="R915" s="152"/>
      <c r="S915" s="152"/>
      <c r="T915" s="152"/>
      <c r="U915" s="152"/>
    </row>
    <row r="916" spans="2:21">
      <c r="B916" s="152"/>
      <c r="C916" s="152"/>
      <c r="D916" s="152"/>
      <c r="E916" s="152"/>
      <c r="F916" s="152"/>
      <c r="G916" s="152"/>
      <c r="H916" s="152"/>
      <c r="I916" s="152"/>
      <c r="J916" s="152"/>
      <c r="K916" s="152"/>
      <c r="L916" s="152"/>
      <c r="M916" s="152"/>
      <c r="N916" s="152"/>
      <c r="O916" s="152"/>
      <c r="P916" s="152"/>
      <c r="Q916" s="152"/>
      <c r="R916" s="152"/>
      <c r="S916" s="152"/>
      <c r="T916" s="152"/>
      <c r="U916" s="152"/>
    </row>
    <row r="917" spans="2:21">
      <c r="B917" s="152"/>
      <c r="C917" s="152"/>
      <c r="D917" s="152"/>
      <c r="E917" s="152"/>
      <c r="F917" s="152"/>
      <c r="G917" s="152"/>
      <c r="H917" s="152"/>
      <c r="I917" s="152"/>
      <c r="J917" s="152"/>
      <c r="K917" s="152"/>
      <c r="L917" s="152"/>
      <c r="M917" s="152"/>
      <c r="N917" s="152"/>
      <c r="O917" s="152"/>
      <c r="P917" s="152"/>
      <c r="Q917" s="152"/>
      <c r="R917" s="152"/>
      <c r="S917" s="152"/>
      <c r="T917" s="152"/>
      <c r="U917" s="152"/>
    </row>
    <row r="918" spans="2:21">
      <c r="B918" s="152"/>
      <c r="C918" s="152"/>
      <c r="D918" s="152"/>
      <c r="E918" s="152"/>
      <c r="F918" s="152"/>
      <c r="G918" s="152"/>
      <c r="H918" s="152"/>
      <c r="I918" s="152"/>
      <c r="J918" s="152"/>
      <c r="K918" s="152"/>
      <c r="L918" s="152"/>
      <c r="M918" s="152"/>
      <c r="N918" s="152"/>
      <c r="O918" s="152"/>
      <c r="P918" s="152"/>
      <c r="Q918" s="152"/>
      <c r="R918" s="152"/>
      <c r="S918" s="152"/>
      <c r="T918" s="152"/>
      <c r="U918" s="152"/>
    </row>
    <row r="919" spans="2:21">
      <c r="B919" s="152"/>
      <c r="C919" s="152"/>
      <c r="D919" s="152"/>
      <c r="E919" s="152"/>
      <c r="F919" s="152"/>
      <c r="G919" s="152"/>
      <c r="H919" s="152"/>
      <c r="I919" s="152"/>
      <c r="J919" s="152"/>
      <c r="K919" s="152"/>
      <c r="L919" s="152"/>
      <c r="M919" s="152"/>
      <c r="N919" s="152"/>
      <c r="O919" s="152"/>
      <c r="P919" s="152"/>
      <c r="Q919" s="152"/>
      <c r="R919" s="152"/>
      <c r="S919" s="152"/>
      <c r="T919" s="152"/>
      <c r="U919" s="152"/>
    </row>
    <row r="920" spans="2:21">
      <c r="B920" s="152"/>
      <c r="C920" s="152"/>
      <c r="D920" s="152"/>
      <c r="E920" s="152"/>
      <c r="F920" s="152"/>
      <c r="G920" s="152"/>
      <c r="H920" s="152"/>
      <c r="I920" s="152"/>
      <c r="J920" s="152"/>
      <c r="K920" s="152"/>
      <c r="L920" s="152"/>
      <c r="M920" s="152"/>
      <c r="N920" s="152"/>
      <c r="O920" s="152"/>
      <c r="P920" s="152"/>
      <c r="Q920" s="152"/>
      <c r="R920" s="152"/>
      <c r="S920" s="152"/>
      <c r="T920" s="152"/>
      <c r="U920" s="152"/>
    </row>
    <row r="921" spans="2:21">
      <c r="B921" s="152"/>
      <c r="C921" s="152"/>
      <c r="D921" s="152"/>
      <c r="E921" s="152"/>
      <c r="F921" s="152"/>
      <c r="G921" s="152"/>
      <c r="H921" s="152"/>
      <c r="I921" s="152"/>
      <c r="J921" s="152"/>
      <c r="K921" s="152"/>
      <c r="L921" s="152"/>
      <c r="M921" s="152"/>
      <c r="N921" s="152"/>
      <c r="O921" s="152"/>
      <c r="P921" s="152"/>
      <c r="Q921" s="152"/>
      <c r="R921" s="152"/>
      <c r="S921" s="152"/>
      <c r="T921" s="152"/>
      <c r="U921" s="152"/>
    </row>
    <row r="922" spans="2:21">
      <c r="B922" s="152"/>
      <c r="C922" s="152"/>
      <c r="D922" s="152"/>
      <c r="E922" s="152"/>
      <c r="F922" s="152"/>
      <c r="G922" s="152"/>
      <c r="H922" s="152"/>
      <c r="I922" s="152"/>
      <c r="J922" s="152"/>
      <c r="K922" s="152"/>
      <c r="L922" s="152"/>
      <c r="M922" s="152"/>
      <c r="N922" s="152"/>
      <c r="O922" s="152"/>
      <c r="P922" s="152"/>
      <c r="Q922" s="152"/>
      <c r="R922" s="152"/>
      <c r="S922" s="152"/>
      <c r="T922" s="152"/>
      <c r="U922" s="152"/>
    </row>
    <row r="923" spans="2:21">
      <c r="B923" s="152"/>
      <c r="C923" s="152"/>
      <c r="D923" s="152"/>
      <c r="E923" s="152"/>
      <c r="F923" s="152"/>
      <c r="G923" s="152"/>
      <c r="H923" s="152"/>
      <c r="I923" s="152"/>
      <c r="J923" s="152"/>
      <c r="K923" s="152"/>
      <c r="L923" s="152"/>
      <c r="M923" s="152"/>
      <c r="N923" s="152"/>
      <c r="O923" s="152"/>
      <c r="P923" s="152"/>
      <c r="Q923" s="152"/>
      <c r="R923" s="152"/>
      <c r="S923" s="152"/>
      <c r="T923" s="152"/>
      <c r="U923" s="152"/>
    </row>
    <row r="924" spans="2:21">
      <c r="B924" s="152"/>
      <c r="C924" s="152"/>
      <c r="D924" s="152"/>
      <c r="E924" s="152"/>
      <c r="F924" s="152"/>
      <c r="G924" s="152"/>
      <c r="H924" s="152"/>
      <c r="I924" s="152"/>
      <c r="J924" s="152"/>
      <c r="K924" s="152"/>
      <c r="L924" s="152"/>
      <c r="M924" s="152"/>
      <c r="N924" s="152"/>
      <c r="O924" s="152"/>
      <c r="P924" s="152"/>
      <c r="Q924" s="152"/>
      <c r="R924" s="152"/>
      <c r="S924" s="152"/>
      <c r="T924" s="152"/>
      <c r="U924" s="152"/>
    </row>
    <row r="925" spans="2:21">
      <c r="B925" s="152"/>
      <c r="C925" s="152"/>
      <c r="D925" s="152"/>
      <c r="E925" s="152"/>
      <c r="F925" s="152"/>
      <c r="G925" s="152"/>
      <c r="H925" s="152"/>
      <c r="I925" s="152"/>
      <c r="J925" s="152"/>
      <c r="K925" s="152"/>
      <c r="L925" s="152"/>
      <c r="M925" s="152"/>
      <c r="N925" s="152"/>
      <c r="O925" s="152"/>
      <c r="P925" s="152"/>
      <c r="Q925" s="152"/>
      <c r="R925" s="152"/>
      <c r="S925" s="152"/>
      <c r="T925" s="152"/>
      <c r="U925" s="152"/>
    </row>
    <row r="926" spans="2:21">
      <c r="B926" s="152"/>
      <c r="C926" s="152"/>
      <c r="D926" s="152"/>
      <c r="E926" s="152"/>
      <c r="F926" s="152"/>
      <c r="G926" s="152"/>
      <c r="H926" s="152"/>
      <c r="I926" s="152"/>
      <c r="J926" s="152"/>
      <c r="K926" s="152"/>
      <c r="L926" s="152"/>
      <c r="M926" s="152"/>
      <c r="N926" s="152"/>
      <c r="O926" s="152"/>
      <c r="P926" s="152"/>
      <c r="Q926" s="152"/>
      <c r="R926" s="152"/>
      <c r="S926" s="152"/>
      <c r="T926" s="152"/>
      <c r="U926" s="152"/>
    </row>
    <row r="927" spans="2:21">
      <c r="B927" s="152"/>
      <c r="C927" s="152"/>
      <c r="D927" s="152"/>
      <c r="E927" s="152"/>
      <c r="F927" s="152"/>
      <c r="G927" s="152"/>
      <c r="H927" s="152"/>
      <c r="I927" s="152"/>
      <c r="J927" s="152"/>
      <c r="K927" s="152"/>
      <c r="L927" s="152"/>
      <c r="M927" s="152"/>
      <c r="N927" s="152"/>
      <c r="O927" s="152"/>
      <c r="P927" s="152"/>
      <c r="Q927" s="152"/>
      <c r="R927" s="152"/>
      <c r="S927" s="152"/>
      <c r="T927" s="152"/>
      <c r="U927" s="152"/>
    </row>
    <row r="928" spans="2:21">
      <c r="B928" s="152"/>
      <c r="C928" s="152"/>
      <c r="D928" s="152"/>
      <c r="E928" s="152"/>
      <c r="F928" s="152"/>
      <c r="G928" s="152"/>
      <c r="H928" s="152"/>
      <c r="I928" s="152"/>
      <c r="J928" s="152"/>
      <c r="K928" s="152"/>
      <c r="L928" s="152"/>
      <c r="M928" s="152"/>
      <c r="N928" s="152"/>
      <c r="O928" s="152"/>
      <c r="P928" s="152"/>
      <c r="Q928" s="152"/>
      <c r="R928" s="152"/>
      <c r="S928" s="152"/>
      <c r="T928" s="152"/>
      <c r="U928" s="152"/>
    </row>
    <row r="929" spans="2:21">
      <c r="B929" s="152"/>
      <c r="C929" s="152"/>
      <c r="D929" s="152"/>
      <c r="E929" s="152"/>
      <c r="F929" s="152"/>
      <c r="G929" s="152"/>
      <c r="H929" s="152"/>
      <c r="I929" s="152"/>
      <c r="J929" s="152"/>
      <c r="K929" s="152"/>
      <c r="L929" s="152"/>
      <c r="M929" s="152"/>
      <c r="N929" s="152"/>
      <c r="O929" s="152"/>
      <c r="P929" s="152"/>
      <c r="Q929" s="152"/>
      <c r="R929" s="152"/>
      <c r="S929" s="152"/>
      <c r="T929" s="152"/>
      <c r="U929" s="152"/>
    </row>
    <row r="930" spans="2:21">
      <c r="B930" s="152"/>
      <c r="C930" s="152"/>
      <c r="D930" s="152"/>
      <c r="E930" s="152"/>
      <c r="F930" s="152"/>
      <c r="G930" s="152"/>
      <c r="H930" s="152"/>
      <c r="I930" s="152"/>
      <c r="J930" s="152"/>
      <c r="K930" s="152"/>
      <c r="L930" s="152"/>
      <c r="M930" s="152"/>
      <c r="N930" s="152"/>
      <c r="O930" s="152"/>
      <c r="P930" s="152"/>
      <c r="Q930" s="152"/>
      <c r="R930" s="152"/>
      <c r="S930" s="152"/>
      <c r="T930" s="152"/>
      <c r="U930" s="152"/>
    </row>
    <row r="931" spans="2:21">
      <c r="B931" s="152"/>
      <c r="C931" s="152"/>
      <c r="D931" s="152"/>
      <c r="E931" s="152"/>
      <c r="F931" s="152"/>
      <c r="G931" s="152"/>
      <c r="H931" s="152"/>
      <c r="I931" s="152"/>
      <c r="J931" s="152"/>
      <c r="K931" s="152"/>
      <c r="L931" s="152"/>
      <c r="M931" s="152"/>
      <c r="N931" s="152"/>
      <c r="O931" s="152"/>
      <c r="P931" s="152"/>
      <c r="Q931" s="152"/>
      <c r="R931" s="152"/>
      <c r="S931" s="152"/>
      <c r="T931" s="152"/>
      <c r="U931" s="152"/>
    </row>
    <row r="932" spans="2:21">
      <c r="B932" s="152"/>
      <c r="C932" s="152"/>
      <c r="D932" s="152"/>
      <c r="E932" s="152"/>
      <c r="F932" s="152"/>
      <c r="G932" s="152"/>
      <c r="H932" s="152"/>
      <c r="I932" s="152"/>
      <c r="J932" s="152"/>
      <c r="K932" s="152"/>
      <c r="L932" s="152"/>
      <c r="M932" s="152"/>
      <c r="N932" s="152"/>
      <c r="O932" s="152"/>
      <c r="P932" s="152"/>
      <c r="Q932" s="152"/>
      <c r="R932" s="152"/>
      <c r="S932" s="152"/>
      <c r="T932" s="152"/>
      <c r="U932" s="152"/>
    </row>
    <row r="933" spans="2:21">
      <c r="B933" s="152"/>
      <c r="C933" s="152"/>
      <c r="D933" s="152"/>
      <c r="E933" s="152"/>
      <c r="F933" s="152"/>
      <c r="G933" s="152"/>
      <c r="H933" s="152"/>
      <c r="I933" s="152"/>
      <c r="J933" s="152"/>
      <c r="K933" s="152"/>
      <c r="L933" s="152"/>
      <c r="M933" s="152"/>
      <c r="N933" s="152"/>
      <c r="O933" s="152"/>
      <c r="P933" s="152"/>
      <c r="Q933" s="152"/>
      <c r="R933" s="152"/>
      <c r="S933" s="152"/>
      <c r="T933" s="152"/>
      <c r="U933" s="152"/>
    </row>
    <row r="934" spans="2:21">
      <c r="B934" s="152"/>
      <c r="C934" s="152"/>
      <c r="D934" s="152"/>
      <c r="E934" s="152"/>
      <c r="F934" s="152"/>
      <c r="G934" s="152"/>
      <c r="H934" s="152"/>
      <c r="I934" s="152"/>
      <c r="J934" s="152"/>
      <c r="K934" s="152"/>
      <c r="L934" s="152"/>
      <c r="M934" s="152"/>
      <c r="N934" s="152"/>
      <c r="O934" s="152"/>
      <c r="P934" s="152"/>
      <c r="Q934" s="152"/>
      <c r="R934" s="152"/>
      <c r="S934" s="152"/>
      <c r="T934" s="152"/>
      <c r="U934" s="152"/>
    </row>
    <row r="935" spans="2:21">
      <c r="B935" s="152"/>
      <c r="C935" s="152"/>
      <c r="D935" s="152"/>
      <c r="E935" s="152"/>
      <c r="F935" s="152"/>
      <c r="G935" s="152"/>
      <c r="H935" s="152"/>
      <c r="I935" s="152"/>
      <c r="J935" s="152"/>
      <c r="K935" s="152"/>
      <c r="L935" s="152"/>
      <c r="M935" s="152"/>
      <c r="N935" s="152"/>
      <c r="O935" s="152"/>
      <c r="P935" s="152"/>
      <c r="Q935" s="152"/>
      <c r="R935" s="152"/>
      <c r="S935" s="152"/>
      <c r="T935" s="152"/>
      <c r="U935" s="152"/>
    </row>
    <row r="936" spans="2:21">
      <c r="B936" s="152"/>
      <c r="C936" s="152"/>
      <c r="D936" s="152"/>
      <c r="E936" s="152"/>
      <c r="F936" s="152"/>
      <c r="G936" s="152"/>
      <c r="H936" s="152"/>
      <c r="I936" s="152"/>
      <c r="J936" s="152"/>
      <c r="K936" s="152"/>
      <c r="L936" s="152"/>
      <c r="M936" s="152"/>
      <c r="N936" s="152"/>
      <c r="O936" s="152"/>
      <c r="P936" s="152"/>
      <c r="Q936" s="152"/>
      <c r="R936" s="152"/>
      <c r="S936" s="152"/>
      <c r="T936" s="152"/>
      <c r="U936" s="152"/>
    </row>
    <row r="937" spans="2:21">
      <c r="B937" s="152"/>
      <c r="C937" s="152"/>
      <c r="D937" s="152"/>
      <c r="E937" s="152"/>
      <c r="F937" s="152"/>
      <c r="G937" s="152"/>
      <c r="H937" s="152"/>
      <c r="I937" s="152"/>
      <c r="J937" s="152"/>
      <c r="K937" s="152"/>
      <c r="L937" s="152"/>
      <c r="M937" s="152"/>
      <c r="N937" s="152"/>
      <c r="O937" s="152"/>
      <c r="P937" s="152"/>
      <c r="Q937" s="152"/>
      <c r="R937" s="152"/>
      <c r="S937" s="152"/>
      <c r="T937" s="152"/>
      <c r="U937" s="152"/>
    </row>
    <row r="938" spans="2:21">
      <c r="B938" s="152"/>
      <c r="C938" s="152"/>
      <c r="D938" s="152"/>
      <c r="E938" s="152"/>
      <c r="F938" s="152"/>
      <c r="G938" s="152"/>
      <c r="H938" s="152"/>
      <c r="I938" s="152"/>
      <c r="J938" s="152"/>
      <c r="K938" s="152"/>
      <c r="L938" s="152"/>
      <c r="M938" s="152"/>
      <c r="N938" s="152"/>
      <c r="O938" s="152"/>
      <c r="P938" s="152"/>
      <c r="Q938" s="152"/>
      <c r="R938" s="152"/>
      <c r="S938" s="152"/>
      <c r="T938" s="152"/>
      <c r="U938" s="152"/>
    </row>
    <row r="939" spans="2:21">
      <c r="B939" s="152"/>
      <c r="C939" s="152"/>
      <c r="D939" s="152"/>
      <c r="E939" s="152"/>
      <c r="F939" s="152"/>
      <c r="G939" s="152"/>
      <c r="H939" s="152"/>
      <c r="I939" s="152"/>
      <c r="J939" s="152"/>
      <c r="K939" s="152"/>
      <c r="L939" s="152"/>
      <c r="M939" s="152"/>
      <c r="N939" s="152"/>
      <c r="O939" s="152"/>
      <c r="P939" s="152"/>
      <c r="Q939" s="152"/>
      <c r="R939" s="152"/>
      <c r="S939" s="152"/>
      <c r="T939" s="152"/>
      <c r="U939" s="152"/>
    </row>
    <row r="940" spans="2:21">
      <c r="B940" s="152"/>
      <c r="C940" s="152"/>
      <c r="D940" s="152"/>
      <c r="E940" s="152"/>
      <c r="F940" s="152"/>
      <c r="G940" s="152"/>
      <c r="H940" s="152"/>
      <c r="I940" s="152"/>
      <c r="J940" s="152"/>
      <c r="K940" s="152"/>
      <c r="L940" s="152"/>
      <c r="M940" s="152"/>
      <c r="N940" s="152"/>
      <c r="O940" s="152"/>
      <c r="P940" s="152"/>
      <c r="Q940" s="152"/>
      <c r="R940" s="152"/>
      <c r="S940" s="152"/>
      <c r="T940" s="152"/>
      <c r="U940" s="152"/>
    </row>
    <row r="941" spans="2:21">
      <c r="B941" s="152"/>
      <c r="C941" s="152"/>
      <c r="D941" s="152"/>
      <c r="E941" s="152"/>
      <c r="F941" s="152"/>
      <c r="G941" s="152"/>
      <c r="H941" s="152"/>
      <c r="I941" s="152"/>
      <c r="J941" s="152"/>
      <c r="K941" s="152"/>
      <c r="L941" s="152"/>
      <c r="M941" s="152"/>
      <c r="N941" s="152"/>
      <c r="O941" s="152"/>
      <c r="P941" s="152"/>
      <c r="Q941" s="152"/>
      <c r="R941" s="152"/>
      <c r="S941" s="152"/>
      <c r="T941" s="152"/>
      <c r="U941" s="152"/>
    </row>
    <row r="942" spans="2:21">
      <c r="B942" s="152"/>
      <c r="C942" s="152"/>
      <c r="D942" s="152"/>
      <c r="E942" s="152"/>
      <c r="F942" s="152"/>
      <c r="G942" s="152"/>
      <c r="H942" s="152"/>
      <c r="I942" s="152"/>
      <c r="J942" s="152"/>
      <c r="K942" s="152"/>
      <c r="L942" s="152"/>
      <c r="M942" s="152"/>
      <c r="N942" s="152"/>
      <c r="O942" s="152"/>
      <c r="P942" s="152"/>
      <c r="Q942" s="152"/>
      <c r="R942" s="152"/>
      <c r="S942" s="152"/>
      <c r="T942" s="152"/>
      <c r="U942" s="152"/>
    </row>
    <row r="943" spans="2:21">
      <c r="B943" s="152"/>
      <c r="C943" s="152"/>
      <c r="D943" s="152"/>
      <c r="E943" s="152"/>
      <c r="F943" s="152"/>
      <c r="G943" s="152"/>
      <c r="H943" s="152"/>
      <c r="I943" s="152"/>
      <c r="J943" s="152"/>
      <c r="K943" s="152"/>
      <c r="L943" s="152"/>
      <c r="M943" s="152"/>
      <c r="N943" s="152"/>
      <c r="O943" s="152"/>
      <c r="P943" s="152"/>
      <c r="Q943" s="152"/>
      <c r="R943" s="152"/>
      <c r="S943" s="152"/>
      <c r="T943" s="152"/>
      <c r="U943" s="152"/>
    </row>
    <row r="944" spans="2:21">
      <c r="B944" s="152"/>
      <c r="C944" s="152"/>
      <c r="D944" s="152"/>
      <c r="E944" s="152"/>
      <c r="F944" s="152"/>
      <c r="G944" s="152"/>
      <c r="H944" s="152"/>
      <c r="I944" s="152"/>
      <c r="J944" s="152"/>
      <c r="K944" s="152"/>
      <c r="L944" s="152"/>
      <c r="M944" s="152"/>
      <c r="N944" s="152"/>
      <c r="O944" s="152"/>
      <c r="P944" s="152"/>
      <c r="Q944" s="152"/>
      <c r="R944" s="152"/>
      <c r="S944" s="152"/>
      <c r="T944" s="152"/>
      <c r="U944" s="152"/>
    </row>
    <row r="945" spans="2:21">
      <c r="B945" s="152"/>
      <c r="C945" s="152"/>
      <c r="D945" s="152"/>
      <c r="E945" s="152"/>
      <c r="F945" s="152"/>
      <c r="G945" s="152"/>
      <c r="H945" s="152"/>
      <c r="I945" s="152"/>
      <c r="J945" s="152"/>
      <c r="K945" s="152"/>
      <c r="L945" s="152"/>
      <c r="M945" s="152"/>
      <c r="N945" s="152"/>
      <c r="O945" s="152"/>
      <c r="P945" s="152"/>
      <c r="Q945" s="152"/>
      <c r="R945" s="152"/>
      <c r="S945" s="152"/>
      <c r="T945" s="152"/>
      <c r="U945" s="152"/>
    </row>
    <row r="946" spans="2:21">
      <c r="B946" s="152"/>
      <c r="C946" s="152"/>
      <c r="D946" s="152"/>
      <c r="E946" s="152"/>
      <c r="F946" s="152"/>
      <c r="G946" s="152"/>
      <c r="H946" s="152"/>
      <c r="I946" s="152"/>
      <c r="J946" s="152"/>
      <c r="K946" s="152"/>
      <c r="L946" s="152"/>
      <c r="M946" s="152"/>
      <c r="N946" s="152"/>
      <c r="O946" s="152"/>
      <c r="P946" s="152"/>
      <c r="Q946" s="152"/>
      <c r="R946" s="152"/>
      <c r="S946" s="152"/>
      <c r="T946" s="152"/>
      <c r="U946" s="152"/>
    </row>
    <row r="947" spans="2:21">
      <c r="B947" s="152"/>
      <c r="C947" s="152"/>
      <c r="D947" s="152"/>
      <c r="E947" s="152"/>
      <c r="F947" s="152"/>
      <c r="G947" s="152"/>
      <c r="H947" s="152"/>
      <c r="I947" s="152"/>
      <c r="J947" s="152"/>
      <c r="K947" s="152"/>
      <c r="L947" s="152"/>
      <c r="M947" s="152"/>
      <c r="N947" s="152"/>
      <c r="O947" s="152"/>
      <c r="P947" s="152"/>
      <c r="Q947" s="152"/>
      <c r="R947" s="152"/>
      <c r="S947" s="152"/>
      <c r="T947" s="152"/>
      <c r="U947" s="152"/>
    </row>
    <row r="948" spans="2:21">
      <c r="B948" s="152"/>
      <c r="C948" s="152"/>
      <c r="D948" s="152"/>
      <c r="E948" s="152"/>
      <c r="F948" s="152"/>
      <c r="G948" s="152"/>
      <c r="H948" s="152"/>
      <c r="I948" s="152"/>
      <c r="J948" s="152"/>
      <c r="K948" s="152"/>
      <c r="L948" s="152"/>
      <c r="M948" s="152"/>
      <c r="N948" s="152"/>
      <c r="O948" s="152"/>
      <c r="P948" s="152"/>
      <c r="Q948" s="152"/>
      <c r="R948" s="152"/>
      <c r="S948" s="152"/>
      <c r="T948" s="152"/>
      <c r="U948" s="152"/>
    </row>
    <row r="949" spans="2:21">
      <c r="B949" s="152"/>
      <c r="C949" s="152"/>
      <c r="D949" s="152"/>
      <c r="E949" s="152"/>
      <c r="F949" s="152"/>
      <c r="G949" s="152"/>
      <c r="H949" s="152"/>
      <c r="I949" s="152"/>
      <c r="J949" s="152"/>
      <c r="K949" s="152"/>
      <c r="L949" s="152"/>
      <c r="M949" s="152"/>
      <c r="N949" s="152"/>
      <c r="O949" s="152"/>
      <c r="P949" s="152"/>
      <c r="Q949" s="152"/>
      <c r="R949" s="152"/>
      <c r="S949" s="152"/>
      <c r="T949" s="152"/>
      <c r="U949" s="152"/>
    </row>
    <row r="950" spans="2:21">
      <c r="B950" s="152"/>
      <c r="C950" s="152"/>
      <c r="D950" s="152"/>
      <c r="E950" s="152"/>
      <c r="F950" s="152"/>
      <c r="G950" s="152"/>
      <c r="H950" s="152"/>
      <c r="I950" s="152"/>
      <c r="J950" s="152"/>
      <c r="K950" s="152"/>
      <c r="L950" s="152"/>
      <c r="M950" s="152"/>
      <c r="N950" s="152"/>
      <c r="O950" s="152"/>
      <c r="P950" s="152"/>
      <c r="Q950" s="152"/>
      <c r="R950" s="152"/>
      <c r="S950" s="152"/>
      <c r="T950" s="152"/>
      <c r="U950" s="152"/>
    </row>
    <row r="951" spans="2:21">
      <c r="B951" s="152"/>
      <c r="C951" s="152"/>
      <c r="D951" s="152"/>
      <c r="E951" s="152"/>
      <c r="F951" s="152"/>
      <c r="G951" s="152"/>
      <c r="H951" s="152"/>
      <c r="I951" s="152"/>
      <c r="J951" s="152"/>
      <c r="K951" s="152"/>
      <c r="L951" s="152"/>
      <c r="M951" s="152"/>
      <c r="N951" s="152"/>
      <c r="O951" s="152"/>
      <c r="P951" s="152"/>
      <c r="Q951" s="152"/>
      <c r="R951" s="152"/>
      <c r="S951" s="152"/>
      <c r="T951" s="152"/>
      <c r="U951" s="152"/>
    </row>
    <row r="952" spans="2:21">
      <c r="B952" s="152"/>
      <c r="C952" s="152"/>
      <c r="D952" s="152"/>
      <c r="E952" s="152"/>
      <c r="F952" s="152"/>
      <c r="G952" s="152"/>
      <c r="H952" s="152"/>
      <c r="I952" s="152"/>
      <c r="J952" s="152"/>
      <c r="K952" s="152"/>
      <c r="L952" s="152"/>
      <c r="M952" s="152"/>
      <c r="N952" s="152"/>
      <c r="O952" s="152"/>
      <c r="P952" s="152"/>
      <c r="Q952" s="152"/>
      <c r="R952" s="152"/>
      <c r="S952" s="152"/>
      <c r="T952" s="152"/>
      <c r="U952" s="152"/>
    </row>
    <row r="953" spans="2:21">
      <c r="B953" s="152"/>
      <c r="C953" s="152"/>
      <c r="D953" s="152"/>
      <c r="E953" s="152"/>
      <c r="F953" s="152"/>
      <c r="G953" s="152"/>
      <c r="H953" s="152"/>
      <c r="I953" s="152"/>
      <c r="J953" s="152"/>
      <c r="K953" s="152"/>
      <c r="L953" s="152"/>
      <c r="M953" s="152"/>
      <c r="N953" s="152"/>
      <c r="O953" s="152"/>
      <c r="P953" s="152"/>
      <c r="Q953" s="152"/>
      <c r="R953" s="152"/>
      <c r="S953" s="152"/>
      <c r="T953" s="152"/>
      <c r="U953" s="152"/>
    </row>
    <row r="954" spans="2:21">
      <c r="B954" s="152"/>
      <c r="C954" s="152"/>
      <c r="D954" s="152"/>
      <c r="E954" s="152"/>
      <c r="F954" s="152"/>
      <c r="G954" s="152"/>
      <c r="H954" s="152"/>
      <c r="I954" s="152"/>
      <c r="J954" s="152"/>
      <c r="K954" s="152"/>
      <c r="L954" s="152"/>
      <c r="M954" s="152"/>
      <c r="N954" s="152"/>
      <c r="O954" s="152"/>
      <c r="P954" s="152"/>
      <c r="Q954" s="152"/>
      <c r="R954" s="152"/>
      <c r="S954" s="152"/>
      <c r="T954" s="152"/>
      <c r="U954" s="152"/>
    </row>
    <row r="955" spans="2:21">
      <c r="B955" s="152"/>
      <c r="C955" s="152"/>
      <c r="D955" s="152"/>
      <c r="E955" s="152"/>
      <c r="F955" s="152"/>
      <c r="G955" s="152"/>
      <c r="H955" s="152"/>
      <c r="I955" s="152"/>
      <c r="J955" s="152"/>
      <c r="K955" s="152"/>
      <c r="L955" s="152"/>
      <c r="M955" s="152"/>
      <c r="N955" s="152"/>
      <c r="O955" s="152"/>
      <c r="P955" s="152"/>
      <c r="Q955" s="152"/>
      <c r="R955" s="152"/>
      <c r="S955" s="152"/>
      <c r="T955" s="152"/>
      <c r="U955" s="152"/>
    </row>
    <row r="956" spans="2:21">
      <c r="B956" s="152"/>
      <c r="C956" s="152"/>
      <c r="D956" s="152"/>
      <c r="E956" s="152"/>
      <c r="F956" s="152"/>
      <c r="G956" s="152"/>
      <c r="H956" s="152"/>
      <c r="I956" s="152"/>
      <c r="J956" s="152"/>
      <c r="K956" s="152"/>
      <c r="L956" s="152"/>
      <c r="M956" s="152"/>
      <c r="N956" s="152"/>
      <c r="O956" s="152"/>
      <c r="P956" s="152"/>
      <c r="Q956" s="152"/>
      <c r="R956" s="152"/>
      <c r="S956" s="152"/>
      <c r="T956" s="152"/>
      <c r="U956" s="152"/>
    </row>
    <row r="957" spans="2:21">
      <c r="B957" s="152"/>
      <c r="C957" s="152"/>
      <c r="D957" s="152"/>
      <c r="E957" s="152"/>
      <c r="F957" s="152"/>
      <c r="G957" s="152"/>
      <c r="H957" s="152"/>
      <c r="I957" s="152"/>
      <c r="J957" s="152"/>
      <c r="K957" s="152"/>
      <c r="L957" s="152"/>
      <c r="M957" s="152"/>
      <c r="N957" s="152"/>
      <c r="O957" s="152"/>
      <c r="P957" s="152"/>
      <c r="Q957" s="152"/>
      <c r="R957" s="152"/>
      <c r="S957" s="152"/>
      <c r="T957" s="152"/>
      <c r="U957" s="152"/>
    </row>
    <row r="958" spans="2:21">
      <c r="B958" s="152"/>
      <c r="C958" s="152"/>
      <c r="D958" s="152"/>
      <c r="E958" s="152"/>
      <c r="F958" s="152"/>
      <c r="G958" s="152"/>
      <c r="H958" s="152"/>
      <c r="I958" s="152"/>
      <c r="J958" s="152"/>
      <c r="K958" s="152"/>
      <c r="L958" s="152"/>
      <c r="M958" s="152"/>
      <c r="N958" s="152"/>
      <c r="O958" s="152"/>
      <c r="P958" s="152"/>
      <c r="Q958" s="152"/>
      <c r="R958" s="152"/>
      <c r="S958" s="152"/>
      <c r="T958" s="152"/>
      <c r="U958" s="152"/>
    </row>
    <row r="959" spans="2:21">
      <c r="B959" s="152"/>
      <c r="C959" s="152"/>
      <c r="D959" s="152"/>
      <c r="E959" s="152"/>
      <c r="F959" s="152"/>
      <c r="G959" s="152"/>
      <c r="H959" s="152"/>
      <c r="I959" s="152"/>
      <c r="J959" s="152"/>
      <c r="K959" s="152"/>
      <c r="L959" s="152"/>
      <c r="M959" s="152"/>
      <c r="N959" s="152"/>
      <c r="O959" s="152"/>
      <c r="P959" s="152"/>
      <c r="Q959" s="152"/>
      <c r="R959" s="152"/>
      <c r="S959" s="152"/>
      <c r="T959" s="152"/>
      <c r="U959" s="152"/>
    </row>
    <row r="960" spans="2:21">
      <c r="B960" s="152"/>
      <c r="C960" s="152"/>
      <c r="D960" s="152"/>
      <c r="E960" s="152"/>
      <c r="F960" s="152"/>
      <c r="G960" s="152"/>
      <c r="H960" s="152"/>
      <c r="I960" s="152"/>
      <c r="J960" s="152"/>
      <c r="K960" s="152"/>
      <c r="L960" s="152"/>
      <c r="M960" s="152"/>
      <c r="N960" s="152"/>
      <c r="O960" s="152"/>
      <c r="P960" s="152"/>
      <c r="Q960" s="152"/>
      <c r="R960" s="152"/>
      <c r="S960" s="152"/>
      <c r="T960" s="152"/>
      <c r="U960" s="152"/>
    </row>
    <row r="961" spans="2:21">
      <c r="B961" s="152"/>
      <c r="C961" s="152"/>
      <c r="D961" s="152"/>
      <c r="E961" s="152"/>
      <c r="F961" s="152"/>
      <c r="G961" s="152"/>
      <c r="H961" s="152"/>
      <c r="I961" s="152"/>
      <c r="J961" s="152"/>
      <c r="K961" s="152"/>
      <c r="L961" s="152"/>
      <c r="M961" s="152"/>
      <c r="N961" s="152"/>
      <c r="O961" s="152"/>
      <c r="P961" s="152"/>
      <c r="Q961" s="152"/>
      <c r="R961" s="152"/>
      <c r="S961" s="152"/>
      <c r="T961" s="152"/>
      <c r="U961" s="152"/>
    </row>
    <row r="962" spans="2:21">
      <c r="B962" s="152"/>
      <c r="C962" s="152"/>
      <c r="D962" s="152"/>
      <c r="E962" s="152"/>
      <c r="F962" s="152"/>
      <c r="G962" s="152"/>
      <c r="H962" s="152"/>
      <c r="I962" s="152"/>
      <c r="J962" s="152"/>
      <c r="K962" s="152"/>
      <c r="L962" s="152"/>
      <c r="M962" s="152"/>
      <c r="N962" s="152"/>
      <c r="O962" s="152"/>
      <c r="P962" s="152"/>
      <c r="Q962" s="152"/>
      <c r="R962" s="152"/>
      <c r="S962" s="152"/>
      <c r="T962" s="152"/>
      <c r="U962" s="152"/>
    </row>
    <row r="963" spans="2:21">
      <c r="B963" s="152"/>
      <c r="C963" s="152"/>
      <c r="D963" s="152"/>
      <c r="E963" s="152"/>
      <c r="F963" s="152"/>
      <c r="G963" s="152"/>
      <c r="H963" s="152"/>
      <c r="I963" s="152"/>
      <c r="J963" s="152"/>
      <c r="K963" s="152"/>
      <c r="L963" s="152"/>
      <c r="M963" s="152"/>
      <c r="N963" s="152"/>
      <c r="O963" s="152"/>
      <c r="P963" s="152"/>
      <c r="Q963" s="152"/>
      <c r="R963" s="152"/>
      <c r="S963" s="152"/>
      <c r="T963" s="152"/>
      <c r="U963" s="152"/>
    </row>
    <row r="964" spans="2:21">
      <c r="B964" s="152"/>
      <c r="C964" s="152"/>
      <c r="D964" s="152"/>
      <c r="E964" s="152"/>
      <c r="F964" s="152"/>
      <c r="G964" s="152"/>
      <c r="H964" s="152"/>
      <c r="I964" s="152"/>
      <c r="J964" s="152"/>
      <c r="K964" s="152"/>
      <c r="L964" s="152"/>
      <c r="M964" s="152"/>
      <c r="N964" s="152"/>
      <c r="O964" s="152"/>
      <c r="P964" s="152"/>
      <c r="Q964" s="152"/>
      <c r="R964" s="152"/>
      <c r="S964" s="152"/>
      <c r="T964" s="152"/>
      <c r="U964" s="152"/>
    </row>
    <row r="965" spans="2:21">
      <c r="B965" s="152"/>
      <c r="C965" s="152"/>
      <c r="D965" s="152"/>
      <c r="E965" s="152"/>
      <c r="F965" s="152"/>
      <c r="G965" s="152"/>
      <c r="H965" s="152"/>
      <c r="I965" s="152"/>
      <c r="J965" s="152"/>
      <c r="K965" s="152"/>
      <c r="L965" s="152"/>
      <c r="M965" s="152"/>
      <c r="N965" s="152"/>
      <c r="O965" s="152"/>
      <c r="P965" s="152"/>
      <c r="Q965" s="152"/>
      <c r="R965" s="152"/>
      <c r="S965" s="152"/>
      <c r="T965" s="152"/>
      <c r="U965" s="152"/>
    </row>
    <row r="966" spans="2:21">
      <c r="B966" s="152"/>
      <c r="C966" s="152"/>
      <c r="D966" s="152"/>
      <c r="E966" s="152"/>
      <c r="F966" s="152"/>
      <c r="G966" s="152"/>
      <c r="H966" s="152"/>
      <c r="I966" s="152"/>
      <c r="J966" s="152"/>
      <c r="K966" s="152"/>
      <c r="L966" s="152"/>
      <c r="M966" s="152"/>
      <c r="N966" s="152"/>
      <c r="O966" s="152"/>
      <c r="P966" s="152"/>
      <c r="Q966" s="152"/>
      <c r="R966" s="152"/>
      <c r="S966" s="152"/>
      <c r="T966" s="152"/>
      <c r="U966" s="152"/>
    </row>
    <row r="967" spans="2:21">
      <c r="B967" s="152"/>
      <c r="C967" s="152"/>
      <c r="D967" s="152"/>
      <c r="E967" s="152"/>
      <c r="F967" s="152"/>
      <c r="G967" s="152"/>
      <c r="H967" s="152"/>
      <c r="I967" s="152"/>
      <c r="J967" s="152"/>
      <c r="K967" s="152"/>
      <c r="L967" s="152"/>
      <c r="M967" s="152"/>
      <c r="N967" s="152"/>
      <c r="O967" s="152"/>
      <c r="P967" s="152"/>
      <c r="Q967" s="152"/>
      <c r="R967" s="152"/>
      <c r="S967" s="152"/>
      <c r="T967" s="152"/>
      <c r="U967" s="152"/>
    </row>
    <row r="968" spans="2:21">
      <c r="B968" s="152"/>
      <c r="C968" s="152"/>
      <c r="D968" s="152"/>
      <c r="E968" s="152"/>
      <c r="F968" s="152"/>
      <c r="G968" s="152"/>
      <c r="H968" s="152"/>
      <c r="I968" s="152"/>
      <c r="J968" s="152"/>
      <c r="K968" s="152"/>
      <c r="L968" s="152"/>
      <c r="M968" s="152"/>
      <c r="N968" s="152"/>
      <c r="O968" s="152"/>
      <c r="P968" s="152"/>
      <c r="Q968" s="152"/>
      <c r="R968" s="152"/>
      <c r="S968" s="152"/>
      <c r="T968" s="152"/>
      <c r="U968" s="152"/>
    </row>
    <row r="969" spans="2:21">
      <c r="B969" s="152"/>
      <c r="C969" s="152"/>
      <c r="D969" s="152"/>
      <c r="E969" s="152"/>
      <c r="F969" s="152"/>
      <c r="G969" s="152"/>
      <c r="H969" s="152"/>
      <c r="I969" s="152"/>
      <c r="J969" s="152"/>
      <c r="K969" s="152"/>
      <c r="L969" s="152"/>
      <c r="M969" s="152"/>
      <c r="N969" s="152"/>
      <c r="O969" s="152"/>
      <c r="P969" s="152"/>
      <c r="Q969" s="152"/>
      <c r="R969" s="152"/>
      <c r="S969" s="152"/>
      <c r="T969" s="152"/>
      <c r="U969" s="152"/>
    </row>
    <row r="970" spans="2:21">
      <c r="B970" s="152"/>
      <c r="C970" s="152"/>
      <c r="D970" s="152"/>
      <c r="E970" s="152"/>
      <c r="F970" s="152"/>
      <c r="G970" s="152"/>
      <c r="H970" s="152"/>
      <c r="I970" s="152"/>
      <c r="J970" s="152"/>
      <c r="K970" s="152"/>
      <c r="L970" s="152"/>
      <c r="M970" s="152"/>
      <c r="N970" s="152"/>
      <c r="O970" s="152"/>
      <c r="P970" s="152"/>
      <c r="Q970" s="152"/>
      <c r="R970" s="152"/>
      <c r="S970" s="152"/>
      <c r="T970" s="152"/>
      <c r="U970" s="152"/>
    </row>
    <row r="971" spans="2:21">
      <c r="B971" s="152"/>
      <c r="C971" s="152"/>
      <c r="D971" s="152"/>
      <c r="E971" s="152"/>
      <c r="F971" s="152"/>
      <c r="G971" s="152"/>
      <c r="H971" s="152"/>
      <c r="I971" s="152"/>
      <c r="J971" s="152"/>
      <c r="K971" s="152"/>
      <c r="L971" s="152"/>
      <c r="M971" s="152"/>
      <c r="N971" s="152"/>
      <c r="O971" s="152"/>
      <c r="P971" s="152"/>
      <c r="Q971" s="152"/>
      <c r="R971" s="152"/>
      <c r="S971" s="152"/>
      <c r="T971" s="152"/>
      <c r="U971" s="152"/>
    </row>
    <row r="972" spans="2:21">
      <c r="B972" s="152"/>
      <c r="C972" s="152"/>
      <c r="D972" s="152"/>
      <c r="E972" s="152"/>
      <c r="F972" s="152"/>
      <c r="G972" s="152"/>
      <c r="H972" s="152"/>
      <c r="I972" s="152"/>
      <c r="J972" s="152"/>
      <c r="K972" s="152"/>
      <c r="L972" s="152"/>
      <c r="M972" s="152"/>
      <c r="N972" s="152"/>
      <c r="O972" s="152"/>
      <c r="P972" s="152"/>
      <c r="Q972" s="152"/>
      <c r="R972" s="152"/>
      <c r="S972" s="152"/>
      <c r="T972" s="152"/>
      <c r="U972" s="152"/>
    </row>
    <row r="973" spans="2:21">
      <c r="B973" s="152"/>
      <c r="C973" s="152"/>
      <c r="D973" s="152"/>
      <c r="E973" s="152"/>
      <c r="F973" s="152"/>
      <c r="G973" s="152"/>
      <c r="H973" s="152"/>
      <c r="I973" s="152"/>
      <c r="J973" s="152"/>
      <c r="K973" s="152"/>
      <c r="L973" s="152"/>
      <c r="M973" s="152"/>
      <c r="N973" s="152"/>
      <c r="O973" s="152"/>
      <c r="P973" s="152"/>
      <c r="Q973" s="152"/>
      <c r="R973" s="152"/>
      <c r="S973" s="152"/>
      <c r="T973" s="152"/>
      <c r="U973" s="152"/>
    </row>
    <row r="974" spans="2:21">
      <c r="B974" s="152"/>
      <c r="C974" s="152"/>
      <c r="D974" s="152"/>
      <c r="E974" s="152"/>
      <c r="F974" s="152"/>
      <c r="G974" s="152"/>
      <c r="H974" s="152"/>
      <c r="I974" s="152"/>
      <c r="J974" s="152"/>
      <c r="K974" s="152"/>
      <c r="L974" s="152"/>
      <c r="M974" s="152"/>
      <c r="N974" s="152"/>
      <c r="O974" s="152"/>
      <c r="P974" s="152"/>
      <c r="Q974" s="152"/>
      <c r="R974" s="152"/>
      <c r="S974" s="152"/>
      <c r="T974" s="152"/>
      <c r="U974" s="152"/>
    </row>
    <row r="975" spans="2:21">
      <c r="B975" s="152"/>
      <c r="C975" s="152"/>
      <c r="D975" s="152"/>
      <c r="E975" s="152"/>
      <c r="F975" s="152"/>
      <c r="G975" s="152"/>
      <c r="H975" s="152"/>
      <c r="I975" s="152"/>
      <c r="J975" s="152"/>
      <c r="K975" s="152"/>
      <c r="L975" s="152"/>
      <c r="M975" s="152"/>
      <c r="N975" s="152"/>
      <c r="O975" s="152"/>
      <c r="P975" s="152"/>
      <c r="Q975" s="152"/>
      <c r="R975" s="152"/>
      <c r="S975" s="152"/>
      <c r="T975" s="152"/>
      <c r="U975" s="152"/>
    </row>
    <row r="976" spans="2:21">
      <c r="B976" s="152"/>
      <c r="C976" s="152"/>
      <c r="D976" s="152"/>
      <c r="E976" s="152"/>
      <c r="F976" s="152"/>
      <c r="G976" s="152"/>
      <c r="H976" s="152"/>
      <c r="I976" s="152"/>
      <c r="J976" s="152"/>
      <c r="K976" s="152"/>
      <c r="L976" s="152"/>
      <c r="M976" s="152"/>
      <c r="N976" s="152"/>
      <c r="O976" s="152"/>
      <c r="P976" s="152"/>
      <c r="Q976" s="152"/>
      <c r="R976" s="152"/>
      <c r="S976" s="152"/>
      <c r="T976" s="152"/>
      <c r="U976" s="152"/>
    </row>
    <row r="977" spans="2:21">
      <c r="B977" s="152"/>
      <c r="C977" s="152"/>
      <c r="D977" s="152"/>
      <c r="E977" s="152"/>
      <c r="F977" s="152"/>
      <c r="G977" s="152"/>
      <c r="H977" s="152"/>
      <c r="I977" s="152"/>
      <c r="J977" s="152"/>
      <c r="K977" s="152"/>
      <c r="L977" s="152"/>
      <c r="M977" s="152"/>
      <c r="N977" s="152"/>
      <c r="O977" s="152"/>
      <c r="P977" s="152"/>
      <c r="Q977" s="152"/>
      <c r="R977" s="152"/>
      <c r="S977" s="152"/>
      <c r="T977" s="152"/>
      <c r="U977" s="152"/>
    </row>
    <row r="978" spans="2:21">
      <c r="B978" s="152"/>
      <c r="C978" s="152"/>
      <c r="D978" s="152"/>
      <c r="E978" s="152"/>
      <c r="F978" s="152"/>
      <c r="G978" s="152"/>
      <c r="H978" s="152"/>
      <c r="I978" s="152"/>
      <c r="J978" s="152"/>
      <c r="K978" s="152"/>
      <c r="L978" s="152"/>
      <c r="M978" s="152"/>
      <c r="N978" s="152"/>
      <c r="O978" s="152"/>
      <c r="P978" s="152"/>
      <c r="Q978" s="152"/>
      <c r="R978" s="152"/>
      <c r="S978" s="152"/>
      <c r="T978" s="152"/>
      <c r="U978" s="152"/>
    </row>
    <row r="979" spans="2:21">
      <c r="B979" s="152"/>
      <c r="C979" s="152"/>
      <c r="D979" s="152"/>
      <c r="E979" s="152"/>
      <c r="F979" s="152"/>
      <c r="G979" s="152"/>
      <c r="H979" s="152"/>
      <c r="I979" s="152"/>
      <c r="J979" s="152"/>
      <c r="K979" s="152"/>
      <c r="L979" s="152"/>
      <c r="M979" s="152"/>
      <c r="N979" s="152"/>
      <c r="O979" s="152"/>
      <c r="P979" s="152"/>
      <c r="Q979" s="152"/>
      <c r="R979" s="152"/>
      <c r="S979" s="152"/>
      <c r="T979" s="152"/>
      <c r="U979" s="152"/>
    </row>
    <row r="980" spans="2:21">
      <c r="B980" s="152"/>
      <c r="C980" s="152"/>
      <c r="D980" s="152"/>
      <c r="E980" s="152"/>
      <c r="F980" s="152"/>
      <c r="G980" s="152"/>
      <c r="H980" s="152"/>
      <c r="I980" s="152"/>
      <c r="J980" s="152"/>
      <c r="K980" s="152"/>
      <c r="L980" s="152"/>
      <c r="M980" s="152"/>
      <c r="N980" s="152"/>
      <c r="O980" s="152"/>
      <c r="P980" s="152"/>
      <c r="Q980" s="152"/>
      <c r="R980" s="152"/>
      <c r="S980" s="152"/>
      <c r="T980" s="152"/>
      <c r="U980" s="152"/>
    </row>
    <row r="981" spans="2:21">
      <c r="B981" s="152"/>
      <c r="C981" s="152"/>
      <c r="D981" s="152"/>
      <c r="E981" s="152"/>
      <c r="F981" s="152"/>
      <c r="G981" s="152"/>
      <c r="H981" s="152"/>
      <c r="I981" s="152"/>
      <c r="J981" s="152"/>
      <c r="K981" s="152"/>
      <c r="L981" s="152"/>
      <c r="M981" s="152"/>
      <c r="N981" s="152"/>
      <c r="O981" s="152"/>
      <c r="P981" s="152"/>
      <c r="Q981" s="152"/>
      <c r="R981" s="152"/>
      <c r="S981" s="152"/>
      <c r="T981" s="152"/>
      <c r="U981" s="152"/>
    </row>
    <row r="982" spans="2:21">
      <c r="B982" s="152"/>
      <c r="C982" s="152"/>
      <c r="D982" s="152"/>
      <c r="E982" s="152"/>
      <c r="F982" s="152"/>
      <c r="G982" s="152"/>
      <c r="H982" s="152"/>
      <c r="I982" s="152"/>
      <c r="J982" s="152"/>
      <c r="K982" s="152"/>
      <c r="L982" s="152"/>
      <c r="M982" s="152"/>
      <c r="N982" s="152"/>
      <c r="O982" s="152"/>
      <c r="P982" s="152"/>
      <c r="Q982" s="152"/>
      <c r="R982" s="152"/>
      <c r="S982" s="152"/>
      <c r="T982" s="152"/>
      <c r="U982" s="152"/>
    </row>
    <row r="983" spans="2:21">
      <c r="B983" s="152"/>
      <c r="C983" s="152"/>
      <c r="D983" s="152"/>
      <c r="E983" s="152"/>
      <c r="F983" s="152"/>
      <c r="G983" s="152"/>
      <c r="H983" s="152"/>
      <c r="I983" s="152"/>
      <c r="J983" s="152"/>
      <c r="K983" s="152"/>
      <c r="L983" s="152"/>
      <c r="M983" s="152"/>
      <c r="N983" s="152"/>
      <c r="O983" s="152"/>
      <c r="P983" s="152"/>
      <c r="Q983" s="152"/>
      <c r="R983" s="152"/>
      <c r="S983" s="152"/>
      <c r="T983" s="152"/>
      <c r="U983" s="152"/>
    </row>
    <row r="984" spans="2:21">
      <c r="B984" s="152"/>
      <c r="C984" s="152"/>
      <c r="D984" s="152"/>
      <c r="E984" s="152"/>
      <c r="F984" s="152"/>
      <c r="G984" s="152"/>
      <c r="H984" s="152"/>
      <c r="I984" s="152"/>
      <c r="J984" s="152"/>
      <c r="K984" s="152"/>
      <c r="L984" s="152"/>
      <c r="M984" s="152"/>
      <c r="N984" s="152"/>
      <c r="O984" s="152"/>
      <c r="P984" s="152"/>
      <c r="Q984" s="152"/>
      <c r="R984" s="152"/>
      <c r="S984" s="152"/>
      <c r="T984" s="152"/>
      <c r="U984" s="152"/>
    </row>
    <row r="985" spans="2:21">
      <c r="B985" s="152"/>
      <c r="C985" s="152"/>
      <c r="D985" s="152"/>
      <c r="E985" s="152"/>
      <c r="F985" s="152"/>
      <c r="G985" s="152"/>
      <c r="H985" s="152"/>
      <c r="I985" s="152"/>
      <c r="J985" s="152"/>
      <c r="K985" s="152"/>
      <c r="L985" s="152"/>
      <c r="M985" s="152"/>
      <c r="N985" s="152"/>
      <c r="O985" s="152"/>
      <c r="P985" s="152"/>
      <c r="Q985" s="152"/>
      <c r="R985" s="152"/>
      <c r="S985" s="152"/>
      <c r="T985" s="152"/>
      <c r="U985" s="152"/>
    </row>
    <row r="986" spans="2:21">
      <c r="B986" s="152"/>
      <c r="C986" s="152"/>
      <c r="D986" s="152"/>
      <c r="E986" s="152"/>
      <c r="F986" s="152"/>
      <c r="G986" s="152"/>
      <c r="H986" s="152"/>
      <c r="I986" s="152"/>
      <c r="J986" s="152"/>
      <c r="K986" s="152"/>
      <c r="L986" s="152"/>
      <c r="M986" s="152"/>
      <c r="N986" s="152"/>
      <c r="O986" s="152"/>
      <c r="P986" s="152"/>
      <c r="Q986" s="152"/>
      <c r="R986" s="152"/>
      <c r="S986" s="152"/>
      <c r="T986" s="152"/>
      <c r="U986" s="152"/>
    </row>
    <row r="987" spans="2:21">
      <c r="B987" s="152"/>
      <c r="C987" s="152"/>
      <c r="D987" s="152"/>
      <c r="E987" s="152"/>
      <c r="F987" s="152"/>
      <c r="G987" s="152"/>
      <c r="H987" s="152"/>
      <c r="I987" s="152"/>
      <c r="J987" s="152"/>
      <c r="K987" s="152"/>
      <c r="L987" s="152"/>
      <c r="M987" s="152"/>
      <c r="N987" s="152"/>
      <c r="O987" s="152"/>
      <c r="P987" s="152"/>
      <c r="Q987" s="152"/>
      <c r="R987" s="152"/>
      <c r="S987" s="152"/>
      <c r="T987" s="152"/>
      <c r="U987" s="152"/>
    </row>
    <row r="988" spans="2:21">
      <c r="B988" s="152"/>
      <c r="C988" s="152"/>
      <c r="D988" s="152"/>
      <c r="E988" s="152"/>
      <c r="F988" s="152"/>
      <c r="G988" s="152"/>
      <c r="H988" s="152"/>
      <c r="I988" s="152"/>
      <c r="J988" s="152"/>
      <c r="K988" s="152"/>
      <c r="L988" s="152"/>
      <c r="M988" s="152"/>
      <c r="N988" s="152"/>
      <c r="O988" s="152"/>
      <c r="P988" s="152"/>
      <c r="Q988" s="152"/>
      <c r="R988" s="152"/>
      <c r="S988" s="152"/>
      <c r="T988" s="152"/>
      <c r="U988" s="152"/>
    </row>
    <row r="989" spans="2:21">
      <c r="B989" s="152"/>
      <c r="C989" s="152"/>
      <c r="D989" s="152"/>
      <c r="E989" s="152"/>
      <c r="F989" s="152"/>
      <c r="G989" s="152"/>
      <c r="H989" s="152"/>
      <c r="I989" s="152"/>
      <c r="J989" s="152"/>
      <c r="K989" s="152"/>
      <c r="L989" s="152"/>
      <c r="M989" s="152"/>
      <c r="N989" s="152"/>
      <c r="O989" s="152"/>
      <c r="P989" s="152"/>
      <c r="Q989" s="152"/>
      <c r="R989" s="152"/>
      <c r="S989" s="152"/>
      <c r="T989" s="152"/>
      <c r="U989" s="152"/>
    </row>
    <row r="990" spans="2:21">
      <c r="B990" s="152"/>
      <c r="C990" s="152"/>
      <c r="D990" s="152"/>
      <c r="E990" s="152"/>
      <c r="F990" s="152"/>
      <c r="G990" s="152"/>
      <c r="H990" s="152"/>
      <c r="I990" s="152"/>
      <c r="J990" s="152"/>
      <c r="K990" s="152"/>
      <c r="L990" s="152"/>
      <c r="M990" s="152"/>
      <c r="N990" s="152"/>
      <c r="O990" s="152"/>
      <c r="P990" s="152"/>
      <c r="Q990" s="152"/>
      <c r="R990" s="152"/>
      <c r="S990" s="152"/>
      <c r="T990" s="152"/>
      <c r="U990" s="152"/>
    </row>
    <row r="991" spans="2:21">
      <c r="B991" s="152"/>
      <c r="C991" s="152"/>
      <c r="D991" s="152"/>
      <c r="E991" s="152"/>
      <c r="F991" s="152"/>
      <c r="G991" s="152"/>
      <c r="H991" s="152"/>
      <c r="I991" s="152"/>
      <c r="J991" s="152"/>
      <c r="K991" s="152"/>
      <c r="L991" s="152"/>
      <c r="M991" s="152"/>
      <c r="N991" s="152"/>
      <c r="O991" s="152"/>
      <c r="P991" s="152"/>
      <c r="Q991" s="152"/>
      <c r="R991" s="152"/>
      <c r="S991" s="152"/>
      <c r="T991" s="152"/>
      <c r="U991" s="152"/>
    </row>
    <row r="992" spans="2:21">
      <c r="B992" s="152"/>
      <c r="C992" s="152"/>
      <c r="D992" s="152"/>
      <c r="E992" s="152"/>
      <c r="F992" s="152"/>
      <c r="G992" s="152"/>
      <c r="H992" s="152"/>
      <c r="I992" s="152"/>
      <c r="J992" s="152"/>
      <c r="K992" s="152"/>
      <c r="L992" s="152"/>
      <c r="M992" s="152"/>
      <c r="N992" s="152"/>
      <c r="O992" s="152"/>
      <c r="P992" s="152"/>
      <c r="Q992" s="152"/>
      <c r="R992" s="152"/>
      <c r="S992" s="152"/>
      <c r="T992" s="152"/>
      <c r="U992" s="152"/>
    </row>
    <row r="993" spans="2:21">
      <c r="B993" s="152"/>
      <c r="C993" s="152"/>
      <c r="D993" s="152"/>
      <c r="E993" s="152"/>
      <c r="F993" s="152"/>
      <c r="G993" s="152"/>
      <c r="H993" s="152"/>
      <c r="I993" s="152"/>
      <c r="J993" s="152"/>
      <c r="K993" s="152"/>
      <c r="L993" s="152"/>
      <c r="M993" s="152"/>
      <c r="N993" s="152"/>
      <c r="O993" s="152"/>
      <c r="P993" s="152"/>
      <c r="Q993" s="152"/>
      <c r="R993" s="152"/>
      <c r="S993" s="152"/>
      <c r="T993" s="152"/>
      <c r="U993" s="152"/>
    </row>
    <row r="994" spans="2:21">
      <c r="B994" s="152"/>
      <c r="C994" s="152"/>
      <c r="D994" s="152"/>
      <c r="E994" s="152"/>
      <c r="F994" s="152"/>
      <c r="G994" s="152"/>
      <c r="H994" s="152"/>
      <c r="I994" s="152"/>
      <c r="J994" s="152"/>
      <c r="K994" s="152"/>
      <c r="L994" s="152"/>
      <c r="M994" s="152"/>
      <c r="N994" s="152"/>
      <c r="O994" s="152"/>
      <c r="P994" s="152"/>
      <c r="Q994" s="152"/>
      <c r="R994" s="152"/>
      <c r="S994" s="152"/>
      <c r="T994" s="152"/>
      <c r="U994" s="152"/>
    </row>
    <row r="995" spans="2:21">
      <c r="B995" s="152"/>
      <c r="C995" s="152"/>
      <c r="D995" s="152"/>
      <c r="E995" s="152"/>
      <c r="F995" s="152"/>
      <c r="G995" s="152"/>
      <c r="H995" s="152"/>
      <c r="I995" s="152"/>
      <c r="J995" s="152"/>
      <c r="K995" s="152"/>
      <c r="L995" s="152"/>
      <c r="M995" s="152"/>
      <c r="N995" s="152"/>
      <c r="O995" s="152"/>
      <c r="P995" s="152"/>
      <c r="Q995" s="152"/>
      <c r="R995" s="152"/>
      <c r="S995" s="152"/>
      <c r="T995" s="152"/>
      <c r="U995" s="152"/>
    </row>
    <row r="996" spans="2:21">
      <c r="B996" s="152"/>
      <c r="C996" s="152"/>
      <c r="D996" s="152"/>
      <c r="E996" s="152"/>
      <c r="F996" s="152"/>
      <c r="G996" s="152"/>
      <c r="H996" s="152"/>
      <c r="I996" s="152"/>
      <c r="J996" s="152"/>
      <c r="K996" s="152"/>
      <c r="L996" s="152"/>
      <c r="M996" s="152"/>
      <c r="N996" s="152"/>
      <c r="O996" s="152"/>
      <c r="P996" s="152"/>
      <c r="Q996" s="152"/>
      <c r="R996" s="152"/>
      <c r="S996" s="152"/>
      <c r="T996" s="152"/>
      <c r="U996" s="152"/>
    </row>
    <row r="997" spans="2:21">
      <c r="B997" s="152"/>
      <c r="C997" s="152"/>
      <c r="D997" s="152"/>
      <c r="E997" s="152"/>
      <c r="F997" s="152"/>
      <c r="G997" s="152"/>
      <c r="H997" s="152"/>
      <c r="I997" s="152"/>
      <c r="J997" s="152"/>
      <c r="K997" s="152"/>
      <c r="L997" s="152"/>
      <c r="M997" s="152"/>
      <c r="N997" s="152"/>
      <c r="O997" s="152"/>
      <c r="P997" s="152"/>
      <c r="Q997" s="152"/>
      <c r="R997" s="152"/>
      <c r="S997" s="152"/>
      <c r="T997" s="152"/>
      <c r="U997" s="152"/>
    </row>
    <row r="998" spans="2:21">
      <c r="B998" s="152"/>
      <c r="C998" s="152"/>
      <c r="D998" s="152"/>
      <c r="E998" s="152"/>
      <c r="F998" s="152"/>
      <c r="G998" s="152"/>
      <c r="H998" s="152"/>
      <c r="I998" s="152"/>
      <c r="J998" s="152"/>
      <c r="K998" s="152"/>
      <c r="L998" s="152"/>
      <c r="M998" s="152"/>
      <c r="N998" s="152"/>
      <c r="O998" s="152"/>
      <c r="P998" s="152"/>
      <c r="Q998" s="152"/>
      <c r="R998" s="152"/>
      <c r="S998" s="152"/>
      <c r="T998" s="152"/>
      <c r="U998" s="152"/>
    </row>
    <row r="999" spans="2:21">
      <c r="B999" s="152"/>
      <c r="C999" s="152"/>
      <c r="D999" s="152"/>
      <c r="E999" s="152"/>
      <c r="F999" s="152"/>
      <c r="G999" s="152"/>
      <c r="H999" s="152"/>
      <c r="I999" s="152"/>
      <c r="J999" s="152"/>
      <c r="K999" s="152"/>
      <c r="L999" s="152"/>
      <c r="M999" s="152"/>
      <c r="N999" s="152"/>
      <c r="O999" s="152"/>
      <c r="P999" s="152"/>
      <c r="Q999" s="152"/>
      <c r="R999" s="152"/>
      <c r="S999" s="152"/>
      <c r="T999" s="152"/>
      <c r="U999" s="152"/>
    </row>
    <row r="1000" spans="2:21">
      <c r="B1000" s="152"/>
      <c r="C1000" s="152"/>
      <c r="D1000" s="152"/>
      <c r="E1000" s="152"/>
      <c r="F1000" s="152"/>
      <c r="G1000" s="152"/>
      <c r="H1000" s="152"/>
      <c r="I1000" s="152"/>
      <c r="J1000" s="152"/>
      <c r="K1000" s="152"/>
      <c r="L1000" s="152"/>
      <c r="M1000" s="152"/>
      <c r="N1000" s="152"/>
      <c r="O1000" s="152"/>
      <c r="P1000" s="152"/>
      <c r="Q1000" s="152"/>
      <c r="R1000" s="152"/>
      <c r="S1000" s="152"/>
      <c r="T1000" s="152"/>
      <c r="U1000" s="152"/>
    </row>
    <row r="1001" spans="2:21">
      <c r="B1001" s="152"/>
      <c r="C1001" s="152"/>
      <c r="D1001" s="152"/>
      <c r="E1001" s="152"/>
      <c r="F1001" s="152"/>
      <c r="G1001" s="152"/>
      <c r="H1001" s="152"/>
      <c r="I1001" s="152"/>
      <c r="J1001" s="152"/>
      <c r="K1001" s="152"/>
      <c r="L1001" s="152"/>
      <c r="M1001" s="152"/>
      <c r="N1001" s="152"/>
      <c r="O1001" s="152"/>
      <c r="P1001" s="152"/>
      <c r="Q1001" s="152"/>
      <c r="R1001" s="152"/>
      <c r="S1001" s="152"/>
      <c r="T1001" s="152"/>
      <c r="U1001" s="152"/>
    </row>
    <row r="1002" spans="2:21">
      <c r="B1002" s="152"/>
      <c r="C1002" s="152"/>
      <c r="D1002" s="152"/>
      <c r="E1002" s="152"/>
      <c r="F1002" s="152"/>
      <c r="G1002" s="152"/>
      <c r="H1002" s="152"/>
      <c r="I1002" s="152"/>
      <c r="J1002" s="152"/>
      <c r="K1002" s="152"/>
      <c r="L1002" s="152"/>
      <c r="M1002" s="152"/>
      <c r="N1002" s="152"/>
      <c r="O1002" s="152"/>
      <c r="P1002" s="152"/>
      <c r="Q1002" s="152"/>
      <c r="R1002" s="152"/>
      <c r="S1002" s="152"/>
      <c r="T1002" s="152"/>
      <c r="U1002" s="152"/>
    </row>
    <row r="1003" spans="2:21">
      <c r="B1003" s="152"/>
      <c r="C1003" s="152"/>
      <c r="D1003" s="152"/>
      <c r="E1003" s="152"/>
      <c r="F1003" s="152"/>
      <c r="G1003" s="152"/>
      <c r="H1003" s="152"/>
      <c r="I1003" s="152"/>
      <c r="J1003" s="152"/>
      <c r="K1003" s="152"/>
      <c r="L1003" s="152"/>
      <c r="M1003" s="152"/>
      <c r="N1003" s="152"/>
      <c r="O1003" s="152"/>
      <c r="P1003" s="152"/>
      <c r="Q1003" s="152"/>
      <c r="R1003" s="152"/>
      <c r="S1003" s="152"/>
      <c r="T1003" s="152"/>
      <c r="U1003" s="152"/>
    </row>
    <row r="1004" spans="2:21">
      <c r="B1004" s="152"/>
      <c r="C1004" s="152"/>
      <c r="D1004" s="152"/>
      <c r="E1004" s="152"/>
      <c r="F1004" s="152"/>
      <c r="G1004" s="152"/>
      <c r="H1004" s="152"/>
      <c r="I1004" s="152"/>
      <c r="J1004" s="152"/>
      <c r="K1004" s="152"/>
      <c r="L1004" s="152"/>
      <c r="M1004" s="152"/>
      <c r="N1004" s="152"/>
      <c r="O1004" s="152"/>
      <c r="P1004" s="152"/>
      <c r="Q1004" s="152"/>
      <c r="R1004" s="152"/>
      <c r="S1004" s="152"/>
      <c r="T1004" s="152"/>
      <c r="U1004" s="152"/>
    </row>
    <row r="1005" spans="2:21">
      <c r="B1005" s="152"/>
      <c r="C1005" s="152"/>
      <c r="D1005" s="152"/>
      <c r="E1005" s="152"/>
      <c r="F1005" s="152"/>
      <c r="G1005" s="152"/>
      <c r="H1005" s="152"/>
      <c r="I1005" s="152"/>
      <c r="J1005" s="152"/>
      <c r="K1005" s="152"/>
      <c r="L1005" s="152"/>
      <c r="M1005" s="152"/>
      <c r="N1005" s="152"/>
      <c r="O1005" s="152"/>
      <c r="P1005" s="152"/>
      <c r="Q1005" s="152"/>
      <c r="R1005" s="152"/>
      <c r="S1005" s="152"/>
      <c r="T1005" s="152"/>
      <c r="U1005" s="152"/>
    </row>
  </sheetData>
  <mergeCells count="3">
    <mergeCell ref="B6:U6"/>
    <mergeCell ref="A6:A7"/>
    <mergeCell ref="W6:Z6"/>
  </mergeCells>
  <hyperlinks>
    <hyperlink ref="A8" r:id="rId1" display="https://www.cbr.ru/hd_base/zcyc_params/zcyc/?DateTo=31.01.2018"/>
    <hyperlink ref="A9" r:id="rId2" display="https://www.cbr.ru/hd_base/zcyc_params/zcyc/?DateTo=30.01.2018"/>
    <hyperlink ref="A10" r:id="rId3" display="https://www.cbr.ru/hd_base/zcyc_params/zcyc/?DateTo=29.01.2018"/>
    <hyperlink ref="A11" r:id="rId4" display="https://www.cbr.ru/hd_base/zcyc_params/zcyc/?DateTo=26.01.2018"/>
    <hyperlink ref="A12" r:id="rId5" display="https://www.cbr.ru/hd_base/zcyc_params/zcyc/?DateTo=25.01.2018"/>
    <hyperlink ref="A13" r:id="rId6" display="https://www.cbr.ru/hd_base/zcyc_params/zcyc/?DateTo=24.01.2018"/>
    <hyperlink ref="A14" r:id="rId7" display="https://www.cbr.ru/hd_base/zcyc_params/zcyc/?DateTo=23.01.2018"/>
    <hyperlink ref="A15" r:id="rId8" display="https://www.cbr.ru/hd_base/zcyc_params/zcyc/?DateTo=22.01.2018"/>
    <hyperlink ref="A16" r:id="rId9" display="https://www.cbr.ru/hd_base/zcyc_params/zcyc/?DateTo=19.01.2018"/>
    <hyperlink ref="A17" r:id="rId10" display="https://www.cbr.ru/hd_base/zcyc_params/zcyc/?DateTo=18.01.2018"/>
    <hyperlink ref="A18" r:id="rId11" display="https://www.cbr.ru/hd_base/zcyc_params/zcyc/?DateTo=17.01.2018"/>
    <hyperlink ref="A19" r:id="rId12" display="https://www.cbr.ru/hd_base/zcyc_params/zcyc/?DateTo=16.01.2018"/>
    <hyperlink ref="A20" r:id="rId13" display="https://www.cbr.ru/hd_base/zcyc_params/zcyc/?DateTo=15.01.2018"/>
    <hyperlink ref="A21" r:id="rId14" display="https://www.cbr.ru/hd_base/zcyc_params/zcyc/?DateTo=12.01.2018"/>
    <hyperlink ref="A22" r:id="rId15" display="https://www.cbr.ru/hd_base/zcyc_params/zcyc/?DateTo=11.01.2018"/>
    <hyperlink ref="A23" r:id="rId16" display="https://www.cbr.ru/hd_base/zcyc_params/zcyc/?DateTo=10.01.2018"/>
    <hyperlink ref="A24" r:id="rId17" display="https://www.cbr.ru/hd_base/zcyc_params/zcyc/?DateTo=09.01.2018"/>
    <hyperlink ref="A25" r:id="rId18" display="https://www.cbr.ru/hd_base/zcyc_params/zcyc/?DateTo=05.01.2018"/>
    <hyperlink ref="A26" r:id="rId19" display="https://www.cbr.ru/hd_base/zcyc_params/zcyc/?DateTo=04.01.2018"/>
    <hyperlink ref="A27" r:id="rId20" display="https://www.cbr.ru/hd_base/zcyc_params/zcyc/?DateTo=03.01.2018"/>
    <hyperlink ref="A28" r:id="rId21" display="https://www.cbr.ru/hd_base/zcyc_params/zcyc/?DateTo=29.12.2017"/>
    <hyperlink ref="A29" r:id="rId22" display="https://www.cbr.ru/hd_base/zcyc_params/zcyc/?DateTo=28.12.2017"/>
    <hyperlink ref="A30" r:id="rId23" display="https://www.cbr.ru/hd_base/zcyc_params/zcyc/?DateTo=27.12.2017"/>
    <hyperlink ref="A31" r:id="rId24" display="https://www.cbr.ru/hd_base/zcyc_params/zcyc/?DateTo=26.12.2017"/>
    <hyperlink ref="A32" r:id="rId25" display="https://www.cbr.ru/hd_base/zcyc_params/zcyc/?DateTo=25.12.2017"/>
    <hyperlink ref="A33" r:id="rId26" display="https://www.cbr.ru/hd_base/zcyc_params/zcyc/?DateTo=22.12.2017"/>
    <hyperlink ref="A34" r:id="rId27" display="https://www.cbr.ru/hd_base/zcyc_params/zcyc/?DateTo=21.12.2017"/>
    <hyperlink ref="A35" r:id="rId28" display="https://www.cbr.ru/hd_base/zcyc_params/zcyc/?DateTo=20.12.2017"/>
    <hyperlink ref="A36" r:id="rId29" display="https://www.cbr.ru/hd_base/zcyc_params/zcyc/?DateTo=19.12.2017"/>
    <hyperlink ref="A37" r:id="rId30" display="https://www.cbr.ru/hd_base/zcyc_params/zcyc/?DateTo=18.12.2017"/>
    <hyperlink ref="A38" r:id="rId31" display="https://www.cbr.ru/hd_base/zcyc_params/zcyc/?DateTo=15.12.2017"/>
    <hyperlink ref="A39" r:id="rId32" display="https://www.cbr.ru/hd_base/zcyc_params/zcyc/?DateTo=14.12.2017"/>
    <hyperlink ref="A40" r:id="rId33" display="https://www.cbr.ru/hd_base/zcyc_params/zcyc/?DateTo=13.12.2017"/>
    <hyperlink ref="A41" r:id="rId34" display="https://www.cbr.ru/hd_base/zcyc_params/zcyc/?DateTo=12.12.2017"/>
    <hyperlink ref="A42" r:id="rId35" display="https://www.cbr.ru/hd_base/zcyc_params/zcyc/?DateTo=11.12.2017"/>
    <hyperlink ref="A43" r:id="rId36" display="https://www.cbr.ru/hd_base/zcyc_params/zcyc/?DateTo=08.12.2017"/>
    <hyperlink ref="A44" r:id="rId37" display="https://www.cbr.ru/hd_base/zcyc_params/zcyc/?DateTo=07.12.2017"/>
    <hyperlink ref="A45" r:id="rId38" display="https://www.cbr.ru/hd_base/zcyc_params/zcyc/?DateTo=06.12.2017"/>
    <hyperlink ref="A46" r:id="rId39" display="https://www.cbr.ru/hd_base/zcyc_params/zcyc/?DateTo=05.12.2017"/>
    <hyperlink ref="A47" r:id="rId40" display="https://www.cbr.ru/hd_base/zcyc_params/zcyc/?DateTo=04.12.2017"/>
    <hyperlink ref="A48" r:id="rId41" display="https://www.cbr.ru/hd_base/zcyc_params/zcyc/?DateTo=01.12.2017"/>
    <hyperlink ref="A49" r:id="rId42" display="https://www.cbr.ru/hd_base/zcyc_params/zcyc/?DateTo=30.11.2017"/>
    <hyperlink ref="A50" r:id="rId43" display="https://www.cbr.ru/hd_base/zcyc_params/zcyc/?DateTo=29.11.2017"/>
    <hyperlink ref="A51" r:id="rId44" display="https://www.cbr.ru/hd_base/zcyc_params/zcyc/?DateTo=28.11.2017"/>
    <hyperlink ref="A52" r:id="rId45" display="https://www.cbr.ru/hd_base/zcyc_params/zcyc/?DateTo=27.11.2017"/>
    <hyperlink ref="A53" r:id="rId46" display="https://www.cbr.ru/hd_base/zcyc_params/zcyc/?DateTo=24.11.2017"/>
    <hyperlink ref="A54" r:id="rId47" display="https://www.cbr.ru/hd_base/zcyc_params/zcyc/?DateTo=23.11.2017"/>
    <hyperlink ref="A55" r:id="rId48" display="https://www.cbr.ru/hd_base/zcyc_params/zcyc/?DateTo=22.11.2017"/>
    <hyperlink ref="A56" r:id="rId49" display="https://www.cbr.ru/hd_base/zcyc_params/zcyc/?DateTo=21.11.2017"/>
    <hyperlink ref="A57" r:id="rId50" display="https://www.cbr.ru/hd_base/zcyc_params/zcyc/?DateTo=20.11.2017"/>
    <hyperlink ref="A58" r:id="rId51" display="https://www.cbr.ru/hd_base/zcyc_params/zcyc/?DateTo=17.11.2017"/>
    <hyperlink ref="A59" r:id="rId52" display="https://www.cbr.ru/hd_base/zcyc_params/zcyc/?DateTo=16.11.2017"/>
    <hyperlink ref="A60" r:id="rId53" display="https://www.cbr.ru/hd_base/zcyc_params/zcyc/?DateTo=15.11.2017"/>
    <hyperlink ref="A61" r:id="rId54" display="https://www.cbr.ru/hd_base/zcyc_params/zcyc/?DateTo=14.11.2017"/>
    <hyperlink ref="A62" r:id="rId55" display="https://www.cbr.ru/hd_base/zcyc_params/zcyc/?DateTo=13.11.2017"/>
    <hyperlink ref="A63" r:id="rId56" display="https://www.cbr.ru/hd_base/zcyc_params/zcyc/?DateTo=10.11.2017"/>
    <hyperlink ref="A64" r:id="rId57" display="https://www.cbr.ru/hd_base/zcyc_params/zcyc/?DateTo=09.11.2017"/>
    <hyperlink ref="A65" r:id="rId58" display="https://www.cbr.ru/hd_base/zcyc_params/zcyc/?DateTo=08.11.2017"/>
    <hyperlink ref="A66" r:id="rId59" display="https://www.cbr.ru/hd_base/zcyc_params/zcyc/?DateTo=07.11.2017"/>
    <hyperlink ref="A67" r:id="rId60" display="https://www.cbr.ru/hd_base/zcyc_params/zcyc/?DateTo=03.11.2017"/>
    <hyperlink ref="A68" r:id="rId61" display="https://www.cbr.ru/hd_base/zcyc_params/zcyc/?DateTo=02.11.2017"/>
    <hyperlink ref="A69" r:id="rId62" display="https://www.cbr.ru/hd_base/zcyc_params/zcyc/?DateTo=01.11.2017"/>
    <hyperlink ref="A70" r:id="rId63" display="https://www.cbr.ru/hd_base/zcyc_params/zcyc/?DateTo=31.10.2017"/>
    <hyperlink ref="A71" r:id="rId64" display="https://www.cbr.ru/hd_base/zcyc_params/zcyc/?DateTo=30.10.2017"/>
    <hyperlink ref="A72" r:id="rId65" display="https://www.cbr.ru/hd_base/zcyc_params/zcyc/?DateTo=27.10.2017"/>
    <hyperlink ref="A73" r:id="rId66" display="https://www.cbr.ru/hd_base/zcyc_params/zcyc/?DateTo=26.10.2017"/>
    <hyperlink ref="A74" r:id="rId67" display="https://www.cbr.ru/hd_base/zcyc_params/zcyc/?DateTo=25.10.2017"/>
    <hyperlink ref="A75" r:id="rId68" display="https://www.cbr.ru/hd_base/zcyc_params/zcyc/?DateTo=24.10.2017"/>
    <hyperlink ref="A76" r:id="rId69" display="https://www.cbr.ru/hd_base/zcyc_params/zcyc/?DateTo=23.10.2017"/>
    <hyperlink ref="A77" r:id="rId70" display="https://www.cbr.ru/hd_base/zcyc_params/zcyc/?DateTo=20.10.2017"/>
    <hyperlink ref="A78" r:id="rId71" display="https://www.cbr.ru/hd_base/zcyc_params/zcyc/?DateTo=19.10.2017"/>
    <hyperlink ref="A79" r:id="rId72" display="https://www.cbr.ru/hd_base/zcyc_params/zcyc/?DateTo=18.10.2017"/>
    <hyperlink ref="A80" r:id="rId73" display="https://www.cbr.ru/hd_base/zcyc_params/zcyc/?DateTo=17.10.2017"/>
    <hyperlink ref="A81" r:id="rId74" display="https://www.cbr.ru/hd_base/zcyc_params/zcyc/?DateTo=16.10.2017"/>
    <hyperlink ref="A82" r:id="rId75" display="https://www.cbr.ru/hd_base/zcyc_params/zcyc/?DateTo=13.10.2017"/>
    <hyperlink ref="A83" r:id="rId76" display="https://www.cbr.ru/hd_base/zcyc_params/zcyc/?DateTo=12.10.2017"/>
    <hyperlink ref="A84" r:id="rId77" display="https://www.cbr.ru/hd_base/zcyc_params/zcyc/?DateTo=11.10.2017"/>
    <hyperlink ref="A85" r:id="rId78" display="https://www.cbr.ru/hd_base/zcyc_params/zcyc/?DateTo=10.10.2017"/>
    <hyperlink ref="A86" r:id="rId79" display="https://www.cbr.ru/hd_base/zcyc_params/zcyc/?DateTo=09.10.2017"/>
    <hyperlink ref="A87" r:id="rId80" display="https://www.cbr.ru/hd_base/zcyc_params/zcyc/?DateTo=06.10.2017"/>
    <hyperlink ref="A88" r:id="rId81" display="https://www.cbr.ru/hd_base/zcyc_params/zcyc/?DateTo=05.10.2017"/>
    <hyperlink ref="A89" r:id="rId82" display="https://www.cbr.ru/hd_base/zcyc_params/zcyc/?DateTo=04.10.2017"/>
    <hyperlink ref="A90" r:id="rId83" display="https://www.cbr.ru/hd_base/zcyc_params/zcyc/?DateTo=03.10.2017"/>
    <hyperlink ref="A91" r:id="rId84" display="https://www.cbr.ru/hd_base/zcyc_params/zcyc/?DateTo=02.10.2017"/>
    <hyperlink ref="A92" r:id="rId85" display="https://www.cbr.ru/hd_base/zcyc_params/zcyc/?DateTo=29.09.2017"/>
    <hyperlink ref="A93" r:id="rId86" display="https://www.cbr.ru/hd_base/zcyc_params/zcyc/?DateTo=28.09.2017"/>
    <hyperlink ref="A94" r:id="rId87" display="https://www.cbr.ru/hd_base/zcyc_params/zcyc/?DateTo=27.09.2017"/>
    <hyperlink ref="A95" r:id="rId88" display="https://www.cbr.ru/hd_base/zcyc_params/zcyc/?DateTo=26.09.2017"/>
    <hyperlink ref="A96" r:id="rId89" display="https://www.cbr.ru/hd_base/zcyc_params/zcyc/?DateTo=25.09.2017"/>
    <hyperlink ref="A97" r:id="rId90" display="https://www.cbr.ru/hd_base/zcyc_params/zcyc/?DateTo=22.09.2017"/>
    <hyperlink ref="A98" r:id="rId91" display="https://www.cbr.ru/hd_base/zcyc_params/zcyc/?DateTo=21.09.2017"/>
    <hyperlink ref="A99" r:id="rId92" display="https://www.cbr.ru/hd_base/zcyc_params/zcyc/?DateTo=20.09.2017"/>
    <hyperlink ref="A100" r:id="rId93" display="https://www.cbr.ru/hd_base/zcyc_params/zcyc/?DateTo=19.09.2017"/>
    <hyperlink ref="A101" r:id="rId94" display="https://www.cbr.ru/hd_base/zcyc_params/zcyc/?DateTo=18.09.2017"/>
    <hyperlink ref="A102" r:id="rId95" display="https://www.cbr.ru/hd_base/zcyc_params/zcyc/?DateTo=15.09.2017"/>
    <hyperlink ref="A103" r:id="rId96" display="https://www.cbr.ru/hd_base/zcyc_params/zcyc/?DateTo=14.09.2017"/>
    <hyperlink ref="A104" r:id="rId97" display="https://www.cbr.ru/hd_base/zcyc_params/zcyc/?DateTo=13.09.2017"/>
    <hyperlink ref="A105" r:id="rId98" display="https://www.cbr.ru/hd_base/zcyc_params/zcyc/?DateTo=12.09.2017"/>
    <hyperlink ref="A106" r:id="rId99" display="https://www.cbr.ru/hd_base/zcyc_params/zcyc/?DateTo=11.09.2017"/>
    <hyperlink ref="A107" r:id="rId100" display="https://www.cbr.ru/hd_base/zcyc_params/zcyc/?DateTo=08.09.2017"/>
    <hyperlink ref="A108" r:id="rId101" display="https://www.cbr.ru/hd_base/zcyc_params/zcyc/?DateTo=07.09.2017"/>
    <hyperlink ref="A109" r:id="rId102" display="https://www.cbr.ru/hd_base/zcyc_params/zcyc/?DateTo=06.09.2017"/>
    <hyperlink ref="A110" r:id="rId103" display="https://www.cbr.ru/hd_base/zcyc_params/zcyc/?DateTo=05.09.2017"/>
    <hyperlink ref="A111" r:id="rId104" display="https://www.cbr.ru/hd_base/zcyc_params/zcyc/?DateTo=04.09.2017"/>
    <hyperlink ref="A112" r:id="rId105" display="https://www.cbr.ru/hd_base/zcyc_params/zcyc/?DateTo=01.09.2017"/>
    <hyperlink ref="A113" r:id="rId106" display="https://www.cbr.ru/hd_base/zcyc_params/zcyc/?DateTo=31.08.2017"/>
    <hyperlink ref="A114" r:id="rId107" display="https://www.cbr.ru/hd_base/zcyc_params/zcyc/?DateTo=30.08.2017"/>
    <hyperlink ref="A115" r:id="rId108" display="https://www.cbr.ru/hd_base/zcyc_params/zcyc/?DateTo=29.08.2017"/>
    <hyperlink ref="A116" r:id="rId109" display="https://www.cbr.ru/hd_base/zcyc_params/zcyc/?DateTo=28.08.2017"/>
    <hyperlink ref="A117" r:id="rId110" display="https://www.cbr.ru/hd_base/zcyc_params/zcyc/?DateTo=25.08.2017"/>
    <hyperlink ref="A118" r:id="rId111" display="https://www.cbr.ru/hd_base/zcyc_params/zcyc/?DateTo=24.08.2017"/>
    <hyperlink ref="A119" r:id="rId112" display="https://www.cbr.ru/hd_base/zcyc_params/zcyc/?DateTo=23.08.2017"/>
    <hyperlink ref="A120" r:id="rId113" display="https://www.cbr.ru/hd_base/zcyc_params/zcyc/?DateTo=22.08.2017"/>
    <hyperlink ref="A121" r:id="rId114" display="https://www.cbr.ru/hd_base/zcyc_params/zcyc/?DateTo=21.08.2017"/>
    <hyperlink ref="A122" r:id="rId115" display="https://www.cbr.ru/hd_base/zcyc_params/zcyc/?DateTo=18.08.2017"/>
    <hyperlink ref="A123" r:id="rId116" display="https://www.cbr.ru/hd_base/zcyc_params/zcyc/?DateTo=17.08.2017"/>
    <hyperlink ref="A124" r:id="rId117" display="https://www.cbr.ru/hd_base/zcyc_params/zcyc/?DateTo=16.08.2017"/>
    <hyperlink ref="A125" r:id="rId118" display="https://www.cbr.ru/hd_base/zcyc_params/zcyc/?DateTo=15.08.2017"/>
    <hyperlink ref="A126" r:id="rId119" display="https://www.cbr.ru/hd_base/zcyc_params/zcyc/?DateTo=14.08.2017"/>
    <hyperlink ref="A127" r:id="rId120" display="https://www.cbr.ru/hd_base/zcyc_params/zcyc/?DateTo=11.08.2017"/>
    <hyperlink ref="A128" r:id="rId121" display="https://www.cbr.ru/hd_base/zcyc_params/zcyc/?DateTo=10.08.2017"/>
    <hyperlink ref="A129" r:id="rId122" display="https://www.cbr.ru/hd_base/zcyc_params/zcyc/?DateTo=09.08.2017"/>
    <hyperlink ref="A130" r:id="rId123" display="https://www.cbr.ru/hd_base/zcyc_params/zcyc/?DateTo=08.08.2017"/>
    <hyperlink ref="A131" r:id="rId124" display="https://www.cbr.ru/hd_base/zcyc_params/zcyc/?DateTo=07.08.2017"/>
    <hyperlink ref="A132" r:id="rId125" display="https://www.cbr.ru/hd_base/zcyc_params/zcyc/?DateTo=04.08.2017"/>
    <hyperlink ref="A133" r:id="rId126" display="https://www.cbr.ru/hd_base/zcyc_params/zcyc/?DateTo=03.08.2017"/>
    <hyperlink ref="A134" r:id="rId127" display="https://www.cbr.ru/hd_base/zcyc_params/zcyc/?DateTo=02.08.2017"/>
    <hyperlink ref="A135" r:id="rId128" display="https://www.cbr.ru/hd_base/zcyc_params/zcyc/?DateTo=01.08.2017"/>
    <hyperlink ref="A136" r:id="rId129" display="https://www.cbr.ru/hd_base/zcyc_params/zcyc/?DateTo=31.07.2017"/>
    <hyperlink ref="A137" r:id="rId130" display="https://www.cbr.ru/hd_base/zcyc_params/zcyc/?DateTo=28.07.2017"/>
    <hyperlink ref="A138" r:id="rId131" display="https://www.cbr.ru/hd_base/zcyc_params/zcyc/?DateTo=27.07.2017"/>
    <hyperlink ref="A139" r:id="rId132" display="https://www.cbr.ru/hd_base/zcyc_params/zcyc/?DateTo=26.07.2017"/>
    <hyperlink ref="A140" r:id="rId133" display="https://www.cbr.ru/hd_base/zcyc_params/zcyc/?DateTo=25.07.2017"/>
    <hyperlink ref="A141" r:id="rId134" display="https://www.cbr.ru/hd_base/zcyc_params/zcyc/?DateTo=24.07.2017"/>
    <hyperlink ref="A142" r:id="rId135" display="https://www.cbr.ru/hd_base/zcyc_params/zcyc/?DateTo=21.07.2017"/>
    <hyperlink ref="A143" r:id="rId136" display="https://www.cbr.ru/hd_base/zcyc_params/zcyc/?DateTo=20.07.2017"/>
    <hyperlink ref="A144" r:id="rId137" display="https://www.cbr.ru/hd_base/zcyc_params/zcyc/?DateTo=19.07.2017"/>
    <hyperlink ref="A145" r:id="rId138" display="https://www.cbr.ru/hd_base/zcyc_params/zcyc/?DateTo=18.07.2017"/>
    <hyperlink ref="A146" r:id="rId139" display="https://www.cbr.ru/hd_base/zcyc_params/zcyc/?DateTo=17.07.2017"/>
    <hyperlink ref="A147" r:id="rId140" display="https://www.cbr.ru/hd_base/zcyc_params/zcyc/?DateTo=14.07.2017"/>
    <hyperlink ref="A148" r:id="rId141" display="https://www.cbr.ru/hd_base/zcyc_params/zcyc/?DateTo=13.07.2017"/>
    <hyperlink ref="A149" r:id="rId142" display="https://www.cbr.ru/hd_base/zcyc_params/zcyc/?DateTo=12.07.2017"/>
    <hyperlink ref="A150" r:id="rId143" display="https://www.cbr.ru/hd_base/zcyc_params/zcyc/?DateTo=11.07.2017"/>
    <hyperlink ref="A151" r:id="rId144" display="https://www.cbr.ru/hd_base/zcyc_params/zcyc/?DateTo=10.07.2017"/>
    <hyperlink ref="A152" r:id="rId145" display="https://www.cbr.ru/hd_base/zcyc_params/zcyc/?DateTo=07.07.2017"/>
    <hyperlink ref="A153" r:id="rId146" display="https://www.cbr.ru/hd_base/zcyc_params/zcyc/?DateTo=06.07.2017"/>
    <hyperlink ref="A154" r:id="rId147" display="https://www.cbr.ru/hd_base/zcyc_params/zcyc/?DateTo=05.07.2017"/>
    <hyperlink ref="A155" r:id="rId148" display="https://www.cbr.ru/hd_base/zcyc_params/zcyc/?DateTo=04.07.2017"/>
    <hyperlink ref="A156" r:id="rId149" display="https://www.cbr.ru/hd_base/zcyc_params/zcyc/?DateTo=03.07.2017"/>
    <hyperlink ref="A157" r:id="rId150" display="https://www.cbr.ru/hd_base/zcyc_params/zcyc/?DateTo=30.06.2017"/>
    <hyperlink ref="A158" r:id="rId151" display="https://www.cbr.ru/hd_base/zcyc_params/zcyc/?DateTo=29.06.2017"/>
    <hyperlink ref="A159" r:id="rId152" display="https://www.cbr.ru/hd_base/zcyc_params/zcyc/?DateTo=28.06.2017"/>
    <hyperlink ref="A160" r:id="rId153" display="https://www.cbr.ru/hd_base/zcyc_params/zcyc/?DateTo=27.06.2017"/>
    <hyperlink ref="A161" r:id="rId154" display="https://www.cbr.ru/hd_base/zcyc_params/zcyc/?DateTo=26.06.2017"/>
    <hyperlink ref="A162" r:id="rId155" display="https://www.cbr.ru/hd_base/zcyc_params/zcyc/?DateTo=23.06.2017"/>
    <hyperlink ref="A163" r:id="rId156" display="https://www.cbr.ru/hd_base/zcyc_params/zcyc/?DateTo=22.06.2017"/>
    <hyperlink ref="A164" r:id="rId157" display="https://www.cbr.ru/hd_base/zcyc_params/zcyc/?DateTo=21.06.2017"/>
    <hyperlink ref="A165" r:id="rId158" display="https://www.cbr.ru/hd_base/zcyc_params/zcyc/?DateTo=20.06.2017"/>
    <hyperlink ref="A166" r:id="rId159" display="https://www.cbr.ru/hd_base/zcyc_params/zcyc/?DateTo=19.06.2017"/>
    <hyperlink ref="A167" r:id="rId160" display="https://www.cbr.ru/hd_base/zcyc_params/zcyc/?DateTo=16.06.2017"/>
    <hyperlink ref="A168" r:id="rId161" display="https://www.cbr.ru/hd_base/zcyc_params/zcyc/?DateTo=15.06.2017"/>
    <hyperlink ref="A169" r:id="rId162" display="https://www.cbr.ru/hd_base/zcyc_params/zcyc/?DateTo=14.06.2017"/>
    <hyperlink ref="A170" r:id="rId163" display="https://www.cbr.ru/hd_base/zcyc_params/zcyc/?DateTo=13.06.2017"/>
    <hyperlink ref="A171" r:id="rId164" display="https://www.cbr.ru/hd_base/zcyc_params/zcyc/?DateTo=09.06.2017"/>
    <hyperlink ref="A172" r:id="rId165" display="https://www.cbr.ru/hd_base/zcyc_params/zcyc/?DateTo=08.06.2017"/>
    <hyperlink ref="A173" r:id="rId166" display="https://www.cbr.ru/hd_base/zcyc_params/zcyc/?DateTo=07.06.2017"/>
    <hyperlink ref="A174" r:id="rId167" display="https://www.cbr.ru/hd_base/zcyc_params/zcyc/?DateTo=06.06.2017"/>
    <hyperlink ref="A175" r:id="rId168" display="https://www.cbr.ru/hd_base/zcyc_params/zcyc/?DateTo=05.06.2017"/>
    <hyperlink ref="A176" r:id="rId169" display="https://www.cbr.ru/hd_base/zcyc_params/zcyc/?DateTo=02.06.2017"/>
    <hyperlink ref="A177" r:id="rId170" display="https://www.cbr.ru/hd_base/zcyc_params/zcyc/?DateTo=01.06.2017"/>
    <hyperlink ref="A178" r:id="rId171" display="https://www.cbr.ru/hd_base/zcyc_params/zcyc/?DateTo=31.05.2017"/>
    <hyperlink ref="A179" r:id="rId172" display="https://www.cbr.ru/hd_base/zcyc_params/zcyc/?DateTo=30.05.2017"/>
    <hyperlink ref="A180" r:id="rId173" display="https://www.cbr.ru/hd_base/zcyc_params/zcyc/?DateTo=29.05.2017"/>
    <hyperlink ref="A181" r:id="rId174" display="https://www.cbr.ru/hd_base/zcyc_params/zcyc/?DateTo=26.05.2017"/>
    <hyperlink ref="A182" r:id="rId175" display="https://www.cbr.ru/hd_base/zcyc_params/zcyc/?DateTo=25.05.2017"/>
    <hyperlink ref="A183" r:id="rId176" display="https://www.cbr.ru/hd_base/zcyc_params/zcyc/?DateTo=24.05.2017"/>
    <hyperlink ref="A184" r:id="rId177" display="https://www.cbr.ru/hd_base/zcyc_params/zcyc/?DateTo=23.05.2017"/>
    <hyperlink ref="A185" r:id="rId178" display="https://www.cbr.ru/hd_base/zcyc_params/zcyc/?DateTo=22.05.2017"/>
    <hyperlink ref="A186" r:id="rId179" display="https://www.cbr.ru/hd_base/zcyc_params/zcyc/?DateTo=19.05.2017"/>
    <hyperlink ref="A187" r:id="rId180" display="https://www.cbr.ru/hd_base/zcyc_params/zcyc/?DateTo=18.05.2017"/>
    <hyperlink ref="A188" r:id="rId181" display="https://www.cbr.ru/hd_base/zcyc_params/zcyc/?DateTo=17.05.2017"/>
    <hyperlink ref="A189" r:id="rId182" display="https://www.cbr.ru/hd_base/zcyc_params/zcyc/?DateTo=16.05.2017"/>
    <hyperlink ref="A190" r:id="rId183" display="https://www.cbr.ru/hd_base/zcyc_params/zcyc/?DateTo=15.05.2017"/>
    <hyperlink ref="A191" r:id="rId184" display="https://www.cbr.ru/hd_base/zcyc_params/zcyc/?DateTo=12.05.2017"/>
    <hyperlink ref="A192" r:id="rId185" display="https://www.cbr.ru/hd_base/zcyc_params/zcyc/?DateTo=11.05.2017"/>
    <hyperlink ref="A193" r:id="rId186" display="https://www.cbr.ru/hd_base/zcyc_params/zcyc/?DateTo=10.05.2017"/>
    <hyperlink ref="A194" r:id="rId187" display="https://www.cbr.ru/hd_base/zcyc_params/zcyc/?DateTo=05.05.2017"/>
    <hyperlink ref="A195" r:id="rId188" display="https://www.cbr.ru/hd_base/zcyc_params/zcyc/?DateTo=04.05.2017"/>
    <hyperlink ref="A196" r:id="rId189" display="https://www.cbr.ru/hd_base/zcyc_params/zcyc/?DateTo=03.05.2017"/>
    <hyperlink ref="A197" r:id="rId190" display="https://www.cbr.ru/hd_base/zcyc_params/zcyc/?DateTo=02.05.2017"/>
    <hyperlink ref="A198" r:id="rId191" display="https://www.cbr.ru/hd_base/zcyc_params/zcyc/?DateTo=28.04.2017"/>
    <hyperlink ref="A199" r:id="rId192" display="https://www.cbr.ru/hd_base/zcyc_params/zcyc/?DateTo=27.04.2017"/>
    <hyperlink ref="A200" r:id="rId193" display="https://www.cbr.ru/hd_base/zcyc_params/zcyc/?DateTo=26.04.2017"/>
    <hyperlink ref="A201" r:id="rId194" display="https://www.cbr.ru/hd_base/zcyc_params/zcyc/?DateTo=25.04.2017"/>
    <hyperlink ref="A202" r:id="rId195" display="https://www.cbr.ru/hd_base/zcyc_params/zcyc/?DateTo=24.04.2017"/>
    <hyperlink ref="A203" r:id="rId196" display="https://www.cbr.ru/hd_base/zcyc_params/zcyc/?DateTo=20.04.2017"/>
    <hyperlink ref="A204" r:id="rId197" display="https://www.cbr.ru/hd_base/zcyc_params/zcyc/?DateTo=19.04.2017"/>
    <hyperlink ref="A205" r:id="rId198" display="https://www.cbr.ru/hd_base/zcyc_params/zcyc/?DateTo=18.04.2017"/>
    <hyperlink ref="A206" r:id="rId199" display="https://www.cbr.ru/hd_base/zcyc_params/zcyc/?DateTo=17.04.2017"/>
    <hyperlink ref="A207" r:id="rId200" display="https://www.cbr.ru/hd_base/zcyc_params/zcyc/?DateTo=14.04.2017"/>
    <hyperlink ref="A208" r:id="rId201" display="https://www.cbr.ru/hd_base/zcyc_params/zcyc/?DateTo=13.04.2017"/>
    <hyperlink ref="A209" r:id="rId202" display="https://www.cbr.ru/hd_base/zcyc_params/zcyc/?DateTo=12.04.2017"/>
    <hyperlink ref="A210" r:id="rId203" display="https://www.cbr.ru/hd_base/zcyc_params/zcyc/?DateTo=11.04.2017"/>
    <hyperlink ref="A211" r:id="rId204" display="https://www.cbr.ru/hd_base/zcyc_params/zcyc/?DateTo=10.04.2017"/>
    <hyperlink ref="A212" r:id="rId205" display="https://www.cbr.ru/hd_base/zcyc_params/zcyc/?DateTo=07.04.2017"/>
    <hyperlink ref="A213" r:id="rId206" display="https://www.cbr.ru/hd_base/zcyc_params/zcyc/?DateTo=06.04.2017"/>
    <hyperlink ref="A214" r:id="rId207" display="https://www.cbr.ru/hd_base/zcyc_params/zcyc/?DateTo=05.04.2017"/>
    <hyperlink ref="A215" r:id="rId208" display="https://www.cbr.ru/hd_base/zcyc_params/zcyc/?DateTo=04.04.2017"/>
    <hyperlink ref="A216" r:id="rId209" display="https://www.cbr.ru/hd_base/zcyc_params/zcyc/?DateTo=03.04.2017"/>
    <hyperlink ref="A217" r:id="rId210" display="https://www.cbr.ru/hd_base/zcyc_params/zcyc/?DateTo=31.03.2017"/>
    <hyperlink ref="A218" r:id="rId211" display="https://www.cbr.ru/hd_base/zcyc_params/zcyc/?DateTo=30.03.2017"/>
    <hyperlink ref="A219" r:id="rId212" display="https://www.cbr.ru/hd_base/zcyc_params/zcyc/?DateTo=29.03.2017"/>
    <hyperlink ref="A220" r:id="rId213" display="https://www.cbr.ru/hd_base/zcyc_params/zcyc/?DateTo=28.03.2017"/>
    <hyperlink ref="A221" r:id="rId214" display="https://www.cbr.ru/hd_base/zcyc_params/zcyc/?DateTo=27.03.2017"/>
    <hyperlink ref="A222" r:id="rId215" display="https://www.cbr.ru/hd_base/zcyc_params/zcyc/?DateTo=24.03.2017"/>
    <hyperlink ref="A223" r:id="rId216" display="https://www.cbr.ru/hd_base/zcyc_params/zcyc/?DateTo=23.03.2017"/>
    <hyperlink ref="A224" r:id="rId217" display="https://www.cbr.ru/hd_base/zcyc_params/zcyc/?DateTo=22.03.2017"/>
    <hyperlink ref="A225" r:id="rId218" display="https://www.cbr.ru/hd_base/zcyc_params/zcyc/?DateTo=21.03.2017"/>
    <hyperlink ref="A226" r:id="rId219" display="https://www.cbr.ru/hd_base/zcyc_params/zcyc/?DateTo=20.03.2017"/>
    <hyperlink ref="A227" r:id="rId220" display="https://www.cbr.ru/hd_base/zcyc_params/zcyc/?DateTo=17.03.2017"/>
    <hyperlink ref="A228" r:id="rId221" display="https://www.cbr.ru/hd_base/zcyc_params/zcyc/?DateTo=16.03.2017"/>
    <hyperlink ref="A229" r:id="rId222" display="https://www.cbr.ru/hd_base/zcyc_params/zcyc/?DateTo=15.03.2017"/>
    <hyperlink ref="A230" r:id="rId223" display="https://www.cbr.ru/hd_base/zcyc_params/zcyc/?DateTo=14.03.2017"/>
    <hyperlink ref="A231" r:id="rId224" display="https://www.cbr.ru/hd_base/zcyc_params/zcyc/?DateTo=13.03.2017"/>
    <hyperlink ref="A232" r:id="rId225" display="https://www.cbr.ru/hd_base/zcyc_params/zcyc/?DateTo=10.03.2017"/>
    <hyperlink ref="A233" r:id="rId226" display="https://www.cbr.ru/hd_base/zcyc_params/zcyc/?DateTo=09.03.2017"/>
    <hyperlink ref="A234" r:id="rId227" display="https://www.cbr.ru/hd_base/zcyc_params/zcyc/?DateTo=07.03.2017"/>
    <hyperlink ref="A235" r:id="rId228" display="https://www.cbr.ru/hd_base/zcyc_params/zcyc/?DateTo=06.03.2017"/>
    <hyperlink ref="A236" r:id="rId229" display="https://www.cbr.ru/hd_base/zcyc_params/zcyc/?DateTo=03.03.2017"/>
    <hyperlink ref="A237" r:id="rId230" display="https://www.cbr.ru/hd_base/zcyc_params/zcyc/?DateTo=02.03.2017"/>
    <hyperlink ref="A238" r:id="rId231" display="https://www.cbr.ru/hd_base/zcyc_params/zcyc/?DateTo=01.03.2017"/>
    <hyperlink ref="A239" r:id="rId232" display="https://www.cbr.ru/hd_base/zcyc_params/zcyc/?DateTo=28.02.2017"/>
    <hyperlink ref="A240" r:id="rId233" display="https://www.cbr.ru/hd_base/zcyc_params/zcyc/?DateTo=27.02.2017"/>
    <hyperlink ref="A241" r:id="rId234" display="https://www.cbr.ru/hd_base/zcyc_params/zcyc/?DateTo=24.02.2017"/>
    <hyperlink ref="A242" r:id="rId235" display="https://www.cbr.ru/hd_base/zcyc_params/zcyc/?DateTo=22.02.2017"/>
    <hyperlink ref="A243" r:id="rId236" display="https://www.cbr.ru/hd_base/zcyc_params/zcyc/?DateTo=21.02.2017"/>
    <hyperlink ref="A244" r:id="rId237" display="https://www.cbr.ru/hd_base/zcyc_params/zcyc/?DateTo=20.02.2017"/>
    <hyperlink ref="A245" r:id="rId238" display="https://www.cbr.ru/hd_base/zcyc_params/zcyc/?DateTo=17.02.2017"/>
    <hyperlink ref="A246" r:id="rId239" display="https://www.cbr.ru/hd_base/zcyc_params/zcyc/?DateTo=16.02.2017"/>
    <hyperlink ref="A247" r:id="rId240" display="https://www.cbr.ru/hd_base/zcyc_params/zcyc/?DateTo=15.02.2017"/>
    <hyperlink ref="A248" r:id="rId241" display="https://www.cbr.ru/hd_base/zcyc_params/zcyc/?DateTo=14.02.2017"/>
    <hyperlink ref="A249" r:id="rId242" display="https://www.cbr.ru/hd_base/zcyc_params/zcyc/?DateTo=13.02.2017"/>
    <hyperlink ref="A250" r:id="rId243" display="https://www.cbr.ru/hd_base/zcyc_params/zcyc/?DateTo=10.02.2017"/>
    <hyperlink ref="A251" r:id="rId244" display="https://www.cbr.ru/hd_base/zcyc_params/zcyc/?DateTo=09.02.2017"/>
    <hyperlink ref="A252" r:id="rId245" display="https://www.cbr.ru/hd_base/zcyc_params/zcyc/?DateTo=08.02.2017"/>
    <hyperlink ref="A253" r:id="rId246" display="https://www.cbr.ru/hd_base/zcyc_params/zcyc/?DateTo=07.02.2017"/>
    <hyperlink ref="A254" r:id="rId247" display="https://www.cbr.ru/hd_base/zcyc_params/zcyc/?DateTo=06.02.2017"/>
    <hyperlink ref="A255" r:id="rId248" display="https://www.cbr.ru/hd_base/zcyc_params/zcyc/?DateTo=03.02.2017"/>
    <hyperlink ref="A256" r:id="rId249" display="https://www.cbr.ru/hd_base/zcyc_params/zcyc/?DateTo=02.02.2017"/>
    <hyperlink ref="A257" r:id="rId250" display="https://www.cbr.ru/hd_base/zcyc_params/zcyc/?DateTo=01.02.2017"/>
    <hyperlink ref="A258" r:id="rId251" display="https://www.cbr.ru/hd_base/zcyc_params/zcyc/?DateTo=31.01.2017"/>
    <hyperlink ref="A259" r:id="rId252" display="https://www.cbr.ru/hd_base/zcyc_params/zcyc/?DateTo=30.01.2017"/>
    <hyperlink ref="A260" r:id="rId253" display="https://www.cbr.ru/hd_base/zcyc_params/zcyc/?DateTo=27.01.2017"/>
    <hyperlink ref="A261" r:id="rId254" display="https://www.cbr.ru/hd_base/zcyc_params/zcyc/?DateTo=26.01.2017"/>
    <hyperlink ref="A262" r:id="rId255" display="https://www.cbr.ru/hd_base/zcyc_params/zcyc/?DateTo=25.01.2017"/>
    <hyperlink ref="A263" r:id="rId256" display="https://www.cbr.ru/hd_base/zcyc_params/zcyc/?DateTo=24.01.2017"/>
    <hyperlink ref="A264" r:id="rId257" display="https://www.cbr.ru/hd_base/zcyc_params/zcyc/?DateTo=23.01.2017"/>
    <hyperlink ref="A265" r:id="rId258" display="https://www.cbr.ru/hd_base/zcyc_params/zcyc/?DateTo=20.01.2017"/>
    <hyperlink ref="A266" r:id="rId259" display="https://www.cbr.ru/hd_base/zcyc_params/zcyc/?DateTo=19.01.2017"/>
    <hyperlink ref="A267" r:id="rId260" display="https://www.cbr.ru/hd_base/zcyc_params/zcyc/?DateTo=18.01.2017"/>
    <hyperlink ref="A268" r:id="rId261" display="https://www.cbr.ru/hd_base/zcyc_params/zcyc/?DateTo=17.01.2017"/>
    <hyperlink ref="A269" r:id="rId262" display="https://www.cbr.ru/hd_base/zcyc_params/zcyc/?DateTo=16.01.2017"/>
    <hyperlink ref="A270" r:id="rId263" display="https://www.cbr.ru/hd_base/zcyc_params/zcyc/?DateTo=13.01.2017"/>
    <hyperlink ref="A271" r:id="rId264" display="https://www.cbr.ru/hd_base/zcyc_params/zcyc/?DateTo=12.01.2017"/>
    <hyperlink ref="A272" r:id="rId265" display="https://www.cbr.ru/hd_base/zcyc_params/zcyc/?DateTo=11.01.2017"/>
    <hyperlink ref="A273" r:id="rId266" display="https://www.cbr.ru/hd_base/zcyc_params/zcyc/?DateTo=10.01.2017"/>
    <hyperlink ref="A274" r:id="rId267" display="https://www.cbr.ru/hd_base/zcyc_params/zcyc/?DateTo=09.01.2017"/>
    <hyperlink ref="A275" r:id="rId268" display="https://www.cbr.ru/hd_base/zcyc_params/zcyc/?DateTo=06.01.2017"/>
    <hyperlink ref="A276" r:id="rId269" display="https://www.cbr.ru/hd_base/zcyc_params/zcyc/?DateTo=05.01.2017"/>
    <hyperlink ref="A277" r:id="rId270" display="https://www.cbr.ru/hd_base/zcyc_params/zcyc/?DateTo=04.01.2017"/>
    <hyperlink ref="A278" r:id="rId271" display="https://www.cbr.ru/hd_base/zcyc_params/zcyc/?DateTo=03.01.2017"/>
    <hyperlink ref="A279" r:id="rId272" display="https://www.cbr.ru/hd_base/zcyc_params/zcyc/?DateTo=30.12.2016"/>
    <hyperlink ref="A280" r:id="rId273" display="https://www.cbr.ru/hd_base/zcyc_params/zcyc/?DateTo=29.12.2016"/>
    <hyperlink ref="A281" r:id="rId274" display="https://www.cbr.ru/hd_base/zcyc_params/zcyc/?DateTo=28.12.2016"/>
    <hyperlink ref="A282" r:id="rId275" display="https://www.cbr.ru/hd_base/zcyc_params/zcyc/?DateTo=27.12.2016"/>
    <hyperlink ref="A283" r:id="rId276" display="https://www.cbr.ru/hd_base/zcyc_params/zcyc/?DateTo=26.12.2016"/>
    <hyperlink ref="A284" r:id="rId277" display="https://www.cbr.ru/hd_base/zcyc_params/zcyc/?DateTo=23.12.2016"/>
    <hyperlink ref="A285" r:id="rId278" display="https://www.cbr.ru/hd_base/zcyc_params/zcyc/?DateTo=22.12.2016"/>
    <hyperlink ref="A286" r:id="rId279" display="https://www.cbr.ru/hd_base/zcyc_params/zcyc/?DateTo=21.12.2016"/>
    <hyperlink ref="A287" r:id="rId280" display="https://www.cbr.ru/hd_base/zcyc_params/zcyc/?DateTo=20.12.2016"/>
    <hyperlink ref="A288" r:id="rId281" display="https://www.cbr.ru/hd_base/zcyc_params/zcyc/?DateTo=19.12.2016"/>
    <hyperlink ref="A289" r:id="rId282" display="https://www.cbr.ru/hd_base/zcyc_params/zcyc/?DateTo=16.12.2016"/>
    <hyperlink ref="A290" r:id="rId283" display="https://www.cbr.ru/hd_base/zcyc_params/zcyc/?DateTo=15.12.2016"/>
    <hyperlink ref="A291" r:id="rId284" display="https://www.cbr.ru/hd_base/zcyc_params/zcyc/?DateTo=14.12.2016"/>
    <hyperlink ref="A292" r:id="rId285" display="https://www.cbr.ru/hd_base/zcyc_params/zcyc/?DateTo=13.12.2016"/>
    <hyperlink ref="A293" r:id="rId286" display="https://www.cbr.ru/hd_base/zcyc_params/zcyc/?DateTo=12.12.2016"/>
    <hyperlink ref="A294" r:id="rId287" display="https://www.cbr.ru/hd_base/zcyc_params/zcyc/?DateTo=09.12.2016"/>
    <hyperlink ref="A295" r:id="rId288" display="https://www.cbr.ru/hd_base/zcyc_params/zcyc/?DateTo=08.12.2016"/>
    <hyperlink ref="A296" r:id="rId289" display="https://www.cbr.ru/hd_base/zcyc_params/zcyc/?DateTo=07.12.2016"/>
    <hyperlink ref="A297" r:id="rId290" display="https://www.cbr.ru/hd_base/zcyc_params/zcyc/?DateTo=06.12.2016"/>
    <hyperlink ref="A298" r:id="rId291" display="https://www.cbr.ru/hd_base/zcyc_params/zcyc/?DateTo=05.12.2016"/>
    <hyperlink ref="A299" r:id="rId292" display="https://www.cbr.ru/hd_base/zcyc_params/zcyc/?DateTo=02.12.2016"/>
    <hyperlink ref="A300" r:id="rId293" display="https://www.cbr.ru/hd_base/zcyc_params/zcyc/?DateTo=01.12.2016"/>
    <hyperlink ref="A301" r:id="rId294" display="https://www.cbr.ru/hd_base/zcyc_params/zcyc/?DateTo=30.11.2016"/>
    <hyperlink ref="A302" r:id="rId295" display="https://www.cbr.ru/hd_base/zcyc_params/zcyc/?DateTo=29.11.2016"/>
    <hyperlink ref="A303" r:id="rId296" display="https://www.cbr.ru/hd_base/zcyc_params/zcyc/?DateTo=28.11.2016"/>
    <hyperlink ref="A304" r:id="rId297" display="https://www.cbr.ru/hd_base/zcyc_params/zcyc/?DateTo=25.11.2016"/>
    <hyperlink ref="A305" r:id="rId298" display="https://www.cbr.ru/hd_base/zcyc_params/zcyc/?DateTo=24.11.2016"/>
    <hyperlink ref="A306" r:id="rId299" display="https://www.cbr.ru/hd_base/zcyc_params/zcyc/?DateTo=23.11.2016"/>
    <hyperlink ref="A307" r:id="rId300" display="https://www.cbr.ru/hd_base/zcyc_params/zcyc/?DateTo=22.11.2016"/>
    <hyperlink ref="A308" r:id="rId301" display="https://www.cbr.ru/hd_base/zcyc_params/zcyc/?DateTo=21.11.2016"/>
    <hyperlink ref="A309" r:id="rId302" display="https://www.cbr.ru/hd_base/zcyc_params/zcyc/?DateTo=18.11.2016"/>
    <hyperlink ref="A310" r:id="rId303" display="https://www.cbr.ru/hd_base/zcyc_params/zcyc/?DateTo=17.11.2016"/>
    <hyperlink ref="A311" r:id="rId304" display="https://www.cbr.ru/hd_base/zcyc_params/zcyc/?DateTo=16.11.2016"/>
    <hyperlink ref="A312" r:id="rId305" display="https://www.cbr.ru/hd_base/zcyc_params/zcyc/?DateTo=15.11.2016"/>
    <hyperlink ref="A313" r:id="rId306" display="https://www.cbr.ru/hd_base/zcyc_params/zcyc/?DateTo=14.11.2016"/>
    <hyperlink ref="A314" r:id="rId307" display="https://www.cbr.ru/hd_base/zcyc_params/zcyc/?DateTo=11.11.2016"/>
    <hyperlink ref="A315" r:id="rId308" display="https://www.cbr.ru/hd_base/zcyc_params/zcyc/?DateTo=10.11.2016"/>
    <hyperlink ref="A316" r:id="rId309" display="https://www.cbr.ru/hd_base/zcyc_params/zcyc/?DateTo=09.11.2016"/>
    <hyperlink ref="A317" r:id="rId310" display="https://www.cbr.ru/hd_base/zcyc_params/zcyc/?DateTo=08.11.2016"/>
    <hyperlink ref="A318" r:id="rId311" display="https://www.cbr.ru/hd_base/zcyc_params/zcyc/?DateTo=07.11.2016"/>
    <hyperlink ref="A319" r:id="rId312" display="https://www.cbr.ru/hd_base/zcyc_params/zcyc/?DateTo=03.11.2016"/>
    <hyperlink ref="A320" r:id="rId313" display="https://www.cbr.ru/hd_base/zcyc_params/zcyc/?DateTo=02.11.2016"/>
    <hyperlink ref="A321" r:id="rId314" display="https://www.cbr.ru/hd_base/zcyc_params/zcyc/?DateTo=01.11.2016"/>
    <hyperlink ref="A322" r:id="rId315" display="https://www.cbr.ru/hd_base/zcyc_params/zcyc/?DateTo=31.10.2016"/>
    <hyperlink ref="A323" r:id="rId316" display="https://www.cbr.ru/hd_base/zcyc_params/zcyc/?DateTo=28.10.2016"/>
    <hyperlink ref="A324" r:id="rId317" display="https://www.cbr.ru/hd_base/zcyc_params/zcyc/?DateTo=27.10.2016"/>
    <hyperlink ref="A325" r:id="rId318" display="https://www.cbr.ru/hd_base/zcyc_params/zcyc/?DateTo=26.10.2016"/>
    <hyperlink ref="A326" r:id="rId319" display="https://www.cbr.ru/hd_base/zcyc_params/zcyc/?DateTo=25.10.2016"/>
    <hyperlink ref="A327" r:id="rId320" display="https://www.cbr.ru/hd_base/zcyc_params/zcyc/?DateTo=24.10.2016"/>
    <hyperlink ref="A328" r:id="rId321" display="https://www.cbr.ru/hd_base/zcyc_params/zcyc/?DateTo=21.10.2016"/>
    <hyperlink ref="A329" r:id="rId322" display="https://www.cbr.ru/hd_base/zcyc_params/zcyc/?DateTo=20.10.2016"/>
    <hyperlink ref="A330" r:id="rId323" display="https://www.cbr.ru/hd_base/zcyc_params/zcyc/?DateTo=19.10.2016"/>
    <hyperlink ref="A331" r:id="rId324" display="https://www.cbr.ru/hd_base/zcyc_params/zcyc/?DateTo=18.10.2016"/>
    <hyperlink ref="A332" r:id="rId325" display="https://www.cbr.ru/hd_base/zcyc_params/zcyc/?DateTo=17.10.2016"/>
    <hyperlink ref="A333" r:id="rId326" display="https://www.cbr.ru/hd_base/zcyc_params/zcyc/?DateTo=14.10.2016"/>
    <hyperlink ref="A334" r:id="rId327" display="https://www.cbr.ru/hd_base/zcyc_params/zcyc/?DateTo=13.10.2016"/>
    <hyperlink ref="A335" r:id="rId328" display="https://www.cbr.ru/hd_base/zcyc_params/zcyc/?DateTo=12.10.2016"/>
    <hyperlink ref="A336" r:id="rId329" display="https://www.cbr.ru/hd_base/zcyc_params/zcyc/?DateTo=11.10.2016"/>
    <hyperlink ref="A337" r:id="rId330" display="https://www.cbr.ru/hd_base/zcyc_params/zcyc/?DateTo=10.10.2016"/>
    <hyperlink ref="A338" r:id="rId331" display="https://www.cbr.ru/hd_base/zcyc_params/zcyc/?DateTo=07.10.2016"/>
    <hyperlink ref="A339" r:id="rId332" display="https://www.cbr.ru/hd_base/zcyc_params/zcyc/?DateTo=06.10.2016"/>
    <hyperlink ref="A340" r:id="rId333" display="https://www.cbr.ru/hd_base/zcyc_params/zcyc/?DateTo=05.10.2016"/>
    <hyperlink ref="A341" r:id="rId334" display="https://www.cbr.ru/hd_base/zcyc_params/zcyc/?DateTo=04.10.2016"/>
    <hyperlink ref="A342" r:id="rId335" display="https://www.cbr.ru/hd_base/zcyc_params/zcyc/?DateTo=03.10.2016"/>
    <hyperlink ref="A343" r:id="rId336" display="https://www.cbr.ru/hd_base/zcyc_params/zcyc/?DateTo=30.09.2016"/>
    <hyperlink ref="A344" r:id="rId337" display="https://www.cbr.ru/hd_base/zcyc_params/zcyc/?DateTo=29.09.2016"/>
    <hyperlink ref="A345" r:id="rId338" display="https://www.cbr.ru/hd_base/zcyc_params/zcyc/?DateTo=28.09.2016"/>
    <hyperlink ref="A346" r:id="rId339" display="https://www.cbr.ru/hd_base/zcyc_params/zcyc/?DateTo=27.09.2016"/>
    <hyperlink ref="A347" r:id="rId340" display="https://www.cbr.ru/hd_base/zcyc_params/zcyc/?DateTo=26.09.2016"/>
    <hyperlink ref="A348" r:id="rId341" display="https://www.cbr.ru/hd_base/zcyc_params/zcyc/?DateTo=23.09.2016"/>
    <hyperlink ref="A349" r:id="rId342" display="https://www.cbr.ru/hd_base/zcyc_params/zcyc/?DateTo=22.09.2016"/>
    <hyperlink ref="A350" r:id="rId343" display="https://www.cbr.ru/hd_base/zcyc_params/zcyc/?DateTo=21.09.2016"/>
    <hyperlink ref="A351" r:id="rId344" display="https://www.cbr.ru/hd_base/zcyc_params/zcyc/?DateTo=20.09.2016"/>
    <hyperlink ref="A352" r:id="rId345" display="https://www.cbr.ru/hd_base/zcyc_params/zcyc/?DateTo=19.09.2016"/>
    <hyperlink ref="A353" r:id="rId346" display="https://www.cbr.ru/hd_base/zcyc_params/zcyc/?DateTo=16.09.2016"/>
    <hyperlink ref="A354" r:id="rId347" display="https://www.cbr.ru/hd_base/zcyc_params/zcyc/?DateTo=15.09.2016"/>
    <hyperlink ref="A355" r:id="rId348" display="https://www.cbr.ru/hd_base/zcyc_params/zcyc/?DateTo=14.09.2016"/>
    <hyperlink ref="A356" r:id="rId349" display="https://www.cbr.ru/hd_base/zcyc_params/zcyc/?DateTo=13.09.2016"/>
    <hyperlink ref="A357" r:id="rId350" display="https://www.cbr.ru/hd_base/zcyc_params/zcyc/?DateTo=12.09.2016"/>
    <hyperlink ref="A358" r:id="rId351" display="https://www.cbr.ru/hd_base/zcyc_params/zcyc/?DateTo=09.09.2016"/>
    <hyperlink ref="A359" r:id="rId352" display="https://www.cbr.ru/hd_base/zcyc_params/zcyc/?DateTo=08.09.2016"/>
    <hyperlink ref="A360" r:id="rId353" display="https://www.cbr.ru/hd_base/zcyc_params/zcyc/?DateTo=07.09.2016"/>
    <hyperlink ref="A361" r:id="rId354" display="https://www.cbr.ru/hd_base/zcyc_params/zcyc/?DateTo=06.09.2016"/>
    <hyperlink ref="A362" r:id="rId355" display="https://www.cbr.ru/hd_base/zcyc_params/zcyc/?DateTo=05.09.2016"/>
    <hyperlink ref="A363" r:id="rId356" display="https://www.cbr.ru/hd_base/zcyc_params/zcyc/?DateTo=02.09.2016"/>
    <hyperlink ref="A364" r:id="rId357" display="https://www.cbr.ru/hd_base/zcyc_params/zcyc/?DateTo=01.09.2016"/>
    <hyperlink ref="A365" r:id="rId358" display="https://www.cbr.ru/hd_base/zcyc_params/zcyc/?DateTo=31.08.2016"/>
    <hyperlink ref="A366" r:id="rId359" display="https://www.cbr.ru/hd_base/zcyc_params/zcyc/?DateTo=30.08.2016"/>
    <hyperlink ref="A367" r:id="rId360" display="https://www.cbr.ru/hd_base/zcyc_params/zcyc/?DateTo=29.08.2016"/>
    <hyperlink ref="A368" r:id="rId361" display="https://www.cbr.ru/hd_base/zcyc_params/zcyc/?DateTo=26.08.2016"/>
    <hyperlink ref="A369" r:id="rId362" display="https://www.cbr.ru/hd_base/zcyc_params/zcyc/?DateTo=25.08.2016"/>
    <hyperlink ref="A370" r:id="rId363" display="https://www.cbr.ru/hd_base/zcyc_params/zcyc/?DateTo=24.08.2016"/>
    <hyperlink ref="A371" r:id="rId364" display="https://www.cbr.ru/hd_base/zcyc_params/zcyc/?DateTo=23.08.2016"/>
    <hyperlink ref="A372" r:id="rId365" display="https://www.cbr.ru/hd_base/zcyc_params/zcyc/?DateTo=22.08.2016"/>
    <hyperlink ref="A373" r:id="rId366" display="https://www.cbr.ru/hd_base/zcyc_params/zcyc/?DateTo=19.08.2016"/>
    <hyperlink ref="A374" r:id="rId367" display="https://www.cbr.ru/hd_base/zcyc_params/zcyc/?DateTo=18.08.2016"/>
    <hyperlink ref="A375" r:id="rId368" display="https://www.cbr.ru/hd_base/zcyc_params/zcyc/?DateTo=17.08.2016"/>
    <hyperlink ref="A376" r:id="rId369" display="https://www.cbr.ru/hd_base/zcyc_params/zcyc/?DateTo=16.08.2016"/>
    <hyperlink ref="A377" r:id="rId370" display="https://www.cbr.ru/hd_base/zcyc_params/zcyc/?DateTo=15.08.2016"/>
    <hyperlink ref="A378" r:id="rId371" display="https://www.cbr.ru/hd_base/zcyc_params/zcyc/?DateTo=12.08.2016"/>
    <hyperlink ref="A379" r:id="rId372" display="https://www.cbr.ru/hd_base/zcyc_params/zcyc/?DateTo=11.08.2016"/>
    <hyperlink ref="A380" r:id="rId373" display="https://www.cbr.ru/hd_base/zcyc_params/zcyc/?DateTo=10.08.2016"/>
    <hyperlink ref="A381" r:id="rId374" display="https://www.cbr.ru/hd_base/zcyc_params/zcyc/?DateTo=09.08.2016"/>
    <hyperlink ref="A382" r:id="rId375" display="https://www.cbr.ru/hd_base/zcyc_params/zcyc/?DateTo=08.08.2016"/>
    <hyperlink ref="A383" r:id="rId376" display="https://www.cbr.ru/hd_base/zcyc_params/zcyc/?DateTo=05.08.2016"/>
    <hyperlink ref="A384" r:id="rId377" display="https://www.cbr.ru/hd_base/zcyc_params/zcyc/?DateTo=04.08.2016"/>
    <hyperlink ref="A385" r:id="rId378" display="https://www.cbr.ru/hd_base/zcyc_params/zcyc/?DateTo=03.08.2016"/>
    <hyperlink ref="A386" r:id="rId379" display="https://www.cbr.ru/hd_base/zcyc_params/zcyc/?DateTo=02.08.2016"/>
    <hyperlink ref="A387" r:id="rId380" display="https://www.cbr.ru/hd_base/zcyc_params/zcyc/?DateTo=01.08.2016"/>
    <hyperlink ref="A388" r:id="rId381" display="https://www.cbr.ru/hd_base/zcyc_params/zcyc/?DateTo=29.07.2016"/>
    <hyperlink ref="A389" r:id="rId382" display="https://www.cbr.ru/hd_base/zcyc_params/zcyc/?DateTo=28.07.2016"/>
    <hyperlink ref="A390" r:id="rId383" display="https://www.cbr.ru/hd_base/zcyc_params/zcyc/?DateTo=27.07.2016"/>
    <hyperlink ref="A391" r:id="rId384" display="https://www.cbr.ru/hd_base/zcyc_params/zcyc/?DateTo=26.07.2016"/>
    <hyperlink ref="A392" r:id="rId385" display="https://www.cbr.ru/hd_base/zcyc_params/zcyc/?DateTo=25.07.2016"/>
    <hyperlink ref="A393" r:id="rId386" display="https://www.cbr.ru/hd_base/zcyc_params/zcyc/?DateTo=22.07.2016"/>
    <hyperlink ref="A394" r:id="rId387" display="https://www.cbr.ru/hd_base/zcyc_params/zcyc/?DateTo=21.07.2016"/>
    <hyperlink ref="A395" r:id="rId388" display="https://www.cbr.ru/hd_base/zcyc_params/zcyc/?DateTo=20.07.2016"/>
    <hyperlink ref="A396" r:id="rId389" display="https://www.cbr.ru/hd_base/zcyc_params/zcyc/?DateTo=19.07.2016"/>
    <hyperlink ref="A397" r:id="rId390" display="https://www.cbr.ru/hd_base/zcyc_params/zcyc/?DateTo=18.07.2016"/>
    <hyperlink ref="A398" r:id="rId391" display="https://www.cbr.ru/hd_base/zcyc_params/zcyc/?DateTo=15.07.2016"/>
    <hyperlink ref="A399" r:id="rId392" display="https://www.cbr.ru/hd_base/zcyc_params/zcyc/?DateTo=14.07.2016"/>
    <hyperlink ref="A400" r:id="rId393" display="https://www.cbr.ru/hd_base/zcyc_params/zcyc/?DateTo=13.07.2016"/>
    <hyperlink ref="A401" r:id="rId394" display="https://www.cbr.ru/hd_base/zcyc_params/zcyc/?DateTo=12.07.2016"/>
    <hyperlink ref="A402" r:id="rId395" display="https://www.cbr.ru/hd_base/zcyc_params/zcyc/?DateTo=11.07.2016"/>
    <hyperlink ref="A403" r:id="rId396" display="https://www.cbr.ru/hd_base/zcyc_params/zcyc/?DateTo=08.07.2016"/>
    <hyperlink ref="A404" r:id="rId397" display="https://www.cbr.ru/hd_base/zcyc_params/zcyc/?DateTo=07.07.2016"/>
    <hyperlink ref="A405" r:id="rId398" display="https://www.cbr.ru/hd_base/zcyc_params/zcyc/?DateTo=06.07.2016"/>
    <hyperlink ref="A406" r:id="rId399" display="https://www.cbr.ru/hd_base/zcyc_params/zcyc/?DateTo=05.07.2016"/>
    <hyperlink ref="A407" r:id="rId400" display="https://www.cbr.ru/hd_base/zcyc_params/zcyc/?DateTo=04.07.2016"/>
    <hyperlink ref="A408" r:id="rId401" display="https://www.cbr.ru/hd_base/zcyc_params/zcyc/?DateTo=01.07.2016"/>
    <hyperlink ref="A409" r:id="rId402" display="https://www.cbr.ru/hd_base/zcyc_params/zcyc/?DateTo=30.06.2016"/>
    <hyperlink ref="A410" r:id="rId403" display="https://www.cbr.ru/hd_base/zcyc_params/zcyc/?DateTo=29.06.2016"/>
    <hyperlink ref="A411" r:id="rId404" display="https://www.cbr.ru/hd_base/zcyc_params/zcyc/?DateTo=28.06.2016"/>
    <hyperlink ref="A412" r:id="rId405" display="https://www.cbr.ru/hd_base/zcyc_params/zcyc/?DateTo=27.06.2016"/>
    <hyperlink ref="A413" r:id="rId406" display="https://www.cbr.ru/hd_base/zcyc_params/zcyc/?DateTo=24.06.2016"/>
    <hyperlink ref="A414" r:id="rId407" display="https://www.cbr.ru/hd_base/zcyc_params/zcyc/?DateTo=23.06.2016"/>
    <hyperlink ref="A415" r:id="rId408" display="https://www.cbr.ru/hd_base/zcyc_params/zcyc/?DateTo=22.06.2016"/>
    <hyperlink ref="A416" r:id="rId409" display="https://www.cbr.ru/hd_base/zcyc_params/zcyc/?DateTo=21.06.2016"/>
    <hyperlink ref="A417" r:id="rId410" display="https://www.cbr.ru/hd_base/zcyc_params/zcyc/?DateTo=20.06.2016"/>
    <hyperlink ref="A418" r:id="rId411" display="https://www.cbr.ru/hd_base/zcyc_params/zcyc/?DateTo=17.06.2016"/>
    <hyperlink ref="A419" r:id="rId412" display="https://www.cbr.ru/hd_base/zcyc_params/zcyc/?DateTo=16.06.2016"/>
    <hyperlink ref="A420" r:id="rId413" display="https://www.cbr.ru/hd_base/zcyc_params/zcyc/?DateTo=15.06.2016"/>
    <hyperlink ref="A421" r:id="rId414" display="https://www.cbr.ru/hd_base/zcyc_params/zcyc/?DateTo=14.06.2016"/>
    <hyperlink ref="A422" r:id="rId415" display="https://www.cbr.ru/hd_base/zcyc_params/zcyc/?DateTo=10.06.2016"/>
    <hyperlink ref="A423" r:id="rId416" display="https://www.cbr.ru/hd_base/zcyc_params/zcyc/?DateTo=09.06.2016"/>
    <hyperlink ref="A424" r:id="rId417" display="https://www.cbr.ru/hd_base/zcyc_params/zcyc/?DateTo=08.06.2016"/>
    <hyperlink ref="A425" r:id="rId418" display="https://www.cbr.ru/hd_base/zcyc_params/zcyc/?DateTo=07.06.2016"/>
    <hyperlink ref="A426" r:id="rId419" display="https://www.cbr.ru/hd_base/zcyc_params/zcyc/?DateTo=06.06.2016"/>
    <hyperlink ref="A427" r:id="rId420" display="https://www.cbr.ru/hd_base/zcyc_params/zcyc/?DateTo=03.06.2016"/>
    <hyperlink ref="A428" r:id="rId421" display="https://www.cbr.ru/hd_base/zcyc_params/zcyc/?DateTo=02.06.2016"/>
    <hyperlink ref="A429" r:id="rId422" display="https://www.cbr.ru/hd_base/zcyc_params/zcyc/?DateTo=01.06.2016"/>
    <hyperlink ref="A430" r:id="rId423" display="https://www.cbr.ru/hd_base/zcyc_params/zcyc/?DateTo=31.05.2016"/>
    <hyperlink ref="A431" r:id="rId424" display="https://www.cbr.ru/hd_base/zcyc_params/zcyc/?DateTo=30.05.2016"/>
    <hyperlink ref="A432" r:id="rId425" display="https://www.cbr.ru/hd_base/zcyc_params/zcyc/?DateTo=27.05.2016"/>
    <hyperlink ref="A433" r:id="rId426" display="https://www.cbr.ru/hd_base/zcyc_params/zcyc/?DateTo=26.05.2016"/>
    <hyperlink ref="A434" r:id="rId427" display="https://www.cbr.ru/hd_base/zcyc_params/zcyc/?DateTo=25.05.2016"/>
    <hyperlink ref="A435" r:id="rId428" display="https://www.cbr.ru/hd_base/zcyc_params/zcyc/?DateTo=24.05.2016"/>
    <hyperlink ref="A436" r:id="rId429" display="https://www.cbr.ru/hd_base/zcyc_params/zcyc/?DateTo=23.05.2016"/>
    <hyperlink ref="A437" r:id="rId430" display="https://www.cbr.ru/hd_base/zcyc_params/zcyc/?DateTo=20.05.2016"/>
    <hyperlink ref="A438" r:id="rId431" display="https://www.cbr.ru/hd_base/zcyc_params/zcyc/?DateTo=19.05.2016"/>
    <hyperlink ref="A439" r:id="rId432" display="https://www.cbr.ru/hd_base/zcyc_params/zcyc/?DateTo=18.05.2016"/>
    <hyperlink ref="A440" r:id="rId433" display="https://www.cbr.ru/hd_base/zcyc_params/zcyc/?DateTo=17.05.2016"/>
    <hyperlink ref="A441" r:id="rId434" display="https://www.cbr.ru/hd_base/zcyc_params/zcyc/?DateTo=16.05.2016"/>
    <hyperlink ref="A442" r:id="rId435" display="https://www.cbr.ru/hd_base/zcyc_params/zcyc/?DateTo=13.05.2016"/>
    <hyperlink ref="A443" r:id="rId436" display="https://www.cbr.ru/hd_base/zcyc_params/zcyc/?DateTo=12.05.2016"/>
    <hyperlink ref="A444" r:id="rId437" display="https://www.cbr.ru/hd_base/zcyc_params/zcyc/?DateTo=11.05.2016"/>
    <hyperlink ref="A445" r:id="rId438" display="https://www.cbr.ru/hd_base/zcyc_params/zcyc/?DateTo=10.05.2016"/>
    <hyperlink ref="A446" r:id="rId439" display="https://www.cbr.ru/hd_base/zcyc_params/zcyc/?DateTo=06.05.2016"/>
    <hyperlink ref="A447" r:id="rId440" display="https://www.cbr.ru/hd_base/zcyc_params/zcyc/?DateTo=05.05.2016"/>
    <hyperlink ref="A448" r:id="rId441" display="https://www.cbr.ru/hd_base/zcyc_params/zcyc/?DateTo=04.05.2016"/>
    <hyperlink ref="A449" r:id="rId442" display="https://www.cbr.ru/hd_base/zcyc_params/zcyc/?DateTo=29.04.2016"/>
    <hyperlink ref="A450" r:id="rId443" display="https://www.cbr.ru/hd_base/zcyc_params/zcyc/?DateTo=28.04.2016"/>
    <hyperlink ref="A451" r:id="rId444" display="https://www.cbr.ru/hd_base/zcyc_params/zcyc/?DateTo=27.04.2016"/>
    <hyperlink ref="A452" r:id="rId445" display="https://www.cbr.ru/hd_base/zcyc_params/zcyc/?DateTo=26.04.2016"/>
    <hyperlink ref="A453" r:id="rId446" display="https://www.cbr.ru/hd_base/zcyc_params/zcyc/?DateTo=25.04.2016"/>
    <hyperlink ref="A454" r:id="rId447" display="https://www.cbr.ru/hd_base/zcyc_params/zcyc/?DateTo=22.04.2016"/>
    <hyperlink ref="A455" r:id="rId448" display="https://www.cbr.ru/hd_base/zcyc_params/zcyc/?DateTo=21.04.2016"/>
    <hyperlink ref="A456" r:id="rId449" display="https://www.cbr.ru/hd_base/zcyc_params/zcyc/?DateTo=20.04.2016"/>
    <hyperlink ref="A457" r:id="rId450" display="https://www.cbr.ru/hd_base/zcyc_params/zcyc/?DateTo=19.04.2016"/>
    <hyperlink ref="A458" r:id="rId451" display="https://www.cbr.ru/hd_base/zcyc_params/zcyc/?DateTo=18.04.2016"/>
    <hyperlink ref="A459" r:id="rId452" display="https://www.cbr.ru/hd_base/zcyc_params/zcyc/?DateTo=15.04.2016"/>
    <hyperlink ref="A460" r:id="rId453" display="https://www.cbr.ru/hd_base/zcyc_params/zcyc/?DateTo=14.04.2016"/>
    <hyperlink ref="A461" r:id="rId454" display="https://www.cbr.ru/hd_base/zcyc_params/zcyc/?DateTo=13.04.2016"/>
    <hyperlink ref="A462" r:id="rId455" display="https://www.cbr.ru/hd_base/zcyc_params/zcyc/?DateTo=12.04.2016"/>
    <hyperlink ref="A463" r:id="rId456" display="https://www.cbr.ru/hd_base/zcyc_params/zcyc/?DateTo=11.04.2016"/>
    <hyperlink ref="A464" r:id="rId457" display="https://www.cbr.ru/hd_base/zcyc_params/zcyc/?DateTo=08.04.2016"/>
    <hyperlink ref="A465" r:id="rId458" display="https://www.cbr.ru/hd_base/zcyc_params/zcyc/?DateTo=07.04.2016"/>
    <hyperlink ref="A466" r:id="rId459" display="https://www.cbr.ru/hd_base/zcyc_params/zcyc/?DateTo=06.04.2016"/>
    <hyperlink ref="A467" r:id="rId460" display="https://www.cbr.ru/hd_base/zcyc_params/zcyc/?DateTo=05.04.2016"/>
    <hyperlink ref="A468" r:id="rId461" display="https://www.cbr.ru/hd_base/zcyc_params/zcyc/?DateTo=04.04.2016"/>
    <hyperlink ref="A469" r:id="rId462" display="https://www.cbr.ru/hd_base/zcyc_params/zcyc/?DateTo=01.04.2016"/>
    <hyperlink ref="A470" r:id="rId463" display="https://www.cbr.ru/hd_base/zcyc_params/zcyc/?DateTo=31.03.2016"/>
    <hyperlink ref="A471" r:id="rId464" display="https://www.cbr.ru/hd_base/zcyc_params/zcyc/?DateTo=30.03.2016"/>
    <hyperlink ref="A472" r:id="rId465" display="https://www.cbr.ru/hd_base/zcyc_params/zcyc/?DateTo=29.03.2016"/>
    <hyperlink ref="A473" r:id="rId466" display="https://www.cbr.ru/hd_base/zcyc_params/zcyc/?DateTo=28.03.2016"/>
    <hyperlink ref="A474" r:id="rId467" display="https://www.cbr.ru/hd_base/zcyc_params/zcyc/?DateTo=25.03.2016"/>
    <hyperlink ref="A475" r:id="rId468" display="https://www.cbr.ru/hd_base/zcyc_params/zcyc/?DateTo=24.03.2016"/>
    <hyperlink ref="A476" r:id="rId469" display="https://www.cbr.ru/hd_base/zcyc_params/zcyc/?DateTo=23.03.2016"/>
    <hyperlink ref="A477" r:id="rId470" display="https://www.cbr.ru/hd_base/zcyc_params/zcyc/?DateTo=22.03.2016"/>
    <hyperlink ref="A478" r:id="rId471" display="https://www.cbr.ru/hd_base/zcyc_params/zcyc/?DateTo=21.03.2016"/>
    <hyperlink ref="A479" r:id="rId472" display="https://www.cbr.ru/hd_base/zcyc_params/zcyc/?DateTo=18.03.2016"/>
    <hyperlink ref="A480" r:id="rId473" display="https://www.cbr.ru/hd_base/zcyc_params/zcyc/?DateTo=17.03.2016"/>
    <hyperlink ref="A481" r:id="rId474" display="https://www.cbr.ru/hd_base/zcyc_params/zcyc/?DateTo=16.03.2016"/>
    <hyperlink ref="A482" r:id="rId475" display="https://www.cbr.ru/hd_base/zcyc_params/zcyc/?DateTo=15.03.2016"/>
    <hyperlink ref="A483" r:id="rId476" display="https://www.cbr.ru/hd_base/zcyc_params/zcyc/?DateTo=14.03.2016"/>
    <hyperlink ref="A484" r:id="rId477" display="https://www.cbr.ru/hd_base/zcyc_params/zcyc/?DateTo=11.03.2016"/>
    <hyperlink ref="A485" r:id="rId478" display="https://www.cbr.ru/hd_base/zcyc_params/zcyc/?DateTo=10.03.2016"/>
    <hyperlink ref="A486" r:id="rId479" display="https://www.cbr.ru/hd_base/zcyc_params/zcyc/?DateTo=09.03.2016"/>
    <hyperlink ref="A487" r:id="rId480" display="https://www.cbr.ru/hd_base/zcyc_params/zcyc/?DateTo=07.03.2016"/>
    <hyperlink ref="A488" r:id="rId481" display="https://www.cbr.ru/hd_base/zcyc_params/zcyc/?DateTo=04.03.2016"/>
    <hyperlink ref="A489" r:id="rId482" display="https://www.cbr.ru/hd_base/zcyc_params/zcyc/?DateTo=03.03.2016"/>
    <hyperlink ref="A490" r:id="rId483" display="https://www.cbr.ru/hd_base/zcyc_params/zcyc/?DateTo=02.03.2016"/>
    <hyperlink ref="A491" r:id="rId484" display="https://www.cbr.ru/hd_base/zcyc_params/zcyc/?DateTo=01.03.2016"/>
    <hyperlink ref="A492" r:id="rId485" display="https://www.cbr.ru/hd_base/zcyc_params/zcyc/?DateTo=29.02.2016"/>
    <hyperlink ref="A493" r:id="rId486" display="https://www.cbr.ru/hd_base/zcyc_params/zcyc/?DateTo=26.02.2016"/>
    <hyperlink ref="A494" r:id="rId487" display="https://www.cbr.ru/hd_base/zcyc_params/zcyc/?DateTo=25.02.2016"/>
    <hyperlink ref="A495" r:id="rId488" display="https://www.cbr.ru/hd_base/zcyc_params/zcyc/?DateTo=24.02.2016"/>
    <hyperlink ref="A496" r:id="rId489" display="https://www.cbr.ru/hd_base/zcyc_params/zcyc/?DateTo=22.02.2016"/>
    <hyperlink ref="A497" r:id="rId490" display="https://www.cbr.ru/hd_base/zcyc_params/zcyc/?DateTo=20.02.2016"/>
    <hyperlink ref="A498" r:id="rId491" display="https://www.cbr.ru/hd_base/zcyc_params/zcyc/?DateTo=19.02.2016"/>
    <hyperlink ref="A499" r:id="rId492" display="https://www.cbr.ru/hd_base/zcyc_params/zcyc/?DateTo=18.02.2016"/>
    <hyperlink ref="A500" r:id="rId493" display="https://www.cbr.ru/hd_base/zcyc_params/zcyc/?DateTo=17.02.2016"/>
    <hyperlink ref="A501" r:id="rId494" display="https://www.cbr.ru/hd_base/zcyc_params/zcyc/?DateTo=16.02.2016"/>
    <hyperlink ref="A502" r:id="rId495" display="https://www.cbr.ru/hd_base/zcyc_params/zcyc/?DateTo=15.02.2016"/>
    <hyperlink ref="A503" r:id="rId496" display="https://www.cbr.ru/hd_base/zcyc_params/zcyc/?DateTo=12.02.2016"/>
    <hyperlink ref="A504" r:id="rId497" display="https://www.cbr.ru/hd_base/zcyc_params/zcyc/?DateTo=11.02.2016"/>
    <hyperlink ref="A505" r:id="rId498" display="https://www.cbr.ru/hd_base/zcyc_params/zcyc/?DateTo=10.02.2016"/>
    <hyperlink ref="A506" r:id="rId499" display="https://www.cbr.ru/hd_base/zcyc_params/zcyc/?DateTo=09.02.2016"/>
    <hyperlink ref="A507" r:id="rId500" display="https://www.cbr.ru/hd_base/zcyc_params/zcyc/?DateTo=08.02.2016"/>
    <hyperlink ref="A508" r:id="rId501" display="https://www.cbr.ru/hd_base/zcyc_params/zcyc/?DateTo=05.02.2016"/>
    <hyperlink ref="A509" r:id="rId502" display="https://www.cbr.ru/hd_base/zcyc_params/zcyc/?DateTo=04.02.2016"/>
    <hyperlink ref="A510" r:id="rId503" display="https://www.cbr.ru/hd_base/zcyc_params/zcyc/?DateTo=03.02.2016"/>
    <hyperlink ref="A511" r:id="rId504" display="https://www.cbr.ru/hd_base/zcyc_params/zcyc/?DateTo=02.02.2016"/>
    <hyperlink ref="A512" r:id="rId505" display="https://www.cbr.ru/hd_base/zcyc_params/zcyc/?DateTo=01.02.2016"/>
  </hyperlinks>
  <pageMargins left="0.7" right="0.7" top="0.75" bottom="0.75" header="0.3" footer="0.3"/>
  <drawing r:id="rId506"/>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L1000"/>
  <sheetViews>
    <sheetView topLeftCell="A4" workbookViewId="0">
      <selection activeCell="D19" sqref="D19"/>
    </sheetView>
  </sheetViews>
  <sheetFormatPr defaultColWidth="14.42578125" defaultRowHeight="15" customHeight="1"/>
  <cols>
    <col min="1" max="1" width="33" customWidth="1"/>
    <col min="2" max="2" width="18" customWidth="1"/>
    <col min="3" max="3" width="25.42578125" customWidth="1"/>
    <col min="4" max="4" width="50.140625" customWidth="1"/>
    <col min="5" max="5" width="14.5703125" customWidth="1"/>
  </cols>
  <sheetData>
    <row r="1" spans="1:12">
      <c r="A1" s="159" t="s">
        <v>175</v>
      </c>
      <c r="B1" s="160"/>
      <c r="C1" s="160"/>
      <c r="D1" s="160"/>
    </row>
    <row r="2" spans="1:12">
      <c r="A2" s="160"/>
      <c r="B2" s="160"/>
      <c r="C2" s="160"/>
      <c r="D2" s="160"/>
    </row>
    <row r="3" spans="1:12">
      <c r="A3" s="161" t="s">
        <v>176</v>
      </c>
      <c r="B3" s="162">
        <v>1</v>
      </c>
      <c r="C3" s="160"/>
      <c r="D3" s="160"/>
    </row>
    <row r="4" spans="1:12">
      <c r="A4" s="163" t="s">
        <v>177</v>
      </c>
      <c r="B4" s="164">
        <v>0.01</v>
      </c>
      <c r="C4" s="160"/>
      <c r="D4" s="160"/>
    </row>
    <row r="5" spans="1:12">
      <c r="A5" s="163" t="s">
        <v>178</v>
      </c>
      <c r="B5" s="165">
        <v>1</v>
      </c>
      <c r="C5" s="160"/>
      <c r="D5" s="160"/>
    </row>
    <row r="6" spans="1:12">
      <c r="A6" s="163" t="s">
        <v>179</v>
      </c>
      <c r="B6" s="166" t="s">
        <v>180</v>
      </c>
      <c r="C6" s="160"/>
      <c r="D6" s="160"/>
    </row>
    <row r="7" spans="1:12">
      <c r="A7" s="160"/>
      <c r="B7" s="160"/>
      <c r="C7" s="160"/>
      <c r="D7" s="160"/>
    </row>
    <row r="8" spans="1:12">
      <c r="A8" s="163" t="s">
        <v>181</v>
      </c>
      <c r="B8" s="165">
        <v>1</v>
      </c>
      <c r="C8" s="167"/>
      <c r="D8" s="167"/>
      <c r="E8" s="168"/>
      <c r="F8" s="168"/>
      <c r="G8" s="168"/>
      <c r="H8" s="168"/>
      <c r="I8" s="168"/>
      <c r="J8" s="168"/>
    </row>
    <row r="9" spans="1:12">
      <c r="A9" s="163" t="s">
        <v>182</v>
      </c>
      <c r="B9" s="165">
        <v>1</v>
      </c>
      <c r="C9" s="167"/>
      <c r="D9" s="167"/>
      <c r="E9" s="169"/>
      <c r="F9" s="168"/>
      <c r="G9" s="169"/>
      <c r="H9" s="168"/>
      <c r="I9" s="169"/>
      <c r="J9" s="168"/>
    </row>
    <row r="10" spans="1:12">
      <c r="A10" s="163" t="s">
        <v>183</v>
      </c>
      <c r="B10" s="166" t="s">
        <v>180</v>
      </c>
      <c r="C10" s="167"/>
      <c r="D10" s="167"/>
      <c r="E10" s="291" t="s">
        <v>184</v>
      </c>
      <c r="F10" s="168"/>
      <c r="G10" s="168"/>
      <c r="H10" s="168"/>
      <c r="I10" s="168"/>
      <c r="J10" s="168"/>
    </row>
    <row r="11" spans="1:12">
      <c r="A11" s="163" t="s">
        <v>185</v>
      </c>
      <c r="B11" s="170">
        <f>B6*$B$4/$B$5</f>
        <v>1</v>
      </c>
      <c r="C11" s="167"/>
      <c r="D11" s="167"/>
      <c r="E11" s="227"/>
      <c r="F11" s="168"/>
      <c r="G11" s="168"/>
      <c r="H11" s="168"/>
      <c r="I11" s="168"/>
      <c r="J11" s="168"/>
    </row>
    <row r="12" spans="1:12">
      <c r="A12" s="163" t="s">
        <v>186</v>
      </c>
      <c r="B12" s="171">
        <f>B11+B6</f>
        <v>101</v>
      </c>
      <c r="C12" s="167"/>
      <c r="D12" s="167"/>
      <c r="E12" s="227"/>
      <c r="F12" s="168"/>
      <c r="G12" s="168"/>
      <c r="H12" s="168"/>
      <c r="I12" s="169"/>
      <c r="J12" s="168"/>
    </row>
    <row r="13" spans="1:12">
      <c r="A13" s="160"/>
      <c r="B13" s="160"/>
      <c r="C13" s="160"/>
      <c r="D13" s="291" t="s">
        <v>187</v>
      </c>
      <c r="E13" s="227"/>
    </row>
    <row r="14" spans="1:12">
      <c r="A14" s="167"/>
      <c r="B14" s="167"/>
      <c r="C14" s="167"/>
      <c r="D14" s="227"/>
      <c r="E14" s="227"/>
      <c r="F14" s="167"/>
      <c r="G14" s="167"/>
      <c r="H14" s="172"/>
    </row>
    <row r="15" spans="1:12">
      <c r="A15" s="173" t="s">
        <v>188</v>
      </c>
      <c r="B15" s="173" t="s">
        <v>189</v>
      </c>
      <c r="C15" s="173" t="s">
        <v>190</v>
      </c>
      <c r="D15" s="173" t="s">
        <v>191</v>
      </c>
      <c r="E15" s="173" t="s">
        <v>192</v>
      </c>
      <c r="F15" s="173" t="s">
        <v>193</v>
      </c>
      <c r="G15" s="174" t="s">
        <v>194</v>
      </c>
    </row>
    <row r="16" spans="1:12">
      <c r="A16" s="175">
        <v>43131</v>
      </c>
      <c r="B16" s="176">
        <f>EXP(-'Yield curve'!B8*$B$9/100)</f>
        <v>0.93472772061602749</v>
      </c>
      <c r="C16" s="177">
        <f t="shared" ref="C16:C520" si="0">$B$12*B16</f>
        <v>94.407499782218778</v>
      </c>
      <c r="D16" s="177">
        <f>C16*$B$9*B8/C16</f>
        <v>1</v>
      </c>
      <c r="E16" s="178">
        <f>-D16*(Bonds!V5/100)*(1/(1+(Bonds!B5/100)))</f>
        <v>-9.3676814988288406E-5</v>
      </c>
      <c r="F16" s="178">
        <f>-D16*Bonds!$AS$8</f>
        <v>-0.15657756006618387</v>
      </c>
      <c r="G16" s="178">
        <f t="shared" ref="G16:G520" si="1">F16*SQRT(10)</f>
        <v>-0.49514172028096581</v>
      </c>
      <c r="H16" s="168"/>
      <c r="I16" s="168"/>
      <c r="J16" s="168"/>
      <c r="K16" s="168"/>
      <c r="L16" s="179"/>
    </row>
    <row r="17" spans="1:11">
      <c r="A17" s="175">
        <v>43130</v>
      </c>
      <c r="B17" s="176">
        <f>EXP(-'Yield curve'!B9*$B$9/100)</f>
        <v>0.93482119806188357</v>
      </c>
      <c r="C17" s="177">
        <f t="shared" si="0"/>
        <v>94.416941004250248</v>
      </c>
      <c r="D17" s="177">
        <f t="shared" ref="D17:D520" si="2">C17*$B$9/C17</f>
        <v>1</v>
      </c>
      <c r="E17" s="178">
        <f>-D17*(Bonds!V6/100)*(1/(1+(Bonds!B6/100)))</f>
        <v>5.6211354693647749E-4</v>
      </c>
      <c r="F17" s="178">
        <f>-D17*Bonds!$AS$8</f>
        <v>-0.15657756006618387</v>
      </c>
      <c r="G17" s="178">
        <f t="shared" si="1"/>
        <v>-0.49514172028096581</v>
      </c>
      <c r="H17" s="168"/>
      <c r="I17" s="168"/>
      <c r="J17" s="168"/>
      <c r="K17" s="179"/>
    </row>
    <row r="18" spans="1:11">
      <c r="A18" s="175">
        <v>43129</v>
      </c>
      <c r="B18" s="176">
        <f>EXP(-'Yield curve'!B10*$B$9/100)</f>
        <v>0.93426047357721353</v>
      </c>
      <c r="C18" s="177">
        <f t="shared" si="0"/>
        <v>94.36030783129857</v>
      </c>
      <c r="D18" s="177">
        <f t="shared" si="2"/>
        <v>1</v>
      </c>
      <c r="E18" s="178">
        <f>-D18*(Bonds!V7/100)*(1/(1+(Bonds!B7/100)))</f>
        <v>-5.6179775280898502E-4</v>
      </c>
      <c r="F18" s="178">
        <f>-D18*Bonds!$AS$8</f>
        <v>-0.15657756006618387</v>
      </c>
      <c r="G18" s="178">
        <f t="shared" si="1"/>
        <v>-0.49514172028096581</v>
      </c>
    </row>
    <row r="19" spans="1:11">
      <c r="A19" s="175">
        <v>43126</v>
      </c>
      <c r="B19" s="176">
        <f>EXP(-'Yield curve'!B11*$B$9/100)</f>
        <v>0.93482119806188357</v>
      </c>
      <c r="C19" s="177">
        <f t="shared" si="0"/>
        <v>94.416941004250248</v>
      </c>
      <c r="D19" s="177">
        <f t="shared" si="2"/>
        <v>1</v>
      </c>
      <c r="E19" s="178">
        <f>-D19*(Bonds!V8/100)*(1/(1+(Bonds!B8/100)))</f>
        <v>-2.8105677346824292E-4</v>
      </c>
      <c r="F19" s="178">
        <f>-D19*Bonds!$AS$8</f>
        <v>-0.15657756006618387</v>
      </c>
      <c r="G19" s="178">
        <f t="shared" si="1"/>
        <v>-0.49514172028096581</v>
      </c>
    </row>
    <row r="20" spans="1:11">
      <c r="A20" s="175">
        <v>43125</v>
      </c>
      <c r="B20" s="176">
        <f>EXP(-'Yield curve'!B12*$B$9/100)</f>
        <v>0.93510168649246306</v>
      </c>
      <c r="C20" s="177">
        <f t="shared" si="0"/>
        <v>94.445270335738769</v>
      </c>
      <c r="D20" s="177">
        <f t="shared" si="2"/>
        <v>1</v>
      </c>
      <c r="E20" s="178">
        <f>-D20*(Bonds!V9/100)*(1/(1+(Bonds!B9/100)))</f>
        <v>9.3711929528627E-5</v>
      </c>
      <c r="F20" s="178">
        <f>-D20*Bonds!$AS$8</f>
        <v>-0.15657756006618387</v>
      </c>
      <c r="G20" s="178">
        <f t="shared" si="1"/>
        <v>-0.49514172028096581</v>
      </c>
    </row>
    <row r="21" spans="1:11">
      <c r="A21" s="175">
        <v>43124</v>
      </c>
      <c r="B21" s="176">
        <f>EXP(-'Yield curve'!B13*$B$9/100)</f>
        <v>0.93500818099916638</v>
      </c>
      <c r="C21" s="177">
        <f t="shared" si="0"/>
        <v>94.435826280915805</v>
      </c>
      <c r="D21" s="177">
        <f t="shared" si="2"/>
        <v>1</v>
      </c>
      <c r="E21" s="178">
        <f>-D21*(Bonds!V10/100)*(1/(1+(Bonds!B10/100)))</f>
        <v>-9.3703148425785111E-5</v>
      </c>
      <c r="F21" s="178">
        <f>-D21*Bonds!$AS$8</f>
        <v>-0.15657756006618387</v>
      </c>
      <c r="G21" s="178">
        <f t="shared" si="1"/>
        <v>-0.49514172028096581</v>
      </c>
    </row>
    <row r="22" spans="1:11">
      <c r="A22" s="175">
        <v>43123</v>
      </c>
      <c r="B22" s="176">
        <f>EXP(-'Yield curve'!B14*$B$9/100)</f>
        <v>0.93510168649246306</v>
      </c>
      <c r="C22" s="177">
        <f t="shared" si="0"/>
        <v>94.445270335738769</v>
      </c>
      <c r="D22" s="177">
        <f t="shared" si="2"/>
        <v>1</v>
      </c>
      <c r="E22" s="178">
        <f>-D22*(Bonds!V11/100)*(1/(1+(Bonds!B11/100)))</f>
        <v>9.3711929528627E-5</v>
      </c>
      <c r="F22" s="178">
        <f>-D22*Bonds!$AS$8</f>
        <v>-0.15657756006618387</v>
      </c>
      <c r="G22" s="178">
        <f t="shared" si="1"/>
        <v>-0.49514172028096581</v>
      </c>
    </row>
    <row r="23" spans="1:11">
      <c r="A23" s="175">
        <v>43122</v>
      </c>
      <c r="B23" s="176">
        <f>EXP(-'Yield curve'!B15*$B$9/100)</f>
        <v>0.93500818099916638</v>
      </c>
      <c r="C23" s="177">
        <f t="shared" si="0"/>
        <v>94.435826280915805</v>
      </c>
      <c r="D23" s="177">
        <f t="shared" si="2"/>
        <v>1</v>
      </c>
      <c r="E23" s="178">
        <f>-D23*(Bonds!V12/100)*(1/(1+(Bonds!B12/100)))</f>
        <v>0</v>
      </c>
      <c r="F23" s="178">
        <f>-D23*Bonds!$AS$8</f>
        <v>-0.15657756006618387</v>
      </c>
      <c r="G23" s="178">
        <f t="shared" si="1"/>
        <v>-0.49514172028096581</v>
      </c>
    </row>
    <row r="24" spans="1:11">
      <c r="A24" s="175">
        <v>43119</v>
      </c>
      <c r="B24" s="176">
        <f>EXP(-'Yield curve'!B16*$B$9/100)</f>
        <v>0.93500818099916638</v>
      </c>
      <c r="C24" s="177">
        <f t="shared" si="0"/>
        <v>94.435826280915805</v>
      </c>
      <c r="D24" s="177">
        <f t="shared" si="2"/>
        <v>1</v>
      </c>
      <c r="E24" s="178">
        <f>-D24*(Bonds!V13/100)*(1/(1+(Bonds!B13/100)))</f>
        <v>-3.7481259370314874E-4</v>
      </c>
      <c r="F24" s="178">
        <f>-D24*Bonds!$AS$8</f>
        <v>-0.15657756006618387</v>
      </c>
      <c r="G24" s="178">
        <f t="shared" si="1"/>
        <v>-0.49514172028096581</v>
      </c>
    </row>
    <row r="25" spans="1:11">
      <c r="A25" s="175">
        <v>43118</v>
      </c>
      <c r="B25" s="176">
        <f>EXP(-'Yield curve'!B17*$B$9/100)</f>
        <v>0.93538225908219497</v>
      </c>
      <c r="C25" s="177">
        <f t="shared" si="0"/>
        <v>94.473608167301691</v>
      </c>
      <c r="D25" s="177">
        <f t="shared" si="2"/>
        <v>1</v>
      </c>
      <c r="E25" s="178">
        <f>-D25*(Bonds!V14/100)*(1/(1+(Bonds!B14/100)))</f>
        <v>6.5616797900262737E-4</v>
      </c>
      <c r="F25" s="178">
        <f>-D25*Bonds!$AS$8</f>
        <v>-0.15657756006618387</v>
      </c>
      <c r="G25" s="178">
        <f t="shared" si="1"/>
        <v>-0.49514172028096581</v>
      </c>
    </row>
    <row r="26" spans="1:11">
      <c r="A26" s="175">
        <v>43117</v>
      </c>
      <c r="B26" s="176">
        <f>EXP(-'Yield curve'!B18*$B$9/100)</f>
        <v>0.93472772061602749</v>
      </c>
      <c r="C26" s="177">
        <f t="shared" si="0"/>
        <v>94.407499782218778</v>
      </c>
      <c r="D26" s="177">
        <f t="shared" si="2"/>
        <v>1</v>
      </c>
      <c r="E26" s="178">
        <f>-D26*(Bonds!V15/100)*(1/(1+(Bonds!B15/100)))</f>
        <v>-4.6838407494145042E-4</v>
      </c>
      <c r="F26" s="178">
        <f>-D26*Bonds!$AS$8</f>
        <v>-0.15657756006618387</v>
      </c>
      <c r="G26" s="178">
        <f t="shared" si="1"/>
        <v>-0.49514172028096581</v>
      </c>
    </row>
    <row r="27" spans="1:11">
      <c r="A27" s="175">
        <v>43116</v>
      </c>
      <c r="B27" s="176">
        <f>EXP(-'Yield curve'!B19*$B$9/100)</f>
        <v>0.93519520133677658</v>
      </c>
      <c r="C27" s="177">
        <f t="shared" si="0"/>
        <v>94.454715335014441</v>
      </c>
      <c r="D27" s="177">
        <f t="shared" si="2"/>
        <v>1</v>
      </c>
      <c r="E27" s="178">
        <f>-D27*(Bonds!V16/100)*(1/(1+(Bonds!B16/100)))</f>
        <v>9.3720712277411305E-5</v>
      </c>
      <c r="F27" s="178">
        <f>-D27*Bonds!$AS$8</f>
        <v>-0.15657756006618387</v>
      </c>
      <c r="G27" s="178">
        <f t="shared" si="1"/>
        <v>-0.49514172028096581</v>
      </c>
    </row>
    <row r="28" spans="1:11">
      <c r="A28" s="175">
        <v>43115</v>
      </c>
      <c r="B28" s="176">
        <f>EXP(-'Yield curve'!B20*$B$9/100)</f>
        <v>0.93510168649246306</v>
      </c>
      <c r="C28" s="177">
        <f t="shared" si="0"/>
        <v>94.445270335738769</v>
      </c>
      <c r="D28" s="177">
        <f t="shared" si="2"/>
        <v>1</v>
      </c>
      <c r="E28" s="178">
        <f>-D28*(Bonds!V17/100)*(1/(1+(Bonds!B17/100)))</f>
        <v>-3.7484771811451635E-4</v>
      </c>
      <c r="F28" s="178">
        <f>-D28*Bonds!$AS$8</f>
        <v>-0.15657756006618387</v>
      </c>
      <c r="G28" s="178">
        <f t="shared" si="1"/>
        <v>-0.49514172028096581</v>
      </c>
    </row>
    <row r="29" spans="1:11">
      <c r="A29" s="175">
        <v>43112</v>
      </c>
      <c r="B29" s="176">
        <f>EXP(-'Yield curve'!B21*$B$9/100)</f>
        <v>0.93547580198517033</v>
      </c>
      <c r="C29" s="177">
        <f t="shared" si="0"/>
        <v>94.483056000502202</v>
      </c>
      <c r="D29" s="177">
        <f t="shared" si="2"/>
        <v>1</v>
      </c>
      <c r="E29" s="178">
        <f>-D29*(Bonds!V18/100)*(1/(1+(Bonds!B18/100)))</f>
        <v>-9.3747070404047862E-5</v>
      </c>
      <c r="F29" s="178">
        <f>-D29*Bonds!$AS$8</f>
        <v>-0.15657756006618387</v>
      </c>
      <c r="G29" s="178">
        <f t="shared" si="1"/>
        <v>-0.49514172028096581</v>
      </c>
    </row>
    <row r="30" spans="1:11">
      <c r="A30" s="180">
        <v>43111</v>
      </c>
      <c r="B30" s="176">
        <f>EXP(-'Yield curve'!B22*$B$9/100)</f>
        <v>0.93556935424290377</v>
      </c>
      <c r="C30" s="177">
        <f t="shared" si="0"/>
        <v>94.492504778533288</v>
      </c>
      <c r="D30" s="177">
        <f t="shared" si="2"/>
        <v>1</v>
      </c>
      <c r="E30" s="178">
        <f>-D30*(Bonds!V19/100)*(1/(1+(Bonds!B19/100)))</f>
        <v>-7.5004687792987125E-4</v>
      </c>
      <c r="F30" s="178">
        <f>-D30*Bonds!$AS$8</f>
        <v>-0.15657756006618387</v>
      </c>
      <c r="G30" s="178">
        <f t="shared" si="1"/>
        <v>-0.49514172028096581</v>
      </c>
    </row>
    <row r="31" spans="1:11">
      <c r="A31" s="180">
        <v>43110</v>
      </c>
      <c r="B31" s="176">
        <f>EXP(-'Yield curve'!B23*$B$9/100)</f>
        <v>0.93631810918834268</v>
      </c>
      <c r="C31" s="177">
        <f t="shared" si="0"/>
        <v>94.568129028022611</v>
      </c>
      <c r="D31" s="177">
        <f t="shared" si="2"/>
        <v>1</v>
      </c>
      <c r="E31" s="178">
        <f>-D31*(Bonds!V20/100)*(1/(1+(Bonds!B20/100)))</f>
        <v>-7.5060987051979791E-4</v>
      </c>
      <c r="F31" s="178">
        <f>-D31*Bonds!$AS$8</f>
        <v>-0.15657756006618387</v>
      </c>
      <c r="G31" s="178">
        <f t="shared" si="1"/>
        <v>-0.49514172028096581</v>
      </c>
    </row>
    <row r="32" spans="1:11">
      <c r="A32" s="180">
        <v>43109</v>
      </c>
      <c r="B32" s="176">
        <f>EXP(-'Yield curve'!B24*$B$9/100)</f>
        <v>0.93706746337740343</v>
      </c>
      <c r="C32" s="177">
        <f t="shared" si="0"/>
        <v>94.643813801117744</v>
      </c>
      <c r="D32" s="177">
        <f t="shared" si="2"/>
        <v>1</v>
      </c>
      <c r="E32" s="178">
        <f>-D32*(Bonds!V21/100)*(1/(1+(Bonds!B21/100)))</f>
        <v>1.8779342723004294E-4</v>
      </c>
      <c r="F32" s="178">
        <f>-D32*Bonds!$AS$8</f>
        <v>-0.15657756006618387</v>
      </c>
      <c r="G32" s="178">
        <f t="shared" si="1"/>
        <v>-0.49514172028096581</v>
      </c>
    </row>
    <row r="33" spans="1:7">
      <c r="A33" s="180">
        <v>43105</v>
      </c>
      <c r="B33" s="176">
        <f>EXP(-'Yield curve'!B25*$B$9/100)</f>
        <v>0.93688006862482787</v>
      </c>
      <c r="C33" s="177">
        <f t="shared" si="0"/>
        <v>94.624886931107611</v>
      </c>
      <c r="D33" s="177">
        <f t="shared" si="2"/>
        <v>1</v>
      </c>
      <c r="E33" s="178">
        <f>-D33*(Bonds!V22/100)*(1/(1+(Bonds!B22/100)))</f>
        <v>-1.5959444235824252E-3</v>
      </c>
      <c r="F33" s="178">
        <f>-D33*Bonds!$AS$8</f>
        <v>-0.15657756006618387</v>
      </c>
      <c r="G33" s="178">
        <f t="shared" si="1"/>
        <v>-0.49514172028096581</v>
      </c>
    </row>
    <row r="34" spans="1:7">
      <c r="A34" s="180">
        <v>43104</v>
      </c>
      <c r="B34" s="176">
        <f>EXP(-'Yield curve'!B26*$B$9/100)</f>
        <v>0.93847411930066404</v>
      </c>
      <c r="C34" s="177">
        <f t="shared" si="0"/>
        <v>94.785886049367065</v>
      </c>
      <c r="D34" s="177">
        <f t="shared" si="2"/>
        <v>1</v>
      </c>
      <c r="E34" s="178">
        <f>-D34*(Bonds!V23/100)*(1/(1+(Bonds!B23/100)))</f>
        <v>1.3164080865068226E-3</v>
      </c>
      <c r="F34" s="178">
        <f>-D34*Bonds!$AS$8</f>
        <v>-0.15657756006618387</v>
      </c>
      <c r="G34" s="178">
        <f t="shared" si="1"/>
        <v>-0.49514172028096581</v>
      </c>
    </row>
    <row r="35" spans="1:7">
      <c r="A35" s="180">
        <v>43103</v>
      </c>
      <c r="B35" s="176">
        <f>EXP(-'Yield curve'!B27*$B$9/100)</f>
        <v>0.93716117480923466</v>
      </c>
      <c r="C35" s="177">
        <f t="shared" si="0"/>
        <v>94.653278655732706</v>
      </c>
      <c r="D35" s="177">
        <f t="shared" si="2"/>
        <v>1</v>
      </c>
      <c r="E35" s="178">
        <f>-D35*(Bonds!V24/100)*(1/(1+(Bonds!B24/100)))</f>
        <v>1.2207719034651131E-3</v>
      </c>
      <c r="F35" s="178">
        <f>-D35*Bonds!$AS$8</f>
        <v>-0.15657756006618387</v>
      </c>
      <c r="G35" s="178">
        <f t="shared" si="1"/>
        <v>-0.49514172028096581</v>
      </c>
    </row>
    <row r="36" spans="1:7">
      <c r="A36" s="175">
        <v>43098</v>
      </c>
      <c r="B36" s="176">
        <f>EXP(-'Yield curve'!B28*$B$9/100)</f>
        <v>0.9359436568401297</v>
      </c>
      <c r="C36" s="177">
        <f t="shared" si="0"/>
        <v>94.530309340853094</v>
      </c>
      <c r="D36" s="177">
        <f t="shared" si="2"/>
        <v>1</v>
      </c>
      <c r="E36" s="178">
        <f>-D36*(Bonds!V25/100)*(1/(1+(Bonds!B25/100)))</f>
        <v>-8.4411930219470887E-4</v>
      </c>
      <c r="F36" s="178">
        <f>-D36*Bonds!$AS$8</f>
        <v>-0.15657756006618387</v>
      </c>
      <c r="G36" s="178">
        <f t="shared" si="1"/>
        <v>-0.49514172028096581</v>
      </c>
    </row>
    <row r="37" spans="1:7">
      <c r="A37" s="175">
        <v>43097</v>
      </c>
      <c r="B37" s="176">
        <f>EXP(-'Yield curve'!B29*$B$9/100)</f>
        <v>0.93678638530220959</v>
      </c>
      <c r="C37" s="177">
        <f t="shared" si="0"/>
        <v>94.615424915523164</v>
      </c>
      <c r="D37" s="177">
        <f t="shared" si="2"/>
        <v>1</v>
      </c>
      <c r="E37" s="178">
        <f>-D37*(Bonds!V26/100)*(1/(1+(Bonds!B26/100)))</f>
        <v>1.5957946118464277E-3</v>
      </c>
      <c r="F37" s="178">
        <f>-D37*Bonds!$AS$8</f>
        <v>-0.15657756006618387</v>
      </c>
      <c r="G37" s="178">
        <f t="shared" si="1"/>
        <v>-0.49514172028096581</v>
      </c>
    </row>
    <row r="38" spans="1:7">
      <c r="A38" s="175">
        <v>43096</v>
      </c>
      <c r="B38" s="176">
        <f>EXP(-'Yield curve'!B30*$B$9/100)</f>
        <v>0.93519520133677658</v>
      </c>
      <c r="C38" s="177">
        <f t="shared" si="0"/>
        <v>94.454715335014441</v>
      </c>
      <c r="D38" s="177">
        <f t="shared" si="2"/>
        <v>1</v>
      </c>
      <c r="E38" s="178">
        <f>-D38*(Bonds!V27/100)*(1/(1+(Bonds!B27/100)))</f>
        <v>7.4976569821930713E-4</v>
      </c>
      <c r="F38" s="178">
        <f>-D38*Bonds!$AS$8</f>
        <v>-0.15657756006618387</v>
      </c>
      <c r="G38" s="178">
        <f t="shared" si="1"/>
        <v>-0.49514172028096581</v>
      </c>
    </row>
    <row r="39" spans="1:7">
      <c r="A39" s="175">
        <v>43095</v>
      </c>
      <c r="B39" s="176">
        <f>EXP(-'Yield curve'!B31*$B$9/100)</f>
        <v>0.93444734435838417</v>
      </c>
      <c r="C39" s="177">
        <f t="shared" si="0"/>
        <v>94.379181780196802</v>
      </c>
      <c r="D39" s="177">
        <f t="shared" si="2"/>
        <v>1</v>
      </c>
      <c r="E39" s="178">
        <f>-D39*(Bonds!V28/100)*(1/(1+(Bonds!B28/100)))</f>
        <v>-1.8730099269526561E-4</v>
      </c>
      <c r="F39" s="178">
        <f>-D39*Bonds!$AS$8</f>
        <v>-0.15657756006618387</v>
      </c>
      <c r="G39" s="178">
        <f t="shared" si="1"/>
        <v>-0.49514172028096581</v>
      </c>
    </row>
    <row r="40" spans="1:7">
      <c r="A40" s="175">
        <v>43094</v>
      </c>
      <c r="B40" s="176">
        <f>EXP(-'Yield curve'!B32*$B$9/100)</f>
        <v>0.9346342525174488</v>
      </c>
      <c r="C40" s="177">
        <f t="shared" si="0"/>
        <v>94.398059504262335</v>
      </c>
      <c r="D40" s="177">
        <f t="shared" si="2"/>
        <v>1</v>
      </c>
      <c r="E40" s="178">
        <f>-D40*(Bonds!V29/100)*(1/(1+(Bonds!B29/100)))</f>
        <v>6.5567628325215697E-4</v>
      </c>
      <c r="F40" s="178">
        <f>-D40*Bonds!$AS$8</f>
        <v>-0.15657756006618387</v>
      </c>
      <c r="G40" s="178">
        <f t="shared" si="1"/>
        <v>-0.49514172028096581</v>
      </c>
    </row>
    <row r="41" spans="1:7">
      <c r="A41" s="175">
        <v>43091</v>
      </c>
      <c r="B41" s="176">
        <f>EXP(-'Yield curve'!B33*$B$9/100)</f>
        <v>0.93398023747265779</v>
      </c>
      <c r="C41" s="177">
        <f t="shared" si="0"/>
        <v>94.332003984738435</v>
      </c>
      <c r="D41" s="177">
        <f t="shared" si="2"/>
        <v>1</v>
      </c>
      <c r="E41" s="178">
        <f>-D41*(Bonds!V30/100)*(1/(1+(Bonds!B30/100)))</f>
        <v>4.6803332397266523E-4</v>
      </c>
      <c r="F41" s="178">
        <f>-D41*Bonds!$AS$8</f>
        <v>-0.15657756006618387</v>
      </c>
      <c r="G41" s="178">
        <f t="shared" si="1"/>
        <v>-0.49514172028096581</v>
      </c>
    </row>
    <row r="42" spans="1:7">
      <c r="A42" s="175">
        <v>43090</v>
      </c>
      <c r="B42" s="176">
        <f>EXP(-'Yield curve'!B34*$B$9/100)</f>
        <v>0.9335133640819957</v>
      </c>
      <c r="C42" s="177">
        <f t="shared" si="0"/>
        <v>94.284849772281561</v>
      </c>
      <c r="D42" s="177">
        <f t="shared" si="2"/>
        <v>1</v>
      </c>
      <c r="E42" s="178">
        <f>-D42*(Bonds!V31/100)*(1/(1+(Bonds!B31/100)))</f>
        <v>5.6137724550898668E-4</v>
      </c>
      <c r="F42" s="178">
        <f>-D42*Bonds!$AS$8</f>
        <v>-0.15657756006618387</v>
      </c>
      <c r="G42" s="178">
        <f t="shared" si="1"/>
        <v>-0.49514172028096581</v>
      </c>
    </row>
    <row r="43" spans="1:7">
      <c r="A43" s="175">
        <v>43089</v>
      </c>
      <c r="B43" s="176">
        <f>EXP(-'Yield curve'!B35*$B$9/100)</f>
        <v>0.9329534240623506</v>
      </c>
      <c r="C43" s="177">
        <f t="shared" si="0"/>
        <v>94.228295830297412</v>
      </c>
      <c r="D43" s="177">
        <f t="shared" si="2"/>
        <v>1</v>
      </c>
      <c r="E43" s="178">
        <f>-D43*(Bonds!V32/100)*(1/(1+(Bonds!B32/100)))</f>
        <v>1.870207593042788E-4</v>
      </c>
      <c r="F43" s="178">
        <f>-D43*Bonds!$AS$8</f>
        <v>-0.15657756006618387</v>
      </c>
      <c r="G43" s="178">
        <f t="shared" si="1"/>
        <v>-0.49514172028096581</v>
      </c>
    </row>
    <row r="44" spans="1:7">
      <c r="A44" s="175">
        <v>43088</v>
      </c>
      <c r="B44" s="176">
        <f>EXP(-'Yield curve'!B36*$B$9/100)</f>
        <v>0.93276685203536269</v>
      </c>
      <c r="C44" s="177">
        <f t="shared" si="0"/>
        <v>94.209452055571631</v>
      </c>
      <c r="D44" s="177">
        <f t="shared" si="2"/>
        <v>1</v>
      </c>
      <c r="E44" s="178">
        <f>-D44*(Bonds!V33/100)*(1/(1+(Bonds!B33/100)))</f>
        <v>1.8698578908003425E-4</v>
      </c>
      <c r="F44" s="178">
        <f>-D44*Bonds!$AS$8</f>
        <v>-0.15657756006618387</v>
      </c>
      <c r="G44" s="178">
        <f t="shared" si="1"/>
        <v>-0.49514172028096581</v>
      </c>
    </row>
    <row r="45" spans="1:7">
      <c r="A45" s="175">
        <v>43087</v>
      </c>
      <c r="B45" s="176">
        <f>EXP(-'Yield curve'!B37*$B$9/100)</f>
        <v>0.93258031731904911</v>
      </c>
      <c r="C45" s="177">
        <f t="shared" si="0"/>
        <v>94.190612049223958</v>
      </c>
      <c r="D45" s="177">
        <f t="shared" si="2"/>
        <v>1</v>
      </c>
      <c r="E45" s="178">
        <f>-D45*(Bonds!V34/100)*(1/(1+(Bonds!B34/100)))</f>
        <v>-9.3475415965607345E-5</v>
      </c>
      <c r="F45" s="178">
        <f>-D45*Bonds!$AS$8</f>
        <v>-0.15657756006618387</v>
      </c>
      <c r="G45" s="178">
        <f t="shared" si="1"/>
        <v>-0.49514172028096581</v>
      </c>
    </row>
    <row r="46" spans="1:7">
      <c r="A46" s="175">
        <v>43084</v>
      </c>
      <c r="B46" s="176">
        <f>EXP(-'Yield curve'!B38*$B$9/100)</f>
        <v>0.93267358001383804</v>
      </c>
      <c r="C46" s="177">
        <f t="shared" si="0"/>
        <v>94.200031581397639</v>
      </c>
      <c r="D46" s="177">
        <f t="shared" si="2"/>
        <v>1</v>
      </c>
      <c r="E46" s="178">
        <f>-D46*(Bonds!V35/100)*(1/(1+(Bonds!B35/100)))</f>
        <v>1.4957464709731711E-3</v>
      </c>
      <c r="F46" s="178">
        <f>-D46*Bonds!$AS$8</f>
        <v>-0.15657756006618387</v>
      </c>
      <c r="G46" s="178">
        <f t="shared" si="1"/>
        <v>-0.49514172028096581</v>
      </c>
    </row>
    <row r="47" spans="1:7">
      <c r="A47" s="175">
        <v>43083</v>
      </c>
      <c r="B47" s="176">
        <f>EXP(-'Yield curve'!B39*$B$9/100)</f>
        <v>0.93118249547154774</v>
      </c>
      <c r="C47" s="177">
        <f t="shared" si="0"/>
        <v>94.049432042626322</v>
      </c>
      <c r="D47" s="177">
        <f t="shared" si="2"/>
        <v>1</v>
      </c>
      <c r="E47" s="178">
        <f>-D47*(Bonds!V36/100)*(1/(1+(Bonds!B36/100)))</f>
        <v>-9.3344534677492649E-5</v>
      </c>
      <c r="F47" s="178">
        <f>-D47*Bonds!$AS$8</f>
        <v>-0.15657756006618387</v>
      </c>
      <c r="G47" s="178">
        <f t="shared" si="1"/>
        <v>-0.49514172028096581</v>
      </c>
    </row>
    <row r="48" spans="1:7">
      <c r="A48" s="175">
        <v>43082</v>
      </c>
      <c r="B48" s="176">
        <f>EXP(-'Yield curve'!B40*$B$9/100)</f>
        <v>0.93127561837716255</v>
      </c>
      <c r="C48" s="177">
        <f t="shared" si="0"/>
        <v>94.058837456093414</v>
      </c>
      <c r="D48" s="177">
        <f t="shared" si="2"/>
        <v>1</v>
      </c>
      <c r="E48" s="178">
        <f>-D48*(Bonds!V37/100)*(1/(1+(Bonds!B37/100)))</f>
        <v>1.8670649738610507E-4</v>
      </c>
      <c r="F48" s="178">
        <f>-D48*Bonds!$AS$8</f>
        <v>-0.15657756006618387</v>
      </c>
      <c r="G48" s="178">
        <f t="shared" si="1"/>
        <v>-0.49514172028096581</v>
      </c>
    </row>
    <row r="49" spans="1:7">
      <c r="A49" s="175">
        <v>43081</v>
      </c>
      <c r="B49" s="176">
        <f>EXP(-'Yield curve'!B41*$B$9/100)</f>
        <v>0.9310893818777578</v>
      </c>
      <c r="C49" s="177">
        <f t="shared" si="0"/>
        <v>94.040027569653532</v>
      </c>
      <c r="D49" s="177">
        <f t="shared" si="2"/>
        <v>1</v>
      </c>
      <c r="E49" s="178">
        <f>-D49*(Bonds!V38/100)*(1/(1+(Bonds!B38/100)))</f>
        <v>1.8667164457719304E-4</v>
      </c>
      <c r="F49" s="178">
        <f>-D49*Bonds!$AS$8</f>
        <v>-0.15657756006618387</v>
      </c>
      <c r="G49" s="178">
        <f t="shared" si="1"/>
        <v>-0.49514172028096581</v>
      </c>
    </row>
    <row r="50" spans="1:7">
      <c r="A50" s="175">
        <v>43080</v>
      </c>
      <c r="B50" s="176">
        <f>EXP(-'Yield curve'!B42*$B$9/100)</f>
        <v>0.9309031826219285</v>
      </c>
      <c r="C50" s="177">
        <f t="shared" si="0"/>
        <v>94.021221444814785</v>
      </c>
      <c r="D50" s="177">
        <f t="shared" si="2"/>
        <v>1</v>
      </c>
      <c r="E50" s="178">
        <f>-D50*(Bonds!V39/100)*(1/(1+(Bonds!B39/100)))</f>
        <v>-9.3318402388949096E-5</v>
      </c>
      <c r="F50" s="178">
        <f>-D50*Bonds!$AS$8</f>
        <v>-0.15657756006618387</v>
      </c>
      <c r="G50" s="178">
        <f t="shared" si="1"/>
        <v>-0.49514172028096581</v>
      </c>
    </row>
    <row r="51" spans="1:7">
      <c r="A51" s="180">
        <v>43077</v>
      </c>
      <c r="B51" s="176">
        <f>EXP(-'Yield curve'!B43*$B$9/100)</f>
        <v>0.93099627759486181</v>
      </c>
      <c r="C51" s="177">
        <f t="shared" si="0"/>
        <v>94.03062403708104</v>
      </c>
      <c r="D51" s="177">
        <f t="shared" si="2"/>
        <v>1</v>
      </c>
      <c r="E51" s="178">
        <f>-D51*(Bonds!V40/100)*(1/(1+(Bonds!B40/100)))</f>
        <v>2.7998133457768891E-4</v>
      </c>
      <c r="F51" s="178">
        <f>-D51*Bonds!$AS$8</f>
        <v>-0.15657756006618387</v>
      </c>
      <c r="G51" s="178">
        <f t="shared" si="1"/>
        <v>-0.49514172028096581</v>
      </c>
    </row>
    <row r="52" spans="1:7">
      <c r="A52" s="180">
        <v>43076</v>
      </c>
      <c r="B52" s="176">
        <f>EXP(-'Yield curve'!B44*$B$9/100)</f>
        <v>0.93071702060222661</v>
      </c>
      <c r="C52" s="177">
        <f t="shared" si="0"/>
        <v>94.002419080824893</v>
      </c>
      <c r="D52" s="177">
        <f t="shared" si="2"/>
        <v>1</v>
      </c>
      <c r="E52" s="178">
        <f>-D52*(Bonds!V41/100)*(1/(1+(Bonds!B41/100)))</f>
        <v>-1.866019779809626E-4</v>
      </c>
      <c r="F52" s="178">
        <f>-D52*Bonds!$AS$8</f>
        <v>-0.15657756006618387</v>
      </c>
      <c r="G52" s="178">
        <f t="shared" si="1"/>
        <v>-0.49514172028096581</v>
      </c>
    </row>
    <row r="53" spans="1:7">
      <c r="A53" s="180">
        <v>43075</v>
      </c>
      <c r="B53" s="176">
        <f>EXP(-'Yield curve'!B45*$B$9/100)</f>
        <v>0.9309031826219285</v>
      </c>
      <c r="C53" s="177">
        <f t="shared" si="0"/>
        <v>94.021221444814785</v>
      </c>
      <c r="D53" s="177">
        <f t="shared" si="2"/>
        <v>1</v>
      </c>
      <c r="E53" s="178">
        <f>-D53*(Bonds!V42/100)*(1/(1+(Bonds!B42/100)))</f>
        <v>1.8663680477789819E-4</v>
      </c>
      <c r="F53" s="178">
        <f>-D53*Bonds!$AS$8</f>
        <v>-0.15657756006618387</v>
      </c>
      <c r="G53" s="178">
        <f t="shared" si="1"/>
        <v>-0.49514172028096581</v>
      </c>
    </row>
    <row r="54" spans="1:7">
      <c r="A54" s="180">
        <v>43074</v>
      </c>
      <c r="B54" s="176">
        <f>EXP(-'Yield curve'!B46*$B$9/100)</f>
        <v>0.93071702060222661</v>
      </c>
      <c r="C54" s="177">
        <f t="shared" si="0"/>
        <v>94.002419080824893</v>
      </c>
      <c r="D54" s="177">
        <f t="shared" si="2"/>
        <v>1</v>
      </c>
      <c r="E54" s="178">
        <f>-D54*(Bonds!V43/100)*(1/(1+(Bonds!B43/100)))</f>
        <v>0</v>
      </c>
      <c r="F54" s="178">
        <f>-D54*Bonds!$AS$8</f>
        <v>-0.15657756006618387</v>
      </c>
      <c r="G54" s="178">
        <f t="shared" si="1"/>
        <v>-0.49514172028096581</v>
      </c>
    </row>
    <row r="55" spans="1:7">
      <c r="A55" s="180">
        <v>43073</v>
      </c>
      <c r="B55" s="176">
        <f>EXP(-'Yield curve'!B47*$B$9/100)</f>
        <v>0.93071702060222661</v>
      </c>
      <c r="C55" s="177">
        <f t="shared" si="0"/>
        <v>94.002419080824893</v>
      </c>
      <c r="D55" s="177">
        <f t="shared" si="2"/>
        <v>1</v>
      </c>
      <c r="E55" s="178">
        <f>-D55*(Bonds!V44/100)*(1/(1+(Bonds!B44/100)))</f>
        <v>9.3300988990489592E-5</v>
      </c>
      <c r="F55" s="178">
        <f>-D55*Bonds!$AS$8</f>
        <v>-0.15657756006618387</v>
      </c>
      <c r="G55" s="178">
        <f t="shared" si="1"/>
        <v>-0.49514172028096581</v>
      </c>
    </row>
    <row r="56" spans="1:7">
      <c r="A56" s="180">
        <v>43070</v>
      </c>
      <c r="B56" s="176">
        <f>EXP(-'Yield curve'!B48*$B$9/100)</f>
        <v>0.93062395355359639</v>
      </c>
      <c r="C56" s="177">
        <f t="shared" si="0"/>
        <v>93.993019308913233</v>
      </c>
      <c r="D56" s="177">
        <f t="shared" si="2"/>
        <v>1</v>
      </c>
      <c r="E56" s="178">
        <f>-D56*(Bonds!V45/100)*(1/(1+(Bonds!B45/100)))</f>
        <v>4.6646142364026332E-4</v>
      </c>
      <c r="F56" s="178">
        <f>-D56*Bonds!$AS$8</f>
        <v>-0.15657756006618387</v>
      </c>
      <c r="G56" s="178">
        <f t="shared" si="1"/>
        <v>-0.49514172028096581</v>
      </c>
    </row>
    <row r="57" spans="1:7">
      <c r="A57" s="175">
        <v>43069</v>
      </c>
      <c r="B57" s="176">
        <f>EXP(-'Yield curve'!B49*$B$9/100)</f>
        <v>0.93015875788542823</v>
      </c>
      <c r="C57" s="177">
        <f t="shared" si="0"/>
        <v>93.946034546428251</v>
      </c>
      <c r="D57" s="177">
        <f t="shared" si="2"/>
        <v>1</v>
      </c>
      <c r="E57" s="178">
        <f>-D57*(Bonds!V46/100)*(1/(1+(Bonds!B46/100)))</f>
        <v>0</v>
      </c>
      <c r="F57" s="178">
        <f>-D57*Bonds!$AS$8</f>
        <v>-0.15657756006618387</v>
      </c>
      <c r="G57" s="178">
        <f t="shared" si="1"/>
        <v>-0.49514172028096581</v>
      </c>
    </row>
    <row r="58" spans="1:7">
      <c r="A58" s="175">
        <v>43068</v>
      </c>
      <c r="B58" s="176">
        <f>EXP(-'Yield curve'!B50*$B$9/100)</f>
        <v>0.93015875788542823</v>
      </c>
      <c r="C58" s="177">
        <f t="shared" si="0"/>
        <v>93.946034546428251</v>
      </c>
      <c r="D58" s="177">
        <f t="shared" si="2"/>
        <v>1</v>
      </c>
      <c r="E58" s="178">
        <f>-D58*(Bonds!V47/100)*(1/(1+(Bonds!B47/100)))</f>
        <v>-9.3248787765757058E-5</v>
      </c>
      <c r="F58" s="178">
        <f>-D58*Bonds!$AS$8</f>
        <v>-0.15657756006618387</v>
      </c>
      <c r="G58" s="178">
        <f t="shared" si="1"/>
        <v>-0.49514172028096581</v>
      </c>
    </row>
    <row r="59" spans="1:7">
      <c r="A59" s="175">
        <v>43067</v>
      </c>
      <c r="B59" s="176">
        <f>EXP(-'Yield curve'!B51*$B$9/100)</f>
        <v>0.93025177841216555</v>
      </c>
      <c r="C59" s="177">
        <f t="shared" si="0"/>
        <v>93.955429619628717</v>
      </c>
      <c r="D59" s="177">
        <f t="shared" si="2"/>
        <v>1</v>
      </c>
      <c r="E59" s="178">
        <f>-D59*(Bonds!V48/100)*(1/(1+(Bonds!B48/100)))</f>
        <v>4.662874195654185E-4</v>
      </c>
      <c r="F59" s="178">
        <f>-D59*Bonds!$AS$8</f>
        <v>-0.15657756006618387</v>
      </c>
      <c r="G59" s="178">
        <f t="shared" si="1"/>
        <v>-0.49514172028096581</v>
      </c>
    </row>
    <row r="60" spans="1:7">
      <c r="A60" s="175">
        <v>43066</v>
      </c>
      <c r="B60" s="176">
        <f>EXP(-'Yield curve'!B52*$B$9/100)</f>
        <v>0.92978676878505395</v>
      </c>
      <c r="C60" s="177">
        <f t="shared" si="0"/>
        <v>93.908463647290446</v>
      </c>
      <c r="D60" s="177">
        <f t="shared" si="2"/>
        <v>1</v>
      </c>
      <c r="E60" s="178">
        <f>-D60*(Bonds!V49/100)*(1/(1+(Bonds!B49/100)))</f>
        <v>1.864280387770281E-4</v>
      </c>
      <c r="F60" s="178">
        <f>-D60*Bonds!$AS$8</f>
        <v>-0.15657756006618387</v>
      </c>
      <c r="G60" s="178">
        <f t="shared" si="1"/>
        <v>-0.49514172028096581</v>
      </c>
    </row>
    <row r="61" spans="1:7">
      <c r="A61" s="175">
        <v>43063</v>
      </c>
      <c r="B61" s="176">
        <f>EXP(-'Yield curve'!B53*$B$9/100)</f>
        <v>0.92960083002579275</v>
      </c>
      <c r="C61" s="177">
        <f t="shared" si="0"/>
        <v>93.889683832605073</v>
      </c>
      <c r="D61" s="177">
        <f t="shared" si="2"/>
        <v>1</v>
      </c>
      <c r="E61" s="178">
        <f>-D61*(Bonds!V50/100)*(1/(1+(Bonds!B50/100)))</f>
        <v>0</v>
      </c>
      <c r="F61" s="178">
        <f>-D61*Bonds!$AS$8</f>
        <v>-0.15657756006618387</v>
      </c>
      <c r="G61" s="178">
        <f t="shared" si="1"/>
        <v>-0.49514172028096581</v>
      </c>
    </row>
    <row r="62" spans="1:7">
      <c r="A62" s="175">
        <v>43062</v>
      </c>
      <c r="B62" s="176">
        <f>EXP(-'Yield curve'!B54*$B$9/100)</f>
        <v>0.92960083002579275</v>
      </c>
      <c r="C62" s="177">
        <f t="shared" si="0"/>
        <v>93.889683832605073</v>
      </c>
      <c r="D62" s="177">
        <f t="shared" si="2"/>
        <v>1</v>
      </c>
      <c r="E62" s="178">
        <f>-D62*(Bonds!V51/100)*(1/(1+(Bonds!B51/100)))</f>
        <v>2.7958993476235087E-4</v>
      </c>
      <c r="F62" s="178">
        <f>-D62*Bonds!$AS$8</f>
        <v>-0.15657756006618387</v>
      </c>
      <c r="G62" s="178">
        <f t="shared" si="1"/>
        <v>-0.49514172028096581</v>
      </c>
    </row>
    <row r="63" spans="1:7">
      <c r="A63" s="175">
        <v>43061</v>
      </c>
      <c r="B63" s="176">
        <f>EXP(-'Yield curve'!B55*$B$9/100)</f>
        <v>0.92932199160463946</v>
      </c>
      <c r="C63" s="177">
        <f t="shared" si="0"/>
        <v>93.86152115206859</v>
      </c>
      <c r="D63" s="177">
        <f t="shared" si="2"/>
        <v>1</v>
      </c>
      <c r="E63" s="178">
        <f>-D63*(Bonds!V52/100)*(1/(1+(Bonds!B52/100)))</f>
        <v>0</v>
      </c>
      <c r="F63" s="178">
        <f>-D63*Bonds!$AS$8</f>
        <v>-0.15657756006618387</v>
      </c>
      <c r="G63" s="178">
        <f t="shared" si="1"/>
        <v>-0.49514172028096581</v>
      </c>
    </row>
    <row r="64" spans="1:7">
      <c r="A64" s="175">
        <v>43060</v>
      </c>
      <c r="B64" s="176">
        <f>EXP(-'Yield curve'!B56*$B$9/100)</f>
        <v>0.92932199160463946</v>
      </c>
      <c r="C64" s="177">
        <f t="shared" si="0"/>
        <v>93.86152115206859</v>
      </c>
      <c r="D64" s="177">
        <f t="shared" si="2"/>
        <v>1</v>
      </c>
      <c r="E64" s="178">
        <f>-D64*(Bonds!V53/100)*(1/(1+(Bonds!B53/100)))</f>
        <v>3.7268238144041777E-4</v>
      </c>
      <c r="F64" s="178">
        <f>-D64*Bonds!$AS$8</f>
        <v>-0.15657756006618387</v>
      </c>
      <c r="G64" s="178">
        <f t="shared" si="1"/>
        <v>-0.49514172028096581</v>
      </c>
    </row>
    <row r="65" spans="1:7">
      <c r="A65" s="175">
        <v>43059</v>
      </c>
      <c r="B65" s="176">
        <f>EXP(-'Yield curve'!B57*$B$9/100)</f>
        <v>0.92895033714384512</v>
      </c>
      <c r="C65" s="177">
        <f t="shared" si="0"/>
        <v>93.823984051528356</v>
      </c>
      <c r="D65" s="177">
        <f t="shared" si="2"/>
        <v>1</v>
      </c>
      <c r="E65" s="178">
        <f>-D65*(Bonds!V54/100)*(1/(1+(Bonds!B54/100)))</f>
        <v>2.7940765576977037E-4</v>
      </c>
      <c r="F65" s="178">
        <f>-D65*Bonds!$AS$8</f>
        <v>-0.15657756006618387</v>
      </c>
      <c r="G65" s="178">
        <f t="shared" si="1"/>
        <v>-0.49514172028096581</v>
      </c>
    </row>
    <row r="66" spans="1:7">
      <c r="A66" s="175">
        <v>43056</v>
      </c>
      <c r="B66" s="176">
        <f>EXP(-'Yield curve'!B58*$B$9/100)</f>
        <v>0.92867169384128723</v>
      </c>
      <c r="C66" s="177">
        <f t="shared" si="0"/>
        <v>93.79584107797001</v>
      </c>
      <c r="D66" s="177">
        <f t="shared" si="2"/>
        <v>1</v>
      </c>
      <c r="E66" s="178">
        <f>-D66*(Bonds!V55/100)*(1/(1+(Bonds!B55/100)))</f>
        <v>-9.310986964618878E-5</v>
      </c>
      <c r="F66" s="178">
        <f>-D66*Bonds!$AS$8</f>
        <v>-0.15657756006618387</v>
      </c>
      <c r="G66" s="178">
        <f t="shared" si="1"/>
        <v>-0.49514172028096581</v>
      </c>
    </row>
    <row r="67" spans="1:7">
      <c r="A67" s="175">
        <v>43055</v>
      </c>
      <c r="B67" s="176">
        <f>EXP(-'Yield curve'!B59*$B$9/100)</f>
        <v>0.92876456565418453</v>
      </c>
      <c r="C67" s="177">
        <f t="shared" si="0"/>
        <v>93.805221131072642</v>
      </c>
      <c r="D67" s="177">
        <f t="shared" si="2"/>
        <v>1</v>
      </c>
      <c r="E67" s="178">
        <f>-D67*(Bonds!V56/100)*(1/(1+(Bonds!B56/100)))</f>
        <v>6.5182977930906296E-4</v>
      </c>
      <c r="F67" s="178">
        <f>-D67*Bonds!$AS$8</f>
        <v>-0.15657756006618387</v>
      </c>
      <c r="G67" s="178">
        <f t="shared" si="1"/>
        <v>-0.49514172028096581</v>
      </c>
    </row>
    <row r="68" spans="1:7">
      <c r="A68" s="175">
        <v>43054</v>
      </c>
      <c r="B68" s="176">
        <f>EXP(-'Yield curve'!B60*$B$9/100)</f>
        <v>0.92811465795246018</v>
      </c>
      <c r="C68" s="177">
        <f t="shared" si="0"/>
        <v>93.739580453198471</v>
      </c>
      <c r="D68" s="177">
        <f t="shared" si="2"/>
        <v>1</v>
      </c>
      <c r="E68" s="178">
        <f>-D68*(Bonds!V57/100)*(1/(1+(Bonds!B57/100)))</f>
        <v>-2.7917364600781914E-4</v>
      </c>
      <c r="F68" s="178">
        <f>-D68*Bonds!$AS$8</f>
        <v>-0.15657756006618387</v>
      </c>
      <c r="G68" s="178">
        <f t="shared" si="1"/>
        <v>-0.49514172028096581</v>
      </c>
    </row>
    <row r="69" spans="1:7">
      <c r="A69" s="175">
        <v>43053</v>
      </c>
      <c r="B69" s="176">
        <f>EXP(-'Yield curve'!B61*$B$9/100)</f>
        <v>0.92839313411918234</v>
      </c>
      <c r="C69" s="177">
        <f t="shared" si="0"/>
        <v>93.767706546037417</v>
      </c>
      <c r="D69" s="177">
        <f t="shared" si="2"/>
        <v>1</v>
      </c>
      <c r="E69" s="178">
        <f>-D69*(Bonds!V58/100)*(1/(1+(Bonds!B58/100)))</f>
        <v>0</v>
      </c>
      <c r="F69" s="178">
        <f>-D69*Bonds!$AS$8</f>
        <v>-0.15657756006618387</v>
      </c>
      <c r="G69" s="178">
        <f t="shared" si="1"/>
        <v>-0.49514172028096581</v>
      </c>
    </row>
    <row r="70" spans="1:7">
      <c r="A70" s="175">
        <v>43052</v>
      </c>
      <c r="B70" s="176">
        <f>EXP(-'Yield curve'!B62*$B$9/100)</f>
        <v>0.92839313411918234</v>
      </c>
      <c r="C70" s="177">
        <f t="shared" si="0"/>
        <v>93.767706546037417</v>
      </c>
      <c r="D70" s="177">
        <f t="shared" si="2"/>
        <v>1</v>
      </c>
      <c r="E70" s="178">
        <f>-D70*(Bonds!V59/100)*(1/(1+(Bonds!B59/100)))</f>
        <v>3.7233547426231069E-4</v>
      </c>
      <c r="F70" s="178">
        <f>-D70*Bonds!$AS$8</f>
        <v>-0.15657756006618387</v>
      </c>
      <c r="G70" s="178">
        <f t="shared" si="1"/>
        <v>-0.49514172028096581</v>
      </c>
    </row>
    <row r="71" spans="1:7">
      <c r="A71" s="175">
        <v>43049</v>
      </c>
      <c r="B71" s="176">
        <f>EXP(-'Yield curve'!B63*$B$9/100)</f>
        <v>0.92802185112708346</v>
      </c>
      <c r="C71" s="177">
        <f t="shared" si="0"/>
        <v>93.730206963835428</v>
      </c>
      <c r="D71" s="177">
        <f t="shared" si="2"/>
        <v>1</v>
      </c>
      <c r="E71" s="178">
        <f>-D71*(Bonds!V60/100)*(1/(1+(Bonds!B60/100)))</f>
        <v>-2.7914766911695698E-4</v>
      </c>
      <c r="F71" s="178">
        <f>-D71*Bonds!$AS$8</f>
        <v>-0.15657756006618387</v>
      </c>
      <c r="G71" s="178">
        <f t="shared" si="1"/>
        <v>-0.49514172028096581</v>
      </c>
    </row>
    <row r="72" spans="1:7">
      <c r="A72" s="175">
        <v>43048</v>
      </c>
      <c r="B72" s="176">
        <f>EXP(-'Yield curve'!B64*$B$9/100)</f>
        <v>0.9283002994475813</v>
      </c>
      <c r="C72" s="177">
        <f t="shared" si="0"/>
        <v>93.758330244205709</v>
      </c>
      <c r="D72" s="177">
        <f t="shared" si="2"/>
        <v>1</v>
      </c>
      <c r="E72" s="178">
        <f>-D72*(Bonds!V61/100)*(1/(1+(Bonds!B61/100)))</f>
        <v>6.5152643335814769E-4</v>
      </c>
      <c r="F72" s="178">
        <f>-D72*Bonds!$AS$8</f>
        <v>-0.15657756006618387</v>
      </c>
      <c r="G72" s="178">
        <f t="shared" si="1"/>
        <v>-0.49514172028096581</v>
      </c>
    </row>
    <row r="73" spans="1:7">
      <c r="A73" s="180">
        <v>43047</v>
      </c>
      <c r="B73" s="176">
        <f>EXP(-'Yield curve'!B65*$B$9/100)</f>
        <v>0.92765071661848286</v>
      </c>
      <c r="C73" s="177">
        <f t="shared" si="0"/>
        <v>93.692722378466769</v>
      </c>
      <c r="D73" s="177">
        <f t="shared" si="2"/>
        <v>1</v>
      </c>
      <c r="E73" s="178">
        <f>-D73*(Bonds!V62/100)*(1/(1+(Bonds!B62/100)))</f>
        <v>-6.5110222304901304E-4</v>
      </c>
      <c r="F73" s="178">
        <f>-D73*Bonds!$AS$8</f>
        <v>-0.15657756006618387</v>
      </c>
      <c r="G73" s="178">
        <f t="shared" si="1"/>
        <v>-0.49514172028096581</v>
      </c>
    </row>
    <row r="74" spans="1:7">
      <c r="A74" s="180">
        <v>43046</v>
      </c>
      <c r="B74" s="176">
        <f>EXP(-'Yield curve'!B66*$B$9/100)</f>
        <v>0.9283002994475813</v>
      </c>
      <c r="C74" s="177">
        <f t="shared" si="0"/>
        <v>93.758330244205709</v>
      </c>
      <c r="D74" s="177">
        <f t="shared" si="2"/>
        <v>1</v>
      </c>
      <c r="E74" s="178">
        <f>-D74*(Bonds!V63/100)*(1/(1+(Bonds!B63/100)))</f>
        <v>9.3075204765448493E-5</v>
      </c>
      <c r="F74" s="178">
        <f>-D74*Bonds!$AS$8</f>
        <v>-0.15657756006618387</v>
      </c>
      <c r="G74" s="178">
        <f t="shared" si="1"/>
        <v>-0.49514172028096581</v>
      </c>
    </row>
    <row r="75" spans="1:7">
      <c r="A75" s="180">
        <v>43042</v>
      </c>
      <c r="B75" s="176">
        <f>EXP(-'Yield curve'!B67*$B$9/100)</f>
        <v>0.92820747405898341</v>
      </c>
      <c r="C75" s="177">
        <f t="shared" si="0"/>
        <v>93.748954879957324</v>
      </c>
      <c r="D75" s="177">
        <f t="shared" si="2"/>
        <v>1</v>
      </c>
      <c r="E75" s="178">
        <f>-D75*(Bonds!V64/100)*(1/(1+(Bonds!B64/100)))</f>
        <v>3.7226617031177321E-4</v>
      </c>
      <c r="F75" s="178">
        <f>-D75*Bonds!$AS$8</f>
        <v>-0.15657756006618387</v>
      </c>
      <c r="G75" s="178">
        <f t="shared" si="1"/>
        <v>-0.49514172028096581</v>
      </c>
    </row>
    <row r="76" spans="1:7">
      <c r="A76" s="180">
        <v>43041</v>
      </c>
      <c r="B76" s="176">
        <f>EXP(-'Yield curve'!B68*$B$9/100)</f>
        <v>0.92783626531605778</v>
      </c>
      <c r="C76" s="177">
        <f t="shared" si="0"/>
        <v>93.711462796921836</v>
      </c>
      <c r="D76" s="177">
        <f t="shared" si="2"/>
        <v>1</v>
      </c>
      <c r="E76" s="178">
        <f>-D76*(Bonds!V65/100)*(1/(1+(Bonds!B65/100)))</f>
        <v>-9.3031909945109196E-5</v>
      </c>
      <c r="F76" s="178">
        <f>-D76*Bonds!$AS$8</f>
        <v>-0.15657756006618387</v>
      </c>
      <c r="G76" s="178">
        <f t="shared" si="1"/>
        <v>-0.49514172028096581</v>
      </c>
    </row>
    <row r="77" spans="1:7">
      <c r="A77" s="180">
        <v>43040</v>
      </c>
      <c r="B77" s="176">
        <f>EXP(-'Yield curve'!B69*$B$9/100)</f>
        <v>0.92792905358192534</v>
      </c>
      <c r="C77" s="177">
        <f t="shared" si="0"/>
        <v>93.720834411774462</v>
      </c>
      <c r="D77" s="177">
        <f t="shared" si="2"/>
        <v>1</v>
      </c>
      <c r="E77" s="178">
        <f>-D77*(Bonds!V66/100)*(1/(1+(Bonds!B66/100)))</f>
        <v>5.5824339411983262E-4</v>
      </c>
      <c r="F77" s="178">
        <f>-D77*Bonds!$AS$8</f>
        <v>-0.15657756006618387</v>
      </c>
      <c r="G77" s="178">
        <f t="shared" si="1"/>
        <v>-0.49514172028096581</v>
      </c>
    </row>
    <row r="78" spans="1:7">
      <c r="A78" s="180">
        <v>43039</v>
      </c>
      <c r="B78" s="176">
        <f>EXP(-'Yield curve'!B70*$B$9/100)</f>
        <v>0.92737246314360544</v>
      </c>
      <c r="C78" s="177">
        <f t="shared" si="0"/>
        <v>93.664618777504145</v>
      </c>
      <c r="D78" s="177">
        <f t="shared" si="2"/>
        <v>1</v>
      </c>
      <c r="E78" s="178">
        <f>-D78*(Bonds!V67/100)*(1/(1+(Bonds!B67/100)))</f>
        <v>-5.5793193230425518E-4</v>
      </c>
      <c r="F78" s="178">
        <f>-D78*Bonds!$AS$8</f>
        <v>-0.15657756006618387</v>
      </c>
      <c r="G78" s="178">
        <f t="shared" si="1"/>
        <v>-0.49514172028096581</v>
      </c>
    </row>
    <row r="79" spans="1:7">
      <c r="A79" s="180">
        <v>43038</v>
      </c>
      <c r="B79" s="176">
        <f>EXP(-'Yield curve'!B71*$B$9/100)</f>
        <v>0.92792905358192534</v>
      </c>
      <c r="C79" s="177">
        <f t="shared" si="0"/>
        <v>93.720834411774462</v>
      </c>
      <c r="D79" s="177">
        <f t="shared" si="2"/>
        <v>1</v>
      </c>
      <c r="E79" s="178">
        <f>-D79*(Bonds!V68/100)*(1/(1+(Bonds!B68/100)))</f>
        <v>1.8608113137327478E-4</v>
      </c>
      <c r="F79" s="178">
        <f>-D79*Bonds!$AS$8</f>
        <v>-0.15657756006618387</v>
      </c>
      <c r="G79" s="178">
        <f t="shared" si="1"/>
        <v>-0.49514172028096581</v>
      </c>
    </row>
    <row r="80" spans="1:7">
      <c r="A80" s="180">
        <v>43035</v>
      </c>
      <c r="B80" s="176">
        <f>EXP(-'Yield curve'!B72*$B$9/100)</f>
        <v>0.92774348632855286</v>
      </c>
      <c r="C80" s="177">
        <f t="shared" si="0"/>
        <v>93.702092119183845</v>
      </c>
      <c r="D80" s="177">
        <f t="shared" si="2"/>
        <v>1</v>
      </c>
      <c r="E80" s="178">
        <f>-D80*(Bonds!V69/100)*(1/(1+(Bonds!B69/100)))</f>
        <v>-2.7906976744186278E-4</v>
      </c>
      <c r="F80" s="178">
        <f>-D80*Bonds!$AS$8</f>
        <v>-0.15657756006618387</v>
      </c>
      <c r="G80" s="178">
        <f t="shared" si="1"/>
        <v>-0.49514172028096581</v>
      </c>
    </row>
    <row r="81" spans="1:7">
      <c r="A81" s="180">
        <v>43034</v>
      </c>
      <c r="B81" s="176">
        <f>EXP(-'Yield curve'!B73*$B$9/100)</f>
        <v>0.92802185112708346</v>
      </c>
      <c r="C81" s="177">
        <f t="shared" si="0"/>
        <v>93.730206963835428</v>
      </c>
      <c r="D81" s="177">
        <f t="shared" si="2"/>
        <v>1</v>
      </c>
      <c r="E81" s="178">
        <f>-D81*(Bonds!V70/100)*(1/(1+(Bonds!B70/100)))</f>
        <v>-9.3049223038985633E-5</v>
      </c>
      <c r="F81" s="178">
        <f>-D81*Bonds!$AS$8</f>
        <v>-0.15657756006618387</v>
      </c>
      <c r="G81" s="178">
        <f t="shared" si="1"/>
        <v>-0.49514172028096581</v>
      </c>
    </row>
    <row r="82" spans="1:7">
      <c r="A82" s="180">
        <v>43033</v>
      </c>
      <c r="B82" s="176">
        <f>EXP(-'Yield curve'!B74*$B$9/100)</f>
        <v>0.92811465795246018</v>
      </c>
      <c r="C82" s="177">
        <f t="shared" si="0"/>
        <v>93.739580453198471</v>
      </c>
      <c r="D82" s="177">
        <f t="shared" si="2"/>
        <v>1</v>
      </c>
      <c r="E82" s="178">
        <f>-D82*(Bonds!V71/100)*(1/(1+(Bonds!B71/100)))</f>
        <v>9.305788200260363E-5</v>
      </c>
      <c r="F82" s="178">
        <f>-D82*Bonds!$AS$8</f>
        <v>-0.15657756006618387</v>
      </c>
      <c r="G82" s="178">
        <f t="shared" si="1"/>
        <v>-0.49514172028096581</v>
      </c>
    </row>
    <row r="83" spans="1:7">
      <c r="A83" s="180">
        <v>43032</v>
      </c>
      <c r="B83" s="176">
        <f>EXP(-'Yield curve'!B75*$B$9/100)</f>
        <v>0.92802185112708346</v>
      </c>
      <c r="C83" s="177">
        <f t="shared" si="0"/>
        <v>93.730206963835428</v>
      </c>
      <c r="D83" s="177">
        <f t="shared" si="2"/>
        <v>1</v>
      </c>
      <c r="E83" s="178">
        <f>-D83*(Bonds!V72/100)*(1/(1+(Bonds!B72/100)))</f>
        <v>-4.6524611519493654E-4</v>
      </c>
      <c r="F83" s="178">
        <f>-D83*Bonds!$AS$8</f>
        <v>-0.15657756006618387</v>
      </c>
      <c r="G83" s="178">
        <f t="shared" si="1"/>
        <v>-0.49514172028096581</v>
      </c>
    </row>
    <row r="84" spans="1:7">
      <c r="A84" s="180">
        <v>43031</v>
      </c>
      <c r="B84" s="176">
        <f>EXP(-'Yield curve'!B76*$B$9/100)</f>
        <v>0.92848597807471467</v>
      </c>
      <c r="C84" s="177">
        <f t="shared" si="0"/>
        <v>93.777083785546182</v>
      </c>
      <c r="D84" s="177">
        <f t="shared" si="2"/>
        <v>1</v>
      </c>
      <c r="E84" s="178">
        <f>-D84*(Bonds!V73/100)*(1/(1+(Bonds!B73/100)))</f>
        <v>1.8618506795755409E-4</v>
      </c>
      <c r="F84" s="178">
        <f>-D84*Bonds!$AS$8</f>
        <v>-0.15657756006618387</v>
      </c>
      <c r="G84" s="178">
        <f t="shared" si="1"/>
        <v>-0.49514172028096581</v>
      </c>
    </row>
    <row r="85" spans="1:7">
      <c r="A85" s="180">
        <v>43028</v>
      </c>
      <c r="B85" s="176">
        <f>EXP(-'Yield curve'!B77*$B$9/100)</f>
        <v>0.9283002994475813</v>
      </c>
      <c r="C85" s="177">
        <f t="shared" si="0"/>
        <v>93.758330244205709</v>
      </c>
      <c r="D85" s="177">
        <f t="shared" si="2"/>
        <v>1</v>
      </c>
      <c r="E85" s="178">
        <f>-D85*(Bonds!V74/100)*(1/(1+(Bonds!B74/100)))</f>
        <v>-9.3075204765456773E-5</v>
      </c>
      <c r="F85" s="178">
        <f>-D85*Bonds!$AS$8</f>
        <v>-0.15657756006618387</v>
      </c>
      <c r="G85" s="178">
        <f t="shared" si="1"/>
        <v>-0.49514172028096581</v>
      </c>
    </row>
    <row r="86" spans="1:7">
      <c r="A86" s="180">
        <v>43027</v>
      </c>
      <c r="B86" s="176">
        <f>EXP(-'Yield curve'!B78*$B$9/100)</f>
        <v>0.92839313411918234</v>
      </c>
      <c r="C86" s="177">
        <f t="shared" si="0"/>
        <v>93.767706546037417</v>
      </c>
      <c r="D86" s="177">
        <f t="shared" si="2"/>
        <v>1</v>
      </c>
      <c r="E86" s="178">
        <f>-D86*(Bonds!V75/100)*(1/(1+(Bonds!B75/100)))</f>
        <v>1.8616773713115946E-4</v>
      </c>
      <c r="F86" s="178">
        <f>-D86*Bonds!$AS$8</f>
        <v>-0.15657756006618387</v>
      </c>
      <c r="G86" s="178">
        <f t="shared" si="1"/>
        <v>-0.49514172028096581</v>
      </c>
    </row>
    <row r="87" spans="1:7">
      <c r="A87" s="180">
        <v>43026</v>
      </c>
      <c r="B87" s="176">
        <f>EXP(-'Yield curve'!B79*$B$9/100)</f>
        <v>0.92820747405898341</v>
      </c>
      <c r="C87" s="177">
        <f t="shared" si="0"/>
        <v>93.748954879957324</v>
      </c>
      <c r="D87" s="177">
        <f t="shared" si="2"/>
        <v>1</v>
      </c>
      <c r="E87" s="178">
        <f>-D87*(Bonds!V76/100)*(1/(1+(Bonds!B76/100)))</f>
        <v>1.8613308515588248E-4</v>
      </c>
      <c r="F87" s="178">
        <f>-D87*Bonds!$AS$8</f>
        <v>-0.15657756006618387</v>
      </c>
      <c r="G87" s="178">
        <f t="shared" si="1"/>
        <v>-0.49514172028096581</v>
      </c>
    </row>
    <row r="88" spans="1:7">
      <c r="A88" s="180">
        <v>43025</v>
      </c>
      <c r="B88" s="176">
        <f>EXP(-'Yield curve'!B80*$B$9/100)</f>
        <v>0.92802185112708346</v>
      </c>
      <c r="C88" s="177">
        <f t="shared" si="0"/>
        <v>93.730206963835428</v>
      </c>
      <c r="D88" s="177">
        <f t="shared" si="2"/>
        <v>1</v>
      </c>
      <c r="E88" s="178">
        <f>-D88*(Bonds!V77/100)*(1/(1+(Bonds!B77/100)))</f>
        <v>-1.8609844607797127E-4</v>
      </c>
      <c r="F88" s="178">
        <f>-D88*Bonds!$AS$8</f>
        <v>-0.15657756006618387</v>
      </c>
      <c r="G88" s="178">
        <f t="shared" si="1"/>
        <v>-0.49514172028096581</v>
      </c>
    </row>
    <row r="89" spans="1:7">
      <c r="A89" s="180">
        <v>43024</v>
      </c>
      <c r="B89" s="176">
        <f>EXP(-'Yield curve'!B81*$B$9/100)</f>
        <v>0.92820747405898341</v>
      </c>
      <c r="C89" s="177">
        <f t="shared" si="0"/>
        <v>93.748954879957324</v>
      </c>
      <c r="D89" s="177">
        <f t="shared" si="2"/>
        <v>1</v>
      </c>
      <c r="E89" s="178">
        <f>-D89*(Bonds!V78/100)*(1/(1+(Bonds!B78/100)))</f>
        <v>1.8613308515588248E-4</v>
      </c>
      <c r="F89" s="178">
        <f>-D89*Bonds!$AS$8</f>
        <v>-0.15657756006618387</v>
      </c>
      <c r="G89" s="178">
        <f t="shared" si="1"/>
        <v>-0.49514172028096581</v>
      </c>
    </row>
    <row r="90" spans="1:7">
      <c r="A90" s="180">
        <v>43021</v>
      </c>
      <c r="B90" s="176">
        <f>EXP(-'Yield curve'!B82*$B$9/100)</f>
        <v>0.92802185112708346</v>
      </c>
      <c r="C90" s="177">
        <f t="shared" si="0"/>
        <v>93.730206963835428</v>
      </c>
      <c r="D90" s="177">
        <f t="shared" si="2"/>
        <v>1</v>
      </c>
      <c r="E90" s="178">
        <f>-D90*(Bonds!V79/100)*(1/(1+(Bonds!B79/100)))</f>
        <v>8.3744300735088726E-4</v>
      </c>
      <c r="F90" s="178">
        <f>-D90*Bonds!$AS$8</f>
        <v>-0.15657756006618387</v>
      </c>
      <c r="G90" s="178">
        <f t="shared" si="1"/>
        <v>-0.49514172028096581</v>
      </c>
    </row>
    <row r="91" spans="1:7">
      <c r="A91" s="180">
        <v>43020</v>
      </c>
      <c r="B91" s="176">
        <f>EXP(-'Yield curve'!B83*$B$9/100)</f>
        <v>0.92718700719718949</v>
      </c>
      <c r="C91" s="177">
        <f t="shared" si="0"/>
        <v>93.645887726916143</v>
      </c>
      <c r="D91" s="177">
        <f t="shared" si="2"/>
        <v>1</v>
      </c>
      <c r="E91" s="178">
        <f>-D91*(Bonds!V80/100)*(1/(1+(Bonds!B80/100)))</f>
        <v>-3.7188545927854246E-4</v>
      </c>
      <c r="F91" s="178">
        <f>-D91*Bonds!$AS$8</f>
        <v>-0.15657756006618387</v>
      </c>
      <c r="G91" s="178">
        <f t="shared" si="1"/>
        <v>-0.49514172028096581</v>
      </c>
    </row>
    <row r="92" spans="1:7">
      <c r="A92" s="180">
        <v>43019</v>
      </c>
      <c r="B92" s="176">
        <f>EXP(-'Yield curve'!B84*$B$9/100)</f>
        <v>0.92755795618491998</v>
      </c>
      <c r="C92" s="177">
        <f t="shared" si="0"/>
        <v>93.683353574676914</v>
      </c>
      <c r="D92" s="177">
        <f t="shared" si="2"/>
        <v>1</v>
      </c>
      <c r="E92" s="178">
        <f>-D92*(Bonds!V81/100)*(1/(1+(Bonds!B81/100)))</f>
        <v>9.3005952380958664E-5</v>
      </c>
      <c r="F92" s="178">
        <f>-D92*Bonds!$AS$8</f>
        <v>-0.15657756006618387</v>
      </c>
      <c r="G92" s="178">
        <f t="shared" si="1"/>
        <v>-0.49514172028096581</v>
      </c>
    </row>
    <row r="93" spans="1:7">
      <c r="A93" s="180">
        <v>43018</v>
      </c>
      <c r="B93" s="176">
        <f>EXP(-'Yield curve'!B85*$B$9/100)</f>
        <v>0.92746520502693663</v>
      </c>
      <c r="C93" s="177">
        <f t="shared" si="0"/>
        <v>93.673985707720604</v>
      </c>
      <c r="D93" s="177">
        <f t="shared" si="2"/>
        <v>1</v>
      </c>
      <c r="E93" s="178">
        <f>-D93*(Bonds!V82/100)*(1/(1+(Bonds!B82/100)))</f>
        <v>1.8599460615641749E-4</v>
      </c>
      <c r="F93" s="178">
        <f>-D93*Bonds!$AS$8</f>
        <v>-0.15657756006618387</v>
      </c>
      <c r="G93" s="178">
        <f t="shared" si="1"/>
        <v>-0.49514172028096581</v>
      </c>
    </row>
    <row r="94" spans="1:7">
      <c r="A94" s="180">
        <v>43017</v>
      </c>
      <c r="B94" s="176">
        <f>EXP(-'Yield curve'!B86*$B$9/100)</f>
        <v>0.92727973053399881</v>
      </c>
      <c r="C94" s="177">
        <f t="shared" si="0"/>
        <v>93.655252783933875</v>
      </c>
      <c r="D94" s="177">
        <f t="shared" si="2"/>
        <v>1</v>
      </c>
      <c r="E94" s="178">
        <f>-D94*(Bonds!V83/100)*(1/(1+(Bonds!B83/100)))</f>
        <v>9.2980009297998956E-5</v>
      </c>
      <c r="F94" s="178">
        <f>-D94*Bonds!$AS$8</f>
        <v>-0.15657756006618387</v>
      </c>
      <c r="G94" s="178">
        <f t="shared" si="1"/>
        <v>-0.49514172028096581</v>
      </c>
    </row>
    <row r="95" spans="1:7">
      <c r="A95" s="180">
        <v>43014</v>
      </c>
      <c r="B95" s="176">
        <f>EXP(-'Yield curve'!B87*$B$9/100)</f>
        <v>0.92718700719718949</v>
      </c>
      <c r="C95" s="177">
        <f t="shared" si="0"/>
        <v>93.645887726916143</v>
      </c>
      <c r="D95" s="177">
        <f t="shared" si="2"/>
        <v>1</v>
      </c>
      <c r="E95" s="178">
        <f>-D95*(Bonds!V84/100)*(1/(1+(Bonds!B84/100)))</f>
        <v>-9.2971364819633556E-5</v>
      </c>
      <c r="F95" s="178">
        <f>-D95*Bonds!$AS$8</f>
        <v>-0.15657756006618387</v>
      </c>
      <c r="G95" s="178">
        <f t="shared" si="1"/>
        <v>-0.49514172028096581</v>
      </c>
    </row>
    <row r="96" spans="1:7">
      <c r="A96" s="180">
        <v>43013</v>
      </c>
      <c r="B96" s="176">
        <f>EXP(-'Yield curve'!B88*$B$9/100)</f>
        <v>0.92727973053399881</v>
      </c>
      <c r="C96" s="177">
        <f t="shared" si="0"/>
        <v>93.655252783933875</v>
      </c>
      <c r="D96" s="177">
        <f t="shared" si="2"/>
        <v>1</v>
      </c>
      <c r="E96" s="178">
        <f>-D96*(Bonds!V85/100)*(1/(1+(Bonds!B85/100)))</f>
        <v>1.8596001859600618E-4</v>
      </c>
      <c r="F96" s="178">
        <f>-D96*Bonds!$AS$8</f>
        <v>-0.15657756006618387</v>
      </c>
      <c r="G96" s="178">
        <f t="shared" si="1"/>
        <v>-0.49514172028096581</v>
      </c>
    </row>
    <row r="97" spans="1:7">
      <c r="A97" s="180">
        <v>43012</v>
      </c>
      <c r="B97" s="176">
        <f>EXP(-'Yield curve'!B89*$B$9/100)</f>
        <v>0.92709429313225034</v>
      </c>
      <c r="C97" s="177">
        <f t="shared" si="0"/>
        <v>93.636523606357287</v>
      </c>
      <c r="D97" s="177">
        <f t="shared" si="2"/>
        <v>1</v>
      </c>
      <c r="E97" s="178">
        <f>-D97*(Bonds!V86/100)*(1/(1+(Bonds!B86/100)))</f>
        <v>3.7185088779399485E-4</v>
      </c>
      <c r="F97" s="178">
        <f>-D97*Bonds!$AS$8</f>
        <v>-0.15657756006618387</v>
      </c>
      <c r="G97" s="178">
        <f t="shared" si="1"/>
        <v>-0.49514172028096581</v>
      </c>
    </row>
    <row r="98" spans="1:7">
      <c r="A98" s="180">
        <v>43011</v>
      </c>
      <c r="B98" s="176">
        <f>EXP(-'Yield curve'!B90*$B$9/100)</f>
        <v>0.92672352957265292</v>
      </c>
      <c r="C98" s="177">
        <f t="shared" si="0"/>
        <v>93.599076486837944</v>
      </c>
      <c r="D98" s="177">
        <f t="shared" si="2"/>
        <v>1</v>
      </c>
      <c r="E98" s="178">
        <f>-D98*(Bonds!V87/100)*(1/(1+(Bonds!B87/100)))</f>
        <v>-2.7878449958182553E-4</v>
      </c>
      <c r="F98" s="178">
        <f>-D98*Bonds!$AS$8</f>
        <v>-0.15657756006618387</v>
      </c>
      <c r="G98" s="178">
        <f t="shared" si="1"/>
        <v>-0.49514172028096581</v>
      </c>
    </row>
    <row r="99" spans="1:7">
      <c r="A99" s="180">
        <v>43010</v>
      </c>
      <c r="B99" s="176">
        <f>EXP(-'Yield curve'!B91*$B$9/100)</f>
        <v>0.92700158833825408</v>
      </c>
      <c r="C99" s="177">
        <f t="shared" si="0"/>
        <v>93.627160422163655</v>
      </c>
      <c r="D99" s="177">
        <f t="shared" si="2"/>
        <v>1</v>
      </c>
      <c r="E99" s="178">
        <f>-D99*(Bonds!V88/100)*(1/(1+(Bonds!B88/100)))</f>
        <v>2.7886224205242839E-4</v>
      </c>
      <c r="F99" s="178">
        <f>-D99*Bonds!$AS$8</f>
        <v>-0.15657756006618387</v>
      </c>
      <c r="G99" s="178">
        <f t="shared" si="1"/>
        <v>-0.49514172028096581</v>
      </c>
    </row>
    <row r="100" spans="1:7">
      <c r="A100" s="180">
        <v>43007</v>
      </c>
      <c r="B100" s="176">
        <f>EXP(-'Yield curve'!B92*$B$9/100)</f>
        <v>0.92672352957265292</v>
      </c>
      <c r="C100" s="177">
        <f t="shared" si="0"/>
        <v>93.599076486837944</v>
      </c>
      <c r="D100" s="177">
        <f t="shared" si="2"/>
        <v>1</v>
      </c>
      <c r="E100" s="178">
        <f>-D100*(Bonds!V89/100)*(1/(1+(Bonds!B89/100)))</f>
        <v>1.8585633305454486E-4</v>
      </c>
      <c r="F100" s="178">
        <f>-D100*Bonds!$AS$8</f>
        <v>-0.15657756006618387</v>
      </c>
      <c r="G100" s="178">
        <f t="shared" si="1"/>
        <v>-0.49514172028096581</v>
      </c>
    </row>
    <row r="101" spans="1:7">
      <c r="A101" s="180">
        <v>43006</v>
      </c>
      <c r="B101" s="176">
        <f>EXP(-'Yield curve'!B93*$B$9/100)</f>
        <v>0.92653820339997339</v>
      </c>
      <c r="C101" s="177">
        <f t="shared" si="0"/>
        <v>93.58035854339731</v>
      </c>
      <c r="D101" s="177">
        <f t="shared" si="2"/>
        <v>1</v>
      </c>
      <c r="E101" s="178">
        <f>-D101*(Bonds!V90/100)*(1/(1+(Bonds!B90/100)))</f>
        <v>0</v>
      </c>
      <c r="F101" s="178">
        <f>-D101*Bonds!$AS$8</f>
        <v>-0.15657756006618387</v>
      </c>
      <c r="G101" s="178">
        <f t="shared" si="1"/>
        <v>-0.49514172028096581</v>
      </c>
    </row>
    <row r="102" spans="1:7">
      <c r="A102" s="180">
        <v>43005</v>
      </c>
      <c r="B102" s="176">
        <f>EXP(-'Yield curve'!B94*$B$9/100)</f>
        <v>0.92653820339997339</v>
      </c>
      <c r="C102" s="177">
        <f t="shared" si="0"/>
        <v>93.58035854339731</v>
      </c>
      <c r="D102" s="177">
        <f t="shared" si="2"/>
        <v>1</v>
      </c>
      <c r="E102" s="178">
        <f>-D102*(Bonds!V91/100)*(1/(1+(Bonds!B91/100)))</f>
        <v>-1.8582179689677201E-4</v>
      </c>
      <c r="F102" s="178">
        <f>-D102*Bonds!$AS$8</f>
        <v>-0.15657756006618387</v>
      </c>
      <c r="G102" s="178">
        <f t="shared" si="1"/>
        <v>-0.49514172028096581</v>
      </c>
    </row>
    <row r="103" spans="1:7">
      <c r="A103" s="180">
        <v>43004</v>
      </c>
      <c r="B103" s="176">
        <f>EXP(-'Yield curve'!B95*$B$9/100)</f>
        <v>0.92672352957265292</v>
      </c>
      <c r="C103" s="177">
        <f t="shared" si="0"/>
        <v>93.599076486837944</v>
      </c>
      <c r="D103" s="177">
        <f t="shared" si="2"/>
        <v>1</v>
      </c>
      <c r="E103" s="178">
        <f>-D103*(Bonds!V92/100)*(1/(1+(Bonds!B92/100)))</f>
        <v>-5.5756899916365105E-4</v>
      </c>
      <c r="F103" s="178">
        <f>-D103*Bonds!$AS$8</f>
        <v>-0.15657756006618387</v>
      </c>
      <c r="G103" s="178">
        <f t="shared" si="1"/>
        <v>-0.49514172028096581</v>
      </c>
    </row>
    <row r="104" spans="1:7">
      <c r="A104" s="180">
        <v>43003</v>
      </c>
      <c r="B104" s="176">
        <f>EXP(-'Yield curve'!B96*$B$9/100)</f>
        <v>0.92727973053399881</v>
      </c>
      <c r="C104" s="177">
        <f t="shared" si="0"/>
        <v>93.655252783933875</v>
      </c>
      <c r="D104" s="177">
        <f t="shared" si="2"/>
        <v>1</v>
      </c>
      <c r="E104" s="178">
        <f>-D104*(Bonds!V93/100)*(1/(1+(Bonds!B93/100)))</f>
        <v>-1.8596001859599791E-4</v>
      </c>
      <c r="F104" s="178">
        <f>-D104*Bonds!$AS$8</f>
        <v>-0.15657756006618387</v>
      </c>
      <c r="G104" s="178">
        <f t="shared" si="1"/>
        <v>-0.49514172028096581</v>
      </c>
    </row>
    <row r="105" spans="1:7">
      <c r="A105" s="180">
        <v>43000</v>
      </c>
      <c r="B105" s="176">
        <f>EXP(-'Yield curve'!B97*$B$9/100)</f>
        <v>0.92746520502693663</v>
      </c>
      <c r="C105" s="177">
        <f t="shared" si="0"/>
        <v>93.673985707720604</v>
      </c>
      <c r="D105" s="177">
        <f t="shared" si="2"/>
        <v>1</v>
      </c>
      <c r="E105" s="178">
        <f>-D105*(Bonds!V94/100)*(1/(1+(Bonds!B94/100)))</f>
        <v>4.6498651539105207E-4</v>
      </c>
      <c r="F105" s="178">
        <f>-D105*Bonds!$AS$8</f>
        <v>-0.15657756006618387</v>
      </c>
      <c r="G105" s="178">
        <f t="shared" si="1"/>
        <v>-0.49514172028096581</v>
      </c>
    </row>
    <row r="106" spans="1:7">
      <c r="A106" s="180">
        <v>42999</v>
      </c>
      <c r="B106" s="176">
        <f>EXP(-'Yield curve'!B98*$B$9/100)</f>
        <v>0.92700158833825408</v>
      </c>
      <c r="C106" s="177">
        <f t="shared" si="0"/>
        <v>93.627160422163655</v>
      </c>
      <c r="D106" s="177">
        <f t="shared" si="2"/>
        <v>1</v>
      </c>
      <c r="E106" s="178">
        <f>-D106*(Bonds!V95/100)*(1/(1+(Bonds!B95/100)))</f>
        <v>1.8590816136828008E-4</v>
      </c>
      <c r="F106" s="178">
        <f>-D106*Bonds!$AS$8</f>
        <v>-0.15657756006618387</v>
      </c>
      <c r="G106" s="178">
        <f t="shared" si="1"/>
        <v>-0.49514172028096581</v>
      </c>
    </row>
    <row r="107" spans="1:7">
      <c r="A107" s="180">
        <v>42998</v>
      </c>
      <c r="B107" s="176">
        <f>EXP(-'Yield curve'!B99*$B$9/100)</f>
        <v>0.92681620655938224</v>
      </c>
      <c r="C107" s="177">
        <f t="shared" si="0"/>
        <v>93.608436862497612</v>
      </c>
      <c r="D107" s="177">
        <f t="shared" si="2"/>
        <v>1</v>
      </c>
      <c r="E107" s="178">
        <f>-D107*(Bonds!V96/100)*(1/(1+(Bonds!B96/100)))</f>
        <v>9.2936802973983968E-5</v>
      </c>
      <c r="F107" s="178">
        <f>-D107*Bonds!$AS$8</f>
        <v>-0.15657756006618387</v>
      </c>
      <c r="G107" s="178">
        <f t="shared" si="1"/>
        <v>-0.49514172028096581</v>
      </c>
    </row>
    <row r="108" spans="1:7">
      <c r="A108" s="180">
        <v>42997</v>
      </c>
      <c r="B108" s="176">
        <f>EXP(-'Yield curve'!B100*$B$9/100)</f>
        <v>0.92672352957265292</v>
      </c>
      <c r="C108" s="177">
        <f t="shared" si="0"/>
        <v>93.599076486837944</v>
      </c>
      <c r="D108" s="177">
        <f t="shared" si="2"/>
        <v>1</v>
      </c>
      <c r="E108" s="178">
        <f>-D108*(Bonds!V97/100)*(1/(1+(Bonds!B97/100)))</f>
        <v>0</v>
      </c>
      <c r="F108" s="178">
        <f>-D108*Bonds!$AS$8</f>
        <v>-0.15657756006618387</v>
      </c>
      <c r="G108" s="178">
        <f t="shared" si="1"/>
        <v>-0.49514172028096581</v>
      </c>
    </row>
    <row r="109" spans="1:7">
      <c r="A109" s="180">
        <v>42996</v>
      </c>
      <c r="B109" s="176">
        <f>EXP(-'Yield curve'!B101*$B$9/100)</f>
        <v>0.92672352957265292</v>
      </c>
      <c r="C109" s="177">
        <f t="shared" si="0"/>
        <v>93.599076486837944</v>
      </c>
      <c r="D109" s="177">
        <f t="shared" si="2"/>
        <v>1</v>
      </c>
      <c r="E109" s="178">
        <f>-D109*(Bonds!V98/100)*(1/(1+(Bonds!B98/100)))</f>
        <v>-9.2928166527280696E-5</v>
      </c>
      <c r="F109" s="178">
        <f>-D109*Bonds!$AS$8</f>
        <v>-0.15657756006618387</v>
      </c>
      <c r="G109" s="178">
        <f t="shared" si="1"/>
        <v>-0.49514172028096581</v>
      </c>
    </row>
    <row r="110" spans="1:7">
      <c r="A110" s="180">
        <v>42993</v>
      </c>
      <c r="B110" s="176">
        <f>EXP(-'Yield curve'!B102*$B$9/100)</f>
        <v>0.92681620655938224</v>
      </c>
      <c r="C110" s="177">
        <f t="shared" si="0"/>
        <v>93.608436862497612</v>
      </c>
      <c r="D110" s="177">
        <f t="shared" si="2"/>
        <v>1</v>
      </c>
      <c r="E110" s="178">
        <f>-D110*(Bonds!V99/100)*(1/(1+(Bonds!B99/100)))</f>
        <v>4.6468401486989501E-4</v>
      </c>
      <c r="F110" s="178">
        <f>-D110*Bonds!$AS$8</f>
        <v>-0.15657756006618387</v>
      </c>
      <c r="G110" s="178">
        <f t="shared" si="1"/>
        <v>-0.49514172028096581</v>
      </c>
    </row>
    <row r="111" spans="1:7">
      <c r="A111" s="180">
        <v>42992</v>
      </c>
      <c r="B111" s="176">
        <f>EXP(-'Yield curve'!B103*$B$9/100)</f>
        <v>0.92635291428882216</v>
      </c>
      <c r="C111" s="177">
        <f t="shared" si="0"/>
        <v>93.561644343171039</v>
      </c>
      <c r="D111" s="177">
        <f t="shared" si="2"/>
        <v>1</v>
      </c>
      <c r="E111" s="178">
        <f>-D111*(Bonds!V100/100)*(1/(1+(Bonds!B100/100)))</f>
        <v>0</v>
      </c>
      <c r="F111" s="178">
        <f>-D111*Bonds!$AS$8</f>
        <v>-0.15657756006618387</v>
      </c>
      <c r="G111" s="178">
        <f t="shared" si="1"/>
        <v>-0.49514172028096581</v>
      </c>
    </row>
    <row r="112" spans="1:7">
      <c r="A112" s="180">
        <v>42991</v>
      </c>
      <c r="B112" s="176">
        <f>EXP(-'Yield curve'!B104*$B$9/100)</f>
        <v>0.92635291428882216</v>
      </c>
      <c r="C112" s="177">
        <f t="shared" si="0"/>
        <v>93.561644343171039</v>
      </c>
      <c r="D112" s="177">
        <f t="shared" si="2"/>
        <v>1</v>
      </c>
      <c r="E112" s="178">
        <f>-D112*(Bonds!V101/100)*(1/(1+(Bonds!B101/100)))</f>
        <v>9.2893636785878184E-5</v>
      </c>
      <c r="F112" s="178">
        <f>-D112*Bonds!$AS$8</f>
        <v>-0.15657756006618387</v>
      </c>
      <c r="G112" s="178">
        <f t="shared" si="1"/>
        <v>-0.49514172028096581</v>
      </c>
    </row>
    <row r="113" spans="1:7">
      <c r="A113" s="180">
        <v>42990</v>
      </c>
      <c r="B113" s="176">
        <f>EXP(-'Yield curve'!B105*$B$9/100)</f>
        <v>0.92626028362900337</v>
      </c>
      <c r="C113" s="177">
        <f t="shared" si="0"/>
        <v>93.552288646529334</v>
      </c>
      <c r="D113" s="177">
        <f t="shared" si="2"/>
        <v>1</v>
      </c>
      <c r="E113" s="178">
        <f>-D113*(Bonds!V102/100)*(1/(1+(Bonds!B102/100)))</f>
        <v>0</v>
      </c>
      <c r="F113" s="178">
        <f>-D113*Bonds!$AS$8</f>
        <v>-0.15657756006618387</v>
      </c>
      <c r="G113" s="178">
        <f t="shared" si="1"/>
        <v>-0.49514172028096581</v>
      </c>
    </row>
    <row r="114" spans="1:7">
      <c r="A114" s="180">
        <v>42989</v>
      </c>
      <c r="B114" s="176">
        <f>EXP(-'Yield curve'!B106*$B$9/100)</f>
        <v>0.92626028362900337</v>
      </c>
      <c r="C114" s="177">
        <f t="shared" si="0"/>
        <v>93.552288646529334</v>
      </c>
      <c r="D114" s="177">
        <f t="shared" si="2"/>
        <v>1</v>
      </c>
      <c r="E114" s="178">
        <f>-D114*(Bonds!V103/100)*(1/(1+(Bonds!B103/100)))</f>
        <v>1.8577001671929756E-4</v>
      </c>
      <c r="F114" s="178">
        <f>-D114*Bonds!$AS$8</f>
        <v>-0.15657756006618387</v>
      </c>
      <c r="G114" s="178">
        <f t="shared" si="1"/>
        <v>-0.49514172028096581</v>
      </c>
    </row>
    <row r="115" spans="1:7">
      <c r="A115" s="180">
        <v>42986</v>
      </c>
      <c r="B115" s="176">
        <f>EXP(-'Yield curve'!B107*$B$9/100)</f>
        <v>0.92607505009624835</v>
      </c>
      <c r="C115" s="177">
        <f t="shared" si="0"/>
        <v>93.533580059721089</v>
      </c>
      <c r="D115" s="177">
        <f t="shared" si="2"/>
        <v>1</v>
      </c>
      <c r="E115" s="178">
        <f>-D115*(Bonds!V104/100)*(1/(1+(Bonds!B104/100)))</f>
        <v>0</v>
      </c>
      <c r="F115" s="178">
        <f>-D115*Bonds!$AS$8</f>
        <v>-0.15657756006618387</v>
      </c>
      <c r="G115" s="178">
        <f t="shared" si="1"/>
        <v>-0.49514172028096581</v>
      </c>
    </row>
    <row r="116" spans="1:7">
      <c r="A116" s="180">
        <v>42985</v>
      </c>
      <c r="B116" s="176">
        <f>EXP(-'Yield curve'!B108*$B$9/100)</f>
        <v>0.92607505009624835</v>
      </c>
      <c r="C116" s="177">
        <f t="shared" si="0"/>
        <v>93.533580059721089</v>
      </c>
      <c r="D116" s="177">
        <f t="shared" si="2"/>
        <v>1</v>
      </c>
      <c r="E116" s="178">
        <f>-D116*(Bonds!V105/100)*(1/(1+(Bonds!B105/100)))</f>
        <v>2.7860326894502461E-4</v>
      </c>
      <c r="F116" s="178">
        <f>-D116*Bonds!$AS$8</f>
        <v>-0.15657756006618387</v>
      </c>
      <c r="G116" s="178">
        <f t="shared" si="1"/>
        <v>-0.49514172028096581</v>
      </c>
    </row>
    <row r="117" spans="1:7">
      <c r="A117" s="180">
        <v>42984</v>
      </c>
      <c r="B117" s="176">
        <f>EXP(-'Yield curve'!B109*$B$9/100)</f>
        <v>0.92579726925042971</v>
      </c>
      <c r="C117" s="177">
        <f t="shared" si="0"/>
        <v>93.5055241942934</v>
      </c>
      <c r="D117" s="177">
        <f t="shared" si="2"/>
        <v>1</v>
      </c>
      <c r="E117" s="178">
        <f>-D117*(Bonds!V106/100)*(1/(1+(Bonds!B106/100)))</f>
        <v>4.6420945130442698E-4</v>
      </c>
      <c r="F117" s="178">
        <f>-D117*Bonds!$AS$8</f>
        <v>-0.15657756006618387</v>
      </c>
      <c r="G117" s="178">
        <f t="shared" si="1"/>
        <v>-0.49514172028096581</v>
      </c>
    </row>
    <row r="118" spans="1:7">
      <c r="A118" s="180">
        <v>42983</v>
      </c>
      <c r="B118" s="176">
        <f>EXP(-'Yield curve'!B110*$B$9/100)</f>
        <v>0.9253344863211781</v>
      </c>
      <c r="C118" s="177">
        <f t="shared" si="0"/>
        <v>93.458783118438987</v>
      </c>
      <c r="D118" s="177">
        <f t="shared" si="2"/>
        <v>1</v>
      </c>
      <c r="E118" s="178">
        <f>-D118*(Bonds!V107/100)*(1/(1+(Bonds!B107/100)))</f>
        <v>3.7119524870081699E-4</v>
      </c>
      <c r="F118" s="178">
        <f>-D118*Bonds!$AS$8</f>
        <v>-0.15657756006618387</v>
      </c>
      <c r="G118" s="178">
        <f t="shared" si="1"/>
        <v>-0.49514172028096581</v>
      </c>
    </row>
    <row r="119" spans="1:7">
      <c r="A119" s="180">
        <v>42982</v>
      </c>
      <c r="B119" s="176">
        <f>EXP(-'Yield curve'!B111*$B$9/100)</f>
        <v>0.92496442654353928</v>
      </c>
      <c r="C119" s="177">
        <f t="shared" si="0"/>
        <v>93.421407080897467</v>
      </c>
      <c r="D119" s="177">
        <f t="shared" si="2"/>
        <v>1</v>
      </c>
      <c r="E119" s="178">
        <f>-D119*(Bonds!V108/100)*(1/(1+(Bonds!B108/100)))</f>
        <v>0</v>
      </c>
      <c r="F119" s="178">
        <f>-D119*Bonds!$AS$8</f>
        <v>-0.15657756006618387</v>
      </c>
      <c r="G119" s="178">
        <f t="shared" si="1"/>
        <v>-0.49514172028096581</v>
      </c>
    </row>
    <row r="120" spans="1:7">
      <c r="A120" s="180">
        <v>42979</v>
      </c>
      <c r="B120" s="176">
        <f>EXP(-'Yield curve'!B112*$B$9/100)</f>
        <v>0.92496442654353928</v>
      </c>
      <c r="C120" s="177">
        <f t="shared" si="0"/>
        <v>93.421407080897467</v>
      </c>
      <c r="D120" s="177">
        <f t="shared" si="2"/>
        <v>1</v>
      </c>
      <c r="E120" s="178">
        <f>-D120*(Bonds!V109/100)*(1/(1+(Bonds!B109/100)))</f>
        <v>1.8552875695733266E-4</v>
      </c>
      <c r="F120" s="178">
        <f>-D120*Bonds!$AS$8</f>
        <v>-0.15657756006618387</v>
      </c>
      <c r="G120" s="178">
        <f t="shared" si="1"/>
        <v>-0.49514172028096581</v>
      </c>
    </row>
    <row r="121" spans="1:7">
      <c r="A121" s="180">
        <v>42978</v>
      </c>
      <c r="B121" s="176">
        <f>EXP(-'Yield curve'!B113*$B$9/100)</f>
        <v>0.92477945215628587</v>
      </c>
      <c r="C121" s="177">
        <f t="shared" si="0"/>
        <v>93.402724667784867</v>
      </c>
      <c r="D121" s="177">
        <f t="shared" si="2"/>
        <v>1</v>
      </c>
      <c r="E121" s="178">
        <f>-D121*(Bonds!V110/100)*(1/(1+(Bonds!B110/100)))</f>
        <v>9.2747171211276071E-5</v>
      </c>
      <c r="F121" s="178">
        <f>-D121*Bonds!$AS$8</f>
        <v>-0.15657756006618387</v>
      </c>
      <c r="G121" s="178">
        <f t="shared" si="1"/>
        <v>-0.49514172028096581</v>
      </c>
    </row>
    <row r="122" spans="1:7">
      <c r="A122" s="180">
        <v>42977</v>
      </c>
      <c r="B122" s="176">
        <f>EXP(-'Yield curve'!B114*$B$9/100)</f>
        <v>0.92468697883481343</v>
      </c>
      <c r="C122" s="177">
        <f t="shared" si="0"/>
        <v>93.393384862316154</v>
      </c>
      <c r="D122" s="177">
        <f t="shared" si="2"/>
        <v>1</v>
      </c>
      <c r="E122" s="178">
        <f>-D122*(Bonds!V111/100)*(1/(1+(Bonds!B111/100)))</f>
        <v>9.2738569971249064E-5</v>
      </c>
      <c r="F122" s="178">
        <f>-D122*Bonds!$AS$8</f>
        <v>-0.15657756006618387</v>
      </c>
      <c r="G122" s="178">
        <f t="shared" si="1"/>
        <v>-0.49514172028096581</v>
      </c>
    </row>
    <row r="123" spans="1:7">
      <c r="A123" s="180">
        <v>42976</v>
      </c>
      <c r="B123" s="176">
        <f>EXP(-'Yield curve'!B115*$B$9/100)</f>
        <v>0.92459451476021071</v>
      </c>
      <c r="C123" s="177">
        <f t="shared" si="0"/>
        <v>93.384045990781274</v>
      </c>
      <c r="D123" s="177">
        <f t="shared" si="2"/>
        <v>1</v>
      </c>
      <c r="E123" s="178">
        <f>-D123*(Bonds!V112/100)*(1/(1+(Bonds!B112/100)))</f>
        <v>-2.7818991097923077E-4</v>
      </c>
      <c r="F123" s="178">
        <f>-D123*Bonds!$AS$8</f>
        <v>-0.15657756006618387</v>
      </c>
      <c r="G123" s="178">
        <f t="shared" si="1"/>
        <v>-0.49514172028096581</v>
      </c>
    </row>
    <row r="124" spans="1:7">
      <c r="A124" s="180">
        <v>42975</v>
      </c>
      <c r="B124" s="176">
        <f>EXP(-'Yield curve'!B116*$B$9/100)</f>
        <v>0.92487193472555285</v>
      </c>
      <c r="C124" s="177">
        <f t="shared" si="0"/>
        <v>93.412065407280835</v>
      </c>
      <c r="D124" s="177">
        <f t="shared" si="2"/>
        <v>1</v>
      </c>
      <c r="E124" s="178">
        <f>-D124*(Bonds!V113/100)*(1/(1+(Bonds!B113/100)))</f>
        <v>0</v>
      </c>
      <c r="F124" s="178">
        <f>-D124*Bonds!$AS$8</f>
        <v>-0.15657756006618387</v>
      </c>
      <c r="G124" s="178">
        <f t="shared" si="1"/>
        <v>-0.49514172028096581</v>
      </c>
    </row>
    <row r="125" spans="1:7">
      <c r="A125" s="180">
        <v>42972</v>
      </c>
      <c r="B125" s="176">
        <f>EXP(-'Yield curve'!B117*$B$9/100)</f>
        <v>0.92487193472555285</v>
      </c>
      <c r="C125" s="177">
        <f t="shared" si="0"/>
        <v>93.412065407280835</v>
      </c>
      <c r="D125" s="177">
        <f t="shared" si="2"/>
        <v>1</v>
      </c>
      <c r="E125" s="178">
        <f>-D125*(Bonds!V114/100)*(1/(1+(Bonds!B114/100)))</f>
        <v>3.7102309618773795E-4</v>
      </c>
      <c r="F125" s="178">
        <f>-D125*Bonds!$AS$8</f>
        <v>-0.15657756006618387</v>
      </c>
      <c r="G125" s="178">
        <f t="shared" si="1"/>
        <v>-0.49514172028096581</v>
      </c>
    </row>
    <row r="126" spans="1:7">
      <c r="A126" s="180">
        <v>42971</v>
      </c>
      <c r="B126" s="176">
        <f>EXP(-'Yield curve'!B118*$B$9/100)</f>
        <v>0.9245020599315531</v>
      </c>
      <c r="C126" s="177">
        <f t="shared" si="0"/>
        <v>93.374708053086863</v>
      </c>
      <c r="D126" s="177">
        <f t="shared" si="2"/>
        <v>1</v>
      </c>
      <c r="E126" s="178">
        <f>-D126*(Bonds!V115/100)*(1/(1+(Bonds!B115/100)))</f>
        <v>-1.8544274455261541E-4</v>
      </c>
      <c r="F126" s="178">
        <f>-D126*Bonds!$AS$8</f>
        <v>-0.15657756006618387</v>
      </c>
      <c r="G126" s="178">
        <f t="shared" si="1"/>
        <v>-0.49514172028096581</v>
      </c>
    </row>
    <row r="127" spans="1:7">
      <c r="A127" s="180">
        <v>42970</v>
      </c>
      <c r="B127" s="176">
        <f>EXP(-'Yield curve'!B119*$B$9/100)</f>
        <v>0.92468697883481343</v>
      </c>
      <c r="C127" s="177">
        <f t="shared" si="0"/>
        <v>93.393384862316154</v>
      </c>
      <c r="D127" s="177">
        <f t="shared" si="2"/>
        <v>1</v>
      </c>
      <c r="E127" s="178">
        <f>-D127*(Bonds!V116/100)*(1/(1+(Bonds!B116/100)))</f>
        <v>-9.2738569971249064E-5</v>
      </c>
      <c r="F127" s="178">
        <f>-D127*Bonds!$AS$8</f>
        <v>-0.15657756006618387</v>
      </c>
      <c r="G127" s="178">
        <f t="shared" si="1"/>
        <v>-0.49514172028096581</v>
      </c>
    </row>
    <row r="128" spans="1:7">
      <c r="A128" s="180">
        <v>42969</v>
      </c>
      <c r="B128" s="176">
        <f>EXP(-'Yield curve'!B120*$B$9/100)</f>
        <v>0.92477945215628587</v>
      </c>
      <c r="C128" s="177">
        <f t="shared" si="0"/>
        <v>93.402724667784867</v>
      </c>
      <c r="D128" s="177">
        <f t="shared" si="2"/>
        <v>1</v>
      </c>
      <c r="E128" s="178">
        <f>-D128*(Bonds!V117/100)*(1/(1+(Bonds!B117/100)))</f>
        <v>9.2747171211276071E-5</v>
      </c>
      <c r="F128" s="178">
        <f>-D128*Bonds!$AS$8</f>
        <v>-0.15657756006618387</v>
      </c>
      <c r="G128" s="178">
        <f t="shared" si="1"/>
        <v>-0.49514172028096581</v>
      </c>
    </row>
    <row r="129" spans="1:7">
      <c r="A129" s="180">
        <v>42968</v>
      </c>
      <c r="B129" s="176">
        <f>EXP(-'Yield curve'!B121*$B$9/100)</f>
        <v>0.92468697883481343</v>
      </c>
      <c r="C129" s="177">
        <f t="shared" si="0"/>
        <v>93.393384862316154</v>
      </c>
      <c r="D129" s="177">
        <f t="shared" si="2"/>
        <v>1</v>
      </c>
      <c r="E129" s="178">
        <f>-D129*(Bonds!V118/100)*(1/(1+(Bonds!B118/100)))</f>
        <v>-1.8547713994250637E-4</v>
      </c>
      <c r="F129" s="178">
        <f>-D129*Bonds!$AS$8</f>
        <v>-0.15657756006618387</v>
      </c>
      <c r="G129" s="178">
        <f t="shared" si="1"/>
        <v>-0.49514172028096581</v>
      </c>
    </row>
    <row r="130" spans="1:7">
      <c r="A130" s="180">
        <v>42965</v>
      </c>
      <c r="B130" s="176">
        <f>EXP(-'Yield curve'!B122*$B$9/100)</f>
        <v>0.92487193472555285</v>
      </c>
      <c r="C130" s="177">
        <f t="shared" si="0"/>
        <v>93.412065407280835</v>
      </c>
      <c r="D130" s="177">
        <f t="shared" si="2"/>
        <v>1</v>
      </c>
      <c r="E130" s="178">
        <f>-D130*(Bonds!V119/100)*(1/(1+(Bonds!B119/100)))</f>
        <v>2.7826732214080552E-4</v>
      </c>
      <c r="F130" s="178">
        <f>-D130*Bonds!$AS$8</f>
        <v>-0.15657756006618387</v>
      </c>
      <c r="G130" s="178">
        <f t="shared" si="1"/>
        <v>-0.49514172028096581</v>
      </c>
    </row>
    <row r="131" spans="1:7">
      <c r="A131" s="180">
        <v>42964</v>
      </c>
      <c r="B131" s="176">
        <f>EXP(-'Yield curve'!B123*$B$9/100)</f>
        <v>0.92459451476021071</v>
      </c>
      <c r="C131" s="177">
        <f t="shared" si="0"/>
        <v>93.384045990781274</v>
      </c>
      <c r="D131" s="177">
        <f t="shared" si="2"/>
        <v>1</v>
      </c>
      <c r="E131" s="178">
        <f>-D131*(Bonds!V120/100)*(1/(1+(Bonds!B120/100)))</f>
        <v>9.2729970326407507E-5</v>
      </c>
      <c r="F131" s="178">
        <f>-D131*Bonds!$AS$8</f>
        <v>-0.15657756006618387</v>
      </c>
      <c r="G131" s="178">
        <f t="shared" si="1"/>
        <v>-0.49514172028096581</v>
      </c>
    </row>
    <row r="132" spans="1:7">
      <c r="A132" s="180">
        <v>42963</v>
      </c>
      <c r="B132" s="176">
        <f>EXP(-'Yield curve'!B124*$B$9/100)</f>
        <v>0.9245020599315531</v>
      </c>
      <c r="C132" s="177">
        <f t="shared" si="0"/>
        <v>93.374708053086863</v>
      </c>
      <c r="D132" s="177">
        <f t="shared" si="2"/>
        <v>1</v>
      </c>
      <c r="E132" s="178">
        <f>-D132*(Bonds!V121/100)*(1/(1+(Bonds!B121/100)))</f>
        <v>-1.8544274455261541E-4</v>
      </c>
      <c r="F132" s="178">
        <f>-D132*Bonds!$AS$8</f>
        <v>-0.15657756006618387</v>
      </c>
      <c r="G132" s="178">
        <f t="shared" si="1"/>
        <v>-0.49514172028096581</v>
      </c>
    </row>
    <row r="133" spans="1:7">
      <c r="A133" s="180">
        <v>42962</v>
      </c>
      <c r="B133" s="176">
        <f>EXP(-'Yield curve'!B125*$B$9/100)</f>
        <v>0.92468697883481343</v>
      </c>
      <c r="C133" s="177">
        <f t="shared" si="0"/>
        <v>93.393384862316154</v>
      </c>
      <c r="D133" s="177">
        <f t="shared" si="2"/>
        <v>1</v>
      </c>
      <c r="E133" s="178">
        <f>-D133*(Bonds!V122/100)*(1/(1+(Bonds!B122/100)))</f>
        <v>1.8547713994249813E-4</v>
      </c>
      <c r="F133" s="178">
        <f>-D133*Bonds!$AS$8</f>
        <v>-0.15657756006618387</v>
      </c>
      <c r="G133" s="178">
        <f t="shared" si="1"/>
        <v>-0.49514172028096581</v>
      </c>
    </row>
    <row r="134" spans="1:7">
      <c r="A134" s="180">
        <v>42961</v>
      </c>
      <c r="B134" s="176">
        <f>EXP(-'Yield curve'!B126*$B$9/100)</f>
        <v>0.9245020599315531</v>
      </c>
      <c r="C134" s="177">
        <f t="shared" si="0"/>
        <v>93.374708053086863</v>
      </c>
      <c r="D134" s="177">
        <f t="shared" si="2"/>
        <v>1</v>
      </c>
      <c r="E134" s="178">
        <f>-D134*(Bonds!V123/100)*(1/(1+(Bonds!B123/100)))</f>
        <v>2.7816411682893136E-4</v>
      </c>
      <c r="F134" s="178">
        <f>-D134*Bonds!$AS$8</f>
        <v>-0.15657756006618387</v>
      </c>
      <c r="G134" s="178">
        <f t="shared" si="1"/>
        <v>-0.49514172028096581</v>
      </c>
    </row>
    <row r="135" spans="1:7">
      <c r="A135" s="180">
        <v>42958</v>
      </c>
      <c r="B135" s="176">
        <f>EXP(-'Yield curve'!B127*$B$9/100)</f>
        <v>0.9242247509120064</v>
      </c>
      <c r="C135" s="177">
        <f t="shared" si="0"/>
        <v>93.346699842112642</v>
      </c>
      <c r="D135" s="177">
        <f t="shared" si="2"/>
        <v>1</v>
      </c>
      <c r="E135" s="178">
        <f>-D135*(Bonds!V124/100)*(1/(1+(Bonds!B124/100)))</f>
        <v>3.7078235076010418E-4</v>
      </c>
      <c r="F135" s="178">
        <f>-D135*Bonds!$AS$8</f>
        <v>-0.15657756006618387</v>
      </c>
      <c r="G135" s="178">
        <f t="shared" si="1"/>
        <v>-0.49514172028096581</v>
      </c>
    </row>
    <row r="136" spans="1:7">
      <c r="A136" s="180">
        <v>42957</v>
      </c>
      <c r="B136" s="176">
        <f>EXP(-'Yield curve'!B128*$B$9/100)</f>
        <v>0.92385513493976434</v>
      </c>
      <c r="C136" s="177">
        <f t="shared" si="0"/>
        <v>93.309368628916204</v>
      </c>
      <c r="D136" s="177">
        <f t="shared" si="2"/>
        <v>1</v>
      </c>
      <c r="E136" s="178">
        <f>-D136*(Bonds!V125/100)*(1/(1+(Bonds!B125/100)))</f>
        <v>2.7798369162342708E-4</v>
      </c>
      <c r="F136" s="178">
        <f>-D136*Bonds!$AS$8</f>
        <v>-0.15657756006618387</v>
      </c>
      <c r="G136" s="178">
        <f t="shared" si="1"/>
        <v>-0.49514172028096581</v>
      </c>
    </row>
    <row r="137" spans="1:7">
      <c r="A137" s="180">
        <v>42956</v>
      </c>
      <c r="B137" s="176">
        <f>EXP(-'Yield curve'!B129*$B$9/100)</f>
        <v>0.92357801996860645</v>
      </c>
      <c r="C137" s="177">
        <f t="shared" si="0"/>
        <v>93.281380016829246</v>
      </c>
      <c r="D137" s="177">
        <f t="shared" si="2"/>
        <v>1</v>
      </c>
      <c r="E137" s="178">
        <f>-D137*(Bonds!V126/100)*(1/(1+(Bonds!B126/100)))</f>
        <v>1.8527095877720774E-4</v>
      </c>
      <c r="F137" s="178">
        <f>-D137*Bonds!$AS$8</f>
        <v>-0.15657756006618387</v>
      </c>
      <c r="G137" s="178">
        <f t="shared" si="1"/>
        <v>-0.49514172028096581</v>
      </c>
    </row>
    <row r="138" spans="1:7">
      <c r="A138" s="180">
        <v>42955</v>
      </c>
      <c r="B138" s="176">
        <f>EXP(-'Yield curve'!B130*$B$9/100)</f>
        <v>0.92339332283494169</v>
      </c>
      <c r="C138" s="177">
        <f t="shared" si="0"/>
        <v>93.262725606329113</v>
      </c>
      <c r="D138" s="177">
        <f t="shared" si="2"/>
        <v>1</v>
      </c>
      <c r="E138" s="178">
        <f>-D138*(Bonds!V127/100)*(1/(1+(Bonds!B127/100)))</f>
        <v>-2.7785495971102496E-4</v>
      </c>
      <c r="F138" s="178">
        <f>-D138*Bonds!$AS$8</f>
        <v>-0.15657756006618387</v>
      </c>
      <c r="G138" s="178">
        <f t="shared" si="1"/>
        <v>-0.49514172028096581</v>
      </c>
    </row>
    <row r="139" spans="1:7">
      <c r="A139" s="180">
        <v>42954</v>
      </c>
      <c r="B139" s="176">
        <f>EXP(-'Yield curve'!B131*$B$9/100)</f>
        <v>0.92367038238864729</v>
      </c>
      <c r="C139" s="177">
        <f t="shared" si="0"/>
        <v>93.290708621253373</v>
      </c>
      <c r="D139" s="177">
        <f t="shared" si="2"/>
        <v>1</v>
      </c>
      <c r="E139" s="178">
        <f>-D139*(Bonds!V128/100)*(1/(1+(Bonds!B128/100)))</f>
        <v>2.7793218454696467E-4</v>
      </c>
      <c r="F139" s="178">
        <f>-D139*Bonds!$AS$8</f>
        <v>-0.15657756006618387</v>
      </c>
      <c r="G139" s="178">
        <f t="shared" si="1"/>
        <v>-0.49514172028096581</v>
      </c>
    </row>
    <row r="140" spans="1:7">
      <c r="A140" s="180">
        <v>42951</v>
      </c>
      <c r="B140" s="176">
        <f>EXP(-'Yield curve'!B132*$B$9/100)</f>
        <v>0.92339332283494169</v>
      </c>
      <c r="C140" s="177">
        <f t="shared" si="0"/>
        <v>93.262725606329113</v>
      </c>
      <c r="D140" s="177">
        <f t="shared" si="2"/>
        <v>1</v>
      </c>
      <c r="E140" s="178">
        <f>-D140*(Bonds!V129/100)*(1/(1+(Bonds!B129/100)))</f>
        <v>4.6309159951838318E-4</v>
      </c>
      <c r="F140" s="178">
        <f>-D140*Bonds!$AS$8</f>
        <v>-0.15657756006618387</v>
      </c>
      <c r="G140" s="178">
        <f t="shared" si="1"/>
        <v>-0.49514172028096581</v>
      </c>
    </row>
    <row r="141" spans="1:7">
      <c r="A141" s="180">
        <v>42950</v>
      </c>
      <c r="B141" s="176">
        <f>EXP(-'Yield curve'!B133*$B$9/100)</f>
        <v>0.92293174157845459</v>
      </c>
      <c r="C141" s="177">
        <f t="shared" si="0"/>
        <v>93.216105899423908</v>
      </c>
      <c r="D141" s="177">
        <f t="shared" si="2"/>
        <v>1</v>
      </c>
      <c r="E141" s="178">
        <f>-D141*(Bonds!V130/100)*(1/(1+(Bonds!B130/100)))</f>
        <v>-1.8515089798185123E-4</v>
      </c>
      <c r="F141" s="178">
        <f>-D141*Bonds!$AS$8</f>
        <v>-0.15657756006618387</v>
      </c>
      <c r="G141" s="178">
        <f t="shared" si="1"/>
        <v>-0.49514172028096581</v>
      </c>
    </row>
    <row r="142" spans="1:7">
      <c r="A142" s="180">
        <v>42949</v>
      </c>
      <c r="B142" s="176">
        <f>EXP(-'Yield curve'!B134*$B$9/100)</f>
        <v>0.92311634638663576</v>
      </c>
      <c r="C142" s="177">
        <f t="shared" si="0"/>
        <v>93.234750985050212</v>
      </c>
      <c r="D142" s="177">
        <f t="shared" si="2"/>
        <v>1</v>
      </c>
      <c r="E142" s="178">
        <f>-D142*(Bonds!V131/100)*(1/(1+(Bonds!B131/100)))</f>
        <v>1.8518518518518122E-4</v>
      </c>
      <c r="F142" s="178">
        <f>-D142*Bonds!$AS$8</f>
        <v>-0.15657756006618387</v>
      </c>
      <c r="G142" s="178">
        <f t="shared" si="1"/>
        <v>-0.49514172028096581</v>
      </c>
    </row>
    <row r="143" spans="1:7">
      <c r="A143" s="180">
        <v>42948</v>
      </c>
      <c r="B143" s="176">
        <f>EXP(-'Yield curve'!B135*$B$9/100)</f>
        <v>0.92293174157845459</v>
      </c>
      <c r="C143" s="177">
        <f t="shared" si="0"/>
        <v>93.216105899423908</v>
      </c>
      <c r="D143" s="177">
        <f t="shared" si="2"/>
        <v>1</v>
      </c>
      <c r="E143" s="178">
        <f>-D143*(Bonds!V132/100)*(1/(1+(Bonds!B132/100)))</f>
        <v>1.8515089798185123E-4</v>
      </c>
      <c r="F143" s="178">
        <f>-D143*Bonds!$AS$8</f>
        <v>-0.15657756006618387</v>
      </c>
      <c r="G143" s="178">
        <f t="shared" si="1"/>
        <v>-0.49514172028096581</v>
      </c>
    </row>
    <row r="144" spans="1:7">
      <c r="A144" s="180">
        <v>42947</v>
      </c>
      <c r="B144" s="176">
        <f>EXP(-'Yield curve'!B136*$B$9/100)</f>
        <v>0.92274717368754322</v>
      </c>
      <c r="C144" s="177">
        <f t="shared" si="0"/>
        <v>93.197464542441864</v>
      </c>
      <c r="D144" s="177">
        <f t="shared" si="2"/>
        <v>1</v>
      </c>
      <c r="E144" s="178">
        <f>-D144*(Bonds!V133/100)*(1/(1+(Bonds!B133/100)))</f>
        <v>0</v>
      </c>
      <c r="F144" s="178">
        <f>-D144*Bonds!$AS$8</f>
        <v>-0.15657756006618387</v>
      </c>
      <c r="G144" s="178">
        <f t="shared" si="1"/>
        <v>-0.49514172028096581</v>
      </c>
    </row>
    <row r="145" spans="1:7">
      <c r="A145" s="180">
        <v>42944</v>
      </c>
      <c r="B145" s="176">
        <f>EXP(-'Yield curve'!B137*$B$9/100)</f>
        <v>0.92274717368754322</v>
      </c>
      <c r="C145" s="177">
        <f t="shared" si="0"/>
        <v>93.197464542441864</v>
      </c>
      <c r="D145" s="177">
        <f t="shared" si="2"/>
        <v>1</v>
      </c>
      <c r="E145" s="178">
        <f>-D145*(Bonds!V134/100)*(1/(1+(Bonds!B134/100)))</f>
        <v>0</v>
      </c>
      <c r="F145" s="178">
        <f>-D145*Bonds!$AS$8</f>
        <v>-0.15657756006618387</v>
      </c>
      <c r="G145" s="178">
        <f t="shared" si="1"/>
        <v>-0.49514172028096581</v>
      </c>
    </row>
    <row r="146" spans="1:7">
      <c r="A146" s="180">
        <v>42943</v>
      </c>
      <c r="B146" s="176">
        <f>EXP(-'Yield curve'!B138*$B$9/100)</f>
        <v>0.92274717368754322</v>
      </c>
      <c r="C146" s="177">
        <f t="shared" si="0"/>
        <v>93.197464542441864</v>
      </c>
      <c r="D146" s="177">
        <f t="shared" si="2"/>
        <v>1</v>
      </c>
      <c r="E146" s="178">
        <f>-D146*(Bonds!V135/100)*(1/(1+(Bonds!B135/100)))</f>
        <v>-1.8511662347278391E-4</v>
      </c>
      <c r="F146" s="178">
        <f>-D146*Bonds!$AS$8</f>
        <v>-0.15657756006618387</v>
      </c>
      <c r="G146" s="178">
        <f t="shared" si="1"/>
        <v>-0.49514172028096581</v>
      </c>
    </row>
    <row r="147" spans="1:7">
      <c r="A147" s="180">
        <v>42942</v>
      </c>
      <c r="B147" s="176">
        <f>EXP(-'Yield curve'!B139*$B$9/100)</f>
        <v>0.92293174157845459</v>
      </c>
      <c r="C147" s="177">
        <f t="shared" si="0"/>
        <v>93.216105899423908</v>
      </c>
      <c r="D147" s="177">
        <f t="shared" si="2"/>
        <v>1</v>
      </c>
      <c r="E147" s="178">
        <f>-D147*(Bonds!V136/100)*(1/(1+(Bonds!B136/100)))</f>
        <v>2.7772634697279333E-4</v>
      </c>
      <c r="F147" s="178">
        <f>-D147*Bonds!$AS$8</f>
        <v>-0.15657756006618387</v>
      </c>
      <c r="G147" s="178">
        <f t="shared" si="1"/>
        <v>-0.49514172028096581</v>
      </c>
    </row>
    <row r="148" spans="1:7">
      <c r="A148" s="180">
        <v>42941</v>
      </c>
      <c r="B148" s="176">
        <f>EXP(-'Yield curve'!B140*$B$9/100)</f>
        <v>0.92265490358375657</v>
      </c>
      <c r="C148" s="177">
        <f t="shared" si="0"/>
        <v>93.18814526195942</v>
      </c>
      <c r="D148" s="177">
        <f t="shared" si="2"/>
        <v>1</v>
      </c>
      <c r="E148" s="178">
        <f>-D148*(Bonds!V137/100)*(1/(1+(Bonds!B137/100)))</f>
        <v>0</v>
      </c>
      <c r="F148" s="178">
        <f>-D148*Bonds!$AS$8</f>
        <v>-0.15657756006618387</v>
      </c>
      <c r="G148" s="178">
        <f t="shared" si="1"/>
        <v>-0.49514172028096581</v>
      </c>
    </row>
    <row r="149" spans="1:7">
      <c r="A149" s="180">
        <v>42940</v>
      </c>
      <c r="B149" s="176">
        <f>EXP(-'Yield curve'!B141*$B$9/100)</f>
        <v>0.92265490358375657</v>
      </c>
      <c r="C149" s="177">
        <f t="shared" si="0"/>
        <v>93.18814526195942</v>
      </c>
      <c r="D149" s="177">
        <f t="shared" si="2"/>
        <v>1</v>
      </c>
      <c r="E149" s="178">
        <f>-D149*(Bonds!V138/100)*(1/(1+(Bonds!B138/100)))</f>
        <v>-1.8509949097641232E-4</v>
      </c>
      <c r="F149" s="178">
        <f>-D149*Bonds!$AS$8</f>
        <v>-0.15657756006618387</v>
      </c>
      <c r="G149" s="178">
        <f t="shared" si="1"/>
        <v>-0.49514172028096581</v>
      </c>
    </row>
    <row r="150" spans="1:7">
      <c r="A150" s="180">
        <v>42937</v>
      </c>
      <c r="B150" s="176">
        <f>EXP(-'Yield curve'!B142*$B$9/100)</f>
        <v>0.92283945301880166</v>
      </c>
      <c r="C150" s="177">
        <f t="shared" si="0"/>
        <v>93.206784754898962</v>
      </c>
      <c r="D150" s="177">
        <f t="shared" si="2"/>
        <v>1</v>
      </c>
      <c r="E150" s="178">
        <f>-D150*(Bonds!V139/100)*(1/(1+(Bonds!B139/100)))</f>
        <v>3.7026751828196728E-4</v>
      </c>
      <c r="F150" s="178">
        <f>-D150*Bonds!$AS$8</f>
        <v>-0.15657756006618387</v>
      </c>
      <c r="G150" s="178">
        <f t="shared" si="1"/>
        <v>-0.49514172028096581</v>
      </c>
    </row>
    <row r="151" spans="1:7">
      <c r="A151" s="180">
        <v>42936</v>
      </c>
      <c r="B151" s="176">
        <f>EXP(-'Yield curve'!B143*$B$9/100)</f>
        <v>0.92247039105490769</v>
      </c>
      <c r="C151" s="177">
        <f t="shared" si="0"/>
        <v>93.169509496545672</v>
      </c>
      <c r="D151" s="177">
        <f t="shared" si="2"/>
        <v>1</v>
      </c>
      <c r="E151" s="178">
        <f>-D151*(Bonds!V140/100)*(1/(1+(Bonds!B140/100)))</f>
        <v>-2.7759785324327874E-4</v>
      </c>
      <c r="F151" s="178">
        <f>-D151*Bonds!$AS$8</f>
        <v>-0.15657756006618387</v>
      </c>
      <c r="G151" s="178">
        <f t="shared" si="1"/>
        <v>-0.49514172028096581</v>
      </c>
    </row>
    <row r="152" spans="1:7">
      <c r="A152" s="180">
        <v>42935</v>
      </c>
      <c r="B152" s="176">
        <f>EXP(-'Yield curve'!B144*$B$9/100)</f>
        <v>0.92274717368754322</v>
      </c>
      <c r="C152" s="177">
        <f t="shared" si="0"/>
        <v>93.197464542441864</v>
      </c>
      <c r="D152" s="177">
        <f t="shared" si="2"/>
        <v>1</v>
      </c>
      <c r="E152" s="178">
        <f>-D152*(Bonds!V141/100)*(1/(1+(Bonds!B141/100)))</f>
        <v>9.2558311736408392E-5</v>
      </c>
      <c r="F152" s="178">
        <f>-D152*Bonds!$AS$8</f>
        <v>-0.15657756006618387</v>
      </c>
      <c r="G152" s="178">
        <f t="shared" si="1"/>
        <v>-0.49514172028096581</v>
      </c>
    </row>
    <row r="153" spans="1:7">
      <c r="A153" s="180">
        <v>42934</v>
      </c>
      <c r="B153" s="176">
        <f>EXP(-'Yield curve'!B145*$B$9/100)</f>
        <v>0.92265490358375657</v>
      </c>
      <c r="C153" s="177">
        <f t="shared" si="0"/>
        <v>93.18814526195942</v>
      </c>
      <c r="D153" s="177">
        <f t="shared" si="2"/>
        <v>1</v>
      </c>
      <c r="E153" s="178">
        <f>-D153*(Bonds!V142/100)*(1/(1+(Bonds!B142/100)))</f>
        <v>9.2549745488197931E-5</v>
      </c>
      <c r="F153" s="178">
        <f>-D153*Bonds!$AS$8</f>
        <v>-0.15657756006618387</v>
      </c>
      <c r="G153" s="178">
        <f t="shared" si="1"/>
        <v>-0.49514172028096581</v>
      </c>
    </row>
    <row r="154" spans="1:7">
      <c r="A154" s="180">
        <v>42933</v>
      </c>
      <c r="B154" s="176">
        <f>EXP(-'Yield curve'!B146*$B$9/100)</f>
        <v>0.92256264270651889</v>
      </c>
      <c r="C154" s="177">
        <f t="shared" si="0"/>
        <v>93.178826913358407</v>
      </c>
      <c r="D154" s="177">
        <f t="shared" si="2"/>
        <v>1</v>
      </c>
      <c r="E154" s="178">
        <f>-D154*(Bonds!V143/100)*(1/(1+(Bonds!B143/100)))</f>
        <v>1.8508236165093071E-4</v>
      </c>
      <c r="F154" s="178">
        <f>-D154*Bonds!$AS$8</f>
        <v>-0.15657756006618387</v>
      </c>
      <c r="G154" s="178">
        <f t="shared" si="1"/>
        <v>-0.49514172028096581</v>
      </c>
    </row>
    <row r="155" spans="1:7">
      <c r="A155" s="180">
        <v>42930</v>
      </c>
      <c r="B155" s="176">
        <f>EXP(-'Yield curve'!B147*$B$9/100)</f>
        <v>0.92237814862800049</v>
      </c>
      <c r="C155" s="177">
        <f t="shared" si="0"/>
        <v>93.160193011428049</v>
      </c>
      <c r="D155" s="177">
        <f t="shared" si="2"/>
        <v>1</v>
      </c>
      <c r="E155" s="178">
        <f>-D155*(Bonds!V144/100)*(1/(1+(Bonds!B144/100)))</f>
        <v>1.8504811250924847E-4</v>
      </c>
      <c r="F155" s="178">
        <f>-D155*Bonds!$AS$8</f>
        <v>-0.15657756006618387</v>
      </c>
      <c r="G155" s="178">
        <f t="shared" si="1"/>
        <v>-0.49514172028096581</v>
      </c>
    </row>
    <row r="156" spans="1:7">
      <c r="A156" s="180">
        <v>42929</v>
      </c>
      <c r="B156" s="176">
        <f>EXP(-'Yield curve'!B148*$B$9/100)</f>
        <v>0.92219369144460805</v>
      </c>
      <c r="C156" s="177">
        <f t="shared" si="0"/>
        <v>93.141562835905418</v>
      </c>
      <c r="D156" s="177">
        <f t="shared" si="2"/>
        <v>1</v>
      </c>
      <c r="E156" s="178">
        <f>-D156*(Bonds!V145/100)*(1/(1+(Bonds!B145/100)))</f>
        <v>0</v>
      </c>
      <c r="F156" s="178">
        <f>-D156*Bonds!$AS$8</f>
        <v>-0.15657756006618387</v>
      </c>
      <c r="G156" s="178">
        <f t="shared" si="1"/>
        <v>-0.49514172028096581</v>
      </c>
    </row>
    <row r="157" spans="1:7">
      <c r="A157" s="180">
        <v>42928</v>
      </c>
      <c r="B157" s="176">
        <f>EXP(-'Yield curve'!B149*$B$9/100)</f>
        <v>0.92219369144460805</v>
      </c>
      <c r="C157" s="177">
        <f t="shared" si="0"/>
        <v>93.141562835905418</v>
      </c>
      <c r="D157" s="177">
        <f t="shared" si="2"/>
        <v>1</v>
      </c>
      <c r="E157" s="178">
        <f>-D157*(Bonds!V146/100)*(1/(1+(Bonds!B146/100)))</f>
        <v>1.8501387604069909E-4</v>
      </c>
      <c r="F157" s="178">
        <f>-D157*Bonds!$AS$8</f>
        <v>-0.15657756006618387</v>
      </c>
      <c r="G157" s="178">
        <f t="shared" si="1"/>
        <v>-0.49514172028096581</v>
      </c>
    </row>
    <row r="158" spans="1:7">
      <c r="A158" s="180">
        <v>42927</v>
      </c>
      <c r="B158" s="176">
        <f>EXP(-'Yield curve'!B150*$B$9/100)</f>
        <v>0.92200927114896347</v>
      </c>
      <c r="C158" s="177">
        <f t="shared" si="0"/>
        <v>93.122936386045311</v>
      </c>
      <c r="D158" s="177">
        <f t="shared" si="2"/>
        <v>1</v>
      </c>
      <c r="E158" s="178">
        <f>-D158*(Bonds!V147/100)*(1/(1+(Bonds!B147/100)))</f>
        <v>-1.8497965223824987E-4</v>
      </c>
      <c r="F158" s="178">
        <f>-D158*Bonds!$AS$8</f>
        <v>-0.15657756006618387</v>
      </c>
      <c r="G158" s="178">
        <f t="shared" si="1"/>
        <v>-0.49514172028096581</v>
      </c>
    </row>
    <row r="159" spans="1:7">
      <c r="A159" s="180">
        <v>42926</v>
      </c>
      <c r="B159" s="176">
        <f>EXP(-'Yield curve'!B151*$B$9/100)</f>
        <v>0.92219369144460805</v>
      </c>
      <c r="C159" s="177">
        <f t="shared" si="0"/>
        <v>93.141562835905418</v>
      </c>
      <c r="D159" s="177">
        <f t="shared" si="2"/>
        <v>1</v>
      </c>
      <c r="E159" s="178">
        <f>-D159*(Bonds!V148/100)*(1/(1+(Bonds!B148/100)))</f>
        <v>5.5504162812211372E-4</v>
      </c>
      <c r="F159" s="178">
        <f>-D159*Bonds!$AS$8</f>
        <v>-0.15657756006618387</v>
      </c>
      <c r="G159" s="178">
        <f t="shared" si="1"/>
        <v>-0.49514172028096581</v>
      </c>
    </row>
    <row r="160" spans="1:7">
      <c r="A160" s="180">
        <v>42923</v>
      </c>
      <c r="B160" s="176">
        <f>EXP(-'Yield curve'!B152*$B$9/100)</f>
        <v>0.92164054119141181</v>
      </c>
      <c r="C160" s="177">
        <f t="shared" si="0"/>
        <v>93.085694660332592</v>
      </c>
      <c r="D160" s="177">
        <f t="shared" si="2"/>
        <v>1</v>
      </c>
      <c r="E160" s="178">
        <f>-D160*(Bonds!V149/100)*(1/(1+(Bonds!B149/100)))</f>
        <v>-9.2455621301773181E-5</v>
      </c>
      <c r="F160" s="178">
        <f>-D160*Bonds!$AS$8</f>
        <v>-0.15657756006618387</v>
      </c>
      <c r="G160" s="178">
        <f t="shared" si="1"/>
        <v>-0.49514172028096581</v>
      </c>
    </row>
    <row r="161" spans="1:7">
      <c r="A161" s="180">
        <v>42922</v>
      </c>
      <c r="B161" s="176">
        <f>EXP(-'Yield curve'!B153*$B$9/100)</f>
        <v>0.92173270985388722</v>
      </c>
      <c r="C161" s="177">
        <f t="shared" si="0"/>
        <v>93.09500369524261</v>
      </c>
      <c r="D161" s="177">
        <f t="shared" si="2"/>
        <v>1</v>
      </c>
      <c r="E161" s="178">
        <f>-D161*(Bonds!V150/100)*(1/(1+(Bonds!B150/100)))</f>
        <v>-2.7739251040222965E-4</v>
      </c>
      <c r="F161" s="178">
        <f>-D161*Bonds!$AS$8</f>
        <v>-0.15657756006618387</v>
      </c>
      <c r="G161" s="178">
        <f t="shared" si="1"/>
        <v>-0.49514172028096581</v>
      </c>
    </row>
    <row r="162" spans="1:7">
      <c r="A162" s="180">
        <v>42921</v>
      </c>
      <c r="B162" s="176">
        <f>EXP(-'Yield curve'!B154*$B$9/100)</f>
        <v>0.92200927114896347</v>
      </c>
      <c r="C162" s="177">
        <f t="shared" si="0"/>
        <v>93.122936386045311</v>
      </c>
      <c r="D162" s="177">
        <f t="shared" si="2"/>
        <v>1</v>
      </c>
      <c r="E162" s="178">
        <f>-D162*(Bonds!V151/100)*(1/(1+(Bonds!B151/100)))</f>
        <v>-4.6244913059562473E-4</v>
      </c>
      <c r="F162" s="178">
        <f>-D162*Bonds!$AS$8</f>
        <v>-0.15657756006618387</v>
      </c>
      <c r="G162" s="178">
        <f t="shared" si="1"/>
        <v>-0.49514172028096581</v>
      </c>
    </row>
    <row r="163" spans="1:7">
      <c r="A163" s="180">
        <v>42920</v>
      </c>
      <c r="B163" s="176">
        <f>EXP(-'Yield curve'!B155*$B$9/100)</f>
        <v>0.92247039105490769</v>
      </c>
      <c r="C163" s="177">
        <f t="shared" si="0"/>
        <v>93.169509496545672</v>
      </c>
      <c r="D163" s="177">
        <f t="shared" si="2"/>
        <v>1</v>
      </c>
      <c r="E163" s="178">
        <f>-D163*(Bonds!V152/100)*(1/(1+(Bonds!B152/100)))</f>
        <v>0</v>
      </c>
      <c r="F163" s="178">
        <f>-D163*Bonds!$AS$8</f>
        <v>-0.15657756006618387</v>
      </c>
      <c r="G163" s="178">
        <f t="shared" si="1"/>
        <v>-0.49514172028096581</v>
      </c>
    </row>
    <row r="164" spans="1:7">
      <c r="A164" s="180">
        <v>42919</v>
      </c>
      <c r="B164" s="176">
        <f>EXP(-'Yield curve'!B156*$B$9/100)</f>
        <v>0.92247039105490769</v>
      </c>
      <c r="C164" s="177">
        <f t="shared" si="0"/>
        <v>93.169509496545672</v>
      </c>
      <c r="D164" s="177">
        <f t="shared" si="2"/>
        <v>1</v>
      </c>
      <c r="E164" s="178">
        <f>-D164*(Bonds!V153/100)*(1/(1+(Bonds!B153/100)))</f>
        <v>-9.2532617747754102E-5</v>
      </c>
      <c r="F164" s="178">
        <f>-D164*Bonds!$AS$8</f>
        <v>-0.15657756006618387</v>
      </c>
      <c r="G164" s="178">
        <f t="shared" si="1"/>
        <v>-0.49514172028096581</v>
      </c>
    </row>
    <row r="165" spans="1:7">
      <c r="A165" s="180">
        <v>42916</v>
      </c>
      <c r="B165" s="176">
        <f>EXP(-'Yield curve'!B157*$B$9/100)</f>
        <v>0.92256264270651889</v>
      </c>
      <c r="C165" s="177">
        <f t="shared" si="0"/>
        <v>93.178826913358407</v>
      </c>
      <c r="D165" s="177">
        <f t="shared" si="2"/>
        <v>1</v>
      </c>
      <c r="E165" s="178">
        <f>-D165*(Bonds!V154/100)*(1/(1+(Bonds!B154/100)))</f>
        <v>-1.0179529890801434E-3</v>
      </c>
      <c r="F165" s="178">
        <f>-D165*Bonds!$AS$8</f>
        <v>-0.15657756006618387</v>
      </c>
      <c r="G165" s="178">
        <f t="shared" si="1"/>
        <v>-0.49514172028096581</v>
      </c>
    </row>
    <row r="166" spans="1:7">
      <c r="A166" s="180">
        <v>42915</v>
      </c>
      <c r="B166" s="176">
        <f>EXP(-'Yield curve'!B158*$B$9/100)</f>
        <v>0.92357801996860645</v>
      </c>
      <c r="C166" s="177">
        <f t="shared" si="0"/>
        <v>93.281380016829246</v>
      </c>
      <c r="D166" s="177">
        <f t="shared" si="2"/>
        <v>1</v>
      </c>
      <c r="E166" s="178">
        <f>-D166*(Bonds!V155/100)*(1/(1+(Bonds!B155/100)))</f>
        <v>-5.5581287633163967E-4</v>
      </c>
      <c r="F166" s="178">
        <f>-D166*Bonds!$AS$8</f>
        <v>-0.15657756006618387</v>
      </c>
      <c r="G166" s="178">
        <f t="shared" si="1"/>
        <v>-0.49514172028096581</v>
      </c>
    </row>
    <row r="167" spans="1:7">
      <c r="A167" s="180">
        <v>42914</v>
      </c>
      <c r="B167" s="176">
        <f>EXP(-'Yield curve'!B159*$B$9/100)</f>
        <v>0.924132333057885</v>
      </c>
      <c r="C167" s="177">
        <f t="shared" si="0"/>
        <v>93.337365638846379</v>
      </c>
      <c r="D167" s="177">
        <f t="shared" si="2"/>
        <v>1</v>
      </c>
      <c r="E167" s="178">
        <f>-D167*(Bonds!V156/100)*(1/(1+(Bonds!B156/100)))</f>
        <v>1.8537399202892265E-4</v>
      </c>
      <c r="F167" s="178">
        <f>-D167*Bonds!$AS$8</f>
        <v>-0.15657756006618387</v>
      </c>
      <c r="G167" s="178">
        <f t="shared" si="1"/>
        <v>-0.49514172028096581</v>
      </c>
    </row>
    <row r="168" spans="1:7">
      <c r="A168" s="180">
        <v>42913</v>
      </c>
      <c r="B168" s="176">
        <f>EXP(-'Yield curve'!B160*$B$9/100)</f>
        <v>0.92394752507268796</v>
      </c>
      <c r="C168" s="177">
        <f t="shared" si="0"/>
        <v>93.318700032341482</v>
      </c>
      <c r="D168" s="177">
        <f t="shared" si="2"/>
        <v>1</v>
      </c>
      <c r="E168" s="178">
        <f>-D168*(Bonds!V157/100)*(1/(1+(Bonds!B157/100)))</f>
        <v>-2.7800945232138121E-4</v>
      </c>
      <c r="F168" s="178">
        <f>-D168*Bonds!$AS$8</f>
        <v>-0.15657756006618387</v>
      </c>
      <c r="G168" s="178">
        <f t="shared" si="1"/>
        <v>-0.49514172028096581</v>
      </c>
    </row>
    <row r="169" spans="1:7">
      <c r="A169" s="180">
        <v>42912</v>
      </c>
      <c r="B169" s="176">
        <f>EXP(-'Yield curve'!B161*$B$9/100)</f>
        <v>0.9242247509120064</v>
      </c>
      <c r="C169" s="177">
        <f t="shared" si="0"/>
        <v>93.346699842112642</v>
      </c>
      <c r="D169" s="177">
        <f t="shared" si="2"/>
        <v>1</v>
      </c>
      <c r="E169" s="178">
        <f>-D169*(Bonds!V158/100)*(1/(1+(Bonds!B158/100)))</f>
        <v>8.3426028921023234E-4</v>
      </c>
      <c r="F169" s="178">
        <f>-D169*Bonds!$AS$8</f>
        <v>-0.15657756006618387</v>
      </c>
      <c r="G169" s="178">
        <f t="shared" si="1"/>
        <v>-0.49514172028096581</v>
      </c>
    </row>
    <row r="170" spans="1:7">
      <c r="A170" s="180">
        <v>42909</v>
      </c>
      <c r="B170" s="176">
        <f>EXP(-'Yield curve'!B162*$B$9/100)</f>
        <v>0.92339332283494169</v>
      </c>
      <c r="C170" s="177">
        <f t="shared" si="0"/>
        <v>93.262725606329113</v>
      </c>
      <c r="D170" s="177">
        <f t="shared" si="2"/>
        <v>1</v>
      </c>
      <c r="E170" s="178">
        <f>-D170*(Bonds!V159/100)*(1/(1+(Bonds!B159/100)))</f>
        <v>-9.2618319903674975E-5</v>
      </c>
      <c r="F170" s="178">
        <f>-D170*Bonds!$AS$8</f>
        <v>-0.15657756006618387</v>
      </c>
      <c r="G170" s="178">
        <f t="shared" si="1"/>
        <v>-0.49514172028096581</v>
      </c>
    </row>
    <row r="171" spans="1:7">
      <c r="A171" s="180">
        <v>42908</v>
      </c>
      <c r="B171" s="176">
        <f>EXP(-'Yield curve'!B163*$B$9/100)</f>
        <v>0.92348566678434574</v>
      </c>
      <c r="C171" s="177">
        <f t="shared" si="0"/>
        <v>93.272052345218924</v>
      </c>
      <c r="D171" s="177">
        <f t="shared" si="2"/>
        <v>1</v>
      </c>
      <c r="E171" s="178">
        <f>-D171*(Bonds!V160/100)*(1/(1+(Bonds!B160/100)))</f>
        <v>3.7050759540570608E-4</v>
      </c>
      <c r="F171" s="178">
        <f>-D171*Bonds!$AS$8</f>
        <v>-0.15657756006618387</v>
      </c>
      <c r="G171" s="178">
        <f t="shared" si="1"/>
        <v>-0.49514172028096581</v>
      </c>
    </row>
    <row r="172" spans="1:7">
      <c r="A172" s="180">
        <v>42907</v>
      </c>
      <c r="B172" s="176">
        <f>EXP(-'Yield curve'!B164*$B$9/100)</f>
        <v>0.92311634638663576</v>
      </c>
      <c r="C172" s="177">
        <f t="shared" si="0"/>
        <v>93.234750985050212</v>
      </c>
      <c r="D172" s="177">
        <f t="shared" si="2"/>
        <v>1</v>
      </c>
      <c r="E172" s="178">
        <f>-D172*(Bonds!V161/100)*(1/(1+(Bonds!B161/100)))</f>
        <v>2.7777777777777187E-4</v>
      </c>
      <c r="F172" s="178">
        <f>-D172*Bonds!$AS$8</f>
        <v>-0.15657756006618387</v>
      </c>
      <c r="G172" s="178">
        <f t="shared" si="1"/>
        <v>-0.49514172028096581</v>
      </c>
    </row>
    <row r="173" spans="1:7">
      <c r="A173" s="180">
        <v>42906</v>
      </c>
      <c r="B173" s="176">
        <f>EXP(-'Yield curve'!B165*$B$9/100)</f>
        <v>0.92283945301880166</v>
      </c>
      <c r="C173" s="177">
        <f t="shared" si="0"/>
        <v>93.206784754898962</v>
      </c>
      <c r="D173" s="177">
        <f t="shared" si="2"/>
        <v>1</v>
      </c>
      <c r="E173" s="178">
        <f>-D173*(Bonds!V162/100)*(1/(1+(Bonds!B162/100)))</f>
        <v>1.8513375914099185E-4</v>
      </c>
      <c r="F173" s="178">
        <f>-D173*Bonds!$AS$8</f>
        <v>-0.15657756006618387</v>
      </c>
      <c r="G173" s="178">
        <f t="shared" si="1"/>
        <v>-0.49514172028096581</v>
      </c>
    </row>
    <row r="174" spans="1:7">
      <c r="A174" s="180">
        <v>42905</v>
      </c>
      <c r="B174" s="176">
        <f>EXP(-'Yield curve'!B166*$B$9/100)</f>
        <v>0.92265490358375657</v>
      </c>
      <c r="C174" s="177">
        <f t="shared" si="0"/>
        <v>93.18814526195942</v>
      </c>
      <c r="D174" s="177">
        <f t="shared" si="2"/>
        <v>1</v>
      </c>
      <c r="E174" s="178">
        <f>-D174*(Bonds!V163/100)*(1/(1+(Bonds!B163/100)))</f>
        <v>9.2549745488197931E-5</v>
      </c>
      <c r="F174" s="178">
        <f>-D174*Bonds!$AS$8</f>
        <v>-0.15657756006618387</v>
      </c>
      <c r="G174" s="178">
        <f t="shared" si="1"/>
        <v>-0.49514172028096581</v>
      </c>
    </row>
    <row r="175" spans="1:7">
      <c r="A175" s="180">
        <v>42902</v>
      </c>
      <c r="B175" s="176">
        <f>EXP(-'Yield curve'!B167*$B$9/100)</f>
        <v>0.92256264270651889</v>
      </c>
      <c r="C175" s="177">
        <f t="shared" si="0"/>
        <v>93.178826913358407</v>
      </c>
      <c r="D175" s="177">
        <f t="shared" si="2"/>
        <v>1</v>
      </c>
      <c r="E175" s="178">
        <f>-D175*(Bonds!V164/100)*(1/(1+(Bonds!B164/100)))</f>
        <v>-1.8508236165094716E-4</v>
      </c>
      <c r="F175" s="178">
        <f>-D175*Bonds!$AS$8</f>
        <v>-0.15657756006618387</v>
      </c>
      <c r="G175" s="178">
        <f t="shared" si="1"/>
        <v>-0.49514172028096581</v>
      </c>
    </row>
    <row r="176" spans="1:7">
      <c r="A176" s="180">
        <v>42901</v>
      </c>
      <c r="B176" s="176">
        <f>EXP(-'Yield curve'!B168*$B$9/100)</f>
        <v>0.92274717368754322</v>
      </c>
      <c r="C176" s="177">
        <f t="shared" si="0"/>
        <v>93.197464542441864</v>
      </c>
      <c r="D176" s="177">
        <f t="shared" si="2"/>
        <v>1</v>
      </c>
      <c r="E176" s="178">
        <f>-D176*(Bonds!V165/100)*(1/(1+(Bonds!B165/100)))</f>
        <v>-7.4046649389114387E-4</v>
      </c>
      <c r="F176" s="178">
        <f>-D176*Bonds!$AS$8</f>
        <v>-0.15657756006618387</v>
      </c>
      <c r="G176" s="178">
        <f t="shared" si="1"/>
        <v>-0.49514172028096581</v>
      </c>
    </row>
    <row r="177" spans="1:7">
      <c r="A177" s="180">
        <v>42900</v>
      </c>
      <c r="B177" s="176">
        <f>EXP(-'Yield curve'!B169*$B$9/100)</f>
        <v>0.92348566678434574</v>
      </c>
      <c r="C177" s="177">
        <f t="shared" si="0"/>
        <v>93.272052345218924</v>
      </c>
      <c r="D177" s="177">
        <f t="shared" si="2"/>
        <v>1</v>
      </c>
      <c r="E177" s="178">
        <f>-D177*(Bonds!V166/100)*(1/(1+(Bonds!B166/100)))</f>
        <v>3.7050759540570608E-4</v>
      </c>
      <c r="F177" s="178">
        <f>-D177*Bonds!$AS$8</f>
        <v>-0.15657756006618387</v>
      </c>
      <c r="G177" s="178">
        <f t="shared" si="1"/>
        <v>-0.49514172028096581</v>
      </c>
    </row>
    <row r="178" spans="1:7">
      <c r="A178" s="180">
        <v>42899</v>
      </c>
      <c r="B178" s="176">
        <f>EXP(-'Yield curve'!B170*$B$9/100)</f>
        <v>0.92311634638663576</v>
      </c>
      <c r="C178" s="177">
        <f t="shared" si="0"/>
        <v>93.234750985050212</v>
      </c>
      <c r="D178" s="177">
        <f t="shared" si="2"/>
        <v>1</v>
      </c>
      <c r="E178" s="178">
        <f>-D178*(Bonds!V167/100)*(1/(1+(Bonds!B167/100)))</f>
        <v>2.7777777777777187E-4</v>
      </c>
      <c r="F178" s="178">
        <f>-D178*Bonds!$AS$8</f>
        <v>-0.15657756006618387</v>
      </c>
      <c r="G178" s="178">
        <f t="shared" si="1"/>
        <v>-0.49514172028096581</v>
      </c>
    </row>
    <row r="179" spans="1:7">
      <c r="A179" s="180">
        <v>42895</v>
      </c>
      <c r="B179" s="176">
        <f>EXP(-'Yield curve'!B171*$B$9/100)</f>
        <v>0.92283945301880166</v>
      </c>
      <c r="C179" s="177">
        <f t="shared" si="0"/>
        <v>93.206784754898962</v>
      </c>
      <c r="D179" s="177">
        <f t="shared" si="2"/>
        <v>1</v>
      </c>
      <c r="E179" s="178">
        <f>-D179*(Bonds!V168/100)*(1/(1+(Bonds!B168/100)))</f>
        <v>-9.25668795704877E-5</v>
      </c>
      <c r="F179" s="178">
        <f>-D179*Bonds!$AS$8</f>
        <v>-0.15657756006618387</v>
      </c>
      <c r="G179" s="178">
        <f t="shared" si="1"/>
        <v>-0.49514172028096581</v>
      </c>
    </row>
    <row r="180" spans="1:7">
      <c r="A180" s="180">
        <v>42894</v>
      </c>
      <c r="B180" s="176">
        <f>EXP(-'Yield curve'!B172*$B$9/100)</f>
        <v>0.92293174157845459</v>
      </c>
      <c r="C180" s="177">
        <f t="shared" si="0"/>
        <v>93.216105899423908</v>
      </c>
      <c r="D180" s="177">
        <f t="shared" si="2"/>
        <v>1</v>
      </c>
      <c r="E180" s="178">
        <f>-D180*(Bonds!V169/100)*(1/(1+(Bonds!B169/100)))</f>
        <v>4.6287724495464456E-4</v>
      </c>
      <c r="F180" s="178">
        <f>-D180*Bonds!$AS$8</f>
        <v>-0.15657756006618387</v>
      </c>
      <c r="G180" s="178">
        <f t="shared" si="1"/>
        <v>-0.49514172028096581</v>
      </c>
    </row>
    <row r="181" spans="1:7">
      <c r="A181" s="180">
        <v>42893</v>
      </c>
      <c r="B181" s="176">
        <f>EXP(-'Yield curve'!B173*$B$9/100)</f>
        <v>0.92247039105490769</v>
      </c>
      <c r="C181" s="177">
        <f t="shared" si="0"/>
        <v>93.169509496545672</v>
      </c>
      <c r="D181" s="177">
        <f t="shared" si="2"/>
        <v>1</v>
      </c>
      <c r="E181" s="178">
        <f>-D181*(Bonds!V170/100)*(1/(1+(Bonds!B170/100)))</f>
        <v>7.4026094198204929E-4</v>
      </c>
      <c r="F181" s="178">
        <f>-D181*Bonds!$AS$8</f>
        <v>-0.15657756006618387</v>
      </c>
      <c r="G181" s="178">
        <f t="shared" si="1"/>
        <v>-0.49514172028096581</v>
      </c>
    </row>
    <row r="182" spans="1:7">
      <c r="A182" s="180">
        <v>42892</v>
      </c>
      <c r="B182" s="176">
        <f>EXP(-'Yield curve'!B174*$B$9/100)</f>
        <v>0.92173270985388722</v>
      </c>
      <c r="C182" s="177">
        <f t="shared" si="0"/>
        <v>93.09500369524261</v>
      </c>
      <c r="D182" s="177">
        <f t="shared" si="2"/>
        <v>1</v>
      </c>
      <c r="E182" s="178">
        <f>-D182*(Bonds!V171/100)*(1/(1+(Bonds!B171/100)))</f>
        <v>7.3971336107258505E-4</v>
      </c>
      <c r="F182" s="178">
        <f>-D182*Bonds!$AS$8</f>
        <v>-0.15657756006618387</v>
      </c>
      <c r="G182" s="178">
        <f t="shared" si="1"/>
        <v>-0.49514172028096581</v>
      </c>
    </row>
    <row r="183" spans="1:7">
      <c r="A183" s="180">
        <v>42891</v>
      </c>
      <c r="B183" s="176">
        <f>EXP(-'Yield curve'!B175*$B$9/100)</f>
        <v>0.92099561856183243</v>
      </c>
      <c r="C183" s="177">
        <f t="shared" si="0"/>
        <v>93.020557474745075</v>
      </c>
      <c r="D183" s="177">
        <f t="shared" si="2"/>
        <v>1</v>
      </c>
      <c r="E183" s="178">
        <f>-D183*(Bonds!V172/100)*(1/(1+(Bonds!B172/100)))</f>
        <v>3.6958329483506558E-4</v>
      </c>
      <c r="F183" s="178">
        <f>-D183*Bonds!$AS$8</f>
        <v>-0.15657756006618387</v>
      </c>
      <c r="G183" s="178">
        <f t="shared" si="1"/>
        <v>-0.49514172028096581</v>
      </c>
    </row>
    <row r="184" spans="1:7">
      <c r="A184" s="180">
        <v>42888</v>
      </c>
      <c r="B184" s="176">
        <f>EXP(-'Yield curve'!B176*$B$9/100)</f>
        <v>0.92062729398423426</v>
      </c>
      <c r="C184" s="177">
        <f t="shared" si="0"/>
        <v>92.983356692407654</v>
      </c>
      <c r="D184" s="177">
        <f t="shared" si="2"/>
        <v>1</v>
      </c>
      <c r="E184" s="178">
        <f>-D184*(Bonds!V173/100)*(1/(1+(Bonds!B173/100)))</f>
        <v>1.8472337674332293E-4</v>
      </c>
      <c r="F184" s="178">
        <f>-D184*Bonds!$AS$8</f>
        <v>-0.15657756006618387</v>
      </c>
      <c r="G184" s="178">
        <f t="shared" si="1"/>
        <v>-0.49514172028096581</v>
      </c>
    </row>
    <row r="185" spans="1:7">
      <c r="A185" s="180">
        <v>42887</v>
      </c>
      <c r="B185" s="176">
        <f>EXP(-'Yield curve'!B177*$B$9/100)</f>
        <v>0.92044318693675586</v>
      </c>
      <c r="C185" s="177">
        <f t="shared" si="0"/>
        <v>92.964761880612343</v>
      </c>
      <c r="D185" s="177">
        <f t="shared" si="2"/>
        <v>1</v>
      </c>
      <c r="E185" s="178">
        <f>-D185*(Bonds!V174/100)*(1/(1+(Bonds!B174/100)))</f>
        <v>4.6172315079878761E-4</v>
      </c>
      <c r="F185" s="178">
        <f>-D185*Bonds!$AS$8</f>
        <v>-0.15657756006618387</v>
      </c>
      <c r="G185" s="178">
        <f t="shared" si="1"/>
        <v>-0.49514172028096581</v>
      </c>
    </row>
    <row r="186" spans="1:7">
      <c r="A186" s="180">
        <v>42886</v>
      </c>
      <c r="B186" s="176">
        <f>EXP(-'Yield curve'!B178*$B$9/100)</f>
        <v>0.91998308037951237</v>
      </c>
      <c r="C186" s="177">
        <f t="shared" si="0"/>
        <v>92.918291118330757</v>
      </c>
      <c r="D186" s="177">
        <f t="shared" si="2"/>
        <v>1</v>
      </c>
      <c r="E186" s="178">
        <f>-D186*(Bonds!V175/100)*(1/(1+(Bonds!B175/100)))</f>
        <v>0</v>
      </c>
      <c r="F186" s="178">
        <f>-D186*Bonds!$AS$8</f>
        <v>-0.15657756006618387</v>
      </c>
      <c r="G186" s="178">
        <f t="shared" si="1"/>
        <v>-0.49514172028096581</v>
      </c>
    </row>
    <row r="187" spans="1:7">
      <c r="A187" s="180">
        <v>42885</v>
      </c>
      <c r="B187" s="176">
        <f>EXP(-'Yield curve'!B179*$B$9/100)</f>
        <v>0.91998308037951237</v>
      </c>
      <c r="C187" s="177">
        <f t="shared" si="0"/>
        <v>92.918291118330757</v>
      </c>
      <c r="D187" s="177">
        <f t="shared" si="2"/>
        <v>1</v>
      </c>
      <c r="E187" s="178">
        <f>-D187*(Bonds!V176/100)*(1/(1+(Bonds!B176/100)))</f>
        <v>-2.7690603655159096E-4</v>
      </c>
      <c r="F187" s="178">
        <f>-D187*Bonds!$AS$8</f>
        <v>-0.15657756006618387</v>
      </c>
      <c r="G187" s="178">
        <f t="shared" si="1"/>
        <v>-0.49514172028096581</v>
      </c>
    </row>
    <row r="188" spans="1:7">
      <c r="A188" s="180">
        <v>42884</v>
      </c>
      <c r="B188" s="176">
        <f>EXP(-'Yield curve'!B180*$B$9/100)</f>
        <v>0.920259116707005</v>
      </c>
      <c r="C188" s="177">
        <f t="shared" si="0"/>
        <v>92.94617078740751</v>
      </c>
      <c r="D188" s="177">
        <f t="shared" si="2"/>
        <v>1</v>
      </c>
      <c r="E188" s="178">
        <f>-D188*(Bonds!V177/100)*(1/(1+(Bonds!B177/100)))</f>
        <v>4.6163789123810305E-4</v>
      </c>
      <c r="F188" s="178">
        <f>-D188*Bonds!$AS$8</f>
        <v>-0.15657756006618387</v>
      </c>
      <c r="G188" s="178">
        <f t="shared" si="1"/>
        <v>-0.49514172028096581</v>
      </c>
    </row>
    <row r="189" spans="1:7">
      <c r="A189" s="180">
        <v>42881</v>
      </c>
      <c r="B189" s="176">
        <f>EXP(-'Yield curve'!B181*$B$9/100)</f>
        <v>0.91979910216187144</v>
      </c>
      <c r="C189" s="177">
        <f t="shared" si="0"/>
        <v>92.899709318349011</v>
      </c>
      <c r="D189" s="177">
        <f t="shared" si="2"/>
        <v>1</v>
      </c>
      <c r="E189" s="178">
        <f>-D189*(Bonds!V178/100)*(1/(1+(Bonds!B178/100)))</f>
        <v>-1.8456995201180857E-4</v>
      </c>
      <c r="F189" s="178">
        <f>-D189*Bonds!$AS$8</f>
        <v>-0.15657756006618387</v>
      </c>
      <c r="G189" s="178">
        <f t="shared" si="1"/>
        <v>-0.49514172028096581</v>
      </c>
    </row>
    <row r="190" spans="1:7">
      <c r="A190" s="180">
        <v>42880</v>
      </c>
      <c r="B190" s="176">
        <f>EXP(-'Yield curve'!B182*$B$9/100)</f>
        <v>0.91998308037951237</v>
      </c>
      <c r="C190" s="177">
        <f t="shared" si="0"/>
        <v>92.918291118330757</v>
      </c>
      <c r="D190" s="177">
        <f t="shared" si="2"/>
        <v>1</v>
      </c>
      <c r="E190" s="178">
        <f>-D190*(Bonds!V179/100)*(1/(1+(Bonds!B179/100)))</f>
        <v>-2.7690603655159096E-4</v>
      </c>
      <c r="F190" s="178">
        <f>-D190*Bonds!$AS$8</f>
        <v>-0.15657756006618387</v>
      </c>
      <c r="G190" s="178">
        <f t="shared" si="1"/>
        <v>-0.49514172028096581</v>
      </c>
    </row>
    <row r="191" spans="1:7">
      <c r="A191" s="180">
        <v>42879</v>
      </c>
      <c r="B191" s="176">
        <f>EXP(-'Yield curve'!B183*$B$9/100)</f>
        <v>0.920259116707005</v>
      </c>
      <c r="C191" s="177">
        <f t="shared" si="0"/>
        <v>92.94617078740751</v>
      </c>
      <c r="D191" s="177">
        <f t="shared" si="2"/>
        <v>1</v>
      </c>
      <c r="E191" s="178">
        <f>-D191*(Bonds!V180/100)*(1/(1+(Bonds!B180/100)))</f>
        <v>9.2327578247620589E-5</v>
      </c>
      <c r="F191" s="178">
        <f>-D191*Bonds!$AS$8</f>
        <v>-0.15657756006618387</v>
      </c>
      <c r="G191" s="178">
        <f t="shared" si="1"/>
        <v>-0.49514172028096581</v>
      </c>
    </row>
    <row r="192" spans="1:7">
      <c r="A192" s="180">
        <v>42878</v>
      </c>
      <c r="B192" s="176">
        <f>EXP(-'Yield curve'!B184*$B$9/100)</f>
        <v>0.92016709539647656</v>
      </c>
      <c r="C192" s="177">
        <f t="shared" si="0"/>
        <v>92.936876635044129</v>
      </c>
      <c r="D192" s="177">
        <f t="shared" si="2"/>
        <v>1</v>
      </c>
      <c r="E192" s="178">
        <f>-D192*(Bonds!V181/100)*(1/(1+(Bonds!B181/100)))</f>
        <v>-5.5391432791728672E-4</v>
      </c>
      <c r="F192" s="178">
        <f>-D192*Bonds!$AS$8</f>
        <v>-0.15657756006618387</v>
      </c>
      <c r="G192" s="178">
        <f t="shared" si="1"/>
        <v>-0.49514172028096581</v>
      </c>
    </row>
    <row r="193" spans="1:7">
      <c r="A193" s="180">
        <v>42877</v>
      </c>
      <c r="B193" s="176">
        <f>EXP(-'Yield curve'!B185*$B$9/100)</f>
        <v>0.92071936131692256</v>
      </c>
      <c r="C193" s="177">
        <f t="shared" si="0"/>
        <v>92.992655493009181</v>
      </c>
      <c r="D193" s="177">
        <f t="shared" si="2"/>
        <v>1</v>
      </c>
      <c r="E193" s="178">
        <f>-D193*(Bonds!V182/100)*(1/(1+(Bonds!B182/100)))</f>
        <v>4.6185109920562266E-4</v>
      </c>
      <c r="F193" s="178">
        <f>-D193*Bonds!$AS$8</f>
        <v>-0.15657756006618387</v>
      </c>
      <c r="G193" s="178">
        <f t="shared" si="1"/>
        <v>-0.49514172028096581</v>
      </c>
    </row>
    <row r="194" spans="1:7">
      <c r="A194" s="180">
        <v>42874</v>
      </c>
      <c r="B194" s="176">
        <f>EXP(-'Yield curve'!B186*$B$9/100)</f>
        <v>0.920259116707005</v>
      </c>
      <c r="C194" s="177">
        <f t="shared" si="0"/>
        <v>92.94617078740751</v>
      </c>
      <c r="D194" s="177">
        <f t="shared" si="2"/>
        <v>1</v>
      </c>
      <c r="E194" s="178">
        <f>-D194*(Bonds!V183/100)*(1/(1+(Bonds!B183/100)))</f>
        <v>-1.846551564952576E-4</v>
      </c>
      <c r="F194" s="178">
        <f>-D194*Bonds!$AS$8</f>
        <v>-0.15657756006618387</v>
      </c>
      <c r="G194" s="178">
        <f t="shared" si="1"/>
        <v>-0.49514172028096581</v>
      </c>
    </row>
    <row r="195" spans="1:7">
      <c r="A195" s="180">
        <v>42873</v>
      </c>
      <c r="B195" s="176">
        <f>EXP(-'Yield curve'!B187*$B$9/100)</f>
        <v>0.92044318693675586</v>
      </c>
      <c r="C195" s="177">
        <f t="shared" si="0"/>
        <v>92.964761880612343</v>
      </c>
      <c r="D195" s="177">
        <f t="shared" si="2"/>
        <v>1</v>
      </c>
      <c r="E195" s="178">
        <f>-D195*(Bonds!V184/100)*(1/(1+(Bonds!B184/100)))</f>
        <v>9.2344630159770647E-5</v>
      </c>
      <c r="F195" s="178">
        <f>-D195*Bonds!$AS$8</f>
        <v>-0.15657756006618387</v>
      </c>
      <c r="G195" s="178">
        <f t="shared" si="1"/>
        <v>-0.49514172028096581</v>
      </c>
    </row>
    <row r="196" spans="1:7">
      <c r="A196" s="180">
        <v>42872</v>
      </c>
      <c r="B196" s="176">
        <f>EXP(-'Yield curve'!B188*$B$9/100)</f>
        <v>0.92035114722012468</v>
      </c>
      <c r="C196" s="177">
        <f t="shared" si="0"/>
        <v>92.955465869232597</v>
      </c>
      <c r="D196" s="177">
        <f t="shared" si="2"/>
        <v>1</v>
      </c>
      <c r="E196" s="178">
        <f>-D196*(Bonds!V185/100)*(1/(1+(Bonds!B185/100)))</f>
        <v>-9.2336103416450267E-5</v>
      </c>
      <c r="F196" s="178">
        <f>-D196*Bonds!$AS$8</f>
        <v>-0.15657756006618387</v>
      </c>
      <c r="G196" s="178">
        <f t="shared" si="1"/>
        <v>-0.49514172028096581</v>
      </c>
    </row>
    <row r="197" spans="1:7">
      <c r="A197" s="180">
        <v>42871</v>
      </c>
      <c r="B197" s="176">
        <f>EXP(-'Yield curve'!B189*$B$9/100)</f>
        <v>0.92044318693675586</v>
      </c>
      <c r="C197" s="177">
        <f t="shared" si="0"/>
        <v>92.964761880612343</v>
      </c>
      <c r="D197" s="177">
        <f t="shared" si="2"/>
        <v>1</v>
      </c>
      <c r="E197" s="178">
        <f>-D197*(Bonds!V186/100)*(1/(1+(Bonds!B186/100)))</f>
        <v>0</v>
      </c>
      <c r="F197" s="178">
        <f>-D197*Bonds!$AS$8</f>
        <v>-0.15657756006618387</v>
      </c>
      <c r="G197" s="178">
        <f t="shared" si="1"/>
        <v>-0.49514172028096581</v>
      </c>
    </row>
    <row r="198" spans="1:7">
      <c r="A198" s="180">
        <v>42870</v>
      </c>
      <c r="B198" s="176">
        <f>EXP(-'Yield curve'!B190*$B$9/100)</f>
        <v>0.92044318693675586</v>
      </c>
      <c r="C198" s="177">
        <f t="shared" si="0"/>
        <v>92.964761880612343</v>
      </c>
      <c r="D198" s="177">
        <f t="shared" si="2"/>
        <v>1</v>
      </c>
      <c r="E198" s="178">
        <f>-D198*(Bonds!V187/100)*(1/(1+(Bonds!B187/100)))</f>
        <v>-4.6172315079877124E-4</v>
      </c>
      <c r="F198" s="178">
        <f>-D198*Bonds!$AS$8</f>
        <v>-0.15657756006618387</v>
      </c>
      <c r="G198" s="178">
        <f t="shared" si="1"/>
        <v>-0.49514172028096581</v>
      </c>
    </row>
    <row r="199" spans="1:7">
      <c r="A199" s="180">
        <v>42867</v>
      </c>
      <c r="B199" s="176">
        <f>EXP(-'Yield curve'!B191*$B$9/100)</f>
        <v>0.92090352360480088</v>
      </c>
      <c r="C199" s="177">
        <f t="shared" si="0"/>
        <v>93.011255884084889</v>
      </c>
      <c r="D199" s="177">
        <f t="shared" si="2"/>
        <v>1</v>
      </c>
      <c r="E199" s="178">
        <f>-D199*(Bonds!V188/100)*(1/(1+(Bonds!B188/100)))</f>
        <v>9.238728750923675E-5</v>
      </c>
      <c r="F199" s="178">
        <f>-D199*Bonds!$AS$8</f>
        <v>-0.15657756006618387</v>
      </c>
      <c r="G199" s="178">
        <f t="shared" si="1"/>
        <v>-0.49514172028096581</v>
      </c>
    </row>
    <row r="200" spans="1:7">
      <c r="A200" s="180">
        <v>42866</v>
      </c>
      <c r="B200" s="176">
        <f>EXP(-'Yield curve'!B192*$B$9/100)</f>
        <v>0.92081143785680453</v>
      </c>
      <c r="C200" s="177">
        <f t="shared" si="0"/>
        <v>93.001955223537252</v>
      </c>
      <c r="D200" s="177">
        <f t="shared" si="2"/>
        <v>1</v>
      </c>
      <c r="E200" s="178">
        <f>-D200*(Bonds!V189/100)*(1/(1+(Bonds!B189/100)))</f>
        <v>1.108545034642025E-3</v>
      </c>
      <c r="F200" s="178">
        <f>-D200*Bonds!$AS$8</f>
        <v>-0.15657756006618387</v>
      </c>
      <c r="G200" s="178">
        <f t="shared" si="1"/>
        <v>-0.49514172028096581</v>
      </c>
    </row>
    <row r="201" spans="1:7">
      <c r="A201" s="180">
        <v>42865</v>
      </c>
      <c r="B201" s="176">
        <f>EXP(-'Yield curve'!B193*$B$9/100)</f>
        <v>0.91970712685049749</v>
      </c>
      <c r="C201" s="177">
        <f t="shared" si="0"/>
        <v>92.890419811900244</v>
      </c>
      <c r="D201" s="177">
        <f t="shared" si="2"/>
        <v>1</v>
      </c>
      <c r="E201" s="178">
        <f>-D201*(Bonds!V190/100)*(1/(1+(Bonds!B190/100)))</f>
        <v>9.2276460274985162E-4</v>
      </c>
      <c r="F201" s="178">
        <f>-D201*Bonds!$AS$8</f>
        <v>-0.15657756006618387</v>
      </c>
      <c r="G201" s="178">
        <f t="shared" si="1"/>
        <v>-0.49514172028096581</v>
      </c>
    </row>
    <row r="202" spans="1:7">
      <c r="A202" s="180">
        <v>42860</v>
      </c>
      <c r="B202" s="176">
        <f>EXP(-'Yield curve'!B194*$B$9/100)</f>
        <v>0.91878787942396423</v>
      </c>
      <c r="C202" s="177">
        <f t="shared" si="0"/>
        <v>92.797575821820388</v>
      </c>
      <c r="D202" s="177">
        <f t="shared" si="2"/>
        <v>1</v>
      </c>
      <c r="E202" s="178">
        <f>-D202*(Bonds!V191/100)*(1/(1+(Bonds!B191/100)))</f>
        <v>-1.1062966718908545E-3</v>
      </c>
      <c r="F202" s="178">
        <f>-D202*Bonds!$AS$8</f>
        <v>-0.15657756006618387</v>
      </c>
      <c r="G202" s="178">
        <f t="shared" si="1"/>
        <v>-0.49514172028096581</v>
      </c>
    </row>
    <row r="203" spans="1:7">
      <c r="A203" s="180">
        <v>42859</v>
      </c>
      <c r="B203" s="176">
        <f>EXP(-'Yield curve'!B195*$B$9/100)</f>
        <v>0.91989108667123642</v>
      </c>
      <c r="C203" s="177">
        <f t="shared" si="0"/>
        <v>92.908999753794873</v>
      </c>
      <c r="D203" s="177">
        <f t="shared" si="2"/>
        <v>1</v>
      </c>
      <c r="E203" s="178">
        <f>-D203*(Bonds!V192/100)*(1/(1+(Bonds!B192/100)))</f>
        <v>-2.7688047992615933E-4</v>
      </c>
      <c r="F203" s="178">
        <f>-D203*Bonds!$AS$8</f>
        <v>-0.15657756006618387</v>
      </c>
      <c r="G203" s="178">
        <f t="shared" si="1"/>
        <v>-0.49514172028096581</v>
      </c>
    </row>
    <row r="204" spans="1:7">
      <c r="A204" s="180">
        <v>42858</v>
      </c>
      <c r="B204" s="176">
        <f>EXP(-'Yield curve'!B196*$B$9/100)</f>
        <v>0.92016709539647656</v>
      </c>
      <c r="C204" s="177">
        <f t="shared" si="0"/>
        <v>92.936876635044129</v>
      </c>
      <c r="D204" s="177">
        <f t="shared" si="2"/>
        <v>1</v>
      </c>
      <c r="E204" s="178">
        <f>-D204*(Bonds!V193/100)*(1/(1+(Bonds!B193/100)))</f>
        <v>9.2319054652878396E-5</v>
      </c>
      <c r="F204" s="178">
        <f>-D204*Bonds!$AS$8</f>
        <v>-0.15657756006618387</v>
      </c>
      <c r="G204" s="178">
        <f t="shared" si="1"/>
        <v>-0.49514172028096581</v>
      </c>
    </row>
    <row r="205" spans="1:7">
      <c r="A205" s="180">
        <v>42857</v>
      </c>
      <c r="B205" s="176">
        <f>EXP(-'Yield curve'!B197*$B$9/100)</f>
        <v>0.920075083287619</v>
      </c>
      <c r="C205" s="177">
        <f t="shared" si="0"/>
        <v>92.927583412049515</v>
      </c>
      <c r="D205" s="177">
        <f t="shared" si="2"/>
        <v>1</v>
      </c>
      <c r="E205" s="178">
        <f>-D205*(Bonds!V194/100)*(1/(1+(Bonds!B194/100)))</f>
        <v>-2.76931597895314E-4</v>
      </c>
      <c r="F205" s="178">
        <f>-D205*Bonds!$AS$8</f>
        <v>-0.15657756006618387</v>
      </c>
      <c r="G205" s="178">
        <f t="shared" si="1"/>
        <v>-0.49514172028096581</v>
      </c>
    </row>
    <row r="206" spans="1:7">
      <c r="A206" s="180">
        <v>42853</v>
      </c>
      <c r="B206" s="176">
        <f>EXP(-'Yield curve'!B198*$B$9/100)</f>
        <v>0.92035114722012468</v>
      </c>
      <c r="C206" s="177">
        <f t="shared" si="0"/>
        <v>92.955465869232597</v>
      </c>
      <c r="D206" s="177">
        <f t="shared" si="2"/>
        <v>1</v>
      </c>
      <c r="E206" s="178">
        <f>-D206*(Bonds!V195/100)*(1/(1+(Bonds!B195/100)))</f>
        <v>-1.8467220683288414E-4</v>
      </c>
      <c r="F206" s="178">
        <f>-D206*Bonds!$AS$8</f>
        <v>-0.15657756006618387</v>
      </c>
      <c r="G206" s="178">
        <f t="shared" si="1"/>
        <v>-0.49514172028096581</v>
      </c>
    </row>
    <row r="207" spans="1:7">
      <c r="A207" s="180">
        <v>42852</v>
      </c>
      <c r="B207" s="176">
        <f>EXP(-'Yield curve'!B199*$B$9/100)</f>
        <v>0.92053523585781882</v>
      </c>
      <c r="C207" s="177">
        <f t="shared" si="0"/>
        <v>92.974058821639701</v>
      </c>
      <c r="D207" s="177">
        <f t="shared" si="2"/>
        <v>1</v>
      </c>
      <c r="E207" s="178">
        <f>-D207*(Bonds!V196/100)*(1/(1+(Bonds!B196/100)))</f>
        <v>-9.2353158478017969E-5</v>
      </c>
      <c r="F207" s="178">
        <f>-D207*Bonds!$AS$8</f>
        <v>-0.15657756006618387</v>
      </c>
      <c r="G207" s="178">
        <f t="shared" si="1"/>
        <v>-0.49514172028096581</v>
      </c>
    </row>
    <row r="208" spans="1:7">
      <c r="A208" s="180">
        <v>42851</v>
      </c>
      <c r="B208" s="176">
        <f>EXP(-'Yield curve'!B200*$B$9/100)</f>
        <v>0.92062729398423426</v>
      </c>
      <c r="C208" s="177">
        <f t="shared" si="0"/>
        <v>92.983356692407654</v>
      </c>
      <c r="D208" s="177">
        <f t="shared" si="2"/>
        <v>1</v>
      </c>
      <c r="E208" s="178">
        <f>-D208*(Bonds!V197/100)*(1/(1+(Bonds!B197/100)))</f>
        <v>9.2361688371661463E-5</v>
      </c>
      <c r="F208" s="178">
        <f>-D208*Bonds!$AS$8</f>
        <v>-0.15657756006618387</v>
      </c>
      <c r="G208" s="178">
        <f t="shared" si="1"/>
        <v>-0.49514172028096581</v>
      </c>
    </row>
    <row r="209" spans="1:7">
      <c r="A209" s="180">
        <v>42850</v>
      </c>
      <c r="B209" s="176">
        <f>EXP(-'Yield curve'!B201*$B$9/100)</f>
        <v>0.92053523585781882</v>
      </c>
      <c r="C209" s="177">
        <f t="shared" si="0"/>
        <v>92.974058821639701</v>
      </c>
      <c r="D209" s="177">
        <f t="shared" si="2"/>
        <v>1</v>
      </c>
      <c r="E209" s="178">
        <f>-D209*(Bonds!V198/100)*(1/(1+(Bonds!B198/100)))</f>
        <v>-9.2353158478019628E-4</v>
      </c>
      <c r="F209" s="178">
        <f>-D209*Bonds!$AS$8</f>
        <v>-0.15657756006618387</v>
      </c>
      <c r="G209" s="178">
        <f t="shared" si="1"/>
        <v>-0.49514172028096581</v>
      </c>
    </row>
    <row r="210" spans="1:7">
      <c r="A210" s="180">
        <v>42849</v>
      </c>
      <c r="B210" s="176">
        <f>EXP(-'Yield curve'!B202*$B$9/100)</f>
        <v>0.92145623151475553</v>
      </c>
      <c r="C210" s="177">
        <f t="shared" si="0"/>
        <v>93.067079382990315</v>
      </c>
      <c r="D210" s="177">
        <f t="shared" si="2"/>
        <v>1</v>
      </c>
      <c r="E210" s="178">
        <f>-D210*(Bonds!V199/100)*(1/(1+(Bonds!B199/100)))</f>
        <v>2.7731558513588526E-3</v>
      </c>
      <c r="F210" s="178">
        <f>-D210*Bonds!$AS$8</f>
        <v>-0.15657756006618387</v>
      </c>
      <c r="G210" s="178">
        <f t="shared" si="1"/>
        <v>-0.49514172028096581</v>
      </c>
    </row>
    <row r="211" spans="1:7">
      <c r="A211" s="180">
        <v>42845</v>
      </c>
      <c r="B211" s="176">
        <f>EXP(-'Yield curve'!B203*$B$9/100)</f>
        <v>0.9186960052298081</v>
      </c>
      <c r="C211" s="177">
        <f t="shared" si="0"/>
        <v>92.788296528210623</v>
      </c>
      <c r="D211" s="177">
        <f t="shared" si="2"/>
        <v>1</v>
      </c>
      <c r="E211" s="178">
        <f>-D211*(Bonds!V200/100)*(1/(1+(Bonds!B200/100)))</f>
        <v>1.4749262536873169E-3</v>
      </c>
      <c r="F211" s="178">
        <f>-D211*Bonds!$AS$8</f>
        <v>-0.15657756006618387</v>
      </c>
      <c r="G211" s="178">
        <f t="shared" si="1"/>
        <v>-0.49514172028096581</v>
      </c>
    </row>
    <row r="212" spans="1:7">
      <c r="A212" s="180">
        <v>42844</v>
      </c>
      <c r="B212" s="176">
        <f>EXP(-'Yield curve'!B204*$B$9/100)</f>
        <v>0.91722726692541467</v>
      </c>
      <c r="C212" s="177">
        <f t="shared" si="0"/>
        <v>92.639953959466879</v>
      </c>
      <c r="D212" s="177">
        <f t="shared" si="2"/>
        <v>1</v>
      </c>
      <c r="E212" s="178">
        <f>-D212*(Bonds!V201/100)*(1/(1+(Bonds!B201/100)))</f>
        <v>7.3637702503681949E-4</v>
      </c>
      <c r="F212" s="178">
        <f>-D212*Bonds!$AS$8</f>
        <v>-0.15657756006618387</v>
      </c>
      <c r="G212" s="178">
        <f t="shared" si="1"/>
        <v>-0.49514172028096581</v>
      </c>
    </row>
    <row r="213" spans="1:7">
      <c r="A213" s="180">
        <v>42843</v>
      </c>
      <c r="B213" s="176">
        <f>EXP(-'Yield curve'!B205*$B$9/100)</f>
        <v>0.91649377854634539</v>
      </c>
      <c r="C213" s="177">
        <f t="shared" si="0"/>
        <v>92.56587163318089</v>
      </c>
      <c r="D213" s="177">
        <f t="shared" si="2"/>
        <v>1</v>
      </c>
      <c r="E213" s="178">
        <f>-D213*(Bonds!V202/100)*(1/(1+(Bonds!B202/100)))</f>
        <v>-9.1979396615156239E-5</v>
      </c>
      <c r="F213" s="178">
        <f>-D213*Bonds!$AS$8</f>
        <v>-0.15657756006618387</v>
      </c>
      <c r="G213" s="178">
        <f t="shared" si="1"/>
        <v>-0.49514172028096581</v>
      </c>
    </row>
    <row r="214" spans="1:7">
      <c r="A214" s="180">
        <v>42842</v>
      </c>
      <c r="B214" s="176">
        <f>EXP(-'Yield curve'!B206*$B$9/100)</f>
        <v>0.91658543250682167</v>
      </c>
      <c r="C214" s="177">
        <f t="shared" si="0"/>
        <v>92.575128683188993</v>
      </c>
      <c r="D214" s="177">
        <f t="shared" si="2"/>
        <v>1</v>
      </c>
      <c r="E214" s="178">
        <f>-D214*(Bonds!V203/100)*(1/(1+(Bonds!B203/100)))</f>
        <v>6.4391500321956123E-4</v>
      </c>
      <c r="F214" s="178">
        <f>-D214*Bonds!$AS$8</f>
        <v>-0.15657756006618387</v>
      </c>
      <c r="G214" s="178">
        <f t="shared" si="1"/>
        <v>-0.49514172028096581</v>
      </c>
    </row>
    <row r="215" spans="1:7">
      <c r="A215" s="180">
        <v>42839</v>
      </c>
      <c r="B215" s="176">
        <f>EXP(-'Yield curve'!B207*$B$9/100)</f>
        <v>0.91594404721510891</v>
      </c>
      <c r="C215" s="177">
        <f t="shared" si="0"/>
        <v>92.510348768726004</v>
      </c>
      <c r="D215" s="177">
        <f t="shared" si="2"/>
        <v>1</v>
      </c>
      <c r="E215" s="178">
        <f>-D215*(Bonds!V204/100)*(1/(1+(Bonds!B204/100)))</f>
        <v>9.192866335723281E-5</v>
      </c>
      <c r="F215" s="178">
        <f>-D215*Bonds!$AS$8</f>
        <v>-0.15657756006618387</v>
      </c>
      <c r="G215" s="178">
        <f t="shared" si="1"/>
        <v>-0.49514172028096581</v>
      </c>
    </row>
    <row r="216" spans="1:7">
      <c r="A216" s="180">
        <v>42838</v>
      </c>
      <c r="B216" s="176">
        <f>EXP(-'Yield curve'!B208*$B$9/100)</f>
        <v>0.91585245738995502</v>
      </c>
      <c r="C216" s="177">
        <f t="shared" si="0"/>
        <v>92.501098196385456</v>
      </c>
      <c r="D216" s="177">
        <f t="shared" si="2"/>
        <v>1</v>
      </c>
      <c r="E216" s="178">
        <f>-D216*(Bonds!V205/100)*(1/(1+(Bonds!B205/100)))</f>
        <v>5.5152127952937298E-4</v>
      </c>
      <c r="F216" s="178">
        <f>-D216*Bonds!$AS$8</f>
        <v>-0.15657756006618387</v>
      </c>
      <c r="G216" s="178">
        <f t="shared" si="1"/>
        <v>-0.49514172028096581</v>
      </c>
    </row>
    <row r="217" spans="1:7">
      <c r="A217" s="180">
        <v>42837</v>
      </c>
      <c r="B217" s="176">
        <f>EXP(-'Yield curve'!B209*$B$9/100)</f>
        <v>0.91530311073599757</v>
      </c>
      <c r="C217" s="177">
        <f t="shared" si="0"/>
        <v>92.445614184335753</v>
      </c>
      <c r="D217" s="177">
        <f t="shared" si="2"/>
        <v>1</v>
      </c>
      <c r="E217" s="178">
        <f>-D217*(Bonds!V206/100)*(1/(1+(Bonds!B206/100)))</f>
        <v>9.1869545245749061E-5</v>
      </c>
      <c r="F217" s="178">
        <f>-D217*Bonds!$AS$8</f>
        <v>-0.15657756006618387</v>
      </c>
      <c r="G217" s="178">
        <f t="shared" si="1"/>
        <v>-0.49514172028096581</v>
      </c>
    </row>
    <row r="218" spans="1:7">
      <c r="A218" s="180">
        <v>42836</v>
      </c>
      <c r="B218" s="176">
        <f>EXP(-'Yield curve'!B210*$B$9/100)</f>
        <v>0.91521158500128696</v>
      </c>
      <c r="C218" s="177">
        <f t="shared" si="0"/>
        <v>92.43637008512998</v>
      </c>
      <c r="D218" s="177">
        <f t="shared" si="2"/>
        <v>1</v>
      </c>
      <c r="E218" s="178">
        <f>-D218*(Bonds!V207/100)*(1/(1+(Bonds!B207/100)))</f>
        <v>7.3488884806173125E-4</v>
      </c>
      <c r="F218" s="178">
        <f>-D218*Bonds!$AS$8</f>
        <v>-0.15657756006618387</v>
      </c>
      <c r="G218" s="178">
        <f t="shared" si="1"/>
        <v>-0.49514172028096581</v>
      </c>
    </row>
    <row r="219" spans="1:7">
      <c r="A219" s="180">
        <v>42835</v>
      </c>
      <c r="B219" s="176">
        <f>EXP(-'Yield curve'!B211*$B$9/100)</f>
        <v>0.91447970852291072</v>
      </c>
      <c r="C219" s="177">
        <f t="shared" si="0"/>
        <v>92.362450560813983</v>
      </c>
      <c r="D219" s="177">
        <f t="shared" si="2"/>
        <v>1</v>
      </c>
      <c r="E219" s="178">
        <f>-D219*(Bonds!V208/100)*(1/(1+(Bonds!B208/100)))</f>
        <v>-7.3434918303653452E-4</v>
      </c>
      <c r="F219" s="178">
        <f>-D219*Bonds!$AS$8</f>
        <v>-0.15657756006618387</v>
      </c>
      <c r="G219" s="178">
        <f t="shared" si="1"/>
        <v>-0.49514172028096581</v>
      </c>
    </row>
    <row r="220" spans="1:7">
      <c r="A220" s="180">
        <v>42832</v>
      </c>
      <c r="B220" s="176">
        <f>EXP(-'Yield curve'!B212*$B$9/100)</f>
        <v>0.91521158500128696</v>
      </c>
      <c r="C220" s="177">
        <f t="shared" si="0"/>
        <v>92.43637008512998</v>
      </c>
      <c r="D220" s="177">
        <f t="shared" si="2"/>
        <v>1</v>
      </c>
      <c r="E220" s="178">
        <f>-D220*(Bonds!V209/100)*(1/(1+(Bonds!B209/100)))</f>
        <v>9.1861106007714373E-5</v>
      </c>
      <c r="F220" s="178">
        <f>-D220*Bonds!$AS$8</f>
        <v>-0.15657756006618387</v>
      </c>
      <c r="G220" s="178">
        <f t="shared" si="1"/>
        <v>-0.49514172028096581</v>
      </c>
    </row>
    <row r="221" spans="1:7">
      <c r="A221" s="180">
        <v>42831</v>
      </c>
      <c r="B221" s="176">
        <f>EXP(-'Yield curve'!B213*$B$9/100)</f>
        <v>0.91512006841869231</v>
      </c>
      <c r="C221" s="177">
        <f t="shared" si="0"/>
        <v>92.427126910287924</v>
      </c>
      <c r="D221" s="177">
        <f t="shared" si="2"/>
        <v>1</v>
      </c>
      <c r="E221" s="178">
        <f>-D221*(Bonds!V210/100)*(1/(1+(Bonds!B210/100)))</f>
        <v>9.1852668320029052E-5</v>
      </c>
      <c r="F221" s="178">
        <f>-D221*Bonds!$AS$8</f>
        <v>-0.15657756006618387</v>
      </c>
      <c r="G221" s="178">
        <f t="shared" si="1"/>
        <v>-0.49514172028096581</v>
      </c>
    </row>
    <row r="222" spans="1:7">
      <c r="A222" s="180">
        <v>42830</v>
      </c>
      <c r="B222" s="176">
        <f>EXP(-'Yield curve'!B214*$B$9/100)</f>
        <v>0.91502856098729823</v>
      </c>
      <c r="C222" s="177">
        <f t="shared" si="0"/>
        <v>92.417884659717117</v>
      </c>
      <c r="D222" s="177">
        <f t="shared" si="2"/>
        <v>1</v>
      </c>
      <c r="E222" s="178">
        <f>-D222*(Bonds!V211/100)*(1/(1+(Bonds!B211/100)))</f>
        <v>1.83688464364434E-4</v>
      </c>
      <c r="F222" s="178">
        <f>-D222*Bonds!$AS$8</f>
        <v>-0.15657756006618387</v>
      </c>
      <c r="G222" s="178">
        <f t="shared" si="1"/>
        <v>-0.49514172028096581</v>
      </c>
    </row>
    <row r="223" spans="1:7">
      <c r="A223" s="180">
        <v>42829</v>
      </c>
      <c r="B223" s="176">
        <f>EXP(-'Yield curve'!B215*$B$9/100)</f>
        <v>0.91484557357445195</v>
      </c>
      <c r="C223" s="177">
        <f t="shared" si="0"/>
        <v>92.399402931019651</v>
      </c>
      <c r="D223" s="177">
        <f t="shared" si="2"/>
        <v>1</v>
      </c>
      <c r="E223" s="178">
        <f>-D223*(Bonds!V212/100)*(1/(1+(Bonds!B212/100)))</f>
        <v>-3.6730945821855762E-4</v>
      </c>
      <c r="F223" s="178">
        <f>-D223*Bonds!$AS$8</f>
        <v>-0.15657756006618387</v>
      </c>
      <c r="G223" s="178">
        <f t="shared" si="1"/>
        <v>-0.49514172028096581</v>
      </c>
    </row>
    <row r="224" spans="1:7">
      <c r="A224" s="180">
        <v>42828</v>
      </c>
      <c r="B224" s="176">
        <f>EXP(-'Yield curve'!B216*$B$9/100)</f>
        <v>0.91521158500128696</v>
      </c>
      <c r="C224" s="177">
        <f t="shared" si="0"/>
        <v>92.43637008512998</v>
      </c>
      <c r="D224" s="177">
        <f t="shared" si="2"/>
        <v>1</v>
      </c>
      <c r="E224" s="178">
        <f>-D224*(Bonds!V213/100)*(1/(1+(Bonds!B213/100)))</f>
        <v>5.511666360463025E-4</v>
      </c>
      <c r="F224" s="178">
        <f>-D224*Bonds!$AS$8</f>
        <v>-0.15657756006618387</v>
      </c>
      <c r="G224" s="178">
        <f t="shared" si="1"/>
        <v>-0.49514172028096581</v>
      </c>
    </row>
    <row r="225" spans="1:7">
      <c r="A225" s="180">
        <v>42825</v>
      </c>
      <c r="B225" s="176">
        <f>EXP(-'Yield curve'!B217*$B$9/100)</f>
        <v>0.91466262275542887</v>
      </c>
      <c r="C225" s="177">
        <f t="shared" si="0"/>
        <v>92.380924898298318</v>
      </c>
      <c r="D225" s="177">
        <f t="shared" si="2"/>
        <v>1</v>
      </c>
      <c r="E225" s="178">
        <f>-D225*(Bonds!V214/100)*(1/(1+(Bonds!B214/100)))</f>
        <v>0</v>
      </c>
      <c r="F225" s="178">
        <f>-D225*Bonds!$AS$8</f>
        <v>-0.15657756006618387</v>
      </c>
      <c r="G225" s="178">
        <f t="shared" si="1"/>
        <v>-0.49514172028096581</v>
      </c>
    </row>
    <row r="226" spans="1:7">
      <c r="A226" s="180">
        <v>42824</v>
      </c>
      <c r="B226" s="176">
        <f>EXP(-'Yield curve'!B218*$B$9/100)</f>
        <v>0.91466262275542887</v>
      </c>
      <c r="C226" s="177">
        <f t="shared" si="0"/>
        <v>92.380924898298318</v>
      </c>
      <c r="D226" s="177">
        <f t="shared" si="2"/>
        <v>1</v>
      </c>
      <c r="E226" s="178">
        <f>-D226*(Bonds!V215/100)*(1/(1+(Bonds!B215/100)))</f>
        <v>6.426735218509023E-4</v>
      </c>
      <c r="F226" s="178">
        <f>-D226*Bonds!$AS$8</f>
        <v>-0.15657756006618387</v>
      </c>
      <c r="G226" s="178">
        <f t="shared" si="1"/>
        <v>-0.49514172028096581</v>
      </c>
    </row>
    <row r="227" spans="1:7">
      <c r="A227" s="180">
        <v>42823</v>
      </c>
      <c r="B227" s="176">
        <f>EXP(-'Yield curve'!B219*$B$9/100)</f>
        <v>0.91402258295956351</v>
      </c>
      <c r="C227" s="177">
        <f t="shared" si="0"/>
        <v>92.316280878915919</v>
      </c>
      <c r="D227" s="177">
        <f t="shared" si="2"/>
        <v>1</v>
      </c>
      <c r="E227" s="178">
        <f>-D227*(Bonds!V216/100)*(1/(1+(Bonds!B216/100)))</f>
        <v>-1.8350307367648015E-4</v>
      </c>
      <c r="F227" s="178">
        <f>-D227*Bonds!$AS$8</f>
        <v>-0.15657756006618387</v>
      </c>
      <c r="G227" s="178">
        <f t="shared" si="1"/>
        <v>-0.49514172028096581</v>
      </c>
    </row>
    <row r="228" spans="1:7">
      <c r="A228" s="180">
        <v>42822</v>
      </c>
      <c r="B228" s="176">
        <f>EXP(-'Yield curve'!B220*$B$9/100)</f>
        <v>0.91420540575782594</v>
      </c>
      <c r="C228" s="177">
        <f t="shared" si="0"/>
        <v>92.334745981540422</v>
      </c>
      <c r="D228" s="177">
        <f t="shared" si="2"/>
        <v>1</v>
      </c>
      <c r="E228" s="178">
        <f>-D228*(Bonds!V217/100)*(1/(1+(Bonds!B217/100)))</f>
        <v>-2.7530512985226332E-4</v>
      </c>
      <c r="F228" s="178">
        <f>-D228*Bonds!$AS$8</f>
        <v>-0.15657756006618387</v>
      </c>
      <c r="G228" s="178">
        <f t="shared" si="1"/>
        <v>-0.49514172028096581</v>
      </c>
    </row>
    <row r="229" spans="1:7">
      <c r="A229" s="180">
        <v>42821</v>
      </c>
      <c r="B229" s="176">
        <f>EXP(-'Yield curve'!B221*$B$9/100)</f>
        <v>0.91447970852291072</v>
      </c>
      <c r="C229" s="177">
        <f t="shared" si="0"/>
        <v>92.362450560813983</v>
      </c>
      <c r="D229" s="177">
        <f t="shared" si="2"/>
        <v>1</v>
      </c>
      <c r="E229" s="178">
        <f>-D229*(Bonds!V218/100)*(1/(1+(Bonds!B218/100)))</f>
        <v>-1.8358729575912956E-4</v>
      </c>
      <c r="F229" s="178">
        <f>-D229*Bonds!$AS$8</f>
        <v>-0.15657756006618387</v>
      </c>
      <c r="G229" s="178">
        <f t="shared" si="1"/>
        <v>-0.49514172028096581</v>
      </c>
    </row>
    <row r="230" spans="1:7">
      <c r="A230" s="180">
        <v>42818</v>
      </c>
      <c r="B230" s="176">
        <f>EXP(-'Yield curve'!B222*$B$9/100)</f>
        <v>0.91466262275542887</v>
      </c>
      <c r="C230" s="177">
        <f t="shared" si="0"/>
        <v>92.380924898298318</v>
      </c>
      <c r="D230" s="177">
        <f t="shared" si="2"/>
        <v>1</v>
      </c>
      <c r="E230" s="178">
        <f>-D230*(Bonds!V219/100)*(1/(1+(Bonds!B219/100)))</f>
        <v>7.3448402497245746E-4</v>
      </c>
      <c r="F230" s="178">
        <f>-D230*Bonds!$AS$8</f>
        <v>-0.15657756006618387</v>
      </c>
      <c r="G230" s="178">
        <f t="shared" si="1"/>
        <v>-0.49514172028096581</v>
      </c>
    </row>
    <row r="231" spans="1:7">
      <c r="A231" s="180">
        <v>42817</v>
      </c>
      <c r="B231" s="176">
        <f>EXP(-'Yield curve'!B223*$B$9/100)</f>
        <v>0.91393118527122819</v>
      </c>
      <c r="C231" s="177">
        <f t="shared" si="0"/>
        <v>92.307049712394047</v>
      </c>
      <c r="D231" s="177">
        <f t="shared" si="2"/>
        <v>1</v>
      </c>
      <c r="E231" s="178">
        <f>-D231*(Bonds!V220/100)*(1/(1+(Bonds!B220/100)))</f>
        <v>-9.174311926605308E-5</v>
      </c>
      <c r="F231" s="178">
        <f>-D231*Bonds!$AS$8</f>
        <v>-0.15657756006618387</v>
      </c>
      <c r="G231" s="178">
        <f t="shared" si="1"/>
        <v>-0.49514172028096581</v>
      </c>
    </row>
    <row r="232" spans="1:7">
      <c r="A232" s="180">
        <v>42816</v>
      </c>
      <c r="B232" s="176">
        <f>EXP(-'Yield curve'!B224*$B$9/100)</f>
        <v>0.91402258295956351</v>
      </c>
      <c r="C232" s="177">
        <f t="shared" si="0"/>
        <v>92.316280878915919</v>
      </c>
      <c r="D232" s="177">
        <f t="shared" si="2"/>
        <v>1</v>
      </c>
      <c r="E232" s="178">
        <f>-D232*(Bonds!V221/100)*(1/(1+(Bonds!B221/100)))</f>
        <v>-9.1751536838240077E-5</v>
      </c>
      <c r="F232" s="178">
        <f>-D232*Bonds!$AS$8</f>
        <v>-0.15657756006618387</v>
      </c>
      <c r="G232" s="178">
        <f t="shared" si="1"/>
        <v>-0.49514172028096581</v>
      </c>
    </row>
    <row r="233" spans="1:7">
      <c r="A233" s="180">
        <v>42815</v>
      </c>
      <c r="B233" s="176">
        <f>EXP(-'Yield curve'!B225*$B$9/100)</f>
        <v>0.91411398978812475</v>
      </c>
      <c r="C233" s="177">
        <f t="shared" si="0"/>
        <v>92.325512968600606</v>
      </c>
      <c r="D233" s="177">
        <f t="shared" si="2"/>
        <v>1</v>
      </c>
      <c r="E233" s="178">
        <f>-D233*(Bonds!V222/100)*(1/(1+(Bonds!B222/100)))</f>
        <v>-1.8351991191043835E-4</v>
      </c>
      <c r="F233" s="178">
        <f>-D233*Bonds!$AS$8</f>
        <v>-0.15657756006618387</v>
      </c>
      <c r="G233" s="178">
        <f t="shared" si="1"/>
        <v>-0.49514172028096581</v>
      </c>
    </row>
    <row r="234" spans="1:7">
      <c r="A234" s="180">
        <v>42814</v>
      </c>
      <c r="B234" s="176">
        <f>EXP(-'Yield curve'!B226*$B$9/100)</f>
        <v>0.91429683086958102</v>
      </c>
      <c r="C234" s="177">
        <f t="shared" si="0"/>
        <v>92.343979917827681</v>
      </c>
      <c r="D234" s="177">
        <f t="shared" si="2"/>
        <v>1</v>
      </c>
      <c r="E234" s="178">
        <f>-D234*(Bonds!V223/100)*(1/(1+(Bonds!B223/100)))</f>
        <v>1.8355359765051004E-4</v>
      </c>
      <c r="F234" s="178">
        <f>-D234*Bonds!$AS$8</f>
        <v>-0.15657756006618387</v>
      </c>
      <c r="G234" s="178">
        <f t="shared" si="1"/>
        <v>-0.49514172028096581</v>
      </c>
    </row>
    <row r="235" spans="1:7">
      <c r="A235" s="180">
        <v>42811</v>
      </c>
      <c r="B235" s="176">
        <f>EXP(-'Yield curve'!B227*$B$9/100)</f>
        <v>0.91411398978812475</v>
      </c>
      <c r="C235" s="177">
        <f t="shared" si="0"/>
        <v>92.325512968600606</v>
      </c>
      <c r="D235" s="177">
        <f t="shared" si="2"/>
        <v>1</v>
      </c>
      <c r="E235" s="178">
        <f>-D235*(Bonds!V224/100)*(1/(1+(Bonds!B224/100)))</f>
        <v>-9.1759955955219173E-5</v>
      </c>
      <c r="F235" s="178">
        <f>-D235*Bonds!$AS$8</f>
        <v>-0.15657756006618387</v>
      </c>
      <c r="G235" s="178">
        <f t="shared" si="1"/>
        <v>-0.49514172028096581</v>
      </c>
    </row>
    <row r="236" spans="1:7">
      <c r="A236" s="180">
        <v>42810</v>
      </c>
      <c r="B236" s="176">
        <f>EXP(-'Yield curve'!B228*$B$9/100)</f>
        <v>0.91420540575782594</v>
      </c>
      <c r="C236" s="177">
        <f t="shared" si="0"/>
        <v>92.334745981540422</v>
      </c>
      <c r="D236" s="177">
        <f t="shared" si="2"/>
        <v>1</v>
      </c>
      <c r="E236" s="178">
        <f>-D236*(Bonds!V225/100)*(1/(1+(Bonds!B225/100)))</f>
        <v>5.5061025970449401E-4</v>
      </c>
      <c r="F236" s="178">
        <f>-D236*Bonds!$AS$8</f>
        <v>-0.15657756006618387</v>
      </c>
      <c r="G236" s="178">
        <f t="shared" si="1"/>
        <v>-0.49514172028096581</v>
      </c>
    </row>
    <row r="237" spans="1:7">
      <c r="A237" s="180">
        <v>42809</v>
      </c>
      <c r="B237" s="176">
        <f>EXP(-'Yield curve'!B229*$B$9/100)</f>
        <v>0.91365704703843775</v>
      </c>
      <c r="C237" s="177">
        <f t="shared" si="0"/>
        <v>92.279361750882217</v>
      </c>
      <c r="D237" s="177">
        <f t="shared" si="2"/>
        <v>1</v>
      </c>
      <c r="E237" s="178">
        <f>-D237*(Bonds!V226/100)*(1/(1+(Bonds!B226/100)))</f>
        <v>-4.5858937906997097E-4</v>
      </c>
      <c r="F237" s="178">
        <f>-D237*Bonds!$AS$8</f>
        <v>-0.15657756006618387</v>
      </c>
      <c r="G237" s="178">
        <f t="shared" si="1"/>
        <v>-0.49514172028096581</v>
      </c>
    </row>
    <row r="238" spans="1:7">
      <c r="A238" s="180">
        <v>42808</v>
      </c>
      <c r="B238" s="176">
        <f>EXP(-'Yield curve'!B230*$B$9/100)</f>
        <v>0.91411398978812475</v>
      </c>
      <c r="C238" s="177">
        <f t="shared" si="0"/>
        <v>92.325512968600606</v>
      </c>
      <c r="D238" s="177">
        <f t="shared" si="2"/>
        <v>1</v>
      </c>
      <c r="E238" s="178">
        <f>-D238*(Bonds!V227/100)*(1/(1+(Bonds!B227/100)))</f>
        <v>-9.1759955955219173E-5</v>
      </c>
      <c r="F238" s="178">
        <f>-D238*Bonds!$AS$8</f>
        <v>-0.15657756006618387</v>
      </c>
      <c r="G238" s="178">
        <f t="shared" si="1"/>
        <v>-0.49514172028096581</v>
      </c>
    </row>
    <row r="239" spans="1:7">
      <c r="A239" s="180">
        <v>42807</v>
      </c>
      <c r="B239" s="176">
        <f>EXP(-'Yield curve'!B231*$B$9/100)</f>
        <v>0.91420540575782594</v>
      </c>
      <c r="C239" s="177">
        <f t="shared" si="0"/>
        <v>92.334745981540422</v>
      </c>
      <c r="D239" s="177">
        <f t="shared" si="2"/>
        <v>1</v>
      </c>
      <c r="E239" s="178">
        <f>-D239*(Bonds!V228/100)*(1/(1+(Bonds!B228/100)))</f>
        <v>5.5061025970449401E-4</v>
      </c>
      <c r="F239" s="178">
        <f>-D239*Bonds!$AS$8</f>
        <v>-0.15657756006618387</v>
      </c>
      <c r="G239" s="178">
        <f t="shared" si="1"/>
        <v>-0.49514172028096581</v>
      </c>
    </row>
    <row r="240" spans="1:7">
      <c r="A240" s="180">
        <v>42804</v>
      </c>
      <c r="B240" s="176">
        <f>EXP(-'Yield curve'!B232*$B$9/100)</f>
        <v>0.91365704703843775</v>
      </c>
      <c r="C240" s="177">
        <f t="shared" si="0"/>
        <v>92.279361750882217</v>
      </c>
      <c r="D240" s="177">
        <f t="shared" si="2"/>
        <v>1</v>
      </c>
      <c r="E240" s="178">
        <f>-D240*(Bonds!V229/100)*(1/(1+(Bonds!B229/100)))</f>
        <v>2.7515362744199884E-4</v>
      </c>
      <c r="F240" s="178">
        <f>-D240*Bonds!$AS$8</f>
        <v>-0.15657756006618387</v>
      </c>
      <c r="G240" s="178">
        <f t="shared" si="1"/>
        <v>-0.49514172028096581</v>
      </c>
    </row>
    <row r="241" spans="1:7">
      <c r="A241" s="180">
        <v>42803</v>
      </c>
      <c r="B241" s="176">
        <f>EXP(-'Yield curve'!B233*$B$9/100)</f>
        <v>0.91338299103478227</v>
      </c>
      <c r="C241" s="177">
        <f t="shared" si="0"/>
        <v>92.251682094513015</v>
      </c>
      <c r="D241" s="177">
        <f t="shared" si="2"/>
        <v>1</v>
      </c>
      <c r="E241" s="178">
        <f>-D241*(Bonds!V230/100)*(1/(1+(Bonds!B230/100)))</f>
        <v>-1.1920044012470271E-3</v>
      </c>
      <c r="F241" s="178">
        <f>-D241*Bonds!$AS$8</f>
        <v>-0.15657756006618387</v>
      </c>
      <c r="G241" s="178">
        <f t="shared" si="1"/>
        <v>-0.49514172028096581</v>
      </c>
    </row>
    <row r="242" spans="1:7">
      <c r="A242" s="180">
        <v>42801</v>
      </c>
      <c r="B242" s="176">
        <f>EXP(-'Yield curve'!B234*$B$9/100)</f>
        <v>0.91457116106631398</v>
      </c>
      <c r="C242" s="177">
        <f t="shared" si="0"/>
        <v>92.371687267697709</v>
      </c>
      <c r="D242" s="177">
        <f t="shared" si="2"/>
        <v>1</v>
      </c>
      <c r="E242" s="178">
        <f>-D242*(Bonds!V231/100)*(1/(1+(Bonds!B231/100)))</f>
        <v>2.7540622418067696E-4</v>
      </c>
      <c r="F242" s="178">
        <f>-D242*Bonds!$AS$8</f>
        <v>-0.15657756006618387</v>
      </c>
      <c r="G242" s="178">
        <f t="shared" si="1"/>
        <v>-0.49514172028096581</v>
      </c>
    </row>
    <row r="243" spans="1:7">
      <c r="A243" s="180">
        <v>42800</v>
      </c>
      <c r="B243" s="176">
        <f>EXP(-'Yield curve'!B235*$B$9/100)</f>
        <v>0.91429683086958102</v>
      </c>
      <c r="C243" s="177">
        <f t="shared" si="0"/>
        <v>92.343979917827681</v>
      </c>
      <c r="D243" s="177">
        <f t="shared" si="2"/>
        <v>1</v>
      </c>
      <c r="E243" s="178">
        <f>-D243*(Bonds!V232/100)*(1/(1+(Bonds!B232/100)))</f>
        <v>1.1013215859030764E-3</v>
      </c>
      <c r="F243" s="178">
        <f>-D243*Bonds!$AS$8</f>
        <v>-0.15657756006618387</v>
      </c>
      <c r="G243" s="178">
        <f t="shared" si="1"/>
        <v>-0.49514172028096581</v>
      </c>
    </row>
    <row r="244" spans="1:7">
      <c r="A244" s="180">
        <v>42797</v>
      </c>
      <c r="B244" s="176">
        <f>EXP(-'Yield curve'!B236*$B$9/100)</f>
        <v>0.91320033270301726</v>
      </c>
      <c r="C244" s="177">
        <f t="shared" si="0"/>
        <v>92.233233603004749</v>
      </c>
      <c r="D244" s="177">
        <f t="shared" si="2"/>
        <v>1</v>
      </c>
      <c r="E244" s="178">
        <f>-D244*(Bonds!V233/100)*(1/(1+(Bonds!B233/100)))</f>
        <v>1.8335166850017945E-4</v>
      </c>
      <c r="F244" s="178">
        <f>-D244*Bonds!$AS$8</f>
        <v>-0.15657756006618387</v>
      </c>
      <c r="G244" s="178">
        <f t="shared" si="1"/>
        <v>-0.49514172028096581</v>
      </c>
    </row>
    <row r="245" spans="1:7">
      <c r="A245" s="180">
        <v>42796</v>
      </c>
      <c r="B245" s="176">
        <f>EXP(-'Yield curve'!B237*$B$9/100)</f>
        <v>0.91301771089926576</v>
      </c>
      <c r="C245" s="177">
        <f t="shared" si="0"/>
        <v>92.214788800825843</v>
      </c>
      <c r="D245" s="177">
        <f t="shared" si="2"/>
        <v>1</v>
      </c>
      <c r="E245" s="178">
        <f>-D245*(Bonds!V234/100)*(1/(1+(Bonds!B234/100)))</f>
        <v>-4.5829514207148435E-4</v>
      </c>
      <c r="F245" s="178">
        <f>-D245*Bonds!$AS$8</f>
        <v>-0.15657756006618387</v>
      </c>
      <c r="G245" s="178">
        <f t="shared" si="1"/>
        <v>-0.49514172028096581</v>
      </c>
    </row>
    <row r="246" spans="1:7">
      <c r="A246" s="180">
        <v>42795</v>
      </c>
      <c r="B246" s="176">
        <f>EXP(-'Yield curve'!B238*$B$9/100)</f>
        <v>0.9134743339009529</v>
      </c>
      <c r="C246" s="177">
        <f t="shared" si="0"/>
        <v>92.26090772399624</v>
      </c>
      <c r="D246" s="177">
        <f t="shared" si="2"/>
        <v>1</v>
      </c>
      <c r="E246" s="178">
        <f>-D246*(Bonds!V235/100)*(1/(1+(Bonds!B235/100)))</f>
        <v>2.7510316368637653E-4</v>
      </c>
      <c r="F246" s="178">
        <f>-D246*Bonds!$AS$8</f>
        <v>-0.15657756006618387</v>
      </c>
      <c r="G246" s="178">
        <f t="shared" si="1"/>
        <v>-0.49514172028096581</v>
      </c>
    </row>
    <row r="247" spans="1:7">
      <c r="A247" s="180">
        <v>42794</v>
      </c>
      <c r="B247" s="176">
        <f>EXP(-'Yield curve'!B239*$B$9/100)</f>
        <v>0.91320033270301726</v>
      </c>
      <c r="C247" s="177">
        <f t="shared" si="0"/>
        <v>92.233233603004749</v>
      </c>
      <c r="D247" s="177">
        <f t="shared" si="2"/>
        <v>1</v>
      </c>
      <c r="E247" s="178">
        <f>-D247*(Bonds!V236/100)*(1/(1+(Bonds!B236/100)))</f>
        <v>-9.1675834250091364E-4</v>
      </c>
      <c r="F247" s="178">
        <f>-D247*Bonds!$AS$8</f>
        <v>-0.15657756006618387</v>
      </c>
      <c r="G247" s="178">
        <f t="shared" si="1"/>
        <v>-0.49514172028096581</v>
      </c>
    </row>
    <row r="248" spans="1:7">
      <c r="A248" s="180">
        <v>42793</v>
      </c>
      <c r="B248" s="176">
        <f>EXP(-'Yield curve'!B240*$B$9/100)</f>
        <v>0.91411398978812475</v>
      </c>
      <c r="C248" s="177">
        <f t="shared" si="0"/>
        <v>92.325512968600606</v>
      </c>
      <c r="D248" s="177">
        <f t="shared" si="2"/>
        <v>1</v>
      </c>
      <c r="E248" s="178">
        <f>-D248*(Bonds!V237/100)*(1/(1+(Bonds!B237/100)))</f>
        <v>-9.1759955955220812E-4</v>
      </c>
      <c r="F248" s="178">
        <f>-D248*Bonds!$AS$8</f>
        <v>-0.15657756006618387</v>
      </c>
      <c r="G248" s="178">
        <f t="shared" si="1"/>
        <v>-0.49514172028096581</v>
      </c>
    </row>
    <row r="249" spans="1:7">
      <c r="A249" s="180">
        <v>42790</v>
      </c>
      <c r="B249" s="176">
        <f>EXP(-'Yield curve'!B241*$B$9/100)</f>
        <v>0.91502856098729823</v>
      </c>
      <c r="C249" s="177">
        <f t="shared" si="0"/>
        <v>92.417884659717117</v>
      </c>
      <c r="D249" s="177">
        <f t="shared" si="2"/>
        <v>1</v>
      </c>
      <c r="E249" s="178">
        <f>-D249*(Bonds!V238/100)*(1/(1+(Bonds!B238/100)))</f>
        <v>9.1844232182218641E-4</v>
      </c>
      <c r="F249" s="178">
        <f>-D249*Bonds!$AS$8</f>
        <v>-0.15657756006618387</v>
      </c>
      <c r="G249" s="178">
        <f t="shared" si="1"/>
        <v>-0.49514172028096581</v>
      </c>
    </row>
    <row r="250" spans="1:7">
      <c r="A250" s="180">
        <v>42788</v>
      </c>
      <c r="B250" s="176">
        <f>EXP(-'Yield curve'!B242*$B$9/100)</f>
        <v>0.91411398978812475</v>
      </c>
      <c r="C250" s="177">
        <f t="shared" si="0"/>
        <v>92.325512968600606</v>
      </c>
      <c r="D250" s="177">
        <f t="shared" si="2"/>
        <v>1</v>
      </c>
      <c r="E250" s="178">
        <f>-D250*(Bonds!V239/100)*(1/(1+(Bonds!B239/100)))</f>
        <v>-9.1759955955220812E-4</v>
      </c>
      <c r="F250" s="178">
        <f>-D250*Bonds!$AS$8</f>
        <v>-0.15657756006618387</v>
      </c>
      <c r="G250" s="178">
        <f t="shared" si="1"/>
        <v>-0.49514172028096581</v>
      </c>
    </row>
    <row r="251" spans="1:7">
      <c r="A251" s="180">
        <v>42787</v>
      </c>
      <c r="B251" s="176">
        <f>EXP(-'Yield curve'!B243*$B$9/100)</f>
        <v>0.91502856098729823</v>
      </c>
      <c r="C251" s="177">
        <f t="shared" si="0"/>
        <v>92.417884659717117</v>
      </c>
      <c r="D251" s="177">
        <f t="shared" si="2"/>
        <v>1</v>
      </c>
      <c r="E251" s="178">
        <f>-D251*(Bonds!V240/100)*(1/(1+(Bonds!B240/100)))</f>
        <v>-2.7553269654666729E-4</v>
      </c>
      <c r="F251" s="178">
        <f>-D251*Bonds!$AS$8</f>
        <v>-0.15657756006618387</v>
      </c>
      <c r="G251" s="178">
        <f t="shared" si="1"/>
        <v>-0.49514172028096581</v>
      </c>
    </row>
    <row r="252" spans="1:7">
      <c r="A252" s="180">
        <v>42786</v>
      </c>
      <c r="B252" s="176">
        <f>EXP(-'Yield curve'!B244*$B$9/100)</f>
        <v>0.91530311073599757</v>
      </c>
      <c r="C252" s="177">
        <f t="shared" si="0"/>
        <v>92.445614184335753</v>
      </c>
      <c r="D252" s="177">
        <f t="shared" si="2"/>
        <v>1</v>
      </c>
      <c r="E252" s="178">
        <f>-D252*(Bonds!V241/100)*(1/(1+(Bonds!B241/100)))</f>
        <v>1.3780431786862687E-3</v>
      </c>
      <c r="F252" s="178">
        <f>-D252*Bonds!$AS$8</f>
        <v>-0.15657756006618387</v>
      </c>
      <c r="G252" s="178">
        <f t="shared" si="1"/>
        <v>-0.49514172028096581</v>
      </c>
    </row>
    <row r="253" spans="1:7">
      <c r="A253" s="180">
        <v>42783</v>
      </c>
      <c r="B253" s="176">
        <f>EXP(-'Yield curve'!B245*$B$9/100)</f>
        <v>0.91393118527122819</v>
      </c>
      <c r="C253" s="177">
        <f t="shared" si="0"/>
        <v>92.307049712394047</v>
      </c>
      <c r="D253" s="177">
        <f t="shared" si="2"/>
        <v>1</v>
      </c>
      <c r="E253" s="178">
        <f>-D253*(Bonds!V242/100)*(1/(1+(Bonds!B242/100)))</f>
        <v>-3.6697247706421232E-4</v>
      </c>
      <c r="F253" s="178">
        <f>-D253*Bonds!$AS$8</f>
        <v>-0.15657756006618387</v>
      </c>
      <c r="G253" s="178">
        <f t="shared" si="1"/>
        <v>-0.49514172028096581</v>
      </c>
    </row>
    <row r="254" spans="1:7">
      <c r="A254" s="180">
        <v>42782</v>
      </c>
      <c r="B254" s="176">
        <f>EXP(-'Yield curve'!B246*$B$9/100)</f>
        <v>0.91429683086958102</v>
      </c>
      <c r="C254" s="177">
        <f t="shared" si="0"/>
        <v>92.343979917827681</v>
      </c>
      <c r="D254" s="177">
        <f t="shared" si="2"/>
        <v>1</v>
      </c>
      <c r="E254" s="178">
        <f>-D254*(Bonds!V243/100)*(1/(1+(Bonds!B243/100)))</f>
        <v>-8.2599118942732776E-4</v>
      </c>
      <c r="F254" s="178">
        <f>-D254*Bonds!$AS$8</f>
        <v>-0.15657756006618387</v>
      </c>
      <c r="G254" s="178">
        <f t="shared" si="1"/>
        <v>-0.49514172028096581</v>
      </c>
    </row>
    <row r="255" spans="1:7">
      <c r="A255" s="180">
        <v>42781</v>
      </c>
      <c r="B255" s="176">
        <f>EXP(-'Yield curve'!B247*$B$9/100)</f>
        <v>0.91512006841869231</v>
      </c>
      <c r="C255" s="177">
        <f t="shared" si="0"/>
        <v>92.427126910287924</v>
      </c>
      <c r="D255" s="177">
        <f t="shared" si="2"/>
        <v>1</v>
      </c>
      <c r="E255" s="178">
        <f>-D255*(Bonds!V244/100)*(1/(1+(Bonds!B244/100)))</f>
        <v>-6.4296867824008915E-4</v>
      </c>
      <c r="F255" s="178">
        <f>-D255*Bonds!$AS$8</f>
        <v>-0.15657756006618387</v>
      </c>
      <c r="G255" s="178">
        <f t="shared" si="1"/>
        <v>-0.49514172028096581</v>
      </c>
    </row>
    <row r="256" spans="1:7">
      <c r="A256" s="180">
        <v>42780</v>
      </c>
      <c r="B256" s="176">
        <f>EXP(-'Yield curve'!B248*$B$9/100)</f>
        <v>0.91576087672332562</v>
      </c>
      <c r="C256" s="177">
        <f t="shared" si="0"/>
        <v>92.491848549055888</v>
      </c>
      <c r="D256" s="177">
        <f t="shared" si="2"/>
        <v>1</v>
      </c>
      <c r="E256" s="178">
        <f>-D256*(Bonds!V245/100)*(1/(1+(Bonds!B245/100)))</f>
        <v>0</v>
      </c>
      <c r="F256" s="178">
        <f>-D256*Bonds!$AS$8</f>
        <v>-0.15657756006618387</v>
      </c>
      <c r="G256" s="178">
        <f t="shared" si="1"/>
        <v>-0.49514172028096581</v>
      </c>
    </row>
    <row r="257" spans="1:7">
      <c r="A257" s="180">
        <v>42779</v>
      </c>
      <c r="B257" s="176">
        <f>EXP(-'Yield curve'!B249*$B$9/100)</f>
        <v>0.91576087672332562</v>
      </c>
      <c r="C257" s="177">
        <f t="shared" si="0"/>
        <v>92.491848549055888</v>
      </c>
      <c r="D257" s="177">
        <f t="shared" si="2"/>
        <v>1</v>
      </c>
      <c r="E257" s="178">
        <f>-D257*(Bonds!V246/100)*(1/(1+(Bonds!B246/100)))</f>
        <v>-2.7573529411765746E-4</v>
      </c>
      <c r="F257" s="178">
        <f>-D257*Bonds!$AS$8</f>
        <v>-0.15657756006618387</v>
      </c>
      <c r="G257" s="178">
        <f t="shared" si="1"/>
        <v>-0.49514172028096581</v>
      </c>
    </row>
    <row r="258" spans="1:7">
      <c r="A258" s="180">
        <v>42776</v>
      </c>
      <c r="B258" s="176">
        <f>EXP(-'Yield curve'!B250*$B$9/100)</f>
        <v>0.91603564619970335</v>
      </c>
      <c r="C258" s="177">
        <f t="shared" si="0"/>
        <v>92.519600266170045</v>
      </c>
      <c r="D258" s="177">
        <f t="shared" si="2"/>
        <v>1</v>
      </c>
      <c r="E258" s="178">
        <f>-D258*(Bonds!V247/100)*(1/(1+(Bonds!B247/100)))</f>
        <v>-2.7581134503998681E-4</v>
      </c>
      <c r="F258" s="178">
        <f>-D258*Bonds!$AS$8</f>
        <v>-0.15657756006618387</v>
      </c>
      <c r="G258" s="178">
        <f t="shared" si="1"/>
        <v>-0.49514172028096581</v>
      </c>
    </row>
    <row r="259" spans="1:7">
      <c r="A259" s="180">
        <v>42775</v>
      </c>
      <c r="B259" s="176">
        <f>EXP(-'Yield curve'!B251*$B$9/100)</f>
        <v>0.91631049811928977</v>
      </c>
      <c r="C259" s="177">
        <f t="shared" si="0"/>
        <v>92.547360310048262</v>
      </c>
      <c r="D259" s="177">
        <f t="shared" si="2"/>
        <v>1</v>
      </c>
      <c r="E259" s="178">
        <f>-D259*(Bonds!V248/100)*(1/(1+(Bonds!B248/100)))</f>
        <v>9.1962479308440199E-5</v>
      </c>
      <c r="F259" s="178">
        <f>-D259*Bonds!$AS$8</f>
        <v>-0.15657756006618387</v>
      </c>
      <c r="G259" s="178">
        <f t="shared" si="1"/>
        <v>-0.49514172028096581</v>
      </c>
    </row>
    <row r="260" spans="1:7">
      <c r="A260" s="180">
        <v>42774</v>
      </c>
      <c r="B260" s="176">
        <f>EXP(-'Yield curve'!B252*$B$9/100)</f>
        <v>0.91621887165087768</v>
      </c>
      <c r="C260" s="177">
        <f t="shared" si="0"/>
        <v>92.53810603673864</v>
      </c>
      <c r="D260" s="177">
        <f t="shared" si="2"/>
        <v>1</v>
      </c>
      <c r="E260" s="178">
        <f>-D260*(Bonds!V249/100)*(1/(1+(Bonds!B249/100)))</f>
        <v>-1.8390804597700759E-4</v>
      </c>
      <c r="F260" s="178">
        <f>-D260*Bonds!$AS$8</f>
        <v>-0.15657756006618387</v>
      </c>
      <c r="G260" s="178">
        <f t="shared" si="1"/>
        <v>-0.49514172028096581</v>
      </c>
    </row>
    <row r="261" spans="1:7">
      <c r="A261" s="180">
        <v>42773</v>
      </c>
      <c r="B261" s="176">
        <f>EXP(-'Yield curve'!B253*$B$9/100)</f>
        <v>0.91640213375080692</v>
      </c>
      <c r="C261" s="177">
        <f t="shared" si="0"/>
        <v>92.556615508831499</v>
      </c>
      <c r="D261" s="177">
        <f t="shared" si="2"/>
        <v>1</v>
      </c>
      <c r="E261" s="178">
        <f>-D261*(Bonds!V250/100)*(1/(1+(Bonds!B250/100)))</f>
        <v>-9.1970937183847944E-5</v>
      </c>
      <c r="F261" s="178">
        <f>-D261*Bonds!$AS$8</f>
        <v>-0.15657756006618387</v>
      </c>
      <c r="G261" s="178">
        <f t="shared" si="1"/>
        <v>-0.49514172028096581</v>
      </c>
    </row>
    <row r="262" spans="1:7">
      <c r="A262" s="180">
        <v>42772</v>
      </c>
      <c r="B262" s="176">
        <f>EXP(-'Yield curve'!B254*$B$9/100)</f>
        <v>0.91649377854634539</v>
      </c>
      <c r="C262" s="177">
        <f t="shared" si="0"/>
        <v>92.56587163318089</v>
      </c>
      <c r="D262" s="177">
        <f t="shared" si="2"/>
        <v>1</v>
      </c>
      <c r="E262" s="178">
        <f>-D262*(Bonds!V251/100)*(1/(1+(Bonds!B251/100)))</f>
        <v>-3.6791758646064133E-4</v>
      </c>
      <c r="F262" s="178">
        <f>-D262*Bonds!$AS$8</f>
        <v>-0.15657756006618387</v>
      </c>
      <c r="G262" s="178">
        <f t="shared" si="1"/>
        <v>-0.49514172028096581</v>
      </c>
    </row>
    <row r="263" spans="1:7">
      <c r="A263" s="180">
        <v>42769</v>
      </c>
      <c r="B263" s="176">
        <f>EXP(-'Yield curve'!B255*$B$9/100)</f>
        <v>0.91686044938704314</v>
      </c>
      <c r="C263" s="177">
        <f t="shared" si="0"/>
        <v>92.602905388091358</v>
      </c>
      <c r="D263" s="177">
        <f t="shared" si="2"/>
        <v>1</v>
      </c>
      <c r="E263" s="178">
        <f>-D263*(Bonds!V252/100)*(1/(1+(Bonds!B252/100)))</f>
        <v>-7.3610599926389464E-4</v>
      </c>
      <c r="F263" s="178">
        <f>-D263*Bonds!$AS$8</f>
        <v>-0.15657756006618387</v>
      </c>
      <c r="G263" s="178">
        <f t="shared" si="1"/>
        <v>-0.49514172028096581</v>
      </c>
    </row>
    <row r="264" spans="1:7">
      <c r="A264" s="180">
        <v>42768</v>
      </c>
      <c r="B264" s="176">
        <f>EXP(-'Yield curve'!B256*$B$9/100)</f>
        <v>0.91759423122015094</v>
      </c>
      <c r="C264" s="177">
        <f t="shared" si="0"/>
        <v>92.677017353235243</v>
      </c>
      <c r="D264" s="177">
        <f t="shared" si="2"/>
        <v>1</v>
      </c>
      <c r="E264" s="178">
        <f>-D264*(Bonds!V253/100)*(1/(1+(Bonds!B253/100)))</f>
        <v>1.0128913443830682E-3</v>
      </c>
      <c r="F264" s="178">
        <f>-D264*Bonds!$AS$8</f>
        <v>-0.15657756006618387</v>
      </c>
      <c r="G264" s="178">
        <f t="shared" si="1"/>
        <v>-0.49514172028096581</v>
      </c>
    </row>
    <row r="265" spans="1:7">
      <c r="A265" s="180">
        <v>42767</v>
      </c>
      <c r="B265" s="176">
        <f>EXP(-'Yield curve'!B257*$B$9/100)</f>
        <v>0.91658543250682167</v>
      </c>
      <c r="C265" s="177">
        <f t="shared" si="0"/>
        <v>92.575128683188993</v>
      </c>
      <c r="D265" s="177">
        <f t="shared" si="2"/>
        <v>1</v>
      </c>
      <c r="E265" s="178">
        <f>-D265*(Bonds!V254/100)*(1/(1+(Bonds!B254/100)))</f>
        <v>0</v>
      </c>
      <c r="F265" s="178">
        <f>-D265*Bonds!$AS$8</f>
        <v>-0.15657756006618387</v>
      </c>
      <c r="G265" s="178">
        <f t="shared" si="1"/>
        <v>-0.49514172028096581</v>
      </c>
    </row>
    <row r="266" spans="1:7">
      <c r="A266" s="175">
        <v>42766</v>
      </c>
      <c r="B266" s="176">
        <f>EXP(-'Yield curve'!B258*$B$9/100)</f>
        <v>0.91658543250682167</v>
      </c>
      <c r="C266" s="177">
        <f t="shared" si="0"/>
        <v>92.575128683188993</v>
      </c>
      <c r="D266" s="177">
        <f t="shared" si="2"/>
        <v>1</v>
      </c>
      <c r="E266" s="178">
        <f>-D266*(Bonds!V255/100)*(1/(1+(Bonds!B255/100)))</f>
        <v>-1.0118664336307719E-3</v>
      </c>
      <c r="F266" s="178">
        <f>-D266*Bonds!$AS$8</f>
        <v>-0.15657756006618387</v>
      </c>
      <c r="G266" s="178">
        <f t="shared" si="1"/>
        <v>-0.49514172028096581</v>
      </c>
    </row>
    <row r="267" spans="1:7">
      <c r="A267" s="175">
        <v>42765</v>
      </c>
      <c r="B267" s="176">
        <f>EXP(-'Yield curve'!B259*$B$9/100)</f>
        <v>0.91759423122015094</v>
      </c>
      <c r="C267" s="177">
        <f t="shared" si="0"/>
        <v>92.677017353235243</v>
      </c>
      <c r="D267" s="177">
        <f t="shared" si="2"/>
        <v>1</v>
      </c>
      <c r="E267" s="178">
        <f>-D267*(Bonds!V256/100)*(1/(1+(Bonds!B256/100)))</f>
        <v>-1.8416206261509735E-4</v>
      </c>
      <c r="F267" s="178">
        <f>-D267*Bonds!$AS$8</f>
        <v>-0.15657756006618387</v>
      </c>
      <c r="G267" s="178">
        <f t="shared" si="1"/>
        <v>-0.49514172028096581</v>
      </c>
    </row>
    <row r="268" spans="1:7">
      <c r="A268" s="175">
        <v>42762</v>
      </c>
      <c r="B268" s="176">
        <f>EXP(-'Yield curve'!B260*$B$9/100)</f>
        <v>0.9177777684195032</v>
      </c>
      <c r="C268" s="177">
        <f t="shared" si="0"/>
        <v>92.695554610369825</v>
      </c>
      <c r="D268" s="177">
        <f t="shared" si="2"/>
        <v>1</v>
      </c>
      <c r="E268" s="178">
        <f>-D268*(Bonds!V257/100)*(1/(1+(Bonds!B257/100)))</f>
        <v>7.3678393811014986E-4</v>
      </c>
      <c r="F268" s="178">
        <f>-D268*Bonds!$AS$8</f>
        <v>-0.15657756006618387</v>
      </c>
      <c r="G268" s="178">
        <f t="shared" si="1"/>
        <v>-0.49514172028096581</v>
      </c>
    </row>
    <row r="269" spans="1:7">
      <c r="A269" s="175">
        <v>42761</v>
      </c>
      <c r="B269" s="176">
        <f>EXP(-'Yield curve'!B261*$B$9/100)</f>
        <v>0.91704383981535209</v>
      </c>
      <c r="C269" s="177">
        <f t="shared" si="0"/>
        <v>92.621427821350565</v>
      </c>
      <c r="D269" s="177">
        <f t="shared" si="2"/>
        <v>1</v>
      </c>
      <c r="E269" s="178">
        <f>-D269*(Bonds!V258/100)*(1/(1+(Bonds!B258/100)))</f>
        <v>-2.4848150193263348E-3</v>
      </c>
      <c r="F269" s="178">
        <f>-D269*Bonds!$AS$8</f>
        <v>-0.15657756006618387</v>
      </c>
      <c r="G269" s="178">
        <f t="shared" si="1"/>
        <v>-0.49514172028096581</v>
      </c>
    </row>
    <row r="270" spans="1:7">
      <c r="A270" s="175">
        <v>42760</v>
      </c>
      <c r="B270" s="176">
        <f>EXP(-'Yield curve'!B262*$B$9/100)</f>
        <v>0.91952320381804376</v>
      </c>
      <c r="C270" s="177">
        <f t="shared" si="0"/>
        <v>92.871843585622415</v>
      </c>
      <c r="D270" s="177">
        <f t="shared" si="2"/>
        <v>1</v>
      </c>
      <c r="E270" s="178">
        <f>-D270*(Bonds!V259/100)*(1/(1+(Bonds!B259/100)))</f>
        <v>-5.535566011624734E-4</v>
      </c>
      <c r="F270" s="178">
        <f>-D270*Bonds!$AS$8</f>
        <v>-0.15657756006618387</v>
      </c>
      <c r="G270" s="178">
        <f t="shared" si="1"/>
        <v>-0.49514172028096581</v>
      </c>
    </row>
    <row r="271" spans="1:7">
      <c r="A271" s="175">
        <v>42759</v>
      </c>
      <c r="B271" s="176">
        <f>EXP(-'Yield curve'!B263*$B$9/100)</f>
        <v>0.920075083287619</v>
      </c>
      <c r="C271" s="177">
        <f t="shared" si="0"/>
        <v>92.927583412049515</v>
      </c>
      <c r="D271" s="177">
        <f t="shared" si="2"/>
        <v>1</v>
      </c>
      <c r="E271" s="178">
        <f>-D271*(Bonds!V260/100)*(1/(1+(Bonds!B260/100)))</f>
        <v>-9.2310532631771319E-5</v>
      </c>
      <c r="F271" s="178">
        <f>-D271*Bonds!$AS$8</f>
        <v>-0.15657756006618387</v>
      </c>
      <c r="G271" s="178">
        <f t="shared" si="1"/>
        <v>-0.49514172028096581</v>
      </c>
    </row>
    <row r="272" spans="1:7">
      <c r="A272" s="175">
        <v>42758</v>
      </c>
      <c r="B272" s="176">
        <f>EXP(-'Yield curve'!B264*$B$9/100)</f>
        <v>0.92016709539647656</v>
      </c>
      <c r="C272" s="177">
        <f t="shared" si="0"/>
        <v>92.936876635044129</v>
      </c>
      <c r="D272" s="177">
        <f t="shared" si="2"/>
        <v>1</v>
      </c>
      <c r="E272" s="178">
        <f>-D272*(Bonds!V261/100)*(1/(1+(Bonds!B261/100)))</f>
        <v>3.6927621861151358E-4</v>
      </c>
      <c r="F272" s="178">
        <f>-D272*Bonds!$AS$8</f>
        <v>-0.15657756006618387</v>
      </c>
      <c r="G272" s="178">
        <f t="shared" si="1"/>
        <v>-0.49514172028096581</v>
      </c>
    </row>
    <row r="273" spans="1:7">
      <c r="A273" s="175">
        <v>42755</v>
      </c>
      <c r="B273" s="176">
        <f>EXP(-'Yield curve'!B265*$B$9/100)</f>
        <v>0.91979910216187144</v>
      </c>
      <c r="C273" s="177">
        <f t="shared" si="0"/>
        <v>92.899709318349011</v>
      </c>
      <c r="D273" s="177">
        <f t="shared" si="2"/>
        <v>1</v>
      </c>
      <c r="E273" s="178">
        <f>-D273*(Bonds!V262/100)*(1/(1+(Bonds!B262/100)))</f>
        <v>-4.6142488002952147E-4</v>
      </c>
      <c r="F273" s="178">
        <f>-D273*Bonds!$AS$8</f>
        <v>-0.15657756006618387</v>
      </c>
      <c r="G273" s="178">
        <f t="shared" si="1"/>
        <v>-0.49514172028096581</v>
      </c>
    </row>
    <row r="274" spans="1:7">
      <c r="A274" s="175">
        <v>42754</v>
      </c>
      <c r="B274" s="176">
        <f>EXP(-'Yield curve'!B266*$B$9/100)</f>
        <v>0.920259116707005</v>
      </c>
      <c r="C274" s="177">
        <f t="shared" si="0"/>
        <v>92.94617078740751</v>
      </c>
      <c r="D274" s="177">
        <f t="shared" si="2"/>
        <v>1</v>
      </c>
      <c r="E274" s="178">
        <f>-D274*(Bonds!V263/100)*(1/(1+(Bonds!B263/100)))</f>
        <v>1.8465515649524118E-4</v>
      </c>
      <c r="F274" s="178">
        <f>-D274*Bonds!$AS$8</f>
        <v>-0.15657756006618387</v>
      </c>
      <c r="G274" s="178">
        <f t="shared" si="1"/>
        <v>-0.49514172028096581</v>
      </c>
    </row>
    <row r="275" spans="1:7">
      <c r="A275" s="175">
        <v>42753</v>
      </c>
      <c r="B275" s="176">
        <f>EXP(-'Yield curve'!B267*$B$9/100)</f>
        <v>0.920075083287619</v>
      </c>
      <c r="C275" s="177">
        <f t="shared" si="0"/>
        <v>92.927583412049515</v>
      </c>
      <c r="D275" s="177">
        <f t="shared" si="2"/>
        <v>1</v>
      </c>
      <c r="E275" s="178">
        <f>-D275*(Bonds!V264/100)*(1/(1+(Bonds!B264/100)))</f>
        <v>-9.2310532631771319E-5</v>
      </c>
      <c r="F275" s="178">
        <f>-D275*Bonds!$AS$8</f>
        <v>-0.15657756006618387</v>
      </c>
      <c r="G275" s="178">
        <f t="shared" si="1"/>
        <v>-0.49514172028096581</v>
      </c>
    </row>
    <row r="276" spans="1:7">
      <c r="A276" s="175">
        <v>42752</v>
      </c>
      <c r="B276" s="176">
        <f>EXP(-'Yield curve'!B268*$B$9/100)</f>
        <v>0.92016709539647656</v>
      </c>
      <c r="C276" s="177">
        <f t="shared" si="0"/>
        <v>92.936876635044129</v>
      </c>
      <c r="D276" s="177">
        <f t="shared" si="2"/>
        <v>1</v>
      </c>
      <c r="E276" s="178">
        <f>-D276*(Bonds!V265/100)*(1/(1+(Bonds!B265/100)))</f>
        <v>9.2319054652878396E-5</v>
      </c>
      <c r="F276" s="178">
        <f>-D276*Bonds!$AS$8</f>
        <v>-0.15657756006618387</v>
      </c>
      <c r="G276" s="178">
        <f t="shared" si="1"/>
        <v>-0.49514172028096581</v>
      </c>
    </row>
    <row r="277" spans="1:7">
      <c r="A277" s="175">
        <v>42751</v>
      </c>
      <c r="B277" s="176">
        <f>EXP(-'Yield curve'!B269*$B$9/100)</f>
        <v>0.920075083287619</v>
      </c>
      <c r="C277" s="177">
        <f t="shared" si="0"/>
        <v>92.927583412049515</v>
      </c>
      <c r="D277" s="177">
        <f t="shared" si="2"/>
        <v>1</v>
      </c>
      <c r="E277" s="178">
        <f>-D277*(Bonds!V266/100)*(1/(1+(Bonds!B266/100)))</f>
        <v>2.76931597895314E-4</v>
      </c>
      <c r="F277" s="178">
        <f>-D277*Bonds!$AS$8</f>
        <v>-0.15657756006618387</v>
      </c>
      <c r="G277" s="178">
        <f t="shared" si="1"/>
        <v>-0.49514172028096581</v>
      </c>
    </row>
    <row r="278" spans="1:7">
      <c r="A278" s="175">
        <v>42748</v>
      </c>
      <c r="B278" s="176">
        <f>EXP(-'Yield curve'!B270*$B$9/100)</f>
        <v>0.91979910216187144</v>
      </c>
      <c r="C278" s="177">
        <f t="shared" si="0"/>
        <v>92.899709318349011</v>
      </c>
      <c r="D278" s="177">
        <f t="shared" si="2"/>
        <v>1</v>
      </c>
      <c r="E278" s="178">
        <f>-D278*(Bonds!V267/100)*(1/(1+(Bonds!B267/100)))</f>
        <v>1.8456995201182496E-4</v>
      </c>
      <c r="F278" s="178">
        <f>-D278*Bonds!$AS$8</f>
        <v>-0.15657756006618387</v>
      </c>
      <c r="G278" s="178">
        <f t="shared" si="1"/>
        <v>-0.49514172028096581</v>
      </c>
    </row>
    <row r="279" spans="1:7">
      <c r="A279" s="175">
        <v>42747</v>
      </c>
      <c r="B279" s="176">
        <f>EXP(-'Yield curve'!B271*$B$9/100)</f>
        <v>0.91961516073619476</v>
      </c>
      <c r="C279" s="177">
        <f t="shared" si="0"/>
        <v>92.881131234355664</v>
      </c>
      <c r="D279" s="177">
        <f t="shared" si="2"/>
        <v>1</v>
      </c>
      <c r="E279" s="178">
        <f>-D279*(Bonds!V268/100)*(1/(1+(Bonds!B268/100)))</f>
        <v>1.8453589223103498E-4</v>
      </c>
      <c r="F279" s="178">
        <f>-D279*Bonds!$AS$8</f>
        <v>-0.15657756006618387</v>
      </c>
      <c r="G279" s="178">
        <f t="shared" si="1"/>
        <v>-0.49514172028096581</v>
      </c>
    </row>
    <row r="280" spans="1:7">
      <c r="A280" s="175">
        <v>42746</v>
      </c>
      <c r="B280" s="176">
        <f>EXP(-'Yield curve'!B272*$B$9/100)</f>
        <v>0.91943125609512466</v>
      </c>
      <c r="C280" s="177">
        <f t="shared" si="0"/>
        <v>92.862556865607587</v>
      </c>
      <c r="D280" s="177">
        <f t="shared" si="2"/>
        <v>1</v>
      </c>
      <c r="E280" s="178">
        <f>-D280*(Bonds!V269/100)*(1/(1+(Bonds!B269/100)))</f>
        <v>-3.6900369003690887E-4</v>
      </c>
      <c r="F280" s="178">
        <f>-D280*Bonds!$AS$8</f>
        <v>-0.15657756006618387</v>
      </c>
      <c r="G280" s="178">
        <f t="shared" si="1"/>
        <v>-0.49514172028096581</v>
      </c>
    </row>
    <row r="281" spans="1:7">
      <c r="A281" s="180">
        <v>42745</v>
      </c>
      <c r="B281" s="176">
        <f>EXP(-'Yield curve'!B273*$B$9/100)</f>
        <v>0.91979910216187144</v>
      </c>
      <c r="C281" s="177">
        <f t="shared" si="0"/>
        <v>92.899709318349011</v>
      </c>
      <c r="D281" s="177">
        <f t="shared" si="2"/>
        <v>1</v>
      </c>
      <c r="E281" s="178">
        <f>-D281*(Bonds!V270/100)*(1/(1+(Bonds!B270/100)))</f>
        <v>1.1997046880767885E-3</v>
      </c>
      <c r="F281" s="178">
        <f>-D281*Bonds!$AS$8</f>
        <v>-0.15657756006618387</v>
      </c>
      <c r="G281" s="178">
        <f t="shared" si="1"/>
        <v>-0.49514172028096581</v>
      </c>
    </row>
    <row r="282" spans="1:7">
      <c r="A282" s="180">
        <v>42744</v>
      </c>
      <c r="B282" s="176">
        <f>EXP(-'Yield curve'!B274*$B$9/100)</f>
        <v>0.91860414022261205</v>
      </c>
      <c r="C282" s="177">
        <f t="shared" si="0"/>
        <v>92.779018162483823</v>
      </c>
      <c r="D282" s="177">
        <f t="shared" si="2"/>
        <v>1</v>
      </c>
      <c r="E282" s="178">
        <f>-D282*(Bonds!V271/100)*(1/(1+(Bonds!B271/100)))</f>
        <v>-1.2904415153470418E-3</v>
      </c>
      <c r="F282" s="178">
        <f>-D282*Bonds!$AS$8</f>
        <v>-0.15657756006618387</v>
      </c>
      <c r="G282" s="178">
        <f t="shared" si="1"/>
        <v>-0.49514172028096581</v>
      </c>
    </row>
    <row r="283" spans="1:7">
      <c r="A283" s="180">
        <v>42741</v>
      </c>
      <c r="B283" s="176">
        <f>EXP(-'Yield curve'!B275*$B$9/100)</f>
        <v>0.91989108667123642</v>
      </c>
      <c r="C283" s="177">
        <f t="shared" si="0"/>
        <v>92.908999753794873</v>
      </c>
      <c r="D283" s="177">
        <f t="shared" si="2"/>
        <v>1</v>
      </c>
      <c r="E283" s="178">
        <f>-D283*(Bonds!V272/100)*(1/(1+(Bonds!B272/100)))</f>
        <v>1.8458698661743953E-4</v>
      </c>
      <c r="F283" s="178">
        <f>-D283*Bonds!$AS$8</f>
        <v>-0.15657756006618387</v>
      </c>
      <c r="G283" s="178">
        <f t="shared" si="1"/>
        <v>-0.49514172028096581</v>
      </c>
    </row>
    <row r="284" spans="1:7">
      <c r="A284" s="180">
        <v>42740</v>
      </c>
      <c r="B284" s="176">
        <f>EXP(-'Yield curve'!B276*$B$9/100)</f>
        <v>0.91970712685049749</v>
      </c>
      <c r="C284" s="177">
        <f t="shared" si="0"/>
        <v>92.890419811900244</v>
      </c>
      <c r="D284" s="177">
        <f t="shared" si="2"/>
        <v>1</v>
      </c>
      <c r="E284" s="178">
        <f>-D284*(Bonds!V273/100)*(1/(1+(Bonds!B273/100)))</f>
        <v>1.845529205499802E-4</v>
      </c>
      <c r="F284" s="178">
        <f>-D284*Bonds!$AS$8</f>
        <v>-0.15657756006618387</v>
      </c>
      <c r="G284" s="178">
        <f t="shared" si="1"/>
        <v>-0.49514172028096581</v>
      </c>
    </row>
    <row r="285" spans="1:7">
      <c r="A285" s="180">
        <v>42739</v>
      </c>
      <c r="B285" s="176">
        <f>EXP(-'Yield curve'!B277*$B$9/100)</f>
        <v>0.91952320381804376</v>
      </c>
      <c r="C285" s="177">
        <f t="shared" si="0"/>
        <v>92.871843585622415</v>
      </c>
      <c r="D285" s="177">
        <f t="shared" si="2"/>
        <v>1</v>
      </c>
      <c r="E285" s="178">
        <f>-D285*(Bonds!V274/100)*(1/(1+(Bonds!B274/100)))</f>
        <v>9.2259433527076162E-5</v>
      </c>
      <c r="F285" s="178">
        <f>-D285*Bonds!$AS$8</f>
        <v>-0.15657756006618387</v>
      </c>
      <c r="G285" s="178">
        <f t="shared" si="1"/>
        <v>-0.49514172028096581</v>
      </c>
    </row>
    <row r="286" spans="1:7">
      <c r="A286" s="180">
        <v>42738</v>
      </c>
      <c r="B286" s="176">
        <f>EXP(-'Yield curve'!B278*$B$9/100)</f>
        <v>0.91943125609512466</v>
      </c>
      <c r="C286" s="177">
        <f t="shared" si="0"/>
        <v>92.862556865607587</v>
      </c>
      <c r="D286" s="177">
        <f t="shared" si="2"/>
        <v>1</v>
      </c>
      <c r="E286" s="178">
        <f>-D286*(Bonds!V275/100)*(1/(1+(Bonds!B275/100)))</f>
        <v>4.6125461254611564E-4</v>
      </c>
      <c r="F286" s="178">
        <f>-D286*Bonds!$AS$8</f>
        <v>-0.15657756006618387</v>
      </c>
      <c r="G286" s="178">
        <f t="shared" si="1"/>
        <v>-0.49514172028096581</v>
      </c>
    </row>
    <row r="287" spans="1:7">
      <c r="A287" s="180">
        <v>42734</v>
      </c>
      <c r="B287" s="176">
        <f>EXP(-'Yield curve'!B279*$B$9/100)</f>
        <v>0.91897165537683168</v>
      </c>
      <c r="C287" s="177">
        <f t="shared" si="0"/>
        <v>92.816137193060001</v>
      </c>
      <c r="D287" s="177">
        <f t="shared" si="2"/>
        <v>1</v>
      </c>
      <c r="E287" s="178">
        <f>-D287*(Bonds!V276/100)*(1/(1+(Bonds!B276/100)))</f>
        <v>7.3766712770862212E-4</v>
      </c>
      <c r="F287" s="178">
        <f>-D287*Bonds!$AS$8</f>
        <v>-0.15657756006618387</v>
      </c>
      <c r="G287" s="178">
        <f t="shared" si="1"/>
        <v>-0.49514172028096581</v>
      </c>
    </row>
    <row r="288" spans="1:7">
      <c r="A288" s="175">
        <v>42733</v>
      </c>
      <c r="B288" s="176">
        <f>EXP(-'Yield curve'!B280*$B$9/100)</f>
        <v>0.91823677204505672</v>
      </c>
      <c r="C288" s="177">
        <f t="shared" si="0"/>
        <v>92.741913976550734</v>
      </c>
      <c r="D288" s="177">
        <f t="shared" si="2"/>
        <v>1</v>
      </c>
      <c r="E288" s="178">
        <f>-D288*(Bonds!V277/100)*(1/(1+(Bonds!B277/100)))</f>
        <v>9.2140422003130813E-5</v>
      </c>
      <c r="F288" s="178">
        <f>-D288*Bonds!$AS$8</f>
        <v>-0.15657756006618387</v>
      </c>
      <c r="G288" s="178">
        <f t="shared" si="1"/>
        <v>-0.49514172028096581</v>
      </c>
    </row>
    <row r="289" spans="1:7">
      <c r="A289" s="175">
        <v>42732</v>
      </c>
      <c r="B289" s="176">
        <f>EXP(-'Yield curve'!B281*$B$9/100)</f>
        <v>0.9181449529588831</v>
      </c>
      <c r="C289" s="177">
        <f t="shared" si="0"/>
        <v>92.73264024884719</v>
      </c>
      <c r="D289" s="177">
        <f t="shared" si="2"/>
        <v>1</v>
      </c>
      <c r="E289" s="178">
        <f>-D289*(Bonds!V278/100)*(1/(1+(Bonds!B278/100)))</f>
        <v>4.6065966463977066E-4</v>
      </c>
      <c r="F289" s="178">
        <f>-D289*Bonds!$AS$8</f>
        <v>-0.15657756006618387</v>
      </c>
      <c r="G289" s="178">
        <f t="shared" si="1"/>
        <v>-0.49514172028096581</v>
      </c>
    </row>
    <row r="290" spans="1:7">
      <c r="A290" s="175">
        <v>42731</v>
      </c>
      <c r="B290" s="176">
        <f>EXP(-'Yield curve'!B282*$B$9/100)</f>
        <v>0.91768599523139704</v>
      </c>
      <c r="C290" s="177">
        <f t="shared" si="0"/>
        <v>92.686285518371108</v>
      </c>
      <c r="D290" s="177">
        <f t="shared" si="2"/>
        <v>1</v>
      </c>
      <c r="E290" s="178">
        <f>-D290*(Bonds!V279/100)*(1/(1+(Bonds!B279/100)))</f>
        <v>-3.6835804401877837E-4</v>
      </c>
      <c r="F290" s="178">
        <f>-D290*Bonds!$AS$8</f>
        <v>-0.15657756006618387</v>
      </c>
      <c r="G290" s="178">
        <f t="shared" si="1"/>
        <v>-0.49514172028096581</v>
      </c>
    </row>
    <row r="291" spans="1:7">
      <c r="A291" s="175">
        <v>42730</v>
      </c>
      <c r="B291" s="176">
        <f>EXP(-'Yield curve'!B283*$B$9/100)</f>
        <v>0.91805314305415886</v>
      </c>
      <c r="C291" s="177">
        <f t="shared" si="0"/>
        <v>92.723367448470043</v>
      </c>
      <c r="D291" s="177">
        <f t="shared" si="2"/>
        <v>1</v>
      </c>
      <c r="E291" s="178">
        <f>-D291*(Bonds!V280/100)*(1/(1+(Bonds!B280/100)))</f>
        <v>1.8424689083371324E-4</v>
      </c>
      <c r="F291" s="178">
        <f>-D291*Bonds!$AS$8</f>
        <v>-0.15657756006618387</v>
      </c>
      <c r="G291" s="178">
        <f t="shared" si="1"/>
        <v>-0.49514172028096581</v>
      </c>
    </row>
    <row r="292" spans="1:7">
      <c r="A292" s="175">
        <v>42727</v>
      </c>
      <c r="B292" s="176">
        <f>EXP(-'Yield curve'!B284*$B$9/100)</f>
        <v>0.9178695507853869</v>
      </c>
      <c r="C292" s="177">
        <f t="shared" si="0"/>
        <v>92.704824629324079</v>
      </c>
      <c r="D292" s="177">
        <f t="shared" si="2"/>
        <v>1</v>
      </c>
      <c r="E292" s="178">
        <f>-D292*(Bonds!V281/100)*(1/(1+(Bonds!B281/100)))</f>
        <v>-1.8421295017039303E-4</v>
      </c>
      <c r="F292" s="178">
        <f>-D292*Bonds!$AS$8</f>
        <v>-0.15657756006618387</v>
      </c>
      <c r="G292" s="178">
        <f t="shared" si="1"/>
        <v>-0.49514172028096581</v>
      </c>
    </row>
    <row r="293" spans="1:7">
      <c r="A293" s="175">
        <v>42726</v>
      </c>
      <c r="B293" s="176">
        <f>EXP(-'Yield curve'!B285*$B$9/100)</f>
        <v>0.91805314305415886</v>
      </c>
      <c r="C293" s="177">
        <f t="shared" si="0"/>
        <v>92.723367448470043</v>
      </c>
      <c r="D293" s="177">
        <f t="shared" si="2"/>
        <v>1</v>
      </c>
      <c r="E293" s="178">
        <f>-D293*(Bonds!V282/100)*(1/(1+(Bonds!B282/100)))</f>
        <v>2.7637033625056993E-4</v>
      </c>
      <c r="F293" s="178">
        <f>-D293*Bonds!$AS$8</f>
        <v>-0.15657756006618387</v>
      </c>
      <c r="G293" s="178">
        <f t="shared" si="1"/>
        <v>-0.49514172028096581</v>
      </c>
    </row>
    <row r="294" spans="1:7">
      <c r="A294" s="175">
        <v>42725</v>
      </c>
      <c r="B294" s="176">
        <f>EXP(-'Yield curve'!B286*$B$9/100)</f>
        <v>0.9177777684195032</v>
      </c>
      <c r="C294" s="177">
        <f t="shared" si="0"/>
        <v>92.695554610369825</v>
      </c>
      <c r="D294" s="177">
        <f t="shared" si="2"/>
        <v>1</v>
      </c>
      <c r="E294" s="178">
        <f>-D294*(Bonds!V283/100)*(1/(1+(Bonds!B283/100)))</f>
        <v>-1.8419598452753335E-4</v>
      </c>
      <c r="F294" s="178">
        <f>-D294*Bonds!$AS$8</f>
        <v>-0.15657756006618387</v>
      </c>
      <c r="G294" s="178">
        <f t="shared" si="1"/>
        <v>-0.49514172028096581</v>
      </c>
    </row>
    <row r="295" spans="1:7">
      <c r="A295" s="175">
        <v>42724</v>
      </c>
      <c r="B295" s="176">
        <f>EXP(-'Yield curve'!B287*$B$9/100)</f>
        <v>0.91796134232996618</v>
      </c>
      <c r="C295" s="177">
        <f t="shared" si="0"/>
        <v>92.714095575326581</v>
      </c>
      <c r="D295" s="177">
        <f t="shared" si="2"/>
        <v>1</v>
      </c>
      <c r="E295" s="178">
        <f>-D295*(Bonds!V284/100)*(1/(1+(Bonds!B284/100)))</f>
        <v>-9.2114959469415884E-5</v>
      </c>
      <c r="F295" s="178">
        <f>-D295*Bonds!$AS$8</f>
        <v>-0.15657756006618387</v>
      </c>
      <c r="G295" s="178">
        <f t="shared" si="1"/>
        <v>-0.49514172028096581</v>
      </c>
    </row>
    <row r="296" spans="1:7">
      <c r="A296" s="175">
        <v>42723</v>
      </c>
      <c r="B296" s="176">
        <f>EXP(-'Yield curve'!B288*$B$9/100)</f>
        <v>0.91805314305415886</v>
      </c>
      <c r="C296" s="177">
        <f t="shared" si="0"/>
        <v>92.723367448470043</v>
      </c>
      <c r="D296" s="177">
        <f t="shared" si="2"/>
        <v>1</v>
      </c>
      <c r="E296" s="178">
        <f>-D296*(Bonds!V285/100)*(1/(1+(Bonds!B285/100)))</f>
        <v>-1.8424689083372964E-4</v>
      </c>
      <c r="F296" s="178">
        <f>-D296*Bonds!$AS$8</f>
        <v>-0.15657756006618387</v>
      </c>
      <c r="G296" s="178">
        <f t="shared" si="1"/>
        <v>-0.49514172028096581</v>
      </c>
    </row>
    <row r="297" spans="1:7">
      <c r="A297" s="175">
        <v>42720</v>
      </c>
      <c r="B297" s="176">
        <f>EXP(-'Yield curve'!B289*$B$9/100)</f>
        <v>0.91823677204505672</v>
      </c>
      <c r="C297" s="177">
        <f t="shared" si="0"/>
        <v>92.741913976550734</v>
      </c>
      <c r="D297" s="177">
        <f t="shared" si="2"/>
        <v>1</v>
      </c>
      <c r="E297" s="178">
        <f>-D297*(Bonds!V286/100)*(1/(1+(Bonds!B286/100)))</f>
        <v>6.4498295402193209E-4</v>
      </c>
      <c r="F297" s="178">
        <f>-D297*Bonds!$AS$8</f>
        <v>-0.15657756006618387</v>
      </c>
      <c r="G297" s="178">
        <f t="shared" si="1"/>
        <v>-0.49514172028096581</v>
      </c>
    </row>
    <row r="298" spans="1:7">
      <c r="A298" s="175">
        <v>42719</v>
      </c>
      <c r="B298" s="176">
        <f>EXP(-'Yield curve'!B290*$B$9/100)</f>
        <v>0.91759423122015094</v>
      </c>
      <c r="C298" s="177">
        <f t="shared" si="0"/>
        <v>92.677017353235243</v>
      </c>
      <c r="D298" s="177">
        <f t="shared" si="2"/>
        <v>1</v>
      </c>
      <c r="E298" s="178">
        <f>-D298*(Bonds!V287/100)*(1/(1+(Bonds!B287/100)))</f>
        <v>0</v>
      </c>
      <c r="F298" s="178">
        <f>-D298*Bonds!$AS$8</f>
        <v>-0.15657756006618387</v>
      </c>
      <c r="G298" s="178">
        <f t="shared" si="1"/>
        <v>-0.49514172028096581</v>
      </c>
    </row>
    <row r="299" spans="1:7">
      <c r="A299" s="175">
        <v>42718</v>
      </c>
      <c r="B299" s="176">
        <f>EXP(-'Yield curve'!B291*$B$9/100)</f>
        <v>0.91759423122015094</v>
      </c>
      <c r="C299" s="177">
        <f t="shared" si="0"/>
        <v>92.677017353235243</v>
      </c>
      <c r="D299" s="177">
        <f t="shared" si="2"/>
        <v>1</v>
      </c>
      <c r="E299" s="178">
        <f>-D299*(Bonds!V288/100)*(1/(1+(Bonds!B288/100)))</f>
        <v>8.2872928176795451E-4</v>
      </c>
      <c r="F299" s="178">
        <f>-D299*Bonds!$AS$8</f>
        <v>-0.15657756006618387</v>
      </c>
      <c r="G299" s="178">
        <f t="shared" si="1"/>
        <v>-0.49514172028096581</v>
      </c>
    </row>
    <row r="300" spans="1:7">
      <c r="A300" s="175">
        <v>42717</v>
      </c>
      <c r="B300" s="176">
        <f>EXP(-'Yield curve'!B292*$B$9/100)</f>
        <v>0.91676876792625384</v>
      </c>
      <c r="C300" s="177">
        <f t="shared" si="0"/>
        <v>92.593645560551636</v>
      </c>
      <c r="D300" s="177">
        <f t="shared" si="2"/>
        <v>1</v>
      </c>
      <c r="E300" s="178">
        <f>-D300*(Bonds!V289/100)*(1/(1+(Bonds!B289/100)))</f>
        <v>-9.2004784248778964E-5</v>
      </c>
      <c r="F300" s="178">
        <f>-D300*Bonds!$AS$8</f>
        <v>-0.15657756006618387</v>
      </c>
      <c r="G300" s="178">
        <f t="shared" si="1"/>
        <v>-0.49514172028096581</v>
      </c>
    </row>
    <row r="301" spans="1:7">
      <c r="A301" s="175">
        <v>42716</v>
      </c>
      <c r="B301" s="176">
        <f>EXP(-'Yield curve'!B293*$B$9/100)</f>
        <v>0.91686044938704314</v>
      </c>
      <c r="C301" s="177">
        <f t="shared" si="0"/>
        <v>92.602905388091358</v>
      </c>
      <c r="D301" s="177">
        <f t="shared" si="2"/>
        <v>1</v>
      </c>
      <c r="E301" s="178">
        <f>-D301*(Bonds!V290/100)*(1/(1+(Bonds!B290/100)))</f>
        <v>6.4409274935590987E-4</v>
      </c>
      <c r="F301" s="178">
        <f>-D301*Bonds!$AS$8</f>
        <v>-0.15657756006618387</v>
      </c>
      <c r="G301" s="178">
        <f t="shared" si="1"/>
        <v>-0.49514172028096581</v>
      </c>
    </row>
    <row r="302" spans="1:7">
      <c r="A302" s="175">
        <v>42713</v>
      </c>
      <c r="B302" s="176">
        <f>EXP(-'Yield curve'!B294*$B$9/100)</f>
        <v>0.91621887165087768</v>
      </c>
      <c r="C302" s="177">
        <f t="shared" si="0"/>
        <v>92.53810603673864</v>
      </c>
      <c r="D302" s="177">
        <f t="shared" si="2"/>
        <v>1</v>
      </c>
      <c r="E302" s="178">
        <f>-D302*(Bonds!V291/100)*(1/(1+(Bonds!B291/100)))</f>
        <v>4.5977011494253528E-4</v>
      </c>
      <c r="F302" s="178">
        <f>-D302*Bonds!$AS$8</f>
        <v>-0.15657756006618387</v>
      </c>
      <c r="G302" s="178">
        <f t="shared" si="1"/>
        <v>-0.49514172028096581</v>
      </c>
    </row>
    <row r="303" spans="1:7">
      <c r="A303" s="180">
        <v>42712</v>
      </c>
      <c r="B303" s="176">
        <f>EXP(-'Yield curve'!B295*$B$9/100)</f>
        <v>0.91576087672332562</v>
      </c>
      <c r="C303" s="177">
        <f t="shared" si="0"/>
        <v>92.491848549055888</v>
      </c>
      <c r="D303" s="177">
        <f t="shared" si="2"/>
        <v>1</v>
      </c>
      <c r="E303" s="178">
        <f>-D303*(Bonds!V292/100)*(1/(1+(Bonds!B292/100)))</f>
        <v>9.1911764705880387E-5</v>
      </c>
      <c r="F303" s="178">
        <f>-D303*Bonds!$AS$8</f>
        <v>-0.15657756006618387</v>
      </c>
      <c r="G303" s="178">
        <f t="shared" si="1"/>
        <v>-0.49514172028096581</v>
      </c>
    </row>
    <row r="304" spans="1:7">
      <c r="A304" s="180">
        <v>42711</v>
      </c>
      <c r="B304" s="176">
        <f>EXP(-'Yield curve'!B296*$B$9/100)</f>
        <v>0.91566930521430501</v>
      </c>
      <c r="C304" s="177">
        <f t="shared" si="0"/>
        <v>92.482599826644801</v>
      </c>
      <c r="D304" s="177">
        <f t="shared" si="2"/>
        <v>1</v>
      </c>
      <c r="E304" s="178">
        <f>-D304*(Bonds!V293/100)*(1/(1+(Bonds!B293/100)))</f>
        <v>4.5951658854883682E-4</v>
      </c>
      <c r="F304" s="178">
        <f>-D304*Bonds!$AS$8</f>
        <v>-0.15657756006618387</v>
      </c>
      <c r="G304" s="178">
        <f t="shared" si="1"/>
        <v>-0.49514172028096581</v>
      </c>
    </row>
    <row r="305" spans="1:7">
      <c r="A305" s="180">
        <v>42710</v>
      </c>
      <c r="B305" s="176">
        <f>EXP(-'Yield curve'!B297*$B$9/100)</f>
        <v>0.91521158500128696</v>
      </c>
      <c r="C305" s="177">
        <f t="shared" si="0"/>
        <v>92.43637008512998</v>
      </c>
      <c r="D305" s="177">
        <f t="shared" si="2"/>
        <v>1</v>
      </c>
      <c r="E305" s="178">
        <f>-D305*(Bonds!V294/100)*(1/(1+(Bonds!B294/100)))</f>
        <v>5.511666360463025E-4</v>
      </c>
      <c r="F305" s="178">
        <f>-D305*Bonds!$AS$8</f>
        <v>-0.15657756006618387</v>
      </c>
      <c r="G305" s="178">
        <f t="shared" si="1"/>
        <v>-0.49514172028096581</v>
      </c>
    </row>
    <row r="306" spans="1:7">
      <c r="A306" s="180">
        <v>42709</v>
      </c>
      <c r="B306" s="176">
        <f>EXP(-'Yield curve'!B298*$B$9/100)</f>
        <v>0.91466262275542887</v>
      </c>
      <c r="C306" s="177">
        <f t="shared" si="0"/>
        <v>92.380924898298318</v>
      </c>
      <c r="D306" s="177">
        <f t="shared" si="2"/>
        <v>1</v>
      </c>
      <c r="E306" s="178">
        <f>-D306*(Bonds!V295/100)*(1/(1+(Bonds!B295/100)))</f>
        <v>0</v>
      </c>
      <c r="F306" s="178">
        <f>-D306*Bonds!$AS$8</f>
        <v>-0.15657756006618387</v>
      </c>
      <c r="G306" s="178">
        <f t="shared" si="1"/>
        <v>-0.49514172028096581</v>
      </c>
    </row>
    <row r="307" spans="1:7">
      <c r="A307" s="180">
        <v>42706</v>
      </c>
      <c r="B307" s="176">
        <f>EXP(-'Yield curve'!B299*$B$9/100)</f>
        <v>0.91466262275542887</v>
      </c>
      <c r="C307" s="177">
        <f t="shared" si="0"/>
        <v>92.380924898298318</v>
      </c>
      <c r="D307" s="177">
        <f t="shared" si="2"/>
        <v>1</v>
      </c>
      <c r="E307" s="178">
        <f>-D307*(Bonds!V296/100)*(1/(1+(Bonds!B296/100)))</f>
        <v>-3.672420124862206E-4</v>
      </c>
      <c r="F307" s="178">
        <f>-D307*Bonds!$AS$8</f>
        <v>-0.15657756006618387</v>
      </c>
      <c r="G307" s="178">
        <f t="shared" si="1"/>
        <v>-0.49514172028096581</v>
      </c>
    </row>
    <row r="308" spans="1:7">
      <c r="A308" s="180">
        <v>42705</v>
      </c>
      <c r="B308" s="176">
        <f>EXP(-'Yield curve'!B300*$B$9/100)</f>
        <v>0.91502856098729823</v>
      </c>
      <c r="C308" s="177">
        <f t="shared" si="0"/>
        <v>92.417884659717117</v>
      </c>
      <c r="D308" s="177">
        <f t="shared" si="2"/>
        <v>1</v>
      </c>
      <c r="E308" s="178">
        <f>-D308*(Bonds!V297/100)*(1/(1+(Bonds!B297/100)))</f>
        <v>6.4290962527551896E-4</v>
      </c>
      <c r="F308" s="178">
        <f>-D308*Bonds!$AS$8</f>
        <v>-0.15657756006618387</v>
      </c>
      <c r="G308" s="178">
        <f t="shared" si="1"/>
        <v>-0.49514172028096581</v>
      </c>
    </row>
    <row r="309" spans="1:7">
      <c r="A309" s="175">
        <v>42704</v>
      </c>
      <c r="B309" s="176">
        <f>EXP(-'Yield curve'!B301*$B$9/100)</f>
        <v>0.9143882651243046</v>
      </c>
      <c r="C309" s="177">
        <f t="shared" si="0"/>
        <v>92.353214777554768</v>
      </c>
      <c r="D309" s="177">
        <f t="shared" si="2"/>
        <v>1</v>
      </c>
      <c r="E309" s="178">
        <f>-D309*(Bonds!V298/100)*(1/(1+(Bonds!B298/100)))</f>
        <v>9.1785222579179103E-5</v>
      </c>
      <c r="F309" s="178">
        <f>-D309*Bonds!$AS$8</f>
        <v>-0.15657756006618387</v>
      </c>
      <c r="G309" s="178">
        <f t="shared" si="1"/>
        <v>-0.49514172028096581</v>
      </c>
    </row>
    <row r="310" spans="1:7">
      <c r="A310" s="175">
        <v>42703</v>
      </c>
      <c r="B310" s="176">
        <f>EXP(-'Yield curve'!B302*$B$9/100)</f>
        <v>0.91429683086958102</v>
      </c>
      <c r="C310" s="177">
        <f t="shared" si="0"/>
        <v>92.343979917827681</v>
      </c>
      <c r="D310" s="177">
        <f t="shared" si="2"/>
        <v>1</v>
      </c>
      <c r="E310" s="178">
        <f>-D310*(Bonds!V299/100)*(1/(1+(Bonds!B299/100)))</f>
        <v>-2.7533039647578136E-4</v>
      </c>
      <c r="F310" s="178">
        <f>-D310*Bonds!$AS$8</f>
        <v>-0.15657756006618387</v>
      </c>
      <c r="G310" s="178">
        <f t="shared" si="1"/>
        <v>-0.49514172028096581</v>
      </c>
    </row>
    <row r="311" spans="1:7">
      <c r="A311" s="175">
        <v>42702</v>
      </c>
      <c r="B311" s="176">
        <f>EXP(-'Yield curve'!B303*$B$9/100)</f>
        <v>0.91457116106631398</v>
      </c>
      <c r="C311" s="177">
        <f t="shared" si="0"/>
        <v>92.371687267697709</v>
      </c>
      <c r="D311" s="177">
        <f t="shared" si="2"/>
        <v>1</v>
      </c>
      <c r="E311" s="178">
        <f>-D311*(Bonds!V300/100)*(1/(1+(Bonds!B300/100)))</f>
        <v>2.7540622418067696E-4</v>
      </c>
      <c r="F311" s="178">
        <f>-D311*Bonds!$AS$8</f>
        <v>-0.15657756006618387</v>
      </c>
      <c r="G311" s="178">
        <f t="shared" si="1"/>
        <v>-0.49514172028096581</v>
      </c>
    </row>
    <row r="312" spans="1:7">
      <c r="A312" s="175">
        <v>42699</v>
      </c>
      <c r="B312" s="176">
        <f>EXP(-'Yield curve'!B304*$B$9/100)</f>
        <v>0.91429683086958102</v>
      </c>
      <c r="C312" s="177">
        <f t="shared" si="0"/>
        <v>92.343979917827681</v>
      </c>
      <c r="D312" s="177">
        <f t="shared" si="2"/>
        <v>1</v>
      </c>
      <c r="E312" s="178">
        <f>-D312*(Bonds!V301/100)*(1/(1+(Bonds!B301/100)))</f>
        <v>-7.3421439060205641E-4</v>
      </c>
      <c r="F312" s="178">
        <f>-D312*Bonds!$AS$8</f>
        <v>-0.15657756006618387</v>
      </c>
      <c r="G312" s="178">
        <f t="shared" si="1"/>
        <v>-0.49514172028096581</v>
      </c>
    </row>
    <row r="313" spans="1:7">
      <c r="A313" s="175">
        <v>42698</v>
      </c>
      <c r="B313" s="176">
        <f>EXP(-'Yield curve'!B305*$B$9/100)</f>
        <v>0.91502856098729823</v>
      </c>
      <c r="C313" s="177">
        <f t="shared" si="0"/>
        <v>92.417884659717117</v>
      </c>
      <c r="D313" s="177">
        <f t="shared" si="2"/>
        <v>1</v>
      </c>
      <c r="E313" s="178">
        <f>-D313*(Bonds!V302/100)*(1/(1+(Bonds!B302/100)))</f>
        <v>-1.8368846436445031E-4</v>
      </c>
      <c r="F313" s="178">
        <f>-D313*Bonds!$AS$8</f>
        <v>-0.15657756006618387</v>
      </c>
      <c r="G313" s="178">
        <f t="shared" si="1"/>
        <v>-0.49514172028096581</v>
      </c>
    </row>
    <row r="314" spans="1:7">
      <c r="A314" s="175">
        <v>42697</v>
      </c>
      <c r="B314" s="176">
        <f>EXP(-'Yield curve'!B306*$B$9/100)</f>
        <v>0.91521158500128696</v>
      </c>
      <c r="C314" s="177">
        <f t="shared" si="0"/>
        <v>92.43637008512998</v>
      </c>
      <c r="D314" s="177">
        <f t="shared" si="2"/>
        <v>1</v>
      </c>
      <c r="E314" s="178">
        <f>-D314*(Bonds!V303/100)*(1/(1+(Bonds!B303/100)))</f>
        <v>9.1861106007714373E-5</v>
      </c>
      <c r="F314" s="178">
        <f>-D314*Bonds!$AS$8</f>
        <v>-0.15657756006618387</v>
      </c>
      <c r="G314" s="178">
        <f t="shared" si="1"/>
        <v>-0.49514172028096581</v>
      </c>
    </row>
    <row r="315" spans="1:7">
      <c r="A315" s="175">
        <v>42696</v>
      </c>
      <c r="B315" s="176">
        <f>EXP(-'Yield curve'!B307*$B$9/100)</f>
        <v>0.91512006841869231</v>
      </c>
      <c r="C315" s="177">
        <f t="shared" si="0"/>
        <v>92.427126910287924</v>
      </c>
      <c r="D315" s="177">
        <f t="shared" si="2"/>
        <v>1</v>
      </c>
      <c r="E315" s="178">
        <f>-D315*(Bonds!V304/100)*(1/(1+(Bonds!B304/100)))</f>
        <v>-4.5926334160006373E-4</v>
      </c>
      <c r="F315" s="178">
        <f>-D315*Bonds!$AS$8</f>
        <v>-0.15657756006618387</v>
      </c>
      <c r="G315" s="178">
        <f t="shared" si="1"/>
        <v>-0.49514172028096581</v>
      </c>
    </row>
    <row r="316" spans="1:7">
      <c r="A316" s="175">
        <v>42695</v>
      </c>
      <c r="B316" s="176">
        <f>EXP(-'Yield curve'!B308*$B$9/100)</f>
        <v>0.91557774286197757</v>
      </c>
      <c r="C316" s="177">
        <f t="shared" si="0"/>
        <v>92.47335202905974</v>
      </c>
      <c r="D316" s="177">
        <f t="shared" si="2"/>
        <v>1</v>
      </c>
      <c r="E316" s="178">
        <f>-D316*(Bonds!V305/100)*(1/(1+(Bonds!B305/100)))</f>
        <v>4.5947436133062799E-4</v>
      </c>
      <c r="F316" s="178">
        <f>-D316*Bonds!$AS$8</f>
        <v>-0.15657756006618387</v>
      </c>
      <c r="G316" s="178">
        <f t="shared" si="1"/>
        <v>-0.49514172028096581</v>
      </c>
    </row>
    <row r="317" spans="1:7">
      <c r="A317" s="175">
        <v>42692</v>
      </c>
      <c r="B317" s="176">
        <f>EXP(-'Yield curve'!B309*$B$9/100)</f>
        <v>0.91512006841869231</v>
      </c>
      <c r="C317" s="177">
        <f t="shared" si="0"/>
        <v>92.427126910287924</v>
      </c>
      <c r="D317" s="177">
        <f t="shared" si="2"/>
        <v>1</v>
      </c>
      <c r="E317" s="178">
        <f>-D317*(Bonds!V306/100)*(1/(1+(Bonds!B306/100)))</f>
        <v>-6.4296867824008915E-4</v>
      </c>
      <c r="F317" s="178">
        <f>-D317*Bonds!$AS$8</f>
        <v>-0.15657756006618387</v>
      </c>
      <c r="G317" s="178">
        <f t="shared" si="1"/>
        <v>-0.49514172028096581</v>
      </c>
    </row>
    <row r="318" spans="1:7">
      <c r="A318" s="175">
        <v>42691</v>
      </c>
      <c r="B318" s="176">
        <f>EXP(-'Yield curve'!B310*$B$9/100)</f>
        <v>0.91576087672332562</v>
      </c>
      <c r="C318" s="177">
        <f t="shared" si="0"/>
        <v>92.491848549055888</v>
      </c>
      <c r="D318" s="177">
        <f t="shared" si="2"/>
        <v>1</v>
      </c>
      <c r="E318" s="178">
        <f>-D318*(Bonds!V307/100)*(1/(1+(Bonds!B307/100)))</f>
        <v>8.2720588235293986E-4</v>
      </c>
      <c r="F318" s="178">
        <f>-D318*Bonds!$AS$8</f>
        <v>-0.15657756006618387</v>
      </c>
      <c r="G318" s="178">
        <f t="shared" si="1"/>
        <v>-0.49514172028096581</v>
      </c>
    </row>
    <row r="319" spans="1:7">
      <c r="A319" s="175">
        <v>42690</v>
      </c>
      <c r="B319" s="176">
        <f>EXP(-'Yield curve'!B311*$B$9/100)</f>
        <v>0.9149370627061898</v>
      </c>
      <c r="C319" s="177">
        <f t="shared" si="0"/>
        <v>92.408643333325173</v>
      </c>
      <c r="D319" s="177">
        <f t="shared" si="2"/>
        <v>1</v>
      </c>
      <c r="E319" s="178">
        <f>-D319*(Bonds!V308/100)*(1/(1+(Bonds!B308/100)))</f>
        <v>-1.8367159518781662E-4</v>
      </c>
      <c r="F319" s="178">
        <f>-D319*Bonds!$AS$8</f>
        <v>-0.15657756006618387</v>
      </c>
      <c r="G319" s="178">
        <f t="shared" si="1"/>
        <v>-0.49514172028096581</v>
      </c>
    </row>
    <row r="320" spans="1:7">
      <c r="A320" s="175">
        <v>42689</v>
      </c>
      <c r="B320" s="176">
        <f>EXP(-'Yield curve'!B312*$B$9/100)</f>
        <v>0.91512006841869231</v>
      </c>
      <c r="C320" s="177">
        <f t="shared" si="0"/>
        <v>92.427126910287924</v>
      </c>
      <c r="D320" s="177">
        <f t="shared" si="2"/>
        <v>1</v>
      </c>
      <c r="E320" s="178">
        <f>-D320*(Bonds!V309/100)*(1/(1+(Bonds!B309/100)))</f>
        <v>1.0103793515201726E-3</v>
      </c>
      <c r="F320" s="178">
        <f>-D320*Bonds!$AS$8</f>
        <v>-0.15657756006618387</v>
      </c>
      <c r="G320" s="178">
        <f t="shared" si="1"/>
        <v>-0.49514172028096581</v>
      </c>
    </row>
    <row r="321" spans="1:7">
      <c r="A321" s="175">
        <v>42688</v>
      </c>
      <c r="B321" s="176">
        <f>EXP(-'Yield curve'!B313*$B$9/100)</f>
        <v>0.91411398978812475</v>
      </c>
      <c r="C321" s="177">
        <f t="shared" si="0"/>
        <v>92.325512968600606</v>
      </c>
      <c r="D321" s="177">
        <f t="shared" si="2"/>
        <v>1</v>
      </c>
      <c r="E321" s="178">
        <f>-D321*(Bonds!V310/100)*(1/(1+(Bonds!B310/100)))</f>
        <v>2.7527986786565756E-4</v>
      </c>
      <c r="F321" s="178">
        <f>-D321*Bonds!$AS$8</f>
        <v>-0.15657756006618387</v>
      </c>
      <c r="G321" s="178">
        <f t="shared" si="1"/>
        <v>-0.49514172028096581</v>
      </c>
    </row>
    <row r="322" spans="1:7">
      <c r="A322" s="175">
        <v>42685</v>
      </c>
      <c r="B322" s="176">
        <f>EXP(-'Yield curve'!B314*$B$9/100)</f>
        <v>0.91383979672220472</v>
      </c>
      <c r="C322" s="177">
        <f t="shared" si="0"/>
        <v>92.297819468942677</v>
      </c>
      <c r="D322" s="177">
        <f t="shared" si="2"/>
        <v>1</v>
      </c>
      <c r="E322" s="178">
        <f>-D322*(Bonds!V311/100)*(1/(1+(Bonds!B311/100)))</f>
        <v>-3.6693881295293222E-4</v>
      </c>
      <c r="F322" s="178">
        <f>-D322*Bonds!$AS$8</f>
        <v>-0.15657756006618387</v>
      </c>
      <c r="G322" s="178">
        <f t="shared" si="1"/>
        <v>-0.49514172028096581</v>
      </c>
    </row>
    <row r="323" spans="1:7">
      <c r="A323" s="175">
        <v>42684</v>
      </c>
      <c r="B323" s="176">
        <f>EXP(-'Yield curve'!B315*$B$9/100)</f>
        <v>0.91420540575782594</v>
      </c>
      <c r="C323" s="177">
        <f t="shared" si="0"/>
        <v>92.334745981540422</v>
      </c>
      <c r="D323" s="177">
        <f t="shared" si="2"/>
        <v>1</v>
      </c>
      <c r="E323" s="178">
        <f>-D323*(Bonds!V312/100)*(1/(1+(Bonds!B312/100)))</f>
        <v>5.5061025970449401E-4</v>
      </c>
      <c r="F323" s="178">
        <f>-D323*Bonds!$AS$8</f>
        <v>-0.15657756006618387</v>
      </c>
      <c r="G323" s="178">
        <f t="shared" si="1"/>
        <v>-0.49514172028096581</v>
      </c>
    </row>
    <row r="324" spans="1:7">
      <c r="A324" s="175">
        <v>42683</v>
      </c>
      <c r="B324" s="176">
        <f>EXP(-'Yield curve'!B316*$B$9/100)</f>
        <v>0.91365704703843775</v>
      </c>
      <c r="C324" s="177">
        <f t="shared" si="0"/>
        <v>92.279361750882217</v>
      </c>
      <c r="D324" s="177">
        <f t="shared" si="2"/>
        <v>1</v>
      </c>
      <c r="E324" s="178">
        <f>-D324*(Bonds!V313/100)*(1/(1+(Bonds!B313/100)))</f>
        <v>1.8343575162800468E-4</v>
      </c>
      <c r="F324" s="178">
        <f>-D324*Bonds!$AS$8</f>
        <v>-0.15657756006618387</v>
      </c>
      <c r="G324" s="178">
        <f t="shared" si="1"/>
        <v>-0.49514172028096581</v>
      </c>
    </row>
    <row r="325" spans="1:7">
      <c r="A325" s="180">
        <v>42682</v>
      </c>
      <c r="B325" s="176">
        <f>EXP(-'Yield curve'!B317*$B$9/100)</f>
        <v>0.9134743339009529</v>
      </c>
      <c r="C325" s="177">
        <f t="shared" si="0"/>
        <v>92.26090772399624</v>
      </c>
      <c r="D325" s="177">
        <f t="shared" si="2"/>
        <v>1</v>
      </c>
      <c r="E325" s="178">
        <f>-D325*(Bonds!V314/100)*(1/(1+(Bonds!B314/100)))</f>
        <v>-1.8340210912426731E-4</v>
      </c>
      <c r="F325" s="178">
        <f>-D325*Bonds!$AS$8</f>
        <v>-0.15657756006618387</v>
      </c>
      <c r="G325" s="178">
        <f t="shared" si="1"/>
        <v>-0.49514172028096581</v>
      </c>
    </row>
    <row r="326" spans="1:7">
      <c r="A326" s="180">
        <v>42681</v>
      </c>
      <c r="B326" s="176">
        <f>EXP(-'Yield curve'!B318*$B$9/100)</f>
        <v>0.91365704703843775</v>
      </c>
      <c r="C326" s="177">
        <f t="shared" si="0"/>
        <v>92.279361750882217</v>
      </c>
      <c r="D326" s="177">
        <f t="shared" si="2"/>
        <v>1</v>
      </c>
      <c r="E326" s="178">
        <f>-D326*(Bonds!V315/100)*(1/(1+(Bonds!B315/100)))</f>
        <v>-1.8343575162798836E-4</v>
      </c>
      <c r="F326" s="178">
        <f>-D326*Bonds!$AS$8</f>
        <v>-0.15657756006618387</v>
      </c>
      <c r="G326" s="178">
        <f t="shared" si="1"/>
        <v>-0.49514172028096581</v>
      </c>
    </row>
    <row r="327" spans="1:7">
      <c r="A327" s="180">
        <v>42677</v>
      </c>
      <c r="B327" s="176">
        <f>EXP(-'Yield curve'!B319*$B$9/100)</f>
        <v>0.91383979672220472</v>
      </c>
      <c r="C327" s="177">
        <f t="shared" si="0"/>
        <v>92.297819468942677</v>
      </c>
      <c r="D327" s="177">
        <f t="shared" si="2"/>
        <v>1</v>
      </c>
      <c r="E327" s="178">
        <f>-D327*(Bonds!V316/100)*(1/(1+(Bonds!B316/100)))</f>
        <v>-5.5040821942941459E-4</v>
      </c>
      <c r="F327" s="178">
        <f>-D327*Bonds!$AS$8</f>
        <v>-0.15657756006618387</v>
      </c>
      <c r="G327" s="178">
        <f t="shared" si="1"/>
        <v>-0.49514172028096581</v>
      </c>
    </row>
    <row r="328" spans="1:7">
      <c r="A328" s="180">
        <v>42676</v>
      </c>
      <c r="B328" s="176">
        <f>EXP(-'Yield curve'!B320*$B$9/100)</f>
        <v>0.9143882651243046</v>
      </c>
      <c r="C328" s="177">
        <f t="shared" si="0"/>
        <v>92.353214777554768</v>
      </c>
      <c r="D328" s="177">
        <f t="shared" si="2"/>
        <v>1</v>
      </c>
      <c r="E328" s="178">
        <f>-D328*(Bonds!V317/100)*(1/(1+(Bonds!B317/100)))</f>
        <v>1.8357044515834192E-4</v>
      </c>
      <c r="F328" s="178">
        <f>-D328*Bonds!$AS$8</f>
        <v>-0.15657756006618387</v>
      </c>
      <c r="G328" s="178">
        <f t="shared" si="1"/>
        <v>-0.49514172028096581</v>
      </c>
    </row>
    <row r="329" spans="1:7">
      <c r="A329" s="180">
        <v>42675</v>
      </c>
      <c r="B329" s="176">
        <f>EXP(-'Yield curve'!B321*$B$9/100)</f>
        <v>0.91420540575782594</v>
      </c>
      <c r="C329" s="177">
        <f t="shared" si="0"/>
        <v>92.334745981540422</v>
      </c>
      <c r="D329" s="177">
        <f t="shared" si="2"/>
        <v>1</v>
      </c>
      <c r="E329" s="178">
        <f>-D329*(Bonds!V318/100)*(1/(1+(Bonds!B318/100)))</f>
        <v>1.8353675323483132E-4</v>
      </c>
      <c r="F329" s="178">
        <f>-D329*Bonds!$AS$8</f>
        <v>-0.15657756006618387</v>
      </c>
      <c r="G329" s="178">
        <f t="shared" si="1"/>
        <v>-0.49514172028096581</v>
      </c>
    </row>
    <row r="330" spans="1:7">
      <c r="A330" s="180">
        <v>42674</v>
      </c>
      <c r="B330" s="176">
        <f>EXP(-'Yield curve'!B322*$B$9/100)</f>
        <v>0.91402258295956351</v>
      </c>
      <c r="C330" s="177">
        <f t="shared" si="0"/>
        <v>92.316280878915919</v>
      </c>
      <c r="D330" s="177">
        <f t="shared" si="2"/>
        <v>1</v>
      </c>
      <c r="E330" s="178">
        <f>-D330*(Bonds!V319/100)*(1/(1+(Bonds!B319/100)))</f>
        <v>-7.3401229470593688E-4</v>
      </c>
      <c r="F330" s="178">
        <f>-D330*Bonds!$AS$8</f>
        <v>-0.15657756006618387</v>
      </c>
      <c r="G330" s="178">
        <f t="shared" si="1"/>
        <v>-0.49514172028096581</v>
      </c>
    </row>
    <row r="331" spans="1:7">
      <c r="A331" s="180">
        <v>42671</v>
      </c>
      <c r="B331" s="176">
        <f>EXP(-'Yield curve'!B323*$B$9/100)</f>
        <v>0.91475409359116999</v>
      </c>
      <c r="C331" s="177">
        <f t="shared" si="0"/>
        <v>92.390163452708165</v>
      </c>
      <c r="D331" s="177">
        <f t="shared" si="2"/>
        <v>1</v>
      </c>
      <c r="E331" s="178">
        <f>-D331*(Bonds!V320/100)*(1/(1+(Bonds!B320/100)))</f>
        <v>0</v>
      </c>
      <c r="F331" s="178">
        <f>-D331*Bonds!$AS$8</f>
        <v>-0.15657756006618387</v>
      </c>
      <c r="G331" s="178">
        <f t="shared" si="1"/>
        <v>-0.49514172028096581</v>
      </c>
    </row>
    <row r="332" spans="1:7">
      <c r="A332" s="180">
        <v>42670</v>
      </c>
      <c r="B332" s="176">
        <f>EXP(-'Yield curve'!B324*$B$9/100)</f>
        <v>0.91475409359116999</v>
      </c>
      <c r="C332" s="177">
        <f t="shared" si="0"/>
        <v>92.390163452708165</v>
      </c>
      <c r="D332" s="177">
        <f t="shared" si="2"/>
        <v>1</v>
      </c>
      <c r="E332" s="178">
        <f>-D332*(Bonds!V321/100)*(1/(1+(Bonds!B321/100)))</f>
        <v>-2.7545679919198753E-4</v>
      </c>
      <c r="F332" s="178">
        <f>-D332*Bonds!$AS$8</f>
        <v>-0.15657756006618387</v>
      </c>
      <c r="G332" s="178">
        <f t="shared" si="1"/>
        <v>-0.49514172028096581</v>
      </c>
    </row>
    <row r="333" spans="1:7">
      <c r="A333" s="180">
        <v>42669</v>
      </c>
      <c r="B333" s="176">
        <f>EXP(-'Yield curve'!B325*$B$9/100)</f>
        <v>0.91502856098729823</v>
      </c>
      <c r="C333" s="177">
        <f t="shared" si="0"/>
        <v>92.417884659717117</v>
      </c>
      <c r="D333" s="177">
        <f t="shared" si="2"/>
        <v>1</v>
      </c>
      <c r="E333" s="178">
        <f>-D333*(Bonds!V322/100)*(1/(1+(Bonds!B322/100)))</f>
        <v>6.4290962527551896E-4</v>
      </c>
      <c r="F333" s="178">
        <f>-D333*Bonds!$AS$8</f>
        <v>-0.15657756006618387</v>
      </c>
      <c r="G333" s="178">
        <f t="shared" si="1"/>
        <v>-0.49514172028096581</v>
      </c>
    </row>
    <row r="334" spans="1:7">
      <c r="A334" s="180">
        <v>42668</v>
      </c>
      <c r="B334" s="176">
        <f>EXP(-'Yield curve'!B326*$B$9/100)</f>
        <v>0.9143882651243046</v>
      </c>
      <c r="C334" s="177">
        <f t="shared" si="0"/>
        <v>92.353214777554768</v>
      </c>
      <c r="D334" s="177">
        <f t="shared" si="2"/>
        <v>1</v>
      </c>
      <c r="E334" s="178">
        <f>-D334*(Bonds!V323/100)*(1/(1+(Bonds!B323/100)))</f>
        <v>1.8357044515834192E-4</v>
      </c>
      <c r="F334" s="178">
        <f>-D334*Bonds!$AS$8</f>
        <v>-0.15657756006618387</v>
      </c>
      <c r="G334" s="178">
        <f t="shared" si="1"/>
        <v>-0.49514172028096581</v>
      </c>
    </row>
    <row r="335" spans="1:7">
      <c r="A335" s="180">
        <v>42667</v>
      </c>
      <c r="B335" s="176">
        <f>EXP(-'Yield curve'!B327*$B$9/100)</f>
        <v>0.91420540575782594</v>
      </c>
      <c r="C335" s="177">
        <f t="shared" si="0"/>
        <v>92.334745981540422</v>
      </c>
      <c r="D335" s="177">
        <f t="shared" si="2"/>
        <v>1</v>
      </c>
      <c r="E335" s="178">
        <f>-D335*(Bonds!V324/100)*(1/(1+(Bonds!B324/100)))</f>
        <v>5.5061025970449401E-4</v>
      </c>
      <c r="F335" s="178">
        <f>-D335*Bonds!$AS$8</f>
        <v>-0.15657756006618387</v>
      </c>
      <c r="G335" s="178">
        <f t="shared" si="1"/>
        <v>-0.49514172028096581</v>
      </c>
    </row>
    <row r="336" spans="1:7">
      <c r="A336" s="180">
        <v>42664</v>
      </c>
      <c r="B336" s="176">
        <f>EXP(-'Yield curve'!B328*$B$9/100)</f>
        <v>0.91365704703843775</v>
      </c>
      <c r="C336" s="177">
        <f t="shared" si="0"/>
        <v>92.279361750882217</v>
      </c>
      <c r="D336" s="177">
        <f t="shared" si="2"/>
        <v>1</v>
      </c>
      <c r="E336" s="178">
        <f>-D336*(Bonds!V325/100)*(1/(1+(Bonds!B325/100)))</f>
        <v>-2.7515362744198258E-4</v>
      </c>
      <c r="F336" s="178">
        <f>-D336*Bonds!$AS$8</f>
        <v>-0.15657756006618387</v>
      </c>
      <c r="G336" s="178">
        <f t="shared" si="1"/>
        <v>-0.49514172028096581</v>
      </c>
    </row>
    <row r="337" spans="1:7">
      <c r="A337" s="180">
        <v>42663</v>
      </c>
      <c r="B337" s="176">
        <f>EXP(-'Yield curve'!B329*$B$9/100)</f>
        <v>0.91393118527122819</v>
      </c>
      <c r="C337" s="177">
        <f t="shared" si="0"/>
        <v>92.307049712394047</v>
      </c>
      <c r="D337" s="177">
        <f t="shared" si="2"/>
        <v>1</v>
      </c>
      <c r="E337" s="178">
        <f>-D337*(Bonds!V326/100)*(1/(1+(Bonds!B326/100)))</f>
        <v>9.174311926605308E-5</v>
      </c>
      <c r="F337" s="178">
        <f>-D337*Bonds!$AS$8</f>
        <v>-0.15657756006618387</v>
      </c>
      <c r="G337" s="178">
        <f t="shared" si="1"/>
        <v>-0.49514172028096581</v>
      </c>
    </row>
    <row r="338" spans="1:7">
      <c r="A338" s="180">
        <v>42662</v>
      </c>
      <c r="B338" s="176">
        <f>EXP(-'Yield curve'!B330*$B$9/100)</f>
        <v>0.91383979672220472</v>
      </c>
      <c r="C338" s="177">
        <f t="shared" si="0"/>
        <v>92.297819468942677</v>
      </c>
      <c r="D338" s="177">
        <f t="shared" si="2"/>
        <v>1</v>
      </c>
      <c r="E338" s="178">
        <f>-D338*(Bonds!V327/100)*(1/(1+(Bonds!B327/100)))</f>
        <v>4.5867351619118153E-4</v>
      </c>
      <c r="F338" s="178">
        <f>-D338*Bonds!$AS$8</f>
        <v>-0.15657756006618387</v>
      </c>
      <c r="G338" s="178">
        <f t="shared" si="1"/>
        <v>-0.49514172028096581</v>
      </c>
    </row>
    <row r="339" spans="1:7">
      <c r="A339" s="180">
        <v>42661</v>
      </c>
      <c r="B339" s="176">
        <f>EXP(-'Yield curve'!B331*$B$9/100)</f>
        <v>0.91338299103478227</v>
      </c>
      <c r="C339" s="177">
        <f t="shared" si="0"/>
        <v>92.251682094513015</v>
      </c>
      <c r="D339" s="177">
        <f t="shared" si="2"/>
        <v>1</v>
      </c>
      <c r="E339" s="178">
        <f>-D339*(Bonds!V328/100)*(1/(1+(Bonds!B328/100)))</f>
        <v>0</v>
      </c>
      <c r="F339" s="178">
        <f>-D339*Bonds!$AS$8</f>
        <v>-0.15657756006618387</v>
      </c>
      <c r="G339" s="178">
        <f t="shared" si="1"/>
        <v>-0.49514172028096581</v>
      </c>
    </row>
    <row r="340" spans="1:7">
      <c r="A340" s="180">
        <v>42660</v>
      </c>
      <c r="B340" s="176">
        <f>EXP(-'Yield curve'!B332*$B$9/100)</f>
        <v>0.91338299103478227</v>
      </c>
      <c r="C340" s="177">
        <f t="shared" si="0"/>
        <v>92.251682094513015</v>
      </c>
      <c r="D340" s="177">
        <f t="shared" si="2"/>
        <v>1</v>
      </c>
      <c r="E340" s="178">
        <f>-D340*(Bonds!V329/100)*(1/(1+(Bonds!B329/100)))</f>
        <v>-1.8338529249955392E-4</v>
      </c>
      <c r="F340" s="178">
        <f>-D340*Bonds!$AS$8</f>
        <v>-0.15657756006618387</v>
      </c>
      <c r="G340" s="178">
        <f t="shared" si="1"/>
        <v>-0.49514172028096581</v>
      </c>
    </row>
    <row r="341" spans="1:7">
      <c r="A341" s="180">
        <v>42657</v>
      </c>
      <c r="B341" s="176">
        <f>EXP(-'Yield curve'!B333*$B$9/100)</f>
        <v>0.91356568590186693</v>
      </c>
      <c r="C341" s="177">
        <f t="shared" si="0"/>
        <v>92.270134276088555</v>
      </c>
      <c r="D341" s="177">
        <f t="shared" si="2"/>
        <v>1</v>
      </c>
      <c r="E341" s="178">
        <f>-D341*(Bonds!V330/100)*(1/(1+(Bonds!B330/100)))</f>
        <v>0</v>
      </c>
      <c r="F341" s="178">
        <f>-D341*Bonds!$AS$8</f>
        <v>-0.15657756006618387</v>
      </c>
      <c r="G341" s="178">
        <f t="shared" si="1"/>
        <v>-0.49514172028096581</v>
      </c>
    </row>
    <row r="342" spans="1:7">
      <c r="A342" s="180">
        <v>42656</v>
      </c>
      <c r="B342" s="176">
        <f>EXP(-'Yield curve'!B334*$B$9/100)</f>
        <v>0.91356568590186693</v>
      </c>
      <c r="C342" s="177">
        <f t="shared" si="0"/>
        <v>92.270134276088555</v>
      </c>
      <c r="D342" s="177">
        <f t="shared" si="2"/>
        <v>1</v>
      </c>
      <c r="E342" s="178">
        <f>-D342*(Bonds!V331/100)*(1/(1+(Bonds!B331/100)))</f>
        <v>9.1709464416742136E-5</v>
      </c>
      <c r="F342" s="178">
        <f>-D342*Bonds!$AS$8</f>
        <v>-0.15657756006618387</v>
      </c>
      <c r="G342" s="178">
        <f t="shared" si="1"/>
        <v>-0.49514172028096581</v>
      </c>
    </row>
    <row r="343" spans="1:7">
      <c r="A343" s="180">
        <v>42655</v>
      </c>
      <c r="B343" s="176">
        <f>EXP(-'Yield curve'!B335*$B$9/100)</f>
        <v>0.9134743339009529</v>
      </c>
      <c r="C343" s="177">
        <f t="shared" si="0"/>
        <v>92.26090772399624</v>
      </c>
      <c r="D343" s="177">
        <f t="shared" si="2"/>
        <v>1</v>
      </c>
      <c r="E343" s="178">
        <f>-D343*(Bonds!V332/100)*(1/(1+(Bonds!B332/100)))</f>
        <v>0</v>
      </c>
      <c r="F343" s="178">
        <f>-D343*Bonds!$AS$8</f>
        <v>-0.15657756006618387</v>
      </c>
      <c r="G343" s="178">
        <f t="shared" si="1"/>
        <v>-0.49514172028096581</v>
      </c>
    </row>
    <row r="344" spans="1:7">
      <c r="A344" s="180">
        <v>42654</v>
      </c>
      <c r="B344" s="176">
        <f>EXP(-'Yield curve'!B336*$B$9/100)</f>
        <v>0.9134743339009529</v>
      </c>
      <c r="C344" s="177">
        <f t="shared" si="0"/>
        <v>92.26090772399624</v>
      </c>
      <c r="D344" s="177">
        <f t="shared" si="2"/>
        <v>1</v>
      </c>
      <c r="E344" s="178">
        <f>-D344*(Bonds!V333/100)*(1/(1+(Bonds!B333/100)))</f>
        <v>-9.1701054562141787E-5</v>
      </c>
      <c r="F344" s="178">
        <f>-D344*Bonds!$AS$8</f>
        <v>-0.15657756006618387</v>
      </c>
      <c r="G344" s="178">
        <f t="shared" si="1"/>
        <v>-0.49514172028096581</v>
      </c>
    </row>
    <row r="345" spans="1:7">
      <c r="A345" s="180">
        <v>42653</v>
      </c>
      <c r="B345" s="176">
        <f>EXP(-'Yield curve'!B337*$B$9/100)</f>
        <v>0.91356568590186693</v>
      </c>
      <c r="C345" s="177">
        <f t="shared" si="0"/>
        <v>92.270134276088555</v>
      </c>
      <c r="D345" s="177">
        <f t="shared" si="2"/>
        <v>1</v>
      </c>
      <c r="E345" s="178">
        <f>-D345*(Bonds!V334/100)*(1/(1+(Bonds!B334/100)))</f>
        <v>0</v>
      </c>
      <c r="F345" s="178">
        <f>-D345*Bonds!$AS$8</f>
        <v>-0.15657756006618387</v>
      </c>
      <c r="G345" s="178">
        <f t="shared" si="1"/>
        <v>-0.49514172028096581</v>
      </c>
    </row>
    <row r="346" spans="1:7">
      <c r="A346" s="180">
        <v>42650</v>
      </c>
      <c r="B346" s="176">
        <f>EXP(-'Yield curve'!B338*$B$9/100)</f>
        <v>0.91356568590186693</v>
      </c>
      <c r="C346" s="177">
        <f t="shared" si="0"/>
        <v>92.270134276088555</v>
      </c>
      <c r="D346" s="177">
        <f t="shared" si="2"/>
        <v>1</v>
      </c>
      <c r="E346" s="178">
        <f>-D346*(Bonds!V335/100)*(1/(1+(Bonds!B335/100)))</f>
        <v>3.668378576669197E-4</v>
      </c>
      <c r="F346" s="178">
        <f>-D346*Bonds!$AS$8</f>
        <v>-0.15657756006618387</v>
      </c>
      <c r="G346" s="178">
        <f t="shared" si="1"/>
        <v>-0.49514172028096581</v>
      </c>
    </row>
    <row r="347" spans="1:7">
      <c r="A347" s="180">
        <v>42649</v>
      </c>
      <c r="B347" s="176">
        <f>EXP(-'Yield curve'!B339*$B$9/100)</f>
        <v>0.91320033270301726</v>
      </c>
      <c r="C347" s="177">
        <f t="shared" si="0"/>
        <v>92.233233603004749</v>
      </c>
      <c r="D347" s="177">
        <f t="shared" si="2"/>
        <v>1</v>
      </c>
      <c r="E347" s="178">
        <f>-D347*(Bonds!V336/100)*(1/(1+(Bonds!B336/100)))</f>
        <v>-6.4173083975064432E-4</v>
      </c>
      <c r="F347" s="178">
        <f>-D347*Bonds!$AS$8</f>
        <v>-0.15657756006618387</v>
      </c>
      <c r="G347" s="178">
        <f t="shared" si="1"/>
        <v>-0.49514172028096581</v>
      </c>
    </row>
    <row r="348" spans="1:7">
      <c r="A348" s="180">
        <v>42648</v>
      </c>
      <c r="B348" s="176">
        <f>EXP(-'Yield curve'!B340*$B$9/100)</f>
        <v>0.91383979672220472</v>
      </c>
      <c r="C348" s="177">
        <f t="shared" si="0"/>
        <v>92.297819468942677</v>
      </c>
      <c r="D348" s="177">
        <f t="shared" si="2"/>
        <v>1</v>
      </c>
      <c r="E348" s="178">
        <f>-D348*(Bonds!V337/100)*(1/(1+(Bonds!B337/100)))</f>
        <v>-2.7520410971469922E-4</v>
      </c>
      <c r="F348" s="178">
        <f>-D348*Bonds!$AS$8</f>
        <v>-0.15657756006618387</v>
      </c>
      <c r="G348" s="178">
        <f t="shared" si="1"/>
        <v>-0.49514172028096581</v>
      </c>
    </row>
    <row r="349" spans="1:7">
      <c r="A349" s="180">
        <v>42647</v>
      </c>
      <c r="B349" s="176">
        <f>EXP(-'Yield curve'!B341*$B$9/100)</f>
        <v>0.91411398978812475</v>
      </c>
      <c r="C349" s="177">
        <f t="shared" si="0"/>
        <v>92.325512968600606</v>
      </c>
      <c r="D349" s="177">
        <f t="shared" si="2"/>
        <v>1</v>
      </c>
      <c r="E349" s="178">
        <f>-D349*(Bonds!V338/100)*(1/(1+(Bonds!B338/100)))</f>
        <v>-2.7527986786567382E-4</v>
      </c>
      <c r="F349" s="178">
        <f>-D349*Bonds!$AS$8</f>
        <v>-0.15657756006618387</v>
      </c>
      <c r="G349" s="178">
        <f t="shared" si="1"/>
        <v>-0.49514172028096581</v>
      </c>
    </row>
    <row r="350" spans="1:7">
      <c r="A350" s="180">
        <v>42646</v>
      </c>
      <c r="B350" s="176">
        <f>EXP(-'Yield curve'!B342*$B$9/100)</f>
        <v>0.9143882651243046</v>
      </c>
      <c r="C350" s="177">
        <f t="shared" si="0"/>
        <v>92.353214777554768</v>
      </c>
      <c r="D350" s="177">
        <f t="shared" si="2"/>
        <v>1</v>
      </c>
      <c r="E350" s="178">
        <f>-D350*(Bonds!V339/100)*(1/(1+(Bonds!B339/100)))</f>
        <v>9.1785222579179103E-5</v>
      </c>
      <c r="F350" s="178">
        <f>-D350*Bonds!$AS$8</f>
        <v>-0.15657756006618387</v>
      </c>
      <c r="G350" s="178">
        <f t="shared" si="1"/>
        <v>-0.49514172028096581</v>
      </c>
    </row>
    <row r="351" spans="1:7">
      <c r="A351" s="180">
        <v>42643</v>
      </c>
      <c r="B351" s="176">
        <f>EXP(-'Yield curve'!B343*$B$9/100)</f>
        <v>0.91429683086958102</v>
      </c>
      <c r="C351" s="177">
        <f t="shared" si="0"/>
        <v>92.343979917827681</v>
      </c>
      <c r="D351" s="177">
        <f t="shared" si="2"/>
        <v>1</v>
      </c>
      <c r="E351" s="178">
        <f>-D351*(Bonds!V340/100)*(1/(1+(Bonds!B340/100)))</f>
        <v>2.753303964757651E-4</v>
      </c>
      <c r="F351" s="178">
        <f>-D351*Bonds!$AS$8</f>
        <v>-0.15657756006618387</v>
      </c>
      <c r="G351" s="178">
        <f t="shared" si="1"/>
        <v>-0.49514172028096581</v>
      </c>
    </row>
    <row r="352" spans="1:7">
      <c r="A352" s="180">
        <v>42642</v>
      </c>
      <c r="B352" s="176">
        <f>EXP(-'Yield curve'!B344*$B$9/100)</f>
        <v>0.91402258295956351</v>
      </c>
      <c r="C352" s="177">
        <f t="shared" si="0"/>
        <v>92.316280878915919</v>
      </c>
      <c r="D352" s="177">
        <f t="shared" si="2"/>
        <v>1</v>
      </c>
      <c r="E352" s="178">
        <f>-D352*(Bonds!V341/100)*(1/(1+(Bonds!B341/100)))</f>
        <v>7.3401229470593688E-4</v>
      </c>
      <c r="F352" s="178">
        <f>-D352*Bonds!$AS$8</f>
        <v>-0.15657756006618387</v>
      </c>
      <c r="G352" s="178">
        <f t="shared" si="1"/>
        <v>-0.49514172028096581</v>
      </c>
    </row>
    <row r="353" spans="1:7">
      <c r="A353" s="180">
        <v>42641</v>
      </c>
      <c r="B353" s="176">
        <f>EXP(-'Yield curve'!B345*$B$9/100)</f>
        <v>0.91329165730244144</v>
      </c>
      <c r="C353" s="177">
        <f t="shared" si="0"/>
        <v>92.24245738754658</v>
      </c>
      <c r="D353" s="177">
        <f t="shared" si="2"/>
        <v>1</v>
      </c>
      <c r="E353" s="178">
        <f>-D353*(Bonds!V342/100)*(1/(1+(Bonds!B342/100)))</f>
        <v>4.5842119739615789E-4</v>
      </c>
      <c r="F353" s="178">
        <f>-D353*Bonds!$AS$8</f>
        <v>-0.15657756006618387</v>
      </c>
      <c r="G353" s="178">
        <f t="shared" si="1"/>
        <v>-0.49514172028096581</v>
      </c>
    </row>
    <row r="354" spans="1:7">
      <c r="A354" s="180">
        <v>42640</v>
      </c>
      <c r="B354" s="176">
        <f>EXP(-'Yield curve'!B346*$B$9/100)</f>
        <v>0.91283512561622293</v>
      </c>
      <c r="C354" s="177">
        <f t="shared" si="0"/>
        <v>92.196347687238514</v>
      </c>
      <c r="D354" s="177">
        <f t="shared" si="2"/>
        <v>1</v>
      </c>
      <c r="E354" s="178">
        <f>-D354*(Bonds!V343/100)*(1/(1+(Bonds!B343/100)))</f>
        <v>-1.8328445747800196E-4</v>
      </c>
      <c r="F354" s="178">
        <f>-D354*Bonds!$AS$8</f>
        <v>-0.15657756006618387</v>
      </c>
      <c r="G354" s="178">
        <f t="shared" si="1"/>
        <v>-0.49514172028096581</v>
      </c>
    </row>
    <row r="355" spans="1:7">
      <c r="A355" s="180">
        <v>42639</v>
      </c>
      <c r="B355" s="176">
        <f>EXP(-'Yield curve'!B347*$B$9/100)</f>
        <v>0.91301771089926576</v>
      </c>
      <c r="C355" s="177">
        <f t="shared" si="0"/>
        <v>92.214788800825843</v>
      </c>
      <c r="D355" s="177">
        <f t="shared" si="2"/>
        <v>1</v>
      </c>
      <c r="E355" s="178">
        <f>-D355*(Bonds!V344/100)*(1/(1+(Bonds!B344/100)))</f>
        <v>-9.165902841429686E-5</v>
      </c>
      <c r="F355" s="178">
        <f>-D355*Bonds!$AS$8</f>
        <v>-0.15657756006618387</v>
      </c>
      <c r="G355" s="178">
        <f t="shared" si="1"/>
        <v>-0.49514172028096581</v>
      </c>
    </row>
    <row r="356" spans="1:7">
      <c r="A356" s="180">
        <v>42636</v>
      </c>
      <c r="B356" s="176">
        <f>EXP(-'Yield curve'!B348*$B$9/100)</f>
        <v>0.91310901723559645</v>
      </c>
      <c r="C356" s="177">
        <f t="shared" si="0"/>
        <v>92.224010740795237</v>
      </c>
      <c r="D356" s="177">
        <f t="shared" si="2"/>
        <v>1</v>
      </c>
      <c r="E356" s="178">
        <f>-D356*(Bonds!V345/100)*(1/(1+(Bonds!B345/100)))</f>
        <v>-9.1667430561919385E-5</v>
      </c>
      <c r="F356" s="178">
        <f>-D356*Bonds!$AS$8</f>
        <v>-0.15657756006618387</v>
      </c>
      <c r="G356" s="178">
        <f t="shared" si="1"/>
        <v>-0.49514172028096581</v>
      </c>
    </row>
    <row r="357" spans="1:7">
      <c r="A357" s="180">
        <v>42635</v>
      </c>
      <c r="B357" s="176">
        <f>EXP(-'Yield curve'!B349*$B$9/100)</f>
        <v>0.91320033270301726</v>
      </c>
      <c r="C357" s="177">
        <f t="shared" si="0"/>
        <v>92.233233603004749</v>
      </c>
      <c r="D357" s="177">
        <f t="shared" si="2"/>
        <v>1</v>
      </c>
      <c r="E357" s="178">
        <f>-D357*(Bonds!V346/100)*(1/(1+(Bonds!B346/100)))</f>
        <v>-1.8335166850017945E-4</v>
      </c>
      <c r="F357" s="178">
        <f>-D357*Bonds!$AS$8</f>
        <v>-0.15657756006618387</v>
      </c>
      <c r="G357" s="178">
        <f t="shared" si="1"/>
        <v>-0.49514172028096581</v>
      </c>
    </row>
    <row r="358" spans="1:7">
      <c r="A358" s="180">
        <v>42634</v>
      </c>
      <c r="B358" s="176">
        <f>EXP(-'Yield curve'!B350*$B$9/100)</f>
        <v>0.91338299103478227</v>
      </c>
      <c r="C358" s="177">
        <f t="shared" si="0"/>
        <v>92.251682094513015</v>
      </c>
      <c r="D358" s="177">
        <f t="shared" si="2"/>
        <v>1</v>
      </c>
      <c r="E358" s="178">
        <f>-D358*(Bonds!V347/100)*(1/(1+(Bonds!B347/100)))</f>
        <v>1.0086191087474731E-3</v>
      </c>
      <c r="F358" s="178">
        <f>-D358*Bonds!$AS$8</f>
        <v>-0.15657756006618387</v>
      </c>
      <c r="G358" s="178">
        <f t="shared" si="1"/>
        <v>-0.49514172028096581</v>
      </c>
    </row>
    <row r="359" spans="1:7">
      <c r="A359" s="180">
        <v>42633</v>
      </c>
      <c r="B359" s="176">
        <f>EXP(-'Yield curve'!B351*$B$9/100)</f>
        <v>0.9123788221387904</v>
      </c>
      <c r="C359" s="177">
        <f t="shared" si="0"/>
        <v>92.150261036017824</v>
      </c>
      <c r="D359" s="177">
        <f t="shared" si="2"/>
        <v>1</v>
      </c>
      <c r="E359" s="178">
        <f>-D359*(Bonds!V348/100)*(1/(1+(Bonds!B348/100)))</f>
        <v>-8.2440230832646214E-4</v>
      </c>
      <c r="F359" s="178">
        <f>-D359*Bonds!$AS$8</f>
        <v>-0.15657756006618387</v>
      </c>
      <c r="G359" s="178">
        <f t="shared" si="1"/>
        <v>-0.49514172028096581</v>
      </c>
    </row>
    <row r="360" spans="1:7">
      <c r="A360" s="180">
        <v>42632</v>
      </c>
      <c r="B360" s="176">
        <f>EXP(-'Yield curve'!B352*$B$9/100)</f>
        <v>0.91320033270301726</v>
      </c>
      <c r="C360" s="177">
        <f t="shared" si="0"/>
        <v>92.233233603004749</v>
      </c>
      <c r="D360" s="177">
        <f t="shared" si="2"/>
        <v>1</v>
      </c>
      <c r="E360" s="178">
        <f>-D360*(Bonds!V349/100)*(1/(1+(Bonds!B349/100)))</f>
        <v>-1.8335166850017945E-4</v>
      </c>
      <c r="F360" s="178">
        <f>-D360*Bonds!$AS$8</f>
        <v>-0.15657756006618387</v>
      </c>
      <c r="G360" s="178">
        <f t="shared" si="1"/>
        <v>-0.49514172028096581</v>
      </c>
    </row>
    <row r="361" spans="1:7">
      <c r="A361" s="180">
        <v>42629</v>
      </c>
      <c r="B361" s="176">
        <f>EXP(-'Yield curve'!B353*$B$9/100)</f>
        <v>0.91338299103478227</v>
      </c>
      <c r="C361" s="177">
        <f t="shared" si="0"/>
        <v>92.251682094513015</v>
      </c>
      <c r="D361" s="177">
        <f t="shared" si="2"/>
        <v>1</v>
      </c>
      <c r="E361" s="178">
        <f>-D361*(Bonds!V350/100)*(1/(1+(Bonds!B350/100)))</f>
        <v>-1.6504676324958713E-3</v>
      </c>
      <c r="F361" s="178">
        <f>-D361*Bonds!$AS$8</f>
        <v>-0.15657756006618387</v>
      </c>
      <c r="G361" s="178">
        <f t="shared" si="1"/>
        <v>-0.49514172028096581</v>
      </c>
    </row>
    <row r="362" spans="1:7">
      <c r="A362" s="180">
        <v>42628</v>
      </c>
      <c r="B362" s="176">
        <f>EXP(-'Yield curve'!B354*$B$9/100)</f>
        <v>0.91502856098729823</v>
      </c>
      <c r="C362" s="177">
        <f t="shared" si="0"/>
        <v>92.417884659717117</v>
      </c>
      <c r="D362" s="177">
        <f t="shared" si="2"/>
        <v>1</v>
      </c>
      <c r="E362" s="178">
        <f>-D362*(Bonds!V351/100)*(1/(1+(Bonds!B351/100)))</f>
        <v>-1.8368846436445031E-4</v>
      </c>
      <c r="F362" s="178">
        <f>-D362*Bonds!$AS$8</f>
        <v>-0.15657756006618387</v>
      </c>
      <c r="G362" s="178">
        <f t="shared" si="1"/>
        <v>-0.49514172028096581</v>
      </c>
    </row>
    <row r="363" spans="1:7">
      <c r="A363" s="180">
        <v>42627</v>
      </c>
      <c r="B363" s="176">
        <f>EXP(-'Yield curve'!B355*$B$9/100)</f>
        <v>0.91521158500128696</v>
      </c>
      <c r="C363" s="177">
        <f t="shared" si="0"/>
        <v>92.43637008512998</v>
      </c>
      <c r="D363" s="177">
        <f t="shared" si="2"/>
        <v>1</v>
      </c>
      <c r="E363" s="178">
        <f>-D363*(Bonds!V352/100)*(1/(1+(Bonds!B352/100)))</f>
        <v>3.6744442403087381E-4</v>
      </c>
      <c r="F363" s="178">
        <f>-D363*Bonds!$AS$8</f>
        <v>-0.15657756006618387</v>
      </c>
      <c r="G363" s="178">
        <f t="shared" si="1"/>
        <v>-0.49514172028096581</v>
      </c>
    </row>
    <row r="364" spans="1:7">
      <c r="A364" s="180">
        <v>42626</v>
      </c>
      <c r="B364" s="176">
        <f>EXP(-'Yield curve'!B356*$B$9/100)</f>
        <v>0.91484557357445195</v>
      </c>
      <c r="C364" s="177">
        <f t="shared" si="0"/>
        <v>92.399402931019651</v>
      </c>
      <c r="D364" s="177">
        <f t="shared" si="2"/>
        <v>1</v>
      </c>
      <c r="E364" s="178">
        <f>-D364*(Bonds!V353/100)*(1/(1+(Bonds!B353/100)))</f>
        <v>6.4279155188246354E-4</v>
      </c>
      <c r="F364" s="178">
        <f>-D364*Bonds!$AS$8</f>
        <v>-0.15657756006618387</v>
      </c>
      <c r="G364" s="178">
        <f t="shared" si="1"/>
        <v>-0.49514172028096581</v>
      </c>
    </row>
    <row r="365" spans="1:7">
      <c r="A365" s="180">
        <v>42625</v>
      </c>
      <c r="B365" s="176">
        <f>EXP(-'Yield curve'!B357*$B$9/100)</f>
        <v>0.91420540575782594</v>
      </c>
      <c r="C365" s="177">
        <f t="shared" si="0"/>
        <v>92.334745981540422</v>
      </c>
      <c r="D365" s="177">
        <f t="shared" si="2"/>
        <v>1</v>
      </c>
      <c r="E365" s="178">
        <f>-D365*(Bonds!V354/100)*(1/(1+(Bonds!B354/100)))</f>
        <v>1.8353675323483132E-4</v>
      </c>
      <c r="F365" s="178">
        <f>-D365*Bonds!$AS$8</f>
        <v>-0.15657756006618387</v>
      </c>
      <c r="G365" s="178">
        <f t="shared" si="1"/>
        <v>-0.49514172028096581</v>
      </c>
    </row>
    <row r="366" spans="1:7">
      <c r="A366" s="180">
        <v>42622</v>
      </c>
      <c r="B366" s="176">
        <f>EXP(-'Yield curve'!B358*$B$9/100)</f>
        <v>0.91402258295956351</v>
      </c>
      <c r="C366" s="177">
        <f t="shared" si="0"/>
        <v>92.316280878915919</v>
      </c>
      <c r="D366" s="177">
        <f t="shared" si="2"/>
        <v>1</v>
      </c>
      <c r="E366" s="178">
        <f>-D366*(Bonds!V355/100)*(1/(1+(Bonds!B355/100)))</f>
        <v>-9.1751536838240077E-5</v>
      </c>
      <c r="F366" s="178">
        <f>-D366*Bonds!$AS$8</f>
        <v>-0.15657756006618387</v>
      </c>
      <c r="G366" s="178">
        <f t="shared" si="1"/>
        <v>-0.49514172028096581</v>
      </c>
    </row>
    <row r="367" spans="1:7">
      <c r="A367" s="180">
        <v>42621</v>
      </c>
      <c r="B367" s="176">
        <f>EXP(-'Yield curve'!B359*$B$9/100)</f>
        <v>0.91411398978812475</v>
      </c>
      <c r="C367" s="177">
        <f t="shared" si="0"/>
        <v>92.325512968600606</v>
      </c>
      <c r="D367" s="177">
        <f t="shared" si="2"/>
        <v>1</v>
      </c>
      <c r="E367" s="178">
        <f>-D367*(Bonds!V356/100)*(1/(1+(Bonds!B356/100)))</f>
        <v>-9.1759955955219173E-5</v>
      </c>
      <c r="F367" s="178">
        <f>-D367*Bonds!$AS$8</f>
        <v>-0.15657756006618387</v>
      </c>
      <c r="G367" s="178">
        <f t="shared" si="1"/>
        <v>-0.49514172028096581</v>
      </c>
    </row>
    <row r="368" spans="1:7">
      <c r="A368" s="180">
        <v>42620</v>
      </c>
      <c r="B368" s="176">
        <f>EXP(-'Yield curve'!B360*$B$9/100)</f>
        <v>0.91420540575782594</v>
      </c>
      <c r="C368" s="177">
        <f t="shared" si="0"/>
        <v>92.334745981540422</v>
      </c>
      <c r="D368" s="177">
        <f t="shared" si="2"/>
        <v>1</v>
      </c>
      <c r="E368" s="178">
        <f>-D368*(Bonds!V357/100)*(1/(1+(Bonds!B357/100)))</f>
        <v>3.6707350646966264E-4</v>
      </c>
      <c r="F368" s="178">
        <f>-D368*Bonds!$AS$8</f>
        <v>-0.15657756006618387</v>
      </c>
      <c r="G368" s="178">
        <f t="shared" si="1"/>
        <v>-0.49514172028096581</v>
      </c>
    </row>
    <row r="369" spans="1:7">
      <c r="A369" s="180">
        <v>42619</v>
      </c>
      <c r="B369" s="176">
        <f>EXP(-'Yield curve'!B361*$B$9/100)</f>
        <v>0.91383979672220472</v>
      </c>
      <c r="C369" s="177">
        <f t="shared" si="0"/>
        <v>92.297819468942677</v>
      </c>
      <c r="D369" s="177">
        <f t="shared" si="2"/>
        <v>1</v>
      </c>
      <c r="E369" s="178">
        <f>-D369*(Bonds!V358/100)*(1/(1+(Bonds!B358/100)))</f>
        <v>9.1734703238233054E-5</v>
      </c>
      <c r="F369" s="178">
        <f>-D369*Bonds!$AS$8</f>
        <v>-0.15657756006618387</v>
      </c>
      <c r="G369" s="178">
        <f t="shared" si="1"/>
        <v>-0.49514172028096581</v>
      </c>
    </row>
    <row r="370" spans="1:7">
      <c r="A370" s="180">
        <v>42618</v>
      </c>
      <c r="B370" s="176">
        <f>EXP(-'Yield curve'!B362*$B$9/100)</f>
        <v>0.91374841731157908</v>
      </c>
      <c r="C370" s="177">
        <f t="shared" si="0"/>
        <v>92.288590148469481</v>
      </c>
      <c r="D370" s="177">
        <f t="shared" si="2"/>
        <v>1</v>
      </c>
      <c r="E370" s="178">
        <f>-D370*(Bonds!V359/100)*(1/(1+(Bonds!B359/100)))</f>
        <v>-2.7517886626306513E-4</v>
      </c>
      <c r="F370" s="178">
        <f>-D370*Bonds!$AS$8</f>
        <v>-0.15657756006618387</v>
      </c>
      <c r="G370" s="178">
        <f t="shared" si="1"/>
        <v>-0.49514172028096581</v>
      </c>
    </row>
    <row r="371" spans="1:7">
      <c r="A371" s="180">
        <v>42615</v>
      </c>
      <c r="B371" s="176">
        <f>EXP(-'Yield curve'!B363*$B$9/100)</f>
        <v>0.91402258295956351</v>
      </c>
      <c r="C371" s="177">
        <f t="shared" si="0"/>
        <v>92.316280878915919</v>
      </c>
      <c r="D371" s="177">
        <f t="shared" si="2"/>
        <v>1</v>
      </c>
      <c r="E371" s="178">
        <f>-D371*(Bonds!V360/100)*(1/(1+(Bonds!B360/100)))</f>
        <v>-9.1751536838240077E-5</v>
      </c>
      <c r="F371" s="178">
        <f>-D371*Bonds!$AS$8</f>
        <v>-0.15657756006618387</v>
      </c>
      <c r="G371" s="178">
        <f t="shared" si="1"/>
        <v>-0.49514172028096581</v>
      </c>
    </row>
    <row r="372" spans="1:7">
      <c r="A372" s="180">
        <v>42614</v>
      </c>
      <c r="B372" s="176">
        <f>EXP(-'Yield curve'!B364*$B$9/100)</f>
        <v>0.91411398978812475</v>
      </c>
      <c r="C372" s="177">
        <f t="shared" si="0"/>
        <v>92.325512968600606</v>
      </c>
      <c r="D372" s="177">
        <f t="shared" si="2"/>
        <v>1</v>
      </c>
      <c r="E372" s="178">
        <f>-D372*(Bonds!V361/100)*(1/(1+(Bonds!B361/100)))</f>
        <v>2.7527986786565756E-4</v>
      </c>
      <c r="F372" s="178">
        <f>-D372*Bonds!$AS$8</f>
        <v>-0.15657756006618387</v>
      </c>
      <c r="G372" s="178">
        <f t="shared" si="1"/>
        <v>-0.49514172028096581</v>
      </c>
    </row>
    <row r="373" spans="1:7">
      <c r="A373" s="180">
        <v>42613</v>
      </c>
      <c r="B373" s="176">
        <f>EXP(-'Yield curve'!B365*$B$9/100)</f>
        <v>0.91383979672220472</v>
      </c>
      <c r="C373" s="177">
        <f t="shared" si="0"/>
        <v>92.297819468942677</v>
      </c>
      <c r="D373" s="177">
        <f t="shared" si="2"/>
        <v>1</v>
      </c>
      <c r="E373" s="178">
        <f>-D373*(Bonds!V362/100)*(1/(1+(Bonds!B362/100)))</f>
        <v>5.5040821942941459E-4</v>
      </c>
      <c r="F373" s="178">
        <f>-D373*Bonds!$AS$8</f>
        <v>-0.15657756006618387</v>
      </c>
      <c r="G373" s="178">
        <f t="shared" si="1"/>
        <v>-0.49514172028096581</v>
      </c>
    </row>
    <row r="374" spans="1:7">
      <c r="A374" s="180">
        <v>42612</v>
      </c>
      <c r="B374" s="176">
        <f>EXP(-'Yield curve'!B366*$B$9/100)</f>
        <v>0.91329165730244144</v>
      </c>
      <c r="C374" s="177">
        <f t="shared" si="0"/>
        <v>92.24245738754658</v>
      </c>
      <c r="D374" s="177">
        <f t="shared" si="2"/>
        <v>1</v>
      </c>
      <c r="E374" s="178">
        <f>-D374*(Bonds!V363/100)*(1/(1+(Bonds!B363/100)))</f>
        <v>2.7505271843769472E-4</v>
      </c>
      <c r="F374" s="178">
        <f>-D374*Bonds!$AS$8</f>
        <v>-0.15657756006618387</v>
      </c>
      <c r="G374" s="178">
        <f t="shared" si="1"/>
        <v>-0.49514172028096581</v>
      </c>
    </row>
    <row r="375" spans="1:7">
      <c r="A375" s="180">
        <v>42611</v>
      </c>
      <c r="B375" s="176">
        <f>EXP(-'Yield curve'!B367*$B$9/100)</f>
        <v>0.91301771089926576</v>
      </c>
      <c r="C375" s="177">
        <f t="shared" si="0"/>
        <v>92.214788800825843</v>
      </c>
      <c r="D375" s="177">
        <f t="shared" si="2"/>
        <v>1</v>
      </c>
      <c r="E375" s="178">
        <f>-D375*(Bonds!V364/100)*(1/(1+(Bonds!B364/100)))</f>
        <v>9.165902841429686E-5</v>
      </c>
      <c r="F375" s="178">
        <f>-D375*Bonds!$AS$8</f>
        <v>-0.15657756006618387</v>
      </c>
      <c r="G375" s="178">
        <f t="shared" si="1"/>
        <v>-0.49514172028096581</v>
      </c>
    </row>
    <row r="376" spans="1:7">
      <c r="A376" s="180">
        <v>42608</v>
      </c>
      <c r="B376" s="176">
        <f>EXP(-'Yield curve'!B368*$B$9/100)</f>
        <v>0.91292641369311223</v>
      </c>
      <c r="C376" s="177">
        <f t="shared" si="0"/>
        <v>92.205567783004341</v>
      </c>
      <c r="D376" s="177">
        <f t="shared" si="2"/>
        <v>1</v>
      </c>
      <c r="E376" s="178">
        <f>-D376*(Bonds!V365/100)*(1/(1+(Bonds!B365/100)))</f>
        <v>7.3320502245440445E-4</v>
      </c>
      <c r="F376" s="178">
        <f>-D376*Bonds!$AS$8</f>
        <v>-0.15657756006618387</v>
      </c>
      <c r="G376" s="178">
        <f t="shared" si="1"/>
        <v>-0.49514172028096581</v>
      </c>
    </row>
    <row r="377" spans="1:7">
      <c r="A377" s="180">
        <v>42607</v>
      </c>
      <c r="B377" s="176">
        <f>EXP(-'Yield curve'!B369*$B$9/100)</f>
        <v>0.91219636462072273</v>
      </c>
      <c r="C377" s="177">
        <f t="shared" si="0"/>
        <v>92.131832826693</v>
      </c>
      <c r="D377" s="177">
        <f t="shared" si="2"/>
        <v>1</v>
      </c>
      <c r="E377" s="178">
        <f>-D377*(Bonds!V366/100)*(1/(1+(Bonds!B366/100)))</f>
        <v>5.4950087004304875E-4</v>
      </c>
      <c r="F377" s="178">
        <f>-D377*Bonds!$AS$8</f>
        <v>-0.15657756006618387</v>
      </c>
      <c r="G377" s="178">
        <f t="shared" si="1"/>
        <v>-0.49514172028096581</v>
      </c>
    </row>
    <row r="378" spans="1:7">
      <c r="A378" s="180">
        <v>42606</v>
      </c>
      <c r="B378" s="176">
        <f>EXP(-'Yield curve'!B370*$B$9/100)</f>
        <v>0.91164921096446172</v>
      </c>
      <c r="C378" s="177">
        <f t="shared" si="0"/>
        <v>92.076570307410634</v>
      </c>
      <c r="D378" s="177">
        <f t="shared" si="2"/>
        <v>1</v>
      </c>
      <c r="E378" s="178">
        <f>-D378*(Bonds!V367/100)*(1/(1+(Bonds!B367/100)))</f>
        <v>2.7459954233409028E-4</v>
      </c>
      <c r="F378" s="178">
        <f>-D378*Bonds!$AS$8</f>
        <v>-0.15657756006618387</v>
      </c>
      <c r="G378" s="178">
        <f t="shared" si="1"/>
        <v>-0.49514172028096581</v>
      </c>
    </row>
    <row r="379" spans="1:7">
      <c r="A379" s="180">
        <v>42605</v>
      </c>
      <c r="B379" s="176">
        <f>EXP(-'Yield curve'!B371*$B$9/100)</f>
        <v>0.91137575722128483</v>
      </c>
      <c r="C379" s="177">
        <f t="shared" si="0"/>
        <v>92.048951479349768</v>
      </c>
      <c r="D379" s="177">
        <f t="shared" si="2"/>
        <v>1</v>
      </c>
      <c r="E379" s="178">
        <f>-D379*(Bonds!V368/100)*(1/(1+(Bonds!B368/100)))</f>
        <v>-9.1508052708636411E-5</v>
      </c>
      <c r="F379" s="178">
        <f>-D379*Bonds!$AS$8</f>
        <v>-0.15657756006618387</v>
      </c>
      <c r="G379" s="178">
        <f t="shared" si="1"/>
        <v>-0.49514172028096581</v>
      </c>
    </row>
    <row r="380" spans="1:7">
      <c r="A380" s="180">
        <v>42604</v>
      </c>
      <c r="B380" s="176">
        <f>EXP(-'Yield curve'!B372*$B$9/100)</f>
        <v>0.91146689935403757</v>
      </c>
      <c r="C380" s="177">
        <f t="shared" si="0"/>
        <v>92.058156834757796</v>
      </c>
      <c r="D380" s="177">
        <f t="shared" si="2"/>
        <v>1</v>
      </c>
      <c r="E380" s="178">
        <f>-D380*(Bonds!V369/100)*(1/(1+(Bonds!B369/100)))</f>
        <v>0</v>
      </c>
      <c r="F380" s="178">
        <f>-D380*Bonds!$AS$8</f>
        <v>-0.15657756006618387</v>
      </c>
      <c r="G380" s="178">
        <f t="shared" si="1"/>
        <v>-0.49514172028096581</v>
      </c>
    </row>
    <row r="381" spans="1:7">
      <c r="A381" s="180">
        <v>42601</v>
      </c>
      <c r="B381" s="176">
        <f>EXP(-'Yield curve'!B373*$B$9/100)</f>
        <v>0.91146689935403757</v>
      </c>
      <c r="C381" s="177">
        <f t="shared" si="0"/>
        <v>92.058156834757796</v>
      </c>
      <c r="D381" s="177">
        <f t="shared" si="2"/>
        <v>1</v>
      </c>
      <c r="E381" s="178">
        <f>-D381*(Bonds!V370/100)*(1/(1+(Bonds!B370/100)))</f>
        <v>3.660657087947371E-4</v>
      </c>
      <c r="F381" s="178">
        <f>-D381*Bonds!$AS$8</f>
        <v>-0.15657756006618387</v>
      </c>
      <c r="G381" s="178">
        <f t="shared" si="1"/>
        <v>-0.49514172028096581</v>
      </c>
    </row>
    <row r="382" spans="1:7">
      <c r="A382" s="180">
        <v>42600</v>
      </c>
      <c r="B382" s="176">
        <f>EXP(-'Yield curve'!B374*$B$9/100)</f>
        <v>0.91110238550192657</v>
      </c>
      <c r="C382" s="177">
        <f t="shared" si="0"/>
        <v>92.021340935694582</v>
      </c>
      <c r="D382" s="177">
        <f t="shared" si="2"/>
        <v>1</v>
      </c>
      <c r="E382" s="178">
        <f>-D382*(Bonds!V371/100)*(1/(1+(Bonds!B371/100)))</f>
        <v>-9.1482938431980483E-5</v>
      </c>
      <c r="F382" s="178">
        <f>-D382*Bonds!$AS$8</f>
        <v>-0.15657756006618387</v>
      </c>
      <c r="G382" s="178">
        <f t="shared" si="1"/>
        <v>-0.49514172028096581</v>
      </c>
    </row>
    <row r="383" spans="1:7">
      <c r="A383" s="180">
        <v>42599</v>
      </c>
      <c r="B383" s="176">
        <f>EXP(-'Yield curve'!B375*$B$9/100)</f>
        <v>0.91119350029614055</v>
      </c>
      <c r="C383" s="177">
        <f t="shared" si="0"/>
        <v>92.03054352991019</v>
      </c>
      <c r="D383" s="177">
        <f t="shared" si="2"/>
        <v>1</v>
      </c>
      <c r="E383" s="178">
        <f>-D383*(Bonds!V372/100)*(1/(1+(Bonds!B372/100)))</f>
        <v>0</v>
      </c>
      <c r="F383" s="178">
        <f>-D383*Bonds!$AS$8</f>
        <v>-0.15657756006618387</v>
      </c>
      <c r="G383" s="178">
        <f t="shared" si="1"/>
        <v>-0.49514172028096581</v>
      </c>
    </row>
    <row r="384" spans="1:7">
      <c r="A384" s="180">
        <v>42598</v>
      </c>
      <c r="B384" s="176">
        <f>EXP(-'Yield curve'!B376*$B$9/100)</f>
        <v>0.91119350029614055</v>
      </c>
      <c r="C384" s="177">
        <f t="shared" si="0"/>
        <v>92.03054352991019</v>
      </c>
      <c r="D384" s="177">
        <f t="shared" si="2"/>
        <v>1</v>
      </c>
      <c r="E384" s="178">
        <f>-D384*(Bonds!V373/100)*(1/(1+(Bonds!B373/100)))</f>
        <v>0</v>
      </c>
      <c r="F384" s="178">
        <f>-D384*Bonds!$AS$8</f>
        <v>-0.15657756006618387</v>
      </c>
      <c r="G384" s="178">
        <f t="shared" si="1"/>
        <v>-0.49514172028096581</v>
      </c>
    </row>
    <row r="385" spans="1:7">
      <c r="A385" s="180">
        <v>42597</v>
      </c>
      <c r="B385" s="176">
        <f>EXP(-'Yield curve'!B377*$B$9/100)</f>
        <v>0.91119350029614055</v>
      </c>
      <c r="C385" s="177">
        <f t="shared" si="0"/>
        <v>92.03054352991019</v>
      </c>
      <c r="D385" s="177">
        <f t="shared" si="2"/>
        <v>1</v>
      </c>
      <c r="E385" s="178">
        <f>-D385*(Bonds!V374/100)*(1/(1+(Bonds!B374/100)))</f>
        <v>2.7447392497712139E-4</v>
      </c>
      <c r="F385" s="178">
        <f>-D385*Bonds!$AS$8</f>
        <v>-0.15657756006618387</v>
      </c>
      <c r="G385" s="178">
        <f t="shared" si="1"/>
        <v>-0.49514172028096581</v>
      </c>
    </row>
    <row r="386" spans="1:7">
      <c r="A386" s="180">
        <v>42594</v>
      </c>
      <c r="B386" s="176">
        <f>EXP(-'Yield curve'!B378*$B$9/100)</f>
        <v>0.91092018324565915</v>
      </c>
      <c r="C386" s="177">
        <f t="shared" si="0"/>
        <v>92.002938507811578</v>
      </c>
      <c r="D386" s="177">
        <f t="shared" si="2"/>
        <v>1</v>
      </c>
      <c r="E386" s="178">
        <f>-D386*(Bonds!V375/100)*(1/(1+(Bonds!B375/100)))</f>
        <v>-9.1466203237901641E-5</v>
      </c>
      <c r="F386" s="178">
        <f>-D386*Bonds!$AS$8</f>
        <v>-0.15657756006618387</v>
      </c>
      <c r="G386" s="178">
        <f t="shared" si="1"/>
        <v>-0.49514172028096581</v>
      </c>
    </row>
    <row r="387" spans="1:7">
      <c r="A387" s="180">
        <v>42593</v>
      </c>
      <c r="B387" s="176">
        <f>EXP(-'Yield curve'!B379*$B$9/100)</f>
        <v>0.91101127981873642</v>
      </c>
      <c r="C387" s="177">
        <f t="shared" si="0"/>
        <v>92.012139261692383</v>
      </c>
      <c r="D387" s="177">
        <f t="shared" si="2"/>
        <v>1</v>
      </c>
      <c r="E387" s="178">
        <f>-D387*(Bonds!V376/100)*(1/(1+(Bonds!B376/100)))</f>
        <v>-1.8294914013903746E-4</v>
      </c>
      <c r="F387" s="178">
        <f>-D387*Bonds!$AS$8</f>
        <v>-0.15657756006618387</v>
      </c>
      <c r="G387" s="178">
        <f t="shared" si="1"/>
        <v>-0.49514172028096581</v>
      </c>
    </row>
    <row r="388" spans="1:7">
      <c r="A388" s="180">
        <v>42592</v>
      </c>
      <c r="B388" s="176">
        <f>EXP(-'Yield curve'!B380*$B$9/100)</f>
        <v>0.91119350029614055</v>
      </c>
      <c r="C388" s="177">
        <f t="shared" si="0"/>
        <v>92.03054352991019</v>
      </c>
      <c r="D388" s="177">
        <f t="shared" si="2"/>
        <v>1</v>
      </c>
      <c r="E388" s="178">
        <f>-D388*(Bonds!V377/100)*(1/(1+(Bonds!B377/100)))</f>
        <v>9.1491308325707111E-5</v>
      </c>
      <c r="F388" s="178">
        <f>-D388*Bonds!$AS$8</f>
        <v>-0.15657756006618387</v>
      </c>
      <c r="G388" s="178">
        <f t="shared" si="1"/>
        <v>-0.49514172028096581</v>
      </c>
    </row>
    <row r="389" spans="1:7">
      <c r="A389" s="180">
        <v>42591</v>
      </c>
      <c r="B389" s="176">
        <f>EXP(-'Yield curve'!B381*$B$9/100)</f>
        <v>0.91110238550192657</v>
      </c>
      <c r="C389" s="177">
        <f t="shared" si="0"/>
        <v>92.021340935694582</v>
      </c>
      <c r="D389" s="177">
        <f t="shared" si="2"/>
        <v>1</v>
      </c>
      <c r="E389" s="178">
        <f>-D389*(Bonds!V378/100)*(1/(1+(Bonds!B378/100)))</f>
        <v>-1.8296587686397723E-4</v>
      </c>
      <c r="F389" s="178">
        <f>-D389*Bonds!$AS$8</f>
        <v>-0.15657756006618387</v>
      </c>
      <c r="G389" s="178">
        <f t="shared" si="1"/>
        <v>-0.49514172028096581</v>
      </c>
    </row>
    <row r="390" spans="1:7">
      <c r="A390" s="180">
        <v>42590</v>
      </c>
      <c r="B390" s="176">
        <f>EXP(-'Yield curve'!B382*$B$9/100)</f>
        <v>0.91128462420228951</v>
      </c>
      <c r="C390" s="177">
        <f t="shared" si="0"/>
        <v>92.039747044431238</v>
      </c>
      <c r="D390" s="177">
        <f t="shared" si="2"/>
        <v>1</v>
      </c>
      <c r="E390" s="178">
        <f>-D390*(Bonds!V379/100)*(1/(1+(Bonds!B379/100)))</f>
        <v>-9.1499679751118917E-5</v>
      </c>
      <c r="F390" s="178">
        <f>-D390*Bonds!$AS$8</f>
        <v>-0.15657756006618387</v>
      </c>
      <c r="G390" s="178">
        <f t="shared" si="1"/>
        <v>-0.49514172028096581</v>
      </c>
    </row>
    <row r="391" spans="1:7">
      <c r="A391" s="180">
        <v>42587</v>
      </c>
      <c r="B391" s="176">
        <f>EXP(-'Yield curve'!B383*$B$9/100)</f>
        <v>0.91137575722128483</v>
      </c>
      <c r="C391" s="177">
        <f t="shared" si="0"/>
        <v>92.048951479349768</v>
      </c>
      <c r="D391" s="177">
        <f t="shared" si="2"/>
        <v>1</v>
      </c>
      <c r="E391" s="178">
        <f>-D391*(Bonds!V380/100)*(1/(1+(Bonds!B380/100)))</f>
        <v>5.4904831625183473E-4</v>
      </c>
      <c r="F391" s="178">
        <f>-D391*Bonds!$AS$8</f>
        <v>-0.15657756006618387</v>
      </c>
      <c r="G391" s="178">
        <f t="shared" si="1"/>
        <v>-0.49514172028096581</v>
      </c>
    </row>
    <row r="392" spans="1:7">
      <c r="A392" s="180">
        <v>42586</v>
      </c>
      <c r="B392" s="176">
        <f>EXP(-'Yield curve'!B384*$B$9/100)</f>
        <v>0.91082909578178373</v>
      </c>
      <c r="C392" s="177">
        <f t="shared" si="0"/>
        <v>91.993738673960152</v>
      </c>
      <c r="D392" s="177">
        <f t="shared" si="2"/>
        <v>1</v>
      </c>
      <c r="E392" s="178">
        <f>-D392*(Bonds!V381/100)*(1/(1+(Bonds!B381/100)))</f>
        <v>6.4020486555698081E-4</v>
      </c>
      <c r="F392" s="178">
        <f>-D392*Bonds!$AS$8</f>
        <v>-0.15657756006618387</v>
      </c>
      <c r="G392" s="178">
        <f t="shared" si="1"/>
        <v>-0.49514172028096581</v>
      </c>
    </row>
    <row r="393" spans="1:7">
      <c r="A393" s="180">
        <v>42585</v>
      </c>
      <c r="B393" s="176">
        <f>EXP(-'Yield curve'!B385*$B$9/100)</f>
        <v>0.91019173851580493</v>
      </c>
      <c r="C393" s="177">
        <f t="shared" si="0"/>
        <v>91.929365590096296</v>
      </c>
      <c r="D393" s="177">
        <f t="shared" si="2"/>
        <v>1</v>
      </c>
      <c r="E393" s="178">
        <f>-D393*(Bonds!V382/100)*(1/(1+(Bonds!B382/100)))</f>
        <v>7.3119458916004086E-4</v>
      </c>
      <c r="F393" s="178">
        <f>-D393*Bonds!$AS$8</f>
        <v>-0.15657756006618387</v>
      </c>
      <c r="G393" s="178">
        <f t="shared" si="1"/>
        <v>-0.49514172028096581</v>
      </c>
    </row>
    <row r="394" spans="1:7">
      <c r="A394" s="180">
        <v>42584</v>
      </c>
      <c r="B394" s="176">
        <f>EXP(-'Yield curve'!B386*$B$9/100)</f>
        <v>0.90946387630869452</v>
      </c>
      <c r="C394" s="177">
        <f t="shared" si="0"/>
        <v>91.855851507178144</v>
      </c>
      <c r="D394" s="177">
        <f t="shared" si="2"/>
        <v>1</v>
      </c>
      <c r="E394" s="178">
        <f>-D394*(Bonds!V383/100)*(1/(1+(Bonds!B383/100)))</f>
        <v>-9.1332541784635912E-5</v>
      </c>
      <c r="F394" s="178">
        <f>-D394*Bonds!$AS$8</f>
        <v>-0.15657756006618387</v>
      </c>
      <c r="G394" s="178">
        <f t="shared" si="1"/>
        <v>-0.49514172028096581</v>
      </c>
    </row>
    <row r="395" spans="1:7">
      <c r="A395" s="180">
        <v>42583</v>
      </c>
      <c r="B395" s="176">
        <f>EXP(-'Yield curve'!B387*$B$9/100)</f>
        <v>0.90955482724379633</v>
      </c>
      <c r="C395" s="177">
        <f t="shared" si="0"/>
        <v>91.865037551623431</v>
      </c>
      <c r="D395" s="177">
        <f t="shared" si="2"/>
        <v>1</v>
      </c>
      <c r="E395" s="178">
        <f>-D395*(Bonds!V384/100)*(1/(1+(Bonds!B384/100)))</f>
        <v>-1.8268176835951381E-4</v>
      </c>
      <c r="F395" s="178">
        <f>-D395*Bonds!$AS$8</f>
        <v>-0.15657756006618387</v>
      </c>
      <c r="G395" s="178">
        <f t="shared" si="1"/>
        <v>-0.49514172028096581</v>
      </c>
    </row>
    <row r="396" spans="1:7">
      <c r="A396" s="180">
        <v>42580</v>
      </c>
      <c r="B396" s="176">
        <f>EXP(-'Yield curve'!B388*$B$9/100)</f>
        <v>0.90973675640155438</v>
      </c>
      <c r="C396" s="177">
        <f t="shared" si="0"/>
        <v>91.883412396556992</v>
      </c>
      <c r="D396" s="177">
        <f t="shared" si="2"/>
        <v>1</v>
      </c>
      <c r="E396" s="178">
        <f>-D396*(Bonds!V385/100)*(1/(1+(Bonds!B385/100)))</f>
        <v>6.3950301479991328E-4</v>
      </c>
      <c r="F396" s="178">
        <f>-D396*Bonds!$AS$8</f>
        <v>-0.15657756006618387</v>
      </c>
      <c r="G396" s="178">
        <f t="shared" si="1"/>
        <v>-0.49514172028096581</v>
      </c>
    </row>
    <row r="397" spans="1:7">
      <c r="A397" s="180">
        <v>42579</v>
      </c>
      <c r="B397" s="176">
        <f>EXP(-'Yield curve'!B389*$B$9/100)</f>
        <v>0.90910016350558109</v>
      </c>
      <c r="C397" s="177">
        <f t="shared" si="0"/>
        <v>91.819116514063694</v>
      </c>
      <c r="D397" s="177">
        <f t="shared" si="2"/>
        <v>1</v>
      </c>
      <c r="E397" s="178">
        <f>-D397*(Bonds!V386/100)*(1/(1+(Bonds!B386/100)))</f>
        <v>4.5649593718616549E-4</v>
      </c>
      <c r="F397" s="178">
        <f>-D397*Bonds!$AS$8</f>
        <v>-0.15657756006618387</v>
      </c>
      <c r="G397" s="178">
        <f t="shared" si="1"/>
        <v>-0.49514172028096581</v>
      </c>
    </row>
    <row r="398" spans="1:7">
      <c r="A398" s="180">
        <v>42578</v>
      </c>
      <c r="B398" s="176">
        <f>EXP(-'Yield curve'!B390*$B$9/100)</f>
        <v>0.90864572704241153</v>
      </c>
      <c r="C398" s="177">
        <f t="shared" si="0"/>
        <v>91.773218431283567</v>
      </c>
      <c r="D398" s="177">
        <f t="shared" si="2"/>
        <v>1</v>
      </c>
      <c r="E398" s="178">
        <f>-D398*(Bonds!V387/100)*(1/(1+(Bonds!B387/100)))</f>
        <v>1.8251505749223917E-4</v>
      </c>
      <c r="F398" s="178">
        <f>-D398*Bonds!$AS$8</f>
        <v>-0.15657756006618387</v>
      </c>
      <c r="G398" s="178">
        <f t="shared" si="1"/>
        <v>-0.49514172028096581</v>
      </c>
    </row>
    <row r="399" spans="1:7">
      <c r="A399" s="180">
        <v>42577</v>
      </c>
      <c r="B399" s="176">
        <f>EXP(-'Yield curve'!B391*$B$9/100)</f>
        <v>0.90846401606870619</v>
      </c>
      <c r="C399" s="177">
        <f t="shared" si="0"/>
        <v>91.75486562293932</v>
      </c>
      <c r="D399" s="177">
        <f t="shared" si="2"/>
        <v>1</v>
      </c>
      <c r="E399" s="178">
        <f>-D399*(Bonds!V388/100)*(1/(1+(Bonds!B388/100)))</f>
        <v>1.824817518248136E-4</v>
      </c>
      <c r="F399" s="178">
        <f>-D399*Bonds!$AS$8</f>
        <v>-0.15657756006618387</v>
      </c>
      <c r="G399" s="178">
        <f t="shared" si="1"/>
        <v>-0.49514172028096581</v>
      </c>
    </row>
    <row r="400" spans="1:7">
      <c r="A400" s="180">
        <v>42576</v>
      </c>
      <c r="B400" s="176">
        <f>EXP(-'Yield curve'!B392*$B$9/100)</f>
        <v>0.90828234143356146</v>
      </c>
      <c r="C400" s="177">
        <f t="shared" si="0"/>
        <v>91.736516484789703</v>
      </c>
      <c r="D400" s="177">
        <f t="shared" si="2"/>
        <v>1</v>
      </c>
      <c r="E400" s="178">
        <f>-D400*(Bonds!V389/100)*(1/(1+(Bonds!B389/100)))</f>
        <v>0</v>
      </c>
      <c r="F400" s="178">
        <f>-D400*Bonds!$AS$8</f>
        <v>-0.15657756006618387</v>
      </c>
      <c r="G400" s="178">
        <f t="shared" si="1"/>
        <v>-0.49514172028096581</v>
      </c>
    </row>
    <row r="401" spans="1:7">
      <c r="A401" s="180">
        <v>42573</v>
      </c>
      <c r="B401" s="176">
        <f>EXP(-'Yield curve'!B393*$B$9/100)</f>
        <v>0.90828234143356146</v>
      </c>
      <c r="C401" s="177">
        <f t="shared" si="0"/>
        <v>91.736516484789703</v>
      </c>
      <c r="D401" s="177">
        <f t="shared" si="2"/>
        <v>1</v>
      </c>
      <c r="E401" s="178">
        <f>-D401*(Bonds!V390/100)*(1/(1+(Bonds!B390/100)))</f>
        <v>-2.7367268746578512E-4</v>
      </c>
      <c r="F401" s="178">
        <f>-D401*Bonds!$AS$8</f>
        <v>-0.15657756006618387</v>
      </c>
      <c r="G401" s="178">
        <f t="shared" si="1"/>
        <v>-0.49514172028096581</v>
      </c>
    </row>
    <row r="402" spans="1:7">
      <c r="A402" s="180">
        <v>42572</v>
      </c>
      <c r="B402" s="176">
        <f>EXP(-'Yield curve'!B394*$B$9/100)</f>
        <v>0.90855486701278454</v>
      </c>
      <c r="C402" s="177">
        <f t="shared" si="0"/>
        <v>91.764041568291233</v>
      </c>
      <c r="D402" s="177">
        <f t="shared" si="2"/>
        <v>1</v>
      </c>
      <c r="E402" s="178">
        <f>-D402*(Bonds!V391/100)*(1/(1+(Bonds!B391/100)))</f>
        <v>0</v>
      </c>
      <c r="F402" s="178">
        <f>-D402*Bonds!$AS$8</f>
        <v>-0.15657756006618387</v>
      </c>
      <c r="G402" s="178">
        <f t="shared" si="1"/>
        <v>-0.49514172028096581</v>
      </c>
    </row>
    <row r="403" spans="1:7">
      <c r="A403" s="180">
        <v>42571</v>
      </c>
      <c r="B403" s="176">
        <f>EXP(-'Yield curve'!B395*$B$9/100)</f>
        <v>0.90855486701278454</v>
      </c>
      <c r="C403" s="177">
        <f t="shared" si="0"/>
        <v>91.764041568291233</v>
      </c>
      <c r="D403" s="177">
        <f t="shared" si="2"/>
        <v>1</v>
      </c>
      <c r="E403" s="178">
        <f>-D403*(Bonds!V392/100)*(1/(1+(Bonds!B392/100)))</f>
        <v>9.1249201569484309E-5</v>
      </c>
      <c r="F403" s="178">
        <f>-D403*Bonds!$AS$8</f>
        <v>-0.15657756006618387</v>
      </c>
      <c r="G403" s="178">
        <f t="shared" si="1"/>
        <v>-0.49514172028096581</v>
      </c>
    </row>
    <row r="404" spans="1:7">
      <c r="A404" s="180">
        <v>42570</v>
      </c>
      <c r="B404" s="176">
        <f>EXP(-'Yield curve'!B396*$B$9/100)</f>
        <v>0.90846401606870619</v>
      </c>
      <c r="C404" s="177">
        <f t="shared" si="0"/>
        <v>91.75486562293932</v>
      </c>
      <c r="D404" s="177">
        <f t="shared" si="2"/>
        <v>1</v>
      </c>
      <c r="E404" s="178">
        <f>-D404*(Bonds!V393/100)*(1/(1+(Bonds!B393/100)))</f>
        <v>9.1240875912406802E-5</v>
      </c>
      <c r="F404" s="178">
        <f>-D404*Bonds!$AS$8</f>
        <v>-0.15657756006618387</v>
      </c>
      <c r="G404" s="178">
        <f t="shared" si="1"/>
        <v>-0.49514172028096581</v>
      </c>
    </row>
    <row r="405" spans="1:7">
      <c r="A405" s="180">
        <v>42569</v>
      </c>
      <c r="B405" s="176">
        <f>EXP(-'Yield curve'!B397*$B$9/100)</f>
        <v>0.908373174209268</v>
      </c>
      <c r="C405" s="177">
        <f t="shared" si="0"/>
        <v>91.745690595136068</v>
      </c>
      <c r="D405" s="177">
        <f t="shared" si="2"/>
        <v>1</v>
      </c>
      <c r="E405" s="178">
        <f>-D405*(Bonds!V394/100)*(1/(1+(Bonds!B394/100)))</f>
        <v>0</v>
      </c>
      <c r="F405" s="178">
        <f>-D405*Bonds!$AS$8</f>
        <v>-0.15657756006618387</v>
      </c>
      <c r="G405" s="178">
        <f t="shared" si="1"/>
        <v>-0.49514172028096581</v>
      </c>
    </row>
    <row r="406" spans="1:7">
      <c r="A406" s="180">
        <v>42566</v>
      </c>
      <c r="B406" s="176">
        <f>EXP(-'Yield curve'!B398*$B$9/100)</f>
        <v>0.908373174209268</v>
      </c>
      <c r="C406" s="177">
        <f t="shared" si="0"/>
        <v>91.745690595136068</v>
      </c>
      <c r="D406" s="177">
        <f t="shared" si="2"/>
        <v>1</v>
      </c>
      <c r="E406" s="178">
        <f>-D406*(Bonds!V395/100)*(1/(1+(Bonds!B395/100)))</f>
        <v>0</v>
      </c>
      <c r="F406" s="178">
        <f>-D406*Bonds!$AS$8</f>
        <v>-0.15657756006618387</v>
      </c>
      <c r="G406" s="178">
        <f t="shared" si="1"/>
        <v>-0.49514172028096581</v>
      </c>
    </row>
    <row r="407" spans="1:7">
      <c r="A407" s="180">
        <v>42565</v>
      </c>
      <c r="B407" s="176">
        <f>EXP(-'Yield curve'!B399*$B$9/100)</f>
        <v>0.908373174209268</v>
      </c>
      <c r="C407" s="177">
        <f t="shared" si="0"/>
        <v>91.745690595136068</v>
      </c>
      <c r="D407" s="177">
        <f t="shared" si="2"/>
        <v>1</v>
      </c>
      <c r="E407" s="178">
        <f>-D407*(Bonds!V396/100)*(1/(1+(Bonds!B396/100)))</f>
        <v>-9.1232551774471176E-5</v>
      </c>
      <c r="F407" s="178">
        <f>-D407*Bonds!$AS$8</f>
        <v>-0.15657756006618387</v>
      </c>
      <c r="G407" s="178">
        <f t="shared" si="1"/>
        <v>-0.49514172028096581</v>
      </c>
    </row>
    <row r="408" spans="1:7">
      <c r="A408" s="180">
        <v>42564</v>
      </c>
      <c r="B408" s="176">
        <f>EXP(-'Yield curve'!B400*$B$9/100)</f>
        <v>0.90846401606870619</v>
      </c>
      <c r="C408" s="177">
        <f t="shared" si="0"/>
        <v>91.75486562293932</v>
      </c>
      <c r="D408" s="177">
        <f t="shared" si="2"/>
        <v>1</v>
      </c>
      <c r="E408" s="178">
        <f>-D408*(Bonds!V397/100)*(1/(1+(Bonds!B397/100)))</f>
        <v>-9.1240875912406802E-5</v>
      </c>
      <c r="F408" s="178">
        <f>-D408*Bonds!$AS$8</f>
        <v>-0.15657756006618387</v>
      </c>
      <c r="G408" s="178">
        <f t="shared" si="1"/>
        <v>-0.49514172028096581</v>
      </c>
    </row>
    <row r="409" spans="1:7">
      <c r="A409" s="180">
        <v>42563</v>
      </c>
      <c r="B409" s="176">
        <f>EXP(-'Yield curve'!B401*$B$9/100)</f>
        <v>0.90855486701278454</v>
      </c>
      <c r="C409" s="177">
        <f t="shared" si="0"/>
        <v>91.764041568291233</v>
      </c>
      <c r="D409" s="177">
        <f t="shared" si="2"/>
        <v>1</v>
      </c>
      <c r="E409" s="178">
        <f>-D409*(Bonds!V398/100)*(1/(1+(Bonds!B398/100)))</f>
        <v>9.1249201569484309E-5</v>
      </c>
      <c r="F409" s="178">
        <f>-D409*Bonds!$AS$8</f>
        <v>-0.15657756006618387</v>
      </c>
      <c r="G409" s="178">
        <f t="shared" si="1"/>
        <v>-0.49514172028096581</v>
      </c>
    </row>
    <row r="410" spans="1:7">
      <c r="A410" s="180">
        <v>42562</v>
      </c>
      <c r="B410" s="176">
        <f>EXP(-'Yield curve'!B402*$B$9/100)</f>
        <v>0.90846401606870619</v>
      </c>
      <c r="C410" s="177">
        <f t="shared" si="0"/>
        <v>91.75486562293932</v>
      </c>
      <c r="D410" s="177">
        <f t="shared" si="2"/>
        <v>1</v>
      </c>
      <c r="E410" s="178">
        <f>-D410*(Bonds!V399/100)*(1/(1+(Bonds!B399/100)))</f>
        <v>9.1240875912406802E-5</v>
      </c>
      <c r="F410" s="178">
        <f>-D410*Bonds!$AS$8</f>
        <v>-0.15657756006618387</v>
      </c>
      <c r="G410" s="178">
        <f t="shared" si="1"/>
        <v>-0.49514172028096581</v>
      </c>
    </row>
    <row r="411" spans="1:7">
      <c r="A411" s="180">
        <v>42559</v>
      </c>
      <c r="B411" s="176">
        <f>EXP(-'Yield curve'!B403*$B$9/100)</f>
        <v>0.908373174209268</v>
      </c>
      <c r="C411" s="177">
        <f t="shared" si="0"/>
        <v>91.745690595136068</v>
      </c>
      <c r="D411" s="177">
        <f t="shared" si="2"/>
        <v>1</v>
      </c>
      <c r="E411" s="178">
        <f>-D411*(Bonds!V400/100)*(1/(1+(Bonds!B400/100)))</f>
        <v>0</v>
      </c>
      <c r="F411" s="178">
        <f>-D411*Bonds!$AS$8</f>
        <v>-0.15657756006618387</v>
      </c>
      <c r="G411" s="178">
        <f t="shared" si="1"/>
        <v>-0.49514172028096581</v>
      </c>
    </row>
    <row r="412" spans="1:7">
      <c r="A412" s="180">
        <v>42558</v>
      </c>
      <c r="B412" s="176">
        <f>EXP(-'Yield curve'!B404*$B$9/100)</f>
        <v>0.908373174209268</v>
      </c>
      <c r="C412" s="177">
        <f t="shared" si="0"/>
        <v>91.745690595136068</v>
      </c>
      <c r="D412" s="177">
        <f t="shared" si="2"/>
        <v>1</v>
      </c>
      <c r="E412" s="178">
        <f>-D412*(Bonds!V401/100)*(1/(1+(Bonds!B401/100)))</f>
        <v>6.3862786242131449E-4</v>
      </c>
      <c r="F412" s="178">
        <f>-D412*Bonds!$AS$8</f>
        <v>-0.15657756006618387</v>
      </c>
      <c r="G412" s="178">
        <f t="shared" si="1"/>
        <v>-0.49514172028096581</v>
      </c>
    </row>
    <row r="413" spans="1:7">
      <c r="A413" s="180">
        <v>42557</v>
      </c>
      <c r="B413" s="176">
        <f>EXP(-'Yield curve'!B405*$B$9/100)</f>
        <v>0.90773753548682956</v>
      </c>
      <c r="C413" s="177">
        <f t="shared" si="0"/>
        <v>91.681491084169792</v>
      </c>
      <c r="D413" s="177">
        <f t="shared" si="2"/>
        <v>1</v>
      </c>
      <c r="E413" s="178">
        <f>-D413*(Bonds!V402/100)*(1/(1+(Bonds!B402/100)))</f>
        <v>1.8234865061998151E-4</v>
      </c>
      <c r="F413" s="178">
        <f>-D413*Bonds!$AS$8</f>
        <v>-0.15657756006618387</v>
      </c>
      <c r="G413" s="178">
        <f t="shared" si="1"/>
        <v>-0.49514172028096581</v>
      </c>
    </row>
    <row r="414" spans="1:7">
      <c r="A414" s="180">
        <v>42556</v>
      </c>
      <c r="B414" s="176">
        <f>EXP(-'Yield curve'!B406*$B$9/100)</f>
        <v>0.9075560061332727</v>
      </c>
      <c r="C414" s="177">
        <f t="shared" si="0"/>
        <v>91.663156619460537</v>
      </c>
      <c r="D414" s="177">
        <f t="shared" si="2"/>
        <v>1</v>
      </c>
      <c r="E414" s="178">
        <f>-D414*(Bonds!V403/100)*(1/(1+(Bonds!B403/100)))</f>
        <v>-2.7347310847766055E-4</v>
      </c>
      <c r="F414" s="178">
        <f>-D414*Bonds!$AS$8</f>
        <v>-0.15657756006618387</v>
      </c>
      <c r="G414" s="178">
        <f t="shared" si="1"/>
        <v>-0.49514172028096581</v>
      </c>
    </row>
    <row r="415" spans="1:7">
      <c r="A415" s="180">
        <v>42555</v>
      </c>
      <c r="B415" s="176">
        <f>EXP(-'Yield curve'!B407*$B$9/100)</f>
        <v>0.90782831377921724</v>
      </c>
      <c r="C415" s="177">
        <f t="shared" si="0"/>
        <v>91.690659691700944</v>
      </c>
      <c r="D415" s="177">
        <f t="shared" si="2"/>
        <v>1</v>
      </c>
      <c r="E415" s="178">
        <f>-D415*(Bonds!V404/100)*(1/(1+(Bonds!B404/100)))</f>
        <v>-9.1182638825565657E-5</v>
      </c>
      <c r="F415" s="178">
        <f>-D415*Bonds!$AS$8</f>
        <v>-0.15657756006618387</v>
      </c>
      <c r="G415" s="178">
        <f t="shared" si="1"/>
        <v>-0.49514172028096581</v>
      </c>
    </row>
    <row r="416" spans="1:7">
      <c r="A416" s="180">
        <v>42552</v>
      </c>
      <c r="B416" s="176">
        <f>EXP(-'Yield curve'!B408*$B$9/100)</f>
        <v>0.90791910114988805</v>
      </c>
      <c r="C416" s="177">
        <f t="shared" si="0"/>
        <v>91.699829216138696</v>
      </c>
      <c r="D416" s="177">
        <f t="shared" si="2"/>
        <v>1</v>
      </c>
      <c r="E416" s="178">
        <f>-D416*(Bonds!V405/100)*(1/(1+(Bonds!B405/100)))</f>
        <v>0</v>
      </c>
      <c r="F416" s="178">
        <f>-D416*Bonds!$AS$8</f>
        <v>-0.15657756006618387</v>
      </c>
      <c r="G416" s="178">
        <f t="shared" si="1"/>
        <v>-0.49514172028096581</v>
      </c>
    </row>
    <row r="417" spans="1:7">
      <c r="A417" s="180">
        <v>42551</v>
      </c>
      <c r="B417" s="176">
        <f>EXP(-'Yield curve'!B409*$B$9/100)</f>
        <v>0.90791910114988805</v>
      </c>
      <c r="C417" s="177">
        <f t="shared" si="0"/>
        <v>91.699829216138696</v>
      </c>
      <c r="D417" s="177">
        <f t="shared" si="2"/>
        <v>1</v>
      </c>
      <c r="E417" s="178">
        <f>-D417*(Bonds!V406/100)*(1/(1+(Bonds!B406/100)))</f>
        <v>9.1190953857375395E-5</v>
      </c>
      <c r="F417" s="178">
        <f>-D417*Bonds!$AS$8</f>
        <v>-0.15657756006618387</v>
      </c>
      <c r="G417" s="178">
        <f t="shared" si="1"/>
        <v>-0.49514172028096581</v>
      </c>
    </row>
    <row r="418" spans="1:7">
      <c r="A418" s="180">
        <v>42550</v>
      </c>
      <c r="B418" s="176">
        <f>EXP(-'Yield curve'!B410*$B$9/100)</f>
        <v>0.90782831377921724</v>
      </c>
      <c r="C418" s="177">
        <f t="shared" si="0"/>
        <v>91.690659691700944</v>
      </c>
      <c r="D418" s="177">
        <f t="shared" si="2"/>
        <v>1</v>
      </c>
      <c r="E418" s="178">
        <f>-D418*(Bonds!V407/100)*(1/(1+(Bonds!B407/100)))</f>
        <v>0</v>
      </c>
      <c r="F418" s="178">
        <f>-D418*Bonds!$AS$8</f>
        <v>-0.15657756006618387</v>
      </c>
      <c r="G418" s="178">
        <f t="shared" si="1"/>
        <v>-0.49514172028096581</v>
      </c>
    </row>
    <row r="419" spans="1:7">
      <c r="A419" s="180">
        <v>42549</v>
      </c>
      <c r="B419" s="176">
        <f>EXP(-'Yield curve'!B411*$B$9/100)</f>
        <v>0.90782831377921724</v>
      </c>
      <c r="C419" s="177">
        <f t="shared" si="0"/>
        <v>91.690659691700944</v>
      </c>
      <c r="D419" s="177">
        <f t="shared" si="2"/>
        <v>1</v>
      </c>
      <c r="E419" s="178">
        <f>-D419*(Bonds!V408/100)*(1/(1+(Bonds!B408/100)))</f>
        <v>5.4709583295341018E-4</v>
      </c>
      <c r="F419" s="178">
        <f>-D419*Bonds!$AS$8</f>
        <v>-0.15657756006618387</v>
      </c>
      <c r="G419" s="178">
        <f t="shared" si="1"/>
        <v>-0.49514172028096581</v>
      </c>
    </row>
    <row r="420" spans="1:7">
      <c r="A420" s="180">
        <v>42548</v>
      </c>
      <c r="B420" s="176">
        <f>EXP(-'Yield curve'!B412*$B$9/100)</f>
        <v>0.90728378016736921</v>
      </c>
      <c r="C420" s="177">
        <f t="shared" si="0"/>
        <v>91.635661796904287</v>
      </c>
      <c r="D420" s="177">
        <f t="shared" si="2"/>
        <v>1</v>
      </c>
      <c r="E420" s="178">
        <f>-D420*(Bonds!V409/100)*(1/(1+(Bonds!B409/100)))</f>
        <v>9.113278046113157E-4</v>
      </c>
      <c r="F420" s="178">
        <f>-D420*Bonds!$AS$8</f>
        <v>-0.15657756006618387</v>
      </c>
      <c r="G420" s="178">
        <f t="shared" si="1"/>
        <v>-0.49514172028096581</v>
      </c>
    </row>
    <row r="421" spans="1:7">
      <c r="A421" s="180">
        <v>42545</v>
      </c>
      <c r="B421" s="176">
        <f>EXP(-'Yield curve'!B413*$B$9/100)</f>
        <v>0.90637694987791584</v>
      </c>
      <c r="C421" s="177">
        <f t="shared" si="0"/>
        <v>91.5440719376695</v>
      </c>
      <c r="D421" s="177">
        <f t="shared" si="2"/>
        <v>1</v>
      </c>
      <c r="E421" s="178">
        <f>-D421*(Bonds!V410/100)*(1/(1+(Bonds!B410/100)))</f>
        <v>-5.4629882545752977E-4</v>
      </c>
      <c r="F421" s="178">
        <f>-D421*Bonds!$AS$8</f>
        <v>-0.15657756006618387</v>
      </c>
      <c r="G421" s="178">
        <f t="shared" si="1"/>
        <v>-0.49514172028096581</v>
      </c>
    </row>
    <row r="422" spans="1:7">
      <c r="A422" s="180">
        <v>42544</v>
      </c>
      <c r="B422" s="176">
        <f>EXP(-'Yield curve'!B414*$B$9/100)</f>
        <v>0.90692093922832795</v>
      </c>
      <c r="C422" s="177">
        <f t="shared" si="0"/>
        <v>91.599014862061125</v>
      </c>
      <c r="D422" s="177">
        <f t="shared" si="2"/>
        <v>1</v>
      </c>
      <c r="E422" s="178">
        <f>-D422*(Bonds!V411/100)*(1/(1+(Bonds!B411/100)))</f>
        <v>-2.732987154960314E-4</v>
      </c>
      <c r="F422" s="178">
        <f>-D422*Bonds!$AS$8</f>
        <v>-0.15657756006618387</v>
      </c>
      <c r="G422" s="178">
        <f t="shared" si="1"/>
        <v>-0.49514172028096581</v>
      </c>
    </row>
    <row r="423" spans="1:7">
      <c r="A423" s="180">
        <v>42543</v>
      </c>
      <c r="B423" s="176">
        <f>EXP(-'Yield curve'!B415*$B$9/100)</f>
        <v>0.9071930563256202</v>
      </c>
      <c r="C423" s="177">
        <f t="shared" si="0"/>
        <v>91.626498688887636</v>
      </c>
      <c r="D423" s="177">
        <f t="shared" si="2"/>
        <v>1</v>
      </c>
      <c r="E423" s="178">
        <f>-D423*(Bonds!V412/100)*(1/(1+(Bonds!B412/100)))</f>
        <v>2.7337342810278265E-4</v>
      </c>
      <c r="F423" s="178">
        <f>-D423*Bonds!$AS$8</f>
        <v>-0.15657756006618387</v>
      </c>
      <c r="G423" s="178">
        <f t="shared" si="1"/>
        <v>-0.49514172028096581</v>
      </c>
    </row>
    <row r="424" spans="1:7">
      <c r="A424" s="180">
        <v>42542</v>
      </c>
      <c r="B424" s="176">
        <f>EXP(-'Yield curve'!B416*$B$9/100)</f>
        <v>0.90692093922832795</v>
      </c>
      <c r="C424" s="177">
        <f t="shared" si="0"/>
        <v>91.599014862061125</v>
      </c>
      <c r="D424" s="177">
        <f t="shared" si="2"/>
        <v>1</v>
      </c>
      <c r="E424" s="178">
        <f>-D424*(Bonds!V413/100)*(1/(1+(Bonds!B413/100)))</f>
        <v>9.1099571832010444E-5</v>
      </c>
      <c r="F424" s="178">
        <f>-D424*Bonds!$AS$8</f>
        <v>-0.15657756006618387</v>
      </c>
      <c r="G424" s="178">
        <f t="shared" si="1"/>
        <v>-0.49514172028096581</v>
      </c>
    </row>
    <row r="425" spans="1:7">
      <c r="A425" s="180">
        <v>42541</v>
      </c>
      <c r="B425" s="176">
        <f>EXP(-'Yield curve'!B417*$B$9/100)</f>
        <v>0.90683025166885867</v>
      </c>
      <c r="C425" s="177">
        <f t="shared" si="0"/>
        <v>91.58985541855472</v>
      </c>
      <c r="D425" s="177">
        <f t="shared" si="2"/>
        <v>1</v>
      </c>
      <c r="E425" s="178">
        <f>-D425*(Bonds!V414/100)*(1/(1+(Bonds!B414/100)))</f>
        <v>6.3763891419202302E-4</v>
      </c>
      <c r="F425" s="178">
        <f>-D425*Bonds!$AS$8</f>
        <v>-0.15657756006618387</v>
      </c>
      <c r="G425" s="178">
        <f t="shared" si="1"/>
        <v>-0.49514172028096581</v>
      </c>
    </row>
    <row r="426" spans="1:7">
      <c r="A426" s="180">
        <v>42538</v>
      </c>
      <c r="B426" s="176">
        <f>EXP(-'Yield curve'!B418*$B$9/100)</f>
        <v>0.9061956926142708</v>
      </c>
      <c r="C426" s="177">
        <f t="shared" si="0"/>
        <v>91.52576495404135</v>
      </c>
      <c r="D426" s="177">
        <f t="shared" si="2"/>
        <v>1</v>
      </c>
      <c r="E426" s="178">
        <f>-D426*(Bonds!V415/100)*(1/(1+(Bonds!B415/100)))</f>
        <v>-6.3723258989531429E-4</v>
      </c>
      <c r="F426" s="178">
        <f>-D426*Bonds!$AS$8</f>
        <v>-0.15657756006618387</v>
      </c>
      <c r="G426" s="178">
        <f t="shared" si="1"/>
        <v>-0.49514172028096581</v>
      </c>
    </row>
    <row r="427" spans="1:7">
      <c r="A427" s="180">
        <v>42537</v>
      </c>
      <c r="B427" s="176">
        <f>EXP(-'Yield curve'!B419*$B$9/100)</f>
        <v>0.90683025166885867</v>
      </c>
      <c r="C427" s="177">
        <f t="shared" si="0"/>
        <v>91.58985541855472</v>
      </c>
      <c r="D427" s="177">
        <f t="shared" si="2"/>
        <v>1</v>
      </c>
      <c r="E427" s="178">
        <f>-D427*(Bonds!V416/100)*(1/(1+(Bonds!B416/100)))</f>
        <v>2.7327382036801911E-4</v>
      </c>
      <c r="F427" s="178">
        <f>-D427*Bonds!$AS$8</f>
        <v>-0.15657756006618387</v>
      </c>
      <c r="G427" s="178">
        <f t="shared" si="1"/>
        <v>-0.49514172028096581</v>
      </c>
    </row>
    <row r="428" spans="1:7">
      <c r="A428" s="180">
        <v>42536</v>
      </c>
      <c r="B428" s="176">
        <f>EXP(-'Yield curve'!B420*$B$9/100)</f>
        <v>0.90655824339663893</v>
      </c>
      <c r="C428" s="177">
        <f t="shared" si="0"/>
        <v>91.562382583060526</v>
      </c>
      <c r="D428" s="177">
        <f t="shared" si="2"/>
        <v>1</v>
      </c>
      <c r="E428" s="178">
        <f>-D428*(Bonds!V417/100)*(1/(1+(Bonds!B417/100)))</f>
        <v>-1.0927966487569527E-3</v>
      </c>
      <c r="F428" s="178">
        <f>-D428*Bonds!$AS$8</f>
        <v>-0.15657756006618387</v>
      </c>
      <c r="G428" s="178">
        <f t="shared" si="1"/>
        <v>-0.49514172028096581</v>
      </c>
    </row>
    <row r="429" spans="1:7">
      <c r="A429" s="180">
        <v>42535</v>
      </c>
      <c r="B429" s="176">
        <f>EXP(-'Yield curve'!B421*$B$9/100)</f>
        <v>0.90764676627181728</v>
      </c>
      <c r="C429" s="177">
        <f t="shared" si="0"/>
        <v>91.672323393453553</v>
      </c>
      <c r="D429" s="177">
        <f t="shared" si="2"/>
        <v>1</v>
      </c>
      <c r="E429" s="178">
        <f>-D429*(Bonds!V418/100)*(1/(1+(Bonds!B418/100)))</f>
        <v>-2.7349803993070805E-4</v>
      </c>
      <c r="F429" s="178">
        <f>-D429*Bonds!$AS$8</f>
        <v>-0.15657756006618387</v>
      </c>
      <c r="G429" s="178">
        <f t="shared" si="1"/>
        <v>-0.49514172028096581</v>
      </c>
    </row>
    <row r="430" spans="1:7">
      <c r="A430" s="180">
        <v>42531</v>
      </c>
      <c r="B430" s="176">
        <f>EXP(-'Yield curve'!B422*$B$9/100)</f>
        <v>0.90791910114988805</v>
      </c>
      <c r="C430" s="177">
        <f t="shared" si="0"/>
        <v>91.699829216138696</v>
      </c>
      <c r="D430" s="177">
        <f t="shared" si="2"/>
        <v>1</v>
      </c>
      <c r="E430" s="178">
        <f>-D430*(Bonds!V419/100)*(1/(1+(Bonds!B419/100)))</f>
        <v>9.1190953857377024E-4</v>
      </c>
      <c r="F430" s="178">
        <f>-D430*Bonds!$AS$8</f>
        <v>-0.15657756006618387</v>
      </c>
      <c r="G430" s="178">
        <f t="shared" si="1"/>
        <v>-0.49514172028096581</v>
      </c>
    </row>
    <row r="431" spans="1:7">
      <c r="A431" s="180">
        <v>42530</v>
      </c>
      <c r="B431" s="176">
        <f>EXP(-'Yield curve'!B423*$B$9/100)</f>
        <v>0.90701163585700673</v>
      </c>
      <c r="C431" s="177">
        <f t="shared" si="0"/>
        <v>91.608175221557673</v>
      </c>
      <c r="D431" s="177">
        <f t="shared" si="2"/>
        <v>1</v>
      </c>
      <c r="E431" s="178">
        <f>-D431*(Bonds!V420/100)*(1/(1+(Bonds!B420/100)))</f>
        <v>0</v>
      </c>
      <c r="F431" s="178">
        <f>-D431*Bonds!$AS$8</f>
        <v>-0.15657756006618387</v>
      </c>
      <c r="G431" s="178">
        <f t="shared" si="1"/>
        <v>-0.49514172028096581</v>
      </c>
    </row>
    <row r="432" spans="1:7">
      <c r="A432" s="180">
        <v>42529</v>
      </c>
      <c r="B432" s="176">
        <f>EXP(-'Yield curve'!B424*$B$9/100)</f>
        <v>0.90701163585700673</v>
      </c>
      <c r="C432" s="177">
        <f t="shared" si="0"/>
        <v>91.608175221557673</v>
      </c>
      <c r="D432" s="177">
        <f t="shared" si="2"/>
        <v>1</v>
      </c>
      <c r="E432" s="178">
        <f>-D432*(Bonds!V421/100)*(1/(1+(Bonds!B421/100)))</f>
        <v>9.1107871720114679E-5</v>
      </c>
      <c r="F432" s="178">
        <f>-D432*Bonds!$AS$8</f>
        <v>-0.15657756006618387</v>
      </c>
      <c r="G432" s="178">
        <f t="shared" si="1"/>
        <v>-0.49514172028096581</v>
      </c>
    </row>
    <row r="433" spans="1:7">
      <c r="A433" s="180">
        <v>42528</v>
      </c>
      <c r="B433" s="176">
        <f>EXP(-'Yield curve'!B425*$B$9/100)</f>
        <v>0.90692093922832795</v>
      </c>
      <c r="C433" s="177">
        <f t="shared" si="0"/>
        <v>91.599014862061125</v>
      </c>
      <c r="D433" s="177">
        <f t="shared" si="2"/>
        <v>1</v>
      </c>
      <c r="E433" s="178">
        <f>-D433*(Bonds!V422/100)*(1/(1+(Bonds!B422/100)))</f>
        <v>-1.8219914366402089E-4</v>
      </c>
      <c r="F433" s="178">
        <f>-D433*Bonds!$AS$8</f>
        <v>-0.15657756006618387</v>
      </c>
      <c r="G433" s="178">
        <f t="shared" si="1"/>
        <v>-0.49514172028096581</v>
      </c>
    </row>
    <row r="434" spans="1:7">
      <c r="A434" s="180">
        <v>42527</v>
      </c>
      <c r="B434" s="176">
        <f>EXP(-'Yield curve'!B426*$B$9/100)</f>
        <v>0.90710234155580172</v>
      </c>
      <c r="C434" s="177">
        <f t="shared" si="0"/>
        <v>91.61733649713598</v>
      </c>
      <c r="D434" s="177">
        <f t="shared" si="2"/>
        <v>1</v>
      </c>
      <c r="E434" s="178">
        <f>-D434*(Bonds!V423/100)*(1/(1+(Bonds!B423/100)))</f>
        <v>3.6446469248290798E-4</v>
      </c>
      <c r="F434" s="178">
        <f>-D434*Bonds!$AS$8</f>
        <v>-0.15657756006618387</v>
      </c>
      <c r="G434" s="178">
        <f t="shared" si="1"/>
        <v>-0.49514172028096581</v>
      </c>
    </row>
    <row r="435" spans="1:7">
      <c r="A435" s="180">
        <v>42524</v>
      </c>
      <c r="B435" s="176">
        <f>EXP(-'Yield curve'!B427*$B$9/100)</f>
        <v>0.90673957317769194</v>
      </c>
      <c r="C435" s="177">
        <f t="shared" si="0"/>
        <v>91.580696890946882</v>
      </c>
      <c r="D435" s="177">
        <f t="shared" si="2"/>
        <v>1</v>
      </c>
      <c r="E435" s="178">
        <f>-D435*(Bonds!V424/100)*(1/(1+(Bonds!B424/100)))</f>
        <v>-1.8216595318334611E-4</v>
      </c>
      <c r="F435" s="178">
        <f>-D435*Bonds!$AS$8</f>
        <v>-0.15657756006618387</v>
      </c>
      <c r="G435" s="178">
        <f t="shared" si="1"/>
        <v>-0.49514172028096581</v>
      </c>
    </row>
    <row r="436" spans="1:7">
      <c r="A436" s="180">
        <v>42523</v>
      </c>
      <c r="B436" s="176">
        <f>EXP(-'Yield curve'!B428*$B$9/100)</f>
        <v>0.90692093922832795</v>
      </c>
      <c r="C436" s="177">
        <f t="shared" si="0"/>
        <v>91.599014862061125</v>
      </c>
      <c r="D436" s="177">
        <f t="shared" si="2"/>
        <v>1</v>
      </c>
      <c r="E436" s="178">
        <f>-D436*(Bonds!V425/100)*(1/(1+(Bonds!B425/100)))</f>
        <v>2.7329871549604755E-4</v>
      </c>
      <c r="F436" s="178">
        <f>-D436*Bonds!$AS$8</f>
        <v>-0.15657756006618387</v>
      </c>
      <c r="G436" s="178">
        <f t="shared" si="1"/>
        <v>-0.49514172028096581</v>
      </c>
    </row>
    <row r="437" spans="1:7">
      <c r="A437" s="180">
        <v>42522</v>
      </c>
      <c r="B437" s="176">
        <f>EXP(-'Yield curve'!B429*$B$9/100)</f>
        <v>0.90664890375392093</v>
      </c>
      <c r="C437" s="177">
        <f t="shared" si="0"/>
        <v>91.571539279146009</v>
      </c>
      <c r="D437" s="177">
        <f t="shared" si="2"/>
        <v>1</v>
      </c>
      <c r="E437" s="178">
        <f>-D437*(Bonds!V426/100)*(1/(1+(Bonds!B426/100)))</f>
        <v>-8.1967213114753968E-4</v>
      </c>
      <c r="F437" s="178">
        <f>-D437*Bonds!$AS$8</f>
        <v>-0.15657756006618387</v>
      </c>
      <c r="G437" s="178">
        <f t="shared" si="1"/>
        <v>-0.49514172028096581</v>
      </c>
    </row>
    <row r="438" spans="1:7">
      <c r="A438" s="180">
        <v>42521</v>
      </c>
      <c r="B438" s="176">
        <f>EXP(-'Yield curve'!B430*$B$9/100)</f>
        <v>0.90746525507028808</v>
      </c>
      <c r="C438" s="177">
        <f t="shared" si="0"/>
        <v>91.653990762099099</v>
      </c>
      <c r="D438" s="177">
        <f t="shared" si="2"/>
        <v>1</v>
      </c>
      <c r="E438" s="178">
        <f>-D438*(Bonds!V427/100)*(1/(1+(Bonds!B427/100)))</f>
        <v>-1.0026433324218504E-3</v>
      </c>
      <c r="F438" s="178">
        <f>-D438*Bonds!$AS$8</f>
        <v>-0.15657756006618387</v>
      </c>
      <c r="G438" s="178">
        <f t="shared" si="1"/>
        <v>-0.49514172028096581</v>
      </c>
    </row>
    <row r="439" spans="1:7">
      <c r="A439" s="180">
        <v>42520</v>
      </c>
      <c r="B439" s="176">
        <f>EXP(-'Yield curve'!B431*$B$9/100)</f>
        <v>0.90846401606870619</v>
      </c>
      <c r="C439" s="177">
        <f t="shared" si="0"/>
        <v>91.75486562293932</v>
      </c>
      <c r="D439" s="177">
        <f t="shared" si="2"/>
        <v>1</v>
      </c>
      <c r="E439" s="178">
        <f>-D439*(Bonds!V428/100)*(1/(1+(Bonds!B428/100)))</f>
        <v>0</v>
      </c>
      <c r="F439" s="178">
        <f>-D439*Bonds!$AS$8</f>
        <v>-0.15657756006618387</v>
      </c>
      <c r="G439" s="178">
        <f t="shared" si="1"/>
        <v>-0.49514172028096581</v>
      </c>
    </row>
    <row r="440" spans="1:7">
      <c r="A440" s="180">
        <v>42517</v>
      </c>
      <c r="B440" s="176">
        <f>EXP(-'Yield curve'!B432*$B$9/100)</f>
        <v>0.90846401606870619</v>
      </c>
      <c r="C440" s="177">
        <f t="shared" si="0"/>
        <v>91.75486562293932</v>
      </c>
      <c r="D440" s="177">
        <f t="shared" si="2"/>
        <v>1</v>
      </c>
      <c r="E440" s="178">
        <f>-D440*(Bonds!V429/100)*(1/(1+(Bonds!B429/100)))</f>
        <v>-6.3868613138686381E-4</v>
      </c>
      <c r="F440" s="178">
        <f>-D440*Bonds!$AS$8</f>
        <v>-0.15657756006618387</v>
      </c>
      <c r="G440" s="178">
        <f t="shared" si="1"/>
        <v>-0.49514172028096581</v>
      </c>
    </row>
    <row r="441" spans="1:7">
      <c r="A441" s="180">
        <v>42516</v>
      </c>
      <c r="B441" s="176">
        <f>EXP(-'Yield curve'!B433*$B$9/100)</f>
        <v>0.90910016350558109</v>
      </c>
      <c r="C441" s="177">
        <f t="shared" si="0"/>
        <v>91.819116514063694</v>
      </c>
      <c r="D441" s="177">
        <f t="shared" si="2"/>
        <v>1</v>
      </c>
      <c r="E441" s="178">
        <f>-D441*(Bonds!V430/100)*(1/(1+(Bonds!B430/100)))</f>
        <v>9.1299187437229862E-5</v>
      </c>
      <c r="F441" s="178">
        <f>-D441*Bonds!$AS$8</f>
        <v>-0.15657756006618387</v>
      </c>
      <c r="G441" s="178">
        <f t="shared" si="1"/>
        <v>-0.49514172028096581</v>
      </c>
    </row>
    <row r="442" spans="1:7">
      <c r="A442" s="180">
        <v>42515</v>
      </c>
      <c r="B442" s="176">
        <f>EXP(-'Yield curve'!B434*$B$9/100)</f>
        <v>0.90900925803457988</v>
      </c>
      <c r="C442" s="177">
        <f t="shared" si="0"/>
        <v>91.809935061492567</v>
      </c>
      <c r="D442" s="177">
        <f t="shared" si="2"/>
        <v>1</v>
      </c>
      <c r="E442" s="178">
        <f>-D442*(Bonds!V431/100)*(1/(1+(Bonds!B431/100)))</f>
        <v>-3.6516341062624747E-4</v>
      </c>
      <c r="F442" s="178">
        <f>-D442*Bonds!$AS$8</f>
        <v>-0.15657756006618387</v>
      </c>
      <c r="G442" s="178">
        <f t="shared" si="1"/>
        <v>-0.49514172028096581</v>
      </c>
    </row>
    <row r="443" spans="1:7">
      <c r="A443" s="180">
        <v>42514</v>
      </c>
      <c r="B443" s="176">
        <f>EXP(-'Yield curve'!B435*$B$9/100)</f>
        <v>0.90937293446823142</v>
      </c>
      <c r="C443" s="177">
        <f t="shared" si="0"/>
        <v>91.846666381291371</v>
      </c>
      <c r="D443" s="177">
        <f t="shared" si="2"/>
        <v>1</v>
      </c>
      <c r="E443" s="178">
        <f>-D443*(Bonds!V432/100)*(1/(1+(Bonds!B432/100)))</f>
        <v>0</v>
      </c>
      <c r="F443" s="178">
        <f>-D443*Bonds!$AS$8</f>
        <v>-0.15657756006618387</v>
      </c>
      <c r="G443" s="178">
        <f t="shared" si="1"/>
        <v>-0.49514172028096581</v>
      </c>
    </row>
    <row r="444" spans="1:7">
      <c r="A444" s="180">
        <v>42513</v>
      </c>
      <c r="B444" s="176">
        <f>EXP(-'Yield curve'!B436*$B$9/100)</f>
        <v>0.90937293446823142</v>
      </c>
      <c r="C444" s="177">
        <f t="shared" si="0"/>
        <v>91.846666381291371</v>
      </c>
      <c r="D444" s="177">
        <f t="shared" si="2"/>
        <v>1</v>
      </c>
      <c r="E444" s="178">
        <f>-D444*(Bonds!V433/100)*(1/(1+(Bonds!B433/100)))</f>
        <v>1.8264840182648012E-4</v>
      </c>
      <c r="F444" s="178">
        <f>-D444*Bonds!$AS$8</f>
        <v>-0.15657756006618387</v>
      </c>
      <c r="G444" s="178">
        <f t="shared" si="1"/>
        <v>-0.49514172028096581</v>
      </c>
    </row>
    <row r="445" spans="1:7">
      <c r="A445" s="180">
        <v>42510</v>
      </c>
      <c r="B445" s="176">
        <f>EXP(-'Yield curve'!B437*$B$9/100)</f>
        <v>0.90919107806758404</v>
      </c>
      <c r="C445" s="177">
        <f t="shared" si="0"/>
        <v>91.828298884825983</v>
      </c>
      <c r="D445" s="177">
        <f t="shared" si="2"/>
        <v>1</v>
      </c>
      <c r="E445" s="178">
        <f>-D445*(Bonds!V434/100)*(1/(1+(Bonds!B434/100)))</f>
        <v>0</v>
      </c>
      <c r="F445" s="178">
        <f>-D445*Bonds!$AS$8</f>
        <v>-0.15657756006618387</v>
      </c>
      <c r="G445" s="178">
        <f t="shared" si="1"/>
        <v>-0.49514172028096581</v>
      </c>
    </row>
    <row r="446" spans="1:7">
      <c r="A446" s="180">
        <v>42509</v>
      </c>
      <c r="B446" s="176">
        <f>EXP(-'Yield curve'!B438*$B$9/100)</f>
        <v>0.90919107806758404</v>
      </c>
      <c r="C446" s="177">
        <f t="shared" si="0"/>
        <v>91.828298884825983</v>
      </c>
      <c r="D446" s="177">
        <f t="shared" si="2"/>
        <v>1</v>
      </c>
      <c r="E446" s="178">
        <f>-D446*(Bonds!V435/100)*(1/(1+(Bonds!B435/100)))</f>
        <v>-1.8261504747990845E-4</v>
      </c>
      <c r="F446" s="178">
        <f>-D446*Bonds!$AS$8</f>
        <v>-0.15657756006618387</v>
      </c>
      <c r="G446" s="178">
        <f t="shared" si="1"/>
        <v>-0.49514172028096581</v>
      </c>
    </row>
    <row r="447" spans="1:7">
      <c r="A447" s="180">
        <v>42508</v>
      </c>
      <c r="B447" s="176">
        <f>EXP(-'Yield curve'!B439*$B$9/100)</f>
        <v>0.90937293446823142</v>
      </c>
      <c r="C447" s="177">
        <f t="shared" si="0"/>
        <v>91.846666381291371</v>
      </c>
      <c r="D447" s="177">
        <f t="shared" si="2"/>
        <v>1</v>
      </c>
      <c r="E447" s="178">
        <f>-D447*(Bonds!V436/100)*(1/(1+(Bonds!B436/100)))</f>
        <v>-2.7397260273972021E-4</v>
      </c>
      <c r="F447" s="178">
        <f>-D447*Bonds!$AS$8</f>
        <v>-0.15657756006618387</v>
      </c>
      <c r="G447" s="178">
        <f t="shared" si="1"/>
        <v>-0.49514172028096581</v>
      </c>
    </row>
    <row r="448" spans="1:7">
      <c r="A448" s="180">
        <v>42507</v>
      </c>
      <c r="B448" s="176">
        <f>EXP(-'Yield curve'!B440*$B$9/100)</f>
        <v>0.90964578727444645</v>
      </c>
      <c r="C448" s="177">
        <f t="shared" si="0"/>
        <v>91.874224514719089</v>
      </c>
      <c r="D448" s="177">
        <f t="shared" si="2"/>
        <v>1</v>
      </c>
      <c r="E448" s="178">
        <f>-D448*(Bonds!V437/100)*(1/(1+(Bonds!B437/100)))</f>
        <v>-9.1349228099020611E-5</v>
      </c>
      <c r="F448" s="178">
        <f>-D448*Bonds!$AS$8</f>
        <v>-0.15657756006618387</v>
      </c>
      <c r="G448" s="178">
        <f t="shared" si="1"/>
        <v>-0.49514172028096581</v>
      </c>
    </row>
    <row r="449" spans="1:7">
      <c r="A449" s="180">
        <v>42506</v>
      </c>
      <c r="B449" s="176">
        <f>EXP(-'Yield curve'!B441*$B$9/100)</f>
        <v>0.90973675640155438</v>
      </c>
      <c r="C449" s="177">
        <f t="shared" si="0"/>
        <v>91.883412396556992</v>
      </c>
      <c r="D449" s="177">
        <f t="shared" si="2"/>
        <v>1</v>
      </c>
      <c r="E449" s="178">
        <f>-D449*(Bonds!V438/100)*(1/(1+(Bonds!B438/100)))</f>
        <v>2.7407272062853432E-4</v>
      </c>
      <c r="F449" s="178">
        <f>-D449*Bonds!$AS$8</f>
        <v>-0.15657756006618387</v>
      </c>
      <c r="G449" s="178">
        <f t="shared" si="1"/>
        <v>-0.49514172028096581</v>
      </c>
    </row>
    <row r="450" spans="1:7">
      <c r="A450" s="180">
        <v>42503</v>
      </c>
      <c r="B450" s="176">
        <f>EXP(-'Yield curve'!B442*$B$9/100)</f>
        <v>0.90946387630869452</v>
      </c>
      <c r="C450" s="177">
        <f t="shared" si="0"/>
        <v>91.855851507178144</v>
      </c>
      <c r="D450" s="177">
        <f t="shared" si="2"/>
        <v>1</v>
      </c>
      <c r="E450" s="178">
        <f>-D450*(Bonds!V439/100)*(1/(1+(Bonds!B439/100)))</f>
        <v>-9.1332541784635912E-5</v>
      </c>
      <c r="F450" s="178">
        <f>-D450*Bonds!$AS$8</f>
        <v>-0.15657756006618387</v>
      </c>
      <c r="G450" s="178">
        <f t="shared" si="1"/>
        <v>-0.49514172028096581</v>
      </c>
    </row>
    <row r="451" spans="1:7">
      <c r="A451" s="180">
        <v>42502</v>
      </c>
      <c r="B451" s="176">
        <f>EXP(-'Yield curve'!B443*$B$9/100)</f>
        <v>0.90955482724379633</v>
      </c>
      <c r="C451" s="177">
        <f t="shared" si="0"/>
        <v>91.865037551623431</v>
      </c>
      <c r="D451" s="177">
        <f t="shared" si="2"/>
        <v>1</v>
      </c>
      <c r="E451" s="178">
        <f>-D451*(Bonds!V440/100)*(1/(1+(Bonds!B440/100)))</f>
        <v>3.6536353671902763E-4</v>
      </c>
      <c r="F451" s="178">
        <f>-D451*Bonds!$AS$8</f>
        <v>-0.15657756006618387</v>
      </c>
      <c r="G451" s="178">
        <f t="shared" si="1"/>
        <v>-0.49514172028096581</v>
      </c>
    </row>
    <row r="452" spans="1:7">
      <c r="A452" s="180">
        <v>42501</v>
      </c>
      <c r="B452" s="176">
        <f>EXP(-'Yield curve'!B444*$B$9/100)</f>
        <v>0.90919107806758404</v>
      </c>
      <c r="C452" s="177">
        <f t="shared" si="0"/>
        <v>91.828298884825983</v>
      </c>
      <c r="D452" s="177">
        <f t="shared" si="2"/>
        <v>1</v>
      </c>
      <c r="E452" s="178">
        <f>-D452*(Bonds!V441/100)*(1/(1+(Bonds!B441/100)))</f>
        <v>3.6523009495983315E-4</v>
      </c>
      <c r="F452" s="178">
        <f>-D452*Bonds!$AS$8</f>
        <v>-0.15657756006618387</v>
      </c>
      <c r="G452" s="178">
        <f t="shared" si="1"/>
        <v>-0.49514172028096581</v>
      </c>
    </row>
    <row r="453" spans="1:7">
      <c r="A453" s="180">
        <v>42500</v>
      </c>
      <c r="B453" s="176">
        <f>EXP(-'Yield curve'!B445*$B$9/100)</f>
        <v>0.90882747436194622</v>
      </c>
      <c r="C453" s="177">
        <f t="shared" si="0"/>
        <v>91.791574910556562</v>
      </c>
      <c r="D453" s="177">
        <f t="shared" si="2"/>
        <v>1</v>
      </c>
      <c r="E453" s="178">
        <f>-D453*(Bonds!V442/100)*(1/(1+(Bonds!B442/100)))</f>
        <v>-4.5637093829865562E-4</v>
      </c>
      <c r="F453" s="178">
        <f>-D453*Bonds!$AS$8</f>
        <v>-0.15657756006618387</v>
      </c>
      <c r="G453" s="178">
        <f t="shared" si="1"/>
        <v>-0.49514172028096581</v>
      </c>
    </row>
    <row r="454" spans="1:7">
      <c r="A454" s="180">
        <v>42496</v>
      </c>
      <c r="B454" s="176">
        <f>EXP(-'Yield curve'!B446*$B$9/100)</f>
        <v>0.90928200172149776</v>
      </c>
      <c r="C454" s="177">
        <f t="shared" si="0"/>
        <v>91.83748217387128</v>
      </c>
      <c r="D454" s="177">
        <f t="shared" si="2"/>
        <v>1</v>
      </c>
      <c r="E454" s="178">
        <f>-D454*(Bonds!V443/100)*(1/(1+(Bonds!B443/100)))</f>
        <v>5.4789516939092767E-4</v>
      </c>
      <c r="F454" s="178">
        <f>-D454*Bonds!$AS$8</f>
        <v>-0.15657756006618387</v>
      </c>
      <c r="G454" s="178">
        <f t="shared" si="1"/>
        <v>-0.49514172028096581</v>
      </c>
    </row>
    <row r="455" spans="1:7">
      <c r="A455" s="180">
        <v>42495</v>
      </c>
      <c r="B455" s="176">
        <f>EXP(-'Yield curve'!B447*$B$9/100)</f>
        <v>0.90873659615849589</v>
      </c>
      <c r="C455" s="177">
        <f t="shared" si="0"/>
        <v>91.782396212008081</v>
      </c>
      <c r="D455" s="177">
        <f t="shared" si="2"/>
        <v>1</v>
      </c>
      <c r="E455" s="178">
        <f>-D455*(Bonds!V444/100)*(1/(1+(Bonds!B444/100)))</f>
        <v>8.2139271698457479E-4</v>
      </c>
      <c r="F455" s="178">
        <f>-D455*Bonds!$AS$8</f>
        <v>-0.15657756006618387</v>
      </c>
      <c r="G455" s="178">
        <f t="shared" si="1"/>
        <v>-0.49514172028096581</v>
      </c>
    </row>
    <row r="456" spans="1:7">
      <c r="A456" s="180">
        <v>42494</v>
      </c>
      <c r="B456" s="176">
        <f>EXP(-'Yield curve'!B448*$B$9/100)</f>
        <v>0.90791910114988805</v>
      </c>
      <c r="C456" s="177">
        <f t="shared" si="0"/>
        <v>91.699829216138696</v>
      </c>
      <c r="D456" s="177">
        <f t="shared" si="2"/>
        <v>1</v>
      </c>
      <c r="E456" s="178">
        <f>-D456*(Bonds!V445/100)*(1/(1+(Bonds!B445/100)))</f>
        <v>-5.4714572314426861E-4</v>
      </c>
      <c r="F456" s="178">
        <f>-D456*Bonds!$AS$8</f>
        <v>-0.15657756006618387</v>
      </c>
      <c r="G456" s="178">
        <f t="shared" si="1"/>
        <v>-0.49514172028096581</v>
      </c>
    </row>
    <row r="457" spans="1:7">
      <c r="A457" s="180">
        <v>42489</v>
      </c>
      <c r="B457" s="176">
        <f>EXP(-'Yield curve'!B449*$B$9/100)</f>
        <v>0.90846401606870619</v>
      </c>
      <c r="C457" s="177">
        <f t="shared" si="0"/>
        <v>91.75486562293932</v>
      </c>
      <c r="D457" s="177">
        <f t="shared" si="2"/>
        <v>1</v>
      </c>
      <c r="E457" s="178">
        <f>-D457*(Bonds!V446/100)*(1/(1+(Bonds!B446/100)))</f>
        <v>3.6496350364964342E-4</v>
      </c>
      <c r="F457" s="178">
        <f>-D457*Bonds!$AS$8</f>
        <v>-0.15657756006618387</v>
      </c>
      <c r="G457" s="178">
        <f t="shared" si="1"/>
        <v>-0.49514172028096581</v>
      </c>
    </row>
    <row r="458" spans="1:7">
      <c r="A458" s="180">
        <v>42488</v>
      </c>
      <c r="B458" s="176">
        <f>EXP(-'Yield curve'!B450*$B$9/100)</f>
        <v>0.90810070312971058</v>
      </c>
      <c r="C458" s="177">
        <f t="shared" si="0"/>
        <v>91.718171016100769</v>
      </c>
      <c r="D458" s="177">
        <f t="shared" si="2"/>
        <v>1</v>
      </c>
      <c r="E458" s="178">
        <f>-D458*(Bonds!V447/100)*(1/(1+(Bonds!B447/100)))</f>
        <v>1.8241517694271773E-4</v>
      </c>
      <c r="F458" s="178">
        <f>-D458*Bonds!$AS$8</f>
        <v>-0.15657756006618387</v>
      </c>
      <c r="G458" s="178">
        <f t="shared" si="1"/>
        <v>-0.49514172028096581</v>
      </c>
    </row>
    <row r="459" spans="1:7">
      <c r="A459" s="180">
        <v>42487</v>
      </c>
      <c r="B459" s="176">
        <f>EXP(-'Yield curve'!B451*$B$9/100)</f>
        <v>0.90791910114988805</v>
      </c>
      <c r="C459" s="177">
        <f t="shared" si="0"/>
        <v>91.699829216138696</v>
      </c>
      <c r="D459" s="177">
        <f t="shared" si="2"/>
        <v>1</v>
      </c>
      <c r="E459" s="178">
        <f>-D459*(Bonds!V448/100)*(1/(1+(Bonds!B448/100)))</f>
        <v>2.7357286157212623E-4</v>
      </c>
      <c r="F459" s="178">
        <f>-D459*Bonds!$AS$8</f>
        <v>-0.15657756006618387</v>
      </c>
      <c r="G459" s="178">
        <f t="shared" si="1"/>
        <v>-0.49514172028096581</v>
      </c>
    </row>
    <row r="460" spans="1:7">
      <c r="A460" s="180">
        <v>42486</v>
      </c>
      <c r="B460" s="176">
        <f>EXP(-'Yield curve'!B452*$B$9/100)</f>
        <v>0.90764676627181728</v>
      </c>
      <c r="C460" s="177">
        <f t="shared" si="0"/>
        <v>91.672323393453553</v>
      </c>
      <c r="D460" s="177">
        <f t="shared" si="2"/>
        <v>1</v>
      </c>
      <c r="E460" s="178">
        <f>-D460*(Bonds!V449/100)*(1/(1+(Bonds!B449/100)))</f>
        <v>-2.7349803993070805E-4</v>
      </c>
      <c r="F460" s="178">
        <f>-D460*Bonds!$AS$8</f>
        <v>-0.15657756006618387</v>
      </c>
      <c r="G460" s="178">
        <f t="shared" si="1"/>
        <v>-0.49514172028096581</v>
      </c>
    </row>
    <row r="461" spans="1:7">
      <c r="A461" s="180">
        <v>42485</v>
      </c>
      <c r="B461" s="176">
        <f>EXP(-'Yield curve'!B453*$B$9/100)</f>
        <v>0.90791910114988805</v>
      </c>
      <c r="C461" s="177">
        <f t="shared" si="0"/>
        <v>91.699829216138696</v>
      </c>
      <c r="D461" s="177">
        <f t="shared" si="2"/>
        <v>1</v>
      </c>
      <c r="E461" s="178">
        <f>-D461*(Bonds!V450/100)*(1/(1+(Bonds!B450/100)))</f>
        <v>-4.5595476928689314E-4</v>
      </c>
      <c r="F461" s="178">
        <f>-D461*Bonds!$AS$8</f>
        <v>-0.15657756006618387</v>
      </c>
      <c r="G461" s="178">
        <f t="shared" si="1"/>
        <v>-0.49514172028096581</v>
      </c>
    </row>
    <row r="462" spans="1:7">
      <c r="A462" s="180">
        <v>42482</v>
      </c>
      <c r="B462" s="176">
        <f>EXP(-'Yield curve'!B454*$B$9/100)</f>
        <v>0.908373174209268</v>
      </c>
      <c r="C462" s="177">
        <f t="shared" si="0"/>
        <v>91.745690595136068</v>
      </c>
      <c r="D462" s="177">
        <f t="shared" si="2"/>
        <v>1</v>
      </c>
      <c r="E462" s="178">
        <f>-D462*(Bonds!V451/100)*(1/(1+(Bonds!B451/100)))</f>
        <v>-2.7369765532341358E-4</v>
      </c>
      <c r="F462" s="178">
        <f>-D462*Bonds!$AS$8</f>
        <v>-0.15657756006618387</v>
      </c>
      <c r="G462" s="178">
        <f t="shared" si="1"/>
        <v>-0.49514172028096581</v>
      </c>
    </row>
    <row r="463" spans="1:7">
      <c r="A463" s="180">
        <v>42481</v>
      </c>
      <c r="B463" s="176">
        <f>EXP(-'Yield curve'!B455*$B$9/100)</f>
        <v>0.90864572704241153</v>
      </c>
      <c r="C463" s="177">
        <f t="shared" si="0"/>
        <v>91.773218431283567</v>
      </c>
      <c r="D463" s="177">
        <f t="shared" si="2"/>
        <v>1</v>
      </c>
      <c r="E463" s="178">
        <f>-D463*(Bonds!V452/100)*(1/(1+(Bonds!B452/100)))</f>
        <v>-1.8251505749223917E-4</v>
      </c>
      <c r="F463" s="178">
        <f>-D463*Bonds!$AS$8</f>
        <v>-0.15657756006618387</v>
      </c>
      <c r="G463" s="178">
        <f t="shared" si="1"/>
        <v>-0.49514172028096581</v>
      </c>
    </row>
    <row r="464" spans="1:7">
      <c r="A464" s="180">
        <v>42480</v>
      </c>
      <c r="B464" s="176">
        <f>EXP(-'Yield curve'!B456*$B$9/100)</f>
        <v>0.90882747436194622</v>
      </c>
      <c r="C464" s="177">
        <f t="shared" si="0"/>
        <v>91.791574910556562</v>
      </c>
      <c r="D464" s="177">
        <f t="shared" si="2"/>
        <v>1</v>
      </c>
      <c r="E464" s="178">
        <f>-D464*(Bonds!V453/100)*(1/(1+(Bonds!B453/100)))</f>
        <v>1.0040160642570228E-3</v>
      </c>
      <c r="F464" s="178">
        <f>-D464*Bonds!$AS$8</f>
        <v>-0.15657756006618387</v>
      </c>
      <c r="G464" s="178">
        <f t="shared" si="1"/>
        <v>-0.49514172028096581</v>
      </c>
    </row>
    <row r="465" spans="1:7">
      <c r="A465" s="180">
        <v>42479</v>
      </c>
      <c r="B465" s="176">
        <f>EXP(-'Yield curve'!B457*$B$9/100)</f>
        <v>0.90782831377921724</v>
      </c>
      <c r="C465" s="177">
        <f t="shared" si="0"/>
        <v>91.690659691700944</v>
      </c>
      <c r="D465" s="177">
        <f t="shared" si="2"/>
        <v>1</v>
      </c>
      <c r="E465" s="178">
        <f>-D465*(Bonds!V454/100)*(1/(1+(Bonds!B454/100)))</f>
        <v>3.6473055530227884E-4</v>
      </c>
      <c r="F465" s="178">
        <f>-D465*Bonds!$AS$8</f>
        <v>-0.15657756006618387</v>
      </c>
      <c r="G465" s="178">
        <f t="shared" si="1"/>
        <v>-0.49514172028096581</v>
      </c>
    </row>
    <row r="466" spans="1:7">
      <c r="A466" s="180">
        <v>42478</v>
      </c>
      <c r="B466" s="176">
        <f>EXP(-'Yield curve'!B458*$B$9/100)</f>
        <v>0.90746525507028808</v>
      </c>
      <c r="C466" s="177">
        <f t="shared" si="0"/>
        <v>91.653990762099099</v>
      </c>
      <c r="D466" s="177">
        <f t="shared" si="2"/>
        <v>1</v>
      </c>
      <c r="E466" s="178">
        <f>-D466*(Bonds!V455/100)*(1/(1+(Bonds!B455/100)))</f>
        <v>3.6459757542611564E-4</v>
      </c>
      <c r="F466" s="178">
        <f>-D466*Bonds!$AS$8</f>
        <v>-0.15657756006618387</v>
      </c>
      <c r="G466" s="178">
        <f t="shared" si="1"/>
        <v>-0.49514172028096581</v>
      </c>
    </row>
    <row r="467" spans="1:7">
      <c r="A467" s="180">
        <v>42475</v>
      </c>
      <c r="B467" s="176">
        <f>EXP(-'Yield curve'!B459*$B$9/100)</f>
        <v>0.90710234155580172</v>
      </c>
      <c r="C467" s="177">
        <f t="shared" si="0"/>
        <v>91.61733649713598</v>
      </c>
      <c r="D467" s="177">
        <f t="shared" si="2"/>
        <v>1</v>
      </c>
      <c r="E467" s="178">
        <f>-D467*(Bonds!V456/100)*(1/(1+(Bonds!B456/100)))</f>
        <v>-4.5558086560365112E-4</v>
      </c>
      <c r="F467" s="178">
        <f>-D467*Bonds!$AS$8</f>
        <v>-0.15657756006618387</v>
      </c>
      <c r="G467" s="178">
        <f t="shared" si="1"/>
        <v>-0.49514172028096581</v>
      </c>
    </row>
    <row r="468" spans="1:7">
      <c r="A468" s="180">
        <v>42474</v>
      </c>
      <c r="B468" s="176">
        <f>EXP(-'Yield curve'!B460*$B$9/100)</f>
        <v>0.9075560061332727</v>
      </c>
      <c r="C468" s="177">
        <f t="shared" si="0"/>
        <v>91.663156619460537</v>
      </c>
      <c r="D468" s="177">
        <f t="shared" si="2"/>
        <v>1</v>
      </c>
      <c r="E468" s="178">
        <f>-D468*(Bonds!V457/100)*(1/(1+(Bonds!B457/100)))</f>
        <v>0</v>
      </c>
      <c r="F468" s="178">
        <f>-D468*Bonds!$AS$8</f>
        <v>-0.15657756006618387</v>
      </c>
      <c r="G468" s="178">
        <f t="shared" si="1"/>
        <v>-0.49514172028096581</v>
      </c>
    </row>
    <row r="469" spans="1:7">
      <c r="A469" s="180">
        <v>42473</v>
      </c>
      <c r="B469" s="176">
        <f>EXP(-'Yield curve'!B461*$B$9/100)</f>
        <v>0.9075560061332727</v>
      </c>
      <c r="C469" s="177">
        <f t="shared" si="0"/>
        <v>91.663156619460537</v>
      </c>
      <c r="D469" s="177">
        <f t="shared" si="2"/>
        <v>1</v>
      </c>
      <c r="E469" s="178">
        <f>-D469*(Bonds!V458/100)*(1/(1+(Bonds!B458/100)))</f>
        <v>-9.1157702825886839E-5</v>
      </c>
      <c r="F469" s="178">
        <f>-D469*Bonds!$AS$8</f>
        <v>-0.15657756006618387</v>
      </c>
      <c r="G469" s="178">
        <f t="shared" si="1"/>
        <v>-0.49514172028096581</v>
      </c>
    </row>
    <row r="470" spans="1:7">
      <c r="A470" s="180">
        <v>42472</v>
      </c>
      <c r="B470" s="176">
        <f>EXP(-'Yield curve'!B462*$B$9/100)</f>
        <v>0.90764676627181728</v>
      </c>
      <c r="C470" s="177">
        <f t="shared" si="0"/>
        <v>91.672323393453553</v>
      </c>
      <c r="D470" s="177">
        <f t="shared" si="2"/>
        <v>1</v>
      </c>
      <c r="E470" s="178">
        <f>-D470*(Bonds!V459/100)*(1/(1+(Bonds!B459/100)))</f>
        <v>-2.7349803993070805E-4</v>
      </c>
      <c r="F470" s="178">
        <f>-D470*Bonds!$AS$8</f>
        <v>-0.15657756006618387</v>
      </c>
      <c r="G470" s="178">
        <f t="shared" si="1"/>
        <v>-0.49514172028096581</v>
      </c>
    </row>
    <row r="471" spans="1:7">
      <c r="A471" s="180">
        <v>42471</v>
      </c>
      <c r="B471" s="176">
        <f>EXP(-'Yield curve'!B463*$B$9/100)</f>
        <v>0.90791910114988805</v>
      </c>
      <c r="C471" s="177">
        <f t="shared" si="0"/>
        <v>91.699829216138696</v>
      </c>
      <c r="D471" s="177">
        <f t="shared" si="2"/>
        <v>1</v>
      </c>
      <c r="E471" s="178">
        <f>-D471*(Bonds!V460/100)*(1/(1+(Bonds!B460/100)))</f>
        <v>1.0031004924311456E-3</v>
      </c>
      <c r="F471" s="178">
        <f>-D471*Bonds!$AS$8</f>
        <v>-0.15657756006618387</v>
      </c>
      <c r="G471" s="178">
        <f t="shared" si="1"/>
        <v>-0.49514172028096581</v>
      </c>
    </row>
    <row r="472" spans="1:7">
      <c r="A472" s="180">
        <v>42468</v>
      </c>
      <c r="B472" s="176">
        <f>EXP(-'Yield curve'!B464*$B$9/100)</f>
        <v>0.90692093922832795</v>
      </c>
      <c r="C472" s="177">
        <f t="shared" si="0"/>
        <v>91.599014862061125</v>
      </c>
      <c r="D472" s="177">
        <f t="shared" si="2"/>
        <v>1</v>
      </c>
      <c r="E472" s="178">
        <f>-D472*(Bonds!V461/100)*(1/(1+(Bonds!B461/100)))</f>
        <v>0</v>
      </c>
      <c r="F472" s="178">
        <f>-D472*Bonds!$AS$8</f>
        <v>-0.15657756006618387</v>
      </c>
      <c r="G472" s="178">
        <f t="shared" si="1"/>
        <v>-0.49514172028096581</v>
      </c>
    </row>
    <row r="473" spans="1:7">
      <c r="A473" s="180">
        <v>42467</v>
      </c>
      <c r="B473" s="176">
        <f>EXP(-'Yield curve'!B465*$B$9/100)</f>
        <v>0.90692093922832795</v>
      </c>
      <c r="C473" s="177">
        <f t="shared" si="0"/>
        <v>91.599014862061125</v>
      </c>
      <c r="D473" s="177">
        <f t="shared" si="2"/>
        <v>1</v>
      </c>
      <c r="E473" s="178">
        <f>-D473*(Bonds!V462/100)*(1/(1+(Bonds!B462/100)))</f>
        <v>2.7329871549604755E-4</v>
      </c>
      <c r="F473" s="178">
        <f>-D473*Bonds!$AS$8</f>
        <v>-0.15657756006618387</v>
      </c>
      <c r="G473" s="178">
        <f t="shared" si="1"/>
        <v>-0.49514172028096581</v>
      </c>
    </row>
    <row r="474" spans="1:7">
      <c r="A474" s="180">
        <v>42466</v>
      </c>
      <c r="B474" s="176">
        <f>EXP(-'Yield curve'!B466*$B$9/100)</f>
        <v>0.90664890375392093</v>
      </c>
      <c r="C474" s="177">
        <f t="shared" si="0"/>
        <v>91.571539279146009</v>
      </c>
      <c r="D474" s="177">
        <f t="shared" si="2"/>
        <v>1</v>
      </c>
      <c r="E474" s="178">
        <f>-D474*(Bonds!V463/100)*(1/(1+(Bonds!B463/100)))</f>
        <v>2.7322404371584119E-4</v>
      </c>
      <c r="F474" s="178">
        <f>-D474*Bonds!$AS$8</f>
        <v>-0.15657756006618387</v>
      </c>
      <c r="G474" s="178">
        <f t="shared" si="1"/>
        <v>-0.49514172028096581</v>
      </c>
    </row>
    <row r="475" spans="1:7">
      <c r="A475" s="180">
        <v>42465</v>
      </c>
      <c r="B475" s="176">
        <f>EXP(-'Yield curve'!B467*$B$9/100)</f>
        <v>0.90637694987791584</v>
      </c>
      <c r="C475" s="177">
        <f t="shared" si="0"/>
        <v>91.5440719376695</v>
      </c>
      <c r="D475" s="177">
        <f t="shared" si="2"/>
        <v>1</v>
      </c>
      <c r="E475" s="178">
        <f>-D475*(Bonds!V464/100)*(1/(1+(Bonds!B464/100)))</f>
        <v>1.8209960848583785E-4</v>
      </c>
      <c r="F475" s="178">
        <f>-D475*Bonds!$AS$8</f>
        <v>-0.15657756006618387</v>
      </c>
      <c r="G475" s="178">
        <f t="shared" si="1"/>
        <v>-0.49514172028096581</v>
      </c>
    </row>
    <row r="476" spans="1:7">
      <c r="A476" s="180">
        <v>42464</v>
      </c>
      <c r="B476" s="176">
        <f>EXP(-'Yield curve'!B468*$B$9/100)</f>
        <v>0.9061956926142708</v>
      </c>
      <c r="C476" s="177">
        <f t="shared" si="0"/>
        <v>91.52576495404135</v>
      </c>
      <c r="D476" s="177">
        <f t="shared" si="2"/>
        <v>1</v>
      </c>
      <c r="E476" s="178">
        <f>-D476*(Bonds!V465/100)*(1/(1+(Bonds!B465/100)))</f>
        <v>-9.1033227127899734E-5</v>
      </c>
      <c r="F476" s="178">
        <f>-D476*Bonds!$AS$8</f>
        <v>-0.15657756006618387</v>
      </c>
      <c r="G476" s="178">
        <f t="shared" si="1"/>
        <v>-0.49514172028096581</v>
      </c>
    </row>
    <row r="477" spans="1:7">
      <c r="A477" s="180">
        <v>42461</v>
      </c>
      <c r="B477" s="176">
        <f>EXP(-'Yield curve'!B469*$B$9/100)</f>
        <v>0.90628631671466164</v>
      </c>
      <c r="C477" s="177">
        <f t="shared" si="0"/>
        <v>91.534917988180823</v>
      </c>
      <c r="D477" s="177">
        <f t="shared" si="2"/>
        <v>1</v>
      </c>
      <c r="E477" s="178">
        <f>-D477*(Bonds!V466/100)*(1/(1+(Bonds!B466/100)))</f>
        <v>3.6416605972324216E-4</v>
      </c>
      <c r="F477" s="178">
        <f>-D477*Bonds!$AS$8</f>
        <v>-0.15657756006618387</v>
      </c>
      <c r="G477" s="178">
        <f t="shared" si="1"/>
        <v>-0.49514172028096581</v>
      </c>
    </row>
    <row r="478" spans="1:7">
      <c r="A478" s="180">
        <v>42460</v>
      </c>
      <c r="B478" s="176">
        <f>EXP(-'Yield curve'!B470*$B$9/100)</f>
        <v>0.90592387468121505</v>
      </c>
      <c r="C478" s="177">
        <f t="shared" si="0"/>
        <v>91.498311342802722</v>
      </c>
      <c r="D478" s="177">
        <f t="shared" si="2"/>
        <v>1</v>
      </c>
      <c r="E478" s="178">
        <f>-D478*(Bonds!V467/100)*(1/(1+(Bonds!B467/100)))</f>
        <v>-1.9111758281761999E-3</v>
      </c>
      <c r="F478" s="178">
        <f>-D478*Bonds!$AS$8</f>
        <v>-0.15657756006618387</v>
      </c>
      <c r="G478" s="178">
        <f t="shared" si="1"/>
        <v>-0.49514172028096581</v>
      </c>
    </row>
    <row r="479" spans="1:7">
      <c r="A479" s="180">
        <v>42459</v>
      </c>
      <c r="B479" s="176">
        <f>EXP(-'Yield curve'!B471*$B$9/100)</f>
        <v>0.90782831377921724</v>
      </c>
      <c r="C479" s="177">
        <f t="shared" si="0"/>
        <v>91.690659691700944</v>
      </c>
      <c r="D479" s="177">
        <f t="shared" si="2"/>
        <v>1</v>
      </c>
      <c r="E479" s="178">
        <f>-D479*(Bonds!V468/100)*(1/(1+(Bonds!B468/100)))</f>
        <v>-9.1182638825565657E-5</v>
      </c>
      <c r="F479" s="178">
        <f>-D479*Bonds!$AS$8</f>
        <v>-0.15657756006618387</v>
      </c>
      <c r="G479" s="178">
        <f t="shared" si="1"/>
        <v>-0.49514172028096581</v>
      </c>
    </row>
    <row r="480" spans="1:7">
      <c r="A480" s="180">
        <v>42458</v>
      </c>
      <c r="B480" s="176">
        <f>EXP(-'Yield curve'!B472*$B$9/100)</f>
        <v>0.90791910114988805</v>
      </c>
      <c r="C480" s="177">
        <f t="shared" si="0"/>
        <v>91.699829216138696</v>
      </c>
      <c r="D480" s="177">
        <f t="shared" si="2"/>
        <v>1</v>
      </c>
      <c r="E480" s="178">
        <f>-D480*(Bonds!V469/100)*(1/(1+(Bonds!B469/100)))</f>
        <v>-2.7357286157212623E-4</v>
      </c>
      <c r="F480" s="178">
        <f>-D480*Bonds!$AS$8</f>
        <v>-0.15657756006618387</v>
      </c>
      <c r="G480" s="178">
        <f t="shared" si="1"/>
        <v>-0.49514172028096581</v>
      </c>
    </row>
    <row r="481" spans="1:7">
      <c r="A481" s="180">
        <v>42457</v>
      </c>
      <c r="B481" s="176">
        <f>EXP(-'Yield curve'!B473*$B$9/100)</f>
        <v>0.90819151774067852</v>
      </c>
      <c r="C481" s="177">
        <f t="shared" si="0"/>
        <v>91.727343291808538</v>
      </c>
      <c r="D481" s="177">
        <f t="shared" si="2"/>
        <v>1</v>
      </c>
      <c r="E481" s="178">
        <f>-D481*(Bonds!V470/100)*(1/(1+(Bonds!B470/100)))</f>
        <v>9.1215908054362727E-5</v>
      </c>
      <c r="F481" s="178">
        <f>-D481*Bonds!$AS$8</f>
        <v>-0.15657756006618387</v>
      </c>
      <c r="G481" s="178">
        <f t="shared" si="1"/>
        <v>-0.49514172028096581</v>
      </c>
    </row>
    <row r="482" spans="1:7">
      <c r="A482" s="180">
        <v>42454</v>
      </c>
      <c r="B482" s="176">
        <f>EXP(-'Yield curve'!B474*$B$9/100)</f>
        <v>0.90810070312971058</v>
      </c>
      <c r="C482" s="177">
        <f t="shared" si="0"/>
        <v>91.718171016100769</v>
      </c>
      <c r="D482" s="177">
        <f t="shared" si="2"/>
        <v>1</v>
      </c>
      <c r="E482" s="178">
        <f>-D482*(Bonds!V471/100)*(1/(1+(Bonds!B471/100)))</f>
        <v>-9.1207588471358864E-5</v>
      </c>
      <c r="F482" s="178">
        <f>-D482*Bonds!$AS$8</f>
        <v>-0.15657756006618387</v>
      </c>
      <c r="G482" s="178">
        <f t="shared" si="1"/>
        <v>-0.49514172028096581</v>
      </c>
    </row>
    <row r="483" spans="1:7">
      <c r="A483" s="180">
        <v>42453</v>
      </c>
      <c r="B483" s="176">
        <f>EXP(-'Yield curve'!B475*$B$9/100)</f>
        <v>0.90819151774067852</v>
      </c>
      <c r="C483" s="177">
        <f t="shared" si="0"/>
        <v>91.727343291808538</v>
      </c>
      <c r="D483" s="177">
        <f t="shared" si="2"/>
        <v>1</v>
      </c>
      <c r="E483" s="178">
        <f>-D483*(Bonds!V472/100)*(1/(1+(Bonds!B472/100)))</f>
        <v>-1.8243181610874169E-4</v>
      </c>
      <c r="F483" s="178">
        <f>-D483*Bonds!$AS$8</f>
        <v>-0.15657756006618387</v>
      </c>
      <c r="G483" s="178">
        <f t="shared" si="1"/>
        <v>-0.49514172028096581</v>
      </c>
    </row>
    <row r="484" spans="1:7">
      <c r="A484" s="180">
        <v>42452</v>
      </c>
      <c r="B484" s="176">
        <f>EXP(-'Yield curve'!B476*$B$9/100)</f>
        <v>0.908373174209268</v>
      </c>
      <c r="C484" s="177">
        <f t="shared" si="0"/>
        <v>91.745690595136068</v>
      </c>
      <c r="D484" s="177">
        <f t="shared" si="2"/>
        <v>1</v>
      </c>
      <c r="E484" s="178">
        <f>-D484*(Bonds!V473/100)*(1/(1+(Bonds!B473/100)))</f>
        <v>-1.1860231730681414E-3</v>
      </c>
      <c r="F484" s="178">
        <f>-D484*Bonds!$AS$8</f>
        <v>-0.15657756006618387</v>
      </c>
      <c r="G484" s="178">
        <f t="shared" si="1"/>
        <v>-0.49514172028096581</v>
      </c>
    </row>
    <row r="485" spans="1:7">
      <c r="A485" s="180">
        <v>42451</v>
      </c>
      <c r="B485" s="176">
        <f>EXP(-'Yield curve'!B477*$B$9/100)</f>
        <v>0.90955482724379633</v>
      </c>
      <c r="C485" s="177">
        <f t="shared" si="0"/>
        <v>91.865037551623431</v>
      </c>
      <c r="D485" s="177">
        <f t="shared" si="2"/>
        <v>1</v>
      </c>
      <c r="E485" s="178">
        <f>-D485*(Bonds!V474/100)*(1/(1+(Bonds!B474/100)))</f>
        <v>-2.7402265253928694E-4</v>
      </c>
      <c r="F485" s="178">
        <f>-D485*Bonds!$AS$8</f>
        <v>-0.15657756006618387</v>
      </c>
      <c r="G485" s="178">
        <f t="shared" si="1"/>
        <v>-0.49514172028096581</v>
      </c>
    </row>
    <row r="486" spans="1:7">
      <c r="A486" s="180">
        <v>42450</v>
      </c>
      <c r="B486" s="176">
        <f>EXP(-'Yield curve'!B478*$B$9/100)</f>
        <v>0.90982773462602995</v>
      </c>
      <c r="C486" s="177">
        <f t="shared" si="0"/>
        <v>91.892601197229027</v>
      </c>
      <c r="D486" s="177">
        <f t="shared" si="2"/>
        <v>1</v>
      </c>
      <c r="E486" s="178">
        <f>-D486*(Bonds!V475/100)*(1/(1+(Bonds!B475/100)))</f>
        <v>-7.3092736409319388E-4</v>
      </c>
      <c r="F486" s="178">
        <f>-D486*Bonds!$AS$8</f>
        <v>-0.15657756006618387</v>
      </c>
      <c r="G486" s="178">
        <f t="shared" si="1"/>
        <v>-0.49514172028096581</v>
      </c>
    </row>
    <row r="487" spans="1:7">
      <c r="A487" s="180">
        <v>42447</v>
      </c>
      <c r="B487" s="176">
        <f>EXP(-'Yield curve'!B479*$B$9/100)</f>
        <v>0.91055588803626009</v>
      </c>
      <c r="C487" s="177">
        <f t="shared" si="0"/>
        <v>91.966144691662265</v>
      </c>
      <c r="D487" s="177">
        <f t="shared" si="2"/>
        <v>1</v>
      </c>
      <c r="E487" s="178">
        <f>-D487*(Bonds!V476/100)*(1/(1+(Bonds!B476/100)))</f>
        <v>3.6573100484594428E-4</v>
      </c>
      <c r="F487" s="178">
        <f>-D487*Bonds!$AS$8</f>
        <v>-0.15657756006618387</v>
      </c>
      <c r="G487" s="178">
        <f t="shared" si="1"/>
        <v>-0.49514172028096581</v>
      </c>
    </row>
    <row r="488" spans="1:7">
      <c r="A488" s="180">
        <v>42446</v>
      </c>
      <c r="B488" s="176">
        <f>EXP(-'Yield curve'!B480*$B$9/100)</f>
        <v>0.91019173851580493</v>
      </c>
      <c r="C488" s="177">
        <f t="shared" si="0"/>
        <v>91.929365590096296</v>
      </c>
      <c r="D488" s="177">
        <f t="shared" si="2"/>
        <v>1</v>
      </c>
      <c r="E488" s="178">
        <f>-D488*(Bonds!V477/100)*(1/(1+(Bonds!B477/100)))</f>
        <v>1.0967918837400531E-3</v>
      </c>
      <c r="F488" s="178">
        <f>-D488*Bonds!$AS$8</f>
        <v>-0.15657756006618387</v>
      </c>
      <c r="G488" s="178">
        <f t="shared" si="1"/>
        <v>-0.49514172028096581</v>
      </c>
    </row>
    <row r="489" spans="1:7">
      <c r="A489" s="180">
        <v>42445</v>
      </c>
      <c r="B489" s="176">
        <f>EXP(-'Yield curve'!B481*$B$9/100)</f>
        <v>0.90910016350558109</v>
      </c>
      <c r="C489" s="177">
        <f t="shared" si="0"/>
        <v>91.819116514063694</v>
      </c>
      <c r="D489" s="177">
        <f t="shared" si="2"/>
        <v>1</v>
      </c>
      <c r="E489" s="178">
        <f>-D489*(Bonds!V478/100)*(1/(1+(Bonds!B478/100)))</f>
        <v>9.1299187437229862E-5</v>
      </c>
      <c r="F489" s="178">
        <f>-D489*Bonds!$AS$8</f>
        <v>-0.15657756006618387</v>
      </c>
      <c r="G489" s="178">
        <f t="shared" si="1"/>
        <v>-0.49514172028096581</v>
      </c>
    </row>
    <row r="490" spans="1:7">
      <c r="A490" s="180">
        <v>42444</v>
      </c>
      <c r="B490" s="176">
        <f>EXP(-'Yield curve'!B482*$B$9/100)</f>
        <v>0.90900925803457988</v>
      </c>
      <c r="C490" s="177">
        <f t="shared" si="0"/>
        <v>91.809935061492567</v>
      </c>
      <c r="D490" s="177">
        <f t="shared" si="2"/>
        <v>1</v>
      </c>
      <c r="E490" s="178">
        <f>-D490*(Bonds!V479/100)*(1/(1+(Bonds!B479/100)))</f>
        <v>-7.3032682125249494E-4</v>
      </c>
      <c r="F490" s="178">
        <f>-D490*Bonds!$AS$8</f>
        <v>-0.15657756006618387</v>
      </c>
      <c r="G490" s="178">
        <f t="shared" si="1"/>
        <v>-0.49514172028096581</v>
      </c>
    </row>
    <row r="491" spans="1:7">
      <c r="A491" s="180">
        <v>42443</v>
      </c>
      <c r="B491" s="176">
        <f>EXP(-'Yield curve'!B483*$B$9/100)</f>
        <v>0.90973675640155438</v>
      </c>
      <c r="C491" s="177">
        <f t="shared" si="0"/>
        <v>91.883412396556992</v>
      </c>
      <c r="D491" s="177">
        <f t="shared" si="2"/>
        <v>1</v>
      </c>
      <c r="E491" s="178">
        <f>-D491*(Bonds!V480/100)*(1/(1+(Bonds!B480/100)))</f>
        <v>-9.1357573542847996E-4</v>
      </c>
      <c r="F491" s="178">
        <f>-D491*Bonds!$AS$8</f>
        <v>-0.15657756006618387</v>
      </c>
      <c r="G491" s="178">
        <f t="shared" si="1"/>
        <v>-0.49514172028096581</v>
      </c>
    </row>
    <row r="492" spans="1:7">
      <c r="A492" s="180">
        <v>42440</v>
      </c>
      <c r="B492" s="176">
        <f>EXP(-'Yield curve'!B484*$B$9/100)</f>
        <v>0.91064694817799485</v>
      </c>
      <c r="C492" s="177">
        <f t="shared" si="0"/>
        <v>91.975341765977475</v>
      </c>
      <c r="D492" s="177">
        <f t="shared" si="2"/>
        <v>1</v>
      </c>
      <c r="E492" s="178">
        <f>-D492*(Bonds!V481/100)*(1/(1+(Bonds!B481/100)))</f>
        <v>5.4864667154353049E-4</v>
      </c>
      <c r="F492" s="178">
        <f>-D492*Bonds!$AS$8</f>
        <v>-0.15657756006618387</v>
      </c>
      <c r="G492" s="178">
        <f t="shared" si="1"/>
        <v>-0.49514172028096581</v>
      </c>
    </row>
    <row r="493" spans="1:7">
      <c r="A493" s="180">
        <v>42439</v>
      </c>
      <c r="B493" s="176">
        <f>EXP(-'Yield curve'!B485*$B$9/100)</f>
        <v>0.91010072389276042</v>
      </c>
      <c r="C493" s="177">
        <f t="shared" si="0"/>
        <v>91.920173113168801</v>
      </c>
      <c r="D493" s="177">
        <f t="shared" si="2"/>
        <v>1</v>
      </c>
      <c r="E493" s="178">
        <f>-D493*(Bonds!V482/100)*(1/(1+(Bonds!B482/100)))</f>
        <v>-1.8278194114421104E-4</v>
      </c>
      <c r="F493" s="178">
        <f>-D493*Bonds!$AS$8</f>
        <v>-0.15657756006618387</v>
      </c>
      <c r="G493" s="178">
        <f t="shared" si="1"/>
        <v>-0.49514172028096581</v>
      </c>
    </row>
    <row r="494" spans="1:7">
      <c r="A494" s="180">
        <v>42438</v>
      </c>
      <c r="B494" s="176">
        <f>EXP(-'Yield curve'!B486*$B$9/100)</f>
        <v>0.91028276224076698</v>
      </c>
      <c r="C494" s="177">
        <f t="shared" si="0"/>
        <v>91.93855898631746</v>
      </c>
      <c r="D494" s="177">
        <f t="shared" si="2"/>
        <v>1</v>
      </c>
      <c r="E494" s="178">
        <f>-D494*(Bonds!V483/100)*(1/(1+(Bonds!B483/100)))</f>
        <v>-9.1407678244970618E-5</v>
      </c>
      <c r="F494" s="178">
        <f>-D494*Bonds!$AS$8</f>
        <v>-0.15657756006618387</v>
      </c>
      <c r="G494" s="178">
        <f t="shared" si="1"/>
        <v>-0.49514172028096581</v>
      </c>
    </row>
    <row r="495" spans="1:7">
      <c r="A495" s="180">
        <v>42436</v>
      </c>
      <c r="B495" s="176">
        <f>EXP(-'Yield curve'!B487*$B$9/100)</f>
        <v>0.91037379506855653</v>
      </c>
      <c r="C495" s="177">
        <f t="shared" si="0"/>
        <v>91.947753301924209</v>
      </c>
      <c r="D495" s="177">
        <f t="shared" si="2"/>
        <v>1</v>
      </c>
      <c r="E495" s="178">
        <f>-D495*(Bonds!V484/100)*(1/(1+(Bonds!B484/100)))</f>
        <v>-9.1416034372430197E-4</v>
      </c>
      <c r="F495" s="178">
        <f>-D495*Bonds!$AS$8</f>
        <v>-0.15657756006618387</v>
      </c>
      <c r="G495" s="178">
        <f t="shared" si="1"/>
        <v>-0.49514172028096581</v>
      </c>
    </row>
    <row r="496" spans="1:7">
      <c r="A496" s="180">
        <v>42433</v>
      </c>
      <c r="B496" s="176">
        <f>EXP(-'Yield curve'!B488*$B$9/100)</f>
        <v>0.91128462420228951</v>
      </c>
      <c r="C496" s="177">
        <f t="shared" si="0"/>
        <v>92.039747044431238</v>
      </c>
      <c r="D496" s="177">
        <f t="shared" si="2"/>
        <v>1</v>
      </c>
      <c r="E496" s="178">
        <f>-D496*(Bonds!V485/100)*(1/(1+(Bonds!B485/100)))</f>
        <v>7.319974380089676E-4</v>
      </c>
      <c r="F496" s="178">
        <f>-D496*Bonds!$AS$8</f>
        <v>-0.15657756006618387</v>
      </c>
      <c r="G496" s="178">
        <f t="shared" si="1"/>
        <v>-0.49514172028096581</v>
      </c>
    </row>
    <row r="497" spans="1:7">
      <c r="A497" s="180">
        <v>42432</v>
      </c>
      <c r="B497" s="176">
        <f>EXP(-'Yield curve'!B489*$B$9/100)</f>
        <v>0.91055588803626009</v>
      </c>
      <c r="C497" s="177">
        <f t="shared" si="0"/>
        <v>91.966144691662265</v>
      </c>
      <c r="D497" s="177">
        <f t="shared" si="2"/>
        <v>1</v>
      </c>
      <c r="E497" s="178">
        <f>-D497*(Bonds!V486/100)*(1/(1+(Bonds!B486/100)))</f>
        <v>9.1432751211485252E-4</v>
      </c>
      <c r="F497" s="178">
        <f>-D497*Bonds!$AS$8</f>
        <v>-0.15657756006618387</v>
      </c>
      <c r="G497" s="178">
        <f t="shared" si="1"/>
        <v>-0.49514172028096581</v>
      </c>
    </row>
    <row r="498" spans="1:7">
      <c r="A498" s="180">
        <v>42431</v>
      </c>
      <c r="B498" s="176">
        <f>EXP(-'Yield curve'!B490*$B$9/100)</f>
        <v>0.90964578727444645</v>
      </c>
      <c r="C498" s="177">
        <f t="shared" si="0"/>
        <v>91.874224514719089</v>
      </c>
      <c r="D498" s="177">
        <f t="shared" si="2"/>
        <v>1</v>
      </c>
      <c r="E498" s="178">
        <f>-D498*(Bonds!V487/100)*(1/(1+(Bonds!B487/100)))</f>
        <v>0</v>
      </c>
      <c r="F498" s="178">
        <f>-D498*Bonds!$AS$8</f>
        <v>-0.15657756006618387</v>
      </c>
      <c r="G498" s="178">
        <f t="shared" si="1"/>
        <v>-0.49514172028096581</v>
      </c>
    </row>
    <row r="499" spans="1:7">
      <c r="A499" s="180">
        <v>42430</v>
      </c>
      <c r="B499" s="176">
        <f>EXP(-'Yield curve'!B491*$B$9/100)</f>
        <v>0.90964578727444645</v>
      </c>
      <c r="C499" s="177">
        <f t="shared" si="0"/>
        <v>91.874224514719089</v>
      </c>
      <c r="D499" s="177">
        <f t="shared" si="2"/>
        <v>1</v>
      </c>
      <c r="E499" s="178">
        <f>-D499*(Bonds!V488/100)*(1/(1+(Bonds!B488/100)))</f>
        <v>1.5529368776833828E-3</v>
      </c>
      <c r="F499" s="178">
        <f>-D499*Bonds!$AS$8</f>
        <v>-0.15657756006618387</v>
      </c>
      <c r="G499" s="178">
        <f t="shared" si="1"/>
        <v>-0.49514172028096581</v>
      </c>
    </row>
    <row r="500" spans="1:7">
      <c r="A500" s="180">
        <v>42429</v>
      </c>
      <c r="B500" s="176">
        <f>EXP(-'Yield curve'!B492*$B$9/100)</f>
        <v>0.90810070312971058</v>
      </c>
      <c r="C500" s="177">
        <f t="shared" si="0"/>
        <v>91.718171016100769</v>
      </c>
      <c r="D500" s="177">
        <f t="shared" si="2"/>
        <v>1</v>
      </c>
      <c r="E500" s="178">
        <f>-D500*(Bonds!V489/100)*(1/(1+(Bonds!B489/100)))</f>
        <v>1.0032834731849636E-3</v>
      </c>
      <c r="F500" s="178">
        <f>-D500*Bonds!$AS$8</f>
        <v>-0.15657756006618387</v>
      </c>
      <c r="G500" s="178">
        <f t="shared" si="1"/>
        <v>-0.49514172028096581</v>
      </c>
    </row>
    <row r="501" spans="1:7">
      <c r="A501" s="180">
        <v>42426</v>
      </c>
      <c r="B501" s="176">
        <f>EXP(-'Yield curve'!B493*$B$9/100)</f>
        <v>0.90710234155580172</v>
      </c>
      <c r="C501" s="177">
        <f t="shared" si="0"/>
        <v>91.61733649713598</v>
      </c>
      <c r="D501" s="177">
        <f t="shared" si="2"/>
        <v>1</v>
      </c>
      <c r="E501" s="178">
        <f>-D501*(Bonds!V490/100)*(1/(1+(Bonds!B490/100)))</f>
        <v>8.200455580865591E-4</v>
      </c>
      <c r="F501" s="178">
        <f>-D501*Bonds!$AS$8</f>
        <v>-0.15657756006618387</v>
      </c>
      <c r="G501" s="178">
        <f t="shared" si="1"/>
        <v>-0.49514172028096581</v>
      </c>
    </row>
    <row r="502" spans="1:7">
      <c r="A502" s="180">
        <v>42425</v>
      </c>
      <c r="B502" s="176">
        <f>EXP(-'Yield curve'!B494*$B$9/100)</f>
        <v>0.90628631671466164</v>
      </c>
      <c r="C502" s="177">
        <f t="shared" si="0"/>
        <v>91.534917988180823</v>
      </c>
      <c r="D502" s="177">
        <f t="shared" si="2"/>
        <v>1</v>
      </c>
      <c r="E502" s="178">
        <f>-D502*(Bonds!V491/100)*(1/(1+(Bonds!B491/100)))</f>
        <v>5.4624908958485511E-4</v>
      </c>
      <c r="F502" s="178">
        <f>-D502*Bonds!$AS$8</f>
        <v>-0.15657756006618387</v>
      </c>
      <c r="G502" s="178">
        <f t="shared" si="1"/>
        <v>-0.49514172028096581</v>
      </c>
    </row>
    <row r="503" spans="1:7">
      <c r="A503" s="180">
        <v>42424</v>
      </c>
      <c r="B503" s="176">
        <f>EXP(-'Yield curve'!B495*$B$9/100)</f>
        <v>0.9057427080235485</v>
      </c>
      <c r="C503" s="177">
        <f t="shared" si="0"/>
        <v>91.480013510378399</v>
      </c>
      <c r="D503" s="177">
        <f t="shared" si="2"/>
        <v>1</v>
      </c>
      <c r="E503" s="178">
        <f>-D503*(Bonds!V492/100)*(1/(1+(Bonds!B492/100)))</f>
        <v>-1.9108280254777148E-3</v>
      </c>
      <c r="F503" s="178">
        <f>-D503*Bonds!$AS$8</f>
        <v>-0.15657756006618387</v>
      </c>
      <c r="G503" s="178">
        <f t="shared" si="1"/>
        <v>-0.49514172028096581</v>
      </c>
    </row>
    <row r="504" spans="1:7">
      <c r="A504" s="180">
        <v>42422</v>
      </c>
      <c r="B504" s="176">
        <f>EXP(-'Yield curve'!B496*$B$9/100)</f>
        <v>0.90764676627181728</v>
      </c>
      <c r="C504" s="177">
        <f t="shared" si="0"/>
        <v>91.672323393453553</v>
      </c>
      <c r="D504" s="177">
        <f t="shared" si="2"/>
        <v>1</v>
      </c>
      <c r="E504" s="178">
        <f>-D504*(Bonds!V493/100)*(1/(1+(Bonds!B493/100)))</f>
        <v>1.0939921597228643E-3</v>
      </c>
      <c r="F504" s="178">
        <f>-D504*Bonds!$AS$8</f>
        <v>-0.15657756006618387</v>
      </c>
      <c r="G504" s="178">
        <f t="shared" si="1"/>
        <v>-0.49514172028096581</v>
      </c>
    </row>
    <row r="505" spans="1:7">
      <c r="A505" s="180">
        <v>42420</v>
      </c>
      <c r="B505" s="176">
        <f>EXP(-'Yield curve'!B497*$B$9/100)</f>
        <v>0.90655824339663893</v>
      </c>
      <c r="C505" s="177">
        <f t="shared" si="0"/>
        <v>91.562382583060526</v>
      </c>
      <c r="D505" s="177">
        <f t="shared" si="2"/>
        <v>1</v>
      </c>
      <c r="E505" s="178">
        <f>-D505*(Bonds!V494/100)*(1/(1+(Bonds!B494/100)))</f>
        <v>6.3746471177488634E-4</v>
      </c>
      <c r="F505" s="178">
        <f>-D505*Bonds!$AS$8</f>
        <v>-0.15657756006618387</v>
      </c>
      <c r="G505" s="178">
        <f t="shared" si="1"/>
        <v>-0.49514172028096581</v>
      </c>
    </row>
    <row r="506" spans="1:7">
      <c r="A506" s="180">
        <v>42419</v>
      </c>
      <c r="B506" s="176">
        <f>EXP(-'Yield curve'!B498*$B$9/100)</f>
        <v>0.90592387468121505</v>
      </c>
      <c r="C506" s="177">
        <f t="shared" si="0"/>
        <v>91.498311342802722</v>
      </c>
      <c r="D506" s="177">
        <f t="shared" si="2"/>
        <v>1</v>
      </c>
      <c r="E506" s="178">
        <f>-D506*(Bonds!V495/100)*(1/(1+(Bonds!B495/100)))</f>
        <v>1.8201674554058585E-4</v>
      </c>
      <c r="F506" s="178">
        <f>-D506*Bonds!$AS$8</f>
        <v>-0.15657756006618387</v>
      </c>
      <c r="G506" s="178">
        <f t="shared" si="1"/>
        <v>-0.49514172028096581</v>
      </c>
    </row>
    <row r="507" spans="1:7">
      <c r="A507" s="180">
        <v>42418</v>
      </c>
      <c r="B507" s="176">
        <f>EXP(-'Yield curve'!B499*$B$9/100)</f>
        <v>0.9057427080235485</v>
      </c>
      <c r="C507" s="177">
        <f t="shared" si="0"/>
        <v>91.480013510378399</v>
      </c>
      <c r="D507" s="177">
        <f t="shared" si="2"/>
        <v>1</v>
      </c>
      <c r="E507" s="178">
        <f>-D507*(Bonds!V496/100)*(1/(1+(Bonds!B496/100)))</f>
        <v>1.1828935395814285E-3</v>
      </c>
      <c r="F507" s="178">
        <f>-D507*Bonds!$AS$8</f>
        <v>-0.15657756006618387</v>
      </c>
      <c r="G507" s="178">
        <f t="shared" si="1"/>
        <v>-0.49514172028096581</v>
      </c>
    </row>
    <row r="508" spans="1:7">
      <c r="A508" s="180">
        <v>42417</v>
      </c>
      <c r="B508" s="176">
        <f>EXP(-'Yield curve'!B500*$B$9/100)</f>
        <v>0.90456600752416116</v>
      </c>
      <c r="C508" s="177">
        <f t="shared" si="0"/>
        <v>91.361166759940275</v>
      </c>
      <c r="D508" s="177">
        <f t="shared" si="2"/>
        <v>1</v>
      </c>
      <c r="E508" s="178">
        <f>-D508*(Bonds!V497/100)*(1/(1+(Bonds!B497/100)))</f>
        <v>-3.6353721712259517E-4</v>
      </c>
      <c r="F508" s="178">
        <f>-D508*Bonds!$AS$8</f>
        <v>-0.15657756006618387</v>
      </c>
      <c r="G508" s="178">
        <f t="shared" si="1"/>
        <v>-0.49514172028096581</v>
      </c>
    </row>
    <row r="509" spans="1:7">
      <c r="A509" s="180">
        <v>42416</v>
      </c>
      <c r="B509" s="176">
        <f>EXP(-'Yield curve'!B501*$B$9/100)</f>
        <v>0.90492790630210107</v>
      </c>
      <c r="C509" s="177">
        <f t="shared" si="0"/>
        <v>91.397718536512201</v>
      </c>
      <c r="D509" s="177">
        <f t="shared" si="2"/>
        <v>1</v>
      </c>
      <c r="E509" s="178">
        <f>-D509*(Bonds!V498/100)*(1/(1+(Bonds!B498/100)))</f>
        <v>-1.8183471224656397E-4</v>
      </c>
      <c r="F509" s="178">
        <f>-D509*Bonds!$AS$8</f>
        <v>-0.15657756006618387</v>
      </c>
      <c r="G509" s="178">
        <f t="shared" si="1"/>
        <v>-0.49514172028096581</v>
      </c>
    </row>
    <row r="510" spans="1:7">
      <c r="A510" s="180">
        <v>42415</v>
      </c>
      <c r="B510" s="176">
        <f>EXP(-'Yield curve'!B502*$B$9/100)</f>
        <v>0.90510890998312621</v>
      </c>
      <c r="C510" s="177">
        <f t="shared" si="0"/>
        <v>91.415999908295746</v>
      </c>
      <c r="D510" s="177">
        <f t="shared" si="2"/>
        <v>1</v>
      </c>
      <c r="E510" s="178">
        <f>-D510*(Bonds!V499/100)*(1/(1+(Bonds!B499/100)))</f>
        <v>6.3653723742837596E-4</v>
      </c>
      <c r="F510" s="178">
        <f>-D510*Bonds!$AS$8</f>
        <v>-0.15657756006618387</v>
      </c>
      <c r="G510" s="178">
        <f t="shared" si="1"/>
        <v>-0.49514172028096581</v>
      </c>
    </row>
    <row r="511" spans="1:7">
      <c r="A511" s="180">
        <v>42412</v>
      </c>
      <c r="B511" s="176">
        <f>EXP(-'Yield curve'!B503*$B$9/100)</f>
        <v>0.90447555544608804</v>
      </c>
      <c r="C511" s="177">
        <f t="shared" si="0"/>
        <v>91.352031100054887</v>
      </c>
      <c r="D511" s="177">
        <f t="shared" si="2"/>
        <v>1</v>
      </c>
      <c r="E511" s="178">
        <f>-D511*(Bonds!V500/100)*(1/(1+(Bonds!B500/100)))</f>
        <v>-4.5438022537258214E-4</v>
      </c>
      <c r="F511" s="178">
        <f>-D511*Bonds!$AS$8</f>
        <v>-0.15657756006618387</v>
      </c>
      <c r="G511" s="178">
        <f t="shared" si="1"/>
        <v>-0.49514172028096581</v>
      </c>
    </row>
    <row r="512" spans="1:7">
      <c r="A512" s="180">
        <v>42411</v>
      </c>
      <c r="B512" s="176">
        <f>EXP(-'Yield curve'!B504*$B$9/100)</f>
        <v>0.90492790630210107</v>
      </c>
      <c r="C512" s="177">
        <f t="shared" si="0"/>
        <v>91.397718536512201</v>
      </c>
      <c r="D512" s="177">
        <f t="shared" si="2"/>
        <v>1</v>
      </c>
      <c r="E512" s="178">
        <f>-D512*(Bonds!V501/100)*(1/(1+(Bonds!B501/100)))</f>
        <v>2.7275206836984599E-4</v>
      </c>
      <c r="F512" s="178">
        <f>-D512*Bonds!$AS$8</f>
        <v>-0.15657756006618387</v>
      </c>
      <c r="G512" s="178">
        <f t="shared" si="1"/>
        <v>-0.49514172028096581</v>
      </c>
    </row>
    <row r="513" spans="1:7">
      <c r="A513" s="180">
        <v>42410</v>
      </c>
      <c r="B513" s="176">
        <f>EXP(-'Yield curve'!B505*$B$9/100)</f>
        <v>0.9046564686478944</v>
      </c>
      <c r="C513" s="177">
        <f t="shared" si="0"/>
        <v>91.370303333437334</v>
      </c>
      <c r="D513" s="177">
        <f t="shared" si="2"/>
        <v>1</v>
      </c>
      <c r="E513" s="178">
        <f>-D513*(Bonds!V502/100)*(1/(1+(Bonds!B502/100)))</f>
        <v>-9.0892564988182022E-5</v>
      </c>
      <c r="F513" s="178">
        <f>-D513*Bonds!$AS$8</f>
        <v>-0.15657756006618387</v>
      </c>
      <c r="G513" s="178">
        <f t="shared" si="1"/>
        <v>-0.49514172028096581</v>
      </c>
    </row>
    <row r="514" spans="1:7">
      <c r="A514" s="180">
        <v>42409</v>
      </c>
      <c r="B514" s="176">
        <f>EXP(-'Yield curve'!B506*$B$9/100)</f>
        <v>0.90474693881819224</v>
      </c>
      <c r="C514" s="177">
        <f t="shared" si="0"/>
        <v>91.379440820637413</v>
      </c>
      <c r="D514" s="177">
        <f t="shared" si="2"/>
        <v>1</v>
      </c>
      <c r="E514" s="178">
        <f>-D514*(Bonds!V503/100)*(1/(1+(Bonds!B503/100)))</f>
        <v>-1.818016543950511E-4</v>
      </c>
      <c r="F514" s="178">
        <f>-D514*Bonds!$AS$8</f>
        <v>-0.15657756006618387</v>
      </c>
      <c r="G514" s="178">
        <f t="shared" si="1"/>
        <v>-0.49514172028096581</v>
      </c>
    </row>
    <row r="515" spans="1:7">
      <c r="A515" s="180">
        <v>42408</v>
      </c>
      <c r="B515" s="176">
        <f>EXP(-'Yield curve'!B507*$B$9/100)</f>
        <v>0.90492790630210107</v>
      </c>
      <c r="C515" s="177">
        <f t="shared" si="0"/>
        <v>91.397718536512201</v>
      </c>
      <c r="D515" s="177">
        <f t="shared" si="2"/>
        <v>1</v>
      </c>
      <c r="E515" s="178">
        <f>-D515*(Bonds!V504/100)*(1/(1+(Bonds!B504/100)))</f>
        <v>0</v>
      </c>
      <c r="F515" s="178">
        <f>-D515*Bonds!$AS$8</f>
        <v>-0.15657756006618387</v>
      </c>
      <c r="G515" s="178">
        <f t="shared" si="1"/>
        <v>-0.49514172028096581</v>
      </c>
    </row>
    <row r="516" spans="1:7">
      <c r="A516" s="180">
        <v>42405</v>
      </c>
      <c r="B516" s="176">
        <f>EXP(-'Yield curve'!B508*$B$9/100)</f>
        <v>0.90492790630210107</v>
      </c>
      <c r="C516" s="177">
        <f t="shared" si="0"/>
        <v>91.397718536512201</v>
      </c>
      <c r="D516" s="177">
        <f t="shared" si="2"/>
        <v>1</v>
      </c>
      <c r="E516" s="178">
        <f>-D516*(Bonds!V505/100)*(1/(1+(Bonds!B505/100)))</f>
        <v>9.0917356123281984E-5</v>
      </c>
      <c r="F516" s="178">
        <f>-D516*Bonds!$AS$8</f>
        <v>-0.15657756006618387</v>
      </c>
      <c r="G516" s="178">
        <f t="shared" si="1"/>
        <v>-0.49514172028096581</v>
      </c>
    </row>
    <row r="517" spans="1:7">
      <c r="A517" s="180">
        <v>42404</v>
      </c>
      <c r="B517" s="176">
        <f>EXP(-'Yield curve'!B509*$B$9/100)</f>
        <v>0.90483741803595952</v>
      </c>
      <c r="C517" s="177">
        <f t="shared" si="0"/>
        <v>91.388579221631915</v>
      </c>
      <c r="D517" s="177">
        <f t="shared" si="2"/>
        <v>1</v>
      </c>
      <c r="E517" s="178">
        <f>-D517*(Bonds!V506/100)*(1/(1+(Bonds!B506/100)))</f>
        <v>-4.5454545454546094E-4</v>
      </c>
      <c r="F517" s="178">
        <f>-D517*Bonds!$AS$8</f>
        <v>-0.15657756006618387</v>
      </c>
      <c r="G517" s="178">
        <f t="shared" si="1"/>
        <v>-0.49514172028096581</v>
      </c>
    </row>
    <row r="518" spans="1:7">
      <c r="A518" s="180">
        <v>42403</v>
      </c>
      <c r="B518" s="176">
        <f>EXP(-'Yield curve'!B510*$B$9/100)</f>
        <v>0.90528994986850797</v>
      </c>
      <c r="C518" s="177">
        <f t="shared" si="0"/>
        <v>91.434284936719308</v>
      </c>
      <c r="D518" s="177">
        <f t="shared" si="2"/>
        <v>1</v>
      </c>
      <c r="E518" s="178">
        <f>-D518*(Bonds!V507/100)*(1/(1+(Bonds!B507/100)))</f>
        <v>9.0950432014553356E-4</v>
      </c>
      <c r="F518" s="178">
        <f>-D518*Bonds!$AS$8</f>
        <v>-0.15657756006618387</v>
      </c>
      <c r="G518" s="178">
        <f t="shared" si="1"/>
        <v>-0.49514172028096581</v>
      </c>
    </row>
    <row r="519" spans="1:7">
      <c r="A519" s="180">
        <v>42402</v>
      </c>
      <c r="B519" s="176">
        <f>EXP(-'Yield curve'!B511*$B$9/100)</f>
        <v>0.90438511241277042</v>
      </c>
      <c r="C519" s="177">
        <f t="shared" si="0"/>
        <v>91.34289635368981</v>
      </c>
      <c r="D519" s="177">
        <f t="shared" si="2"/>
        <v>1</v>
      </c>
      <c r="E519" s="178">
        <f>-D519*(Bonds!V508/100)*(1/(1+(Bonds!B508/100)))</f>
        <v>4.5433893684687811E-4</v>
      </c>
      <c r="F519" s="178">
        <f>-D519*Bonds!$AS$8</f>
        <v>-0.15657756006618387</v>
      </c>
      <c r="G519" s="178">
        <f t="shared" si="1"/>
        <v>-0.49514172028096581</v>
      </c>
    </row>
    <row r="520" spans="1:7">
      <c r="A520" s="194">
        <v>42401</v>
      </c>
      <c r="B520" s="195">
        <f>EXP(-'Yield curve'!B512*$B$9/100)</f>
        <v>0.90393303288586413</v>
      </c>
      <c r="C520" s="196">
        <f t="shared" si="0"/>
        <v>91.297236321472283</v>
      </c>
      <c r="D520" s="196">
        <f t="shared" si="2"/>
        <v>1</v>
      </c>
      <c r="E520" s="197">
        <f>-D520*(Bonds!V509/100)*(1/(1+(Bonds!B509/100)))</f>
        <v>0</v>
      </c>
      <c r="F520" s="197">
        <f>-D520*Bonds!$AS$8</f>
        <v>-0.15657756006618387</v>
      </c>
      <c r="G520" s="197">
        <f t="shared" si="1"/>
        <v>-0.49514172028096581</v>
      </c>
    </row>
    <row r="521" spans="1:7">
      <c r="A521" s="160"/>
      <c r="B521" s="160"/>
      <c r="C521" s="160"/>
      <c r="D521" s="160"/>
    </row>
    <row r="522" spans="1:7">
      <c r="A522" s="160"/>
      <c r="B522" s="160"/>
      <c r="C522" s="160"/>
      <c r="D522" s="160"/>
    </row>
    <row r="523" spans="1:7">
      <c r="A523" s="160"/>
      <c r="B523" s="160"/>
      <c r="C523" s="160"/>
      <c r="D523" s="160"/>
    </row>
    <row r="524" spans="1:7">
      <c r="A524" s="160"/>
      <c r="B524" s="160"/>
      <c r="C524" s="160"/>
      <c r="D524" s="160"/>
    </row>
    <row r="525" spans="1:7">
      <c r="A525" s="160"/>
      <c r="B525" s="160"/>
      <c r="C525" s="160"/>
      <c r="D525" s="160"/>
    </row>
    <row r="526" spans="1:7">
      <c r="A526" s="160"/>
      <c r="B526" s="160"/>
      <c r="C526" s="160"/>
      <c r="D526" s="160"/>
    </row>
    <row r="527" spans="1:7">
      <c r="A527" s="160"/>
      <c r="B527" s="160"/>
      <c r="C527" s="160"/>
      <c r="D527" s="160"/>
    </row>
    <row r="528" spans="1:7">
      <c r="A528" s="160"/>
      <c r="B528" s="160"/>
      <c r="C528" s="160"/>
      <c r="D528" s="160"/>
    </row>
    <row r="529" spans="1:4">
      <c r="A529" s="160"/>
      <c r="B529" s="160"/>
      <c r="C529" s="160"/>
      <c r="D529" s="160"/>
    </row>
    <row r="530" spans="1:4">
      <c r="A530" s="160"/>
      <c r="B530" s="160"/>
      <c r="C530" s="160"/>
      <c r="D530" s="160"/>
    </row>
    <row r="531" spans="1:4">
      <c r="A531" s="160"/>
      <c r="B531" s="160"/>
      <c r="C531" s="160"/>
      <c r="D531" s="160"/>
    </row>
    <row r="532" spans="1:4">
      <c r="A532" s="160"/>
      <c r="B532" s="160"/>
      <c r="C532" s="160"/>
      <c r="D532" s="160"/>
    </row>
    <row r="533" spans="1:4">
      <c r="A533" s="160"/>
      <c r="B533" s="160"/>
      <c r="C533" s="160"/>
      <c r="D533" s="160"/>
    </row>
    <row r="534" spans="1:4">
      <c r="A534" s="160"/>
      <c r="B534" s="160"/>
      <c r="C534" s="160"/>
      <c r="D534" s="160"/>
    </row>
    <row r="535" spans="1:4">
      <c r="A535" s="160"/>
      <c r="B535" s="160"/>
      <c r="C535" s="160"/>
      <c r="D535" s="160"/>
    </row>
    <row r="536" spans="1:4">
      <c r="A536" s="160"/>
      <c r="B536" s="160"/>
      <c r="C536" s="160"/>
      <c r="D536" s="160"/>
    </row>
    <row r="537" spans="1:4">
      <c r="A537" s="160"/>
      <c r="B537" s="160"/>
      <c r="C537" s="160"/>
      <c r="D537" s="160"/>
    </row>
    <row r="538" spans="1:4">
      <c r="A538" s="160"/>
      <c r="B538" s="160"/>
      <c r="C538" s="160"/>
      <c r="D538" s="160"/>
    </row>
    <row r="539" spans="1:4">
      <c r="A539" s="160"/>
      <c r="B539" s="160"/>
      <c r="C539" s="160"/>
      <c r="D539" s="160"/>
    </row>
    <row r="540" spans="1:4">
      <c r="A540" s="160"/>
      <c r="B540" s="160"/>
      <c r="C540" s="160"/>
      <c r="D540" s="160"/>
    </row>
    <row r="541" spans="1:4">
      <c r="A541" s="160"/>
      <c r="B541" s="160"/>
      <c r="C541" s="160"/>
      <c r="D541" s="160"/>
    </row>
    <row r="542" spans="1:4">
      <c r="A542" s="160"/>
      <c r="B542" s="160"/>
      <c r="C542" s="160"/>
      <c r="D542" s="160"/>
    </row>
    <row r="543" spans="1:4">
      <c r="A543" s="160"/>
      <c r="B543" s="160"/>
      <c r="C543" s="160"/>
      <c r="D543" s="160"/>
    </row>
    <row r="544" spans="1:4">
      <c r="A544" s="160"/>
      <c r="B544" s="160"/>
      <c r="C544" s="160"/>
      <c r="D544" s="160"/>
    </row>
    <row r="545" spans="1:4">
      <c r="A545" s="160"/>
      <c r="B545" s="160"/>
      <c r="C545" s="160"/>
      <c r="D545" s="160"/>
    </row>
    <row r="546" spans="1:4">
      <c r="A546" s="160"/>
      <c r="B546" s="160"/>
      <c r="C546" s="160"/>
      <c r="D546" s="160"/>
    </row>
    <row r="547" spans="1:4">
      <c r="A547" s="160"/>
      <c r="B547" s="160"/>
      <c r="C547" s="160"/>
      <c r="D547" s="160"/>
    </row>
    <row r="548" spans="1:4">
      <c r="A548" s="160"/>
      <c r="B548" s="160"/>
      <c r="C548" s="160"/>
      <c r="D548" s="160"/>
    </row>
    <row r="549" spans="1:4">
      <c r="A549" s="160"/>
      <c r="B549" s="160"/>
      <c r="C549" s="160"/>
      <c r="D549" s="160"/>
    </row>
    <row r="550" spans="1:4">
      <c r="A550" s="160"/>
      <c r="B550" s="160"/>
      <c r="C550" s="160"/>
      <c r="D550" s="160"/>
    </row>
    <row r="551" spans="1:4">
      <c r="A551" s="160"/>
      <c r="B551" s="160"/>
      <c r="C551" s="160"/>
      <c r="D551" s="160"/>
    </row>
    <row r="552" spans="1:4">
      <c r="A552" s="160"/>
      <c r="B552" s="160"/>
      <c r="C552" s="160"/>
      <c r="D552" s="160"/>
    </row>
    <row r="553" spans="1:4">
      <c r="A553" s="160"/>
      <c r="B553" s="160"/>
      <c r="C553" s="160"/>
      <c r="D553" s="160"/>
    </row>
    <row r="554" spans="1:4">
      <c r="A554" s="160"/>
      <c r="B554" s="160"/>
      <c r="C554" s="160"/>
      <c r="D554" s="160"/>
    </row>
    <row r="555" spans="1:4">
      <c r="A555" s="160"/>
      <c r="B555" s="160"/>
      <c r="C555" s="160"/>
      <c r="D555" s="160"/>
    </row>
    <row r="556" spans="1:4">
      <c r="A556" s="160"/>
      <c r="B556" s="160"/>
      <c r="C556" s="160"/>
      <c r="D556" s="160"/>
    </row>
    <row r="557" spans="1:4">
      <c r="A557" s="160"/>
      <c r="B557" s="160"/>
      <c r="C557" s="160"/>
      <c r="D557" s="160"/>
    </row>
    <row r="558" spans="1:4">
      <c r="A558" s="160"/>
      <c r="B558" s="160"/>
      <c r="C558" s="160"/>
      <c r="D558" s="160"/>
    </row>
    <row r="559" spans="1:4">
      <c r="A559" s="160"/>
      <c r="B559" s="160"/>
      <c r="C559" s="160"/>
      <c r="D559" s="160"/>
    </row>
    <row r="560" spans="1:4">
      <c r="A560" s="160"/>
      <c r="B560" s="160"/>
      <c r="C560" s="160"/>
      <c r="D560" s="160"/>
    </row>
    <row r="561" spans="1:4">
      <c r="A561" s="160"/>
      <c r="B561" s="160"/>
      <c r="C561" s="160"/>
      <c r="D561" s="160"/>
    </row>
    <row r="562" spans="1:4">
      <c r="A562" s="160"/>
      <c r="B562" s="160"/>
      <c r="C562" s="160"/>
      <c r="D562" s="160"/>
    </row>
    <row r="563" spans="1:4">
      <c r="A563" s="160"/>
      <c r="B563" s="160"/>
      <c r="C563" s="160"/>
      <c r="D563" s="160"/>
    </row>
    <row r="564" spans="1:4">
      <c r="A564" s="160"/>
      <c r="B564" s="160"/>
      <c r="C564" s="160"/>
      <c r="D564" s="160"/>
    </row>
    <row r="565" spans="1:4">
      <c r="A565" s="160"/>
      <c r="B565" s="160"/>
      <c r="C565" s="160"/>
      <c r="D565" s="160"/>
    </row>
    <row r="566" spans="1:4">
      <c r="A566" s="160"/>
      <c r="B566" s="160"/>
      <c r="C566" s="160"/>
      <c r="D566" s="160"/>
    </row>
    <row r="567" spans="1:4">
      <c r="A567" s="160"/>
      <c r="B567" s="160"/>
      <c r="C567" s="160"/>
      <c r="D567" s="160"/>
    </row>
    <row r="568" spans="1:4">
      <c r="A568" s="160"/>
      <c r="B568" s="160"/>
      <c r="C568" s="160"/>
      <c r="D568" s="160"/>
    </row>
    <row r="569" spans="1:4">
      <c r="A569" s="160"/>
      <c r="B569" s="160"/>
      <c r="C569" s="160"/>
      <c r="D569" s="160"/>
    </row>
    <row r="570" spans="1:4">
      <c r="A570" s="160"/>
      <c r="B570" s="160"/>
      <c r="C570" s="160"/>
      <c r="D570" s="160"/>
    </row>
    <row r="571" spans="1:4">
      <c r="A571" s="160"/>
      <c r="B571" s="160"/>
      <c r="C571" s="160"/>
      <c r="D571" s="160"/>
    </row>
    <row r="572" spans="1:4">
      <c r="A572" s="160"/>
      <c r="B572" s="160"/>
      <c r="C572" s="160"/>
      <c r="D572" s="160"/>
    </row>
    <row r="573" spans="1:4">
      <c r="A573" s="160"/>
      <c r="B573" s="160"/>
      <c r="C573" s="160"/>
      <c r="D573" s="160"/>
    </row>
    <row r="574" spans="1:4">
      <c r="A574" s="160"/>
      <c r="B574" s="160"/>
      <c r="C574" s="160"/>
      <c r="D574" s="160"/>
    </row>
    <row r="575" spans="1:4">
      <c r="A575" s="160"/>
      <c r="B575" s="160"/>
      <c r="C575" s="160"/>
      <c r="D575" s="160"/>
    </row>
    <row r="576" spans="1:4">
      <c r="A576" s="160"/>
      <c r="B576" s="160"/>
      <c r="C576" s="160"/>
      <c r="D576" s="160"/>
    </row>
    <row r="577" spans="1:4">
      <c r="A577" s="160"/>
      <c r="B577" s="160"/>
      <c r="C577" s="160"/>
      <c r="D577" s="160"/>
    </row>
    <row r="578" spans="1:4">
      <c r="A578" s="160"/>
      <c r="B578" s="160"/>
      <c r="C578" s="160"/>
      <c r="D578" s="160"/>
    </row>
    <row r="579" spans="1:4">
      <c r="A579" s="160"/>
      <c r="B579" s="160"/>
      <c r="C579" s="160"/>
      <c r="D579" s="160"/>
    </row>
    <row r="580" spans="1:4">
      <c r="A580" s="160"/>
      <c r="B580" s="160"/>
      <c r="C580" s="160"/>
      <c r="D580" s="160"/>
    </row>
    <row r="581" spans="1:4">
      <c r="A581" s="160"/>
      <c r="B581" s="160"/>
      <c r="C581" s="160"/>
      <c r="D581" s="160"/>
    </row>
    <row r="582" spans="1:4">
      <c r="A582" s="160"/>
      <c r="B582" s="160"/>
      <c r="C582" s="160"/>
      <c r="D582" s="160"/>
    </row>
    <row r="583" spans="1:4">
      <c r="A583" s="160"/>
      <c r="B583" s="160"/>
      <c r="C583" s="160"/>
      <c r="D583" s="160"/>
    </row>
    <row r="584" spans="1:4">
      <c r="A584" s="160"/>
      <c r="B584" s="160"/>
      <c r="C584" s="160"/>
      <c r="D584" s="160"/>
    </row>
    <row r="585" spans="1:4">
      <c r="A585" s="160"/>
      <c r="B585" s="160"/>
      <c r="C585" s="160"/>
      <c r="D585" s="160"/>
    </row>
    <row r="586" spans="1:4">
      <c r="A586" s="160"/>
      <c r="B586" s="160"/>
      <c r="C586" s="160"/>
      <c r="D586" s="160"/>
    </row>
    <row r="587" spans="1:4">
      <c r="A587" s="160"/>
      <c r="B587" s="160"/>
      <c r="C587" s="160"/>
      <c r="D587" s="160"/>
    </row>
    <row r="588" spans="1:4">
      <c r="A588" s="160"/>
      <c r="B588" s="160"/>
      <c r="C588" s="160"/>
      <c r="D588" s="160"/>
    </row>
    <row r="589" spans="1:4">
      <c r="A589" s="160"/>
      <c r="B589" s="160"/>
      <c r="C589" s="160"/>
      <c r="D589" s="160"/>
    </row>
    <row r="590" spans="1:4">
      <c r="A590" s="160"/>
      <c r="B590" s="160"/>
      <c r="C590" s="160"/>
      <c r="D590" s="160"/>
    </row>
    <row r="591" spans="1:4">
      <c r="A591" s="160"/>
      <c r="B591" s="160"/>
      <c r="C591" s="160"/>
      <c r="D591" s="160"/>
    </row>
    <row r="592" spans="1:4">
      <c r="A592" s="160"/>
      <c r="B592" s="160"/>
      <c r="C592" s="160"/>
      <c r="D592" s="160"/>
    </row>
    <row r="593" spans="1:4">
      <c r="A593" s="160"/>
      <c r="B593" s="160"/>
      <c r="C593" s="160"/>
      <c r="D593" s="160"/>
    </row>
    <row r="594" spans="1:4">
      <c r="A594" s="160"/>
      <c r="B594" s="160"/>
      <c r="C594" s="160"/>
      <c r="D594" s="160"/>
    </row>
    <row r="595" spans="1:4">
      <c r="A595" s="160"/>
      <c r="B595" s="160"/>
      <c r="C595" s="160"/>
      <c r="D595" s="160"/>
    </row>
    <row r="596" spans="1:4">
      <c r="A596" s="160"/>
      <c r="B596" s="160"/>
      <c r="C596" s="160"/>
      <c r="D596" s="160"/>
    </row>
    <row r="597" spans="1:4">
      <c r="A597" s="160"/>
      <c r="B597" s="160"/>
      <c r="C597" s="160"/>
      <c r="D597" s="160"/>
    </row>
    <row r="598" spans="1:4">
      <c r="A598" s="160"/>
      <c r="B598" s="160"/>
      <c r="C598" s="160"/>
      <c r="D598" s="160"/>
    </row>
    <row r="599" spans="1:4">
      <c r="A599" s="160"/>
      <c r="B599" s="160"/>
      <c r="C599" s="160"/>
      <c r="D599" s="160"/>
    </row>
    <row r="600" spans="1:4">
      <c r="A600" s="160"/>
      <c r="B600" s="160"/>
      <c r="C600" s="160"/>
      <c r="D600" s="160"/>
    </row>
    <row r="601" spans="1:4">
      <c r="A601" s="160"/>
      <c r="B601" s="160"/>
      <c r="C601" s="160"/>
      <c r="D601" s="160"/>
    </row>
    <row r="602" spans="1:4">
      <c r="A602" s="160"/>
      <c r="B602" s="160"/>
      <c r="C602" s="160"/>
      <c r="D602" s="160"/>
    </row>
    <row r="603" spans="1:4">
      <c r="A603" s="160"/>
      <c r="B603" s="160"/>
      <c r="C603" s="160"/>
      <c r="D603" s="160"/>
    </row>
    <row r="604" spans="1:4">
      <c r="A604" s="160"/>
      <c r="B604" s="160"/>
      <c r="C604" s="160"/>
      <c r="D604" s="160"/>
    </row>
    <row r="605" spans="1:4">
      <c r="A605" s="160"/>
      <c r="B605" s="160"/>
      <c r="C605" s="160"/>
      <c r="D605" s="160"/>
    </row>
    <row r="606" spans="1:4">
      <c r="A606" s="160"/>
      <c r="B606" s="160"/>
      <c r="C606" s="160"/>
      <c r="D606" s="160"/>
    </row>
    <row r="607" spans="1:4">
      <c r="A607" s="160"/>
      <c r="B607" s="160"/>
      <c r="C607" s="160"/>
      <c r="D607" s="160"/>
    </row>
    <row r="608" spans="1:4">
      <c r="A608" s="160"/>
      <c r="B608" s="160"/>
      <c r="C608" s="160"/>
      <c r="D608" s="160"/>
    </row>
    <row r="609" spans="1:4">
      <c r="A609" s="160"/>
      <c r="B609" s="160"/>
      <c r="C609" s="160"/>
      <c r="D609" s="160"/>
    </row>
    <row r="610" spans="1:4">
      <c r="A610" s="160"/>
      <c r="B610" s="160"/>
      <c r="C610" s="160"/>
      <c r="D610" s="160"/>
    </row>
    <row r="611" spans="1:4">
      <c r="A611" s="160"/>
      <c r="B611" s="160"/>
      <c r="C611" s="160"/>
      <c r="D611" s="160"/>
    </row>
    <row r="612" spans="1:4">
      <c r="A612" s="160"/>
      <c r="B612" s="160"/>
      <c r="C612" s="160"/>
      <c r="D612" s="160"/>
    </row>
    <row r="613" spans="1:4">
      <c r="A613" s="160"/>
      <c r="B613" s="160"/>
      <c r="C613" s="160"/>
      <c r="D613" s="160"/>
    </row>
    <row r="614" spans="1:4">
      <c r="A614" s="160"/>
      <c r="B614" s="160"/>
      <c r="C614" s="160"/>
      <c r="D614" s="160"/>
    </row>
    <row r="615" spans="1:4">
      <c r="A615" s="160"/>
      <c r="B615" s="160"/>
      <c r="C615" s="160"/>
      <c r="D615" s="160"/>
    </row>
    <row r="616" spans="1:4">
      <c r="A616" s="160"/>
      <c r="B616" s="160"/>
      <c r="C616" s="160"/>
      <c r="D616" s="160"/>
    </row>
    <row r="617" spans="1:4">
      <c r="A617" s="160"/>
      <c r="B617" s="160"/>
      <c r="C617" s="160"/>
      <c r="D617" s="160"/>
    </row>
    <row r="618" spans="1:4">
      <c r="A618" s="160"/>
      <c r="B618" s="160"/>
      <c r="C618" s="160"/>
      <c r="D618" s="160"/>
    </row>
    <row r="619" spans="1:4">
      <c r="A619" s="160"/>
      <c r="B619" s="160"/>
      <c r="C619" s="160"/>
      <c r="D619" s="160"/>
    </row>
    <row r="620" spans="1:4">
      <c r="A620" s="160"/>
      <c r="B620" s="160"/>
      <c r="C620" s="160"/>
      <c r="D620" s="160"/>
    </row>
    <row r="621" spans="1:4">
      <c r="A621" s="160"/>
      <c r="B621" s="160"/>
      <c r="C621" s="160"/>
      <c r="D621" s="160"/>
    </row>
    <row r="622" spans="1:4">
      <c r="A622" s="160"/>
      <c r="B622" s="160"/>
      <c r="C622" s="160"/>
      <c r="D622" s="160"/>
    </row>
    <row r="623" spans="1:4">
      <c r="A623" s="160"/>
      <c r="B623" s="160"/>
      <c r="C623" s="160"/>
      <c r="D623" s="160"/>
    </row>
    <row r="624" spans="1:4">
      <c r="A624" s="160"/>
      <c r="B624" s="160"/>
      <c r="C624" s="160"/>
      <c r="D624" s="160"/>
    </row>
    <row r="625" spans="1:4">
      <c r="A625" s="160"/>
      <c r="B625" s="160"/>
      <c r="C625" s="160"/>
      <c r="D625" s="160"/>
    </row>
    <row r="626" spans="1:4">
      <c r="A626" s="160"/>
      <c r="B626" s="160"/>
      <c r="C626" s="160"/>
      <c r="D626" s="160"/>
    </row>
    <row r="627" spans="1:4">
      <c r="A627" s="160"/>
      <c r="B627" s="160"/>
      <c r="C627" s="160"/>
      <c r="D627" s="160"/>
    </row>
    <row r="628" spans="1:4">
      <c r="A628" s="160"/>
      <c r="B628" s="160"/>
      <c r="C628" s="160"/>
      <c r="D628" s="160"/>
    </row>
    <row r="629" spans="1:4">
      <c r="A629" s="160"/>
      <c r="B629" s="160"/>
      <c r="C629" s="160"/>
      <c r="D629" s="160"/>
    </row>
    <row r="630" spans="1:4">
      <c r="A630" s="160"/>
      <c r="B630" s="160"/>
      <c r="C630" s="160"/>
      <c r="D630" s="160"/>
    </row>
    <row r="631" spans="1:4">
      <c r="A631" s="160"/>
      <c r="B631" s="160"/>
      <c r="C631" s="160"/>
      <c r="D631" s="160"/>
    </row>
    <row r="632" spans="1:4">
      <c r="A632" s="160"/>
      <c r="B632" s="160"/>
      <c r="C632" s="160"/>
      <c r="D632" s="160"/>
    </row>
    <row r="633" spans="1:4">
      <c r="A633" s="160"/>
      <c r="B633" s="160"/>
      <c r="C633" s="160"/>
      <c r="D633" s="160"/>
    </row>
    <row r="634" spans="1:4">
      <c r="A634" s="160"/>
      <c r="B634" s="160"/>
      <c r="C634" s="160"/>
      <c r="D634" s="160"/>
    </row>
    <row r="635" spans="1:4">
      <c r="A635" s="160"/>
      <c r="B635" s="160"/>
      <c r="C635" s="160"/>
      <c r="D635" s="160"/>
    </row>
    <row r="636" spans="1:4">
      <c r="A636" s="160"/>
      <c r="B636" s="160"/>
      <c r="C636" s="160"/>
      <c r="D636" s="160"/>
    </row>
    <row r="637" spans="1:4">
      <c r="A637" s="160"/>
      <c r="B637" s="160"/>
      <c r="C637" s="160"/>
      <c r="D637" s="160"/>
    </row>
    <row r="638" spans="1:4">
      <c r="A638" s="160"/>
      <c r="B638" s="160"/>
      <c r="C638" s="160"/>
      <c r="D638" s="160"/>
    </row>
    <row r="639" spans="1:4">
      <c r="A639" s="160"/>
      <c r="B639" s="160"/>
      <c r="C639" s="160"/>
      <c r="D639" s="160"/>
    </row>
    <row r="640" spans="1:4">
      <c r="A640" s="160"/>
      <c r="B640" s="160"/>
      <c r="C640" s="160"/>
      <c r="D640" s="160"/>
    </row>
    <row r="641" spans="1:4">
      <c r="A641" s="160"/>
      <c r="B641" s="160"/>
      <c r="C641" s="160"/>
      <c r="D641" s="160"/>
    </row>
    <row r="642" spans="1:4">
      <c r="A642" s="160"/>
      <c r="B642" s="160"/>
      <c r="C642" s="160"/>
      <c r="D642" s="160"/>
    </row>
    <row r="643" spans="1:4">
      <c r="A643" s="160"/>
      <c r="B643" s="160"/>
      <c r="C643" s="160"/>
      <c r="D643" s="160"/>
    </row>
    <row r="644" spans="1:4">
      <c r="A644" s="160"/>
      <c r="B644" s="160"/>
      <c r="C644" s="160"/>
      <c r="D644" s="160"/>
    </row>
    <row r="645" spans="1:4">
      <c r="A645" s="160"/>
      <c r="B645" s="160"/>
      <c r="C645" s="160"/>
      <c r="D645" s="160"/>
    </row>
    <row r="646" spans="1:4">
      <c r="A646" s="160"/>
      <c r="B646" s="160"/>
      <c r="C646" s="160"/>
      <c r="D646" s="160"/>
    </row>
    <row r="647" spans="1:4">
      <c r="A647" s="160"/>
      <c r="B647" s="160"/>
      <c r="C647" s="160"/>
      <c r="D647" s="160"/>
    </row>
    <row r="648" spans="1:4">
      <c r="A648" s="160"/>
      <c r="B648" s="160"/>
      <c r="C648" s="160"/>
      <c r="D648" s="160"/>
    </row>
    <row r="649" spans="1:4">
      <c r="A649" s="160"/>
      <c r="B649" s="160"/>
      <c r="C649" s="160"/>
      <c r="D649" s="160"/>
    </row>
    <row r="650" spans="1:4">
      <c r="A650" s="160"/>
      <c r="B650" s="160"/>
      <c r="C650" s="160"/>
      <c r="D650" s="160"/>
    </row>
    <row r="651" spans="1:4">
      <c r="A651" s="160"/>
      <c r="B651" s="160"/>
      <c r="C651" s="160"/>
      <c r="D651" s="160"/>
    </row>
    <row r="652" spans="1:4">
      <c r="A652" s="160"/>
      <c r="B652" s="160"/>
      <c r="C652" s="160"/>
      <c r="D652" s="160"/>
    </row>
    <row r="653" spans="1:4">
      <c r="A653" s="160"/>
      <c r="B653" s="160"/>
      <c r="C653" s="160"/>
      <c r="D653" s="160"/>
    </row>
    <row r="654" spans="1:4">
      <c r="A654" s="160"/>
      <c r="B654" s="160"/>
      <c r="C654" s="160"/>
      <c r="D654" s="160"/>
    </row>
    <row r="655" spans="1:4">
      <c r="A655" s="160"/>
      <c r="B655" s="160"/>
      <c r="C655" s="160"/>
      <c r="D655" s="160"/>
    </row>
    <row r="656" spans="1:4">
      <c r="A656" s="160"/>
      <c r="B656" s="160"/>
      <c r="C656" s="160"/>
      <c r="D656" s="160"/>
    </row>
    <row r="657" spans="1:4">
      <c r="A657" s="160"/>
      <c r="B657" s="160"/>
      <c r="C657" s="160"/>
      <c r="D657" s="160"/>
    </row>
    <row r="658" spans="1:4">
      <c r="A658" s="160"/>
      <c r="B658" s="160"/>
      <c r="C658" s="160"/>
      <c r="D658" s="160"/>
    </row>
    <row r="659" spans="1:4">
      <c r="A659" s="160"/>
      <c r="B659" s="160"/>
      <c r="C659" s="160"/>
      <c r="D659" s="160"/>
    </row>
    <row r="660" spans="1:4">
      <c r="A660" s="160"/>
      <c r="B660" s="160"/>
      <c r="C660" s="160"/>
      <c r="D660" s="160"/>
    </row>
    <row r="661" spans="1:4">
      <c r="A661" s="160"/>
      <c r="B661" s="160"/>
      <c r="C661" s="160"/>
      <c r="D661" s="160"/>
    </row>
    <row r="662" spans="1:4">
      <c r="A662" s="160"/>
      <c r="B662" s="160"/>
      <c r="C662" s="160"/>
      <c r="D662" s="160"/>
    </row>
    <row r="663" spans="1:4">
      <c r="A663" s="160"/>
      <c r="B663" s="160"/>
      <c r="C663" s="160"/>
      <c r="D663" s="160"/>
    </row>
    <row r="664" spans="1:4">
      <c r="A664" s="160"/>
      <c r="B664" s="160"/>
      <c r="C664" s="160"/>
      <c r="D664" s="160"/>
    </row>
    <row r="665" spans="1:4">
      <c r="A665" s="160"/>
      <c r="B665" s="160"/>
      <c r="C665" s="160"/>
      <c r="D665" s="160"/>
    </row>
    <row r="666" spans="1:4">
      <c r="A666" s="160"/>
      <c r="B666" s="160"/>
      <c r="C666" s="160"/>
      <c r="D666" s="160"/>
    </row>
    <row r="667" spans="1:4">
      <c r="A667" s="160"/>
      <c r="B667" s="160"/>
      <c r="C667" s="160"/>
      <c r="D667" s="160"/>
    </row>
    <row r="668" spans="1:4">
      <c r="A668" s="160"/>
      <c r="B668" s="160"/>
      <c r="C668" s="160"/>
      <c r="D668" s="160"/>
    </row>
    <row r="669" spans="1:4">
      <c r="A669" s="160"/>
      <c r="B669" s="160"/>
      <c r="C669" s="160"/>
      <c r="D669" s="160"/>
    </row>
    <row r="670" spans="1:4">
      <c r="A670" s="160"/>
      <c r="B670" s="160"/>
      <c r="C670" s="160"/>
      <c r="D670" s="160"/>
    </row>
    <row r="671" spans="1:4">
      <c r="A671" s="160"/>
      <c r="B671" s="160"/>
      <c r="C671" s="160"/>
      <c r="D671" s="160"/>
    </row>
    <row r="672" spans="1:4">
      <c r="A672" s="160"/>
      <c r="B672" s="160"/>
      <c r="C672" s="160"/>
      <c r="D672" s="160"/>
    </row>
    <row r="673" spans="1:4">
      <c r="A673" s="160"/>
      <c r="B673" s="160"/>
      <c r="C673" s="160"/>
      <c r="D673" s="160"/>
    </row>
    <row r="674" spans="1:4">
      <c r="A674" s="160"/>
      <c r="B674" s="160"/>
      <c r="C674" s="160"/>
      <c r="D674" s="160"/>
    </row>
    <row r="675" spans="1:4">
      <c r="A675" s="160"/>
      <c r="B675" s="160"/>
      <c r="C675" s="160"/>
      <c r="D675" s="160"/>
    </row>
    <row r="676" spans="1:4">
      <c r="A676" s="160"/>
      <c r="B676" s="160"/>
      <c r="C676" s="160"/>
      <c r="D676" s="160"/>
    </row>
    <row r="677" spans="1:4">
      <c r="A677" s="160"/>
      <c r="B677" s="160"/>
      <c r="C677" s="160"/>
      <c r="D677" s="160"/>
    </row>
    <row r="678" spans="1:4">
      <c r="A678" s="160"/>
      <c r="B678" s="160"/>
      <c r="C678" s="160"/>
      <c r="D678" s="160"/>
    </row>
    <row r="679" spans="1:4">
      <c r="A679" s="160"/>
      <c r="B679" s="160"/>
      <c r="C679" s="160"/>
      <c r="D679" s="160"/>
    </row>
    <row r="680" spans="1:4">
      <c r="A680" s="160"/>
      <c r="B680" s="160"/>
      <c r="C680" s="160"/>
      <c r="D680" s="160"/>
    </row>
    <row r="681" spans="1:4">
      <c r="A681" s="160"/>
      <c r="B681" s="160"/>
      <c r="C681" s="160"/>
      <c r="D681" s="160"/>
    </row>
    <row r="682" spans="1:4">
      <c r="A682" s="160"/>
      <c r="B682" s="160"/>
      <c r="C682" s="160"/>
      <c r="D682" s="160"/>
    </row>
    <row r="683" spans="1:4">
      <c r="A683" s="160"/>
      <c r="B683" s="160"/>
      <c r="C683" s="160"/>
      <c r="D683" s="160"/>
    </row>
    <row r="684" spans="1:4">
      <c r="A684" s="160"/>
      <c r="B684" s="160"/>
      <c r="C684" s="160"/>
      <c r="D684" s="160"/>
    </row>
    <row r="685" spans="1:4">
      <c r="A685" s="160"/>
      <c r="B685" s="160"/>
      <c r="C685" s="160"/>
      <c r="D685" s="160"/>
    </row>
    <row r="686" spans="1:4">
      <c r="A686" s="160"/>
      <c r="B686" s="160"/>
      <c r="C686" s="160"/>
      <c r="D686" s="160"/>
    </row>
    <row r="687" spans="1:4">
      <c r="A687" s="160"/>
      <c r="B687" s="160"/>
      <c r="C687" s="160"/>
      <c r="D687" s="160"/>
    </row>
    <row r="688" spans="1:4">
      <c r="A688" s="160"/>
      <c r="B688" s="160"/>
      <c r="C688" s="160"/>
      <c r="D688" s="160"/>
    </row>
    <row r="689" spans="1:4">
      <c r="A689" s="160"/>
      <c r="B689" s="160"/>
      <c r="C689" s="160"/>
      <c r="D689" s="160"/>
    </row>
    <row r="690" spans="1:4">
      <c r="A690" s="160"/>
      <c r="B690" s="160"/>
      <c r="C690" s="160"/>
      <c r="D690" s="160"/>
    </row>
    <row r="691" spans="1:4">
      <c r="A691" s="160"/>
      <c r="B691" s="160"/>
      <c r="C691" s="160"/>
      <c r="D691" s="160"/>
    </row>
    <row r="692" spans="1:4">
      <c r="A692" s="160"/>
      <c r="B692" s="160"/>
      <c r="C692" s="160"/>
      <c r="D692" s="160"/>
    </row>
    <row r="693" spans="1:4">
      <c r="A693" s="160"/>
      <c r="B693" s="160"/>
      <c r="C693" s="160"/>
      <c r="D693" s="160"/>
    </row>
    <row r="694" spans="1:4">
      <c r="A694" s="160"/>
      <c r="B694" s="160"/>
      <c r="C694" s="160"/>
      <c r="D694" s="160"/>
    </row>
    <row r="695" spans="1:4">
      <c r="A695" s="160"/>
      <c r="B695" s="160"/>
      <c r="C695" s="160"/>
      <c r="D695" s="160"/>
    </row>
    <row r="696" spans="1:4">
      <c r="A696" s="160"/>
      <c r="B696" s="160"/>
      <c r="C696" s="160"/>
      <c r="D696" s="160"/>
    </row>
    <row r="697" spans="1:4">
      <c r="A697" s="160"/>
      <c r="B697" s="160"/>
      <c r="C697" s="160"/>
      <c r="D697" s="160"/>
    </row>
    <row r="698" spans="1:4">
      <c r="A698" s="160"/>
      <c r="B698" s="160"/>
      <c r="C698" s="160"/>
      <c r="D698" s="160"/>
    </row>
    <row r="699" spans="1:4">
      <c r="A699" s="160"/>
      <c r="B699" s="160"/>
      <c r="C699" s="160"/>
      <c r="D699" s="160"/>
    </row>
    <row r="700" spans="1:4">
      <c r="A700" s="160"/>
      <c r="B700" s="160"/>
      <c r="C700" s="160"/>
      <c r="D700" s="160"/>
    </row>
    <row r="701" spans="1:4">
      <c r="A701" s="160"/>
      <c r="B701" s="160"/>
      <c r="C701" s="160"/>
      <c r="D701" s="160"/>
    </row>
    <row r="702" spans="1:4">
      <c r="A702" s="160"/>
      <c r="B702" s="160"/>
      <c r="C702" s="160"/>
      <c r="D702" s="160"/>
    </row>
    <row r="703" spans="1:4">
      <c r="A703" s="160"/>
      <c r="B703" s="160"/>
      <c r="C703" s="160"/>
      <c r="D703" s="160"/>
    </row>
    <row r="704" spans="1:4">
      <c r="A704" s="160"/>
      <c r="B704" s="160"/>
      <c r="C704" s="160"/>
      <c r="D704" s="160"/>
    </row>
    <row r="705" spans="1:4">
      <c r="A705" s="160"/>
      <c r="B705" s="160"/>
      <c r="C705" s="160"/>
      <c r="D705" s="160"/>
    </row>
    <row r="706" spans="1:4">
      <c r="A706" s="160"/>
      <c r="B706" s="160"/>
      <c r="C706" s="160"/>
      <c r="D706" s="160"/>
    </row>
    <row r="707" spans="1:4">
      <c r="A707" s="160"/>
      <c r="B707" s="160"/>
      <c r="C707" s="160"/>
      <c r="D707" s="160"/>
    </row>
    <row r="708" spans="1:4">
      <c r="A708" s="160"/>
      <c r="B708" s="160"/>
      <c r="C708" s="160"/>
      <c r="D708" s="160"/>
    </row>
    <row r="709" spans="1:4">
      <c r="A709" s="160"/>
      <c r="B709" s="160"/>
      <c r="C709" s="160"/>
      <c r="D709" s="160"/>
    </row>
    <row r="710" spans="1:4">
      <c r="A710" s="160"/>
      <c r="B710" s="160"/>
      <c r="C710" s="160"/>
      <c r="D710" s="160"/>
    </row>
    <row r="711" spans="1:4">
      <c r="A711" s="160"/>
      <c r="B711" s="160"/>
      <c r="C711" s="160"/>
      <c r="D711" s="160"/>
    </row>
    <row r="712" spans="1:4">
      <c r="A712" s="160"/>
      <c r="B712" s="160"/>
      <c r="C712" s="160"/>
      <c r="D712" s="160"/>
    </row>
    <row r="713" spans="1:4">
      <c r="A713" s="160"/>
      <c r="B713" s="160"/>
      <c r="C713" s="160"/>
      <c r="D713" s="160"/>
    </row>
    <row r="714" spans="1:4">
      <c r="A714" s="160"/>
      <c r="B714" s="160"/>
      <c r="C714" s="160"/>
      <c r="D714" s="160"/>
    </row>
    <row r="715" spans="1:4">
      <c r="A715" s="160"/>
      <c r="B715" s="160"/>
      <c r="C715" s="160"/>
      <c r="D715" s="160"/>
    </row>
    <row r="716" spans="1:4">
      <c r="A716" s="160"/>
      <c r="B716" s="160"/>
      <c r="C716" s="160"/>
      <c r="D716" s="160"/>
    </row>
    <row r="717" spans="1:4">
      <c r="A717" s="160"/>
      <c r="B717" s="160"/>
      <c r="C717" s="160"/>
      <c r="D717" s="160"/>
    </row>
    <row r="718" spans="1:4">
      <c r="A718" s="160"/>
      <c r="B718" s="160"/>
      <c r="C718" s="160"/>
      <c r="D718" s="160"/>
    </row>
    <row r="719" spans="1:4">
      <c r="A719" s="160"/>
      <c r="B719" s="160"/>
      <c r="C719" s="160"/>
      <c r="D719" s="160"/>
    </row>
    <row r="720" spans="1:4">
      <c r="A720" s="160"/>
      <c r="B720" s="160"/>
      <c r="C720" s="160"/>
      <c r="D720" s="160"/>
    </row>
    <row r="721" spans="1:4">
      <c r="A721" s="160"/>
      <c r="B721" s="160"/>
      <c r="C721" s="160"/>
      <c r="D721" s="160"/>
    </row>
    <row r="722" spans="1:4">
      <c r="A722" s="160"/>
      <c r="B722" s="160"/>
      <c r="C722" s="160"/>
      <c r="D722" s="160"/>
    </row>
    <row r="723" spans="1:4">
      <c r="A723" s="160"/>
      <c r="B723" s="160"/>
      <c r="C723" s="160"/>
      <c r="D723" s="160"/>
    </row>
    <row r="724" spans="1:4">
      <c r="A724" s="160"/>
      <c r="B724" s="160"/>
      <c r="C724" s="160"/>
      <c r="D724" s="160"/>
    </row>
    <row r="725" spans="1:4">
      <c r="A725" s="160"/>
      <c r="B725" s="160"/>
      <c r="C725" s="160"/>
      <c r="D725" s="160"/>
    </row>
    <row r="726" spans="1:4">
      <c r="A726" s="160"/>
      <c r="B726" s="160"/>
      <c r="C726" s="160"/>
      <c r="D726" s="160"/>
    </row>
    <row r="727" spans="1:4">
      <c r="A727" s="160"/>
      <c r="B727" s="160"/>
      <c r="C727" s="160"/>
      <c r="D727" s="160"/>
    </row>
    <row r="728" spans="1:4">
      <c r="A728" s="160"/>
      <c r="B728" s="160"/>
      <c r="C728" s="160"/>
      <c r="D728" s="160"/>
    </row>
    <row r="729" spans="1:4">
      <c r="A729" s="160"/>
      <c r="B729" s="160"/>
      <c r="C729" s="160"/>
      <c r="D729" s="160"/>
    </row>
    <row r="730" spans="1:4">
      <c r="A730" s="160"/>
      <c r="B730" s="160"/>
      <c r="C730" s="160"/>
      <c r="D730" s="160"/>
    </row>
    <row r="731" spans="1:4">
      <c r="A731" s="160"/>
      <c r="B731" s="160"/>
      <c r="C731" s="160"/>
      <c r="D731" s="160"/>
    </row>
    <row r="732" spans="1:4">
      <c r="A732" s="160"/>
      <c r="B732" s="160"/>
      <c r="C732" s="160"/>
      <c r="D732" s="160"/>
    </row>
    <row r="733" spans="1:4">
      <c r="A733" s="160"/>
      <c r="B733" s="160"/>
      <c r="C733" s="160"/>
      <c r="D733" s="160"/>
    </row>
    <row r="734" spans="1:4">
      <c r="A734" s="160"/>
      <c r="B734" s="160"/>
      <c r="C734" s="160"/>
      <c r="D734" s="160"/>
    </row>
    <row r="735" spans="1:4">
      <c r="A735" s="160"/>
      <c r="B735" s="160"/>
      <c r="C735" s="160"/>
      <c r="D735" s="160"/>
    </row>
    <row r="736" spans="1:4">
      <c r="A736" s="160"/>
      <c r="B736" s="160"/>
      <c r="C736" s="160"/>
      <c r="D736" s="160"/>
    </row>
    <row r="737" spans="1:4">
      <c r="A737" s="160"/>
      <c r="B737" s="160"/>
      <c r="C737" s="160"/>
      <c r="D737" s="160"/>
    </row>
    <row r="738" spans="1:4">
      <c r="A738" s="160"/>
      <c r="B738" s="160"/>
      <c r="C738" s="160"/>
      <c r="D738" s="160"/>
    </row>
    <row r="739" spans="1:4">
      <c r="A739" s="160"/>
      <c r="B739" s="160"/>
      <c r="C739" s="160"/>
      <c r="D739" s="160"/>
    </row>
    <row r="740" spans="1:4">
      <c r="A740" s="160"/>
      <c r="B740" s="160"/>
      <c r="C740" s="160"/>
      <c r="D740" s="160"/>
    </row>
    <row r="741" spans="1:4">
      <c r="A741" s="160"/>
      <c r="B741" s="160"/>
      <c r="C741" s="160"/>
      <c r="D741" s="160"/>
    </row>
    <row r="742" spans="1:4">
      <c r="A742" s="160"/>
      <c r="B742" s="160"/>
      <c r="C742" s="160"/>
      <c r="D742" s="160"/>
    </row>
    <row r="743" spans="1:4">
      <c r="A743" s="160"/>
      <c r="B743" s="160"/>
      <c r="C743" s="160"/>
      <c r="D743" s="160"/>
    </row>
    <row r="744" spans="1:4">
      <c r="A744" s="160"/>
      <c r="B744" s="160"/>
      <c r="C744" s="160"/>
      <c r="D744" s="160"/>
    </row>
    <row r="745" spans="1:4">
      <c r="A745" s="160"/>
      <c r="B745" s="160"/>
      <c r="C745" s="160"/>
      <c r="D745" s="160"/>
    </row>
    <row r="746" spans="1:4">
      <c r="A746" s="160"/>
      <c r="B746" s="160"/>
      <c r="C746" s="160"/>
      <c r="D746" s="160"/>
    </row>
    <row r="747" spans="1:4">
      <c r="A747" s="160"/>
      <c r="B747" s="160"/>
      <c r="C747" s="160"/>
      <c r="D747" s="160"/>
    </row>
    <row r="748" spans="1:4">
      <c r="A748" s="160"/>
      <c r="B748" s="160"/>
      <c r="C748" s="160"/>
      <c r="D748" s="160"/>
    </row>
    <row r="749" spans="1:4">
      <c r="A749" s="160"/>
      <c r="B749" s="160"/>
      <c r="C749" s="160"/>
      <c r="D749" s="160"/>
    </row>
    <row r="750" spans="1:4">
      <c r="A750" s="160"/>
      <c r="B750" s="160"/>
      <c r="C750" s="160"/>
      <c r="D750" s="160"/>
    </row>
    <row r="751" spans="1:4">
      <c r="A751" s="160"/>
      <c r="B751" s="160"/>
      <c r="C751" s="160"/>
      <c r="D751" s="160"/>
    </row>
    <row r="752" spans="1:4">
      <c r="A752" s="160"/>
      <c r="B752" s="160"/>
      <c r="C752" s="160"/>
      <c r="D752" s="160"/>
    </row>
    <row r="753" spans="1:4">
      <c r="A753" s="160"/>
      <c r="B753" s="160"/>
      <c r="C753" s="160"/>
      <c r="D753" s="160"/>
    </row>
    <row r="754" spans="1:4">
      <c r="A754" s="160"/>
      <c r="B754" s="160"/>
      <c r="C754" s="160"/>
      <c r="D754" s="160"/>
    </row>
    <row r="755" spans="1:4">
      <c r="A755" s="160"/>
      <c r="B755" s="160"/>
      <c r="C755" s="160"/>
      <c r="D755" s="160"/>
    </row>
    <row r="756" spans="1:4">
      <c r="A756" s="160"/>
      <c r="B756" s="160"/>
      <c r="C756" s="160"/>
      <c r="D756" s="160"/>
    </row>
    <row r="757" spans="1:4">
      <c r="A757" s="160"/>
      <c r="B757" s="160"/>
      <c r="C757" s="160"/>
      <c r="D757" s="160"/>
    </row>
    <row r="758" spans="1:4">
      <c r="A758" s="160"/>
      <c r="B758" s="160"/>
      <c r="C758" s="160"/>
      <c r="D758" s="160"/>
    </row>
    <row r="759" spans="1:4">
      <c r="A759" s="160"/>
      <c r="B759" s="160"/>
      <c r="C759" s="160"/>
      <c r="D759" s="160"/>
    </row>
    <row r="760" spans="1:4">
      <c r="A760" s="160"/>
      <c r="B760" s="160"/>
      <c r="C760" s="160"/>
      <c r="D760" s="160"/>
    </row>
    <row r="761" spans="1:4">
      <c r="A761" s="160"/>
      <c r="B761" s="160"/>
      <c r="C761" s="160"/>
      <c r="D761" s="160"/>
    </row>
    <row r="762" spans="1:4">
      <c r="A762" s="160"/>
      <c r="B762" s="160"/>
      <c r="C762" s="160"/>
      <c r="D762" s="160"/>
    </row>
    <row r="763" spans="1:4">
      <c r="A763" s="160"/>
      <c r="B763" s="160"/>
      <c r="C763" s="160"/>
      <c r="D763" s="160"/>
    </row>
    <row r="764" spans="1:4">
      <c r="A764" s="160"/>
      <c r="B764" s="160"/>
      <c r="C764" s="160"/>
      <c r="D764" s="160"/>
    </row>
    <row r="765" spans="1:4">
      <c r="A765" s="160"/>
      <c r="B765" s="160"/>
      <c r="C765" s="160"/>
      <c r="D765" s="160"/>
    </row>
    <row r="766" spans="1:4">
      <c r="A766" s="160"/>
      <c r="B766" s="160"/>
      <c r="C766" s="160"/>
      <c r="D766" s="160"/>
    </row>
    <row r="767" spans="1:4">
      <c r="A767" s="160"/>
      <c r="B767" s="160"/>
      <c r="C767" s="160"/>
      <c r="D767" s="160"/>
    </row>
    <row r="768" spans="1:4">
      <c r="A768" s="160"/>
      <c r="B768" s="160"/>
      <c r="C768" s="160"/>
      <c r="D768" s="160"/>
    </row>
    <row r="769" spans="1:4">
      <c r="A769" s="160"/>
      <c r="B769" s="160"/>
      <c r="C769" s="160"/>
      <c r="D769" s="160"/>
    </row>
    <row r="770" spans="1:4">
      <c r="A770" s="160"/>
      <c r="B770" s="160"/>
      <c r="C770" s="160"/>
      <c r="D770" s="160"/>
    </row>
    <row r="771" spans="1:4">
      <c r="A771" s="160"/>
      <c r="B771" s="160"/>
      <c r="C771" s="160"/>
      <c r="D771" s="160"/>
    </row>
    <row r="772" spans="1:4">
      <c r="A772" s="160"/>
      <c r="B772" s="160"/>
      <c r="C772" s="160"/>
      <c r="D772" s="160"/>
    </row>
    <row r="773" spans="1:4">
      <c r="A773" s="160"/>
      <c r="B773" s="160"/>
      <c r="C773" s="160"/>
      <c r="D773" s="160"/>
    </row>
    <row r="774" spans="1:4">
      <c r="A774" s="160"/>
      <c r="B774" s="160"/>
      <c r="C774" s="160"/>
      <c r="D774" s="160"/>
    </row>
    <row r="775" spans="1:4">
      <c r="A775" s="160"/>
      <c r="B775" s="160"/>
      <c r="C775" s="160"/>
      <c r="D775" s="160"/>
    </row>
    <row r="776" spans="1:4">
      <c r="A776" s="160"/>
      <c r="B776" s="160"/>
      <c r="C776" s="160"/>
      <c r="D776" s="160"/>
    </row>
    <row r="777" spans="1:4">
      <c r="A777" s="160"/>
      <c r="B777" s="160"/>
      <c r="C777" s="160"/>
      <c r="D777" s="160"/>
    </row>
    <row r="778" spans="1:4">
      <c r="A778" s="160"/>
      <c r="B778" s="160"/>
      <c r="C778" s="160"/>
      <c r="D778" s="160"/>
    </row>
    <row r="779" spans="1:4">
      <c r="A779" s="160"/>
      <c r="B779" s="160"/>
      <c r="C779" s="160"/>
      <c r="D779" s="160"/>
    </row>
    <row r="780" spans="1:4">
      <c r="A780" s="160"/>
      <c r="B780" s="160"/>
      <c r="C780" s="160"/>
      <c r="D780" s="160"/>
    </row>
    <row r="781" spans="1:4">
      <c r="A781" s="160"/>
      <c r="B781" s="160"/>
      <c r="C781" s="160"/>
      <c r="D781" s="160"/>
    </row>
    <row r="782" spans="1:4">
      <c r="A782" s="160"/>
      <c r="B782" s="160"/>
      <c r="C782" s="160"/>
      <c r="D782" s="160"/>
    </row>
    <row r="783" spans="1:4">
      <c r="A783" s="160"/>
      <c r="B783" s="160"/>
      <c r="C783" s="160"/>
      <c r="D783" s="160"/>
    </row>
    <row r="784" spans="1:4">
      <c r="A784" s="160"/>
      <c r="B784" s="160"/>
      <c r="C784" s="160"/>
      <c r="D784" s="160"/>
    </row>
    <row r="785" spans="1:4">
      <c r="A785" s="160"/>
      <c r="B785" s="160"/>
      <c r="C785" s="160"/>
      <c r="D785" s="160"/>
    </row>
    <row r="786" spans="1:4">
      <c r="A786" s="160"/>
      <c r="B786" s="160"/>
      <c r="C786" s="160"/>
      <c r="D786" s="160"/>
    </row>
    <row r="787" spans="1:4">
      <c r="A787" s="160"/>
      <c r="B787" s="160"/>
      <c r="C787" s="160"/>
      <c r="D787" s="160"/>
    </row>
    <row r="788" spans="1:4">
      <c r="A788" s="160"/>
      <c r="B788" s="160"/>
      <c r="C788" s="160"/>
      <c r="D788" s="160"/>
    </row>
    <row r="789" spans="1:4">
      <c r="A789" s="160"/>
      <c r="B789" s="160"/>
      <c r="C789" s="160"/>
      <c r="D789" s="160"/>
    </row>
    <row r="790" spans="1:4">
      <c r="A790" s="160"/>
      <c r="B790" s="160"/>
      <c r="C790" s="160"/>
      <c r="D790" s="160"/>
    </row>
    <row r="791" spans="1:4">
      <c r="A791" s="160"/>
      <c r="B791" s="160"/>
      <c r="C791" s="160"/>
      <c r="D791" s="160"/>
    </row>
    <row r="792" spans="1:4">
      <c r="A792" s="160"/>
      <c r="B792" s="160"/>
      <c r="C792" s="160"/>
      <c r="D792" s="160"/>
    </row>
    <row r="793" spans="1:4">
      <c r="A793" s="160"/>
      <c r="B793" s="160"/>
      <c r="C793" s="160"/>
      <c r="D793" s="160"/>
    </row>
    <row r="794" spans="1:4">
      <c r="A794" s="160"/>
      <c r="B794" s="160"/>
      <c r="C794" s="160"/>
      <c r="D794" s="160"/>
    </row>
    <row r="795" spans="1:4">
      <c r="A795" s="160"/>
      <c r="B795" s="160"/>
      <c r="C795" s="160"/>
      <c r="D795" s="160"/>
    </row>
    <row r="796" spans="1:4">
      <c r="A796" s="160"/>
      <c r="B796" s="160"/>
      <c r="C796" s="160"/>
      <c r="D796" s="160"/>
    </row>
    <row r="797" spans="1:4">
      <c r="A797" s="160"/>
      <c r="B797" s="160"/>
      <c r="C797" s="160"/>
      <c r="D797" s="160"/>
    </row>
    <row r="798" spans="1:4">
      <c r="A798" s="160"/>
      <c r="B798" s="160"/>
      <c r="C798" s="160"/>
      <c r="D798" s="160"/>
    </row>
    <row r="799" spans="1:4">
      <c r="A799" s="160"/>
      <c r="B799" s="160"/>
      <c r="C799" s="160"/>
      <c r="D799" s="160"/>
    </row>
    <row r="800" spans="1:4">
      <c r="A800" s="160"/>
      <c r="B800" s="160"/>
      <c r="C800" s="160"/>
      <c r="D800" s="160"/>
    </row>
    <row r="801" spans="1:4">
      <c r="A801" s="160"/>
      <c r="B801" s="160"/>
      <c r="C801" s="160"/>
      <c r="D801" s="160"/>
    </row>
    <row r="802" spans="1:4">
      <c r="A802" s="160"/>
      <c r="B802" s="160"/>
      <c r="C802" s="160"/>
      <c r="D802" s="160"/>
    </row>
    <row r="803" spans="1:4">
      <c r="A803" s="160"/>
      <c r="B803" s="160"/>
      <c r="C803" s="160"/>
      <c r="D803" s="160"/>
    </row>
    <row r="804" spans="1:4">
      <c r="A804" s="160"/>
      <c r="B804" s="160"/>
      <c r="C804" s="160"/>
      <c r="D804" s="160"/>
    </row>
    <row r="805" spans="1:4">
      <c r="A805" s="160"/>
      <c r="B805" s="160"/>
      <c r="C805" s="160"/>
      <c r="D805" s="160"/>
    </row>
    <row r="806" spans="1:4">
      <c r="A806" s="160"/>
      <c r="B806" s="160"/>
      <c r="C806" s="160"/>
      <c r="D806" s="160"/>
    </row>
    <row r="807" spans="1:4">
      <c r="A807" s="160"/>
      <c r="B807" s="160"/>
      <c r="C807" s="160"/>
      <c r="D807" s="160"/>
    </row>
    <row r="808" spans="1:4">
      <c r="A808" s="160"/>
      <c r="B808" s="160"/>
      <c r="C808" s="160"/>
      <c r="D808" s="160"/>
    </row>
    <row r="809" spans="1:4">
      <c r="A809" s="160"/>
      <c r="B809" s="160"/>
      <c r="C809" s="160"/>
      <c r="D809" s="160"/>
    </row>
    <row r="810" spans="1:4">
      <c r="A810" s="160"/>
      <c r="B810" s="160"/>
      <c r="C810" s="160"/>
      <c r="D810" s="160"/>
    </row>
    <row r="811" spans="1:4">
      <c r="A811" s="160"/>
      <c r="B811" s="160"/>
      <c r="C811" s="160"/>
      <c r="D811" s="160"/>
    </row>
    <row r="812" spans="1:4">
      <c r="A812" s="160"/>
      <c r="B812" s="160"/>
      <c r="C812" s="160"/>
      <c r="D812" s="160"/>
    </row>
    <row r="813" spans="1:4">
      <c r="A813" s="160"/>
      <c r="B813" s="160"/>
      <c r="C813" s="160"/>
      <c r="D813" s="160"/>
    </row>
    <row r="814" spans="1:4">
      <c r="A814" s="160"/>
      <c r="B814" s="160"/>
      <c r="C814" s="160"/>
      <c r="D814" s="160"/>
    </row>
    <row r="815" spans="1:4">
      <c r="A815" s="160"/>
      <c r="B815" s="160"/>
      <c r="C815" s="160"/>
      <c r="D815" s="160"/>
    </row>
    <row r="816" spans="1:4">
      <c r="A816" s="160"/>
      <c r="B816" s="160"/>
      <c r="C816" s="160"/>
      <c r="D816" s="160"/>
    </row>
    <row r="817" spans="1:4">
      <c r="A817" s="160"/>
      <c r="B817" s="160"/>
      <c r="C817" s="160"/>
      <c r="D817" s="160"/>
    </row>
    <row r="818" spans="1:4">
      <c r="A818" s="160"/>
      <c r="B818" s="160"/>
      <c r="C818" s="160"/>
      <c r="D818" s="160"/>
    </row>
    <row r="819" spans="1:4">
      <c r="A819" s="160"/>
      <c r="B819" s="160"/>
      <c r="C819" s="160"/>
      <c r="D819" s="160"/>
    </row>
    <row r="820" spans="1:4">
      <c r="A820" s="160"/>
      <c r="B820" s="160"/>
      <c r="C820" s="160"/>
      <c r="D820" s="160"/>
    </row>
    <row r="821" spans="1:4">
      <c r="A821" s="160"/>
      <c r="B821" s="160"/>
      <c r="C821" s="160"/>
      <c r="D821" s="160"/>
    </row>
    <row r="822" spans="1:4">
      <c r="A822" s="160"/>
      <c r="B822" s="160"/>
      <c r="C822" s="160"/>
      <c r="D822" s="160"/>
    </row>
    <row r="823" spans="1:4">
      <c r="A823" s="160"/>
      <c r="B823" s="160"/>
      <c r="C823" s="160"/>
      <c r="D823" s="160"/>
    </row>
    <row r="824" spans="1:4">
      <c r="A824" s="160"/>
      <c r="B824" s="160"/>
      <c r="C824" s="160"/>
      <c r="D824" s="160"/>
    </row>
    <row r="825" spans="1:4">
      <c r="A825" s="160"/>
      <c r="B825" s="160"/>
      <c r="C825" s="160"/>
      <c r="D825" s="160"/>
    </row>
    <row r="826" spans="1:4">
      <c r="A826" s="160"/>
      <c r="B826" s="160"/>
      <c r="C826" s="160"/>
      <c r="D826" s="160"/>
    </row>
    <row r="827" spans="1:4">
      <c r="A827" s="160"/>
      <c r="B827" s="160"/>
      <c r="C827" s="160"/>
      <c r="D827" s="160"/>
    </row>
    <row r="828" spans="1:4">
      <c r="A828" s="160"/>
      <c r="B828" s="160"/>
      <c r="C828" s="160"/>
      <c r="D828" s="160"/>
    </row>
    <row r="829" spans="1:4">
      <c r="A829" s="160"/>
      <c r="B829" s="160"/>
      <c r="C829" s="160"/>
      <c r="D829" s="160"/>
    </row>
    <row r="830" spans="1:4">
      <c r="A830" s="160"/>
      <c r="B830" s="160"/>
      <c r="C830" s="160"/>
      <c r="D830" s="160"/>
    </row>
    <row r="831" spans="1:4">
      <c r="A831" s="160"/>
      <c r="B831" s="160"/>
      <c r="C831" s="160"/>
      <c r="D831" s="160"/>
    </row>
    <row r="832" spans="1:4">
      <c r="A832" s="160"/>
      <c r="B832" s="160"/>
      <c r="C832" s="160"/>
      <c r="D832" s="160"/>
    </row>
    <row r="833" spans="1:4">
      <c r="A833" s="160"/>
      <c r="B833" s="160"/>
      <c r="C833" s="160"/>
      <c r="D833" s="160"/>
    </row>
    <row r="834" spans="1:4">
      <c r="A834" s="160"/>
      <c r="B834" s="160"/>
      <c r="C834" s="160"/>
      <c r="D834" s="160"/>
    </row>
    <row r="835" spans="1:4">
      <c r="A835" s="160"/>
      <c r="B835" s="160"/>
      <c r="C835" s="160"/>
      <c r="D835" s="160"/>
    </row>
    <row r="836" spans="1:4">
      <c r="A836" s="160"/>
      <c r="B836" s="160"/>
      <c r="C836" s="160"/>
      <c r="D836" s="160"/>
    </row>
    <row r="837" spans="1:4">
      <c r="A837" s="160"/>
      <c r="B837" s="160"/>
      <c r="C837" s="160"/>
      <c r="D837" s="160"/>
    </row>
    <row r="838" spans="1:4">
      <c r="A838" s="160"/>
      <c r="B838" s="160"/>
      <c r="C838" s="160"/>
      <c r="D838" s="160"/>
    </row>
    <row r="839" spans="1:4">
      <c r="A839" s="160"/>
      <c r="B839" s="160"/>
      <c r="C839" s="160"/>
      <c r="D839" s="160"/>
    </row>
    <row r="840" spans="1:4">
      <c r="A840" s="160"/>
      <c r="B840" s="160"/>
      <c r="C840" s="160"/>
      <c r="D840" s="160"/>
    </row>
    <row r="841" spans="1:4">
      <c r="A841" s="160"/>
      <c r="B841" s="160"/>
      <c r="C841" s="160"/>
      <c r="D841" s="160"/>
    </row>
    <row r="842" spans="1:4">
      <c r="A842" s="160"/>
      <c r="B842" s="160"/>
      <c r="C842" s="160"/>
      <c r="D842" s="160"/>
    </row>
    <row r="843" spans="1:4">
      <c r="A843" s="160"/>
      <c r="B843" s="160"/>
      <c r="C843" s="160"/>
      <c r="D843" s="160"/>
    </row>
    <row r="844" spans="1:4">
      <c r="A844" s="160"/>
      <c r="B844" s="160"/>
      <c r="C844" s="160"/>
      <c r="D844" s="160"/>
    </row>
    <row r="845" spans="1:4">
      <c r="A845" s="160"/>
      <c r="B845" s="160"/>
      <c r="C845" s="160"/>
      <c r="D845" s="160"/>
    </row>
    <row r="846" spans="1:4">
      <c r="A846" s="160"/>
      <c r="B846" s="160"/>
      <c r="C846" s="160"/>
      <c r="D846" s="160"/>
    </row>
    <row r="847" spans="1:4">
      <c r="A847" s="160"/>
      <c r="B847" s="160"/>
      <c r="C847" s="160"/>
      <c r="D847" s="160"/>
    </row>
    <row r="848" spans="1:4">
      <c r="A848" s="160"/>
      <c r="B848" s="160"/>
      <c r="C848" s="160"/>
      <c r="D848" s="160"/>
    </row>
    <row r="849" spans="1:4">
      <c r="A849" s="160"/>
      <c r="B849" s="160"/>
      <c r="C849" s="160"/>
      <c r="D849" s="160"/>
    </row>
    <row r="850" spans="1:4">
      <c r="A850" s="160"/>
      <c r="B850" s="160"/>
      <c r="C850" s="160"/>
      <c r="D850" s="160"/>
    </row>
    <row r="851" spans="1:4">
      <c r="A851" s="160"/>
      <c r="B851" s="160"/>
      <c r="C851" s="160"/>
      <c r="D851" s="160"/>
    </row>
    <row r="852" spans="1:4">
      <c r="A852" s="160"/>
      <c r="B852" s="160"/>
      <c r="C852" s="160"/>
      <c r="D852" s="160"/>
    </row>
    <row r="853" spans="1:4">
      <c r="A853" s="160"/>
      <c r="B853" s="160"/>
      <c r="C853" s="160"/>
      <c r="D853" s="160"/>
    </row>
    <row r="854" spans="1:4">
      <c r="A854" s="160"/>
      <c r="B854" s="160"/>
      <c r="C854" s="160"/>
      <c r="D854" s="160"/>
    </row>
    <row r="855" spans="1:4">
      <c r="A855" s="160"/>
      <c r="B855" s="160"/>
      <c r="C855" s="160"/>
      <c r="D855" s="160"/>
    </row>
    <row r="856" spans="1:4">
      <c r="A856" s="160"/>
      <c r="B856" s="160"/>
      <c r="C856" s="160"/>
      <c r="D856" s="160"/>
    </row>
    <row r="857" spans="1:4">
      <c r="A857" s="160"/>
      <c r="B857" s="160"/>
      <c r="C857" s="160"/>
      <c r="D857" s="160"/>
    </row>
    <row r="858" spans="1:4">
      <c r="A858" s="160"/>
      <c r="B858" s="160"/>
      <c r="C858" s="160"/>
      <c r="D858" s="160"/>
    </row>
    <row r="859" spans="1:4">
      <c r="A859" s="160"/>
      <c r="B859" s="160"/>
      <c r="C859" s="160"/>
      <c r="D859" s="160"/>
    </row>
    <row r="860" spans="1:4">
      <c r="A860" s="160"/>
      <c r="B860" s="160"/>
      <c r="C860" s="160"/>
      <c r="D860" s="160"/>
    </row>
    <row r="861" spans="1:4">
      <c r="A861" s="160"/>
      <c r="B861" s="160"/>
      <c r="C861" s="160"/>
      <c r="D861" s="160"/>
    </row>
    <row r="862" spans="1:4">
      <c r="A862" s="160"/>
      <c r="B862" s="160"/>
      <c r="C862" s="160"/>
      <c r="D862" s="160"/>
    </row>
    <row r="863" spans="1:4">
      <c r="A863" s="160"/>
      <c r="B863" s="160"/>
      <c r="C863" s="160"/>
      <c r="D863" s="160"/>
    </row>
    <row r="864" spans="1:4">
      <c r="A864" s="160"/>
      <c r="B864" s="160"/>
      <c r="C864" s="160"/>
      <c r="D864" s="160"/>
    </row>
    <row r="865" spans="1:4">
      <c r="A865" s="160"/>
      <c r="B865" s="160"/>
      <c r="C865" s="160"/>
      <c r="D865" s="160"/>
    </row>
    <row r="866" spans="1:4">
      <c r="A866" s="160"/>
      <c r="B866" s="160"/>
      <c r="C866" s="160"/>
      <c r="D866" s="160"/>
    </row>
    <row r="867" spans="1:4">
      <c r="A867" s="160"/>
      <c r="B867" s="160"/>
      <c r="C867" s="160"/>
      <c r="D867" s="160"/>
    </row>
    <row r="868" spans="1:4">
      <c r="A868" s="160"/>
      <c r="B868" s="160"/>
      <c r="C868" s="160"/>
      <c r="D868" s="160"/>
    </row>
    <row r="869" spans="1:4">
      <c r="A869" s="160"/>
      <c r="B869" s="160"/>
      <c r="C869" s="160"/>
      <c r="D869" s="160"/>
    </row>
    <row r="870" spans="1:4">
      <c r="A870" s="160"/>
      <c r="B870" s="160"/>
      <c r="C870" s="160"/>
      <c r="D870" s="160"/>
    </row>
    <row r="871" spans="1:4">
      <c r="A871" s="160"/>
      <c r="B871" s="160"/>
      <c r="C871" s="160"/>
      <c r="D871" s="160"/>
    </row>
    <row r="872" spans="1:4">
      <c r="A872" s="160"/>
      <c r="B872" s="160"/>
      <c r="C872" s="160"/>
      <c r="D872" s="160"/>
    </row>
    <row r="873" spans="1:4">
      <c r="A873" s="160"/>
      <c r="B873" s="160"/>
      <c r="C873" s="160"/>
      <c r="D873" s="160"/>
    </row>
    <row r="874" spans="1:4">
      <c r="A874" s="160"/>
      <c r="B874" s="160"/>
      <c r="C874" s="160"/>
      <c r="D874" s="160"/>
    </row>
    <row r="875" spans="1:4">
      <c r="A875" s="160"/>
      <c r="B875" s="160"/>
      <c r="C875" s="160"/>
      <c r="D875" s="160"/>
    </row>
    <row r="876" spans="1:4">
      <c r="A876" s="160"/>
      <c r="B876" s="160"/>
      <c r="C876" s="160"/>
      <c r="D876" s="160"/>
    </row>
    <row r="877" spans="1:4">
      <c r="A877" s="160"/>
      <c r="B877" s="160"/>
      <c r="C877" s="160"/>
      <c r="D877" s="160"/>
    </row>
    <row r="878" spans="1:4">
      <c r="A878" s="160"/>
      <c r="B878" s="160"/>
      <c r="C878" s="160"/>
      <c r="D878" s="160"/>
    </row>
    <row r="879" spans="1:4">
      <c r="A879" s="160"/>
      <c r="B879" s="160"/>
      <c r="C879" s="160"/>
      <c r="D879" s="160"/>
    </row>
    <row r="880" spans="1:4">
      <c r="A880" s="160"/>
      <c r="B880" s="160"/>
      <c r="C880" s="160"/>
      <c r="D880" s="160"/>
    </row>
    <row r="881" spans="1:4">
      <c r="A881" s="160"/>
      <c r="B881" s="160"/>
      <c r="C881" s="160"/>
      <c r="D881" s="160"/>
    </row>
    <row r="882" spans="1:4">
      <c r="A882" s="160"/>
      <c r="B882" s="160"/>
      <c r="C882" s="160"/>
      <c r="D882" s="160"/>
    </row>
    <row r="883" spans="1:4">
      <c r="A883" s="160"/>
      <c r="B883" s="160"/>
      <c r="C883" s="160"/>
      <c r="D883" s="160"/>
    </row>
    <row r="884" spans="1:4">
      <c r="A884" s="160"/>
      <c r="B884" s="160"/>
      <c r="C884" s="160"/>
      <c r="D884" s="160"/>
    </row>
    <row r="885" spans="1:4">
      <c r="A885" s="160"/>
      <c r="B885" s="160"/>
      <c r="C885" s="160"/>
      <c r="D885" s="160"/>
    </row>
    <row r="886" spans="1:4">
      <c r="A886" s="160"/>
      <c r="B886" s="160"/>
      <c r="C886" s="160"/>
      <c r="D886" s="160"/>
    </row>
    <row r="887" spans="1:4">
      <c r="A887" s="160"/>
      <c r="B887" s="160"/>
      <c r="C887" s="160"/>
      <c r="D887" s="160"/>
    </row>
    <row r="888" spans="1:4">
      <c r="A888" s="160"/>
      <c r="B888" s="160"/>
      <c r="C888" s="160"/>
      <c r="D888" s="160"/>
    </row>
    <row r="889" spans="1:4">
      <c r="A889" s="160"/>
      <c r="B889" s="160"/>
      <c r="C889" s="160"/>
      <c r="D889" s="160"/>
    </row>
    <row r="890" spans="1:4">
      <c r="A890" s="160"/>
      <c r="B890" s="160"/>
      <c r="C890" s="160"/>
      <c r="D890" s="160"/>
    </row>
    <row r="891" spans="1:4">
      <c r="A891" s="160"/>
      <c r="B891" s="160"/>
      <c r="C891" s="160"/>
      <c r="D891" s="160"/>
    </row>
    <row r="892" spans="1:4">
      <c r="A892" s="160"/>
      <c r="B892" s="160"/>
      <c r="C892" s="160"/>
      <c r="D892" s="160"/>
    </row>
    <row r="893" spans="1:4">
      <c r="A893" s="160"/>
      <c r="B893" s="160"/>
      <c r="C893" s="160"/>
      <c r="D893" s="160"/>
    </row>
    <row r="894" spans="1:4">
      <c r="A894" s="160"/>
      <c r="B894" s="160"/>
      <c r="C894" s="160"/>
      <c r="D894" s="160"/>
    </row>
    <row r="895" spans="1:4">
      <c r="A895" s="160"/>
      <c r="B895" s="160"/>
      <c r="C895" s="160"/>
      <c r="D895" s="160"/>
    </row>
    <row r="896" spans="1:4">
      <c r="A896" s="160"/>
      <c r="B896" s="160"/>
      <c r="C896" s="160"/>
      <c r="D896" s="160"/>
    </row>
    <row r="897" spans="1:4">
      <c r="A897" s="160"/>
      <c r="B897" s="160"/>
      <c r="C897" s="160"/>
      <c r="D897" s="160"/>
    </row>
    <row r="898" spans="1:4">
      <c r="A898" s="160"/>
      <c r="B898" s="160"/>
      <c r="C898" s="160"/>
      <c r="D898" s="160"/>
    </row>
    <row r="899" spans="1:4">
      <c r="A899" s="160"/>
      <c r="B899" s="160"/>
      <c r="C899" s="160"/>
      <c r="D899" s="160"/>
    </row>
    <row r="900" spans="1:4">
      <c r="A900" s="160"/>
      <c r="B900" s="160"/>
      <c r="C900" s="160"/>
      <c r="D900" s="160"/>
    </row>
    <row r="901" spans="1:4">
      <c r="A901" s="160"/>
      <c r="B901" s="160"/>
      <c r="C901" s="160"/>
      <c r="D901" s="160"/>
    </row>
    <row r="902" spans="1:4">
      <c r="A902" s="160"/>
      <c r="B902" s="160"/>
      <c r="C902" s="160"/>
      <c r="D902" s="160"/>
    </row>
    <row r="903" spans="1:4">
      <c r="A903" s="160"/>
      <c r="B903" s="160"/>
      <c r="C903" s="160"/>
      <c r="D903" s="160"/>
    </row>
    <row r="904" spans="1:4">
      <c r="A904" s="160"/>
      <c r="B904" s="160"/>
      <c r="C904" s="160"/>
      <c r="D904" s="160"/>
    </row>
    <row r="905" spans="1:4">
      <c r="A905" s="160"/>
      <c r="B905" s="160"/>
      <c r="C905" s="160"/>
      <c r="D905" s="160"/>
    </row>
    <row r="906" spans="1:4">
      <c r="A906" s="160"/>
      <c r="B906" s="160"/>
      <c r="C906" s="160"/>
      <c r="D906" s="160"/>
    </row>
    <row r="907" spans="1:4">
      <c r="A907" s="160"/>
      <c r="B907" s="160"/>
      <c r="C907" s="160"/>
      <c r="D907" s="160"/>
    </row>
    <row r="908" spans="1:4">
      <c r="A908" s="160"/>
      <c r="B908" s="160"/>
      <c r="C908" s="160"/>
      <c r="D908" s="160"/>
    </row>
    <row r="909" spans="1:4">
      <c r="A909" s="160"/>
      <c r="B909" s="160"/>
      <c r="C909" s="160"/>
      <c r="D909" s="160"/>
    </row>
    <row r="910" spans="1:4">
      <c r="A910" s="160"/>
      <c r="B910" s="160"/>
      <c r="C910" s="160"/>
      <c r="D910" s="160"/>
    </row>
    <row r="911" spans="1:4">
      <c r="A911" s="160"/>
      <c r="B911" s="160"/>
      <c r="C911" s="160"/>
      <c r="D911" s="160"/>
    </row>
    <row r="912" spans="1:4">
      <c r="A912" s="160"/>
      <c r="B912" s="160"/>
      <c r="C912" s="160"/>
      <c r="D912" s="160"/>
    </row>
    <row r="913" spans="1:4">
      <c r="A913" s="160"/>
      <c r="B913" s="160"/>
      <c r="C913" s="160"/>
      <c r="D913" s="160"/>
    </row>
    <row r="914" spans="1:4">
      <c r="A914" s="160"/>
      <c r="B914" s="160"/>
      <c r="C914" s="160"/>
      <c r="D914" s="160"/>
    </row>
    <row r="915" spans="1:4">
      <c r="A915" s="160"/>
      <c r="B915" s="160"/>
      <c r="C915" s="160"/>
      <c r="D915" s="160"/>
    </row>
    <row r="916" spans="1:4">
      <c r="A916" s="160"/>
      <c r="B916" s="160"/>
      <c r="C916" s="160"/>
      <c r="D916" s="160"/>
    </row>
    <row r="917" spans="1:4">
      <c r="A917" s="160"/>
      <c r="B917" s="160"/>
      <c r="C917" s="160"/>
      <c r="D917" s="160"/>
    </row>
    <row r="918" spans="1:4">
      <c r="A918" s="160"/>
      <c r="B918" s="160"/>
      <c r="C918" s="160"/>
      <c r="D918" s="160"/>
    </row>
    <row r="919" spans="1:4">
      <c r="A919" s="160"/>
      <c r="B919" s="160"/>
      <c r="C919" s="160"/>
      <c r="D919" s="160"/>
    </row>
    <row r="920" spans="1:4">
      <c r="A920" s="160"/>
      <c r="B920" s="160"/>
      <c r="C920" s="160"/>
      <c r="D920" s="160"/>
    </row>
    <row r="921" spans="1:4">
      <c r="A921" s="160"/>
      <c r="B921" s="160"/>
      <c r="C921" s="160"/>
      <c r="D921" s="160"/>
    </row>
    <row r="922" spans="1:4">
      <c r="A922" s="160"/>
      <c r="B922" s="160"/>
      <c r="C922" s="160"/>
      <c r="D922" s="160"/>
    </row>
    <row r="923" spans="1:4">
      <c r="A923" s="160"/>
      <c r="B923" s="160"/>
      <c r="C923" s="160"/>
      <c r="D923" s="160"/>
    </row>
    <row r="924" spans="1:4">
      <c r="A924" s="160"/>
      <c r="B924" s="160"/>
      <c r="C924" s="160"/>
      <c r="D924" s="160"/>
    </row>
    <row r="925" spans="1:4">
      <c r="A925" s="160"/>
      <c r="B925" s="160"/>
      <c r="C925" s="160"/>
      <c r="D925" s="160"/>
    </row>
    <row r="926" spans="1:4">
      <c r="A926" s="160"/>
      <c r="B926" s="160"/>
      <c r="C926" s="160"/>
      <c r="D926" s="160"/>
    </row>
    <row r="927" spans="1:4">
      <c r="A927" s="160"/>
      <c r="B927" s="160"/>
      <c r="C927" s="160"/>
      <c r="D927" s="160"/>
    </row>
    <row r="928" spans="1:4">
      <c r="A928" s="160"/>
      <c r="B928" s="160"/>
      <c r="C928" s="160"/>
      <c r="D928" s="160"/>
    </row>
    <row r="929" spans="1:4">
      <c r="A929" s="160"/>
      <c r="B929" s="160"/>
      <c r="C929" s="160"/>
      <c r="D929" s="160"/>
    </row>
    <row r="930" spans="1:4">
      <c r="A930" s="160"/>
      <c r="B930" s="160"/>
      <c r="C930" s="160"/>
      <c r="D930" s="160"/>
    </row>
    <row r="931" spans="1:4">
      <c r="A931" s="160"/>
      <c r="B931" s="160"/>
      <c r="C931" s="160"/>
      <c r="D931" s="160"/>
    </row>
    <row r="932" spans="1:4">
      <c r="A932" s="160"/>
      <c r="B932" s="160"/>
      <c r="C932" s="160"/>
      <c r="D932" s="160"/>
    </row>
    <row r="933" spans="1:4">
      <c r="A933" s="160"/>
      <c r="B933" s="160"/>
      <c r="C933" s="160"/>
      <c r="D933" s="160"/>
    </row>
    <row r="934" spans="1:4">
      <c r="A934" s="160"/>
      <c r="B934" s="160"/>
      <c r="C934" s="160"/>
      <c r="D934" s="160"/>
    </row>
    <row r="935" spans="1:4">
      <c r="A935" s="160"/>
      <c r="B935" s="160"/>
      <c r="C935" s="160"/>
      <c r="D935" s="160"/>
    </row>
    <row r="936" spans="1:4">
      <c r="A936" s="160"/>
      <c r="B936" s="160"/>
      <c r="C936" s="160"/>
      <c r="D936" s="160"/>
    </row>
    <row r="937" spans="1:4">
      <c r="A937" s="160"/>
      <c r="B937" s="160"/>
      <c r="C937" s="160"/>
      <c r="D937" s="160"/>
    </row>
    <row r="938" spans="1:4">
      <c r="A938" s="160"/>
      <c r="B938" s="160"/>
      <c r="C938" s="160"/>
      <c r="D938" s="160"/>
    </row>
    <row r="939" spans="1:4">
      <c r="A939" s="160"/>
      <c r="B939" s="160"/>
      <c r="C939" s="160"/>
      <c r="D939" s="160"/>
    </row>
    <row r="940" spans="1:4">
      <c r="A940" s="160"/>
      <c r="B940" s="160"/>
      <c r="C940" s="160"/>
      <c r="D940" s="160"/>
    </row>
    <row r="941" spans="1:4">
      <c r="A941" s="160"/>
      <c r="B941" s="160"/>
      <c r="C941" s="160"/>
      <c r="D941" s="160"/>
    </row>
    <row r="942" spans="1:4">
      <c r="A942" s="160"/>
      <c r="B942" s="160"/>
      <c r="C942" s="160"/>
      <c r="D942" s="160"/>
    </row>
    <row r="943" spans="1:4">
      <c r="A943" s="160"/>
      <c r="B943" s="160"/>
      <c r="C943" s="160"/>
      <c r="D943" s="160"/>
    </row>
    <row r="944" spans="1:4">
      <c r="A944" s="160"/>
      <c r="B944" s="160"/>
      <c r="C944" s="160"/>
      <c r="D944" s="160"/>
    </row>
    <row r="945" spans="1:4">
      <c r="A945" s="160"/>
      <c r="B945" s="160"/>
      <c r="C945" s="160"/>
      <c r="D945" s="160"/>
    </row>
    <row r="946" spans="1:4">
      <c r="A946" s="160"/>
      <c r="B946" s="160"/>
      <c r="C946" s="160"/>
      <c r="D946" s="160"/>
    </row>
    <row r="947" spans="1:4">
      <c r="A947" s="160"/>
      <c r="B947" s="160"/>
      <c r="C947" s="160"/>
      <c r="D947" s="160"/>
    </row>
    <row r="948" spans="1:4">
      <c r="A948" s="160"/>
      <c r="B948" s="160"/>
      <c r="C948" s="160"/>
      <c r="D948" s="160"/>
    </row>
    <row r="949" spans="1:4">
      <c r="A949" s="160"/>
      <c r="B949" s="160"/>
      <c r="C949" s="160"/>
      <c r="D949" s="160"/>
    </row>
    <row r="950" spans="1:4">
      <c r="A950" s="160"/>
      <c r="B950" s="160"/>
      <c r="C950" s="160"/>
      <c r="D950" s="160"/>
    </row>
    <row r="951" spans="1:4">
      <c r="A951" s="160"/>
      <c r="B951" s="160"/>
      <c r="C951" s="160"/>
      <c r="D951" s="160"/>
    </row>
    <row r="952" spans="1:4">
      <c r="A952" s="160"/>
      <c r="B952" s="160"/>
      <c r="C952" s="160"/>
      <c r="D952" s="160"/>
    </row>
    <row r="953" spans="1:4">
      <c r="A953" s="160"/>
      <c r="B953" s="160"/>
      <c r="C953" s="160"/>
      <c r="D953" s="160"/>
    </row>
    <row r="954" spans="1:4">
      <c r="A954" s="160"/>
      <c r="B954" s="160"/>
      <c r="C954" s="160"/>
      <c r="D954" s="160"/>
    </row>
    <row r="955" spans="1:4">
      <c r="A955" s="160"/>
      <c r="B955" s="160"/>
      <c r="C955" s="160"/>
      <c r="D955" s="160"/>
    </row>
    <row r="956" spans="1:4">
      <c r="A956" s="160"/>
      <c r="B956" s="160"/>
      <c r="C956" s="160"/>
      <c r="D956" s="160"/>
    </row>
    <row r="957" spans="1:4">
      <c r="A957" s="160"/>
      <c r="B957" s="160"/>
      <c r="C957" s="160"/>
      <c r="D957" s="160"/>
    </row>
    <row r="958" spans="1:4">
      <c r="A958" s="160"/>
      <c r="B958" s="160"/>
      <c r="C958" s="160"/>
      <c r="D958" s="160"/>
    </row>
    <row r="959" spans="1:4">
      <c r="A959" s="160"/>
      <c r="B959" s="160"/>
      <c r="C959" s="160"/>
      <c r="D959" s="160"/>
    </row>
    <row r="960" spans="1:4">
      <c r="A960" s="160"/>
      <c r="B960" s="160"/>
      <c r="C960" s="160"/>
      <c r="D960" s="160"/>
    </row>
    <row r="961" spans="1:4">
      <c r="A961" s="160"/>
      <c r="B961" s="160"/>
      <c r="C961" s="160"/>
      <c r="D961" s="160"/>
    </row>
    <row r="962" spans="1:4">
      <c r="A962" s="160"/>
      <c r="B962" s="160"/>
      <c r="C962" s="160"/>
      <c r="D962" s="160"/>
    </row>
    <row r="963" spans="1:4">
      <c r="A963" s="160"/>
      <c r="B963" s="160"/>
      <c r="C963" s="160"/>
      <c r="D963" s="160"/>
    </row>
    <row r="964" spans="1:4">
      <c r="A964" s="160"/>
      <c r="B964" s="160"/>
      <c r="C964" s="160"/>
      <c r="D964" s="160"/>
    </row>
    <row r="965" spans="1:4">
      <c r="A965" s="160"/>
      <c r="B965" s="160"/>
      <c r="C965" s="160"/>
      <c r="D965" s="160"/>
    </row>
    <row r="966" spans="1:4">
      <c r="A966" s="160"/>
      <c r="B966" s="160"/>
      <c r="C966" s="160"/>
      <c r="D966" s="160"/>
    </row>
    <row r="967" spans="1:4">
      <c r="A967" s="160"/>
      <c r="B967" s="160"/>
      <c r="C967" s="160"/>
      <c r="D967" s="160"/>
    </row>
    <row r="968" spans="1:4">
      <c r="A968" s="160"/>
      <c r="B968" s="160"/>
      <c r="C968" s="160"/>
      <c r="D968" s="160"/>
    </row>
    <row r="969" spans="1:4">
      <c r="A969" s="160"/>
      <c r="B969" s="160"/>
      <c r="C969" s="160"/>
      <c r="D969" s="160"/>
    </row>
    <row r="970" spans="1:4">
      <c r="A970" s="160"/>
      <c r="B970" s="160"/>
      <c r="C970" s="160"/>
      <c r="D970" s="160"/>
    </row>
    <row r="971" spans="1:4">
      <c r="A971" s="160"/>
      <c r="B971" s="160"/>
      <c r="C971" s="160"/>
      <c r="D971" s="160"/>
    </row>
    <row r="972" spans="1:4">
      <c r="A972" s="160"/>
      <c r="B972" s="160"/>
      <c r="C972" s="160"/>
      <c r="D972" s="160"/>
    </row>
    <row r="973" spans="1:4">
      <c r="A973" s="160"/>
      <c r="B973" s="160"/>
      <c r="C973" s="160"/>
      <c r="D973" s="160"/>
    </row>
    <row r="974" spans="1:4">
      <c r="A974" s="160"/>
      <c r="B974" s="160"/>
      <c r="C974" s="160"/>
      <c r="D974" s="160"/>
    </row>
    <row r="975" spans="1:4">
      <c r="A975" s="160"/>
      <c r="B975" s="160"/>
      <c r="C975" s="160"/>
      <c r="D975" s="160"/>
    </row>
    <row r="976" spans="1:4">
      <c r="A976" s="160"/>
      <c r="B976" s="160"/>
      <c r="C976" s="160"/>
      <c r="D976" s="160"/>
    </row>
    <row r="977" spans="1:4">
      <c r="A977" s="160"/>
      <c r="B977" s="160"/>
      <c r="C977" s="160"/>
      <c r="D977" s="160"/>
    </row>
    <row r="978" spans="1:4">
      <c r="A978" s="160"/>
      <c r="B978" s="160"/>
      <c r="C978" s="160"/>
      <c r="D978" s="160"/>
    </row>
    <row r="979" spans="1:4">
      <c r="A979" s="160"/>
      <c r="B979" s="160"/>
      <c r="C979" s="160"/>
      <c r="D979" s="160"/>
    </row>
    <row r="980" spans="1:4">
      <c r="A980" s="160"/>
      <c r="B980" s="160"/>
      <c r="C980" s="160"/>
      <c r="D980" s="160"/>
    </row>
    <row r="981" spans="1:4">
      <c r="A981" s="160"/>
      <c r="B981" s="160"/>
      <c r="C981" s="160"/>
      <c r="D981" s="160"/>
    </row>
    <row r="982" spans="1:4">
      <c r="A982" s="160"/>
      <c r="B982" s="160"/>
      <c r="C982" s="160"/>
      <c r="D982" s="160"/>
    </row>
    <row r="983" spans="1:4">
      <c r="A983" s="160"/>
      <c r="B983" s="160"/>
      <c r="C983" s="160"/>
      <c r="D983" s="160"/>
    </row>
    <row r="984" spans="1:4">
      <c r="A984" s="160"/>
      <c r="B984" s="160"/>
      <c r="C984" s="160"/>
      <c r="D984" s="160"/>
    </row>
    <row r="985" spans="1:4">
      <c r="A985" s="160"/>
      <c r="B985" s="160"/>
      <c r="C985" s="160"/>
      <c r="D985" s="160"/>
    </row>
    <row r="986" spans="1:4">
      <c r="A986" s="160"/>
      <c r="B986" s="160"/>
      <c r="C986" s="160"/>
      <c r="D986" s="160"/>
    </row>
    <row r="987" spans="1:4">
      <c r="A987" s="160"/>
      <c r="B987" s="160"/>
      <c r="C987" s="160"/>
      <c r="D987" s="160"/>
    </row>
    <row r="988" spans="1:4">
      <c r="A988" s="160"/>
      <c r="B988" s="160"/>
      <c r="C988" s="160"/>
      <c r="D988" s="160"/>
    </row>
    <row r="989" spans="1:4">
      <c r="A989" s="160"/>
      <c r="B989" s="160"/>
      <c r="C989" s="160"/>
      <c r="D989" s="160"/>
    </row>
    <row r="990" spans="1:4">
      <c r="A990" s="160"/>
      <c r="B990" s="160"/>
      <c r="C990" s="160"/>
      <c r="D990" s="160"/>
    </row>
    <row r="991" spans="1:4">
      <c r="A991" s="160"/>
      <c r="B991" s="160"/>
      <c r="C991" s="160"/>
      <c r="D991" s="160"/>
    </row>
    <row r="992" spans="1:4">
      <c r="A992" s="160"/>
      <c r="B992" s="160"/>
      <c r="C992" s="160"/>
      <c r="D992" s="160"/>
    </row>
    <row r="993" spans="1:4">
      <c r="A993" s="160"/>
      <c r="B993" s="160"/>
      <c r="C993" s="160"/>
      <c r="D993" s="160"/>
    </row>
    <row r="994" spans="1:4">
      <c r="A994" s="160"/>
      <c r="B994" s="160"/>
      <c r="C994" s="160"/>
      <c r="D994" s="160"/>
    </row>
    <row r="995" spans="1:4">
      <c r="A995" s="160"/>
      <c r="B995" s="160"/>
      <c r="C995" s="160"/>
      <c r="D995" s="160"/>
    </row>
    <row r="996" spans="1:4">
      <c r="A996" s="160"/>
      <c r="B996" s="160"/>
      <c r="C996" s="160"/>
      <c r="D996" s="160"/>
    </row>
    <row r="997" spans="1:4">
      <c r="A997" s="160"/>
      <c r="B997" s="160"/>
      <c r="C997" s="160"/>
      <c r="D997" s="160"/>
    </row>
    <row r="998" spans="1:4">
      <c r="A998" s="160"/>
      <c r="B998" s="160"/>
      <c r="C998" s="160"/>
      <c r="D998" s="160"/>
    </row>
    <row r="999" spans="1:4">
      <c r="A999" s="160"/>
      <c r="B999" s="160"/>
      <c r="C999" s="160"/>
      <c r="D999" s="160"/>
    </row>
    <row r="1000" spans="1:4">
      <c r="A1000" s="160"/>
      <c r="B1000" s="160"/>
      <c r="C1000" s="160"/>
      <c r="D1000" s="160"/>
    </row>
  </sheetData>
  <mergeCells count="2">
    <mergeCell ref="E10:E14"/>
    <mergeCell ref="D13:D14"/>
  </mergeCells>
  <hyperlinks>
    <hyperlink ref="A16" r:id="rId1" display="https://www.cbr.ru/hd_base/zcyc_params/zcyc/?DateTo=31.01.2018"/>
    <hyperlink ref="A17" r:id="rId2" display="https://www.cbr.ru/hd_base/zcyc_params/zcyc/?DateTo=30.01.2018"/>
    <hyperlink ref="A18" r:id="rId3" display="https://www.cbr.ru/hd_base/zcyc_params/zcyc/?DateTo=29.01.2018"/>
    <hyperlink ref="A19" r:id="rId4" display="https://www.cbr.ru/hd_base/zcyc_params/zcyc/?DateTo=26.01.2018"/>
    <hyperlink ref="A20" r:id="rId5" display="https://www.cbr.ru/hd_base/zcyc_params/zcyc/?DateTo=25.01.2018"/>
    <hyperlink ref="A21" r:id="rId6" display="https://www.cbr.ru/hd_base/zcyc_params/zcyc/?DateTo=24.01.2018"/>
    <hyperlink ref="A22" r:id="rId7" display="https://www.cbr.ru/hd_base/zcyc_params/zcyc/?DateTo=23.01.2018"/>
    <hyperlink ref="A23" r:id="rId8" display="https://www.cbr.ru/hd_base/zcyc_params/zcyc/?DateTo=22.01.2018"/>
    <hyperlink ref="A24" r:id="rId9" display="https://www.cbr.ru/hd_base/zcyc_params/zcyc/?DateTo=19.01.2018"/>
    <hyperlink ref="A25" r:id="rId10" display="https://www.cbr.ru/hd_base/zcyc_params/zcyc/?DateTo=18.01.2018"/>
    <hyperlink ref="A26" r:id="rId11" display="https://www.cbr.ru/hd_base/zcyc_params/zcyc/?DateTo=17.01.2018"/>
    <hyperlink ref="A27" r:id="rId12" display="https://www.cbr.ru/hd_base/zcyc_params/zcyc/?DateTo=16.01.2018"/>
    <hyperlink ref="A28" r:id="rId13" display="https://www.cbr.ru/hd_base/zcyc_params/zcyc/?DateTo=15.01.2018"/>
    <hyperlink ref="A29" r:id="rId14" display="https://www.cbr.ru/hd_base/zcyc_params/zcyc/?DateTo=12.01.2018"/>
    <hyperlink ref="A30" r:id="rId15" display="https://www.cbr.ru/hd_base/zcyc_params/zcyc/?DateTo=11.01.2018"/>
    <hyperlink ref="A31" r:id="rId16" display="https://www.cbr.ru/hd_base/zcyc_params/zcyc/?DateTo=10.01.2018"/>
    <hyperlink ref="A32" r:id="rId17" display="https://www.cbr.ru/hd_base/zcyc_params/zcyc/?DateTo=09.01.2018"/>
    <hyperlink ref="A33" r:id="rId18" display="https://www.cbr.ru/hd_base/zcyc_params/zcyc/?DateTo=05.01.2018"/>
    <hyperlink ref="A34" r:id="rId19" display="https://www.cbr.ru/hd_base/zcyc_params/zcyc/?DateTo=04.01.2018"/>
    <hyperlink ref="A35" r:id="rId20" display="https://www.cbr.ru/hd_base/zcyc_params/zcyc/?DateTo=03.01.2018"/>
    <hyperlink ref="A36" r:id="rId21" display="https://www.cbr.ru/hd_base/zcyc_params/zcyc/?DateTo=29.12.2017"/>
    <hyperlink ref="A37" r:id="rId22" display="https://www.cbr.ru/hd_base/zcyc_params/zcyc/?DateTo=28.12.2017"/>
    <hyperlink ref="A38" r:id="rId23" display="https://www.cbr.ru/hd_base/zcyc_params/zcyc/?DateTo=27.12.2017"/>
    <hyperlink ref="A39" r:id="rId24" display="https://www.cbr.ru/hd_base/zcyc_params/zcyc/?DateTo=26.12.2017"/>
    <hyperlink ref="A40" r:id="rId25" display="https://www.cbr.ru/hd_base/zcyc_params/zcyc/?DateTo=25.12.2017"/>
    <hyperlink ref="A41" r:id="rId26" display="https://www.cbr.ru/hd_base/zcyc_params/zcyc/?DateTo=22.12.2017"/>
    <hyperlink ref="A42" r:id="rId27" display="https://www.cbr.ru/hd_base/zcyc_params/zcyc/?DateTo=21.12.2017"/>
    <hyperlink ref="A43" r:id="rId28" display="https://www.cbr.ru/hd_base/zcyc_params/zcyc/?DateTo=20.12.2017"/>
    <hyperlink ref="A44" r:id="rId29" display="https://www.cbr.ru/hd_base/zcyc_params/zcyc/?DateTo=19.12.2017"/>
    <hyperlink ref="A45" r:id="rId30" display="https://www.cbr.ru/hd_base/zcyc_params/zcyc/?DateTo=18.12.2017"/>
    <hyperlink ref="A46" r:id="rId31" display="https://www.cbr.ru/hd_base/zcyc_params/zcyc/?DateTo=15.12.2017"/>
    <hyperlink ref="A47" r:id="rId32" display="https://www.cbr.ru/hd_base/zcyc_params/zcyc/?DateTo=14.12.2017"/>
    <hyperlink ref="A48" r:id="rId33" display="https://www.cbr.ru/hd_base/zcyc_params/zcyc/?DateTo=13.12.2017"/>
    <hyperlink ref="A49" r:id="rId34" display="https://www.cbr.ru/hd_base/zcyc_params/zcyc/?DateTo=12.12.2017"/>
    <hyperlink ref="A50" r:id="rId35" display="https://www.cbr.ru/hd_base/zcyc_params/zcyc/?DateTo=11.12.2017"/>
    <hyperlink ref="A51" r:id="rId36" display="https://www.cbr.ru/hd_base/zcyc_params/zcyc/?DateTo=08.12.2017"/>
    <hyperlink ref="A52" r:id="rId37" display="https://www.cbr.ru/hd_base/zcyc_params/zcyc/?DateTo=07.12.2017"/>
    <hyperlink ref="A53" r:id="rId38" display="https://www.cbr.ru/hd_base/zcyc_params/zcyc/?DateTo=06.12.2017"/>
    <hyperlink ref="A54" r:id="rId39" display="https://www.cbr.ru/hd_base/zcyc_params/zcyc/?DateTo=05.12.2017"/>
    <hyperlink ref="A55" r:id="rId40" display="https://www.cbr.ru/hd_base/zcyc_params/zcyc/?DateTo=04.12.2017"/>
    <hyperlink ref="A56" r:id="rId41" display="https://www.cbr.ru/hd_base/zcyc_params/zcyc/?DateTo=01.12.2017"/>
    <hyperlink ref="A57" r:id="rId42" display="https://www.cbr.ru/hd_base/zcyc_params/zcyc/?DateTo=30.11.2017"/>
    <hyperlink ref="A58" r:id="rId43" display="https://www.cbr.ru/hd_base/zcyc_params/zcyc/?DateTo=29.11.2017"/>
    <hyperlink ref="A59" r:id="rId44" display="https://www.cbr.ru/hd_base/zcyc_params/zcyc/?DateTo=28.11.2017"/>
    <hyperlink ref="A60" r:id="rId45" display="https://www.cbr.ru/hd_base/zcyc_params/zcyc/?DateTo=27.11.2017"/>
    <hyperlink ref="A61" r:id="rId46" display="https://www.cbr.ru/hd_base/zcyc_params/zcyc/?DateTo=24.11.2017"/>
    <hyperlink ref="A62" r:id="rId47" display="https://www.cbr.ru/hd_base/zcyc_params/zcyc/?DateTo=23.11.2017"/>
    <hyperlink ref="A63" r:id="rId48" display="https://www.cbr.ru/hd_base/zcyc_params/zcyc/?DateTo=22.11.2017"/>
    <hyperlink ref="A64" r:id="rId49" display="https://www.cbr.ru/hd_base/zcyc_params/zcyc/?DateTo=21.11.2017"/>
    <hyperlink ref="A65" r:id="rId50" display="https://www.cbr.ru/hd_base/zcyc_params/zcyc/?DateTo=20.11.2017"/>
    <hyperlink ref="A66" r:id="rId51" display="https://www.cbr.ru/hd_base/zcyc_params/zcyc/?DateTo=17.11.2017"/>
    <hyperlink ref="A67" r:id="rId52" display="https://www.cbr.ru/hd_base/zcyc_params/zcyc/?DateTo=16.11.2017"/>
    <hyperlink ref="A68" r:id="rId53" display="https://www.cbr.ru/hd_base/zcyc_params/zcyc/?DateTo=15.11.2017"/>
    <hyperlink ref="A69" r:id="rId54" display="https://www.cbr.ru/hd_base/zcyc_params/zcyc/?DateTo=14.11.2017"/>
    <hyperlink ref="A70" r:id="rId55" display="https://www.cbr.ru/hd_base/zcyc_params/zcyc/?DateTo=13.11.2017"/>
    <hyperlink ref="A71" r:id="rId56" display="https://www.cbr.ru/hd_base/zcyc_params/zcyc/?DateTo=10.11.2017"/>
    <hyperlink ref="A72" r:id="rId57" display="https://www.cbr.ru/hd_base/zcyc_params/zcyc/?DateTo=09.11.2017"/>
    <hyperlink ref="A73" r:id="rId58" display="https://www.cbr.ru/hd_base/zcyc_params/zcyc/?DateTo=08.11.2017"/>
    <hyperlink ref="A74" r:id="rId59" display="https://www.cbr.ru/hd_base/zcyc_params/zcyc/?DateTo=07.11.2017"/>
    <hyperlink ref="A75" r:id="rId60" display="https://www.cbr.ru/hd_base/zcyc_params/zcyc/?DateTo=03.11.2017"/>
    <hyperlink ref="A76" r:id="rId61" display="https://www.cbr.ru/hd_base/zcyc_params/zcyc/?DateTo=02.11.2017"/>
    <hyperlink ref="A77" r:id="rId62" display="https://www.cbr.ru/hd_base/zcyc_params/zcyc/?DateTo=01.11.2017"/>
    <hyperlink ref="A78" r:id="rId63" display="https://www.cbr.ru/hd_base/zcyc_params/zcyc/?DateTo=31.10.2017"/>
    <hyperlink ref="A79" r:id="rId64" display="https://www.cbr.ru/hd_base/zcyc_params/zcyc/?DateTo=30.10.2017"/>
    <hyperlink ref="A80" r:id="rId65" display="https://www.cbr.ru/hd_base/zcyc_params/zcyc/?DateTo=27.10.2017"/>
    <hyperlink ref="A81" r:id="rId66" display="https://www.cbr.ru/hd_base/zcyc_params/zcyc/?DateTo=26.10.2017"/>
    <hyperlink ref="A82" r:id="rId67" display="https://www.cbr.ru/hd_base/zcyc_params/zcyc/?DateTo=25.10.2017"/>
    <hyperlink ref="A83" r:id="rId68" display="https://www.cbr.ru/hd_base/zcyc_params/zcyc/?DateTo=24.10.2017"/>
    <hyperlink ref="A84" r:id="rId69" display="https://www.cbr.ru/hd_base/zcyc_params/zcyc/?DateTo=23.10.2017"/>
    <hyperlink ref="A85" r:id="rId70" display="https://www.cbr.ru/hd_base/zcyc_params/zcyc/?DateTo=20.10.2017"/>
    <hyperlink ref="A86" r:id="rId71" display="https://www.cbr.ru/hd_base/zcyc_params/zcyc/?DateTo=19.10.2017"/>
    <hyperlink ref="A87" r:id="rId72" display="https://www.cbr.ru/hd_base/zcyc_params/zcyc/?DateTo=18.10.2017"/>
    <hyperlink ref="A88" r:id="rId73" display="https://www.cbr.ru/hd_base/zcyc_params/zcyc/?DateTo=17.10.2017"/>
    <hyperlink ref="A89" r:id="rId74" display="https://www.cbr.ru/hd_base/zcyc_params/zcyc/?DateTo=16.10.2017"/>
    <hyperlink ref="A90" r:id="rId75" display="https://www.cbr.ru/hd_base/zcyc_params/zcyc/?DateTo=13.10.2017"/>
    <hyperlink ref="A91" r:id="rId76" display="https://www.cbr.ru/hd_base/zcyc_params/zcyc/?DateTo=12.10.2017"/>
    <hyperlink ref="A92" r:id="rId77" display="https://www.cbr.ru/hd_base/zcyc_params/zcyc/?DateTo=11.10.2017"/>
    <hyperlink ref="A93" r:id="rId78" display="https://www.cbr.ru/hd_base/zcyc_params/zcyc/?DateTo=10.10.2017"/>
    <hyperlink ref="A94" r:id="rId79" display="https://www.cbr.ru/hd_base/zcyc_params/zcyc/?DateTo=09.10.2017"/>
    <hyperlink ref="A95" r:id="rId80" display="https://www.cbr.ru/hd_base/zcyc_params/zcyc/?DateTo=06.10.2017"/>
    <hyperlink ref="A96" r:id="rId81" display="https://www.cbr.ru/hd_base/zcyc_params/zcyc/?DateTo=05.10.2017"/>
    <hyperlink ref="A97" r:id="rId82" display="https://www.cbr.ru/hd_base/zcyc_params/zcyc/?DateTo=04.10.2017"/>
    <hyperlink ref="A98" r:id="rId83" display="https://www.cbr.ru/hd_base/zcyc_params/zcyc/?DateTo=03.10.2017"/>
    <hyperlink ref="A99" r:id="rId84" display="https://www.cbr.ru/hd_base/zcyc_params/zcyc/?DateTo=02.10.2017"/>
    <hyperlink ref="A100" r:id="rId85" display="https://www.cbr.ru/hd_base/zcyc_params/zcyc/?DateTo=29.09.2017"/>
    <hyperlink ref="A101" r:id="rId86" display="https://www.cbr.ru/hd_base/zcyc_params/zcyc/?DateTo=28.09.2017"/>
    <hyperlink ref="A102" r:id="rId87" display="https://www.cbr.ru/hd_base/zcyc_params/zcyc/?DateTo=27.09.2017"/>
    <hyperlink ref="A103" r:id="rId88" display="https://www.cbr.ru/hd_base/zcyc_params/zcyc/?DateTo=26.09.2017"/>
    <hyperlink ref="A104" r:id="rId89" display="https://www.cbr.ru/hd_base/zcyc_params/zcyc/?DateTo=25.09.2017"/>
    <hyperlink ref="A105" r:id="rId90" display="https://www.cbr.ru/hd_base/zcyc_params/zcyc/?DateTo=22.09.2017"/>
    <hyperlink ref="A106" r:id="rId91" display="https://www.cbr.ru/hd_base/zcyc_params/zcyc/?DateTo=21.09.2017"/>
    <hyperlink ref="A107" r:id="rId92" display="https://www.cbr.ru/hd_base/zcyc_params/zcyc/?DateTo=20.09.2017"/>
    <hyperlink ref="A108" r:id="rId93" display="https://www.cbr.ru/hd_base/zcyc_params/zcyc/?DateTo=19.09.2017"/>
    <hyperlink ref="A109" r:id="rId94" display="https://www.cbr.ru/hd_base/zcyc_params/zcyc/?DateTo=18.09.2017"/>
    <hyperlink ref="A110" r:id="rId95" display="https://www.cbr.ru/hd_base/zcyc_params/zcyc/?DateTo=15.09.2017"/>
    <hyperlink ref="A111" r:id="rId96" display="https://www.cbr.ru/hd_base/zcyc_params/zcyc/?DateTo=14.09.2017"/>
    <hyperlink ref="A112" r:id="rId97" display="https://www.cbr.ru/hd_base/zcyc_params/zcyc/?DateTo=13.09.2017"/>
    <hyperlink ref="A113" r:id="rId98" display="https://www.cbr.ru/hd_base/zcyc_params/zcyc/?DateTo=12.09.2017"/>
    <hyperlink ref="A114" r:id="rId99" display="https://www.cbr.ru/hd_base/zcyc_params/zcyc/?DateTo=11.09.2017"/>
    <hyperlink ref="A115" r:id="rId100" display="https://www.cbr.ru/hd_base/zcyc_params/zcyc/?DateTo=08.09.2017"/>
    <hyperlink ref="A116" r:id="rId101" display="https://www.cbr.ru/hd_base/zcyc_params/zcyc/?DateTo=07.09.2017"/>
    <hyperlink ref="A117" r:id="rId102" display="https://www.cbr.ru/hd_base/zcyc_params/zcyc/?DateTo=06.09.2017"/>
    <hyperlink ref="A118" r:id="rId103" display="https://www.cbr.ru/hd_base/zcyc_params/zcyc/?DateTo=05.09.2017"/>
    <hyperlink ref="A119" r:id="rId104" display="https://www.cbr.ru/hd_base/zcyc_params/zcyc/?DateTo=04.09.2017"/>
    <hyperlink ref="A120" r:id="rId105" display="https://www.cbr.ru/hd_base/zcyc_params/zcyc/?DateTo=01.09.2017"/>
    <hyperlink ref="A121" r:id="rId106" display="https://www.cbr.ru/hd_base/zcyc_params/zcyc/?DateTo=31.08.2017"/>
    <hyperlink ref="A122" r:id="rId107" display="https://www.cbr.ru/hd_base/zcyc_params/zcyc/?DateTo=30.08.2017"/>
    <hyperlink ref="A123" r:id="rId108" display="https://www.cbr.ru/hd_base/zcyc_params/zcyc/?DateTo=29.08.2017"/>
    <hyperlink ref="A124" r:id="rId109" display="https://www.cbr.ru/hd_base/zcyc_params/zcyc/?DateTo=28.08.2017"/>
    <hyperlink ref="A125" r:id="rId110" display="https://www.cbr.ru/hd_base/zcyc_params/zcyc/?DateTo=25.08.2017"/>
    <hyperlink ref="A126" r:id="rId111" display="https://www.cbr.ru/hd_base/zcyc_params/zcyc/?DateTo=24.08.2017"/>
    <hyperlink ref="A127" r:id="rId112" display="https://www.cbr.ru/hd_base/zcyc_params/zcyc/?DateTo=23.08.2017"/>
    <hyperlink ref="A128" r:id="rId113" display="https://www.cbr.ru/hd_base/zcyc_params/zcyc/?DateTo=22.08.2017"/>
    <hyperlink ref="A129" r:id="rId114" display="https://www.cbr.ru/hd_base/zcyc_params/zcyc/?DateTo=21.08.2017"/>
    <hyperlink ref="A130" r:id="rId115" display="https://www.cbr.ru/hd_base/zcyc_params/zcyc/?DateTo=18.08.2017"/>
    <hyperlink ref="A131" r:id="rId116" display="https://www.cbr.ru/hd_base/zcyc_params/zcyc/?DateTo=17.08.2017"/>
    <hyperlink ref="A132" r:id="rId117" display="https://www.cbr.ru/hd_base/zcyc_params/zcyc/?DateTo=16.08.2017"/>
    <hyperlink ref="A133" r:id="rId118" display="https://www.cbr.ru/hd_base/zcyc_params/zcyc/?DateTo=15.08.2017"/>
    <hyperlink ref="A134" r:id="rId119" display="https://www.cbr.ru/hd_base/zcyc_params/zcyc/?DateTo=14.08.2017"/>
    <hyperlink ref="A135" r:id="rId120" display="https://www.cbr.ru/hd_base/zcyc_params/zcyc/?DateTo=11.08.2017"/>
    <hyperlink ref="A136" r:id="rId121" display="https://www.cbr.ru/hd_base/zcyc_params/zcyc/?DateTo=10.08.2017"/>
    <hyperlink ref="A137" r:id="rId122" display="https://www.cbr.ru/hd_base/zcyc_params/zcyc/?DateTo=09.08.2017"/>
    <hyperlink ref="A138" r:id="rId123" display="https://www.cbr.ru/hd_base/zcyc_params/zcyc/?DateTo=08.08.2017"/>
    <hyperlink ref="A139" r:id="rId124" display="https://www.cbr.ru/hd_base/zcyc_params/zcyc/?DateTo=07.08.2017"/>
    <hyperlink ref="A140" r:id="rId125" display="https://www.cbr.ru/hd_base/zcyc_params/zcyc/?DateTo=04.08.2017"/>
    <hyperlink ref="A141" r:id="rId126" display="https://www.cbr.ru/hd_base/zcyc_params/zcyc/?DateTo=03.08.2017"/>
    <hyperlink ref="A142" r:id="rId127" display="https://www.cbr.ru/hd_base/zcyc_params/zcyc/?DateTo=02.08.2017"/>
    <hyperlink ref="A143" r:id="rId128" display="https://www.cbr.ru/hd_base/zcyc_params/zcyc/?DateTo=01.08.2017"/>
    <hyperlink ref="A144" r:id="rId129" display="https://www.cbr.ru/hd_base/zcyc_params/zcyc/?DateTo=31.07.2017"/>
    <hyperlink ref="A145" r:id="rId130" display="https://www.cbr.ru/hd_base/zcyc_params/zcyc/?DateTo=28.07.2017"/>
    <hyperlink ref="A146" r:id="rId131" display="https://www.cbr.ru/hd_base/zcyc_params/zcyc/?DateTo=27.07.2017"/>
    <hyperlink ref="A147" r:id="rId132" display="https://www.cbr.ru/hd_base/zcyc_params/zcyc/?DateTo=26.07.2017"/>
    <hyperlink ref="A148" r:id="rId133" display="https://www.cbr.ru/hd_base/zcyc_params/zcyc/?DateTo=25.07.2017"/>
    <hyperlink ref="A149" r:id="rId134" display="https://www.cbr.ru/hd_base/zcyc_params/zcyc/?DateTo=24.07.2017"/>
    <hyperlink ref="A150" r:id="rId135" display="https://www.cbr.ru/hd_base/zcyc_params/zcyc/?DateTo=21.07.2017"/>
    <hyperlink ref="A151" r:id="rId136" display="https://www.cbr.ru/hd_base/zcyc_params/zcyc/?DateTo=20.07.2017"/>
    <hyperlink ref="A152" r:id="rId137" display="https://www.cbr.ru/hd_base/zcyc_params/zcyc/?DateTo=19.07.2017"/>
    <hyperlink ref="A153" r:id="rId138" display="https://www.cbr.ru/hd_base/zcyc_params/zcyc/?DateTo=18.07.2017"/>
    <hyperlink ref="A154" r:id="rId139" display="https://www.cbr.ru/hd_base/zcyc_params/zcyc/?DateTo=17.07.2017"/>
    <hyperlink ref="A155" r:id="rId140" display="https://www.cbr.ru/hd_base/zcyc_params/zcyc/?DateTo=14.07.2017"/>
    <hyperlink ref="A156" r:id="rId141" display="https://www.cbr.ru/hd_base/zcyc_params/zcyc/?DateTo=13.07.2017"/>
    <hyperlink ref="A157" r:id="rId142" display="https://www.cbr.ru/hd_base/zcyc_params/zcyc/?DateTo=12.07.2017"/>
    <hyperlink ref="A158" r:id="rId143" display="https://www.cbr.ru/hd_base/zcyc_params/zcyc/?DateTo=11.07.2017"/>
    <hyperlink ref="A159" r:id="rId144" display="https://www.cbr.ru/hd_base/zcyc_params/zcyc/?DateTo=10.07.2017"/>
    <hyperlink ref="A160" r:id="rId145" display="https://www.cbr.ru/hd_base/zcyc_params/zcyc/?DateTo=07.07.2017"/>
    <hyperlink ref="A161" r:id="rId146" display="https://www.cbr.ru/hd_base/zcyc_params/zcyc/?DateTo=06.07.2017"/>
    <hyperlink ref="A162" r:id="rId147" display="https://www.cbr.ru/hd_base/zcyc_params/zcyc/?DateTo=05.07.2017"/>
    <hyperlink ref="A163" r:id="rId148" display="https://www.cbr.ru/hd_base/zcyc_params/zcyc/?DateTo=04.07.2017"/>
    <hyperlink ref="A164" r:id="rId149" display="https://www.cbr.ru/hd_base/zcyc_params/zcyc/?DateTo=03.07.2017"/>
    <hyperlink ref="A165" r:id="rId150" display="https://www.cbr.ru/hd_base/zcyc_params/zcyc/?DateTo=30.06.2017"/>
    <hyperlink ref="A166" r:id="rId151" display="https://www.cbr.ru/hd_base/zcyc_params/zcyc/?DateTo=29.06.2017"/>
    <hyperlink ref="A167" r:id="rId152" display="https://www.cbr.ru/hd_base/zcyc_params/zcyc/?DateTo=28.06.2017"/>
    <hyperlink ref="A168" r:id="rId153" display="https://www.cbr.ru/hd_base/zcyc_params/zcyc/?DateTo=27.06.2017"/>
    <hyperlink ref="A169" r:id="rId154" display="https://www.cbr.ru/hd_base/zcyc_params/zcyc/?DateTo=26.06.2017"/>
    <hyperlink ref="A170" r:id="rId155" display="https://www.cbr.ru/hd_base/zcyc_params/zcyc/?DateTo=23.06.2017"/>
    <hyperlink ref="A171" r:id="rId156" display="https://www.cbr.ru/hd_base/zcyc_params/zcyc/?DateTo=22.06.2017"/>
    <hyperlink ref="A172" r:id="rId157" display="https://www.cbr.ru/hd_base/zcyc_params/zcyc/?DateTo=21.06.2017"/>
    <hyperlink ref="A173" r:id="rId158" display="https://www.cbr.ru/hd_base/zcyc_params/zcyc/?DateTo=20.06.2017"/>
    <hyperlink ref="A174" r:id="rId159" display="https://www.cbr.ru/hd_base/zcyc_params/zcyc/?DateTo=19.06.2017"/>
    <hyperlink ref="A175" r:id="rId160" display="https://www.cbr.ru/hd_base/zcyc_params/zcyc/?DateTo=16.06.2017"/>
    <hyperlink ref="A176" r:id="rId161" display="https://www.cbr.ru/hd_base/zcyc_params/zcyc/?DateTo=15.06.2017"/>
    <hyperlink ref="A177" r:id="rId162" display="https://www.cbr.ru/hd_base/zcyc_params/zcyc/?DateTo=14.06.2017"/>
    <hyperlink ref="A178" r:id="rId163" display="https://www.cbr.ru/hd_base/zcyc_params/zcyc/?DateTo=13.06.2017"/>
    <hyperlink ref="A179" r:id="rId164" display="https://www.cbr.ru/hd_base/zcyc_params/zcyc/?DateTo=09.06.2017"/>
    <hyperlink ref="A180" r:id="rId165" display="https://www.cbr.ru/hd_base/zcyc_params/zcyc/?DateTo=08.06.2017"/>
    <hyperlink ref="A181" r:id="rId166" display="https://www.cbr.ru/hd_base/zcyc_params/zcyc/?DateTo=07.06.2017"/>
    <hyperlink ref="A182" r:id="rId167" display="https://www.cbr.ru/hd_base/zcyc_params/zcyc/?DateTo=06.06.2017"/>
    <hyperlink ref="A183" r:id="rId168" display="https://www.cbr.ru/hd_base/zcyc_params/zcyc/?DateTo=05.06.2017"/>
    <hyperlink ref="A184" r:id="rId169" display="https://www.cbr.ru/hd_base/zcyc_params/zcyc/?DateTo=02.06.2017"/>
    <hyperlink ref="A185" r:id="rId170" display="https://www.cbr.ru/hd_base/zcyc_params/zcyc/?DateTo=01.06.2017"/>
    <hyperlink ref="A186" r:id="rId171" display="https://www.cbr.ru/hd_base/zcyc_params/zcyc/?DateTo=31.05.2017"/>
    <hyperlink ref="A187" r:id="rId172" display="https://www.cbr.ru/hd_base/zcyc_params/zcyc/?DateTo=30.05.2017"/>
    <hyperlink ref="A188" r:id="rId173" display="https://www.cbr.ru/hd_base/zcyc_params/zcyc/?DateTo=29.05.2017"/>
    <hyperlink ref="A189" r:id="rId174" display="https://www.cbr.ru/hd_base/zcyc_params/zcyc/?DateTo=26.05.2017"/>
    <hyperlink ref="A190" r:id="rId175" display="https://www.cbr.ru/hd_base/zcyc_params/zcyc/?DateTo=25.05.2017"/>
    <hyperlink ref="A191" r:id="rId176" display="https://www.cbr.ru/hd_base/zcyc_params/zcyc/?DateTo=24.05.2017"/>
    <hyperlink ref="A192" r:id="rId177" display="https://www.cbr.ru/hd_base/zcyc_params/zcyc/?DateTo=23.05.2017"/>
    <hyperlink ref="A193" r:id="rId178" display="https://www.cbr.ru/hd_base/zcyc_params/zcyc/?DateTo=22.05.2017"/>
    <hyperlink ref="A194" r:id="rId179" display="https://www.cbr.ru/hd_base/zcyc_params/zcyc/?DateTo=19.05.2017"/>
    <hyperlink ref="A195" r:id="rId180" display="https://www.cbr.ru/hd_base/zcyc_params/zcyc/?DateTo=18.05.2017"/>
    <hyperlink ref="A196" r:id="rId181" display="https://www.cbr.ru/hd_base/zcyc_params/zcyc/?DateTo=17.05.2017"/>
    <hyperlink ref="A197" r:id="rId182" display="https://www.cbr.ru/hd_base/zcyc_params/zcyc/?DateTo=16.05.2017"/>
    <hyperlink ref="A198" r:id="rId183" display="https://www.cbr.ru/hd_base/zcyc_params/zcyc/?DateTo=15.05.2017"/>
    <hyperlink ref="A199" r:id="rId184" display="https://www.cbr.ru/hd_base/zcyc_params/zcyc/?DateTo=12.05.2017"/>
    <hyperlink ref="A200" r:id="rId185" display="https://www.cbr.ru/hd_base/zcyc_params/zcyc/?DateTo=11.05.2017"/>
    <hyperlink ref="A201" r:id="rId186" display="https://www.cbr.ru/hd_base/zcyc_params/zcyc/?DateTo=10.05.2017"/>
    <hyperlink ref="A202" r:id="rId187" display="https://www.cbr.ru/hd_base/zcyc_params/zcyc/?DateTo=05.05.2017"/>
    <hyperlink ref="A203" r:id="rId188" display="https://www.cbr.ru/hd_base/zcyc_params/zcyc/?DateTo=04.05.2017"/>
    <hyperlink ref="A204" r:id="rId189" display="https://www.cbr.ru/hd_base/zcyc_params/zcyc/?DateTo=03.05.2017"/>
    <hyperlink ref="A205" r:id="rId190" display="https://www.cbr.ru/hd_base/zcyc_params/zcyc/?DateTo=02.05.2017"/>
    <hyperlink ref="A206" r:id="rId191" display="https://www.cbr.ru/hd_base/zcyc_params/zcyc/?DateTo=28.04.2017"/>
    <hyperlink ref="A207" r:id="rId192" display="https://www.cbr.ru/hd_base/zcyc_params/zcyc/?DateTo=27.04.2017"/>
    <hyperlink ref="A208" r:id="rId193" display="https://www.cbr.ru/hd_base/zcyc_params/zcyc/?DateTo=26.04.2017"/>
    <hyperlink ref="A209" r:id="rId194" display="https://www.cbr.ru/hd_base/zcyc_params/zcyc/?DateTo=25.04.2017"/>
    <hyperlink ref="A210" r:id="rId195" display="https://www.cbr.ru/hd_base/zcyc_params/zcyc/?DateTo=24.04.2017"/>
    <hyperlink ref="A211" r:id="rId196" display="https://www.cbr.ru/hd_base/zcyc_params/zcyc/?DateTo=20.04.2017"/>
    <hyperlink ref="A212" r:id="rId197" display="https://www.cbr.ru/hd_base/zcyc_params/zcyc/?DateTo=19.04.2017"/>
    <hyperlink ref="A213" r:id="rId198" display="https://www.cbr.ru/hd_base/zcyc_params/zcyc/?DateTo=18.04.2017"/>
    <hyperlink ref="A214" r:id="rId199" display="https://www.cbr.ru/hd_base/zcyc_params/zcyc/?DateTo=17.04.2017"/>
    <hyperlink ref="A215" r:id="rId200" display="https://www.cbr.ru/hd_base/zcyc_params/zcyc/?DateTo=14.04.2017"/>
    <hyperlink ref="A216" r:id="rId201" display="https://www.cbr.ru/hd_base/zcyc_params/zcyc/?DateTo=13.04.2017"/>
    <hyperlink ref="A217" r:id="rId202" display="https://www.cbr.ru/hd_base/zcyc_params/zcyc/?DateTo=12.04.2017"/>
    <hyperlink ref="A218" r:id="rId203" display="https://www.cbr.ru/hd_base/zcyc_params/zcyc/?DateTo=11.04.2017"/>
    <hyperlink ref="A219" r:id="rId204" display="https://www.cbr.ru/hd_base/zcyc_params/zcyc/?DateTo=10.04.2017"/>
    <hyperlink ref="A220" r:id="rId205" display="https://www.cbr.ru/hd_base/zcyc_params/zcyc/?DateTo=07.04.2017"/>
    <hyperlink ref="A221" r:id="rId206" display="https://www.cbr.ru/hd_base/zcyc_params/zcyc/?DateTo=06.04.2017"/>
    <hyperlink ref="A222" r:id="rId207" display="https://www.cbr.ru/hd_base/zcyc_params/zcyc/?DateTo=05.04.2017"/>
    <hyperlink ref="A223" r:id="rId208" display="https://www.cbr.ru/hd_base/zcyc_params/zcyc/?DateTo=04.04.2017"/>
    <hyperlink ref="A224" r:id="rId209" display="https://www.cbr.ru/hd_base/zcyc_params/zcyc/?DateTo=03.04.2017"/>
    <hyperlink ref="A225" r:id="rId210" display="https://www.cbr.ru/hd_base/zcyc_params/zcyc/?DateTo=31.03.2017"/>
    <hyperlink ref="A226" r:id="rId211" display="https://www.cbr.ru/hd_base/zcyc_params/zcyc/?DateTo=30.03.2017"/>
    <hyperlink ref="A227" r:id="rId212" display="https://www.cbr.ru/hd_base/zcyc_params/zcyc/?DateTo=29.03.2017"/>
    <hyperlink ref="A228" r:id="rId213" display="https://www.cbr.ru/hd_base/zcyc_params/zcyc/?DateTo=28.03.2017"/>
    <hyperlink ref="A229" r:id="rId214" display="https://www.cbr.ru/hd_base/zcyc_params/zcyc/?DateTo=27.03.2017"/>
    <hyperlink ref="A230" r:id="rId215" display="https://www.cbr.ru/hd_base/zcyc_params/zcyc/?DateTo=24.03.2017"/>
    <hyperlink ref="A231" r:id="rId216" display="https://www.cbr.ru/hd_base/zcyc_params/zcyc/?DateTo=23.03.2017"/>
    <hyperlink ref="A232" r:id="rId217" display="https://www.cbr.ru/hd_base/zcyc_params/zcyc/?DateTo=22.03.2017"/>
    <hyperlink ref="A233" r:id="rId218" display="https://www.cbr.ru/hd_base/zcyc_params/zcyc/?DateTo=21.03.2017"/>
    <hyperlink ref="A234" r:id="rId219" display="https://www.cbr.ru/hd_base/zcyc_params/zcyc/?DateTo=20.03.2017"/>
    <hyperlink ref="A235" r:id="rId220" display="https://www.cbr.ru/hd_base/zcyc_params/zcyc/?DateTo=17.03.2017"/>
    <hyperlink ref="A236" r:id="rId221" display="https://www.cbr.ru/hd_base/zcyc_params/zcyc/?DateTo=16.03.2017"/>
    <hyperlink ref="A237" r:id="rId222" display="https://www.cbr.ru/hd_base/zcyc_params/zcyc/?DateTo=15.03.2017"/>
    <hyperlink ref="A238" r:id="rId223" display="https://www.cbr.ru/hd_base/zcyc_params/zcyc/?DateTo=14.03.2017"/>
    <hyperlink ref="A239" r:id="rId224" display="https://www.cbr.ru/hd_base/zcyc_params/zcyc/?DateTo=13.03.2017"/>
    <hyperlink ref="A240" r:id="rId225" display="https://www.cbr.ru/hd_base/zcyc_params/zcyc/?DateTo=10.03.2017"/>
    <hyperlink ref="A241" r:id="rId226" display="https://www.cbr.ru/hd_base/zcyc_params/zcyc/?DateTo=09.03.2017"/>
    <hyperlink ref="A242" r:id="rId227" display="https://www.cbr.ru/hd_base/zcyc_params/zcyc/?DateTo=07.03.2017"/>
    <hyperlink ref="A243" r:id="rId228" display="https://www.cbr.ru/hd_base/zcyc_params/zcyc/?DateTo=06.03.2017"/>
    <hyperlink ref="A244" r:id="rId229" display="https://www.cbr.ru/hd_base/zcyc_params/zcyc/?DateTo=03.03.2017"/>
    <hyperlink ref="A245" r:id="rId230" display="https://www.cbr.ru/hd_base/zcyc_params/zcyc/?DateTo=02.03.2017"/>
    <hyperlink ref="A246" r:id="rId231" display="https://www.cbr.ru/hd_base/zcyc_params/zcyc/?DateTo=01.03.2017"/>
    <hyperlink ref="A247" r:id="rId232" display="https://www.cbr.ru/hd_base/zcyc_params/zcyc/?DateTo=28.02.2017"/>
    <hyperlink ref="A248" r:id="rId233" display="https://www.cbr.ru/hd_base/zcyc_params/zcyc/?DateTo=27.02.2017"/>
    <hyperlink ref="A249" r:id="rId234" display="https://www.cbr.ru/hd_base/zcyc_params/zcyc/?DateTo=24.02.2017"/>
    <hyperlink ref="A250" r:id="rId235" display="https://www.cbr.ru/hd_base/zcyc_params/zcyc/?DateTo=22.02.2017"/>
    <hyperlink ref="A251" r:id="rId236" display="https://www.cbr.ru/hd_base/zcyc_params/zcyc/?DateTo=21.02.2017"/>
    <hyperlink ref="A252" r:id="rId237" display="https://www.cbr.ru/hd_base/zcyc_params/zcyc/?DateTo=20.02.2017"/>
    <hyperlink ref="A253" r:id="rId238" display="https://www.cbr.ru/hd_base/zcyc_params/zcyc/?DateTo=17.02.2017"/>
    <hyperlink ref="A254" r:id="rId239" display="https://www.cbr.ru/hd_base/zcyc_params/zcyc/?DateTo=16.02.2017"/>
    <hyperlink ref="A255" r:id="rId240" display="https://www.cbr.ru/hd_base/zcyc_params/zcyc/?DateTo=15.02.2017"/>
    <hyperlink ref="A256" r:id="rId241" display="https://www.cbr.ru/hd_base/zcyc_params/zcyc/?DateTo=14.02.2017"/>
    <hyperlink ref="A257" r:id="rId242" display="https://www.cbr.ru/hd_base/zcyc_params/zcyc/?DateTo=13.02.2017"/>
    <hyperlink ref="A258" r:id="rId243" display="https://www.cbr.ru/hd_base/zcyc_params/zcyc/?DateTo=10.02.2017"/>
    <hyperlink ref="A259" r:id="rId244" display="https://www.cbr.ru/hd_base/zcyc_params/zcyc/?DateTo=09.02.2017"/>
    <hyperlink ref="A260" r:id="rId245" display="https://www.cbr.ru/hd_base/zcyc_params/zcyc/?DateTo=08.02.2017"/>
    <hyperlink ref="A261" r:id="rId246" display="https://www.cbr.ru/hd_base/zcyc_params/zcyc/?DateTo=07.02.2017"/>
    <hyperlink ref="A262" r:id="rId247" display="https://www.cbr.ru/hd_base/zcyc_params/zcyc/?DateTo=06.02.2017"/>
    <hyperlink ref="A263" r:id="rId248" display="https://www.cbr.ru/hd_base/zcyc_params/zcyc/?DateTo=03.02.2017"/>
    <hyperlink ref="A264" r:id="rId249" display="https://www.cbr.ru/hd_base/zcyc_params/zcyc/?DateTo=02.02.2017"/>
    <hyperlink ref="A265" r:id="rId250" display="https://www.cbr.ru/hd_base/zcyc_params/zcyc/?DateTo=01.02.2017"/>
    <hyperlink ref="A266" r:id="rId251" display="https://www.cbr.ru/hd_base/zcyc_params/zcyc/?DateTo=31.01.2017"/>
    <hyperlink ref="A267" r:id="rId252" display="https://www.cbr.ru/hd_base/zcyc_params/zcyc/?DateTo=30.01.2017"/>
    <hyperlink ref="A268" r:id="rId253" display="https://www.cbr.ru/hd_base/zcyc_params/zcyc/?DateTo=27.01.2017"/>
    <hyperlink ref="A269" r:id="rId254" display="https://www.cbr.ru/hd_base/zcyc_params/zcyc/?DateTo=26.01.2017"/>
    <hyperlink ref="A270" r:id="rId255" display="https://www.cbr.ru/hd_base/zcyc_params/zcyc/?DateTo=25.01.2017"/>
    <hyperlink ref="A271" r:id="rId256" display="https://www.cbr.ru/hd_base/zcyc_params/zcyc/?DateTo=24.01.2017"/>
    <hyperlink ref="A272" r:id="rId257" display="https://www.cbr.ru/hd_base/zcyc_params/zcyc/?DateTo=23.01.2017"/>
    <hyperlink ref="A273" r:id="rId258" display="https://www.cbr.ru/hd_base/zcyc_params/zcyc/?DateTo=20.01.2017"/>
    <hyperlink ref="A274" r:id="rId259" display="https://www.cbr.ru/hd_base/zcyc_params/zcyc/?DateTo=19.01.2017"/>
    <hyperlink ref="A275" r:id="rId260" display="https://www.cbr.ru/hd_base/zcyc_params/zcyc/?DateTo=18.01.2017"/>
    <hyperlink ref="A276" r:id="rId261" display="https://www.cbr.ru/hd_base/zcyc_params/zcyc/?DateTo=17.01.2017"/>
    <hyperlink ref="A277" r:id="rId262" display="https://www.cbr.ru/hd_base/zcyc_params/zcyc/?DateTo=16.01.2017"/>
    <hyperlink ref="A278" r:id="rId263" display="https://www.cbr.ru/hd_base/zcyc_params/zcyc/?DateTo=13.01.2017"/>
    <hyperlink ref="A279" r:id="rId264" display="https://www.cbr.ru/hd_base/zcyc_params/zcyc/?DateTo=12.01.2017"/>
    <hyperlink ref="A280" r:id="rId265" display="https://www.cbr.ru/hd_base/zcyc_params/zcyc/?DateTo=11.01.2017"/>
    <hyperlink ref="A281" r:id="rId266" display="https://www.cbr.ru/hd_base/zcyc_params/zcyc/?DateTo=10.01.2017"/>
    <hyperlink ref="A282" r:id="rId267" display="https://www.cbr.ru/hd_base/zcyc_params/zcyc/?DateTo=09.01.2017"/>
    <hyperlink ref="A283" r:id="rId268" display="https://www.cbr.ru/hd_base/zcyc_params/zcyc/?DateTo=06.01.2017"/>
    <hyperlink ref="A284" r:id="rId269" display="https://www.cbr.ru/hd_base/zcyc_params/zcyc/?DateTo=05.01.2017"/>
    <hyperlink ref="A285" r:id="rId270" display="https://www.cbr.ru/hd_base/zcyc_params/zcyc/?DateTo=04.01.2017"/>
    <hyperlink ref="A286" r:id="rId271" display="https://www.cbr.ru/hd_base/zcyc_params/zcyc/?DateTo=03.01.2017"/>
    <hyperlink ref="A287" r:id="rId272" display="https://www.cbr.ru/hd_base/zcyc_params/zcyc/?DateTo=30.12.2016"/>
    <hyperlink ref="A288" r:id="rId273" display="https://www.cbr.ru/hd_base/zcyc_params/zcyc/?DateTo=29.12.2016"/>
    <hyperlink ref="A289" r:id="rId274" display="https://www.cbr.ru/hd_base/zcyc_params/zcyc/?DateTo=28.12.2016"/>
    <hyperlink ref="A290" r:id="rId275" display="https://www.cbr.ru/hd_base/zcyc_params/zcyc/?DateTo=27.12.2016"/>
    <hyperlink ref="A291" r:id="rId276" display="https://www.cbr.ru/hd_base/zcyc_params/zcyc/?DateTo=26.12.2016"/>
    <hyperlink ref="A292" r:id="rId277" display="https://www.cbr.ru/hd_base/zcyc_params/zcyc/?DateTo=23.12.2016"/>
    <hyperlink ref="A293" r:id="rId278" display="https://www.cbr.ru/hd_base/zcyc_params/zcyc/?DateTo=22.12.2016"/>
    <hyperlink ref="A294" r:id="rId279" display="https://www.cbr.ru/hd_base/zcyc_params/zcyc/?DateTo=21.12.2016"/>
    <hyperlink ref="A295" r:id="rId280" display="https://www.cbr.ru/hd_base/zcyc_params/zcyc/?DateTo=20.12.2016"/>
    <hyperlink ref="A296" r:id="rId281" display="https://www.cbr.ru/hd_base/zcyc_params/zcyc/?DateTo=19.12.2016"/>
    <hyperlink ref="A297" r:id="rId282" display="https://www.cbr.ru/hd_base/zcyc_params/zcyc/?DateTo=16.12.2016"/>
    <hyperlink ref="A298" r:id="rId283" display="https://www.cbr.ru/hd_base/zcyc_params/zcyc/?DateTo=15.12.2016"/>
    <hyperlink ref="A299" r:id="rId284" display="https://www.cbr.ru/hd_base/zcyc_params/zcyc/?DateTo=14.12.2016"/>
    <hyperlink ref="A300" r:id="rId285" display="https://www.cbr.ru/hd_base/zcyc_params/zcyc/?DateTo=13.12.2016"/>
    <hyperlink ref="A301" r:id="rId286" display="https://www.cbr.ru/hd_base/zcyc_params/zcyc/?DateTo=12.12.2016"/>
    <hyperlink ref="A302" r:id="rId287" display="https://www.cbr.ru/hd_base/zcyc_params/zcyc/?DateTo=09.12.2016"/>
    <hyperlink ref="A303" r:id="rId288" display="https://www.cbr.ru/hd_base/zcyc_params/zcyc/?DateTo=08.12.2016"/>
    <hyperlink ref="A304" r:id="rId289" display="https://www.cbr.ru/hd_base/zcyc_params/zcyc/?DateTo=07.12.2016"/>
    <hyperlink ref="A305" r:id="rId290" display="https://www.cbr.ru/hd_base/zcyc_params/zcyc/?DateTo=06.12.2016"/>
    <hyperlink ref="A306" r:id="rId291" display="https://www.cbr.ru/hd_base/zcyc_params/zcyc/?DateTo=05.12.2016"/>
    <hyperlink ref="A307" r:id="rId292" display="https://www.cbr.ru/hd_base/zcyc_params/zcyc/?DateTo=02.12.2016"/>
    <hyperlink ref="A308" r:id="rId293" display="https://www.cbr.ru/hd_base/zcyc_params/zcyc/?DateTo=01.12.2016"/>
    <hyperlink ref="A309" r:id="rId294" display="https://www.cbr.ru/hd_base/zcyc_params/zcyc/?DateTo=30.11.2016"/>
    <hyperlink ref="A310" r:id="rId295" display="https://www.cbr.ru/hd_base/zcyc_params/zcyc/?DateTo=29.11.2016"/>
    <hyperlink ref="A311" r:id="rId296" display="https://www.cbr.ru/hd_base/zcyc_params/zcyc/?DateTo=28.11.2016"/>
    <hyperlink ref="A312" r:id="rId297" display="https://www.cbr.ru/hd_base/zcyc_params/zcyc/?DateTo=25.11.2016"/>
    <hyperlink ref="A313" r:id="rId298" display="https://www.cbr.ru/hd_base/zcyc_params/zcyc/?DateTo=24.11.2016"/>
    <hyperlink ref="A314" r:id="rId299" display="https://www.cbr.ru/hd_base/zcyc_params/zcyc/?DateTo=23.11.2016"/>
    <hyperlink ref="A315" r:id="rId300" display="https://www.cbr.ru/hd_base/zcyc_params/zcyc/?DateTo=22.11.2016"/>
    <hyperlink ref="A316" r:id="rId301" display="https://www.cbr.ru/hd_base/zcyc_params/zcyc/?DateTo=21.11.2016"/>
    <hyperlink ref="A317" r:id="rId302" display="https://www.cbr.ru/hd_base/zcyc_params/zcyc/?DateTo=18.11.2016"/>
    <hyperlink ref="A318" r:id="rId303" display="https://www.cbr.ru/hd_base/zcyc_params/zcyc/?DateTo=17.11.2016"/>
    <hyperlink ref="A319" r:id="rId304" display="https://www.cbr.ru/hd_base/zcyc_params/zcyc/?DateTo=16.11.2016"/>
    <hyperlink ref="A320" r:id="rId305" display="https://www.cbr.ru/hd_base/zcyc_params/zcyc/?DateTo=15.11.2016"/>
    <hyperlink ref="A321" r:id="rId306" display="https://www.cbr.ru/hd_base/zcyc_params/zcyc/?DateTo=14.11.2016"/>
    <hyperlink ref="A322" r:id="rId307" display="https://www.cbr.ru/hd_base/zcyc_params/zcyc/?DateTo=11.11.2016"/>
    <hyperlink ref="A323" r:id="rId308" display="https://www.cbr.ru/hd_base/zcyc_params/zcyc/?DateTo=10.11.2016"/>
    <hyperlink ref="A324" r:id="rId309" display="https://www.cbr.ru/hd_base/zcyc_params/zcyc/?DateTo=09.11.2016"/>
    <hyperlink ref="A325" r:id="rId310" display="https://www.cbr.ru/hd_base/zcyc_params/zcyc/?DateTo=08.11.2016"/>
    <hyperlink ref="A326" r:id="rId311" display="https://www.cbr.ru/hd_base/zcyc_params/zcyc/?DateTo=07.11.2016"/>
    <hyperlink ref="A327" r:id="rId312" display="https://www.cbr.ru/hd_base/zcyc_params/zcyc/?DateTo=03.11.2016"/>
    <hyperlink ref="A328" r:id="rId313" display="https://www.cbr.ru/hd_base/zcyc_params/zcyc/?DateTo=02.11.2016"/>
    <hyperlink ref="A329" r:id="rId314" display="https://www.cbr.ru/hd_base/zcyc_params/zcyc/?DateTo=01.11.2016"/>
    <hyperlink ref="A330" r:id="rId315" display="https://www.cbr.ru/hd_base/zcyc_params/zcyc/?DateTo=31.10.2016"/>
    <hyperlink ref="A331" r:id="rId316" display="https://www.cbr.ru/hd_base/zcyc_params/zcyc/?DateTo=28.10.2016"/>
    <hyperlink ref="A332" r:id="rId317" display="https://www.cbr.ru/hd_base/zcyc_params/zcyc/?DateTo=27.10.2016"/>
    <hyperlink ref="A333" r:id="rId318" display="https://www.cbr.ru/hd_base/zcyc_params/zcyc/?DateTo=26.10.2016"/>
    <hyperlink ref="A334" r:id="rId319" display="https://www.cbr.ru/hd_base/zcyc_params/zcyc/?DateTo=25.10.2016"/>
    <hyperlink ref="A335" r:id="rId320" display="https://www.cbr.ru/hd_base/zcyc_params/zcyc/?DateTo=24.10.2016"/>
    <hyperlink ref="A336" r:id="rId321" display="https://www.cbr.ru/hd_base/zcyc_params/zcyc/?DateTo=21.10.2016"/>
    <hyperlink ref="A337" r:id="rId322" display="https://www.cbr.ru/hd_base/zcyc_params/zcyc/?DateTo=20.10.2016"/>
    <hyperlink ref="A338" r:id="rId323" display="https://www.cbr.ru/hd_base/zcyc_params/zcyc/?DateTo=19.10.2016"/>
    <hyperlink ref="A339" r:id="rId324" display="https://www.cbr.ru/hd_base/zcyc_params/zcyc/?DateTo=18.10.2016"/>
    <hyperlink ref="A340" r:id="rId325" display="https://www.cbr.ru/hd_base/zcyc_params/zcyc/?DateTo=17.10.2016"/>
    <hyperlink ref="A341" r:id="rId326" display="https://www.cbr.ru/hd_base/zcyc_params/zcyc/?DateTo=14.10.2016"/>
    <hyperlink ref="A342" r:id="rId327" display="https://www.cbr.ru/hd_base/zcyc_params/zcyc/?DateTo=13.10.2016"/>
    <hyperlink ref="A343" r:id="rId328" display="https://www.cbr.ru/hd_base/zcyc_params/zcyc/?DateTo=12.10.2016"/>
    <hyperlink ref="A344" r:id="rId329" display="https://www.cbr.ru/hd_base/zcyc_params/zcyc/?DateTo=11.10.2016"/>
    <hyperlink ref="A345" r:id="rId330" display="https://www.cbr.ru/hd_base/zcyc_params/zcyc/?DateTo=10.10.2016"/>
    <hyperlink ref="A346" r:id="rId331" display="https://www.cbr.ru/hd_base/zcyc_params/zcyc/?DateTo=07.10.2016"/>
    <hyperlink ref="A347" r:id="rId332" display="https://www.cbr.ru/hd_base/zcyc_params/zcyc/?DateTo=06.10.2016"/>
    <hyperlink ref="A348" r:id="rId333" display="https://www.cbr.ru/hd_base/zcyc_params/zcyc/?DateTo=05.10.2016"/>
    <hyperlink ref="A349" r:id="rId334" display="https://www.cbr.ru/hd_base/zcyc_params/zcyc/?DateTo=04.10.2016"/>
    <hyperlink ref="A350" r:id="rId335" display="https://www.cbr.ru/hd_base/zcyc_params/zcyc/?DateTo=03.10.2016"/>
    <hyperlink ref="A351" r:id="rId336" display="https://www.cbr.ru/hd_base/zcyc_params/zcyc/?DateTo=30.09.2016"/>
    <hyperlink ref="A352" r:id="rId337" display="https://www.cbr.ru/hd_base/zcyc_params/zcyc/?DateTo=29.09.2016"/>
    <hyperlink ref="A353" r:id="rId338" display="https://www.cbr.ru/hd_base/zcyc_params/zcyc/?DateTo=28.09.2016"/>
    <hyperlink ref="A354" r:id="rId339" display="https://www.cbr.ru/hd_base/zcyc_params/zcyc/?DateTo=27.09.2016"/>
    <hyperlink ref="A355" r:id="rId340" display="https://www.cbr.ru/hd_base/zcyc_params/zcyc/?DateTo=26.09.2016"/>
    <hyperlink ref="A356" r:id="rId341" display="https://www.cbr.ru/hd_base/zcyc_params/zcyc/?DateTo=23.09.2016"/>
    <hyperlink ref="A357" r:id="rId342" display="https://www.cbr.ru/hd_base/zcyc_params/zcyc/?DateTo=22.09.2016"/>
    <hyperlink ref="A358" r:id="rId343" display="https://www.cbr.ru/hd_base/zcyc_params/zcyc/?DateTo=21.09.2016"/>
    <hyperlink ref="A359" r:id="rId344" display="https://www.cbr.ru/hd_base/zcyc_params/zcyc/?DateTo=20.09.2016"/>
    <hyperlink ref="A360" r:id="rId345" display="https://www.cbr.ru/hd_base/zcyc_params/zcyc/?DateTo=19.09.2016"/>
    <hyperlink ref="A361" r:id="rId346" display="https://www.cbr.ru/hd_base/zcyc_params/zcyc/?DateTo=16.09.2016"/>
    <hyperlink ref="A362" r:id="rId347" display="https://www.cbr.ru/hd_base/zcyc_params/zcyc/?DateTo=15.09.2016"/>
    <hyperlink ref="A363" r:id="rId348" display="https://www.cbr.ru/hd_base/zcyc_params/zcyc/?DateTo=14.09.2016"/>
    <hyperlink ref="A364" r:id="rId349" display="https://www.cbr.ru/hd_base/zcyc_params/zcyc/?DateTo=13.09.2016"/>
    <hyperlink ref="A365" r:id="rId350" display="https://www.cbr.ru/hd_base/zcyc_params/zcyc/?DateTo=12.09.2016"/>
    <hyperlink ref="A366" r:id="rId351" display="https://www.cbr.ru/hd_base/zcyc_params/zcyc/?DateTo=09.09.2016"/>
    <hyperlink ref="A367" r:id="rId352" display="https://www.cbr.ru/hd_base/zcyc_params/zcyc/?DateTo=08.09.2016"/>
    <hyperlink ref="A368" r:id="rId353" display="https://www.cbr.ru/hd_base/zcyc_params/zcyc/?DateTo=07.09.2016"/>
    <hyperlink ref="A369" r:id="rId354" display="https://www.cbr.ru/hd_base/zcyc_params/zcyc/?DateTo=06.09.2016"/>
    <hyperlink ref="A370" r:id="rId355" display="https://www.cbr.ru/hd_base/zcyc_params/zcyc/?DateTo=05.09.2016"/>
    <hyperlink ref="A371" r:id="rId356" display="https://www.cbr.ru/hd_base/zcyc_params/zcyc/?DateTo=02.09.2016"/>
    <hyperlink ref="A372" r:id="rId357" display="https://www.cbr.ru/hd_base/zcyc_params/zcyc/?DateTo=01.09.2016"/>
    <hyperlink ref="A373" r:id="rId358" display="https://www.cbr.ru/hd_base/zcyc_params/zcyc/?DateTo=31.08.2016"/>
    <hyperlink ref="A374" r:id="rId359" display="https://www.cbr.ru/hd_base/zcyc_params/zcyc/?DateTo=30.08.2016"/>
    <hyperlink ref="A375" r:id="rId360" display="https://www.cbr.ru/hd_base/zcyc_params/zcyc/?DateTo=29.08.2016"/>
    <hyperlink ref="A376" r:id="rId361" display="https://www.cbr.ru/hd_base/zcyc_params/zcyc/?DateTo=26.08.2016"/>
    <hyperlink ref="A377" r:id="rId362" display="https://www.cbr.ru/hd_base/zcyc_params/zcyc/?DateTo=25.08.2016"/>
    <hyperlink ref="A378" r:id="rId363" display="https://www.cbr.ru/hd_base/zcyc_params/zcyc/?DateTo=24.08.2016"/>
    <hyperlink ref="A379" r:id="rId364" display="https://www.cbr.ru/hd_base/zcyc_params/zcyc/?DateTo=23.08.2016"/>
    <hyperlink ref="A380" r:id="rId365" display="https://www.cbr.ru/hd_base/zcyc_params/zcyc/?DateTo=22.08.2016"/>
    <hyperlink ref="A381" r:id="rId366" display="https://www.cbr.ru/hd_base/zcyc_params/zcyc/?DateTo=19.08.2016"/>
    <hyperlink ref="A382" r:id="rId367" display="https://www.cbr.ru/hd_base/zcyc_params/zcyc/?DateTo=18.08.2016"/>
    <hyperlink ref="A383" r:id="rId368" display="https://www.cbr.ru/hd_base/zcyc_params/zcyc/?DateTo=17.08.2016"/>
    <hyperlink ref="A384" r:id="rId369" display="https://www.cbr.ru/hd_base/zcyc_params/zcyc/?DateTo=16.08.2016"/>
    <hyperlink ref="A385" r:id="rId370" display="https://www.cbr.ru/hd_base/zcyc_params/zcyc/?DateTo=15.08.2016"/>
    <hyperlink ref="A386" r:id="rId371" display="https://www.cbr.ru/hd_base/zcyc_params/zcyc/?DateTo=12.08.2016"/>
    <hyperlink ref="A387" r:id="rId372" display="https://www.cbr.ru/hd_base/zcyc_params/zcyc/?DateTo=11.08.2016"/>
    <hyperlink ref="A388" r:id="rId373" display="https://www.cbr.ru/hd_base/zcyc_params/zcyc/?DateTo=10.08.2016"/>
    <hyperlink ref="A389" r:id="rId374" display="https://www.cbr.ru/hd_base/zcyc_params/zcyc/?DateTo=09.08.2016"/>
    <hyperlink ref="A390" r:id="rId375" display="https://www.cbr.ru/hd_base/zcyc_params/zcyc/?DateTo=08.08.2016"/>
    <hyperlink ref="A391" r:id="rId376" display="https://www.cbr.ru/hd_base/zcyc_params/zcyc/?DateTo=05.08.2016"/>
    <hyperlink ref="A392" r:id="rId377" display="https://www.cbr.ru/hd_base/zcyc_params/zcyc/?DateTo=04.08.2016"/>
    <hyperlink ref="A393" r:id="rId378" display="https://www.cbr.ru/hd_base/zcyc_params/zcyc/?DateTo=03.08.2016"/>
    <hyperlink ref="A394" r:id="rId379" display="https://www.cbr.ru/hd_base/zcyc_params/zcyc/?DateTo=02.08.2016"/>
    <hyperlink ref="A395" r:id="rId380" display="https://www.cbr.ru/hd_base/zcyc_params/zcyc/?DateTo=01.08.2016"/>
    <hyperlink ref="A396" r:id="rId381" display="https://www.cbr.ru/hd_base/zcyc_params/zcyc/?DateTo=29.07.2016"/>
    <hyperlink ref="A397" r:id="rId382" display="https://www.cbr.ru/hd_base/zcyc_params/zcyc/?DateTo=28.07.2016"/>
    <hyperlink ref="A398" r:id="rId383" display="https://www.cbr.ru/hd_base/zcyc_params/zcyc/?DateTo=27.07.2016"/>
    <hyperlink ref="A399" r:id="rId384" display="https://www.cbr.ru/hd_base/zcyc_params/zcyc/?DateTo=26.07.2016"/>
    <hyperlink ref="A400" r:id="rId385" display="https://www.cbr.ru/hd_base/zcyc_params/zcyc/?DateTo=25.07.2016"/>
    <hyperlink ref="A401" r:id="rId386" display="https://www.cbr.ru/hd_base/zcyc_params/zcyc/?DateTo=22.07.2016"/>
    <hyperlink ref="A402" r:id="rId387" display="https://www.cbr.ru/hd_base/zcyc_params/zcyc/?DateTo=21.07.2016"/>
    <hyperlink ref="A403" r:id="rId388" display="https://www.cbr.ru/hd_base/zcyc_params/zcyc/?DateTo=20.07.2016"/>
    <hyperlink ref="A404" r:id="rId389" display="https://www.cbr.ru/hd_base/zcyc_params/zcyc/?DateTo=19.07.2016"/>
    <hyperlink ref="A405" r:id="rId390" display="https://www.cbr.ru/hd_base/zcyc_params/zcyc/?DateTo=18.07.2016"/>
    <hyperlink ref="A406" r:id="rId391" display="https://www.cbr.ru/hd_base/zcyc_params/zcyc/?DateTo=15.07.2016"/>
    <hyperlink ref="A407" r:id="rId392" display="https://www.cbr.ru/hd_base/zcyc_params/zcyc/?DateTo=14.07.2016"/>
    <hyperlink ref="A408" r:id="rId393" display="https://www.cbr.ru/hd_base/zcyc_params/zcyc/?DateTo=13.07.2016"/>
    <hyperlink ref="A409" r:id="rId394" display="https://www.cbr.ru/hd_base/zcyc_params/zcyc/?DateTo=12.07.2016"/>
    <hyperlink ref="A410" r:id="rId395" display="https://www.cbr.ru/hd_base/zcyc_params/zcyc/?DateTo=11.07.2016"/>
    <hyperlink ref="A411" r:id="rId396" display="https://www.cbr.ru/hd_base/zcyc_params/zcyc/?DateTo=08.07.2016"/>
    <hyperlink ref="A412" r:id="rId397" display="https://www.cbr.ru/hd_base/zcyc_params/zcyc/?DateTo=07.07.2016"/>
    <hyperlink ref="A413" r:id="rId398" display="https://www.cbr.ru/hd_base/zcyc_params/zcyc/?DateTo=06.07.2016"/>
    <hyperlink ref="A414" r:id="rId399" display="https://www.cbr.ru/hd_base/zcyc_params/zcyc/?DateTo=05.07.2016"/>
    <hyperlink ref="A415" r:id="rId400" display="https://www.cbr.ru/hd_base/zcyc_params/zcyc/?DateTo=04.07.2016"/>
    <hyperlink ref="A416" r:id="rId401" display="https://www.cbr.ru/hd_base/zcyc_params/zcyc/?DateTo=01.07.2016"/>
    <hyperlink ref="A417" r:id="rId402" display="https://www.cbr.ru/hd_base/zcyc_params/zcyc/?DateTo=30.06.2016"/>
    <hyperlink ref="A418" r:id="rId403" display="https://www.cbr.ru/hd_base/zcyc_params/zcyc/?DateTo=29.06.2016"/>
    <hyperlink ref="A419" r:id="rId404" display="https://www.cbr.ru/hd_base/zcyc_params/zcyc/?DateTo=28.06.2016"/>
    <hyperlink ref="A420" r:id="rId405" display="https://www.cbr.ru/hd_base/zcyc_params/zcyc/?DateTo=27.06.2016"/>
    <hyperlink ref="A421" r:id="rId406" display="https://www.cbr.ru/hd_base/zcyc_params/zcyc/?DateTo=24.06.2016"/>
    <hyperlink ref="A422" r:id="rId407" display="https://www.cbr.ru/hd_base/zcyc_params/zcyc/?DateTo=23.06.2016"/>
    <hyperlink ref="A423" r:id="rId408" display="https://www.cbr.ru/hd_base/zcyc_params/zcyc/?DateTo=22.06.2016"/>
    <hyperlink ref="A424" r:id="rId409" display="https://www.cbr.ru/hd_base/zcyc_params/zcyc/?DateTo=21.06.2016"/>
    <hyperlink ref="A425" r:id="rId410" display="https://www.cbr.ru/hd_base/zcyc_params/zcyc/?DateTo=20.06.2016"/>
    <hyperlink ref="A426" r:id="rId411" display="https://www.cbr.ru/hd_base/zcyc_params/zcyc/?DateTo=17.06.2016"/>
    <hyperlink ref="A427" r:id="rId412" display="https://www.cbr.ru/hd_base/zcyc_params/zcyc/?DateTo=16.06.2016"/>
    <hyperlink ref="A428" r:id="rId413" display="https://www.cbr.ru/hd_base/zcyc_params/zcyc/?DateTo=15.06.2016"/>
    <hyperlink ref="A429" r:id="rId414" display="https://www.cbr.ru/hd_base/zcyc_params/zcyc/?DateTo=14.06.2016"/>
    <hyperlink ref="A430" r:id="rId415" display="https://www.cbr.ru/hd_base/zcyc_params/zcyc/?DateTo=10.06.2016"/>
    <hyperlink ref="A431" r:id="rId416" display="https://www.cbr.ru/hd_base/zcyc_params/zcyc/?DateTo=09.06.2016"/>
    <hyperlink ref="A432" r:id="rId417" display="https://www.cbr.ru/hd_base/zcyc_params/zcyc/?DateTo=08.06.2016"/>
    <hyperlink ref="A433" r:id="rId418" display="https://www.cbr.ru/hd_base/zcyc_params/zcyc/?DateTo=07.06.2016"/>
    <hyperlink ref="A434" r:id="rId419" display="https://www.cbr.ru/hd_base/zcyc_params/zcyc/?DateTo=06.06.2016"/>
    <hyperlink ref="A435" r:id="rId420" display="https://www.cbr.ru/hd_base/zcyc_params/zcyc/?DateTo=03.06.2016"/>
    <hyperlink ref="A436" r:id="rId421" display="https://www.cbr.ru/hd_base/zcyc_params/zcyc/?DateTo=02.06.2016"/>
    <hyperlink ref="A437" r:id="rId422" display="https://www.cbr.ru/hd_base/zcyc_params/zcyc/?DateTo=01.06.2016"/>
    <hyperlink ref="A438" r:id="rId423" display="https://www.cbr.ru/hd_base/zcyc_params/zcyc/?DateTo=31.05.2016"/>
    <hyperlink ref="A439" r:id="rId424" display="https://www.cbr.ru/hd_base/zcyc_params/zcyc/?DateTo=30.05.2016"/>
    <hyperlink ref="A440" r:id="rId425" display="https://www.cbr.ru/hd_base/zcyc_params/zcyc/?DateTo=27.05.2016"/>
    <hyperlink ref="A441" r:id="rId426" display="https://www.cbr.ru/hd_base/zcyc_params/zcyc/?DateTo=26.05.2016"/>
    <hyperlink ref="A442" r:id="rId427" display="https://www.cbr.ru/hd_base/zcyc_params/zcyc/?DateTo=25.05.2016"/>
    <hyperlink ref="A443" r:id="rId428" display="https://www.cbr.ru/hd_base/zcyc_params/zcyc/?DateTo=24.05.2016"/>
    <hyperlink ref="A444" r:id="rId429" display="https://www.cbr.ru/hd_base/zcyc_params/zcyc/?DateTo=23.05.2016"/>
    <hyperlink ref="A445" r:id="rId430" display="https://www.cbr.ru/hd_base/zcyc_params/zcyc/?DateTo=20.05.2016"/>
    <hyperlink ref="A446" r:id="rId431" display="https://www.cbr.ru/hd_base/zcyc_params/zcyc/?DateTo=19.05.2016"/>
    <hyperlink ref="A447" r:id="rId432" display="https://www.cbr.ru/hd_base/zcyc_params/zcyc/?DateTo=18.05.2016"/>
    <hyperlink ref="A448" r:id="rId433" display="https://www.cbr.ru/hd_base/zcyc_params/zcyc/?DateTo=17.05.2016"/>
    <hyperlink ref="A449" r:id="rId434" display="https://www.cbr.ru/hd_base/zcyc_params/zcyc/?DateTo=16.05.2016"/>
    <hyperlink ref="A450" r:id="rId435" display="https://www.cbr.ru/hd_base/zcyc_params/zcyc/?DateTo=13.05.2016"/>
    <hyperlink ref="A451" r:id="rId436" display="https://www.cbr.ru/hd_base/zcyc_params/zcyc/?DateTo=12.05.2016"/>
    <hyperlink ref="A452" r:id="rId437" display="https://www.cbr.ru/hd_base/zcyc_params/zcyc/?DateTo=11.05.2016"/>
    <hyperlink ref="A453" r:id="rId438" display="https://www.cbr.ru/hd_base/zcyc_params/zcyc/?DateTo=10.05.2016"/>
    <hyperlink ref="A454" r:id="rId439" display="https://www.cbr.ru/hd_base/zcyc_params/zcyc/?DateTo=06.05.2016"/>
    <hyperlink ref="A455" r:id="rId440" display="https://www.cbr.ru/hd_base/zcyc_params/zcyc/?DateTo=05.05.2016"/>
    <hyperlink ref="A456" r:id="rId441" display="https://www.cbr.ru/hd_base/zcyc_params/zcyc/?DateTo=04.05.2016"/>
    <hyperlink ref="A457" r:id="rId442" display="https://www.cbr.ru/hd_base/zcyc_params/zcyc/?DateTo=29.04.2016"/>
    <hyperlink ref="A458" r:id="rId443" display="https://www.cbr.ru/hd_base/zcyc_params/zcyc/?DateTo=28.04.2016"/>
    <hyperlink ref="A459" r:id="rId444" display="https://www.cbr.ru/hd_base/zcyc_params/zcyc/?DateTo=27.04.2016"/>
    <hyperlink ref="A460" r:id="rId445" display="https://www.cbr.ru/hd_base/zcyc_params/zcyc/?DateTo=26.04.2016"/>
    <hyperlink ref="A461" r:id="rId446" display="https://www.cbr.ru/hd_base/zcyc_params/zcyc/?DateTo=25.04.2016"/>
    <hyperlink ref="A462" r:id="rId447" display="https://www.cbr.ru/hd_base/zcyc_params/zcyc/?DateTo=22.04.2016"/>
    <hyperlink ref="A463" r:id="rId448" display="https://www.cbr.ru/hd_base/zcyc_params/zcyc/?DateTo=21.04.2016"/>
    <hyperlink ref="A464" r:id="rId449" display="https://www.cbr.ru/hd_base/zcyc_params/zcyc/?DateTo=20.04.2016"/>
    <hyperlink ref="A465" r:id="rId450" display="https://www.cbr.ru/hd_base/zcyc_params/zcyc/?DateTo=19.04.2016"/>
    <hyperlink ref="A466" r:id="rId451" display="https://www.cbr.ru/hd_base/zcyc_params/zcyc/?DateTo=18.04.2016"/>
    <hyperlink ref="A467" r:id="rId452" display="https://www.cbr.ru/hd_base/zcyc_params/zcyc/?DateTo=15.04.2016"/>
    <hyperlink ref="A468" r:id="rId453" display="https://www.cbr.ru/hd_base/zcyc_params/zcyc/?DateTo=14.04.2016"/>
    <hyperlink ref="A469" r:id="rId454" display="https://www.cbr.ru/hd_base/zcyc_params/zcyc/?DateTo=13.04.2016"/>
    <hyperlink ref="A470" r:id="rId455" display="https://www.cbr.ru/hd_base/zcyc_params/zcyc/?DateTo=12.04.2016"/>
    <hyperlink ref="A471" r:id="rId456" display="https://www.cbr.ru/hd_base/zcyc_params/zcyc/?DateTo=11.04.2016"/>
    <hyperlink ref="A472" r:id="rId457" display="https://www.cbr.ru/hd_base/zcyc_params/zcyc/?DateTo=08.04.2016"/>
    <hyperlink ref="A473" r:id="rId458" display="https://www.cbr.ru/hd_base/zcyc_params/zcyc/?DateTo=07.04.2016"/>
    <hyperlink ref="A474" r:id="rId459" display="https://www.cbr.ru/hd_base/zcyc_params/zcyc/?DateTo=06.04.2016"/>
    <hyperlink ref="A475" r:id="rId460" display="https://www.cbr.ru/hd_base/zcyc_params/zcyc/?DateTo=05.04.2016"/>
    <hyperlink ref="A476" r:id="rId461" display="https://www.cbr.ru/hd_base/zcyc_params/zcyc/?DateTo=04.04.2016"/>
    <hyperlink ref="A477" r:id="rId462" display="https://www.cbr.ru/hd_base/zcyc_params/zcyc/?DateTo=01.04.2016"/>
    <hyperlink ref="A478" r:id="rId463" display="https://www.cbr.ru/hd_base/zcyc_params/zcyc/?DateTo=31.03.2016"/>
    <hyperlink ref="A479" r:id="rId464" display="https://www.cbr.ru/hd_base/zcyc_params/zcyc/?DateTo=30.03.2016"/>
    <hyperlink ref="A480" r:id="rId465" display="https://www.cbr.ru/hd_base/zcyc_params/zcyc/?DateTo=29.03.2016"/>
    <hyperlink ref="A481" r:id="rId466" display="https://www.cbr.ru/hd_base/zcyc_params/zcyc/?DateTo=28.03.2016"/>
    <hyperlink ref="A482" r:id="rId467" display="https://www.cbr.ru/hd_base/zcyc_params/zcyc/?DateTo=25.03.2016"/>
    <hyperlink ref="A483" r:id="rId468" display="https://www.cbr.ru/hd_base/zcyc_params/zcyc/?DateTo=24.03.2016"/>
    <hyperlink ref="A484" r:id="rId469" display="https://www.cbr.ru/hd_base/zcyc_params/zcyc/?DateTo=23.03.2016"/>
    <hyperlink ref="A485" r:id="rId470" display="https://www.cbr.ru/hd_base/zcyc_params/zcyc/?DateTo=22.03.2016"/>
    <hyperlink ref="A486" r:id="rId471" display="https://www.cbr.ru/hd_base/zcyc_params/zcyc/?DateTo=21.03.2016"/>
    <hyperlink ref="A487" r:id="rId472" display="https://www.cbr.ru/hd_base/zcyc_params/zcyc/?DateTo=18.03.2016"/>
    <hyperlink ref="A488" r:id="rId473" display="https://www.cbr.ru/hd_base/zcyc_params/zcyc/?DateTo=17.03.2016"/>
    <hyperlink ref="A489" r:id="rId474" display="https://www.cbr.ru/hd_base/zcyc_params/zcyc/?DateTo=16.03.2016"/>
    <hyperlink ref="A490" r:id="rId475" display="https://www.cbr.ru/hd_base/zcyc_params/zcyc/?DateTo=15.03.2016"/>
    <hyperlink ref="A491" r:id="rId476" display="https://www.cbr.ru/hd_base/zcyc_params/zcyc/?DateTo=14.03.2016"/>
    <hyperlink ref="A492" r:id="rId477" display="https://www.cbr.ru/hd_base/zcyc_params/zcyc/?DateTo=11.03.2016"/>
    <hyperlink ref="A493" r:id="rId478" display="https://www.cbr.ru/hd_base/zcyc_params/zcyc/?DateTo=10.03.2016"/>
    <hyperlink ref="A494" r:id="rId479" display="https://www.cbr.ru/hd_base/zcyc_params/zcyc/?DateTo=09.03.2016"/>
    <hyperlink ref="A495" r:id="rId480" display="https://www.cbr.ru/hd_base/zcyc_params/zcyc/?DateTo=07.03.2016"/>
    <hyperlink ref="A496" r:id="rId481" display="https://www.cbr.ru/hd_base/zcyc_params/zcyc/?DateTo=04.03.2016"/>
    <hyperlink ref="A497" r:id="rId482" display="https://www.cbr.ru/hd_base/zcyc_params/zcyc/?DateTo=03.03.2016"/>
    <hyperlink ref="A498" r:id="rId483" display="https://www.cbr.ru/hd_base/zcyc_params/zcyc/?DateTo=02.03.2016"/>
    <hyperlink ref="A499" r:id="rId484" display="https://www.cbr.ru/hd_base/zcyc_params/zcyc/?DateTo=01.03.2016"/>
    <hyperlink ref="A500" r:id="rId485" display="https://www.cbr.ru/hd_base/zcyc_params/zcyc/?DateTo=29.02.2016"/>
    <hyperlink ref="A501" r:id="rId486" display="https://www.cbr.ru/hd_base/zcyc_params/zcyc/?DateTo=26.02.2016"/>
    <hyperlink ref="A502" r:id="rId487" display="https://www.cbr.ru/hd_base/zcyc_params/zcyc/?DateTo=25.02.2016"/>
    <hyperlink ref="A503" r:id="rId488" display="https://www.cbr.ru/hd_base/zcyc_params/zcyc/?DateTo=24.02.2016"/>
    <hyperlink ref="A504" r:id="rId489" display="https://www.cbr.ru/hd_base/zcyc_params/zcyc/?DateTo=22.02.2016"/>
    <hyperlink ref="A505" r:id="rId490" display="https://www.cbr.ru/hd_base/zcyc_params/zcyc/?DateTo=20.02.2016"/>
    <hyperlink ref="A506" r:id="rId491" display="https://www.cbr.ru/hd_base/zcyc_params/zcyc/?DateTo=19.02.2016"/>
    <hyperlink ref="A507" r:id="rId492" display="https://www.cbr.ru/hd_base/zcyc_params/zcyc/?DateTo=18.02.2016"/>
    <hyperlink ref="A508" r:id="rId493" display="https://www.cbr.ru/hd_base/zcyc_params/zcyc/?DateTo=17.02.2016"/>
    <hyperlink ref="A509" r:id="rId494" display="https://www.cbr.ru/hd_base/zcyc_params/zcyc/?DateTo=16.02.2016"/>
    <hyperlink ref="A510" r:id="rId495" display="https://www.cbr.ru/hd_base/zcyc_params/zcyc/?DateTo=15.02.2016"/>
    <hyperlink ref="A511" r:id="rId496" display="https://www.cbr.ru/hd_base/zcyc_params/zcyc/?DateTo=12.02.2016"/>
    <hyperlink ref="A512" r:id="rId497" display="https://www.cbr.ru/hd_base/zcyc_params/zcyc/?DateTo=11.02.2016"/>
    <hyperlink ref="A513" r:id="rId498" display="https://www.cbr.ru/hd_base/zcyc_params/zcyc/?DateTo=10.02.2016"/>
    <hyperlink ref="A514" r:id="rId499" display="https://www.cbr.ru/hd_base/zcyc_params/zcyc/?DateTo=09.02.2016"/>
    <hyperlink ref="A515" r:id="rId500" display="https://www.cbr.ru/hd_base/zcyc_params/zcyc/?DateTo=08.02.2016"/>
    <hyperlink ref="A516" r:id="rId501" display="https://www.cbr.ru/hd_base/zcyc_params/zcyc/?DateTo=05.02.2016"/>
    <hyperlink ref="A517" r:id="rId502" display="https://www.cbr.ru/hd_base/zcyc_params/zcyc/?DateTo=04.02.2016"/>
    <hyperlink ref="A518" r:id="rId503" display="https://www.cbr.ru/hd_base/zcyc_params/zcyc/?DateTo=03.02.2016"/>
    <hyperlink ref="A519" r:id="rId504" display="https://www.cbr.ru/hd_base/zcyc_params/zcyc/?DateTo=02.02.2016"/>
    <hyperlink ref="A520" r:id="rId505" display="https://www.cbr.ru/hd_base/zcyc_params/zcyc/?DateTo=01.02.201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519"/>
  <sheetViews>
    <sheetView workbookViewId="0">
      <selection activeCell="F33" sqref="F33"/>
    </sheetView>
  </sheetViews>
  <sheetFormatPr defaultColWidth="14.42578125" defaultRowHeight="15" customHeight="1"/>
  <cols>
    <col min="1" max="1" width="33.7109375" customWidth="1"/>
    <col min="5" max="5" width="25.140625" customWidth="1"/>
    <col min="6" max="6" width="25.85546875" customWidth="1"/>
    <col min="7" max="7" width="23.7109375" customWidth="1"/>
  </cols>
  <sheetData>
    <row r="1" spans="1:9">
      <c r="A1" s="181" t="s">
        <v>175</v>
      </c>
    </row>
    <row r="3" spans="1:9">
      <c r="A3" s="182" t="s">
        <v>176</v>
      </c>
      <c r="B3" s="104">
        <v>3</v>
      </c>
    </row>
    <row r="4" spans="1:9">
      <c r="A4" s="183" t="s">
        <v>177</v>
      </c>
      <c r="B4" s="184">
        <v>0.02</v>
      </c>
    </row>
    <row r="5" spans="1:9">
      <c r="A5" s="183" t="s">
        <v>178</v>
      </c>
      <c r="B5" s="185">
        <v>1</v>
      </c>
    </row>
    <row r="6" spans="1:9">
      <c r="A6" s="183" t="s">
        <v>179</v>
      </c>
      <c r="B6" s="186" t="s">
        <v>180</v>
      </c>
    </row>
    <row r="8" spans="1:9">
      <c r="A8" s="183" t="s">
        <v>181</v>
      </c>
      <c r="B8" s="187">
        <v>1</v>
      </c>
      <c r="C8" s="187">
        <v>2</v>
      </c>
      <c r="D8" s="104">
        <v>3</v>
      </c>
    </row>
    <row r="9" spans="1:9">
      <c r="A9" s="183" t="s">
        <v>182</v>
      </c>
      <c r="B9" s="187">
        <v>1</v>
      </c>
      <c r="C9" s="187">
        <v>2</v>
      </c>
      <c r="D9" s="104">
        <v>3</v>
      </c>
    </row>
    <row r="10" spans="1:9">
      <c r="A10" s="183" t="s">
        <v>183</v>
      </c>
      <c r="B10" s="188" t="s">
        <v>180</v>
      </c>
      <c r="C10" s="188" t="s">
        <v>180</v>
      </c>
      <c r="D10" s="188" t="s">
        <v>180</v>
      </c>
    </row>
    <row r="11" spans="1:9">
      <c r="A11" s="183" t="s">
        <v>185</v>
      </c>
      <c r="B11" s="186">
        <f t="shared" ref="B11:D11" si="0">$B$6*$B$4/$B$5</f>
        <v>2</v>
      </c>
      <c r="C11" s="186">
        <f t="shared" si="0"/>
        <v>2</v>
      </c>
      <c r="D11" s="186">
        <f t="shared" si="0"/>
        <v>2</v>
      </c>
    </row>
    <row r="12" spans="1:9">
      <c r="A12" s="183" t="s">
        <v>186</v>
      </c>
      <c r="B12" s="189">
        <f t="shared" ref="B12:C12" si="1">B11</f>
        <v>2</v>
      </c>
      <c r="C12" s="186">
        <f t="shared" si="1"/>
        <v>2</v>
      </c>
      <c r="D12" s="190">
        <f>D11+B10</f>
        <v>102</v>
      </c>
    </row>
    <row r="14" spans="1:9">
      <c r="A14" s="191" t="s">
        <v>188</v>
      </c>
      <c r="B14" s="292" t="s">
        <v>189</v>
      </c>
      <c r="C14" s="224"/>
      <c r="D14" s="225"/>
      <c r="E14" s="191" t="s">
        <v>190</v>
      </c>
      <c r="F14" s="191" t="s">
        <v>195</v>
      </c>
      <c r="G14" s="173" t="s">
        <v>192</v>
      </c>
      <c r="H14" s="174" t="s">
        <v>193</v>
      </c>
      <c r="I14" s="174" t="s">
        <v>194</v>
      </c>
    </row>
    <row r="15" spans="1:9">
      <c r="A15" s="192">
        <v>43131</v>
      </c>
      <c r="B15" s="7">
        <f>EXP(-'Yield curve'!B8*$B$9/100)</f>
        <v>0.93472772061602749</v>
      </c>
      <c r="C15" s="7">
        <f>EXP(-'Yield curve'!C8*$C$9/100)</f>
        <v>0.8731918393784367</v>
      </c>
      <c r="D15" s="60">
        <f>EXP(-'Yield curve'!D8*$D$9/100)</f>
        <v>0.81521776916807387</v>
      </c>
      <c r="E15" s="178">
        <f t="shared" ref="E15:E519" si="2">SUMPRODUCT(B15:D15,$B$12:$D$12)</f>
        <v>86.768051575132475</v>
      </c>
      <c r="F15" s="60">
        <f t="shared" ref="F15:F519" si="3">SUMPRODUCT(B15:D15,$B$12:$D$12,$B$9:$D$9)/E15</f>
        <v>2.9367820936203541</v>
      </c>
      <c r="G15" s="60">
        <f>-F15*(Bonds!X5/100)*(1/(1+(Bonds!D5/100)))</f>
        <v>5.4990770407647635E-4</v>
      </c>
      <c r="H15" s="60">
        <f>-F15*Bonds!$AS$8</f>
        <v>-0.45983417466513421</v>
      </c>
      <c r="I15" s="60">
        <f t="shared" ref="I15:I519" si="4">H15*SQRT(10)</f>
        <v>-1.4541233379255185</v>
      </c>
    </row>
    <row r="16" spans="1:9">
      <c r="A16" s="192">
        <v>43130</v>
      </c>
      <c r="B16" s="7">
        <f>EXP(-'Yield curve'!B9*$B$9/100)</f>
        <v>0.93482119806188357</v>
      </c>
      <c r="C16" s="7">
        <f>EXP(-'Yield curve'!C9*$C$9/100)</f>
        <v>0.87301721847323355</v>
      </c>
      <c r="D16" s="60">
        <f>EXP(-'Yield curve'!D9*$D$9/100)</f>
        <v>0.814728785216428</v>
      </c>
      <c r="E16" s="178">
        <f t="shared" si="2"/>
        <v>86.718012925145899</v>
      </c>
      <c r="F16" s="60">
        <f t="shared" si="3"/>
        <v>2.9367453307085243</v>
      </c>
      <c r="G16" s="60">
        <f>-F16*(Bonds!X6/100)*(1/(1+(Bonds!D6/100)))</f>
        <v>1.9242925503098148E-3</v>
      </c>
      <c r="H16" s="60">
        <f>-F16*Bonds!$AS$8</f>
        <v>-0.45982841841809896</v>
      </c>
      <c r="I16" s="60">
        <f t="shared" si="4"/>
        <v>-1.4541051350741125</v>
      </c>
    </row>
    <row r="17" spans="1:9">
      <c r="A17" s="192">
        <v>43129</v>
      </c>
      <c r="B17" s="7">
        <f>EXP(-'Yield curve'!B10*$B$9/100)</f>
        <v>0.93426047357721353</v>
      </c>
      <c r="C17" s="7">
        <f>EXP(-'Yield curve'!C10*$C$9/100)</f>
        <v>0.8716215077899746</v>
      </c>
      <c r="D17" s="60">
        <f>EXP(-'Yield curve'!D10*$D$9/100)</f>
        <v>0.81301964998757104</v>
      </c>
      <c r="E17" s="178">
        <f t="shared" si="2"/>
        <v>86.539768261466619</v>
      </c>
      <c r="F17" s="60">
        <f t="shared" si="3"/>
        <v>2.9366732194922114</v>
      </c>
      <c r="G17" s="60">
        <f>-F17*(Bonds!X7/100)*(1/(1+(Bonds!D7/100)))</f>
        <v>0</v>
      </c>
      <c r="H17" s="60">
        <f>-F17*Bonds!$AS$8</f>
        <v>-0.4598171274197953</v>
      </c>
      <c r="I17" s="60">
        <f t="shared" si="4"/>
        <v>-1.4540694298024159</v>
      </c>
    </row>
    <row r="18" spans="1:9">
      <c r="A18" s="192">
        <v>43126</v>
      </c>
      <c r="B18" s="7">
        <f>EXP(-'Yield curve'!B11*$B$9/100)</f>
        <v>0.93482119806188357</v>
      </c>
      <c r="C18" s="7">
        <f>EXP(-'Yield curve'!C11*$C$9/100)</f>
        <v>0.87214463761790306</v>
      </c>
      <c r="D18" s="60">
        <f>EXP(-'Yield curve'!D11*$D$9/100)</f>
        <v>0.81301964998757104</v>
      </c>
      <c r="E18" s="178">
        <f t="shared" si="2"/>
        <v>86.541935970091828</v>
      </c>
      <c r="F18" s="60">
        <f t="shared" si="3"/>
        <v>2.9366367991885638</v>
      </c>
      <c r="G18" s="60">
        <f>-F18*(Bonds!X8/100)*(1/(1+(Bonds!D8/100)))</f>
        <v>-1.648252646878534E-3</v>
      </c>
      <c r="H18" s="60">
        <f>-F18*Bonds!$AS$8</f>
        <v>-0.4598114248175133</v>
      </c>
      <c r="I18" s="60">
        <f t="shared" si="4"/>
        <v>-1.4540513965906148</v>
      </c>
    </row>
    <row r="19" spans="1:9">
      <c r="A19" s="192">
        <v>43125</v>
      </c>
      <c r="B19" s="7">
        <f>EXP(-'Yield curve'!B12*$B$9/100)</f>
        <v>0.93510168649246306</v>
      </c>
      <c r="C19" s="7">
        <f>EXP(-'Yield curve'!C12*$C$9/100)</f>
        <v>0.8731918393784367</v>
      </c>
      <c r="D19" s="60">
        <f>EXP(-'Yield curve'!D12*$D$9/100)</f>
        <v>0.81448440323999249</v>
      </c>
      <c r="E19" s="178">
        <f t="shared" si="2"/>
        <v>86.693996182221042</v>
      </c>
      <c r="F19" s="60">
        <f t="shared" si="3"/>
        <v>2.9367108373549407</v>
      </c>
      <c r="G19" s="60">
        <f>-F19*(Bonds!X9/100)*(1/(1+(Bonds!D9/100)))</f>
        <v>0</v>
      </c>
      <c r="H19" s="60">
        <f>-F19*Bonds!$AS$8</f>
        <v>-0.45982301753295635</v>
      </c>
      <c r="I19" s="60">
        <f t="shared" si="4"/>
        <v>-1.454088055975681</v>
      </c>
    </row>
    <row r="20" spans="1:9">
      <c r="A20" s="192">
        <v>43124</v>
      </c>
      <c r="B20" s="7">
        <f>EXP(-'Yield curve'!B13*$B$9/100)</f>
        <v>0.93500818099916638</v>
      </c>
      <c r="C20" s="7">
        <f>EXP(-'Yield curve'!C13*$C$9/100)</f>
        <v>0.87301721847323355</v>
      </c>
      <c r="D20" s="60">
        <f>EXP(-'Yield curve'!D13*$D$9/100)</f>
        <v>0.81448440323999249</v>
      </c>
      <c r="E20" s="178">
        <f t="shared" si="2"/>
        <v>86.693459929424037</v>
      </c>
      <c r="F20" s="60">
        <f t="shared" si="3"/>
        <v>2.9367187886443888</v>
      </c>
      <c r="G20" s="60">
        <f>-F20*(Bonds!X10/100)*(1/(1+(Bonds!D10/100)))</f>
        <v>2.7487072151294702E-4</v>
      </c>
      <c r="H20" s="60">
        <f>-F20*Bonds!$AS$8</f>
        <v>-0.45982426252645753</v>
      </c>
      <c r="I20" s="60">
        <f t="shared" si="4"/>
        <v>-1.4540919929908167</v>
      </c>
    </row>
    <row r="21" spans="1:9">
      <c r="A21" s="192">
        <v>43123</v>
      </c>
      <c r="B21" s="7">
        <f>EXP(-'Yield curve'!B14*$B$9/100)</f>
        <v>0.93510168649246306</v>
      </c>
      <c r="C21" s="7">
        <f>EXP(-'Yield curve'!C14*$C$9/100)</f>
        <v>0.87301721847323355</v>
      </c>
      <c r="D21" s="60">
        <f>EXP(-'Yield curve'!D14*$D$9/100)</f>
        <v>0.81424009456715374</v>
      </c>
      <c r="E21" s="178">
        <f t="shared" si="2"/>
        <v>86.668727455781067</v>
      </c>
      <c r="F21" s="60">
        <f t="shared" si="3"/>
        <v>2.9366964146818062</v>
      </c>
      <c r="G21" s="60">
        <f>-F21*(Bonds!X11/100)*(1/(1+(Bonds!D11/100)))</f>
        <v>0</v>
      </c>
      <c r="H21" s="60">
        <f>-F21*Bonds!$AS$8</f>
        <v>-0.45982075926598731</v>
      </c>
      <c r="I21" s="60">
        <f t="shared" si="4"/>
        <v>-1.4540809147084941</v>
      </c>
    </row>
    <row r="22" spans="1:9">
      <c r="A22" s="192">
        <v>43122</v>
      </c>
      <c r="B22" s="7">
        <f>EXP(-'Yield curve'!B15*$B$9/100)</f>
        <v>0.93500818099916638</v>
      </c>
      <c r="C22" s="7">
        <f>EXP(-'Yield curve'!C15*$C$9/100)</f>
        <v>0.87301721847323355</v>
      </c>
      <c r="D22" s="60">
        <f>EXP(-'Yield curve'!D15*$D$9/100)</f>
        <v>0.81424009456715374</v>
      </c>
      <c r="E22" s="178">
        <f t="shared" si="2"/>
        <v>86.668540444794473</v>
      </c>
      <c r="F22" s="60">
        <f t="shared" si="3"/>
        <v>2.9367005936319233</v>
      </c>
      <c r="G22" s="60">
        <f>-F22*(Bonds!X12/100)*(1/(1+(Bonds!D12/100)))</f>
        <v>2.748432937418925E-4</v>
      </c>
      <c r="H22" s="60">
        <f>-F22*Bonds!$AS$8</f>
        <v>-0.45982141359580031</v>
      </c>
      <c r="I22" s="60">
        <f t="shared" si="4"/>
        <v>-1.4540829838810441</v>
      </c>
    </row>
    <row r="23" spans="1:9">
      <c r="A23" s="192">
        <v>43119</v>
      </c>
      <c r="B23" s="7">
        <f>EXP(-'Yield curve'!B16*$B$9/100)</f>
        <v>0.93500818099916638</v>
      </c>
      <c r="C23" s="7">
        <f>EXP(-'Yield curve'!C16*$C$9/100)</f>
        <v>0.87284263248871929</v>
      </c>
      <c r="D23" s="60">
        <f>EXP(-'Yield curve'!D16*$D$9/100)</f>
        <v>0.81399585917592399</v>
      </c>
      <c r="E23" s="178">
        <f t="shared" si="2"/>
        <v>86.643279262920018</v>
      </c>
      <c r="F23" s="60">
        <f t="shared" si="3"/>
        <v>2.9366861684409744</v>
      </c>
      <c r="G23" s="60">
        <f>-F23*(Bonds!X13/100)*(1/(1+(Bonds!D13/100)))</f>
        <v>-8.2444867165665312E-4</v>
      </c>
      <c r="H23" s="60">
        <f>-F23*Bonds!$AS$8</f>
        <v>-0.45981915493459802</v>
      </c>
      <c r="I23" s="60">
        <f t="shared" si="4"/>
        <v>-1.4540758413671822</v>
      </c>
    </row>
    <row r="24" spans="1:9">
      <c r="A24" s="192">
        <v>43118</v>
      </c>
      <c r="B24" s="7">
        <f>EXP(-'Yield curve'!B17*$B$9/100)</f>
        <v>0.93538225908219497</v>
      </c>
      <c r="C24" s="7">
        <f>EXP(-'Yield curve'!C17*$C$9/100)</f>
        <v>0.87371591168803442</v>
      </c>
      <c r="D24" s="60">
        <f>EXP(-'Yield curve'!D17*$D$9/100)</f>
        <v>0.814728785216428</v>
      </c>
      <c r="E24" s="178">
        <f t="shared" si="2"/>
        <v>86.720532433616114</v>
      </c>
      <c r="F24" s="60">
        <f t="shared" si="3"/>
        <v>2.93670517574478</v>
      </c>
      <c r="G24" s="60">
        <f>-F24*(Bonds!X14/100)*(1/(1+(Bonds!D14/100)))</f>
        <v>5.4979035397261389E-4</v>
      </c>
      <c r="H24" s="60">
        <f>-F24*Bonds!$AS$8</f>
        <v>-0.45982213105185132</v>
      </c>
      <c r="I24" s="60">
        <f t="shared" si="4"/>
        <v>-1.4540852526762864</v>
      </c>
    </row>
    <row r="25" spans="1:9">
      <c r="A25" s="192">
        <v>43117</v>
      </c>
      <c r="B25" s="7">
        <f>EXP(-'Yield curve'!B18*$B$9/100)</f>
        <v>0.93472772061602749</v>
      </c>
      <c r="C25" s="7">
        <f>EXP(-'Yield curve'!C18*$C$9/100)</f>
        <v>0.87284263248871929</v>
      </c>
      <c r="D25" s="60">
        <f>EXP(-'Yield curve'!D18*$D$9/100)</f>
        <v>0.81424009456715374</v>
      </c>
      <c r="E25" s="178">
        <f t="shared" si="2"/>
        <v>86.667630352059163</v>
      </c>
      <c r="F25" s="60">
        <f t="shared" si="3"/>
        <v>2.9367169019717956</v>
      </c>
      <c r="G25" s="60">
        <f>-F25*(Bonds!X15/100)*(1/(1+(Bonds!D15/100)))</f>
        <v>0</v>
      </c>
      <c r="H25" s="60">
        <f>-F25*Bonds!$AS$8</f>
        <v>-0.45982396711586621</v>
      </c>
      <c r="I25" s="60">
        <f t="shared" si="4"/>
        <v>-1.4540910588205034</v>
      </c>
    </row>
    <row r="26" spans="1:9">
      <c r="A26" s="192">
        <v>43116</v>
      </c>
      <c r="B26" s="7">
        <f>EXP(-'Yield curve'!B19*$B$9/100)</f>
        <v>0.93519520133677658</v>
      </c>
      <c r="C26" s="7">
        <f>EXP(-'Yield curve'!C19*$C$9/100)</f>
        <v>0.87301721847323355</v>
      </c>
      <c r="D26" s="60">
        <f>EXP(-'Yield curve'!D19*$D$9/100)</f>
        <v>0.81424009456715374</v>
      </c>
      <c r="E26" s="178">
        <f t="shared" si="2"/>
        <v>86.668914485469699</v>
      </c>
      <c r="F26" s="60">
        <f t="shared" si="3"/>
        <v>2.9366922353318103</v>
      </c>
      <c r="G26" s="60">
        <f>-F26*(Bonds!X16/100)*(1/(1+(Bonds!D16/100)))</f>
        <v>-1.374212557478615E-3</v>
      </c>
      <c r="H26" s="60">
        <f>-F26*Bonds!$AS$8</f>
        <v>-0.45982010487356229</v>
      </c>
      <c r="I26" s="60">
        <f t="shared" si="4"/>
        <v>-1.4540788453379474</v>
      </c>
    </row>
    <row r="27" spans="1:9">
      <c r="A27" s="192">
        <v>43115</v>
      </c>
      <c r="B27" s="7">
        <f>EXP(-'Yield curve'!B20*$B$9/100)</f>
        <v>0.93510168649246306</v>
      </c>
      <c r="C27" s="7">
        <f>EXP(-'Yield curve'!C20*$C$9/100)</f>
        <v>0.87371591168803442</v>
      </c>
      <c r="D27" s="60">
        <f>EXP(-'Yield curve'!D20*$D$9/100)</f>
        <v>0.8154623711872927</v>
      </c>
      <c r="E27" s="178">
        <f t="shared" si="2"/>
        <v>86.794797057464848</v>
      </c>
      <c r="F27" s="60">
        <f t="shared" si="3"/>
        <v>2.9367722633683613</v>
      </c>
      <c r="G27" s="60">
        <f>-F27*(Bonds!X17/100)*(1/(1+(Bonds!D17/100)))</f>
        <v>5.4995735269071702E-4</v>
      </c>
      <c r="H27" s="60">
        <f>-F27*Bonds!$AS$8</f>
        <v>-0.45983263546826236</v>
      </c>
      <c r="I27" s="60">
        <f t="shared" si="4"/>
        <v>-1.4541184705576362</v>
      </c>
    </row>
    <row r="28" spans="1:9">
      <c r="A28" s="192">
        <v>43112</v>
      </c>
      <c r="B28" s="7">
        <f>EXP(-'Yield curve'!B21*$B$9/100)</f>
        <v>0.93547580198517033</v>
      </c>
      <c r="C28" s="7">
        <f>EXP(-'Yield curve'!C21*$C$9/100)</f>
        <v>0.87371591168803442</v>
      </c>
      <c r="D28" s="60">
        <f>EXP(-'Yield curve'!D21*$D$9/100)</f>
        <v>0.81497324051845488</v>
      </c>
      <c r="E28" s="178">
        <f t="shared" si="2"/>
        <v>86.745653960228807</v>
      </c>
      <c r="F28" s="60">
        <f t="shared" si="3"/>
        <v>2.9367191924815792</v>
      </c>
      <c r="G28" s="60">
        <f>-F28*(Bonds!X18/100)*(1/(1+(Bonds!D18/100)))</f>
        <v>1.6495333415923383E-3</v>
      </c>
      <c r="H28" s="60">
        <f>-F28*Bonds!$AS$8</f>
        <v>-0.45982432575829946</v>
      </c>
      <c r="I28" s="60">
        <f t="shared" si="4"/>
        <v>-1.454092192947458</v>
      </c>
    </row>
    <row r="29" spans="1:9">
      <c r="A29" s="193">
        <v>43111</v>
      </c>
      <c r="B29" s="7">
        <f>EXP(-'Yield curve'!B22*$B$9/100)</f>
        <v>0.93556935424290377</v>
      </c>
      <c r="C29" s="7">
        <f>EXP(-'Yield curve'!C22*$C$9/100)</f>
        <v>0.87266808141791052</v>
      </c>
      <c r="D29" s="60">
        <f>EXP(-'Yield curve'!D22*$D$9/100)</f>
        <v>0.8135076081503736</v>
      </c>
      <c r="E29" s="178">
        <f t="shared" si="2"/>
        <v>86.594250902659738</v>
      </c>
      <c r="F29" s="60">
        <f t="shared" si="3"/>
        <v>2.9366284306105257</v>
      </c>
      <c r="G29" s="60">
        <f>-F29*(Bonds!X19/100)*(1/(1+(Bonds!D19/100)))</f>
        <v>-1.0990375863063355E-3</v>
      </c>
      <c r="H29" s="60">
        <f>-F29*Bonds!$AS$8</f>
        <v>-0.45981011448598286</v>
      </c>
      <c r="I29" s="60">
        <f t="shared" si="4"/>
        <v>-1.4540472529584887</v>
      </c>
    </row>
    <row r="30" spans="1:9">
      <c r="A30" s="193">
        <v>43110</v>
      </c>
      <c r="B30" s="7">
        <f>EXP(-'Yield curve'!B23*$B$9/100)</f>
        <v>0.93631810918834268</v>
      </c>
      <c r="C30" s="7">
        <f>EXP(-'Yield curve'!C23*$C$9/100)</f>
        <v>0.87371591168803442</v>
      </c>
      <c r="D30" s="60">
        <f>EXP(-'Yield curve'!D23*$D$9/100)</f>
        <v>0.81448440323999249</v>
      </c>
      <c r="E30" s="178">
        <f t="shared" si="2"/>
        <v>86.697477172231999</v>
      </c>
      <c r="F30" s="60">
        <f t="shared" si="3"/>
        <v>2.9366451661653579</v>
      </c>
      <c r="G30" s="60">
        <f>-F30*(Bonds!X20/100)*(1/(1+(Bonds!D20/100)))</f>
        <v>-1.0994553224130887E-3</v>
      </c>
      <c r="H30" s="60">
        <f>-F30*Bonds!$AS$8</f>
        <v>-0.4598127348983248</v>
      </c>
      <c r="I30" s="60">
        <f t="shared" si="4"/>
        <v>-1.454055539429898</v>
      </c>
    </row>
    <row r="31" spans="1:9">
      <c r="A31" s="193">
        <v>43109</v>
      </c>
      <c r="B31" s="7">
        <f>EXP(-'Yield curve'!B24*$B$9/100)</f>
        <v>0.93706746337740343</v>
      </c>
      <c r="C31" s="7">
        <f>EXP(-'Yield curve'!C24*$C$9/100)</f>
        <v>0.87493997060571049</v>
      </c>
      <c r="D31" s="60">
        <f>EXP(-'Yield curve'!D24*$D$9/100)</f>
        <v>0.8154623711872927</v>
      </c>
      <c r="E31" s="178">
        <f t="shared" si="2"/>
        <v>86.801176729070079</v>
      </c>
      <c r="F31" s="60">
        <f t="shared" si="3"/>
        <v>2.9366581191418377</v>
      </c>
      <c r="G31" s="60">
        <f>-F31*(Bonds!X21/100)*(1/(1+(Bonds!D21/100)))</f>
        <v>2.1997439094695432E-3</v>
      </c>
      <c r="H31" s="60">
        <f>-F31*Bonds!$AS$8</f>
        <v>-0.45981476304377766</v>
      </c>
      <c r="I31" s="60">
        <f t="shared" si="4"/>
        <v>-1.4540619529889551</v>
      </c>
    </row>
    <row r="32" spans="1:9">
      <c r="A32" s="193">
        <v>43105</v>
      </c>
      <c r="B32" s="7">
        <f>EXP(-'Yield curve'!B25*$B$9/100)</f>
        <v>0.93688006862482787</v>
      </c>
      <c r="C32" s="7">
        <f>EXP(-'Yield curve'!C25*$C$9/100)</f>
        <v>0.87406546795930318</v>
      </c>
      <c r="D32" s="60">
        <f>EXP(-'Yield curve'!D25*$D$9/100)</f>
        <v>0.8135076081503736</v>
      </c>
      <c r="E32" s="178">
        <f t="shared" si="2"/>
        <v>86.599667104506366</v>
      </c>
      <c r="F32" s="60">
        <f t="shared" si="3"/>
        <v>2.9365395804144847</v>
      </c>
      <c r="G32" s="60">
        <f>-F32*(Bonds!X22/100)*(1/(1+(Bonds!D22/100)))</f>
        <v>2.7475108349685835E-4</v>
      </c>
      <c r="H32" s="60">
        <f>-F32*Bonds!$AS$8</f>
        <v>-0.45979620253907533</v>
      </c>
      <c r="I32" s="60">
        <f t="shared" si="4"/>
        <v>-1.4540032595195735</v>
      </c>
    </row>
    <row r="33" spans="1:9">
      <c r="A33" s="193">
        <v>43104</v>
      </c>
      <c r="B33" s="7">
        <f>EXP(-'Yield curve'!B26*$B$9/100)</f>
        <v>0.93847411930066404</v>
      </c>
      <c r="C33" s="7">
        <f>EXP(-'Yield curve'!C26*$C$9/100)</f>
        <v>0.87371591168803442</v>
      </c>
      <c r="D33" s="60">
        <f>EXP(-'Yield curve'!D26*$D$9/100)</f>
        <v>0.81326359247211033</v>
      </c>
      <c r="E33" s="178">
        <f t="shared" si="2"/>
        <v>86.577266494132644</v>
      </c>
      <c r="F33" s="60">
        <f t="shared" si="3"/>
        <v>2.9364575884253457</v>
      </c>
      <c r="G33" s="60">
        <f>-F33*(Bonds!X23/100)*(1/(1+(Bonds!D23/100)))</f>
        <v>1.0988708348490404E-3</v>
      </c>
      <c r="H33" s="60">
        <f>-F33*Bonds!$AS$8</f>
        <v>-0.45978336443347101</v>
      </c>
      <c r="I33" s="60">
        <f t="shared" si="4"/>
        <v>-1.4539626618650221</v>
      </c>
    </row>
    <row r="34" spans="1:9">
      <c r="A34" s="193">
        <v>43103</v>
      </c>
      <c r="B34" s="7">
        <f>EXP(-'Yield curve'!B27*$B$9/100)</f>
        <v>0.93716117480923466</v>
      </c>
      <c r="C34" s="7">
        <f>EXP(-'Yield curve'!C27*$C$9/100)</f>
        <v>0.87301721847323355</v>
      </c>
      <c r="D34" s="60">
        <f>EXP(-'Yield curve'!D27*$D$9/100)</f>
        <v>0.81228826147678079</v>
      </c>
      <c r="E34" s="178">
        <f t="shared" si="2"/>
        <v>86.473759457196579</v>
      </c>
      <c r="F34" s="60">
        <f t="shared" si="3"/>
        <v>2.9364584219458716</v>
      </c>
      <c r="G34" s="60">
        <f>-F34*(Bonds!X24/100)*(1/(1+(Bonds!D24/100)))</f>
        <v>1.3730751061189158E-3</v>
      </c>
      <c r="H34" s="60">
        <f>-F34*Bonds!$AS$8</f>
        <v>-0.45978349494408122</v>
      </c>
      <c r="I34" s="60">
        <f t="shared" si="4"/>
        <v>-1.4539630745758092</v>
      </c>
    </row>
    <row r="35" spans="1:9">
      <c r="A35" s="192">
        <v>43098</v>
      </c>
      <c r="B35" s="7">
        <f>EXP(-'Yield curve'!B28*$B$9/100)</f>
        <v>0.9359436568401297</v>
      </c>
      <c r="C35" s="7">
        <f>EXP(-'Yield curve'!C28*$C$9/100)</f>
        <v>0.87214463761790306</v>
      </c>
      <c r="D35" s="60">
        <f>EXP(-'Yield curve'!D28*$D$9/100)</f>
        <v>0.81107074245211885</v>
      </c>
      <c r="E35" s="178">
        <f t="shared" si="2"/>
        <v>86.345392319032186</v>
      </c>
      <c r="F35" s="60">
        <f t="shared" si="3"/>
        <v>2.9364405701890983</v>
      </c>
      <c r="G35" s="60">
        <f>-F35*(Bonds!X25/100)*(1/(1+(Bonds!D25/100)))</f>
        <v>-1.0979400150267714E-3</v>
      </c>
      <c r="H35" s="60">
        <f>-F35*Bonds!$AS$8</f>
        <v>-0.45978069975956276</v>
      </c>
      <c r="I35" s="60">
        <f t="shared" si="4"/>
        <v>-1.4539542354262502</v>
      </c>
    </row>
    <row r="36" spans="1:9">
      <c r="A36" s="192">
        <v>43097</v>
      </c>
      <c r="B36" s="7">
        <f>EXP(-'Yield curve'!B29*$B$9/100)</f>
        <v>0.93678638530220959</v>
      </c>
      <c r="C36" s="7">
        <f>EXP(-'Yield curve'!C29*$C$9/100)</f>
        <v>0.87266808141791052</v>
      </c>
      <c r="D36" s="60">
        <f>EXP(-'Yield curve'!D29*$D$9/100)</f>
        <v>0.8120446115476545</v>
      </c>
      <c r="E36" s="178">
        <f t="shared" si="2"/>
        <v>86.447459311301003</v>
      </c>
      <c r="F36" s="60">
        <f t="shared" si="3"/>
        <v>2.9364645097981885</v>
      </c>
      <c r="G36" s="60">
        <f>-F36*(Bonds!X26/100)*(1/(1+(Bonds!D26/100)))</f>
        <v>1.0983596445850723E-3</v>
      </c>
      <c r="H36" s="60">
        <f>-F36*Bonds!$AS$8</f>
        <v>-0.45978444816514302</v>
      </c>
      <c r="I36" s="60">
        <f t="shared" si="4"/>
        <v>-1.453966088925478</v>
      </c>
    </row>
    <row r="37" spans="1:9">
      <c r="A37" s="192">
        <v>43096</v>
      </c>
      <c r="B37" s="7">
        <f>EXP(-'Yield curve'!B30*$B$9/100)</f>
        <v>0.93519520133677658</v>
      </c>
      <c r="C37" s="7">
        <f>EXP(-'Yield curve'!C30*$C$9/100)</f>
        <v>0.87144720091968464</v>
      </c>
      <c r="D37" s="60">
        <f>EXP(-'Yield curve'!D30*$D$9/100)</f>
        <v>0.81107074245211885</v>
      </c>
      <c r="E37" s="178">
        <f t="shared" si="2"/>
        <v>86.342500534629039</v>
      </c>
      <c r="F37" s="60">
        <f t="shared" si="3"/>
        <v>2.9364892703682224</v>
      </c>
      <c r="G37" s="60">
        <f>-F37*(Bonds!X27/100)*(1/(1+(Bonds!D27/100)))</f>
        <v>5.4897911205237595E-4</v>
      </c>
      <c r="H37" s="60">
        <f>-F37*Bonds!$AS$8</f>
        <v>-0.45978832511478479</v>
      </c>
      <c r="I37" s="60">
        <f t="shared" si="4"/>
        <v>-1.4539783489167197</v>
      </c>
    </row>
    <row r="38" spans="1:9">
      <c r="A38" s="192">
        <v>43095</v>
      </c>
      <c r="B38" s="7">
        <f>EXP(-'Yield curve'!B31*$B$9/100)</f>
        <v>0.93444734435838417</v>
      </c>
      <c r="C38" s="7">
        <f>EXP(-'Yield curve'!C31*$C$9/100)</f>
        <v>0.87127292890728281</v>
      </c>
      <c r="D38" s="60">
        <f>EXP(-'Yield curve'!D31*$D$9/100)</f>
        <v>0.81058424597018708</v>
      </c>
      <c r="E38" s="178">
        <f t="shared" si="2"/>
        <v>86.291033635490408</v>
      </c>
      <c r="F38" s="60">
        <f t="shared" si="3"/>
        <v>2.9364900963129257</v>
      </c>
      <c r="G38" s="60">
        <f>-F38*(Bonds!X28/100)*(1/(1+(Bonds!D28/100)))</f>
        <v>2.7443832675821148E-4</v>
      </c>
      <c r="H38" s="60">
        <f>-F38*Bonds!$AS$8</f>
        <v>-0.4597884544391912</v>
      </c>
      <c r="I38" s="60">
        <f t="shared" si="4"/>
        <v>-1.4539787578764012</v>
      </c>
    </row>
    <row r="39" spans="1:9">
      <c r="A39" s="192">
        <v>43094</v>
      </c>
      <c r="B39" s="7">
        <f>EXP(-'Yield curve'!B32*$B$9/100)</f>
        <v>0.9346342525174488</v>
      </c>
      <c r="C39" s="7">
        <f>EXP(-'Yield curve'!C32*$C$9/100)</f>
        <v>0.87109869174579835</v>
      </c>
      <c r="D39" s="60">
        <f>EXP(-'Yield curve'!D32*$D$9/100)</f>
        <v>0.81034110716903973</v>
      </c>
      <c r="E39" s="178">
        <f t="shared" si="2"/>
        <v>86.266258819768552</v>
      </c>
      <c r="F39" s="60">
        <f t="shared" si="3"/>
        <v>2.9364672298469321</v>
      </c>
      <c r="G39" s="60">
        <f>-F39*(Bonds!X29/100)*(1/(1+(Bonds!D29/100)))</f>
        <v>-5.4882108772018865E-4</v>
      </c>
      <c r="H39" s="60">
        <f>-F39*Bonds!$AS$8</f>
        <v>-0.45978487406373858</v>
      </c>
      <c r="I39" s="60">
        <f t="shared" si="4"/>
        <v>-1.4539674357350922</v>
      </c>
    </row>
    <row r="40" spans="1:9">
      <c r="A40" s="192">
        <v>43091</v>
      </c>
      <c r="B40" s="7">
        <f>EXP(-'Yield curve'!B33*$B$9/100)</f>
        <v>0.93398023747265779</v>
      </c>
      <c r="C40" s="7">
        <f>EXP(-'Yield curve'!C33*$C$9/100)</f>
        <v>0.87092448942826162</v>
      </c>
      <c r="D40" s="60">
        <f>EXP(-'Yield curve'!D33*$D$9/100)</f>
        <v>0.81082745772391718</v>
      </c>
      <c r="E40" s="178">
        <f t="shared" si="2"/>
        <v>86.314210141641396</v>
      </c>
      <c r="F40" s="60">
        <f t="shared" si="3"/>
        <v>2.9365368701195531</v>
      </c>
      <c r="G40" s="60">
        <f>-F40*(Bonds!X30/100)*(1/(1+(Bonds!D30/100)))</f>
        <v>5.4893669877922977E-4</v>
      </c>
      <c r="H40" s="60">
        <f>-F40*Bonds!$AS$8</f>
        <v>-0.45979577816770789</v>
      </c>
      <c r="I40" s="60">
        <f t="shared" si="4"/>
        <v>-1.4540019175394785</v>
      </c>
    </row>
    <row r="41" spans="1:9">
      <c r="A41" s="192">
        <v>43090</v>
      </c>
      <c r="B41" s="7">
        <f>EXP(-'Yield curve'!B34*$B$9/100)</f>
        <v>0.9335133640819957</v>
      </c>
      <c r="C41" s="7">
        <f>EXP(-'Yield curve'!C34*$C$9/100)</f>
        <v>0.87022802845825153</v>
      </c>
      <c r="D41" s="60">
        <f>EXP(-'Yield curve'!D34*$D$9/100)</f>
        <v>0.81034110716903973</v>
      </c>
      <c r="E41" s="178">
        <f t="shared" si="2"/>
        <v>86.262275716322549</v>
      </c>
      <c r="F41" s="60">
        <f t="shared" si="3"/>
        <v>2.9365364585181166</v>
      </c>
      <c r="G41" s="60">
        <f>-F41*(Bonds!X31/100)*(1/(1+(Bonds!D31/100)))</f>
        <v>1.3720850661237765E-3</v>
      </c>
      <c r="H41" s="60">
        <f>-F41*Bonds!$AS$8</f>
        <v>-0.45979571372015926</v>
      </c>
      <c r="I41" s="60">
        <f t="shared" si="4"/>
        <v>-1.4540017137384353</v>
      </c>
    </row>
    <row r="42" spans="1:9">
      <c r="A42" s="192">
        <v>43089</v>
      </c>
      <c r="B42" s="7">
        <f>EXP(-'Yield curve'!B35*$B$9/100)</f>
        <v>0.9329534240623506</v>
      </c>
      <c r="C42" s="7">
        <f>EXP(-'Yield curve'!C35*$C$9/100)</f>
        <v>0.86918438113773167</v>
      </c>
      <c r="D42" s="60">
        <f>EXP(-'Yield curve'!D35*$D$9/100)</f>
        <v>0.80912650668638575</v>
      </c>
      <c r="E42" s="178">
        <f t="shared" si="2"/>
        <v>86.135179292411507</v>
      </c>
      <c r="F42" s="60">
        <f t="shared" si="3"/>
        <v>2.9364930507666944</v>
      </c>
      <c r="G42" s="60">
        <f>-F42*(Bonds!X32/100)*(1/(1+(Bonds!D32/100)))</f>
        <v>8.2285439494677334E-4</v>
      </c>
      <c r="H42" s="60">
        <f>-F42*Bonds!$AS$8</f>
        <v>-0.45978891704035363</v>
      </c>
      <c r="I42" s="60">
        <f t="shared" si="4"/>
        <v>-1.4539802207497226</v>
      </c>
    </row>
    <row r="43" spans="1:9">
      <c r="A43" s="192">
        <v>43088</v>
      </c>
      <c r="B43" s="7">
        <f>EXP(-'Yield curve'!B36*$B$9/100)</f>
        <v>0.93276685203536269</v>
      </c>
      <c r="C43" s="7">
        <f>EXP(-'Yield curve'!C36*$C$9/100)</f>
        <v>0.86883677691075667</v>
      </c>
      <c r="D43" s="60">
        <f>EXP(-'Yield curve'!D36*$D$9/100)</f>
        <v>0.80839862042831645</v>
      </c>
      <c r="E43" s="178">
        <f t="shared" si="2"/>
        <v>86.059866541580519</v>
      </c>
      <c r="F43" s="60">
        <f t="shared" si="3"/>
        <v>2.9364542244633776</v>
      </c>
      <c r="G43" s="60">
        <f>-F43*(Bonds!X33/100)*(1/(1+(Bonds!D33/100)))</f>
        <v>0</v>
      </c>
      <c r="H43" s="60">
        <f>-F43*Bonds!$AS$8</f>
        <v>-0.45978283771251388</v>
      </c>
      <c r="I43" s="60">
        <f t="shared" si="4"/>
        <v>-1.4539609962271061</v>
      </c>
    </row>
    <row r="44" spans="1:9">
      <c r="A44" s="192">
        <v>43087</v>
      </c>
      <c r="B44" s="7">
        <f>EXP(-'Yield curve'!B37*$B$9/100)</f>
        <v>0.93258031731904911</v>
      </c>
      <c r="C44" s="7">
        <f>EXP(-'Yield curve'!C37*$C$9/100)</f>
        <v>0.86883677691075667</v>
      </c>
      <c r="D44" s="60">
        <f>EXP(-'Yield curve'!D37*$D$9/100)</f>
        <v>0.80839862042831645</v>
      </c>
      <c r="E44" s="178">
        <f t="shared" si="2"/>
        <v>86.059493472147892</v>
      </c>
      <c r="F44" s="60">
        <f t="shared" si="3"/>
        <v>2.9364626190268321</v>
      </c>
      <c r="G44" s="60">
        <f>-F44*(Bonds!X34/100)*(1/(1+(Bonds!D34/100)))</f>
        <v>1.0968204758714482E-3</v>
      </c>
      <c r="H44" s="60">
        <f>-F44*Bonds!$AS$8</f>
        <v>-0.4597841521127774</v>
      </c>
      <c r="I44" s="60">
        <f t="shared" si="4"/>
        <v>-1.453965152725696</v>
      </c>
    </row>
    <row r="45" spans="1:9">
      <c r="A45" s="192">
        <v>43084</v>
      </c>
      <c r="B45" s="7">
        <f>EXP(-'Yield curve'!B38*$B$9/100)</f>
        <v>0.93267358001383804</v>
      </c>
      <c r="C45" s="7">
        <f>EXP(-'Yield curve'!C38*$C$9/100)</f>
        <v>0.86831563120395672</v>
      </c>
      <c r="D45" s="60">
        <f>EXP(-'Yield curve'!D38*$D$9/100)</f>
        <v>0.80742912389806021</v>
      </c>
      <c r="E45" s="178">
        <f t="shared" si="2"/>
        <v>85.959749060037737</v>
      </c>
      <c r="F45" s="60">
        <f t="shared" si="3"/>
        <v>2.9363966781866164</v>
      </c>
      <c r="G45" s="60">
        <f>-F45*(Bonds!X35/100)*(1/(1+(Bonds!D35/100)))</f>
        <v>2.4668692339848324E-3</v>
      </c>
      <c r="H45" s="60">
        <f>-F45*Bonds!$AS$8</f>
        <v>-0.45977382725690774</v>
      </c>
      <c r="I45" s="60">
        <f t="shared" si="4"/>
        <v>-1.453932502664635</v>
      </c>
    </row>
    <row r="46" spans="1:9">
      <c r="A46" s="192">
        <v>43083</v>
      </c>
      <c r="B46" s="7">
        <f>EXP(-'Yield curve'!B39*$B$9/100)</f>
        <v>0.93118249547154774</v>
      </c>
      <c r="C46" s="7">
        <f>EXP(-'Yield curve'!C39*$C$9/100)</f>
        <v>0.86623417243868561</v>
      </c>
      <c r="D46" s="60">
        <f>EXP(-'Yield curve'!D39*$D$9/100)</f>
        <v>0.80525200569570776</v>
      </c>
      <c r="E46" s="178">
        <f t="shared" si="2"/>
        <v>85.730537916782666</v>
      </c>
      <c r="F46" s="60">
        <f t="shared" si="3"/>
        <v>2.936344755796811</v>
      </c>
      <c r="G46" s="60">
        <f>-F46*(Bonds!X36/100)*(1/(1+(Bonds!D36/100)))</f>
        <v>5.4772332695334424E-4</v>
      </c>
      <c r="H46" s="60">
        <f>-F46*Bonds!$AS$8</f>
        <v>-0.4597656973757992</v>
      </c>
      <c r="I46" s="60">
        <f t="shared" si="4"/>
        <v>-1.4539067937232255</v>
      </c>
    </row>
    <row r="47" spans="1:9">
      <c r="A47" s="192">
        <v>43082</v>
      </c>
      <c r="B47" s="7">
        <f>EXP(-'Yield curve'!B40*$B$9/100)</f>
        <v>0.93127561837716255</v>
      </c>
      <c r="C47" s="7">
        <f>EXP(-'Yield curve'!C40*$C$9/100)</f>
        <v>0.8660609429277264</v>
      </c>
      <c r="D47" s="60">
        <f>EXP(-'Yield curve'!D40*$D$9/100)</f>
        <v>0.80476899940866664</v>
      </c>
      <c r="E47" s="178">
        <f t="shared" si="2"/>
        <v>85.68111106229378</v>
      </c>
      <c r="F47" s="60">
        <f t="shared" si="3"/>
        <v>2.9363077311708006</v>
      </c>
      <c r="G47" s="60">
        <f>-F47*(Bonds!X37/100)*(1/(1+(Bonds!D37/100)))</f>
        <v>-5.476142728778196E-4</v>
      </c>
      <c r="H47" s="60">
        <f>-F47*Bonds!$AS$8</f>
        <v>-0.45975990015019608</v>
      </c>
      <c r="I47" s="60">
        <f t="shared" si="4"/>
        <v>-1.4538884612862097</v>
      </c>
    </row>
    <row r="48" spans="1:9">
      <c r="A48" s="192">
        <v>43081</v>
      </c>
      <c r="B48" s="7">
        <f>EXP(-'Yield curve'!B41*$B$9/100)</f>
        <v>0.9310893818777578</v>
      </c>
      <c r="C48" s="7">
        <f>EXP(-'Yield curve'!C41*$C$9/100)</f>
        <v>0.86623417243868561</v>
      </c>
      <c r="D48" s="60">
        <f>EXP(-'Yield curve'!D41*$D$9/100)</f>
        <v>0.80525200569570776</v>
      </c>
      <c r="E48" s="178">
        <f t="shared" si="2"/>
        <v>85.730351689595082</v>
      </c>
      <c r="F48" s="60">
        <f t="shared" si="3"/>
        <v>2.9363489620088576</v>
      </c>
      <c r="G48" s="60">
        <f>-F48*(Bonds!X38/100)*(1/(1+(Bonds!D38/100)))</f>
        <v>5.4772411154801819E-4</v>
      </c>
      <c r="H48" s="60">
        <f>-F48*Bonds!$AS$8</f>
        <v>-0.45976635597421855</v>
      </c>
      <c r="I48" s="60">
        <f t="shared" si="4"/>
        <v>-1.453908876394294</v>
      </c>
    </row>
    <row r="49" spans="1:9">
      <c r="A49" s="192">
        <v>43080</v>
      </c>
      <c r="B49" s="7">
        <f>EXP(-'Yield curve'!B42*$B$9/100)</f>
        <v>0.9309031826219285</v>
      </c>
      <c r="C49" s="7">
        <f>EXP(-'Yield curve'!C42*$C$9/100)</f>
        <v>0.86588774805920499</v>
      </c>
      <c r="D49" s="60">
        <f>EXP(-'Yield curve'!D42*$D$9/100)</f>
        <v>0.80476899940866664</v>
      </c>
      <c r="E49" s="178">
        <f t="shared" si="2"/>
        <v>85.680019801046271</v>
      </c>
      <c r="F49" s="60">
        <f t="shared" si="3"/>
        <v>2.9363283500718858</v>
      </c>
      <c r="G49" s="60">
        <f>-F49*(Bonds!X39/100)*(1/(1+(Bonds!D39/100)))</f>
        <v>0</v>
      </c>
      <c r="H49" s="60">
        <f>-F49*Bonds!$AS$8</f>
        <v>-0.45976312860741925</v>
      </c>
      <c r="I49" s="60">
        <f t="shared" si="4"/>
        <v>-1.4538986705643635</v>
      </c>
    </row>
    <row r="50" spans="1:9">
      <c r="A50" s="193">
        <v>43077</v>
      </c>
      <c r="B50" s="7">
        <f>EXP(-'Yield curve'!B43*$B$9/100)</f>
        <v>0.93099627759486181</v>
      </c>
      <c r="C50" s="7">
        <f>EXP(-'Yield curve'!C43*$C$9/100)</f>
        <v>0.8660609429277264</v>
      </c>
      <c r="D50" s="60">
        <f>EXP(-'Yield curve'!D43*$D$9/100)</f>
        <v>0.80476899940866664</v>
      </c>
      <c r="E50" s="178">
        <f t="shared" si="2"/>
        <v>85.680552380729182</v>
      </c>
      <c r="F50" s="60">
        <f t="shared" si="3"/>
        <v>2.9363203568997758</v>
      </c>
      <c r="G50" s="60">
        <f>-F50*(Bonds!X40/100)*(1/(1+(Bonds!D40/100)))</f>
        <v>5.476166275456384E-4</v>
      </c>
      <c r="H50" s="60">
        <f>-F50*Bonds!$AS$8</f>
        <v>-0.45976187705603311</v>
      </c>
      <c r="I50" s="60">
        <f t="shared" si="4"/>
        <v>-1.4538947128113746</v>
      </c>
    </row>
    <row r="51" spans="1:9">
      <c r="A51" s="193">
        <v>43076</v>
      </c>
      <c r="B51" s="7">
        <f>EXP(-'Yield curve'!B44*$B$9/100)</f>
        <v>0.93071702060222661</v>
      </c>
      <c r="C51" s="7">
        <f>EXP(-'Yield curve'!C44*$C$9/100)</f>
        <v>0.8657145878261937</v>
      </c>
      <c r="D51" s="60">
        <f>EXP(-'Yield curve'!D44*$D$9/100)</f>
        <v>0.80428628283847403</v>
      </c>
      <c r="E51" s="178">
        <f t="shared" si="2"/>
        <v>85.630064066381195</v>
      </c>
      <c r="F51" s="60">
        <f t="shared" si="3"/>
        <v>2.9363039451443935</v>
      </c>
      <c r="G51" s="60">
        <f>-F51*(Bonds!X41/100)*(1/(1+(Bonds!D41/100)))</f>
        <v>-2.7375572861684978E-4</v>
      </c>
      <c r="H51" s="60">
        <f>-F51*Bonds!$AS$8</f>
        <v>-0.45975930734341897</v>
      </c>
      <c r="I51" s="60">
        <f t="shared" si="4"/>
        <v>-1.4538865866665818</v>
      </c>
    </row>
    <row r="52" spans="1:9">
      <c r="A52" s="193">
        <v>43075</v>
      </c>
      <c r="B52" s="7">
        <f>EXP(-'Yield curve'!B45*$B$9/100)</f>
        <v>0.9309031826219285</v>
      </c>
      <c r="C52" s="7">
        <f>EXP(-'Yield curve'!C45*$C$9/100)</f>
        <v>0.86588774805920499</v>
      </c>
      <c r="D52" s="60">
        <f>EXP(-'Yield curve'!D45*$D$9/100)</f>
        <v>0.80452760491982789</v>
      </c>
      <c r="E52" s="178">
        <f t="shared" si="2"/>
        <v>85.655397563184707</v>
      </c>
      <c r="F52" s="60">
        <f t="shared" si="3"/>
        <v>2.9363100472146906</v>
      </c>
      <c r="G52" s="60">
        <f>-F52*(Bonds!X42/100)*(1/(1+(Bonds!D42/100)))</f>
        <v>5.47563645168229E-4</v>
      </c>
      <c r="H52" s="60">
        <f>-F52*Bonds!$AS$8</f>
        <v>-0.45976026279069743</v>
      </c>
      <c r="I52" s="60">
        <f t="shared" si="4"/>
        <v>-1.4538896080561658</v>
      </c>
    </row>
    <row r="53" spans="1:9">
      <c r="A53" s="193">
        <v>43074</v>
      </c>
      <c r="B53" s="7">
        <f>EXP(-'Yield curve'!B46*$B$9/100)</f>
        <v>0.93071702060222661</v>
      </c>
      <c r="C53" s="7">
        <f>EXP(-'Yield curve'!C46*$C$9/100)</f>
        <v>0.86554146222176598</v>
      </c>
      <c r="D53" s="60">
        <f>EXP(-'Yield curve'!D46*$D$9/100)</f>
        <v>0.80404503314288622</v>
      </c>
      <c r="E53" s="178">
        <f t="shared" si="2"/>
        <v>85.605110346222389</v>
      </c>
      <c r="F53" s="60">
        <f t="shared" si="3"/>
        <v>2.9362894226198129</v>
      </c>
      <c r="G53" s="60">
        <f>-F53*(Bonds!X43/100)*(1/(1+(Bonds!D43/100)))</f>
        <v>2.7372885453715029E-4</v>
      </c>
      <c r="H53" s="60">
        <f>-F53*Bonds!$AS$8</f>
        <v>-0.45975703344195412</v>
      </c>
      <c r="I53" s="60">
        <f t="shared" si="4"/>
        <v>-1.4538793959587781</v>
      </c>
    </row>
    <row r="54" spans="1:9">
      <c r="A54" s="193">
        <v>43073</v>
      </c>
      <c r="B54" s="7">
        <f>EXP(-'Yield curve'!B47*$B$9/100)</f>
        <v>0.93071702060222661</v>
      </c>
      <c r="C54" s="7">
        <f>EXP(-'Yield curve'!C47*$C$9/100)</f>
        <v>0.86554146222176598</v>
      </c>
      <c r="D54" s="60">
        <f>EXP(-'Yield curve'!D47*$D$9/100)</f>
        <v>0.80380385581135183</v>
      </c>
      <c r="E54" s="178">
        <f t="shared" si="2"/>
        <v>85.58051025840588</v>
      </c>
      <c r="F54" s="60">
        <f t="shared" si="3"/>
        <v>2.9362711090365723</v>
      </c>
      <c r="G54" s="60">
        <f>-F54*(Bonds!X44/100)*(1/(1+(Bonds!D44/100)))</f>
        <v>-2.7370163208769301E-4</v>
      </c>
      <c r="H54" s="60">
        <f>-F54*Bonds!$AS$8</f>
        <v>-0.45975416594577423</v>
      </c>
      <c r="I54" s="60">
        <f t="shared" si="4"/>
        <v>-1.4538703281396679</v>
      </c>
    </row>
    <row r="55" spans="1:9">
      <c r="A55" s="193">
        <v>43070</v>
      </c>
      <c r="B55" s="7">
        <f>EXP(-'Yield curve'!B48*$B$9/100)</f>
        <v>0.93062395355359639</v>
      </c>
      <c r="C55" s="7">
        <f>EXP(-'Yield curve'!C48*$C$9/100)</f>
        <v>0.86554146222176598</v>
      </c>
      <c r="D55" s="60">
        <f>EXP(-'Yield curve'!D48*$D$9/100)</f>
        <v>0.80404503314288622</v>
      </c>
      <c r="E55" s="178">
        <f t="shared" si="2"/>
        <v>85.604924212125127</v>
      </c>
      <c r="F55" s="60">
        <f t="shared" si="3"/>
        <v>2.9362936327687859</v>
      </c>
      <c r="G55" s="60">
        <f>-F55*(Bonds!X45/100)*(1/(1+(Bonds!D45/100)))</f>
        <v>1.6423754821117608E-3</v>
      </c>
      <c r="H55" s="60">
        <f>-F55*Bonds!$AS$8</f>
        <v>-0.45975769265680783</v>
      </c>
      <c r="I55" s="60">
        <f t="shared" si="4"/>
        <v>-1.4538814805791833</v>
      </c>
    </row>
    <row r="56" spans="1:9">
      <c r="A56" s="192">
        <v>43069</v>
      </c>
      <c r="B56" s="7">
        <f>EXP(-'Yield curve'!B49*$B$9/100)</f>
        <v>0.93015875788542823</v>
      </c>
      <c r="C56" s="7">
        <f>EXP(-'Yield curve'!C49*$C$9/100)</f>
        <v>0.86450343540775143</v>
      </c>
      <c r="D56" s="60">
        <f>EXP(-'Yield curve'!D49*$D$9/100)</f>
        <v>0.80259905385500252</v>
      </c>
      <c r="E56" s="178">
        <f t="shared" si="2"/>
        <v>85.454427879796611</v>
      </c>
      <c r="F56" s="60">
        <f t="shared" si="3"/>
        <v>2.9362275070166888</v>
      </c>
      <c r="G56" s="60">
        <f>-F56*(Bonds!X46/100)*(1/(1+(Bonds!D46/100)))</f>
        <v>2.7357006494145407E-4</v>
      </c>
      <c r="H56" s="60">
        <f>-F56*Bonds!$AS$8</f>
        <v>-0.45974733884788688</v>
      </c>
      <c r="I56" s="60">
        <f t="shared" si="4"/>
        <v>-1.4538487389605348</v>
      </c>
    </row>
    <row r="57" spans="1:9">
      <c r="A57" s="192">
        <v>43068</v>
      </c>
      <c r="B57" s="7">
        <f>EXP(-'Yield curve'!B50*$B$9/100)</f>
        <v>0.93015875788542823</v>
      </c>
      <c r="C57" s="7">
        <f>EXP(-'Yield curve'!C50*$C$9/100)</f>
        <v>0.86450343540775143</v>
      </c>
      <c r="D57" s="60">
        <f>EXP(-'Yield curve'!D50*$D$9/100)</f>
        <v>0.80235831025219195</v>
      </c>
      <c r="E57" s="178">
        <f t="shared" si="2"/>
        <v>85.42987203230993</v>
      </c>
      <c r="F57" s="60">
        <f t="shared" si="3"/>
        <v>2.9362091763370999</v>
      </c>
      <c r="G57" s="60">
        <f>-F57*(Bonds!X47/100)*(1/(1+(Bonds!D47/100)))</f>
        <v>-2.7354287090898424E-4</v>
      </c>
      <c r="H57" s="60">
        <f>-F57*Bonds!$AS$8</f>
        <v>-0.45974446867480251</v>
      </c>
      <c r="I57" s="60">
        <f t="shared" si="4"/>
        <v>-1.4538396626763093</v>
      </c>
    </row>
    <row r="58" spans="1:9">
      <c r="A58" s="192">
        <v>43067</v>
      </c>
      <c r="B58" s="7">
        <f>EXP(-'Yield curve'!B51*$B$9/100)</f>
        <v>0.93025177841216555</v>
      </c>
      <c r="C58" s="7">
        <f>EXP(-'Yield curve'!C51*$C$9/100)</f>
        <v>0.86450343540775143</v>
      </c>
      <c r="D58" s="60">
        <f>EXP(-'Yield curve'!D51*$D$9/100)</f>
        <v>0.80259905385500252</v>
      </c>
      <c r="E58" s="178">
        <f t="shared" si="2"/>
        <v>85.454613920850093</v>
      </c>
      <c r="F58" s="60">
        <f t="shared" si="3"/>
        <v>2.9362232917053244</v>
      </c>
      <c r="G58" s="60">
        <f>-F58*(Bonds!X48/100)*(1/(1+(Bonds!D48/100)))</f>
        <v>5.4713934439676922E-4</v>
      </c>
      <c r="H58" s="60">
        <f>-F58*Bonds!$AS$8</f>
        <v>-0.45974667882471854</v>
      </c>
      <c r="I58" s="60">
        <f t="shared" si="4"/>
        <v>-1.4538466517840145</v>
      </c>
    </row>
    <row r="59" spans="1:9">
      <c r="A59" s="192">
        <v>43066</v>
      </c>
      <c r="B59" s="7">
        <f>EXP(-'Yield curve'!B52*$B$9/100)</f>
        <v>0.92978676878505395</v>
      </c>
      <c r="C59" s="7">
        <f>EXP(-'Yield curve'!C52*$C$9/100)</f>
        <v>0.86381210922676843</v>
      </c>
      <c r="D59" s="60">
        <f>EXP(-'Yield curve'!D52*$D$9/100)</f>
        <v>0.80211763886163001</v>
      </c>
      <c r="E59" s="178">
        <f t="shared" si="2"/>
        <v>85.403196919909902</v>
      </c>
      <c r="F59" s="60">
        <f t="shared" si="3"/>
        <v>2.9362228641311674</v>
      </c>
      <c r="G59" s="60">
        <f>-F59*(Bonds!X49/100)*(1/(1+(Bonds!D49/100)))</f>
        <v>2.7351866456743048E-4</v>
      </c>
      <c r="H59" s="60">
        <f>-F59*Bonds!$AS$8</f>
        <v>-0.45974661187620031</v>
      </c>
      <c r="I59" s="60">
        <f t="shared" si="4"/>
        <v>-1.4538464400742108</v>
      </c>
    </row>
    <row r="60" spans="1:9">
      <c r="A60" s="192">
        <v>43063</v>
      </c>
      <c r="B60" s="7">
        <f>EXP(-'Yield curve'!B53*$B$9/100)</f>
        <v>0.92960083002579275</v>
      </c>
      <c r="C60" s="7">
        <f>EXP(-'Yield curve'!C53*$C$9/100)</f>
        <v>0.86381210922676843</v>
      </c>
      <c r="D60" s="60">
        <f>EXP(-'Yield curve'!D53*$D$9/100)</f>
        <v>0.80187703966165591</v>
      </c>
      <c r="E60" s="178">
        <f t="shared" si="2"/>
        <v>85.378283923994033</v>
      </c>
      <c r="F60" s="60">
        <f t="shared" si="3"/>
        <v>2.9362129655427962</v>
      </c>
      <c r="G60" s="60">
        <f>-F60*(Bonds!X50/100)*(1/(1+(Bonds!D50/100)))</f>
        <v>0</v>
      </c>
      <c r="H60" s="60">
        <f>-F60*Bonds!$AS$8</f>
        <v>-0.45974506197938503</v>
      </c>
      <c r="I60" s="60">
        <f t="shared" si="4"/>
        <v>-1.4538415388701362</v>
      </c>
    </row>
    <row r="61" spans="1:9">
      <c r="A61" s="192">
        <v>43062</v>
      </c>
      <c r="B61" s="7">
        <f>EXP(-'Yield curve'!B54*$B$9/100)</f>
        <v>0.92960083002579275</v>
      </c>
      <c r="C61" s="7">
        <f>EXP(-'Yield curve'!C54*$C$9/100)</f>
        <v>0.86381210922676843</v>
      </c>
      <c r="D61" s="60">
        <f>EXP(-'Yield curve'!D54*$D$9/100)</f>
        <v>0.80187703966165591</v>
      </c>
      <c r="E61" s="178">
        <f t="shared" si="2"/>
        <v>85.378283923994033</v>
      </c>
      <c r="F61" s="60">
        <f t="shared" si="3"/>
        <v>2.9362129655427962</v>
      </c>
      <c r="G61" s="60">
        <f>-F61*(Bonds!X51/100)*(1/(1+(Bonds!D51/100)))</f>
        <v>1.0939690631679578E-3</v>
      </c>
      <c r="H61" s="60">
        <f>-F61*Bonds!$AS$8</f>
        <v>-0.45974506197938503</v>
      </c>
      <c r="I61" s="60">
        <f t="shared" si="4"/>
        <v>-1.4538415388701362</v>
      </c>
    </row>
    <row r="62" spans="1:9">
      <c r="A62" s="192">
        <v>43061</v>
      </c>
      <c r="B62" s="7">
        <f>EXP(-'Yield curve'!B55*$B$9/100)</f>
        <v>0.92932199160463946</v>
      </c>
      <c r="C62" s="7">
        <f>EXP(-'Yield curve'!C55*$C$9/100)</f>
        <v>0.86312133588556472</v>
      </c>
      <c r="D62" s="60">
        <f>EXP(-'Yield curve'!D55*$D$9/100)</f>
        <v>0.80091536433465915</v>
      </c>
      <c r="E62" s="178">
        <f t="shared" si="2"/>
        <v>85.27825381711564</v>
      </c>
      <c r="F62" s="60">
        <f t="shared" si="3"/>
        <v>2.9361674237624085</v>
      </c>
      <c r="G62" s="60">
        <f>-F62*(Bonds!X52/100)*(1/(1+(Bonds!D52/100)))</f>
        <v>0</v>
      </c>
      <c r="H62" s="60">
        <f>-F62*Bonds!$AS$8</f>
        <v>-0.45973793115853084</v>
      </c>
      <c r="I62" s="60">
        <f t="shared" si="4"/>
        <v>-1.4538189892346505</v>
      </c>
    </row>
    <row r="63" spans="1:9">
      <c r="A63" s="192">
        <v>43060</v>
      </c>
      <c r="B63" s="7">
        <f>EXP(-'Yield curve'!B56*$B$9/100)</f>
        <v>0.92932199160463946</v>
      </c>
      <c r="C63" s="7">
        <f>EXP(-'Yield curve'!C56*$C$9/100)</f>
        <v>0.86312133588556472</v>
      </c>
      <c r="D63" s="60">
        <f>EXP(-'Yield curve'!D56*$D$9/100)</f>
        <v>0.80091536433465915</v>
      </c>
      <c r="E63" s="178">
        <f t="shared" si="2"/>
        <v>85.27825381711564</v>
      </c>
      <c r="F63" s="60">
        <f t="shared" si="3"/>
        <v>2.9361674237624085</v>
      </c>
      <c r="G63" s="60">
        <f>-F63*(Bonds!X53/100)*(1/(1+(Bonds!D53/100)))</f>
        <v>8.2015849825763847E-4</v>
      </c>
      <c r="H63" s="60">
        <f>-F63*Bonds!$AS$8</f>
        <v>-0.45973793115853084</v>
      </c>
      <c r="I63" s="60">
        <f t="shared" si="4"/>
        <v>-1.4538189892346505</v>
      </c>
    </row>
    <row r="64" spans="1:9">
      <c r="A64" s="192">
        <v>43059</v>
      </c>
      <c r="B64" s="7">
        <f>EXP(-'Yield curve'!B57*$B$9/100)</f>
        <v>0.92895033714384512</v>
      </c>
      <c r="C64" s="7">
        <f>EXP(-'Yield curve'!C57*$C$9/100)</f>
        <v>0.86260361841480615</v>
      </c>
      <c r="D64" s="60">
        <f>EXP(-'Yield curve'!D57*$D$9/100)</f>
        <v>0.8001948647801912</v>
      </c>
      <c r="E64" s="178">
        <f t="shared" si="2"/>
        <v>85.202984118696804</v>
      </c>
      <c r="F64" s="60">
        <f t="shared" si="3"/>
        <v>2.9361406335507558</v>
      </c>
      <c r="G64" s="60">
        <f>-F64*(Bonds!X54/100)*(1/(1+(Bonds!D54/100)))</f>
        <v>2.7330732882350871E-4</v>
      </c>
      <c r="H64" s="60">
        <f>-F64*Bonds!$AS$8</f>
        <v>-0.4597337364125566</v>
      </c>
      <c r="I64" s="60">
        <f t="shared" si="4"/>
        <v>-1.4538057242831661</v>
      </c>
    </row>
    <row r="65" spans="1:9">
      <c r="A65" s="192">
        <v>43056</v>
      </c>
      <c r="B65" s="7">
        <f>EXP(-'Yield curve'!B58*$B$9/100)</f>
        <v>0.92867169384128723</v>
      </c>
      <c r="C65" s="7">
        <f>EXP(-'Yield curve'!C58*$C$9/100)</f>
        <v>0.86225864596652946</v>
      </c>
      <c r="D65" s="60">
        <f>EXP(-'Yield curve'!D58*$D$9/100)</f>
        <v>0.79995484232592551</v>
      </c>
      <c r="E65" s="178">
        <f t="shared" si="2"/>
        <v>85.177254596860038</v>
      </c>
      <c r="F65" s="60">
        <f t="shared" si="3"/>
        <v>2.9361425289762897</v>
      </c>
      <c r="G65" s="60">
        <f>-F65*(Bonds!X55/100)*(1/(1+(Bonds!D55/100)))</f>
        <v>8.1984620131503002E-4</v>
      </c>
      <c r="H65" s="60">
        <f>-F65*Bonds!$AS$8</f>
        <v>-0.45973403319366202</v>
      </c>
      <c r="I65" s="60">
        <f t="shared" si="4"/>
        <v>-1.4538066627874255</v>
      </c>
    </row>
    <row r="66" spans="1:9">
      <c r="A66" s="192">
        <v>43055</v>
      </c>
      <c r="B66" s="7">
        <f>EXP(-'Yield curve'!B59*$B$9/100)</f>
        <v>0.92876456565418453</v>
      </c>
      <c r="C66" s="7">
        <f>EXP(-'Yield curve'!C59*$C$9/100)</f>
        <v>0.86191381147963808</v>
      </c>
      <c r="D66" s="60">
        <f>EXP(-'Yield curve'!D59*$D$9/100)</f>
        <v>0.79923520685237059</v>
      </c>
      <c r="E66" s="178">
        <f t="shared" si="2"/>
        <v>85.103347853209442</v>
      </c>
      <c r="F66" s="60">
        <f t="shared" si="3"/>
        <v>2.936090811668687</v>
      </c>
      <c r="G66" s="60">
        <f>-F66*(Bonds!X56/100)*(1/(1+(Bonds!D56/100)))</f>
        <v>1.0928038751907285E-3</v>
      </c>
      <c r="H66" s="60">
        <f>-F66*Bonds!$AS$8</f>
        <v>-0.45972593542382439</v>
      </c>
      <c r="I66" s="60">
        <f t="shared" si="4"/>
        <v>-1.4537810553907708</v>
      </c>
    </row>
    <row r="67" spans="1:9">
      <c r="A67" s="192">
        <v>43054</v>
      </c>
      <c r="B67" s="7">
        <f>EXP(-'Yield curve'!B60*$B$9/100)</f>
        <v>0.92811465795246018</v>
      </c>
      <c r="C67" s="7">
        <f>EXP(-'Yield curve'!C60*$C$9/100)</f>
        <v>0.86105232848144775</v>
      </c>
      <c r="D67" s="60">
        <f>EXP(-'Yield curve'!D60*$D$9/100)</f>
        <v>0.798276699823386</v>
      </c>
      <c r="E67" s="178">
        <f t="shared" si="2"/>
        <v>85.002557354853181</v>
      </c>
      <c r="F67" s="60">
        <f t="shared" si="3"/>
        <v>2.9360658848640813</v>
      </c>
      <c r="G67" s="60">
        <f>-F67*(Bonds!X57/100)*(1/(1+(Bonds!D57/100)))</f>
        <v>0</v>
      </c>
      <c r="H67" s="60">
        <f>-F67*Bonds!$AS$8</f>
        <v>-0.45972203244557897</v>
      </c>
      <c r="I67" s="60">
        <f t="shared" si="4"/>
        <v>-1.4537687130898573</v>
      </c>
    </row>
    <row r="68" spans="1:9">
      <c r="A68" s="192">
        <v>43053</v>
      </c>
      <c r="B68" s="7">
        <f>EXP(-'Yield curve'!B61*$B$9/100)</f>
        <v>0.92839313411918234</v>
      </c>
      <c r="C68" s="7">
        <f>EXP(-'Yield curve'!C61*$C$9/100)</f>
        <v>0.86122455616933868</v>
      </c>
      <c r="D68" s="60">
        <f>EXP(-'Yield curve'!D61*$D$9/100)</f>
        <v>0.798276699823386</v>
      </c>
      <c r="E68" s="178">
        <f t="shared" si="2"/>
        <v>85.003458762562417</v>
      </c>
      <c r="F68" s="60">
        <f t="shared" si="3"/>
        <v>2.9360494063659255</v>
      </c>
      <c r="G68" s="60">
        <f>-F68*(Bonds!X58/100)*(1/(1+(Bonds!D58/100)))</f>
        <v>-2.7309547078093789E-4</v>
      </c>
      <c r="H68" s="60">
        <f>-F68*Bonds!$AS$8</f>
        <v>-0.45971945228254418</v>
      </c>
      <c r="I68" s="60">
        <f t="shared" si="4"/>
        <v>-1.4537605538979328</v>
      </c>
    </row>
    <row r="69" spans="1:9">
      <c r="A69" s="192">
        <v>43052</v>
      </c>
      <c r="B69" s="7">
        <f>EXP(-'Yield curve'!B62*$B$9/100)</f>
        <v>0.92839313411918234</v>
      </c>
      <c r="C69" s="7">
        <f>EXP(-'Yield curve'!C62*$C$9/100)</f>
        <v>0.86139681830621206</v>
      </c>
      <c r="D69" s="60">
        <f>EXP(-'Yield curve'!D62*$D$9/100)</f>
        <v>0.79851621875937706</v>
      </c>
      <c r="E69" s="178">
        <f t="shared" si="2"/>
        <v>85.028234218307247</v>
      </c>
      <c r="F69" s="60">
        <f t="shared" si="3"/>
        <v>2.9360639883555448</v>
      </c>
      <c r="G69" s="60">
        <f>-F69*(Bonds!X59/100)*(1/(1+(Bonds!D59/100)))</f>
        <v>-2.7312223147492857E-4</v>
      </c>
      <c r="H69" s="60">
        <f>-F69*Bonds!$AS$8</f>
        <v>-0.4597217354948997</v>
      </c>
      <c r="I69" s="60">
        <f t="shared" si="4"/>
        <v>-1.453767774049358</v>
      </c>
    </row>
    <row r="70" spans="1:9">
      <c r="A70" s="192">
        <v>43049</v>
      </c>
      <c r="B70" s="7">
        <f>EXP(-'Yield curve'!B63*$B$9/100)</f>
        <v>0.92802185112708346</v>
      </c>
      <c r="C70" s="7">
        <f>EXP(-'Yield curve'!C63*$C$9/100)</f>
        <v>0.86122455616933868</v>
      </c>
      <c r="D70" s="60">
        <f>EXP(-'Yield curve'!D63*$D$9/100)</f>
        <v>0.79875580956182834</v>
      </c>
      <c r="E70" s="178">
        <f t="shared" si="2"/>
        <v>85.051585389899344</v>
      </c>
      <c r="F70" s="60">
        <f t="shared" si="3"/>
        <v>2.9361030544941209</v>
      </c>
      <c r="G70" s="60">
        <f>-F70*(Bonds!X60/100)*(1/(1+(Bonds!D60/100)))</f>
        <v>-8.194538248657955E-4</v>
      </c>
      <c r="H70" s="60">
        <f>-F70*Bonds!$AS$8</f>
        <v>-0.45972785237555913</v>
      </c>
      <c r="I70" s="60">
        <f t="shared" si="4"/>
        <v>-1.4537871173244172</v>
      </c>
    </row>
    <row r="71" spans="1:9">
      <c r="A71" s="192">
        <v>43048</v>
      </c>
      <c r="B71" s="7">
        <f>EXP(-'Yield curve'!B64*$B$9/100)</f>
        <v>0.9283002994475813</v>
      </c>
      <c r="C71" s="7">
        <f>EXP(-'Yield curve'!C64*$C$9/100)</f>
        <v>0.86191381147963808</v>
      </c>
      <c r="D71" s="60">
        <f>EXP(-'Yield curve'!D64*$D$9/100)</f>
        <v>0.79947501338360749</v>
      </c>
      <c r="E71" s="178">
        <f t="shared" si="2"/>
        <v>85.126879586982398</v>
      </c>
      <c r="F71" s="60">
        <f t="shared" si="3"/>
        <v>2.9361302934263671</v>
      </c>
      <c r="G71" s="60">
        <f>-F71*(Bonds!X61/100)*(1/(1+(Bonds!D61/100)))</f>
        <v>8.1969019916984672E-4</v>
      </c>
      <c r="H71" s="60">
        <f>-F71*Bonds!$AS$8</f>
        <v>-0.45973211738110908</v>
      </c>
      <c r="I71" s="60">
        <f t="shared" si="4"/>
        <v>-1.4538006044561884</v>
      </c>
    </row>
    <row r="72" spans="1:9">
      <c r="A72" s="193">
        <v>43047</v>
      </c>
      <c r="B72" s="7">
        <f>EXP(-'Yield curve'!B65*$B$9/100)</f>
        <v>0.92765071661848286</v>
      </c>
      <c r="C72" s="7">
        <f>EXP(-'Yield curve'!C65*$C$9/100)</f>
        <v>0.86122455616933868</v>
      </c>
      <c r="D72" s="60">
        <f>EXP(-'Yield curve'!D65*$D$9/100)</f>
        <v>0.79875580956182834</v>
      </c>
      <c r="E72" s="178">
        <f t="shared" si="2"/>
        <v>85.050843120882135</v>
      </c>
      <c r="F72" s="60">
        <f t="shared" si="3"/>
        <v>2.9361199515554404</v>
      </c>
      <c r="G72" s="60">
        <f>-F72*(Bonds!X62/100)*(1/(1+(Bonds!D62/100)))</f>
        <v>-8.1945854076345649E-4</v>
      </c>
      <c r="H72" s="60">
        <f>-F72*Bonds!$AS$8</f>
        <v>-0.45973049807619282</v>
      </c>
      <c r="I72" s="60">
        <f t="shared" si="4"/>
        <v>-1.4537954837644267</v>
      </c>
    </row>
    <row r="73" spans="1:9">
      <c r="A73" s="193">
        <v>43046</v>
      </c>
      <c r="B73" s="7">
        <f>EXP(-'Yield curve'!B66*$B$9/100)</f>
        <v>0.9283002994475813</v>
      </c>
      <c r="C73" s="7">
        <f>EXP(-'Yield curve'!C66*$C$9/100)</f>
        <v>0.86174144595446922</v>
      </c>
      <c r="D73" s="60">
        <f>EXP(-'Yield curve'!D66*$D$9/100)</f>
        <v>0.79947501338360749</v>
      </c>
      <c r="E73" s="178">
        <f t="shared" si="2"/>
        <v>85.126534855932064</v>
      </c>
      <c r="F73" s="60">
        <f t="shared" si="3"/>
        <v>2.9361340844085775</v>
      </c>
      <c r="G73" s="60">
        <f>-F73*(Bonds!X63/100)*(1/(1+(Bonds!D63/100)))</f>
        <v>0</v>
      </c>
      <c r="H73" s="60">
        <f>-F73*Bonds!$AS$8</f>
        <v>-0.45973271096385382</v>
      </c>
      <c r="I73" s="60">
        <f t="shared" si="4"/>
        <v>-1.4538024815296415</v>
      </c>
    </row>
    <row r="74" spans="1:9">
      <c r="A74" s="193">
        <v>43042</v>
      </c>
      <c r="B74" s="7">
        <f>EXP(-'Yield curve'!B67*$B$9/100)</f>
        <v>0.92820747405898341</v>
      </c>
      <c r="C74" s="7">
        <f>EXP(-'Yield curve'!C67*$C$9/100)</f>
        <v>0.86174144595446922</v>
      </c>
      <c r="D74" s="60">
        <f>EXP(-'Yield curve'!D67*$D$9/100)</f>
        <v>0.79947501338360749</v>
      </c>
      <c r="E74" s="178">
        <f t="shared" si="2"/>
        <v>85.126349205154867</v>
      </c>
      <c r="F74" s="60">
        <f t="shared" si="3"/>
        <v>2.9361383068943399</v>
      </c>
      <c r="G74" s="60">
        <f>-F74*(Bonds!X64/100)*(1/(1+(Bonds!D64/100)))</f>
        <v>-2.7323081210629786E-4</v>
      </c>
      <c r="H74" s="60">
        <f>-F74*Bonds!$AS$8</f>
        <v>-0.45973337211037191</v>
      </c>
      <c r="I74" s="60">
        <f t="shared" si="4"/>
        <v>-1.4538045722585058</v>
      </c>
    </row>
    <row r="75" spans="1:9">
      <c r="A75" s="193">
        <v>43041</v>
      </c>
      <c r="B75" s="7">
        <f>EXP(-'Yield curve'!B68*$B$9/100)</f>
        <v>0.92783626531605778</v>
      </c>
      <c r="C75" s="7">
        <f>EXP(-'Yield curve'!C68*$C$9/100)</f>
        <v>0.86156911489895827</v>
      </c>
      <c r="D75" s="60">
        <f>EXP(-'Yield curve'!D68*$D$9/100)</f>
        <v>0.79971489186759603</v>
      </c>
      <c r="E75" s="178">
        <f t="shared" si="2"/>
        <v>85.149729730924832</v>
      </c>
      <c r="F75" s="60">
        <f t="shared" si="3"/>
        <v>2.9361773277703258</v>
      </c>
      <c r="G75" s="60">
        <f>-F75*(Bonds!X65/100)*(1/(1+(Bonds!D65/100)))</f>
        <v>0</v>
      </c>
      <c r="H75" s="60">
        <f>-F75*Bonds!$AS$8</f>
        <v>-0.45973948190392544</v>
      </c>
      <c r="I75" s="60">
        <f t="shared" si="4"/>
        <v>-1.4538238931221683</v>
      </c>
    </row>
    <row r="76" spans="1:9">
      <c r="A76" s="193">
        <v>43040</v>
      </c>
      <c r="B76" s="7">
        <f>EXP(-'Yield curve'!B69*$B$9/100)</f>
        <v>0.92792905358192534</v>
      </c>
      <c r="C76" s="7">
        <f>EXP(-'Yield curve'!C69*$C$9/100)</f>
        <v>0.86156911489895827</v>
      </c>
      <c r="D76" s="60">
        <f>EXP(-'Yield curve'!D69*$D$9/100)</f>
        <v>0.79971489186759603</v>
      </c>
      <c r="E76" s="178">
        <f t="shared" si="2"/>
        <v>85.149915307456567</v>
      </c>
      <c r="F76" s="60">
        <f t="shared" si="3"/>
        <v>2.9361731080471238</v>
      </c>
      <c r="G76" s="60">
        <f>-F76*(Bonds!X66/100)*(1/(1+(Bonds!D66/100)))</f>
        <v>8.1977843872884531E-4</v>
      </c>
      <c r="H76" s="60">
        <f>-F76*Bonds!$AS$8</f>
        <v>-0.45973882118996229</v>
      </c>
      <c r="I76" s="60">
        <f t="shared" si="4"/>
        <v>-1.453821803761163</v>
      </c>
    </row>
    <row r="77" spans="1:9">
      <c r="A77" s="193">
        <v>43039</v>
      </c>
      <c r="B77" s="7">
        <f>EXP(-'Yield curve'!B70*$B$9/100)</f>
        <v>0.92737246314360544</v>
      </c>
      <c r="C77" s="7">
        <f>EXP(-'Yield curve'!C70*$C$9/100)</f>
        <v>0.86088013523564999</v>
      </c>
      <c r="D77" s="60">
        <f>EXP(-'Yield curve'!D70*$D$9/100)</f>
        <v>0.79899547225230294</v>
      </c>
      <c r="E77" s="178">
        <f t="shared" si="2"/>
        <v>85.074043366493413</v>
      </c>
      <c r="F77" s="60">
        <f t="shared" si="3"/>
        <v>2.9361585519140276</v>
      </c>
      <c r="G77" s="60">
        <f>-F77*(Bonds!X67/100)*(1/(1+(Bonds!D67/100)))</f>
        <v>-8.195455578472419E-4</v>
      </c>
      <c r="H77" s="60">
        <f>-F77*Bonds!$AS$8</f>
        <v>-0.4597365420261581</v>
      </c>
      <c r="I77" s="60">
        <f t="shared" si="4"/>
        <v>-1.4538145964123812</v>
      </c>
    </row>
    <row r="78" spans="1:9">
      <c r="A78" s="193">
        <v>43038</v>
      </c>
      <c r="B78" s="7">
        <f>EXP(-'Yield curve'!B71*$B$9/100)</f>
        <v>0.92792905358192534</v>
      </c>
      <c r="C78" s="7">
        <f>EXP(-'Yield curve'!C71*$C$9/100)</f>
        <v>0.86156911489895827</v>
      </c>
      <c r="D78" s="60">
        <f>EXP(-'Yield curve'!D71*$D$9/100)</f>
        <v>0.79971489186759603</v>
      </c>
      <c r="E78" s="178">
        <f t="shared" si="2"/>
        <v>85.149915307456567</v>
      </c>
      <c r="F78" s="60">
        <f t="shared" si="3"/>
        <v>2.9361731080471238</v>
      </c>
      <c r="G78" s="60">
        <f>-F78*(Bonds!X68/100)*(1/(1+(Bonds!D68/100)))</f>
        <v>8.1977843872884531E-4</v>
      </c>
      <c r="H78" s="60">
        <f>-F78*Bonds!$AS$8</f>
        <v>-0.45973882118996229</v>
      </c>
      <c r="I78" s="60">
        <f t="shared" si="4"/>
        <v>-1.453821803761163</v>
      </c>
    </row>
    <row r="79" spans="1:9">
      <c r="A79" s="193">
        <v>43035</v>
      </c>
      <c r="B79" s="7">
        <f>EXP(-'Yield curve'!B72*$B$9/100)</f>
        <v>0.92774348632855286</v>
      </c>
      <c r="C79" s="7">
        <f>EXP(-'Yield curve'!C72*$C$9/100)</f>
        <v>0.86105232848144775</v>
      </c>
      <c r="D79" s="60">
        <f>EXP(-'Yield curve'!D72*$D$9/100)</f>
        <v>0.79899547225230294</v>
      </c>
      <c r="E79" s="178">
        <f t="shared" si="2"/>
        <v>85.075129799354897</v>
      </c>
      <c r="F79" s="60">
        <f t="shared" si="3"/>
        <v>2.9361378746633626</v>
      </c>
      <c r="G79" s="60">
        <f>-F79*(Bonds!X69/100)*(1/(1+(Bonds!D69/100)))</f>
        <v>-1.9122595015485322E-3</v>
      </c>
      <c r="H79" s="60">
        <f>-F79*Bonds!$AS$8</f>
        <v>-0.45973330443270011</v>
      </c>
      <c r="I79" s="60">
        <f t="shared" si="4"/>
        <v>-1.4538043582429161</v>
      </c>
    </row>
    <row r="80" spans="1:9">
      <c r="A80" s="193">
        <v>43034</v>
      </c>
      <c r="B80" s="7">
        <f>EXP(-'Yield curve'!B73*$B$9/100)</f>
        <v>0.92802185112708346</v>
      </c>
      <c r="C80" s="7">
        <f>EXP(-'Yield curve'!C73*$C$9/100)</f>
        <v>0.86225864596652946</v>
      </c>
      <c r="D80" s="60">
        <f>EXP(-'Yield curve'!D73*$D$9/100)</f>
        <v>0.8006751257629463</v>
      </c>
      <c r="E80" s="178">
        <f t="shared" si="2"/>
        <v>85.249423822007742</v>
      </c>
      <c r="F80" s="60">
        <f t="shared" si="3"/>
        <v>2.9362270798710326</v>
      </c>
      <c r="G80" s="60">
        <f>-F80*(Bonds!X70/100)*(1/(1+(Bonds!D70/100)))</f>
        <v>-2.7336626756083881E-4</v>
      </c>
      <c r="H80" s="60">
        <f>-F80*Bonds!$AS$8</f>
        <v>-0.45974727196646226</v>
      </c>
      <c r="I80" s="60">
        <f t="shared" si="4"/>
        <v>-1.4538485274628998</v>
      </c>
    </row>
    <row r="81" spans="1:9">
      <c r="A81" s="193">
        <v>43033</v>
      </c>
      <c r="B81" s="7">
        <f>EXP(-'Yield curve'!B74*$B$9/100)</f>
        <v>0.92811465795246018</v>
      </c>
      <c r="C81" s="7">
        <f>EXP(-'Yield curve'!C74*$C$9/100)</f>
        <v>0.86225864596652946</v>
      </c>
      <c r="D81" s="60">
        <f>EXP(-'Yield curve'!D74*$D$9/100)</f>
        <v>0.80091536433465915</v>
      </c>
      <c r="E81" s="178">
        <f t="shared" si="2"/>
        <v>85.274113769973212</v>
      </c>
      <c r="F81" s="60">
        <f t="shared" si="3"/>
        <v>2.9362411911027402</v>
      </c>
      <c r="G81" s="60">
        <f>-F81*(Bonds!X71/100)*(1/(1+(Bonds!D71/100)))</f>
        <v>2.7339303455332188E-4</v>
      </c>
      <c r="H81" s="60">
        <f>-F81*Bonds!$AS$8</f>
        <v>-0.45974948146869254</v>
      </c>
      <c r="I81" s="60">
        <f t="shared" si="4"/>
        <v>-1.4538555145224428</v>
      </c>
    </row>
    <row r="82" spans="1:9">
      <c r="A82" s="193">
        <v>43032</v>
      </c>
      <c r="B82" s="7">
        <f>EXP(-'Yield curve'!B75*$B$9/100)</f>
        <v>0.92802185112708346</v>
      </c>
      <c r="C82" s="7">
        <f>EXP(-'Yield curve'!C75*$C$9/100)</f>
        <v>0.86208621148135944</v>
      </c>
      <c r="D82" s="60">
        <f>EXP(-'Yield curve'!D75*$D$9/100)</f>
        <v>0.8006751257629463</v>
      </c>
      <c r="E82" s="178">
        <f t="shared" si="2"/>
        <v>85.249078953037412</v>
      </c>
      <c r="F82" s="60">
        <f t="shared" si="3"/>
        <v>2.9362308673098294</v>
      </c>
      <c r="G82" s="60">
        <f>-F82*(Bonds!X72/100)*(1/(1+(Bonds!D72/100)))</f>
        <v>-8.2009986052784291E-4</v>
      </c>
      <c r="H82" s="60">
        <f>-F82*Bonds!$AS$8</f>
        <v>-0.45974786499438797</v>
      </c>
      <c r="I82" s="60">
        <f t="shared" si="4"/>
        <v>-1.4538504027818613</v>
      </c>
    </row>
    <row r="83" spans="1:9">
      <c r="A83" s="193">
        <v>43031</v>
      </c>
      <c r="B83" s="7">
        <f>EXP(-'Yield curve'!B76*$B$9/100)</f>
        <v>0.92848597807471467</v>
      </c>
      <c r="C83" s="7">
        <f>EXP(-'Yield curve'!C76*$C$9/100)</f>
        <v>0.86277615639171168</v>
      </c>
      <c r="D83" s="60">
        <f>EXP(-'Yield curve'!D76*$D$9/100)</f>
        <v>0.80139605774686284</v>
      </c>
      <c r="E83" s="178">
        <f t="shared" si="2"/>
        <v>85.324922159112873</v>
      </c>
      <c r="F83" s="60">
        <f t="shared" si="3"/>
        <v>2.9362496198362913</v>
      </c>
      <c r="G83" s="60">
        <f>-F83*(Bonds!X73/100)*(1/(1+(Bonds!D73/100)))</f>
        <v>-2.7344474015982755E-4</v>
      </c>
      <c r="H83" s="60">
        <f>-F83*Bonds!$AS$8</f>
        <v>-0.45975080121922646</v>
      </c>
      <c r="I83" s="60">
        <f t="shared" si="4"/>
        <v>-1.4538596879400731</v>
      </c>
    </row>
    <row r="84" spans="1:9">
      <c r="A84" s="193">
        <v>43028</v>
      </c>
      <c r="B84" s="7">
        <f>EXP(-'Yield curve'!B77*$B$9/100)</f>
        <v>0.9283002994475813</v>
      </c>
      <c r="C84" s="7">
        <f>EXP(-'Yield curve'!C77*$C$9/100)</f>
        <v>0.86260361841480615</v>
      </c>
      <c r="D84" s="60">
        <f>EXP(-'Yield curve'!D77*$D$9/100)</f>
        <v>0.80163651263061608</v>
      </c>
      <c r="E84" s="178">
        <f t="shared" si="2"/>
        <v>85.348732124047615</v>
      </c>
      <c r="F84" s="60">
        <f t="shared" si="3"/>
        <v>2.9362801496955377</v>
      </c>
      <c r="G84" s="60">
        <f>-F84*(Bonds!X74/100)*(1/(1+(Bonds!D74/100)))</f>
        <v>-2.7347305110323876E-4</v>
      </c>
      <c r="H84" s="60">
        <f>-F84*Bonds!$AS$8</f>
        <v>-0.45975558151009643</v>
      </c>
      <c r="I84" s="60">
        <f t="shared" si="4"/>
        <v>-1.4538748045471004</v>
      </c>
    </row>
    <row r="85" spans="1:9">
      <c r="A85" s="193">
        <v>43027</v>
      </c>
      <c r="B85" s="7">
        <f>EXP(-'Yield curve'!B78*$B$9/100)</f>
        <v>0.92839313411918234</v>
      </c>
      <c r="C85" s="7">
        <f>EXP(-'Yield curve'!C78*$C$9/100)</f>
        <v>0.86277615639171168</v>
      </c>
      <c r="D85" s="60">
        <f>EXP(-'Yield curve'!D78*$D$9/100)</f>
        <v>0.80187703966165591</v>
      </c>
      <c r="E85" s="178">
        <f t="shared" si="2"/>
        <v>85.373796626510696</v>
      </c>
      <c r="F85" s="60">
        <f t="shared" si="3"/>
        <v>2.9362904654099551</v>
      </c>
      <c r="G85" s="60">
        <f>-F85*(Bonds!X75/100)*(1/(1+(Bonds!D75/100)))</f>
        <v>0</v>
      </c>
      <c r="H85" s="60">
        <f>-F85*Bonds!$AS$8</f>
        <v>-0.45975719671949022</v>
      </c>
      <c r="I85" s="60">
        <f t="shared" si="4"/>
        <v>-1.4538799122876829</v>
      </c>
    </row>
    <row r="86" spans="1:9">
      <c r="A86" s="193">
        <v>43026</v>
      </c>
      <c r="B86" s="7">
        <f>EXP(-'Yield curve'!B79*$B$9/100)</f>
        <v>0.92820747405898341</v>
      </c>
      <c r="C86" s="7">
        <f>EXP(-'Yield curve'!C79*$C$9/100)</f>
        <v>0.86277615639171168</v>
      </c>
      <c r="D86" s="60">
        <f>EXP(-'Yield curve'!D79*$D$9/100)</f>
        <v>0.80187703966165591</v>
      </c>
      <c r="E86" s="178">
        <f t="shared" si="2"/>
        <v>85.373425306390303</v>
      </c>
      <c r="F86" s="60">
        <f t="shared" si="3"/>
        <v>2.9362988870424025</v>
      </c>
      <c r="G86" s="60">
        <f>-F86*(Bonds!X76/100)*(1/(1+(Bonds!D76/100)))</f>
        <v>8.2050080673686865E-4</v>
      </c>
      <c r="H86" s="60">
        <f>-F86*Bonds!$AS$8</f>
        <v>-0.4597585153581506</v>
      </c>
      <c r="I86" s="60">
        <f t="shared" si="4"/>
        <v>-1.4538840821892605</v>
      </c>
    </row>
    <row r="87" spans="1:9">
      <c r="A87" s="193">
        <v>43025</v>
      </c>
      <c r="B87" s="7">
        <f>EXP(-'Yield curve'!B80*$B$9/100)</f>
        <v>0.92802185112708346</v>
      </c>
      <c r="C87" s="7">
        <f>EXP(-'Yield curve'!C80*$C$9/100)</f>
        <v>0.86243111494204538</v>
      </c>
      <c r="D87" s="60">
        <f>EXP(-'Yield curve'!D80*$D$9/100)</f>
        <v>0.8011556749887554</v>
      </c>
      <c r="E87" s="178">
        <f t="shared" si="2"/>
        <v>85.298784780991298</v>
      </c>
      <c r="F87" s="60">
        <f t="shared" si="3"/>
        <v>2.9362599402986569</v>
      </c>
      <c r="G87" s="60">
        <f>-F87*(Bonds!X77/100)*(1/(1+(Bonds!D77/100)))</f>
        <v>-5.4684047682253354E-4</v>
      </c>
      <c r="H87" s="60">
        <f>-F87*Bonds!$AS$8</f>
        <v>-0.4597524171720424</v>
      </c>
      <c r="I87" s="60">
        <f t="shared" si="4"/>
        <v>-1.4538647980315629</v>
      </c>
    </row>
    <row r="88" spans="1:9">
      <c r="A88" s="193">
        <v>43024</v>
      </c>
      <c r="B88" s="7">
        <f>EXP(-'Yield curve'!B81*$B$9/100)</f>
        <v>0.92820747405898341</v>
      </c>
      <c r="C88" s="7">
        <f>EXP(-'Yield curve'!C81*$C$9/100)</f>
        <v>0.86277615639171168</v>
      </c>
      <c r="D88" s="60">
        <f>EXP(-'Yield curve'!D81*$D$9/100)</f>
        <v>0.80163651263061608</v>
      </c>
      <c r="E88" s="178">
        <f t="shared" si="2"/>
        <v>85.348891549224234</v>
      </c>
      <c r="F88" s="60">
        <f t="shared" si="3"/>
        <v>2.9362805759945592</v>
      </c>
      <c r="G88" s="60">
        <f>-F88*(Bonds!X78/100)*(1/(1+(Bonds!D78/100)))</f>
        <v>-8.2041927242095078E-4</v>
      </c>
      <c r="H88" s="60">
        <f>-F88*Bonds!$AS$8</f>
        <v>-0.45975564825895704</v>
      </c>
      <c r="I88" s="60">
        <f t="shared" si="4"/>
        <v>-1.4538750156255311</v>
      </c>
    </row>
    <row r="89" spans="1:9">
      <c r="A89" s="193">
        <v>43021</v>
      </c>
      <c r="B89" s="7">
        <f>EXP(-'Yield curve'!B82*$B$9/100)</f>
        <v>0.92802185112708346</v>
      </c>
      <c r="C89" s="7">
        <f>EXP(-'Yield curve'!C82*$C$9/100)</f>
        <v>0.86294872887966356</v>
      </c>
      <c r="D89" s="60">
        <f>EXP(-'Yield curve'!D82*$D$9/100)</f>
        <v>0.80235831025219195</v>
      </c>
      <c r="E89" s="178">
        <f t="shared" si="2"/>
        <v>85.422488805737075</v>
      </c>
      <c r="F89" s="60">
        <f t="shared" si="3"/>
        <v>2.9363401261389792</v>
      </c>
      <c r="G89" s="60">
        <f>-F89*(Bonds!X79/100)*(1/(1+(Bonds!D79/100)))</f>
        <v>1.3677753522167734E-3</v>
      </c>
      <c r="H89" s="60">
        <f>-F89*Bonds!$AS$8</f>
        <v>-0.45976497247527193</v>
      </c>
      <c r="I89" s="60">
        <f t="shared" si="4"/>
        <v>-1.4539045013864824</v>
      </c>
    </row>
    <row r="90" spans="1:9">
      <c r="A90" s="193">
        <v>43020</v>
      </c>
      <c r="B90" s="7">
        <f>EXP(-'Yield curve'!B83*$B$9/100)</f>
        <v>0.92718700719718949</v>
      </c>
      <c r="C90" s="7">
        <f>EXP(-'Yield curve'!C83*$C$9/100)</f>
        <v>0.86191381147963808</v>
      </c>
      <c r="D90" s="60">
        <f>EXP(-'Yield curve'!D83*$D$9/100)</f>
        <v>0.8011556749887554</v>
      </c>
      <c r="E90" s="178">
        <f t="shared" si="2"/>
        <v>85.296080486206705</v>
      </c>
      <c r="F90" s="60">
        <f t="shared" si="3"/>
        <v>2.9363091994288468</v>
      </c>
      <c r="G90" s="60">
        <f>-F90*(Bonds!X80/100)*(1/(1+(Bonds!D80/100)))</f>
        <v>2.7342482534957122E-4</v>
      </c>
      <c r="H90" s="60">
        <f>-F90*Bonds!$AS$8</f>
        <v>-0.45976013004645855</v>
      </c>
      <c r="I90" s="60">
        <f t="shared" si="4"/>
        <v>-1.4538891882820248</v>
      </c>
    </row>
    <row r="91" spans="1:9">
      <c r="A91" s="193">
        <v>43019</v>
      </c>
      <c r="B91" s="7">
        <f>EXP(-'Yield curve'!B84*$B$9/100)</f>
        <v>0.92755795618491998</v>
      </c>
      <c r="C91" s="7">
        <f>EXP(-'Yield curve'!C84*$C$9/100)</f>
        <v>0.86225864596652946</v>
      </c>
      <c r="D91" s="60">
        <f>EXP(-'Yield curve'!D84*$D$9/100)</f>
        <v>0.80091536433465915</v>
      </c>
      <c r="E91" s="178">
        <f t="shared" si="2"/>
        <v>85.273000366438126</v>
      </c>
      <c r="F91" s="60">
        <f t="shared" si="3"/>
        <v>2.9362664724670373</v>
      </c>
      <c r="G91" s="60">
        <f>-F91*(Bonds!X81/100)*(1/(1+(Bonds!D81/100)))</f>
        <v>8.2018616549356838E-4</v>
      </c>
      <c r="H91" s="60">
        <f>-F91*Bonds!$AS$8</f>
        <v>-0.45975343996302936</v>
      </c>
      <c r="I91" s="60">
        <f t="shared" si="4"/>
        <v>-1.4538680323806521</v>
      </c>
    </row>
    <row r="92" spans="1:9">
      <c r="A92" s="193">
        <v>43018</v>
      </c>
      <c r="B92" s="7">
        <f>EXP(-'Yield curve'!B85*$B$9/100)</f>
        <v>0.92746520502693663</v>
      </c>
      <c r="C92" s="7">
        <f>EXP(-'Yield curve'!C85*$C$9/100)</f>
        <v>0.86191381147963808</v>
      </c>
      <c r="D92" s="60">
        <f>EXP(-'Yield curve'!D85*$D$9/100)</f>
        <v>0.8001948647801912</v>
      </c>
      <c r="E92" s="178">
        <f t="shared" si="2"/>
        <v>85.198634240592654</v>
      </c>
      <c r="F92" s="60">
        <f t="shared" si="3"/>
        <v>2.9362232917053244</v>
      </c>
      <c r="G92" s="60">
        <f>-F92*(Bonds!X82/100)*(1/(1+(Bonds!D82/100)))</f>
        <v>1.6398901377857294E-3</v>
      </c>
      <c r="H92" s="60">
        <f>-F92*Bonds!$AS$8</f>
        <v>-0.45974667882471854</v>
      </c>
      <c r="I92" s="60">
        <f t="shared" si="4"/>
        <v>-1.4538466517840145</v>
      </c>
    </row>
    <row r="93" spans="1:9">
      <c r="A93" s="193">
        <v>43017</v>
      </c>
      <c r="B93" s="7">
        <f>EXP(-'Yield curve'!B86*$B$9/100)</f>
        <v>0.92727973053399881</v>
      </c>
      <c r="C93" s="7">
        <f>EXP(-'Yield curve'!C86*$C$9/100)</f>
        <v>0.86088013523564999</v>
      </c>
      <c r="D93" s="60">
        <f>EXP(-'Yield curve'!D86*$D$9/100)</f>
        <v>0.79875580956182834</v>
      </c>
      <c r="E93" s="178">
        <f t="shared" si="2"/>
        <v>85.049412306845795</v>
      </c>
      <c r="F93" s="60">
        <f t="shared" si="3"/>
        <v>2.9361444242199641</v>
      </c>
      <c r="G93" s="60">
        <f>-F93*(Bonds!X83/100)*(1/(1+(Bonds!D83/100)))</f>
        <v>-2.7315512365986617E-4</v>
      </c>
      <c r="H93" s="60">
        <f>-F93*Bonds!$AS$8</f>
        <v>-0.45973432994629226</v>
      </c>
      <c r="I93" s="60">
        <f t="shared" si="4"/>
        <v>-1.4538076012016388</v>
      </c>
    </row>
    <row r="94" spans="1:9">
      <c r="A94" s="193">
        <v>43014</v>
      </c>
      <c r="B94" s="7">
        <f>EXP(-'Yield curve'!B87*$B$9/100)</f>
        <v>0.92718700719718949</v>
      </c>
      <c r="C94" s="7">
        <f>EXP(-'Yield curve'!C87*$C$9/100)</f>
        <v>0.86105232848144775</v>
      </c>
      <c r="D94" s="60">
        <f>EXP(-'Yield curve'!D87*$D$9/100)</f>
        <v>0.79899547225230294</v>
      </c>
      <c r="E94" s="178">
        <f t="shared" si="2"/>
        <v>85.074016841092174</v>
      </c>
      <c r="F94" s="60">
        <f t="shared" si="3"/>
        <v>2.936163203673622</v>
      </c>
      <c r="G94" s="60">
        <f>-F94*(Bonds!X84/100)*(1/(1+(Bonds!D84/100)))</f>
        <v>0</v>
      </c>
      <c r="H94" s="60">
        <f>-F94*Bonds!$AS$8</f>
        <v>-0.45973727038732543</v>
      </c>
      <c r="I94" s="60">
        <f t="shared" si="4"/>
        <v>-1.4538168996926291</v>
      </c>
    </row>
    <row r="95" spans="1:9">
      <c r="A95" s="193">
        <v>43013</v>
      </c>
      <c r="B95" s="7">
        <f>EXP(-'Yield curve'!B88*$B$9/100)</f>
        <v>0.92727973053399881</v>
      </c>
      <c r="C95" s="7">
        <f>EXP(-'Yield curve'!C88*$C$9/100)</f>
        <v>0.86105232848144775</v>
      </c>
      <c r="D95" s="60">
        <f>EXP(-'Yield curve'!D88*$D$9/100)</f>
        <v>0.79899547225230294</v>
      </c>
      <c r="E95" s="178">
        <f t="shared" si="2"/>
        <v>85.074202287765786</v>
      </c>
      <c r="F95" s="60">
        <f t="shared" si="3"/>
        <v>2.9361589831812043</v>
      </c>
      <c r="G95" s="60">
        <f>-F95*(Bonds!X85/100)*(1/(1+(Bonds!D85/100)))</f>
        <v>1.365909463705431E-3</v>
      </c>
      <c r="H95" s="60">
        <f>-F95*Bonds!$AS$8</f>
        <v>-0.45973660955292034</v>
      </c>
      <c r="I95" s="60">
        <f t="shared" si="4"/>
        <v>-1.4538148099507529</v>
      </c>
    </row>
    <row r="96" spans="1:9">
      <c r="A96" s="193">
        <v>43012</v>
      </c>
      <c r="B96" s="7">
        <f>EXP(-'Yield curve'!B89*$B$9/100)</f>
        <v>0.92709429313225034</v>
      </c>
      <c r="C96" s="7">
        <f>EXP(-'Yield curve'!C89*$C$9/100)</f>
        <v>0.86019170653565769</v>
      </c>
      <c r="D96" s="60">
        <f>EXP(-'Yield curve'!D89*$D$9/100)</f>
        <v>0.79779787746456432</v>
      </c>
      <c r="E96" s="178">
        <f t="shared" si="2"/>
        <v>84.949955500721373</v>
      </c>
      <c r="F96" s="60">
        <f t="shared" si="3"/>
        <v>2.9360946035392068</v>
      </c>
      <c r="G96" s="60">
        <f>-F96*(Bonds!X86/100)*(1/(1+(Bonds!D86/100)))</f>
        <v>1.0921955188465395E-3</v>
      </c>
      <c r="H96" s="60">
        <f>-F96*Bonds!$AS$8</f>
        <v>-0.45972652914565848</v>
      </c>
      <c r="I96" s="60">
        <f t="shared" si="4"/>
        <v>-1.4537829329040632</v>
      </c>
    </row>
    <row r="97" spans="1:9">
      <c r="A97" s="193">
        <v>43011</v>
      </c>
      <c r="B97" s="7">
        <f>EXP(-'Yield curve'!B90*$B$9/100)</f>
        <v>0.92672352957265292</v>
      </c>
      <c r="C97" s="7">
        <f>EXP(-'Yield curve'!C90*$C$9/100)</f>
        <v>0.85933194478164587</v>
      </c>
      <c r="D97" s="60">
        <f>EXP(-'Yield curve'!D90*$D$9/100)</f>
        <v>0.79684109419638172</v>
      </c>
      <c r="E97" s="178">
        <f t="shared" si="2"/>
        <v>84.849902556739536</v>
      </c>
      <c r="F97" s="60">
        <f t="shared" si="3"/>
        <v>2.9360569918836874</v>
      </c>
      <c r="G97" s="60">
        <f>-F97*(Bonds!X87/100)*(1/(1+(Bonds!D87/100)))</f>
        <v>5.4588769952284546E-4</v>
      </c>
      <c r="H97" s="60">
        <f>-F97*Bonds!$AS$8</f>
        <v>-0.45972064000440721</v>
      </c>
      <c r="I97" s="60">
        <f t="shared" si="4"/>
        <v>-1.4537643098042468</v>
      </c>
    </row>
    <row r="98" spans="1:9">
      <c r="A98" s="193">
        <v>43010</v>
      </c>
      <c r="B98" s="7">
        <f>EXP(-'Yield curve'!B91*$B$9/100)</f>
        <v>0.92700158833825408</v>
      </c>
      <c r="C98" s="7">
        <f>EXP(-'Yield curve'!C91*$C$9/100)</f>
        <v>0.85933194478164587</v>
      </c>
      <c r="D98" s="60">
        <f>EXP(-'Yield curve'!D91*$D$9/100)</f>
        <v>0.79636313294257888</v>
      </c>
      <c r="E98" s="178">
        <f t="shared" si="2"/>
        <v>84.801706626382853</v>
      </c>
      <c r="F98" s="60">
        <f t="shared" si="3"/>
        <v>2.9360075350036881</v>
      </c>
      <c r="G98" s="60">
        <f>-F98*(Bonds!X88/100)*(1/(1+(Bonds!D88/100)))</f>
        <v>0</v>
      </c>
      <c r="H98" s="60">
        <f>-F98*Bonds!$AS$8</f>
        <v>-0.45971289616680838</v>
      </c>
      <c r="I98" s="60">
        <f t="shared" si="4"/>
        <v>-1.453739821639604</v>
      </c>
    </row>
    <row r="99" spans="1:9">
      <c r="A99" s="193">
        <v>43007</v>
      </c>
      <c r="B99" s="7">
        <f>EXP(-'Yield curve'!B92*$B$9/100)</f>
        <v>0.92672352957265292</v>
      </c>
      <c r="C99" s="7">
        <f>EXP(-'Yield curve'!C92*$C$9/100)</f>
        <v>0.85916009557818274</v>
      </c>
      <c r="D99" s="60">
        <f>EXP(-'Yield curve'!D92*$D$9/100)</f>
        <v>0.79636313294257888</v>
      </c>
      <c r="E99" s="178">
        <f t="shared" si="2"/>
        <v>84.800806810444726</v>
      </c>
      <c r="F99" s="60">
        <f t="shared" si="3"/>
        <v>2.9360240248471459</v>
      </c>
      <c r="G99" s="60">
        <f>-F99*(Bonds!X89/100)*(1/(1+(Bonds!D89/100)))</f>
        <v>8.1867014355809181E-4</v>
      </c>
      <c r="H99" s="60">
        <f>-F99*Bonds!$AS$8</f>
        <v>-0.4597154781062629</v>
      </c>
      <c r="I99" s="60">
        <f t="shared" si="4"/>
        <v>-1.453747986449061</v>
      </c>
    </row>
    <row r="100" spans="1:9">
      <c r="A100" s="193">
        <v>43006</v>
      </c>
      <c r="B100" s="7">
        <f>EXP(-'Yield curve'!B93*$B$9/100)</f>
        <v>0.92653820339997339</v>
      </c>
      <c r="C100" s="7">
        <f>EXP(-'Yield curve'!C93*$C$9/100)</f>
        <v>0.85864475413872787</v>
      </c>
      <c r="D100" s="60">
        <f>EXP(-'Yield curve'!D93*$D$9/100)</f>
        <v>0.79564672855326302</v>
      </c>
      <c r="E100" s="178">
        <f t="shared" si="2"/>
        <v>84.726332227510227</v>
      </c>
      <c r="F100" s="60">
        <f t="shared" si="3"/>
        <v>2.9359887041101445</v>
      </c>
      <c r="G100" s="60">
        <f>-F100*(Bonds!X90/100)*(1/(1+(Bonds!D90/100)))</f>
        <v>5.4562139084000775E-4</v>
      </c>
      <c r="H100" s="60">
        <f>-F100*Bonds!$AS$8</f>
        <v>-0.45970994767144346</v>
      </c>
      <c r="I100" s="60">
        <f t="shared" si="4"/>
        <v>-1.4537304976785805</v>
      </c>
    </row>
    <row r="101" spans="1:9">
      <c r="A101" s="193">
        <v>43005</v>
      </c>
      <c r="B101" s="7">
        <f>EXP(-'Yield curve'!B94*$B$9/100)</f>
        <v>0.92653820339997339</v>
      </c>
      <c r="C101" s="7">
        <f>EXP(-'Yield curve'!C94*$C$9/100)</f>
        <v>0.85847304235965038</v>
      </c>
      <c r="D101" s="60">
        <f>EXP(-'Yield curve'!D94*$D$9/100)</f>
        <v>0.79516948370390328</v>
      </c>
      <c r="E101" s="178">
        <f t="shared" si="2"/>
        <v>84.677309829317394</v>
      </c>
      <c r="F101" s="60">
        <f t="shared" si="3"/>
        <v>2.9359557016011673</v>
      </c>
      <c r="G101" s="60">
        <f>-F101*(Bonds!X91/100)*(1/(1+(Bonds!D91/100)))</f>
        <v>-1.0910277597923337E-3</v>
      </c>
      <c r="H101" s="60">
        <f>-F101*Bonds!$AS$8</f>
        <v>-0.45970478021911176</v>
      </c>
      <c r="I101" s="60">
        <f t="shared" si="4"/>
        <v>-1.453714156759512</v>
      </c>
    </row>
    <row r="102" spans="1:9">
      <c r="A102" s="193">
        <v>43004</v>
      </c>
      <c r="B102" s="7">
        <f>EXP(-'Yield curve'!B95*$B$9/100)</f>
        <v>0.92672352957265292</v>
      </c>
      <c r="C102" s="7">
        <f>EXP(-'Yield curve'!C95*$C$9/100)</f>
        <v>0.85898828074112343</v>
      </c>
      <c r="D102" s="60">
        <f>EXP(-'Yield curve'!D95*$D$9/100)</f>
        <v>0.79612425983545376</v>
      </c>
      <c r="E102" s="178">
        <f t="shared" si="2"/>
        <v>84.776098123843838</v>
      </c>
      <c r="F102" s="60">
        <f t="shared" si="3"/>
        <v>2.9360094319055823</v>
      </c>
      <c r="G102" s="60">
        <f>-F102*(Bonds!X92/100)*(1/(1+(Bonds!D92/100)))</f>
        <v>-1.9100433107192283E-3</v>
      </c>
      <c r="H102" s="60">
        <f>-F102*Bonds!$AS$8</f>
        <v>-0.45971319317907866</v>
      </c>
      <c r="I102" s="60">
        <f t="shared" si="4"/>
        <v>-1.4537407608748711</v>
      </c>
    </row>
    <row r="103" spans="1:9">
      <c r="A103" s="193">
        <v>43003</v>
      </c>
      <c r="B103" s="7">
        <f>EXP(-'Yield curve'!B96*$B$9/100)</f>
        <v>0.92727973053399881</v>
      </c>
      <c r="C103" s="7">
        <f>EXP(-'Yield curve'!C96*$C$9/100)</f>
        <v>0.86019170653565769</v>
      </c>
      <c r="D103" s="60">
        <f>EXP(-'Yield curve'!D96*$D$9/100)</f>
        <v>0.79779787746456432</v>
      </c>
      <c r="E103" s="178">
        <f t="shared" si="2"/>
        <v>84.950326375524867</v>
      </c>
      <c r="F103" s="60">
        <f t="shared" si="3"/>
        <v>2.9360861509677307</v>
      </c>
      <c r="G103" s="60">
        <f>-F103*(Bonds!X93/100)*(1/(1+(Bonds!D93/100)))</f>
        <v>0</v>
      </c>
      <c r="H103" s="60">
        <f>-F103*Bonds!$AS$8</f>
        <v>-0.45972520566264047</v>
      </c>
      <c r="I103" s="60">
        <f t="shared" si="4"/>
        <v>-1.4537787476832817</v>
      </c>
    </row>
    <row r="104" spans="1:9">
      <c r="A104" s="193">
        <v>43000</v>
      </c>
      <c r="B104" s="7">
        <f>EXP(-'Yield curve'!B97*$B$9/100)</f>
        <v>0.92746520502693663</v>
      </c>
      <c r="C104" s="7">
        <f>EXP(-'Yield curve'!C97*$C$9/100)</f>
        <v>0.86019170653565769</v>
      </c>
      <c r="D104" s="60">
        <f>EXP(-'Yield curve'!D97*$D$9/100)</f>
        <v>0.79779787746456432</v>
      </c>
      <c r="E104" s="178">
        <f t="shared" si="2"/>
        <v>84.950697324510742</v>
      </c>
      <c r="F104" s="60">
        <f t="shared" si="3"/>
        <v>2.9360776967793969</v>
      </c>
      <c r="G104" s="60">
        <f>-F104*(Bonds!X94/100)*(1/(1+(Bonds!D94/100)))</f>
        <v>1.0921892297142751E-3</v>
      </c>
      <c r="H104" s="60">
        <f>-F104*Bonds!$AS$8</f>
        <v>-0.4597238819264588</v>
      </c>
      <c r="I104" s="60">
        <f t="shared" si="4"/>
        <v>-1.4537745616619264</v>
      </c>
    </row>
    <row r="105" spans="1:9">
      <c r="A105" s="193">
        <v>42999</v>
      </c>
      <c r="B105" s="7">
        <f>EXP(-'Yield curve'!B98*$B$9/100)</f>
        <v>0.92700158833825408</v>
      </c>
      <c r="C105" s="7">
        <f>EXP(-'Yield curve'!C98*$C$9/100)</f>
        <v>0.85933194478164587</v>
      </c>
      <c r="D105" s="60">
        <f>EXP(-'Yield curve'!D98*$D$9/100)</f>
        <v>0.79684109419638172</v>
      </c>
      <c r="E105" s="178">
        <f t="shared" si="2"/>
        <v>84.85045867427074</v>
      </c>
      <c r="F105" s="60">
        <f t="shared" si="3"/>
        <v>2.9360443027921796</v>
      </c>
      <c r="G105" s="60">
        <f>-F105*(Bonds!X95/100)*(1/(1+(Bonds!D95/100)))</f>
        <v>-1.0917706805957728E-3</v>
      </c>
      <c r="H105" s="60">
        <f>-F105*Bonds!$AS$8</f>
        <v>-0.45971865317741945</v>
      </c>
      <c r="I105" s="60">
        <f t="shared" si="4"/>
        <v>-1.4537580269056487</v>
      </c>
    </row>
    <row r="106" spans="1:9">
      <c r="A106" s="193">
        <v>42998</v>
      </c>
      <c r="B106" s="7">
        <f>EXP(-'Yield curve'!B99*$B$9/100)</f>
        <v>0.92681620655938224</v>
      </c>
      <c r="C106" s="7">
        <f>EXP(-'Yield curve'!C99*$C$9/100)</f>
        <v>0.85967574631528121</v>
      </c>
      <c r="D106" s="60">
        <f>EXP(-'Yield curve'!D99*$D$9/100)</f>
        <v>0.79779787746456432</v>
      </c>
      <c r="E106" s="178">
        <f t="shared" si="2"/>
        <v>84.948367407134882</v>
      </c>
      <c r="F106" s="60">
        <f t="shared" si="3"/>
        <v>2.9361186508404598</v>
      </c>
      <c r="G106" s="60">
        <f>-F106*(Bonds!X96/100)*(1/(1+(Bonds!D96/100)))</f>
        <v>8.1915334813737492E-4</v>
      </c>
      <c r="H106" s="60">
        <f>-F106*Bonds!$AS$8</f>
        <v>-0.45973029441341484</v>
      </c>
      <c r="I106" s="60">
        <f t="shared" si="4"/>
        <v>-1.4537948397261737</v>
      </c>
    </row>
    <row r="107" spans="1:9">
      <c r="A107" s="193">
        <v>42997</v>
      </c>
      <c r="B107" s="7">
        <f>EXP(-'Yield curve'!B100*$B$9/100)</f>
        <v>0.92672352957265292</v>
      </c>
      <c r="C107" s="7">
        <f>EXP(-'Yield curve'!C100*$C$9/100)</f>
        <v>0.85916009557818274</v>
      </c>
      <c r="D107" s="60">
        <f>EXP(-'Yield curve'!D100*$D$9/100)</f>
        <v>0.79708018238607592</v>
      </c>
      <c r="E107" s="178">
        <f t="shared" si="2"/>
        <v>84.87394585368142</v>
      </c>
      <c r="F107" s="60">
        <f t="shared" si="3"/>
        <v>2.936079155329955</v>
      </c>
      <c r="G107" s="60">
        <f>-F107*(Bonds!X97/100)*(1/(1+(Bonds!D97/100)))</f>
        <v>2.7297128628952702E-4</v>
      </c>
      <c r="H107" s="60">
        <f>-F107*Bonds!$AS$8</f>
        <v>-0.4597241103027464</v>
      </c>
      <c r="I107" s="60">
        <f t="shared" si="4"/>
        <v>-1.4537752838511588</v>
      </c>
    </row>
    <row r="108" spans="1:9">
      <c r="A108" s="193">
        <v>42996</v>
      </c>
      <c r="B108" s="7">
        <f>EXP(-'Yield curve'!B101*$B$9/100)</f>
        <v>0.92672352957265292</v>
      </c>
      <c r="C108" s="7">
        <f>EXP(-'Yield curve'!C101*$C$9/100)</f>
        <v>0.85916009557818274</v>
      </c>
      <c r="D108" s="60">
        <f>EXP(-'Yield curve'!D101*$D$9/100)</f>
        <v>0.79684109419638172</v>
      </c>
      <c r="E108" s="178">
        <f t="shared" si="2"/>
        <v>84.849558858332614</v>
      </c>
      <c r="F108" s="60">
        <f t="shared" si="3"/>
        <v>2.9360607835509773</v>
      </c>
      <c r="G108" s="60">
        <f>-F108*(Bonds!X98/100)*(1/(1+(Bonds!D98/100)))</f>
        <v>2.7294420224513476E-4</v>
      </c>
      <c r="H108" s="60">
        <f>-F108*Bonds!$AS$8</f>
        <v>-0.45972123369442003</v>
      </c>
      <c r="I108" s="60">
        <f t="shared" si="4"/>
        <v>-1.4537661872169114</v>
      </c>
    </row>
    <row r="109" spans="1:9">
      <c r="A109" s="193">
        <v>42993</v>
      </c>
      <c r="B109" s="7">
        <f>EXP(-'Yield curve'!B102*$B$9/100)</f>
        <v>0.92681620655938224</v>
      </c>
      <c r="C109" s="7">
        <f>EXP(-'Yield curve'!C102*$C$9/100)</f>
        <v>0.85881650026359557</v>
      </c>
      <c r="D109" s="60">
        <f>EXP(-'Yield curve'!D102*$D$9/100)</f>
        <v>0.79660207772238656</v>
      </c>
      <c r="E109" s="178">
        <f t="shared" si="2"/>
        <v>84.824677341329391</v>
      </c>
      <c r="F109" s="60">
        <f t="shared" si="3"/>
        <v>2.9360457593615683</v>
      </c>
      <c r="G109" s="60">
        <f>-F109*(Bonds!X99/100)*(1/(1+(Bonds!D99/100)))</f>
        <v>2.7291743440802243E-4</v>
      </c>
      <c r="H109" s="60">
        <f>-F109*Bonds!$AS$8</f>
        <v>-0.45971888124350041</v>
      </c>
      <c r="I109" s="60">
        <f t="shared" si="4"/>
        <v>-1.4537587481139216</v>
      </c>
    </row>
    <row r="110" spans="1:9">
      <c r="A110" s="193">
        <v>42992</v>
      </c>
      <c r="B110" s="7">
        <f>EXP(-'Yield curve'!B103*$B$9/100)</f>
        <v>0.92635291428882216</v>
      </c>
      <c r="C110" s="7">
        <f>EXP(-'Yield curve'!C103*$C$9/100)</f>
        <v>0.85864475413872787</v>
      </c>
      <c r="D110" s="60">
        <f>EXP(-'Yield curve'!D103*$D$9/100)</f>
        <v>0.79636313294257888</v>
      </c>
      <c r="E110" s="178">
        <f t="shared" si="2"/>
        <v>84.799034896998151</v>
      </c>
      <c r="F110" s="60">
        <f t="shared" si="3"/>
        <v>2.9360523245103027</v>
      </c>
      <c r="G110" s="60">
        <f>-F110*(Bonds!X100/100)*(1/(1+(Bonds!D100/100)))</f>
        <v>0</v>
      </c>
      <c r="H110" s="60">
        <f>-F110*Bonds!$AS$8</f>
        <v>-0.45971990919847072</v>
      </c>
      <c r="I110" s="60">
        <f t="shared" si="4"/>
        <v>-1.45376199879296</v>
      </c>
    </row>
    <row r="111" spans="1:9">
      <c r="A111" s="193">
        <v>42991</v>
      </c>
      <c r="B111" s="7">
        <f>EXP(-'Yield curve'!B104*$B$9/100)</f>
        <v>0.92635291428882216</v>
      </c>
      <c r="C111" s="7">
        <f>EXP(-'Yield curve'!C104*$C$9/100)</f>
        <v>0.85847304235965038</v>
      </c>
      <c r="D111" s="60">
        <f>EXP(-'Yield curve'!D104*$D$9/100)</f>
        <v>0.79636313294257888</v>
      </c>
      <c r="E111" s="178">
        <f t="shared" si="2"/>
        <v>84.798691473440002</v>
      </c>
      <c r="F111" s="60">
        <f t="shared" si="3"/>
        <v>2.936056115399222</v>
      </c>
      <c r="G111" s="60">
        <f>-F111*(Bonds!X101/100)*(1/(1+(Bonds!D101/100)))</f>
        <v>2.7289303052320464E-4</v>
      </c>
      <c r="H111" s="60">
        <f>-F111*Bonds!$AS$8</f>
        <v>-0.45972050276660814</v>
      </c>
      <c r="I111" s="60">
        <f t="shared" si="4"/>
        <v>-1.4537638758202207</v>
      </c>
    </row>
    <row r="112" spans="1:9">
      <c r="A112" s="193">
        <v>42990</v>
      </c>
      <c r="B112" s="7">
        <f>EXP(-'Yield curve'!B105*$B$9/100)</f>
        <v>0.92626028362900337</v>
      </c>
      <c r="C112" s="7">
        <f>EXP(-'Yield curve'!C105*$C$9/100)</f>
        <v>0.85847304235965038</v>
      </c>
      <c r="D112" s="60">
        <f>EXP(-'Yield curve'!D105*$D$9/100)</f>
        <v>0.79612425983545376</v>
      </c>
      <c r="E112" s="178">
        <f t="shared" si="2"/>
        <v>84.77414115519359</v>
      </c>
      <c r="F112" s="60">
        <f t="shared" si="3"/>
        <v>2.9360419681597314</v>
      </c>
      <c r="G112" s="60">
        <f>-F112*(Bonds!X102/100)*(1/(1+(Bonds!D102/100)))</f>
        <v>-2.7286635391818482E-4</v>
      </c>
      <c r="H112" s="60">
        <f>-F112*Bonds!$AS$8</f>
        <v>-0.45971828762636707</v>
      </c>
      <c r="I112" s="60">
        <f t="shared" si="4"/>
        <v>-1.4537568709317221</v>
      </c>
    </row>
    <row r="113" spans="1:9">
      <c r="A113" s="193">
        <v>42989</v>
      </c>
      <c r="B113" s="7">
        <f>EXP(-'Yield curve'!B106*$B$9/100)</f>
        <v>0.92626028362900337</v>
      </c>
      <c r="C113" s="7">
        <f>EXP(-'Yield curve'!C106*$C$9/100)</f>
        <v>0.85847304235965038</v>
      </c>
      <c r="D113" s="60">
        <f>EXP(-'Yield curve'!D106*$D$9/100)</f>
        <v>0.79636313294257888</v>
      </c>
      <c r="E113" s="178">
        <f t="shared" si="2"/>
        <v>84.798506212120358</v>
      </c>
      <c r="F113" s="60">
        <f t="shared" si="3"/>
        <v>2.9360603451472076</v>
      </c>
      <c r="G113" s="60">
        <f>-F113*(Bonds!X103/100)*(1/(1+(Bonds!D103/100)))</f>
        <v>0</v>
      </c>
      <c r="H113" s="60">
        <f>-F113*Bonds!$AS$8</f>
        <v>-0.45972116505022742</v>
      </c>
      <c r="I113" s="60">
        <f t="shared" si="4"/>
        <v>-1.4537659701449146</v>
      </c>
    </row>
    <row r="114" spans="1:9">
      <c r="A114" s="193">
        <v>42986</v>
      </c>
      <c r="B114" s="7">
        <f>EXP(-'Yield curve'!B107*$B$9/100)</f>
        <v>0.92607505009624835</v>
      </c>
      <c r="C114" s="7">
        <f>EXP(-'Yield curve'!C107*$C$9/100)</f>
        <v>0.85830136491949471</v>
      </c>
      <c r="D114" s="60">
        <f>EXP(-'Yield curve'!D107*$D$9/100)</f>
        <v>0.79636313294257888</v>
      </c>
      <c r="E114" s="178">
        <f t="shared" si="2"/>
        <v>84.797792390174536</v>
      </c>
      <c r="F114" s="60">
        <f t="shared" si="3"/>
        <v>2.9360725936675198</v>
      </c>
      <c r="G114" s="60">
        <f>-F114*(Bonds!X104/100)*(1/(1+(Bonds!D104/100)))</f>
        <v>2.7289456210311897E-4</v>
      </c>
      <c r="H114" s="60">
        <f>-F114*Bonds!$AS$8</f>
        <v>-0.45972308289365232</v>
      </c>
      <c r="I114" s="60">
        <f t="shared" si="4"/>
        <v>-1.453772034898333</v>
      </c>
    </row>
    <row r="115" spans="1:9">
      <c r="A115" s="193">
        <v>42985</v>
      </c>
      <c r="B115" s="7">
        <f>EXP(-'Yield curve'!B108*$B$9/100)</f>
        <v>0.92607505009624835</v>
      </c>
      <c r="C115" s="7">
        <f>EXP(-'Yield curve'!C108*$C$9/100)</f>
        <v>0.85830136491949471</v>
      </c>
      <c r="D115" s="60">
        <f>EXP(-'Yield curve'!D108*$D$9/100)</f>
        <v>0.79612425983545376</v>
      </c>
      <c r="E115" s="178">
        <f t="shared" si="2"/>
        <v>84.773427333247767</v>
      </c>
      <c r="F115" s="60">
        <f t="shared" si="3"/>
        <v>2.9360542200456972</v>
      </c>
      <c r="G115" s="60">
        <f>-F115*(Bonds!X105/100)*(1/(1+(Bonds!D105/100)))</f>
        <v>0</v>
      </c>
      <c r="H115" s="60">
        <f>-F115*Bonds!$AS$8</f>
        <v>-0.45972020599677776</v>
      </c>
      <c r="I115" s="60">
        <f t="shared" si="4"/>
        <v>-1.4537629373516159</v>
      </c>
    </row>
    <row r="116" spans="1:9">
      <c r="A116" s="193">
        <v>42984</v>
      </c>
      <c r="B116" s="7">
        <f>EXP(-'Yield curve'!B109*$B$9/100)</f>
        <v>0.92579726925042971</v>
      </c>
      <c r="C116" s="7">
        <f>EXP(-'Yield curve'!C109*$C$9/100)</f>
        <v>0.85830136491949471</v>
      </c>
      <c r="D116" s="60">
        <f>EXP(-'Yield curve'!D109*$D$9/100)</f>
        <v>0.79612425983545376</v>
      </c>
      <c r="E116" s="178">
        <f t="shared" si="2"/>
        <v>84.772871771556126</v>
      </c>
      <c r="F116" s="60">
        <f t="shared" si="3"/>
        <v>2.9360669080381538</v>
      </c>
      <c r="G116" s="60">
        <f>-F116*(Bonds!X106/100)*(1/(1+(Bonds!D106/100)))</f>
        <v>1.0914746870030322E-3</v>
      </c>
      <c r="H116" s="60">
        <f>-F116*Bonds!$AS$8</f>
        <v>-0.4597221926516788</v>
      </c>
      <c r="I116" s="60">
        <f t="shared" si="4"/>
        <v>-1.4537692197060279</v>
      </c>
    </row>
    <row r="117" spans="1:9">
      <c r="A117" s="193">
        <v>42983</v>
      </c>
      <c r="B117" s="7">
        <f>EXP(-'Yield curve'!B110*$B$9/100)</f>
        <v>0.9253344863211781</v>
      </c>
      <c r="C117" s="7">
        <f>EXP(-'Yield curve'!C110*$C$9/100)</f>
        <v>0.85761499841076883</v>
      </c>
      <c r="D117" s="60">
        <f>EXP(-'Yield curve'!D110*$D$9/100)</f>
        <v>0.79516948370390328</v>
      </c>
      <c r="E117" s="178">
        <f t="shared" si="2"/>
        <v>84.673186307262029</v>
      </c>
      <c r="F117" s="60">
        <f t="shared" si="3"/>
        <v>2.9360297140295324</v>
      </c>
      <c r="G117" s="60">
        <f>-F117*(Bonds!X107/100)*(1/(1+(Bonds!D107/100)))</f>
        <v>1.3638190793522733E-3</v>
      </c>
      <c r="H117" s="60">
        <f>-F117*Bonds!$AS$8</f>
        <v>-0.45971636890455975</v>
      </c>
      <c r="I117" s="60">
        <f t="shared" si="4"/>
        <v>-1.4537508034006148</v>
      </c>
    </row>
    <row r="118" spans="1:9">
      <c r="A118" s="193">
        <v>42982</v>
      </c>
      <c r="B118" s="7">
        <f>EXP(-'Yield curve'!B111*$B$9/100)</f>
        <v>0.92496442654353928</v>
      </c>
      <c r="C118" s="7">
        <f>EXP(-'Yield curve'!C111*$C$9/100)</f>
        <v>0.85675781207695723</v>
      </c>
      <c r="D118" s="60">
        <f>EXP(-'Yield curve'!D111*$D$9/100)</f>
        <v>0.79397762359690138</v>
      </c>
      <c r="E118" s="178">
        <f t="shared" si="2"/>
        <v>84.54916208412493</v>
      </c>
      <c r="F118" s="60">
        <f t="shared" si="3"/>
        <v>2.9359736608040907</v>
      </c>
      <c r="G118" s="60">
        <f>-F118*(Bonds!X108/100)*(1/(1+(Bonds!D108/100)))</f>
        <v>5.4526393551936633E-4</v>
      </c>
      <c r="H118" s="60">
        <f>-F118*Bonds!$AS$8</f>
        <v>-0.45970759222728624</v>
      </c>
      <c r="I118" s="60">
        <f t="shared" si="4"/>
        <v>-1.4537230491101423</v>
      </c>
    </row>
    <row r="119" spans="1:9">
      <c r="A119" s="193">
        <v>42979</v>
      </c>
      <c r="B119" s="7">
        <f>EXP(-'Yield curve'!B112*$B$9/100)</f>
        <v>0.92496442654353928</v>
      </c>
      <c r="C119" s="7">
        <f>EXP(-'Yield curve'!C112*$C$9/100)</f>
        <v>0.85641517748361351</v>
      </c>
      <c r="D119" s="60">
        <f>EXP(-'Yield curve'!D112*$D$9/100)</f>
        <v>0.79350137991013658</v>
      </c>
      <c r="E119" s="178">
        <f t="shared" si="2"/>
        <v>84.499899958888236</v>
      </c>
      <c r="F119" s="60">
        <f t="shared" si="3"/>
        <v>2.9359444441499361</v>
      </c>
      <c r="G119" s="60">
        <f>-F119*(Bonds!X109/100)*(1/(1+(Bonds!D109/100)))</f>
        <v>5.4515726379166353E-4</v>
      </c>
      <c r="H119" s="60">
        <f>-F119*Bonds!$AS$8</f>
        <v>-0.45970301755486542</v>
      </c>
      <c r="I119" s="60">
        <f t="shared" si="4"/>
        <v>-1.4537085827257434</v>
      </c>
    </row>
    <row r="120" spans="1:9">
      <c r="A120" s="193">
        <v>42978</v>
      </c>
      <c r="B120" s="7">
        <f>EXP(-'Yield curve'!B113*$B$9/100)</f>
        <v>0.92477945215628587</v>
      </c>
      <c r="C120" s="7">
        <f>EXP(-'Yield curve'!C113*$C$9/100)</f>
        <v>0.85607267991670011</v>
      </c>
      <c r="D120" s="60">
        <f>EXP(-'Yield curve'!D113*$D$9/100)</f>
        <v>0.79302542188387715</v>
      </c>
      <c r="E120" s="178">
        <f t="shared" si="2"/>
        <v>84.450297296301443</v>
      </c>
      <c r="F120" s="60">
        <f t="shared" si="3"/>
        <v>2.935923693086921</v>
      </c>
      <c r="G120" s="60">
        <f>-F120*(Bonds!X110/100)*(1/(1+(Bonds!D110/100)))</f>
        <v>8.1757830495317709E-4</v>
      </c>
      <c r="H120" s="60">
        <f>-F120*Bonds!$AS$8</f>
        <v>-0.45969976840404975</v>
      </c>
      <c r="I120" s="60">
        <f t="shared" si="4"/>
        <v>-1.4536983080087045</v>
      </c>
    </row>
    <row r="121" spans="1:9">
      <c r="A121" s="193">
        <v>42977</v>
      </c>
      <c r="B121" s="7">
        <f>EXP(-'Yield curve'!B114*$B$9/100)</f>
        <v>0.92468697883481343</v>
      </c>
      <c r="C121" s="7">
        <f>EXP(-'Yield curve'!C114*$C$9/100)</f>
        <v>0.8557303193214173</v>
      </c>
      <c r="D121" s="60">
        <f>EXP(-'Yield curve'!D114*$D$9/100)</f>
        <v>0.79231202008314661</v>
      </c>
      <c r="E121" s="178">
        <f t="shared" si="2"/>
        <v>84.376660644793418</v>
      </c>
      <c r="F121" s="60">
        <f t="shared" si="3"/>
        <v>2.935880271716869</v>
      </c>
      <c r="G121" s="60">
        <f>-F121*(Bonds!X111/100)*(1/(1+(Bonds!D111/100)))</f>
        <v>1.0897848076157654E-3</v>
      </c>
      <c r="H121" s="60">
        <f>-F121*Bonds!$AS$8</f>
        <v>-0.45969296959187228</v>
      </c>
      <c r="I121" s="60">
        <f t="shared" si="4"/>
        <v>-1.4536768082768399</v>
      </c>
    </row>
    <row r="122" spans="1:9">
      <c r="A122" s="193">
        <v>42976</v>
      </c>
      <c r="B122" s="7">
        <f>EXP(-'Yield curve'!B115*$B$9/100)</f>
        <v>0.92459451476021071</v>
      </c>
      <c r="C122" s="7">
        <f>EXP(-'Yield curve'!C115*$C$9/100)</f>
        <v>0.85538809564298735</v>
      </c>
      <c r="D122" s="60">
        <f>EXP(-'Yield curve'!D115*$D$9/100)</f>
        <v>0.79136181589558385</v>
      </c>
      <c r="E122" s="178">
        <f t="shared" si="2"/>
        <v>84.278870442155949</v>
      </c>
      <c r="F122" s="60">
        <f t="shared" si="3"/>
        <v>2.935818382211953</v>
      </c>
      <c r="G122" s="60">
        <f>-F122*(Bonds!X112/100)*(1/(1+(Bonds!D112/100)))</f>
        <v>-8.1701810265639432E-4</v>
      </c>
      <c r="H122" s="60">
        <f>-F122*Bonds!$AS$8</f>
        <v>-0.45968327908419881</v>
      </c>
      <c r="I122" s="60">
        <f t="shared" si="4"/>
        <v>-1.4536461642009084</v>
      </c>
    </row>
    <row r="123" spans="1:9">
      <c r="A123" s="193">
        <v>42975</v>
      </c>
      <c r="B123" s="7">
        <f>EXP(-'Yield curve'!B116*$B$9/100)</f>
        <v>0.92487193472555285</v>
      </c>
      <c r="C123" s="7">
        <f>EXP(-'Yield curve'!C116*$C$9/100)</f>
        <v>0.85590148250102893</v>
      </c>
      <c r="D123" s="60">
        <f>EXP(-'Yield curve'!D116*$D$9/100)</f>
        <v>0.79207436212759741</v>
      </c>
      <c r="E123" s="178">
        <f t="shared" si="2"/>
        <v>84.353131771468099</v>
      </c>
      <c r="F123" s="60">
        <f t="shared" si="3"/>
        <v>2.9358495578022556</v>
      </c>
      <c r="G123" s="60">
        <f>-F123*(Bonds!X113/100)*(1/(1+(Bonds!D113/100)))</f>
        <v>0</v>
      </c>
      <c r="H123" s="60">
        <f>-F123*Bonds!$AS$8</f>
        <v>-0.45968816048206201</v>
      </c>
      <c r="I123" s="60">
        <f t="shared" si="4"/>
        <v>-1.4536616005363217</v>
      </c>
    </row>
    <row r="124" spans="1:9">
      <c r="A124" s="193">
        <v>42972</v>
      </c>
      <c r="B124" s="7">
        <f>EXP(-'Yield curve'!B117*$B$9/100)</f>
        <v>0.92487193472555285</v>
      </c>
      <c r="C124" s="7">
        <f>EXP(-'Yield curve'!C117*$C$9/100)</f>
        <v>0.85590148250102893</v>
      </c>
      <c r="D124" s="60">
        <f>EXP(-'Yield curve'!D117*$D$9/100)</f>
        <v>0.79207436212759741</v>
      </c>
      <c r="E124" s="178">
        <f t="shared" si="2"/>
        <v>84.353131771468099</v>
      </c>
      <c r="F124" s="60">
        <f t="shared" si="3"/>
        <v>2.9358495578022556</v>
      </c>
      <c r="G124" s="60">
        <f>-F124*(Bonds!X114/100)*(1/(1+(Bonds!D114/100)))</f>
        <v>2.7241807161570509E-4</v>
      </c>
      <c r="H124" s="60">
        <f>-F124*Bonds!$AS$8</f>
        <v>-0.45968816048206201</v>
      </c>
      <c r="I124" s="60">
        <f t="shared" si="4"/>
        <v>-1.4536616005363217</v>
      </c>
    </row>
    <row r="125" spans="1:9">
      <c r="A125" s="193">
        <v>42971</v>
      </c>
      <c r="B125" s="7">
        <f>EXP(-'Yield curve'!B118*$B$9/100)</f>
        <v>0.9245020599315531</v>
      </c>
      <c r="C125" s="7">
        <f>EXP(-'Yield curve'!C118*$C$9/100)</f>
        <v>0.8557303193214173</v>
      </c>
      <c r="D125" s="60">
        <f>EXP(-'Yield curve'!D118*$D$9/100)</f>
        <v>0.79183677545874132</v>
      </c>
      <c r="E125" s="178">
        <f t="shared" si="2"/>
        <v>84.327815855297558</v>
      </c>
      <c r="F125" s="60">
        <f t="shared" si="3"/>
        <v>2.9358519033903185</v>
      </c>
      <c r="G125" s="60">
        <f>-F125*(Bonds!X115/100)*(1/(1+(Bonds!D115/100)))</f>
        <v>-2.7239301386068995E-4</v>
      </c>
      <c r="H125" s="60">
        <f>-F125*Bonds!$AS$8</f>
        <v>-0.45968852774851782</v>
      </c>
      <c r="I125" s="60">
        <f t="shared" si="4"/>
        <v>-1.4536627619348301</v>
      </c>
    </row>
    <row r="126" spans="1:9">
      <c r="A126" s="193">
        <v>42970</v>
      </c>
      <c r="B126" s="7">
        <f>EXP(-'Yield curve'!B119*$B$9/100)</f>
        <v>0.92468697883481343</v>
      </c>
      <c r="C126" s="7">
        <f>EXP(-'Yield curve'!C119*$C$9/100)</f>
        <v>0.8557303193214173</v>
      </c>
      <c r="D126" s="60">
        <f>EXP(-'Yield curve'!D119*$D$9/100)</f>
        <v>0.79207436212759741</v>
      </c>
      <c r="E126" s="178">
        <f t="shared" si="2"/>
        <v>84.352419533327392</v>
      </c>
      <c r="F126" s="60">
        <f t="shared" si="3"/>
        <v>2.9358618450553808</v>
      </c>
      <c r="G126" s="60">
        <f>-F126*(Bonds!X116/100)*(1/(1+(Bonds!D116/100)))</f>
        <v>2.7241921175239663E-4</v>
      </c>
      <c r="H126" s="60">
        <f>-F126*Bonds!$AS$8</f>
        <v>-0.45969008439017628</v>
      </c>
      <c r="I126" s="60">
        <f t="shared" si="4"/>
        <v>-1.4536676844679717</v>
      </c>
    </row>
    <row r="127" spans="1:9">
      <c r="A127" s="193">
        <v>42969</v>
      </c>
      <c r="B127" s="7">
        <f>EXP(-'Yield curve'!B120*$B$9/100)</f>
        <v>0.92477945215628587</v>
      </c>
      <c r="C127" s="7">
        <f>EXP(-'Yield curve'!C120*$C$9/100)</f>
        <v>0.8557303193214173</v>
      </c>
      <c r="D127" s="60">
        <f>EXP(-'Yield curve'!D120*$D$9/100)</f>
        <v>0.79183677545874132</v>
      </c>
      <c r="E127" s="178">
        <f t="shared" si="2"/>
        <v>84.328370639747021</v>
      </c>
      <c r="F127" s="60">
        <f t="shared" si="3"/>
        <v>2.935839167693846</v>
      </c>
      <c r="G127" s="60">
        <f>-F127*(Bonds!X117/100)*(1/(1+(Bonds!D117/100)))</f>
        <v>0</v>
      </c>
      <c r="H127" s="60">
        <f>-F127*Bonds!$AS$8</f>
        <v>-0.45968653362423845</v>
      </c>
      <c r="I127" s="60">
        <f t="shared" si="4"/>
        <v>-1.4536564559601699</v>
      </c>
    </row>
    <row r="128" spans="1:9">
      <c r="A128" s="193">
        <v>42968</v>
      </c>
      <c r="B128" s="7">
        <f>EXP(-'Yield curve'!B121*$B$9/100)</f>
        <v>0.92468697883481343</v>
      </c>
      <c r="C128" s="7">
        <f>EXP(-'Yield curve'!C121*$C$9/100)</f>
        <v>0.8557303193214173</v>
      </c>
      <c r="D128" s="60">
        <f>EXP(-'Yield curve'!D121*$D$9/100)</f>
        <v>0.79183677545874132</v>
      </c>
      <c r="E128" s="178">
        <f t="shared" si="2"/>
        <v>84.328185693104075</v>
      </c>
      <c r="F128" s="60">
        <f t="shared" si="3"/>
        <v>2.9358434133319138</v>
      </c>
      <c r="G128" s="60">
        <f>-F128*(Bonds!X118/100)*(1/(1+(Bonds!D118/100)))</f>
        <v>2.7239222613952973E-4</v>
      </c>
      <c r="H128" s="60">
        <f>-F128*Bonds!$AS$8</f>
        <v>-0.45968719839588801</v>
      </c>
      <c r="I128" s="60">
        <f t="shared" si="4"/>
        <v>-1.4536585581527064</v>
      </c>
    </row>
    <row r="129" spans="1:9">
      <c r="A129" s="193">
        <v>42965</v>
      </c>
      <c r="B129" s="7">
        <f>EXP(-'Yield curve'!B122*$B$9/100)</f>
        <v>0.92487193472555285</v>
      </c>
      <c r="C129" s="7">
        <f>EXP(-'Yield curve'!C122*$C$9/100)</f>
        <v>0.85555919037101846</v>
      </c>
      <c r="D129" s="60">
        <f>EXP(-'Yield curve'!D122*$D$9/100)</f>
        <v>0.79159926005519565</v>
      </c>
      <c r="E129" s="178">
        <f t="shared" si="2"/>
        <v>84.303986775823091</v>
      </c>
      <c r="F129" s="60">
        <f t="shared" si="3"/>
        <v>2.9358202817378989</v>
      </c>
      <c r="G129" s="60">
        <f>-F129*(Bonds!X119/100)*(1/(1+(Bonds!D119/100)))</f>
        <v>2.7236480951274111E-4</v>
      </c>
      <c r="H129" s="60">
        <f>-F129*Bonds!$AS$8</f>
        <v>-0.45968357650733671</v>
      </c>
      <c r="I129" s="60">
        <f t="shared" si="4"/>
        <v>-1.4536471047354531</v>
      </c>
    </row>
    <row r="130" spans="1:9">
      <c r="A130" s="193">
        <v>42964</v>
      </c>
      <c r="B130" s="7">
        <f>EXP(-'Yield curve'!B123*$B$9/100)</f>
        <v>0.92459451476021071</v>
      </c>
      <c r="C130" s="7">
        <f>EXP(-'Yield curve'!C123*$C$9/100)</f>
        <v>0.85538809564298735</v>
      </c>
      <c r="D130" s="60">
        <f>EXP(-'Yield curve'!D123*$D$9/100)</f>
        <v>0.79136181589558385</v>
      </c>
      <c r="E130" s="178">
        <f t="shared" si="2"/>
        <v>84.278870442155949</v>
      </c>
      <c r="F130" s="60">
        <f t="shared" si="3"/>
        <v>2.935818382211953</v>
      </c>
      <c r="G130" s="60">
        <f>-F130*(Bonds!X120/100)*(1/(1+(Bonds!D120/100)))</f>
        <v>8.1701810265639432E-4</v>
      </c>
      <c r="H130" s="60">
        <f>-F130*Bonds!$AS$8</f>
        <v>-0.45968327908419881</v>
      </c>
      <c r="I130" s="60">
        <f t="shared" si="4"/>
        <v>-1.4536461642009084</v>
      </c>
    </row>
    <row r="131" spans="1:9">
      <c r="A131" s="193">
        <v>42963</v>
      </c>
      <c r="B131" s="7">
        <f>EXP(-'Yield curve'!B124*$B$9/100)</f>
        <v>0.9245020599315531</v>
      </c>
      <c r="C131" s="7">
        <f>EXP(-'Yield curve'!C124*$C$9/100)</f>
        <v>0.85487501672466948</v>
      </c>
      <c r="D131" s="60">
        <f>EXP(-'Yield curve'!D124*$D$9/100)</f>
        <v>0.79064991066668444</v>
      </c>
      <c r="E131" s="178">
        <f t="shared" si="2"/>
        <v>84.205045041314264</v>
      </c>
      <c r="F131" s="60">
        <f t="shared" si="3"/>
        <v>2.9357786903323628</v>
      </c>
      <c r="G131" s="60">
        <f>-F131*(Bonds!X121/100)*(1/(1+(Bonds!D121/100)))</f>
        <v>1.3612995874674732E-3</v>
      </c>
      <c r="H131" s="60">
        <f>-F131*Bonds!$AS$8</f>
        <v>-0.45967706422653815</v>
      </c>
      <c r="I131" s="60">
        <f t="shared" si="4"/>
        <v>-1.453626511095367</v>
      </c>
    </row>
    <row r="132" spans="1:9">
      <c r="A132" s="193">
        <v>42962</v>
      </c>
      <c r="B132" s="7">
        <f>EXP(-'Yield curve'!B125*$B$9/100)</f>
        <v>0.92468697883481343</v>
      </c>
      <c r="C132" s="7">
        <f>EXP(-'Yield curve'!C125*$C$9/100)</f>
        <v>0.85453313509886319</v>
      </c>
      <c r="D132" s="60">
        <f>EXP(-'Yield curve'!D125*$D$9/100)</f>
        <v>0.7894648248372601</v>
      </c>
      <c r="E132" s="178">
        <f t="shared" si="2"/>
        <v>84.083852361267887</v>
      </c>
      <c r="F132" s="60">
        <f t="shared" si="3"/>
        <v>2.9356854611953054</v>
      </c>
      <c r="G132" s="60">
        <f>-F132*(Bonds!X122/100)*(1/(1+(Bonds!D122/100)))</f>
        <v>-2.7212508909855792E-4</v>
      </c>
      <c r="H132" s="60">
        <f>-F132*Bonds!$AS$8</f>
        <v>-0.45966246663573063</v>
      </c>
      <c r="I132" s="60">
        <f t="shared" si="4"/>
        <v>-1.4535803494600641</v>
      </c>
    </row>
    <row r="133" spans="1:9">
      <c r="A133" s="193">
        <v>42961</v>
      </c>
      <c r="B133" s="7">
        <f>EXP(-'Yield curve'!B126*$B$9/100)</f>
        <v>0.9245020599315531</v>
      </c>
      <c r="C133" s="7">
        <f>EXP(-'Yield curve'!C126*$C$9/100)</f>
        <v>0.85453313509886319</v>
      </c>
      <c r="D133" s="60">
        <f>EXP(-'Yield curve'!D126*$D$9/100)</f>
        <v>0.78970169981418126</v>
      </c>
      <c r="E133" s="178">
        <f t="shared" si="2"/>
        <v>84.10764377110732</v>
      </c>
      <c r="F133" s="60">
        <f t="shared" si="3"/>
        <v>2.9357124481499102</v>
      </c>
      <c r="G133" s="60">
        <f>-F133*(Bonds!X123/100)*(1/(1+(Bonds!D123/100)))</f>
        <v>1.3607640901779458E-3</v>
      </c>
      <c r="H133" s="60">
        <f>-F133*Bonds!$AS$8</f>
        <v>-0.45966669218723627</v>
      </c>
      <c r="I133" s="60">
        <f t="shared" si="4"/>
        <v>-1.4535937118271922</v>
      </c>
    </row>
    <row r="134" spans="1:9">
      <c r="A134" s="193">
        <v>42958</v>
      </c>
      <c r="B134" s="7">
        <f>EXP(-'Yield curve'!B127*$B$9/100)</f>
        <v>0.9242247509120064</v>
      </c>
      <c r="C134" s="7">
        <f>EXP(-'Yield curve'!C127*$C$9/100)</f>
        <v>0.85367902908794524</v>
      </c>
      <c r="D134" s="60">
        <f>EXP(-'Yield curve'!D127*$D$9/100)</f>
        <v>0.78851803523483155</v>
      </c>
      <c r="E134" s="178">
        <f t="shared" si="2"/>
        <v>83.984647153952722</v>
      </c>
      <c r="F134" s="60">
        <f t="shared" si="3"/>
        <v>2.9356518453674352</v>
      </c>
      <c r="G134" s="60">
        <f>-F134*(Bonds!X124/100)*(1/(1+(Bonds!D124/100)))</f>
        <v>5.4404222486425179E-4</v>
      </c>
      <c r="H134" s="60">
        <f>-F134*Bonds!$AS$8</f>
        <v>-0.45965720315142311</v>
      </c>
      <c r="I134" s="60">
        <f t="shared" si="4"/>
        <v>-1.4535637048612238</v>
      </c>
    </row>
    <row r="135" spans="1:9">
      <c r="A135" s="193">
        <v>42957</v>
      </c>
      <c r="B135" s="7">
        <f>EXP(-'Yield curve'!B128*$B$9/100)</f>
        <v>0.92385513493976434</v>
      </c>
      <c r="C135" s="7">
        <f>EXP(-'Yield curve'!C128*$C$9/100)</f>
        <v>0.85316697530198993</v>
      </c>
      <c r="D135" s="60">
        <f>EXP(-'Yield curve'!D128*$D$9/100)</f>
        <v>0.78804506631855464</v>
      </c>
      <c r="E135" s="178">
        <f t="shared" si="2"/>
        <v>83.934640984976085</v>
      </c>
      <c r="F135" s="60">
        <f t="shared" si="3"/>
        <v>2.9356433240557984</v>
      </c>
      <c r="G135" s="60">
        <f>-F135*(Bonds!X125/100)*(1/(1+(Bonds!D125/100)))</f>
        <v>5.4393984140369391E-4</v>
      </c>
      <c r="H135" s="60">
        <f>-F135*Bonds!$AS$8</f>
        <v>-0.45965586890523846</v>
      </c>
      <c r="I135" s="60">
        <f t="shared" si="4"/>
        <v>-1.4535594856043208</v>
      </c>
    </row>
    <row r="136" spans="1:9">
      <c r="A136" s="193">
        <v>42956</v>
      </c>
      <c r="B136" s="7">
        <f>EXP(-'Yield curve'!B129*$B$9/100)</f>
        <v>0.92357801996860645</v>
      </c>
      <c r="C136" s="7">
        <f>EXP(-'Yield curve'!C129*$C$9/100)</f>
        <v>0.85282577675612758</v>
      </c>
      <c r="D136" s="60">
        <f>EXP(-'Yield curve'!D129*$D$9/100)</f>
        <v>0.78757238109851002</v>
      </c>
      <c r="E136" s="178">
        <f t="shared" si="2"/>
        <v>83.885190465497487</v>
      </c>
      <c r="F136" s="60">
        <f t="shared" si="3"/>
        <v>2.9356267345472888</v>
      </c>
      <c r="G136" s="60">
        <f>-F136*(Bonds!X126/100)*(1/(1+(Bonds!D126/100)))</f>
        <v>0</v>
      </c>
      <c r="H136" s="60">
        <f>-F136*Bonds!$AS$8</f>
        <v>-0.45965327136047335</v>
      </c>
      <c r="I136" s="60">
        <f t="shared" si="4"/>
        <v>-1.4535512714465388</v>
      </c>
    </row>
    <row r="137" spans="1:9">
      <c r="A137" s="193">
        <v>42955</v>
      </c>
      <c r="B137" s="7">
        <f>EXP(-'Yield curve'!B130*$B$9/100)</f>
        <v>0.92339332283494169</v>
      </c>
      <c r="C137" s="7">
        <f>EXP(-'Yield curve'!C130*$C$9/100)</f>
        <v>0.8524847146623914</v>
      </c>
      <c r="D137" s="60">
        <f>EXP(-'Yield curve'!D130*$D$9/100)</f>
        <v>0.78757238109851002</v>
      </c>
      <c r="E137" s="178">
        <f t="shared" si="2"/>
        <v>83.884138947042686</v>
      </c>
      <c r="F137" s="60">
        <f t="shared" si="3"/>
        <v>2.935642866596357</v>
      </c>
      <c r="G137" s="60">
        <f>-F137*(Bonds!X127/100)*(1/(1+(Bonds!D127/100)))</f>
        <v>-5.4383898973625307E-4</v>
      </c>
      <c r="H137" s="60">
        <f>-F137*Bonds!$AS$8</f>
        <v>-0.45965579727735528</v>
      </c>
      <c r="I137" s="60">
        <f t="shared" si="4"/>
        <v>-1.4535592590970661</v>
      </c>
    </row>
    <row r="138" spans="1:9">
      <c r="A138" s="193">
        <v>42954</v>
      </c>
      <c r="B138" s="7">
        <f>EXP(-'Yield curve'!B131*$B$9/100)</f>
        <v>0.92367038238864729</v>
      </c>
      <c r="C138" s="7">
        <f>EXP(-'Yield curve'!C131*$C$9/100)</f>
        <v>0.85299635896913151</v>
      </c>
      <c r="D138" s="60">
        <f>EXP(-'Yield curve'!D131*$D$9/100)</f>
        <v>0.78804506631855464</v>
      </c>
      <c r="E138" s="178">
        <f t="shared" si="2"/>
        <v>83.933930247208139</v>
      </c>
      <c r="F138" s="60">
        <f t="shared" si="3"/>
        <v>2.9356556492519008</v>
      </c>
      <c r="G138" s="60">
        <f>-F138*(Bonds!X128/100)*(1/(1+(Bonds!D128/100)))</f>
        <v>5.4394212511614569E-4</v>
      </c>
      <c r="H138" s="60">
        <f>-F138*Bonds!$AS$8</f>
        <v>-0.45965779875437152</v>
      </c>
      <c r="I138" s="60">
        <f t="shared" si="4"/>
        <v>-1.4535655883231218</v>
      </c>
    </row>
    <row r="139" spans="1:9">
      <c r="A139" s="193">
        <v>42951</v>
      </c>
      <c r="B139" s="7">
        <f>EXP(-'Yield curve'!B132*$B$9/100)</f>
        <v>0.92339332283494169</v>
      </c>
      <c r="C139" s="7">
        <f>EXP(-'Yield curve'!C132*$C$9/100)</f>
        <v>0.8524847146623914</v>
      </c>
      <c r="D139" s="60">
        <f>EXP(-'Yield curve'!D132*$D$9/100)</f>
        <v>0.78757238109851002</v>
      </c>
      <c r="E139" s="178">
        <f t="shared" si="2"/>
        <v>83.884138947042686</v>
      </c>
      <c r="F139" s="60">
        <f t="shared" si="3"/>
        <v>2.935642866596357</v>
      </c>
      <c r="G139" s="60">
        <f>-F139*(Bonds!X129/100)*(1/(1+(Bonds!D129/100)))</f>
        <v>1.359597474340657E-3</v>
      </c>
      <c r="H139" s="60">
        <f>-F139*Bonds!$AS$8</f>
        <v>-0.45965579727735528</v>
      </c>
      <c r="I139" s="60">
        <f t="shared" si="4"/>
        <v>-1.4535592590970661</v>
      </c>
    </row>
    <row r="140" spans="1:9">
      <c r="A140" s="193">
        <v>42950</v>
      </c>
      <c r="B140" s="7">
        <f>EXP(-'Yield curve'!B133*$B$9/100)</f>
        <v>0.92293174157845459</v>
      </c>
      <c r="C140" s="7">
        <f>EXP(-'Yield curve'!C133*$C$9/100)</f>
        <v>0.8518029996130394</v>
      </c>
      <c r="D140" s="60">
        <f>EXP(-'Yield curve'!D133*$D$9/100)</f>
        <v>0.78639190810294757</v>
      </c>
      <c r="E140" s="178">
        <f t="shared" si="2"/>
        <v>83.761444108883637</v>
      </c>
      <c r="F140" s="60">
        <f t="shared" si="3"/>
        <v>2.9355869156395351</v>
      </c>
      <c r="G140" s="60">
        <f>-F140*(Bonds!X130/100)*(1/(1+(Bonds!D130/100)))</f>
        <v>5.4357687540773484E-4</v>
      </c>
      <c r="H140" s="60">
        <f>-F140*Bonds!$AS$8</f>
        <v>-0.45964703661305273</v>
      </c>
      <c r="I140" s="60">
        <f t="shared" si="4"/>
        <v>-1.4535315554440538</v>
      </c>
    </row>
    <row r="141" spans="1:9">
      <c r="A141" s="193">
        <v>42949</v>
      </c>
      <c r="B141" s="7">
        <f>EXP(-'Yield curve'!B134*$B$9/100)</f>
        <v>0.92311634638663576</v>
      </c>
      <c r="C141" s="7">
        <f>EXP(-'Yield curve'!C134*$C$9/100)</f>
        <v>0.8518029996130394</v>
      </c>
      <c r="D141" s="60">
        <f>EXP(-'Yield curve'!D134*$D$9/100)</f>
        <v>0.78592021448032345</v>
      </c>
      <c r="E141" s="178">
        <f t="shared" si="2"/>
        <v>83.713700568992351</v>
      </c>
      <c r="F141" s="60">
        <f t="shared" si="3"/>
        <v>2.935541358844536</v>
      </c>
      <c r="G141" s="60">
        <f>-F141*(Bonds!X131/100)*(1/(1+(Bonds!D131/100)))</f>
        <v>0</v>
      </c>
      <c r="H141" s="60">
        <f>-F141*Bonds!$AS$8</f>
        <v>-0.45963990344124733</v>
      </c>
      <c r="I141" s="60">
        <f t="shared" si="4"/>
        <v>-1.4535089983742076</v>
      </c>
    </row>
    <row r="142" spans="1:9">
      <c r="A142" s="193">
        <v>42948</v>
      </c>
      <c r="B142" s="7">
        <f>EXP(-'Yield curve'!B135*$B$9/100)</f>
        <v>0.92293174157845459</v>
      </c>
      <c r="C142" s="7">
        <f>EXP(-'Yield curve'!C135*$C$9/100)</f>
        <v>0.85163265604804106</v>
      </c>
      <c r="D142" s="60">
        <f>EXP(-'Yield curve'!D135*$D$9/100)</f>
        <v>0.78592021448032345</v>
      </c>
      <c r="E142" s="178">
        <f t="shared" si="2"/>
        <v>83.712990672245994</v>
      </c>
      <c r="F142" s="60">
        <f t="shared" si="3"/>
        <v>2.9355537027755649</v>
      </c>
      <c r="G142" s="60">
        <f>-F142*(Bonds!X132/100)*(1/(1+(Bonds!D132/100)))</f>
        <v>0</v>
      </c>
      <c r="H142" s="60">
        <f>-F142*Bonds!$AS$8</f>
        <v>-0.45964183622384946</v>
      </c>
      <c r="I142" s="60">
        <f t="shared" si="4"/>
        <v>-1.4535151103694521</v>
      </c>
    </row>
    <row r="143" spans="1:9">
      <c r="A143" s="193">
        <v>42947</v>
      </c>
      <c r="B143" s="7">
        <f>EXP(-'Yield curve'!B136*$B$9/100)</f>
        <v>0.92274717368754322</v>
      </c>
      <c r="C143" s="7">
        <f>EXP(-'Yield curve'!C136*$C$9/100)</f>
        <v>0.85146234654834918</v>
      </c>
      <c r="D143" s="60">
        <f>EXP(-'Yield curve'!D136*$D$9/100)</f>
        <v>0.78592021448032345</v>
      </c>
      <c r="E143" s="178">
        <f t="shared" si="2"/>
        <v>83.712280917464781</v>
      </c>
      <c r="F143" s="60">
        <f t="shared" si="3"/>
        <v>2.9355660444473499</v>
      </c>
      <c r="G143" s="60">
        <f>-F143*(Bonds!X133/100)*(1/(1+(Bonds!D133/100)))</f>
        <v>-2.7173618850757079E-4</v>
      </c>
      <c r="H143" s="60">
        <f>-F143*Bonds!$AS$8</f>
        <v>-0.45964376865270473</v>
      </c>
      <c r="I143" s="60">
        <f t="shared" si="4"/>
        <v>-1.4535212212460511</v>
      </c>
    </row>
    <row r="144" spans="1:9">
      <c r="A144" s="193">
        <v>42944</v>
      </c>
      <c r="B144" s="7">
        <f>EXP(-'Yield curve'!B137*$B$9/100)</f>
        <v>0.92274717368754322</v>
      </c>
      <c r="C144" s="7">
        <f>EXP(-'Yield curve'!C137*$C$9/100)</f>
        <v>0.85146234654834918</v>
      </c>
      <c r="D144" s="60">
        <f>EXP(-'Yield curve'!D137*$D$9/100)</f>
        <v>0.78615602591461409</v>
      </c>
      <c r="E144" s="178">
        <f t="shared" si="2"/>
        <v>83.736333683762425</v>
      </c>
      <c r="F144" s="60">
        <f t="shared" si="3"/>
        <v>2.9355845527197615</v>
      </c>
      <c r="G144" s="60">
        <f>-F144*(Bonds!X134/100)*(1/(1+(Bonds!D134/100)))</f>
        <v>-5.4352611603771504E-4</v>
      </c>
      <c r="H144" s="60">
        <f>-F144*Bonds!$AS$8</f>
        <v>-0.45964666663283998</v>
      </c>
      <c r="I144" s="60">
        <f t="shared" si="4"/>
        <v>-1.4535303854638923</v>
      </c>
    </row>
    <row r="145" spans="1:9">
      <c r="A145" s="193">
        <v>42943</v>
      </c>
      <c r="B145" s="7">
        <f>EXP(-'Yield curve'!B138*$B$9/100)</f>
        <v>0.92274717368754322</v>
      </c>
      <c r="C145" s="7">
        <f>EXP(-'Yield curve'!C138*$C$9/100)</f>
        <v>0.8518029996130394</v>
      </c>
      <c r="D145" s="60">
        <f>EXP(-'Yield curve'!D138*$D$9/100)</f>
        <v>0.78662786106655347</v>
      </c>
      <c r="E145" s="178">
        <f t="shared" si="2"/>
        <v>83.785142175389623</v>
      </c>
      <c r="F145" s="60">
        <f t="shared" si="3"/>
        <v>2.9356139459346671</v>
      </c>
      <c r="G145" s="60">
        <f>-F145*(Bonds!X135/100)*(1/(1+(Bonds!D135/100)))</f>
        <v>1.630896636630384E-3</v>
      </c>
      <c r="H145" s="60">
        <f>-F145*Bonds!$AS$8</f>
        <v>-0.4596512689507124</v>
      </c>
      <c r="I145" s="60">
        <f t="shared" si="4"/>
        <v>-1.4535449392708852</v>
      </c>
    </row>
    <row r="146" spans="1:9">
      <c r="A146" s="193">
        <v>42942</v>
      </c>
      <c r="B146" s="7">
        <f>EXP(-'Yield curve'!B139*$B$9/100)</f>
        <v>0.92293174157845459</v>
      </c>
      <c r="C146" s="7">
        <f>EXP(-'Yield curve'!C139*$C$9/100)</f>
        <v>0.85095162237299438</v>
      </c>
      <c r="D146" s="60">
        <f>EXP(-'Yield curve'!D139*$D$9/100)</f>
        <v>0.78521320448951026</v>
      </c>
      <c r="E146" s="178">
        <f t="shared" si="2"/>
        <v>83.639513585832944</v>
      </c>
      <c r="F146" s="60">
        <f t="shared" si="3"/>
        <v>2.9355133718523514</v>
      </c>
      <c r="G146" s="60">
        <f>-F146*(Bonds!X136/100)*(1/(1+(Bonds!D136/100)))</f>
        <v>8.1496762128048007E-4</v>
      </c>
      <c r="H146" s="60">
        <f>-F146*Bonds!$AS$8</f>
        <v>-0.45963552130629748</v>
      </c>
      <c r="I146" s="60">
        <f t="shared" si="4"/>
        <v>-1.4534951408467518</v>
      </c>
    </row>
    <row r="147" spans="1:9">
      <c r="A147" s="193">
        <v>42941</v>
      </c>
      <c r="B147" s="7">
        <f>EXP(-'Yield curve'!B140*$B$9/100)</f>
        <v>0.92265490358375657</v>
      </c>
      <c r="C147" s="7">
        <f>EXP(-'Yield curve'!C140*$C$9/100)</f>
        <v>0.85078144906641773</v>
      </c>
      <c r="D147" s="60">
        <f>EXP(-'Yield curve'!D140*$D$9/100)</f>
        <v>0.78450683052143555</v>
      </c>
      <c r="E147" s="178">
        <f t="shared" si="2"/>
        <v>83.566569418486765</v>
      </c>
      <c r="F147" s="60">
        <f t="shared" si="3"/>
        <v>2.9354744062130309</v>
      </c>
      <c r="G147" s="60">
        <f>-F147*(Bonds!X137/100)*(1/(1+(Bonds!D137/100)))</f>
        <v>0</v>
      </c>
      <c r="H147" s="60">
        <f>-F147*Bonds!$AS$8</f>
        <v>-0.45962942016156627</v>
      </c>
      <c r="I147" s="60">
        <f t="shared" si="4"/>
        <v>-1.4534758473330669</v>
      </c>
    </row>
    <row r="148" spans="1:9">
      <c r="A148" s="193">
        <v>42940</v>
      </c>
      <c r="B148" s="7">
        <f>EXP(-'Yield curve'!B141*$B$9/100)</f>
        <v>0.92265490358375657</v>
      </c>
      <c r="C148" s="7">
        <f>EXP(-'Yield curve'!C141*$C$9/100)</f>
        <v>0.85061130979109911</v>
      </c>
      <c r="D148" s="60">
        <f>EXP(-'Yield curve'!D141*$D$9/100)</f>
        <v>0.78450683052143555</v>
      </c>
      <c r="E148" s="178">
        <f t="shared" si="2"/>
        <v>83.566229139936127</v>
      </c>
      <c r="F148" s="60">
        <f t="shared" si="3"/>
        <v>2.935478215429725</v>
      </c>
      <c r="G148" s="60">
        <f>-F148*(Bonds!X138/100)*(1/(1+(Bonds!D138/100)))</f>
        <v>-2.172617792898309E-3</v>
      </c>
      <c r="H148" s="60">
        <f>-F148*Bonds!$AS$8</f>
        <v>-0.45963001659942199</v>
      </c>
      <c r="I148" s="60">
        <f t="shared" si="4"/>
        <v>-1.4534777334351736</v>
      </c>
    </row>
    <row r="149" spans="1:9">
      <c r="A149" s="193">
        <v>42937</v>
      </c>
      <c r="B149" s="7">
        <f>EXP(-'Yield curve'!B142*$B$9/100)</f>
        <v>0.92283945301880166</v>
      </c>
      <c r="C149" s="7">
        <f>EXP(-'Yield curve'!C142*$C$9/100)</f>
        <v>0.8518029996130394</v>
      </c>
      <c r="D149" s="60">
        <f>EXP(-'Yield curve'!D142*$D$9/100)</f>
        <v>0.78639190810294757</v>
      </c>
      <c r="E149" s="178">
        <f t="shared" si="2"/>
        <v>83.761259531764324</v>
      </c>
      <c r="F149" s="60">
        <f t="shared" si="3"/>
        <v>2.9355911809175295</v>
      </c>
      <c r="G149" s="60">
        <f>-F149*(Bonds!X139/100)*(1/(1+(Bonds!D139/100)))</f>
        <v>-2.7178883260045057E-4</v>
      </c>
      <c r="H149" s="60">
        <f>-F149*Bonds!$AS$8</f>
        <v>-0.45964770445987413</v>
      </c>
      <c r="I149" s="60">
        <f t="shared" si="4"/>
        <v>-1.4535336673611376</v>
      </c>
    </row>
    <row r="150" spans="1:9">
      <c r="A150" s="193">
        <v>42936</v>
      </c>
      <c r="B150" s="7">
        <f>EXP(-'Yield curve'!B143*$B$9/100)</f>
        <v>0.92247039105490769</v>
      </c>
      <c r="C150" s="7">
        <f>EXP(-'Yield curve'!C143*$C$9/100)</f>
        <v>0.85146234654834918</v>
      </c>
      <c r="D150" s="60">
        <f>EXP(-'Yield curve'!D143*$D$9/100)</f>
        <v>0.78662786106655347</v>
      </c>
      <c r="E150" s="178">
        <f t="shared" si="2"/>
        <v>83.783907303994965</v>
      </c>
      <c r="F150" s="60">
        <f t="shared" si="3"/>
        <v>2.9356343427891289</v>
      </c>
      <c r="G150" s="60">
        <f>-F150*(Bonds!X140/100)*(1/(1+(Bonds!D140/100)))</f>
        <v>0</v>
      </c>
      <c r="H150" s="60">
        <f>-F150*Bonds!$AS$8</f>
        <v>-0.45965446264041704</v>
      </c>
      <c r="I150" s="60">
        <f t="shared" si="4"/>
        <v>-1.4535550386044918</v>
      </c>
    </row>
    <row r="151" spans="1:9">
      <c r="A151" s="193">
        <v>42935</v>
      </c>
      <c r="B151" s="7">
        <f>EXP(-'Yield curve'!B144*$B$9/100)</f>
        <v>0.92274717368754322</v>
      </c>
      <c r="C151" s="7">
        <f>EXP(-'Yield curve'!C144*$C$9/100)</f>
        <v>0.85163265604804106</v>
      </c>
      <c r="D151" s="60">
        <f>EXP(-'Yield curve'!D144*$D$9/100)</f>
        <v>0.78662786106655347</v>
      </c>
      <c r="E151" s="178">
        <f t="shared" si="2"/>
        <v>83.784801488259632</v>
      </c>
      <c r="F151" s="60">
        <f t="shared" si="3"/>
        <v>2.9356177503433942</v>
      </c>
      <c r="G151" s="60">
        <f>-F151*(Bonds!X141/100)*(1/(1+(Bonds!D141/100)))</f>
        <v>-2.7181645836512328E-4</v>
      </c>
      <c r="H151" s="60">
        <f>-F151*Bonds!$AS$8</f>
        <v>-0.45965186463574836</v>
      </c>
      <c r="I151" s="60">
        <f t="shared" si="4"/>
        <v>-1.4535468229923671</v>
      </c>
    </row>
    <row r="152" spans="1:9">
      <c r="A152" s="193">
        <v>42934</v>
      </c>
      <c r="B152" s="7">
        <f>EXP(-'Yield curve'!B145*$B$9/100)</f>
        <v>0.92265490358375657</v>
      </c>
      <c r="C152" s="7">
        <f>EXP(-'Yield curve'!C145*$C$9/100)</f>
        <v>0.8518029996130394</v>
      </c>
      <c r="D152" s="60">
        <f>EXP(-'Yield curve'!D145*$D$9/100)</f>
        <v>0.78686388482666725</v>
      </c>
      <c r="E152" s="178">
        <f t="shared" si="2"/>
        <v>83.809032058713655</v>
      </c>
      <c r="F152" s="60">
        <f t="shared" si="3"/>
        <v>2.9356367030968435</v>
      </c>
      <c r="G152" s="60">
        <f>-F152*(Bonds!X142/100)*(1/(1+(Bonds!D142/100)))</f>
        <v>0</v>
      </c>
      <c r="H152" s="60">
        <f>-F152*Bonds!$AS$8</f>
        <v>-0.45965483221164</v>
      </c>
      <c r="I152" s="60">
        <f t="shared" si="4"/>
        <v>-1.453556207291314</v>
      </c>
    </row>
    <row r="153" spans="1:9">
      <c r="A153" s="193">
        <v>42933</v>
      </c>
      <c r="B153" s="7">
        <f>EXP(-'Yield curve'!B146*$B$9/100)</f>
        <v>0.92256264270651889</v>
      </c>
      <c r="C153" s="7">
        <f>EXP(-'Yield curve'!C146*$C$9/100)</f>
        <v>0.85163265604804106</v>
      </c>
      <c r="D153" s="60">
        <f>EXP(-'Yield curve'!D146*$D$9/100)</f>
        <v>0.78686388482666725</v>
      </c>
      <c r="E153" s="178">
        <f t="shared" si="2"/>
        <v>83.808506849829186</v>
      </c>
      <c r="F153" s="60">
        <f t="shared" si="3"/>
        <v>2.9356447682263749</v>
      </c>
      <c r="G153" s="60">
        <f>-F153*(Bonds!X143/100)*(1/(1+(Bonds!D143/100)))</f>
        <v>2.718441307738042E-4</v>
      </c>
      <c r="H153" s="60">
        <f>-F153*Bonds!$AS$8</f>
        <v>-0.45965609502994365</v>
      </c>
      <c r="I153" s="60">
        <f t="shared" si="4"/>
        <v>-1.4535602006734245</v>
      </c>
    </row>
    <row r="154" spans="1:9">
      <c r="A154" s="193">
        <v>42930</v>
      </c>
      <c r="B154" s="7">
        <f>EXP(-'Yield curve'!B147*$B$9/100)</f>
        <v>0.92237814862800049</v>
      </c>
      <c r="C154" s="7">
        <f>EXP(-'Yield curve'!C147*$C$9/100)</f>
        <v>0.8512920711071511</v>
      </c>
      <c r="D154" s="60">
        <f>EXP(-'Yield curve'!D147*$D$9/100)</f>
        <v>0.78662786106655347</v>
      </c>
      <c r="E154" s="178">
        <f t="shared" si="2"/>
        <v>83.783382268258762</v>
      </c>
      <c r="F154" s="60">
        <f t="shared" si="3"/>
        <v>2.9356424079483707</v>
      </c>
      <c r="G154" s="60">
        <f>-F154*(Bonds!X144/100)*(1/(1+(Bonds!D144/100)))</f>
        <v>1.6309124488602192E-3</v>
      </c>
      <c r="H154" s="60">
        <f>-F154*Bonds!$AS$8</f>
        <v>-0.45965572546337269</v>
      </c>
      <c r="I154" s="60">
        <f t="shared" si="4"/>
        <v>-1.4535590320013132</v>
      </c>
    </row>
    <row r="155" spans="1:9">
      <c r="A155" s="193">
        <v>42929</v>
      </c>
      <c r="B155" s="7">
        <f>EXP(-'Yield curve'!B148*$B$9/100)</f>
        <v>0.92219369144460805</v>
      </c>
      <c r="C155" s="7">
        <f>EXP(-'Yield curve'!C148*$C$9/100)</f>
        <v>0.85061130979109911</v>
      </c>
      <c r="D155" s="60">
        <f>EXP(-'Yield curve'!D148*$D$9/100)</f>
        <v>0.78521320448951026</v>
      </c>
      <c r="E155" s="178">
        <f t="shared" si="2"/>
        <v>83.637356860401468</v>
      </c>
      <c r="F155" s="60">
        <f t="shared" si="3"/>
        <v>2.935555144403271</v>
      </c>
      <c r="G155" s="60">
        <f>-F155*(Bonds!X145/100)*(1/(1+(Bonds!D145/100)))</f>
        <v>8.1497921832404457E-4</v>
      </c>
      <c r="H155" s="60">
        <f>-F155*Bonds!$AS$8</f>
        <v>-0.45964206195039825</v>
      </c>
      <c r="I155" s="60">
        <f t="shared" si="4"/>
        <v>-1.4535158241794748</v>
      </c>
    </row>
    <row r="156" spans="1:9">
      <c r="A156" s="193">
        <v>42928</v>
      </c>
      <c r="B156" s="7">
        <f>EXP(-'Yield curve'!B149*$B$9/100)</f>
        <v>0.92219369144460805</v>
      </c>
      <c r="C156" s="7">
        <f>EXP(-'Yield curve'!C149*$C$9/100)</f>
        <v>0.8502711333070152</v>
      </c>
      <c r="D156" s="60">
        <f>EXP(-'Yield curve'!D149*$D$9/100)</f>
        <v>0.78450683052143555</v>
      </c>
      <c r="E156" s="178">
        <f t="shared" si="2"/>
        <v>83.564626362689665</v>
      </c>
      <c r="F156" s="60">
        <f t="shared" si="3"/>
        <v>2.9355071964421695</v>
      </c>
      <c r="G156" s="60">
        <f>-F156*(Bonds!X146/100)*(1/(1+(Bonds!D146/100)))</f>
        <v>8.1473971591510051E-4</v>
      </c>
      <c r="H156" s="60">
        <f>-F156*Bonds!$AS$8</f>
        <v>-0.45963455437563883</v>
      </c>
      <c r="I156" s="60">
        <f t="shared" si="4"/>
        <v>-1.453492083143531</v>
      </c>
    </row>
    <row r="157" spans="1:9">
      <c r="A157" s="193">
        <v>42927</v>
      </c>
      <c r="B157" s="7">
        <f>EXP(-'Yield curve'!B150*$B$9/100)</f>
        <v>0.92200927114896347</v>
      </c>
      <c r="C157" s="7">
        <f>EXP(-'Yield curve'!C150*$C$9/100)</f>
        <v>0.85010109608464279</v>
      </c>
      <c r="D157" s="60">
        <f>EXP(-'Yield curve'!D150*$D$9/100)</f>
        <v>0.78380109200393644</v>
      </c>
      <c r="E157" s="178">
        <f t="shared" si="2"/>
        <v>83.491932118868732</v>
      </c>
      <c r="F157" s="60">
        <f t="shared" si="3"/>
        <v>2.9354639527434361</v>
      </c>
      <c r="G157" s="60">
        <f>-F157*(Bonds!X147/100)*(1/(1+(Bonds!D147/100)))</f>
        <v>-1.3575027528409981E-3</v>
      </c>
      <c r="H157" s="60">
        <f>-F157*Bonds!$AS$8</f>
        <v>-0.45962778338280291</v>
      </c>
      <c r="I157" s="60">
        <f t="shared" si="4"/>
        <v>-1.4534706713841488</v>
      </c>
    </row>
    <row r="158" spans="1:9">
      <c r="A158" s="193">
        <v>42926</v>
      </c>
      <c r="B158" s="7">
        <f>EXP(-'Yield curve'!B151*$B$9/100)</f>
        <v>0.92219369144460805</v>
      </c>
      <c r="C158" s="7">
        <f>EXP(-'Yield curve'!C151*$C$9/100)</f>
        <v>0.85078144906641773</v>
      </c>
      <c r="D158" s="60">
        <f>EXP(-'Yield curve'!D151*$D$9/100)</f>
        <v>0.7849776758592244</v>
      </c>
      <c r="E158" s="178">
        <f t="shared" si="2"/>
        <v>83.613673218662939</v>
      </c>
      <c r="F158" s="60">
        <f t="shared" si="3"/>
        <v>2.9355328206929188</v>
      </c>
      <c r="G158" s="60">
        <f>-F158*(Bonds!X148/100)*(1/(1+(Bonds!D148/100)))</f>
        <v>5.4326507276632858E-4</v>
      </c>
      <c r="H158" s="60">
        <f>-F158*Bonds!$AS$8</f>
        <v>-0.45963856655829965</v>
      </c>
      <c r="I158" s="60">
        <f t="shared" si="4"/>
        <v>-1.4535047707791278</v>
      </c>
    </row>
    <row r="159" spans="1:9">
      <c r="A159" s="193">
        <v>42923</v>
      </c>
      <c r="B159" s="7">
        <f>EXP(-'Yield curve'!B152*$B$9/100)</f>
        <v>0.92164054119141181</v>
      </c>
      <c r="C159" s="7">
        <f>EXP(-'Yield curve'!C152*$C$9/100)</f>
        <v>0.85010109608464279</v>
      </c>
      <c r="D159" s="60">
        <f>EXP(-'Yield curve'!D152*$D$9/100)</f>
        <v>0.78450683052143555</v>
      </c>
      <c r="E159" s="178">
        <f t="shared" si="2"/>
        <v>83.563179987738522</v>
      </c>
      <c r="F159" s="60">
        <f t="shared" si="3"/>
        <v>2.9355366280014077</v>
      </c>
      <c r="G159" s="60">
        <f>-F159*(Bonds!X149/100)*(1/(1+(Bonds!D149/100)))</f>
        <v>-8.1474788454103395E-4</v>
      </c>
      <c r="H159" s="60">
        <f>-F159*Bonds!$AS$8</f>
        <v>-0.45963916269737326</v>
      </c>
      <c r="I159" s="60">
        <f t="shared" si="4"/>
        <v>-1.4535066559364027</v>
      </c>
    </row>
    <row r="160" spans="1:9">
      <c r="A160" s="193">
        <v>42922</v>
      </c>
      <c r="B160" s="7">
        <f>EXP(-'Yield curve'!B153*$B$9/100)</f>
        <v>0.92173270985388722</v>
      </c>
      <c r="C160" s="7">
        <f>EXP(-'Yield curve'!C153*$C$9/100)</f>
        <v>0.85044120454023298</v>
      </c>
      <c r="D160" s="60">
        <f>EXP(-'Yield curve'!D153*$D$9/100)</f>
        <v>0.78521320448951026</v>
      </c>
      <c r="E160" s="178">
        <f t="shared" si="2"/>
        <v>83.636094686718295</v>
      </c>
      <c r="F160" s="60">
        <f t="shared" si="3"/>
        <v>2.9355802866133627</v>
      </c>
      <c r="G160" s="60">
        <f>-F160*(Bonds!X150/100)*(1/(1+(Bonds!D150/100)))</f>
        <v>-1.3583103306558412E-3</v>
      </c>
      <c r="H160" s="60">
        <f>-F160*Bonds!$AS$8</f>
        <v>-0.45964599865630906</v>
      </c>
      <c r="I160" s="60">
        <f t="shared" si="4"/>
        <v>-1.4535282731366312</v>
      </c>
    </row>
    <row r="161" spans="1:9">
      <c r="A161" s="193">
        <v>42921</v>
      </c>
      <c r="B161" s="7">
        <f>EXP(-'Yield curve'!B154*$B$9/100)</f>
        <v>0.92200927114896347</v>
      </c>
      <c r="C161" s="7">
        <f>EXP(-'Yield curve'!C154*$C$9/100)</f>
        <v>0.85112182971763617</v>
      </c>
      <c r="D161" s="60">
        <f>EXP(-'Yield curve'!D154*$D$9/100)</f>
        <v>0.78639190810294757</v>
      </c>
      <c r="E161" s="178">
        <f t="shared" si="2"/>
        <v>83.758236828233848</v>
      </c>
      <c r="F161" s="60">
        <f t="shared" si="3"/>
        <v>2.9356447682263753</v>
      </c>
      <c r="G161" s="60">
        <f>-F161*(Bonds!X151/100)*(1/(1+(Bonds!D151/100)))</f>
        <v>-1.3589689696446464E-3</v>
      </c>
      <c r="H161" s="60">
        <f>-F161*Bonds!$AS$8</f>
        <v>-0.4596560950299437</v>
      </c>
      <c r="I161" s="60">
        <f t="shared" si="4"/>
        <v>-1.4535602006734247</v>
      </c>
    </row>
    <row r="162" spans="1:9">
      <c r="A162" s="193">
        <v>42920</v>
      </c>
      <c r="B162" s="7">
        <f>EXP(-'Yield curve'!B155*$B$9/100)</f>
        <v>0.92247039105490769</v>
      </c>
      <c r="C162" s="7">
        <f>EXP(-'Yield curve'!C155*$C$9/100)</f>
        <v>0.85197337725015776</v>
      </c>
      <c r="D162" s="60">
        <f>EXP(-'Yield curve'!D155*$D$9/100)</f>
        <v>0.78757238109851002</v>
      </c>
      <c r="E162" s="178">
        <f t="shared" si="2"/>
        <v>83.881270408658139</v>
      </c>
      <c r="F162" s="60">
        <f t="shared" si="3"/>
        <v>2.9356968690097096</v>
      </c>
      <c r="G162" s="60">
        <f>-F162*(Bonds!X152/100)*(1/(1+(Bonds!D152/100)))</f>
        <v>0</v>
      </c>
      <c r="H162" s="60">
        <f>-F162*Bonds!$AS$8</f>
        <v>-0.45966425284347573</v>
      </c>
      <c r="I162" s="60">
        <f t="shared" si="4"/>
        <v>-1.4535859979449128</v>
      </c>
    </row>
    <row r="163" spans="1:9">
      <c r="A163" s="193">
        <v>42919</v>
      </c>
      <c r="B163" s="7">
        <f>EXP(-'Yield curve'!B156*$B$9/100)</f>
        <v>0.92247039105490769</v>
      </c>
      <c r="C163" s="7">
        <f>EXP(-'Yield curve'!C156*$C$9/100)</f>
        <v>0.85197337725015776</v>
      </c>
      <c r="D163" s="60">
        <f>EXP(-'Yield curve'!D156*$D$9/100)</f>
        <v>0.78757238109851002</v>
      </c>
      <c r="E163" s="178">
        <f t="shared" si="2"/>
        <v>83.881270408658139</v>
      </c>
      <c r="F163" s="60">
        <f t="shared" si="3"/>
        <v>2.9356968690097096</v>
      </c>
      <c r="G163" s="60">
        <f>-F163*(Bonds!X153/100)*(1/(1+(Bonds!D153/100)))</f>
        <v>0</v>
      </c>
      <c r="H163" s="60">
        <f>-F163*Bonds!$AS$8</f>
        <v>-0.45966425284347573</v>
      </c>
      <c r="I163" s="60">
        <f t="shared" si="4"/>
        <v>-1.4535859979449128</v>
      </c>
    </row>
    <row r="164" spans="1:9">
      <c r="A164" s="193">
        <v>42916</v>
      </c>
      <c r="B164" s="7">
        <f>EXP(-'Yield curve'!B157*$B$9/100)</f>
        <v>0.92256264270651889</v>
      </c>
      <c r="C164" s="7">
        <f>EXP(-'Yield curve'!C157*$C$9/100)</f>
        <v>0.85197337725015776</v>
      </c>
      <c r="D164" s="60">
        <f>EXP(-'Yield curve'!D157*$D$9/100)</f>
        <v>0.78757238109851002</v>
      </c>
      <c r="E164" s="178">
        <f t="shared" si="2"/>
        <v>83.88145491196137</v>
      </c>
      <c r="F164" s="60">
        <f t="shared" si="3"/>
        <v>2.9356926113049906</v>
      </c>
      <c r="G164" s="60">
        <f>-F164*(Bonds!X154/100)*(1/(1+(Bonds!D154/100)))</f>
        <v>5.4384820513246721E-4</v>
      </c>
      <c r="H164" s="60">
        <f>-F164*Bonds!$AS$8</f>
        <v>-0.45966358618245934</v>
      </c>
      <c r="I164" s="60">
        <f t="shared" si="4"/>
        <v>-1.4535838897776738</v>
      </c>
    </row>
    <row r="165" spans="1:9">
      <c r="A165" s="193">
        <v>42915</v>
      </c>
      <c r="B165" s="7">
        <f>EXP(-'Yield curve'!B158*$B$9/100)</f>
        <v>0.92357801996860645</v>
      </c>
      <c r="C165" s="7">
        <f>EXP(-'Yield curve'!C158*$C$9/100)</f>
        <v>0.8524847146623914</v>
      </c>
      <c r="D165" s="60">
        <f>EXP(-'Yield curve'!D158*$D$9/100)</f>
        <v>0.78709997940453114</v>
      </c>
      <c r="E165" s="178">
        <f t="shared" si="2"/>
        <v>83.836323368524177</v>
      </c>
      <c r="F165" s="60">
        <f t="shared" si="3"/>
        <v>2.9355973485923843</v>
      </c>
      <c r="G165" s="60">
        <f>-F165*(Bonds!X155/100)*(1/(1+(Bonds!D155/100)))</f>
        <v>-1.3593245733434086E-3</v>
      </c>
      <c r="H165" s="60">
        <f>-F165*Bonds!$AS$8</f>
        <v>-0.45964867017935418</v>
      </c>
      <c r="I165" s="60">
        <f t="shared" si="4"/>
        <v>-1.4535367212342754</v>
      </c>
    </row>
    <row r="166" spans="1:9">
      <c r="A166" s="193">
        <v>42914</v>
      </c>
      <c r="B166" s="7">
        <f>EXP(-'Yield curve'!B159*$B$9/100)</f>
        <v>0.924132333057885</v>
      </c>
      <c r="C166" s="7">
        <f>EXP(-'Yield curve'!C159*$C$9/100)</f>
        <v>0.85333762576152739</v>
      </c>
      <c r="D166" s="60">
        <f>EXP(-'Yield curve'!D159*$D$9/100)</f>
        <v>0.78828151530402468</v>
      </c>
      <c r="E166" s="178">
        <f t="shared" si="2"/>
        <v>83.959654478649341</v>
      </c>
      <c r="F166" s="60">
        <f t="shared" si="3"/>
        <v>2.9356452260635661</v>
      </c>
      <c r="G166" s="60">
        <f>-F166*(Bonds!X156/100)*(1/(1+(Bonds!D156/100)))</f>
        <v>0</v>
      </c>
      <c r="H166" s="60">
        <f>-F166*Bonds!$AS$8</f>
        <v>-0.45965616671697396</v>
      </c>
      <c r="I166" s="60">
        <f t="shared" si="4"/>
        <v>-1.453560427367719</v>
      </c>
    </row>
    <row r="167" spans="1:9">
      <c r="A167" s="193">
        <v>42913</v>
      </c>
      <c r="B167" s="7">
        <f>EXP(-'Yield curve'!B160*$B$9/100)</f>
        <v>0.92394752507268796</v>
      </c>
      <c r="C167" s="7">
        <f>EXP(-'Yield curve'!C160*$C$9/100)</f>
        <v>0.85333762576152739</v>
      </c>
      <c r="D167" s="60">
        <f>EXP(-'Yield curve'!D160*$D$9/100)</f>
        <v>0.78828151530402468</v>
      </c>
      <c r="E167" s="178">
        <f t="shared" si="2"/>
        <v>83.959284862678956</v>
      </c>
      <c r="F167" s="60">
        <f t="shared" si="3"/>
        <v>2.9356537474008992</v>
      </c>
      <c r="G167" s="60">
        <f>-F167*(Bonds!X157/100)*(1/(1+(Bonds!D157/100)))</f>
        <v>0</v>
      </c>
      <c r="H167" s="60">
        <f>-F167*Bonds!$AS$8</f>
        <v>-0.45965750096718205</v>
      </c>
      <c r="I167" s="60">
        <f t="shared" si="4"/>
        <v>-1.4535646466373451</v>
      </c>
    </row>
    <row r="168" spans="1:9">
      <c r="A168" s="193">
        <v>42912</v>
      </c>
      <c r="B168" s="7">
        <f>EXP(-'Yield curve'!B161*$B$9/100)</f>
        <v>0.9242247509120064</v>
      </c>
      <c r="C168" s="7">
        <f>EXP(-'Yield curve'!C161*$C$9/100)</f>
        <v>0.85350831035457009</v>
      </c>
      <c r="D168" s="60">
        <f>EXP(-'Yield curve'!D161*$D$9/100)</f>
        <v>0.78828151530402468</v>
      </c>
      <c r="E168" s="178">
        <f t="shared" si="2"/>
        <v>83.960180683543669</v>
      </c>
      <c r="F168" s="60">
        <f t="shared" si="3"/>
        <v>2.9356371606115861</v>
      </c>
      <c r="G168" s="60">
        <f>-F168*(Bonds!X158/100)*(1/(1+(Bonds!D158/100)))</f>
        <v>8.159836451250654E-4</v>
      </c>
      <c r="H168" s="60">
        <f>-F168*Bonds!$AS$8</f>
        <v>-0.45965490384818208</v>
      </c>
      <c r="I168" s="60">
        <f t="shared" si="4"/>
        <v>-1.4535564338259508</v>
      </c>
    </row>
    <row r="169" spans="1:9">
      <c r="A169" s="193">
        <v>42909</v>
      </c>
      <c r="B169" s="7">
        <f>EXP(-'Yield curve'!B162*$B$9/100)</f>
        <v>0.92339332283494169</v>
      </c>
      <c r="C169" s="7">
        <f>EXP(-'Yield curve'!C162*$C$9/100)</f>
        <v>0.85265522865615484</v>
      </c>
      <c r="D169" s="60">
        <f>EXP(-'Yield curve'!D162*$D$9/100)</f>
        <v>0.78757238109851002</v>
      </c>
      <c r="E169" s="178">
        <f t="shared" si="2"/>
        <v>83.884479975030203</v>
      </c>
      <c r="F169" s="60">
        <f t="shared" si="3"/>
        <v>2.935639062788979</v>
      </c>
      <c r="G169" s="60">
        <f>-F169*(Bonds!X159/100)*(1/(1+(Bonds!D159/100)))</f>
        <v>2.7191914253324527E-4</v>
      </c>
      <c r="H169" s="60">
        <f>-F169*Bonds!$AS$8</f>
        <v>-0.45965520168647706</v>
      </c>
      <c r="I169" s="60">
        <f t="shared" si="4"/>
        <v>-1.4535573756733373</v>
      </c>
    </row>
    <row r="170" spans="1:9">
      <c r="A170" s="193">
        <v>42908</v>
      </c>
      <c r="B170" s="7">
        <f>EXP(-'Yield curve'!B163*$B$9/100)</f>
        <v>0.92348566678434574</v>
      </c>
      <c r="C170" s="7">
        <f>EXP(-'Yield curve'!C163*$C$9/100)</f>
        <v>0.8524847146623914</v>
      </c>
      <c r="D170" s="60">
        <f>EXP(-'Yield curve'!D163*$D$9/100)</f>
        <v>0.7873361448213938</v>
      </c>
      <c r="E170" s="178">
        <f t="shared" si="2"/>
        <v>83.860227534675644</v>
      </c>
      <c r="F170" s="60">
        <f t="shared" si="3"/>
        <v>2.9356201115215224</v>
      </c>
      <c r="G170" s="60">
        <f>-F170*(Bonds!X160/100)*(1/(1+(Bonds!D160/100)))</f>
        <v>0</v>
      </c>
      <c r="H170" s="60">
        <f>-F170*Bonds!$AS$8</f>
        <v>-0.45965223434325858</v>
      </c>
      <c r="I170" s="60">
        <f t="shared" si="4"/>
        <v>-1.4535479921101675</v>
      </c>
    </row>
    <row r="171" spans="1:9">
      <c r="A171" s="193">
        <v>42907</v>
      </c>
      <c r="B171" s="7">
        <f>EXP(-'Yield curve'!B164*$B$9/100)</f>
        <v>0.92311634638663576</v>
      </c>
      <c r="C171" s="7">
        <f>EXP(-'Yield curve'!C164*$C$9/100)</f>
        <v>0.8523142347680166</v>
      </c>
      <c r="D171" s="60">
        <f>EXP(-'Yield curve'!D164*$D$9/100)</f>
        <v>0.7873361448213938</v>
      </c>
      <c r="E171" s="178">
        <f t="shared" si="2"/>
        <v>83.859147934091467</v>
      </c>
      <c r="F171" s="60">
        <f t="shared" si="3"/>
        <v>2.9356409647838975</v>
      </c>
      <c r="G171" s="60">
        <f>-F171*(Bonds!X161/100)*(1/(1+(Bonds!D161/100)))</f>
        <v>1.0875765359947766E-3</v>
      </c>
      <c r="H171" s="60">
        <f>-F171*Bonds!$AS$8</f>
        <v>-0.45965549949620066</v>
      </c>
      <c r="I171" s="60">
        <f t="shared" si="4"/>
        <v>-1.4535583174303732</v>
      </c>
    </row>
    <row r="172" spans="1:9">
      <c r="A172" s="193">
        <v>42906</v>
      </c>
      <c r="B172" s="7">
        <f>EXP(-'Yield curve'!B165*$B$9/100)</f>
        <v>0.92283945301880166</v>
      </c>
      <c r="C172" s="7">
        <f>EXP(-'Yield curve'!C165*$C$9/100)</f>
        <v>0.85163265604804106</v>
      </c>
      <c r="D172" s="60">
        <f>EXP(-'Yield curve'!D165*$D$9/100)</f>
        <v>0.78639190810294757</v>
      </c>
      <c r="E172" s="178">
        <f t="shared" si="2"/>
        <v>83.760918844634332</v>
      </c>
      <c r="F172" s="60">
        <f t="shared" si="3"/>
        <v>2.9355949863184092</v>
      </c>
      <c r="G172" s="60">
        <f>-F172*(Bonds!X162/100)*(1/(1+(Bonds!D162/100)))</f>
        <v>-2.7178918491976172E-4</v>
      </c>
      <c r="H172" s="60">
        <f>-F172*Bonds!$AS$8</f>
        <v>-0.45964830030025894</v>
      </c>
      <c r="I172" s="60">
        <f t="shared" si="4"/>
        <v>-1.4535355515738755</v>
      </c>
    </row>
    <row r="173" spans="1:9">
      <c r="A173" s="193">
        <v>42905</v>
      </c>
      <c r="B173" s="7">
        <f>EXP(-'Yield curve'!B166*$B$9/100)</f>
        <v>0.92265490358375657</v>
      </c>
      <c r="C173" s="7">
        <f>EXP(-'Yield curve'!C166*$C$9/100)</f>
        <v>0.85163265604804106</v>
      </c>
      <c r="D173" s="60">
        <f>EXP(-'Yield curve'!D166*$D$9/100)</f>
        <v>0.78662786106655347</v>
      </c>
      <c r="E173" s="178">
        <f t="shared" si="2"/>
        <v>83.784616948052047</v>
      </c>
      <c r="F173" s="60">
        <f t="shared" si="3"/>
        <v>2.9356220136475004</v>
      </c>
      <c r="G173" s="60">
        <f>-F173*(Bonds!X163/100)*(1/(1+(Bonds!D163/100)))</f>
        <v>-8.1545055934653448E-4</v>
      </c>
      <c r="H173" s="60">
        <f>-F173*Bonds!$AS$8</f>
        <v>-0.45965253217350316</v>
      </c>
      <c r="I173" s="60">
        <f t="shared" si="4"/>
        <v>-1.4535489339320964</v>
      </c>
    </row>
    <row r="174" spans="1:9">
      <c r="A174" s="193">
        <v>42902</v>
      </c>
      <c r="B174" s="7">
        <f>EXP(-'Yield curve'!B167*$B$9/100)</f>
        <v>0.92256264270651889</v>
      </c>
      <c r="C174" s="7">
        <f>EXP(-'Yield curve'!C167*$C$9/100)</f>
        <v>0.85197337725015776</v>
      </c>
      <c r="D174" s="60">
        <f>EXP(-'Yield curve'!D167*$D$9/100)</f>
        <v>0.7873361448213938</v>
      </c>
      <c r="E174" s="178">
        <f t="shared" si="2"/>
        <v>83.857358811695519</v>
      </c>
      <c r="F174" s="60">
        <f t="shared" si="3"/>
        <v>2.9356741328159495</v>
      </c>
      <c r="G174" s="60">
        <f>-F174*(Bonds!X164/100)*(1/(1+(Bonds!D164/100)))</f>
        <v>-2.1751776477287781E-3</v>
      </c>
      <c r="H174" s="60">
        <f>-F174*Bonds!$AS$8</f>
        <v>-0.45966069286573158</v>
      </c>
      <c r="I174" s="60">
        <f t="shared" si="4"/>
        <v>-1.4535747403068218</v>
      </c>
    </row>
    <row r="175" spans="1:9">
      <c r="A175" s="193">
        <v>42901</v>
      </c>
      <c r="B175" s="7">
        <f>EXP(-'Yield curve'!B168*$B$9/100)</f>
        <v>0.92274717368754322</v>
      </c>
      <c r="C175" s="7">
        <f>EXP(-'Yield curve'!C168*$C$9/100)</f>
        <v>0.85282577675612758</v>
      </c>
      <c r="D175" s="60">
        <f>EXP(-'Yield curve'!D168*$D$9/100)</f>
        <v>0.7892280209121737</v>
      </c>
      <c r="E175" s="178">
        <f t="shared" si="2"/>
        <v>84.052404033929065</v>
      </c>
      <c r="F175" s="60">
        <f t="shared" si="3"/>
        <v>2.9357943379455986</v>
      </c>
      <c r="G175" s="60">
        <f>-F175*(Bonds!X165/100)*(1/(1+(Bonds!D165/100)))</f>
        <v>-2.4489896229039155E-3</v>
      </c>
      <c r="H175" s="60">
        <f>-F175*Bonds!$AS$8</f>
        <v>-0.45967951429163945</v>
      </c>
      <c r="I175" s="60">
        <f t="shared" si="4"/>
        <v>-1.4536342588815028</v>
      </c>
    </row>
    <row r="176" spans="1:9">
      <c r="A176" s="193">
        <v>42900</v>
      </c>
      <c r="B176" s="7">
        <f>EXP(-'Yield curve'!B169*$B$9/100)</f>
        <v>0.92348566678434574</v>
      </c>
      <c r="C176" s="7">
        <f>EXP(-'Yield curve'!C169*$C$9/100)</f>
        <v>0.85436224556136675</v>
      </c>
      <c r="D176" s="60">
        <f>EXP(-'Yield curve'!D169*$D$9/100)</f>
        <v>0.79136181589558385</v>
      </c>
      <c r="E176" s="178">
        <f t="shared" si="2"/>
        <v>84.274601046040985</v>
      </c>
      <c r="F176" s="60">
        <f t="shared" si="3"/>
        <v>2.9358921063855465</v>
      </c>
      <c r="G176" s="60">
        <f>-F176*(Bonds!X166/100)*(1/(1+(Bonds!D166/100)))</f>
        <v>5.4469241305855551E-4</v>
      </c>
      <c r="H176" s="60">
        <f>-F176*Bonds!$AS$8</f>
        <v>-0.459694822635418</v>
      </c>
      <c r="I176" s="60">
        <f t="shared" si="4"/>
        <v>-1.4536826681150479</v>
      </c>
    </row>
    <row r="177" spans="1:9">
      <c r="A177" s="193">
        <v>42899</v>
      </c>
      <c r="B177" s="7">
        <f>EXP(-'Yield curve'!B170*$B$9/100)</f>
        <v>0.92311634638663576</v>
      </c>
      <c r="C177" s="7">
        <f>EXP(-'Yield curve'!C170*$C$9/100)</f>
        <v>0.85367902908794524</v>
      </c>
      <c r="D177" s="60">
        <f>EXP(-'Yield curve'!D170*$D$9/100)</f>
        <v>0.79088714122268866</v>
      </c>
      <c r="E177" s="178">
        <f t="shared" si="2"/>
        <v>84.224079155663418</v>
      </c>
      <c r="F177" s="60">
        <f t="shared" si="3"/>
        <v>2.9358874148835454</v>
      </c>
      <c r="G177" s="60">
        <f>-F177*(Bonds!X167/100)*(1/(1+(Bonds!D167/100)))</f>
        <v>2.7229525272523493E-4</v>
      </c>
      <c r="H177" s="60">
        <f>-F177*Bonds!$AS$8</f>
        <v>-0.4596940880514816</v>
      </c>
      <c r="I177" s="60">
        <f t="shared" si="4"/>
        <v>-1.4536803451566762</v>
      </c>
    </row>
    <row r="178" spans="1:9">
      <c r="A178" s="193">
        <v>42895</v>
      </c>
      <c r="B178" s="7">
        <f>EXP(-'Yield curve'!B171*$B$9/100)</f>
        <v>0.92283945301880166</v>
      </c>
      <c r="C178" s="7">
        <f>EXP(-'Yield curve'!C171*$C$9/100)</f>
        <v>0.85350831035457009</v>
      </c>
      <c r="D178" s="60">
        <f>EXP(-'Yield curve'!D171*$D$9/100)</f>
        <v>0.79064991066668444</v>
      </c>
      <c r="E178" s="178">
        <f t="shared" si="2"/>
        <v>84.19898641474856</v>
      </c>
      <c r="F178" s="60">
        <f t="shared" si="3"/>
        <v>2.9358855175976468</v>
      </c>
      <c r="G178" s="60">
        <f>-F178*(Bonds!X168/100)*(1/(1+(Bonds!D168/100)))</f>
        <v>8.1680947350394248E-4</v>
      </c>
      <c r="H178" s="60">
        <f>-F178*Bonds!$AS$8</f>
        <v>-0.45969379097908486</v>
      </c>
      <c r="I178" s="60">
        <f t="shared" si="4"/>
        <v>-1.4536794057312725</v>
      </c>
    </row>
    <row r="179" spans="1:9">
      <c r="A179" s="193">
        <v>42894</v>
      </c>
      <c r="B179" s="7">
        <f>EXP(-'Yield curve'!B172*$B$9/100)</f>
        <v>0.92293174157845459</v>
      </c>
      <c r="C179" s="7">
        <f>EXP(-'Yield curve'!C172*$C$9/100)</f>
        <v>0.85316697530198993</v>
      </c>
      <c r="D179" s="60">
        <f>EXP(-'Yield curve'!D172*$D$9/100)</f>
        <v>0.78993864586425588</v>
      </c>
      <c r="E179" s="178">
        <f t="shared" si="2"/>
        <v>84.125939311914991</v>
      </c>
      <c r="F179" s="60">
        <f t="shared" si="3"/>
        <v>2.935833573317935</v>
      </c>
      <c r="G179" s="60">
        <f>-F179*(Bonds!X169/100)*(1/(1+(Bonds!D169/100)))</f>
        <v>0</v>
      </c>
      <c r="H179" s="60">
        <f>-F179*Bonds!$AS$8</f>
        <v>-0.45968565767050817</v>
      </c>
      <c r="I179" s="60">
        <f t="shared" si="4"/>
        <v>-1.4536536859512572</v>
      </c>
    </row>
    <row r="180" spans="1:9">
      <c r="A180" s="193">
        <v>42893</v>
      </c>
      <c r="B180" s="7">
        <f>EXP(-'Yield curve'!B173*$B$9/100)</f>
        <v>0.92247039105490769</v>
      </c>
      <c r="C180" s="7">
        <f>EXP(-'Yield curve'!C173*$C$9/100)</f>
        <v>0.85282577675612758</v>
      </c>
      <c r="D180" s="60">
        <f>EXP(-'Yield curve'!D173*$D$9/100)</f>
        <v>0.78993864586425588</v>
      </c>
      <c r="E180" s="178">
        <f t="shared" si="2"/>
        <v>84.124334213776166</v>
      </c>
      <c r="F180" s="60">
        <f t="shared" si="3"/>
        <v>2.9358623973888367</v>
      </c>
      <c r="G180" s="60">
        <f>-F180*(Bonds!X170/100)*(1/(1+(Bonds!D170/100)))</f>
        <v>1.0887678091558834E-3</v>
      </c>
      <c r="H180" s="60">
        <f>-F180*Bonds!$AS$8</f>
        <v>-0.45969017087320113</v>
      </c>
      <c r="I180" s="60">
        <f t="shared" si="4"/>
        <v>-1.453667957951309</v>
      </c>
    </row>
    <row r="181" spans="1:9">
      <c r="A181" s="193">
        <v>42892</v>
      </c>
      <c r="B181" s="7">
        <f>EXP(-'Yield curve'!B174*$B$9/100)</f>
        <v>0.92173270985388722</v>
      </c>
      <c r="C181" s="7">
        <f>EXP(-'Yield curve'!C174*$C$9/100)</f>
        <v>0.85197337725015776</v>
      </c>
      <c r="D181" s="60">
        <f>EXP(-'Yield curve'!D174*$D$9/100)</f>
        <v>0.78899128801760965</v>
      </c>
      <c r="E181" s="178">
        <f t="shared" si="2"/>
        <v>84.024523552004268</v>
      </c>
      <c r="F181" s="60">
        <f t="shared" si="3"/>
        <v>2.935841616637322</v>
      </c>
      <c r="G181" s="60">
        <f>-F181*(Bonds!X171/100)*(1/(1+(Bonds!D171/100)))</f>
        <v>8.1626736329117511E-4</v>
      </c>
      <c r="H181" s="60">
        <f>-F181*Bonds!$AS$8</f>
        <v>-0.45968691707383263</v>
      </c>
      <c r="I181" s="60">
        <f t="shared" si="4"/>
        <v>-1.4536576685342553</v>
      </c>
    </row>
    <row r="182" spans="1:9">
      <c r="A182" s="193">
        <v>42891</v>
      </c>
      <c r="B182" s="7">
        <f>EXP(-'Yield curve'!B175*$B$9/100)</f>
        <v>0.92099561856183243</v>
      </c>
      <c r="C182" s="7">
        <f>EXP(-'Yield curve'!C175*$C$9/100)</f>
        <v>0.8512920711071511</v>
      </c>
      <c r="D182" s="60">
        <f>EXP(-'Yield curve'!D175*$D$9/100)</f>
        <v>0.78828151530402468</v>
      </c>
      <c r="E182" s="178">
        <f t="shared" si="2"/>
        <v>83.949289940348493</v>
      </c>
      <c r="F182" s="60">
        <f t="shared" si="3"/>
        <v>2.9358354713864867</v>
      </c>
      <c r="G182" s="60">
        <f>-F182*(Bonds!X172/100)*(1/(1+(Bonds!D172/100)))</f>
        <v>0</v>
      </c>
      <c r="H182" s="60">
        <f>-F182*Bonds!$AS$8</f>
        <v>-0.45968595486545083</v>
      </c>
      <c r="I182" s="60">
        <f t="shared" si="4"/>
        <v>-1.4536546257641851</v>
      </c>
    </row>
    <row r="183" spans="1:9">
      <c r="A183" s="193">
        <v>42888</v>
      </c>
      <c r="B183" s="7">
        <f>EXP(-'Yield curve'!B176*$B$9/100)</f>
        <v>0.92062729398423426</v>
      </c>
      <c r="C183" s="7">
        <f>EXP(-'Yield curve'!C176*$C$9/100)</f>
        <v>0.85078144906641773</v>
      </c>
      <c r="D183" s="60">
        <f>EXP(-'Yield curve'!D176*$D$9/100)</f>
        <v>0.78828151530402468</v>
      </c>
      <c r="E183" s="178">
        <f t="shared" si="2"/>
        <v>83.947532047111821</v>
      </c>
      <c r="F183" s="60">
        <f t="shared" si="3"/>
        <v>2.9358638432509467</v>
      </c>
      <c r="G183" s="60">
        <f>-F183*(Bonds!X173/100)*(1/(1+(Bonds!D173/100)))</f>
        <v>0</v>
      </c>
      <c r="H183" s="60">
        <f>-F183*Bonds!$AS$8</f>
        <v>-0.45969039726276251</v>
      </c>
      <c r="I183" s="60">
        <f t="shared" si="4"/>
        <v>-1.4536686738579614</v>
      </c>
    </row>
    <row r="184" spans="1:9">
      <c r="A184" s="193">
        <v>42887</v>
      </c>
      <c r="B184" s="7">
        <f>EXP(-'Yield curve'!B177*$B$9/100)</f>
        <v>0.92044318693675586</v>
      </c>
      <c r="C184" s="7">
        <f>EXP(-'Yield curve'!C177*$C$9/100)</f>
        <v>0.85061130979109911</v>
      </c>
      <c r="D184" s="60">
        <f>EXP(-'Yield curve'!D177*$D$9/100)</f>
        <v>0.78828151530402468</v>
      </c>
      <c r="E184" s="178">
        <f t="shared" si="2"/>
        <v>83.946823554466235</v>
      </c>
      <c r="F184" s="60">
        <f t="shared" si="3"/>
        <v>2.9358761280129122</v>
      </c>
      <c r="G184" s="60">
        <f>-F184*(Bonds!X174/100)*(1/(1+(Bonds!D174/100)))</f>
        <v>2.4481502040318882E-3</v>
      </c>
      <c r="H184" s="60">
        <f>-F184*Bonds!$AS$8</f>
        <v>-0.45969232078081707</v>
      </c>
      <c r="I184" s="60">
        <f t="shared" si="4"/>
        <v>-1.4536747565561343</v>
      </c>
    </row>
    <row r="185" spans="1:9">
      <c r="A185" s="193">
        <v>42886</v>
      </c>
      <c r="B185" s="7">
        <f>EXP(-'Yield curve'!B178*$B$9/100)</f>
        <v>0.91998308037951237</v>
      </c>
      <c r="C185" s="7">
        <f>EXP(-'Yield curve'!C178*$C$9/100)</f>
        <v>0.84942128716759835</v>
      </c>
      <c r="D185" s="60">
        <f>EXP(-'Yield curve'!D178*$D$9/100)</f>
        <v>0.78615602591461409</v>
      </c>
      <c r="E185" s="178">
        <f t="shared" si="2"/>
        <v>83.726723378384861</v>
      </c>
      <c r="F185" s="60">
        <f t="shared" si="3"/>
        <v>2.93575796736312</v>
      </c>
      <c r="G185" s="60">
        <f>-F185*(Bonds!X175/100)*(1/(1+(Bonds!D175/100)))</f>
        <v>5.43558223914656E-4</v>
      </c>
      <c r="H185" s="60">
        <f>-F185*Bonds!$AS$8</f>
        <v>-0.45967381947457681</v>
      </c>
      <c r="I185" s="60">
        <f t="shared" si="4"/>
        <v>-1.4536162502887269</v>
      </c>
    </row>
    <row r="186" spans="1:9">
      <c r="A186" s="193">
        <v>42885</v>
      </c>
      <c r="B186" s="7">
        <f>EXP(-'Yield curve'!B179*$B$9/100)</f>
        <v>0.91998308037951237</v>
      </c>
      <c r="C186" s="7">
        <f>EXP(-'Yield curve'!C179*$C$9/100)</f>
        <v>0.84891178726055494</v>
      </c>
      <c r="D186" s="60">
        <f>EXP(-'Yield curve'!D179*$D$9/100)</f>
        <v>0.78568447377885264</v>
      </c>
      <c r="E186" s="178">
        <f t="shared" si="2"/>
        <v>83.677606060723093</v>
      </c>
      <c r="F186" s="60">
        <f t="shared" si="3"/>
        <v>2.9357324360816848</v>
      </c>
      <c r="G186" s="60">
        <f>-F186*(Bonds!X176/100)*(1/(1+(Bonds!D176/100)))</f>
        <v>-1.3586321899674298E-3</v>
      </c>
      <c r="H186" s="60">
        <f>-F186*Bonds!$AS$8</f>
        <v>-0.45966982184882427</v>
      </c>
      <c r="I186" s="60">
        <f t="shared" si="4"/>
        <v>-1.4536036086861159</v>
      </c>
    </row>
    <row r="187" spans="1:9">
      <c r="A187" s="193">
        <v>42884</v>
      </c>
      <c r="B187" s="7">
        <f>EXP(-'Yield curve'!B180*$B$9/100)</f>
        <v>0.920259116707005</v>
      </c>
      <c r="C187" s="7">
        <f>EXP(-'Yield curve'!C180*$C$9/100)</f>
        <v>0.84976112364522982</v>
      </c>
      <c r="D187" s="60">
        <f>EXP(-'Yield curve'!D180*$D$9/100)</f>
        <v>0.78686388482666725</v>
      </c>
      <c r="E187" s="178">
        <f t="shared" si="2"/>
        <v>83.800156733024522</v>
      </c>
      <c r="F187" s="60">
        <f t="shared" si="3"/>
        <v>2.9357929755279555</v>
      </c>
      <c r="G187" s="60">
        <f>-F187*(Bonds!X177/100)*(1/(1+(Bonds!D177/100)))</f>
        <v>1.3592892747142757E-3</v>
      </c>
      <c r="H187" s="60">
        <f>-F187*Bonds!$AS$8</f>
        <v>-0.45967930096760912</v>
      </c>
      <c r="I187" s="60">
        <f t="shared" si="4"/>
        <v>-1.4536335842916872</v>
      </c>
    </row>
    <row r="188" spans="1:9">
      <c r="A188" s="193">
        <v>42881</v>
      </c>
      <c r="B188" s="7">
        <f>EXP(-'Yield curve'!B181*$B$9/100)</f>
        <v>0.91979910216187144</v>
      </c>
      <c r="C188" s="7">
        <f>EXP(-'Yield curve'!C181*$C$9/100)</f>
        <v>0.84908158659737476</v>
      </c>
      <c r="D188" s="60">
        <f>EXP(-'Yield curve'!D181*$D$9/100)</f>
        <v>0.78568447377885264</v>
      </c>
      <c r="E188" s="178">
        <f t="shared" si="2"/>
        <v>83.677577702961457</v>
      </c>
      <c r="F188" s="60">
        <f t="shared" si="3"/>
        <v>2.9357371505072627</v>
      </c>
      <c r="G188" s="60">
        <f>-F188*(Bonds!X178/100)*(1/(1+(Bonds!D178/100)))</f>
        <v>-2.7172687435275824E-4</v>
      </c>
      <c r="H188" s="60">
        <f>-F188*Bonds!$AS$8</f>
        <v>-0.4596705600220784</v>
      </c>
      <c r="I188" s="60">
        <f t="shared" si="4"/>
        <v>-1.4536059429949066</v>
      </c>
    </row>
    <row r="189" spans="1:9">
      <c r="A189" s="193">
        <v>42880</v>
      </c>
      <c r="B189" s="7">
        <f>EXP(-'Yield curve'!B182*$B$9/100)</f>
        <v>0.91998308037951237</v>
      </c>
      <c r="C189" s="7">
        <f>EXP(-'Yield curve'!C182*$C$9/100)</f>
        <v>0.84891178726055494</v>
      </c>
      <c r="D189" s="60">
        <f>EXP(-'Yield curve'!D182*$D$9/100)</f>
        <v>0.78592021448032345</v>
      </c>
      <c r="E189" s="178">
        <f t="shared" si="2"/>
        <v>83.701651612273125</v>
      </c>
      <c r="F189" s="60">
        <f t="shared" si="3"/>
        <v>2.9357508986686396</v>
      </c>
      <c r="G189" s="60">
        <f>-F189*(Bonds!X179/100)*(1/(1+(Bonds!D179/100)))</f>
        <v>-8.1525989965803311E-4</v>
      </c>
      <c r="H189" s="60">
        <f>-F189*Bonds!$AS$8</f>
        <v>-0.45967271267564219</v>
      </c>
      <c r="I189" s="60">
        <f t="shared" si="4"/>
        <v>-1.4536127502831817</v>
      </c>
    </row>
    <row r="190" spans="1:9">
      <c r="A190" s="193">
        <v>42879</v>
      </c>
      <c r="B190" s="7">
        <f>EXP(-'Yield curve'!B183*$B$9/100)</f>
        <v>0.920259116707005</v>
      </c>
      <c r="C190" s="7">
        <f>EXP(-'Yield curve'!C183*$C$9/100)</f>
        <v>0.84942128716759835</v>
      </c>
      <c r="D190" s="60">
        <f>EXP(-'Yield curve'!D183*$D$9/100)</f>
        <v>0.78662786106655347</v>
      </c>
      <c r="E190" s="178">
        <f t="shared" si="2"/>
        <v>83.775402636537663</v>
      </c>
      <c r="F190" s="60">
        <f t="shared" si="3"/>
        <v>2.9357821165658371</v>
      </c>
      <c r="G190" s="60">
        <f>-F190*(Bonds!X180/100)*(1/(1+(Bonds!D180/100)))</f>
        <v>-1.3591583872989937E-3</v>
      </c>
      <c r="H190" s="60">
        <f>-F190*Bonds!$AS$8</f>
        <v>-0.45967760069781577</v>
      </c>
      <c r="I190" s="60">
        <f t="shared" si="4"/>
        <v>-1.4536282075665035</v>
      </c>
    </row>
    <row r="191" spans="1:9">
      <c r="A191" s="193">
        <v>42878</v>
      </c>
      <c r="B191" s="7">
        <f>EXP(-'Yield curve'!B184*$B$9/100)</f>
        <v>0.92016709539647656</v>
      </c>
      <c r="C191" s="7">
        <f>EXP(-'Yield curve'!C184*$C$9/100)</f>
        <v>0.84993109286631441</v>
      </c>
      <c r="D191" s="60">
        <f>EXP(-'Yield curve'!D184*$D$9/100)</f>
        <v>0.78780868825714112</v>
      </c>
      <c r="E191" s="178">
        <f t="shared" si="2"/>
        <v>83.896682578753982</v>
      </c>
      <c r="F191" s="60">
        <f t="shared" si="3"/>
        <v>2.935867183279055</v>
      </c>
      <c r="G191" s="60">
        <f>-F191*(Bonds!X181/100)*(1/(1+(Bonds!D181/100)))</f>
        <v>-2.7196546394432544E-4</v>
      </c>
      <c r="H191" s="60">
        <f>-F191*Bonds!$AS$8</f>
        <v>-0.45969092023621427</v>
      </c>
      <c r="I191" s="60">
        <f t="shared" si="4"/>
        <v>-1.4536703276452247</v>
      </c>
    </row>
    <row r="192" spans="1:9">
      <c r="A192" s="193">
        <v>42877</v>
      </c>
      <c r="B192" s="7">
        <f>EXP(-'Yield curve'!B185*$B$9/100)</f>
        <v>0.92071936131692256</v>
      </c>
      <c r="C192" s="7">
        <f>EXP(-'Yield curve'!C185*$C$9/100)</f>
        <v>0.85044120454023298</v>
      </c>
      <c r="D192" s="60">
        <f>EXP(-'Yield curve'!D185*$D$9/100)</f>
        <v>0.78804506631855464</v>
      </c>
      <c r="E192" s="178">
        <f t="shared" si="2"/>
        <v>83.922917896206897</v>
      </c>
      <c r="F192" s="60">
        <f t="shared" si="3"/>
        <v>2.9358487527685035</v>
      </c>
      <c r="G192" s="60">
        <f>-F192*(Bonds!X182/100)*(1/(1+(Bonds!D182/100)))</f>
        <v>8.1596685735643173E-4</v>
      </c>
      <c r="H192" s="60">
        <f>-F192*Bonds!$AS$8</f>
        <v>-0.45968803443184136</v>
      </c>
      <c r="I192" s="60">
        <f t="shared" si="4"/>
        <v>-1.4536612019305248</v>
      </c>
    </row>
    <row r="193" spans="1:9">
      <c r="A193" s="193">
        <v>42874</v>
      </c>
      <c r="B193" s="7">
        <f>EXP(-'Yield curve'!B186*$B$9/100)</f>
        <v>0.920259116707005</v>
      </c>
      <c r="C193" s="7">
        <f>EXP(-'Yield curve'!C186*$C$9/100)</f>
        <v>0.84959118841459025</v>
      </c>
      <c r="D193" s="60">
        <f>EXP(-'Yield curve'!D186*$D$9/100)</f>
        <v>0.7873361448213938</v>
      </c>
      <c r="E193" s="178">
        <f t="shared" si="2"/>
        <v>83.847987382025352</v>
      </c>
      <c r="F193" s="60">
        <f t="shared" si="3"/>
        <v>2.9358336555039299</v>
      </c>
      <c r="G193" s="60">
        <f>-F193*(Bonds!X183/100)*(1/(1+(Bonds!D183/100)))</f>
        <v>1.0876479227577784E-3</v>
      </c>
      <c r="H193" s="60">
        <f>-F193*Bonds!$AS$8</f>
        <v>-0.45968567053899073</v>
      </c>
      <c r="I193" s="60">
        <f t="shared" si="4"/>
        <v>-1.4536537266449723</v>
      </c>
    </row>
    <row r="194" spans="1:9">
      <c r="A194" s="193">
        <v>42873</v>
      </c>
      <c r="B194" s="7">
        <f>EXP(-'Yield curve'!B187*$B$9/100)</f>
        <v>0.92044318693675586</v>
      </c>
      <c r="C194" s="7">
        <f>EXP(-'Yield curve'!C187*$C$9/100)</f>
        <v>0.84959118841459025</v>
      </c>
      <c r="D194" s="60">
        <f>EXP(-'Yield curve'!D187*$D$9/100)</f>
        <v>0.78639190810294757</v>
      </c>
      <c r="E194" s="178">
        <f t="shared" si="2"/>
        <v>83.752043377203336</v>
      </c>
      <c r="F194" s="60">
        <f t="shared" si="3"/>
        <v>2.9357513571299823</v>
      </c>
      <c r="G194" s="60">
        <f>-F194*(Bonds!X184/100)*(1/(1+(Bonds!D184/100)))</f>
        <v>-2.7180366235810753E-4</v>
      </c>
      <c r="H194" s="60">
        <f>-F194*Bonds!$AS$8</f>
        <v>-0.45967278446040061</v>
      </c>
      <c r="I194" s="60">
        <f t="shared" si="4"/>
        <v>-1.4536129772865194</v>
      </c>
    </row>
    <row r="195" spans="1:9">
      <c r="A195" s="193">
        <v>42872</v>
      </c>
      <c r="B195" s="7">
        <f>EXP(-'Yield curve'!B188*$B$9/100)</f>
        <v>0.92035114722012468</v>
      </c>
      <c r="C195" s="7">
        <f>EXP(-'Yield curve'!C188*$C$9/100)</f>
        <v>0.84942128716759835</v>
      </c>
      <c r="D195" s="60">
        <f>EXP(-'Yield curve'!D188*$D$9/100)</f>
        <v>0.78662786106655347</v>
      </c>
      <c r="E195" s="178">
        <f t="shared" si="2"/>
        <v>83.775586697563909</v>
      </c>
      <c r="F195" s="60">
        <f t="shared" si="3"/>
        <v>2.9357778635124476</v>
      </c>
      <c r="G195" s="60">
        <f>-F195*(Bonds!X185/100)*(1/(1+(Bonds!D185/100)))</f>
        <v>-8.1549385097568654E-4</v>
      </c>
      <c r="H195" s="60">
        <f>-F195*Bonds!$AS$8</f>
        <v>-0.45967693476509319</v>
      </c>
      <c r="I195" s="60">
        <f t="shared" si="4"/>
        <v>-1.4536261017023318</v>
      </c>
    </row>
    <row r="196" spans="1:9">
      <c r="A196" s="193">
        <v>42871</v>
      </c>
      <c r="B196" s="7">
        <f>EXP(-'Yield curve'!B189*$B$9/100)</f>
        <v>0.92044318693675586</v>
      </c>
      <c r="C196" s="7">
        <f>EXP(-'Yield curve'!C189*$C$9/100)</f>
        <v>0.84976112364522982</v>
      </c>
      <c r="D196" s="60">
        <f>EXP(-'Yield curve'!D189*$D$9/100)</f>
        <v>0.7873361448213938</v>
      </c>
      <c r="E196" s="178">
        <f t="shared" si="2"/>
        <v>83.848695392946141</v>
      </c>
      <c r="F196" s="60">
        <f t="shared" si="3"/>
        <v>2.9358213628748935</v>
      </c>
      <c r="G196" s="60">
        <f>-F196*(Bonds!X186/100)*(1/(1+(Bonds!D186/100)))</f>
        <v>-8.1573252650037E-4</v>
      </c>
      <c r="H196" s="60">
        <f>-F196*Bonds!$AS$8</f>
        <v>-0.45968374578912941</v>
      </c>
      <c r="I196" s="60">
        <f t="shared" si="4"/>
        <v>-1.4536476400514844</v>
      </c>
    </row>
    <row r="197" spans="1:9">
      <c r="A197" s="193">
        <v>42870</v>
      </c>
      <c r="B197" s="7">
        <f>EXP(-'Yield curve'!B190*$B$9/100)</f>
        <v>0.92044318693675586</v>
      </c>
      <c r="C197" s="7">
        <f>EXP(-'Yield curve'!C190*$C$9/100)</f>
        <v>0.85010109608464279</v>
      </c>
      <c r="D197" s="60">
        <f>EXP(-'Yield curve'!D190*$D$9/100)</f>
        <v>0.78804506631855464</v>
      </c>
      <c r="E197" s="178">
        <f t="shared" si="2"/>
        <v>83.921685330535382</v>
      </c>
      <c r="F197" s="60">
        <f t="shared" si="3"/>
        <v>2.9358690793837279</v>
      </c>
      <c r="G197" s="60">
        <f>-F197*(Bonds!X187/100)*(1/(1+(Bonds!D187/100)))</f>
        <v>-2.7199083559235931E-4</v>
      </c>
      <c r="H197" s="60">
        <f>-F197*Bonds!$AS$8</f>
        <v>-0.45969121712365757</v>
      </c>
      <c r="I197" s="60">
        <f t="shared" si="4"/>
        <v>-1.4536712664857543</v>
      </c>
    </row>
    <row r="198" spans="1:9">
      <c r="A198" s="193">
        <v>42867</v>
      </c>
      <c r="B198" s="7">
        <f>EXP(-'Yield curve'!B191*$B$9/100)</f>
        <v>0.92090352360480088</v>
      </c>
      <c r="C198" s="7">
        <f>EXP(-'Yield curve'!C191*$C$9/100)</f>
        <v>0.85078144906641773</v>
      </c>
      <c r="D198" s="60">
        <f>EXP(-'Yield curve'!D191*$D$9/100)</f>
        <v>0.78828151530402468</v>
      </c>
      <c r="E198" s="178">
        <f t="shared" si="2"/>
        <v>83.948084506352956</v>
      </c>
      <c r="F198" s="60">
        <f t="shared" si="3"/>
        <v>2.9358511034025505</v>
      </c>
      <c r="G198" s="60">
        <f>-F198*(Bonds!X188/100)*(1/(1+(Bonds!D188/100)))</f>
        <v>1.0880574829621248E-3</v>
      </c>
      <c r="H198" s="60">
        <f>-F198*Bonds!$AS$8</f>
        <v>-0.45968840248838505</v>
      </c>
      <c r="I198" s="60">
        <f t="shared" si="4"/>
        <v>-1.4536623658275105</v>
      </c>
    </row>
    <row r="199" spans="1:9">
      <c r="A199" s="193">
        <v>42866</v>
      </c>
      <c r="B199" s="7">
        <f>EXP(-'Yield curve'!B192*$B$9/100)</f>
        <v>0.92081143785680453</v>
      </c>
      <c r="C199" s="7">
        <f>EXP(-'Yield curve'!C192*$C$9/100)</f>
        <v>0.84976112364522982</v>
      </c>
      <c r="D199" s="60">
        <f>EXP(-'Yield curve'!D192*$D$9/100)</f>
        <v>0.7873361448213938</v>
      </c>
      <c r="E199" s="178">
        <f t="shared" si="2"/>
        <v>83.849431894786235</v>
      </c>
      <c r="F199" s="60">
        <f t="shared" si="3"/>
        <v>2.9358043593488867</v>
      </c>
      <c r="G199" s="60">
        <f>-F199*(Bonds!X189/100)*(1/(1+(Bonds!D189/100)))</f>
        <v>2.7190926732880295E-4</v>
      </c>
      <c r="H199" s="60">
        <f>-F199*Bonds!$AS$8</f>
        <v>-0.45968108341851477</v>
      </c>
      <c r="I199" s="60">
        <f t="shared" si="4"/>
        <v>-1.4536392208963667</v>
      </c>
    </row>
    <row r="200" spans="1:9">
      <c r="A200" s="193">
        <v>42865</v>
      </c>
      <c r="B200" s="7">
        <f>EXP(-'Yield curve'!B193*$B$9/100)</f>
        <v>0.91970712685049749</v>
      </c>
      <c r="C200" s="7">
        <f>EXP(-'Yield curve'!C193*$C$9/100)</f>
        <v>0.84908158659737476</v>
      </c>
      <c r="D200" s="60">
        <f>EXP(-'Yield curve'!D193*$D$9/100)</f>
        <v>0.78709997940453114</v>
      </c>
      <c r="E200" s="178">
        <f t="shared" si="2"/>
        <v>83.821775326157933</v>
      </c>
      <c r="F200" s="60">
        <f t="shared" si="3"/>
        <v>2.9358520902274572</v>
      </c>
      <c r="G200" s="60">
        <f>-F200*(Bonds!X190/100)*(1/(1+(Bonds!D190/100)))</f>
        <v>2.9907735684850762E-3</v>
      </c>
      <c r="H200" s="60">
        <f>-F200*Bonds!$AS$8</f>
        <v>-0.45968855700302114</v>
      </c>
      <c r="I200" s="60">
        <f t="shared" si="4"/>
        <v>-1.4536628544456924</v>
      </c>
    </row>
    <row r="201" spans="1:9">
      <c r="A201" s="193">
        <v>42860</v>
      </c>
      <c r="B201" s="7">
        <f>EXP(-'Yield curve'!B194*$B$9/100)</f>
        <v>0.91878787942396423</v>
      </c>
      <c r="C201" s="7">
        <f>EXP(-'Yield curve'!C194*$C$9/100)</f>
        <v>0.84772414230384185</v>
      </c>
      <c r="D201" s="60">
        <f>EXP(-'Yield curve'!D194*$D$9/100)</f>
        <v>0.78450683052143555</v>
      </c>
      <c r="E201" s="178">
        <f t="shared" si="2"/>
        <v>83.552720756642032</v>
      </c>
      <c r="F201" s="60">
        <f t="shared" si="3"/>
        <v>2.9357220237274371</v>
      </c>
      <c r="G201" s="60">
        <f>-F201*(Bonds!X191/100)*(1/(1+(Bonds!D191/100)))</f>
        <v>-1.9011984611057582E-3</v>
      </c>
      <c r="H201" s="60">
        <f>-F201*Bonds!$AS$8</f>
        <v>-0.45966819150780164</v>
      </c>
      <c r="I201" s="60">
        <f t="shared" si="4"/>
        <v>-1.4535984530951216</v>
      </c>
    </row>
    <row r="202" spans="1:9">
      <c r="A202" s="193">
        <v>42859</v>
      </c>
      <c r="B202" s="7">
        <f>EXP(-'Yield curve'!B195*$B$9/100)</f>
        <v>0.91989108667123642</v>
      </c>
      <c r="C202" s="7">
        <f>EXP(-'Yield curve'!C195*$C$9/100)</f>
        <v>0.84908158659737476</v>
      </c>
      <c r="D202" s="60">
        <f>EXP(-'Yield curve'!D195*$D$9/100)</f>
        <v>0.78615602591461409</v>
      </c>
      <c r="E202" s="178">
        <f t="shared" si="2"/>
        <v>83.725859989827867</v>
      </c>
      <c r="F202" s="60">
        <f t="shared" si="3"/>
        <v>2.9357698144810569</v>
      </c>
      <c r="G202" s="60">
        <f>-F202*(Bonds!X192/100)*(1/(1+(Bonds!D192/100)))</f>
        <v>-2.4460218783863607E-3</v>
      </c>
      <c r="H202" s="60">
        <f>-F202*Bonds!$AS$8</f>
        <v>-0.45967567446739716</v>
      </c>
      <c r="I202" s="60">
        <f t="shared" si="4"/>
        <v>-1.4536221162910823</v>
      </c>
    </row>
    <row r="203" spans="1:9">
      <c r="A203" s="193">
        <v>42858</v>
      </c>
      <c r="B203" s="7">
        <f>EXP(-'Yield curve'!B196*$B$9/100)</f>
        <v>0.92016709539647656</v>
      </c>
      <c r="C203" s="7">
        <f>EXP(-'Yield curve'!C196*$C$9/100)</f>
        <v>0.85061130979109911</v>
      </c>
      <c r="D203" s="60">
        <f>EXP(-'Yield curve'!D196*$D$9/100)</f>
        <v>0.78828151530402468</v>
      </c>
      <c r="E203" s="178">
        <f t="shared" si="2"/>
        <v>83.946271371385677</v>
      </c>
      <c r="F203" s="60">
        <f t="shared" si="3"/>
        <v>2.9358888618488113</v>
      </c>
      <c r="G203" s="60">
        <f>-F203*(Bonds!X193/100)*(1/(1+(Bonds!D193/100)))</f>
        <v>-1.0880714766418288E-3</v>
      </c>
      <c r="H203" s="60">
        <f>-F203*Bonds!$AS$8</f>
        <v>-0.45969431461377241</v>
      </c>
      <c r="I203" s="60">
        <f t="shared" si="4"/>
        <v>-1.4536810616095472</v>
      </c>
    </row>
    <row r="204" spans="1:9">
      <c r="A204" s="193">
        <v>42857</v>
      </c>
      <c r="B204" s="7">
        <f>EXP(-'Yield curve'!B197*$B$9/100)</f>
        <v>0.920075083287619</v>
      </c>
      <c r="C204" s="7">
        <f>EXP(-'Yield curve'!C197*$C$9/100)</f>
        <v>0.85078144906641773</v>
      </c>
      <c r="D204" s="60">
        <f>EXP(-'Yield curve'!D197*$D$9/100)</f>
        <v>0.7892280209121737</v>
      </c>
      <c r="E204" s="178">
        <f t="shared" si="2"/>
        <v>84.042971197749793</v>
      </c>
      <c r="F204" s="60">
        <f t="shared" si="3"/>
        <v>2.9359629585367704</v>
      </c>
      <c r="G204" s="60">
        <f>-F204*(Bonds!X194/100)*(1/(1+(Bonds!D194/100)))</f>
        <v>8.1637676110949894E-4</v>
      </c>
      <c r="H204" s="60">
        <f>-F204*Bonds!$AS$8</f>
        <v>-0.45970591649238207</v>
      </c>
      <c r="I204" s="60">
        <f t="shared" si="4"/>
        <v>-1.4537177499710905</v>
      </c>
    </row>
    <row r="205" spans="1:9">
      <c r="A205" s="193">
        <v>42853</v>
      </c>
      <c r="B205" s="7">
        <f>EXP(-'Yield curve'!B198*$B$9/100)</f>
        <v>0.92035114722012468</v>
      </c>
      <c r="C205" s="7">
        <f>EXP(-'Yield curve'!C198*$C$9/100)</f>
        <v>0.85061130979109911</v>
      </c>
      <c r="D205" s="60">
        <f>EXP(-'Yield curve'!D198*$D$9/100)</f>
        <v>0.78851803523483155</v>
      </c>
      <c r="E205" s="178">
        <f t="shared" si="2"/>
        <v>83.970764507975261</v>
      </c>
      <c r="F205" s="60">
        <f t="shared" si="3"/>
        <v>2.9358987947769433</v>
      </c>
      <c r="G205" s="60">
        <f>-F205*(Bonds!X195/100)*(1/(1+(Bonds!D195/100)))</f>
        <v>3.5365719358877402E-3</v>
      </c>
      <c r="H205" s="60">
        <f>-F205*Bonds!$AS$8</f>
        <v>-0.45969586988742367</v>
      </c>
      <c r="I205" s="60">
        <f t="shared" si="4"/>
        <v>-1.4536859798166699</v>
      </c>
    </row>
    <row r="206" spans="1:9">
      <c r="A206" s="193">
        <v>42852</v>
      </c>
      <c r="B206" s="7">
        <f>EXP(-'Yield curve'!B199*$B$9/100)</f>
        <v>0.92053523585781882</v>
      </c>
      <c r="C206" s="7">
        <f>EXP(-'Yield curve'!C199*$C$9/100)</f>
        <v>0.84908158659737476</v>
      </c>
      <c r="D206" s="60">
        <f>EXP(-'Yield curve'!D199*$D$9/100)</f>
        <v>0.78544880378898496</v>
      </c>
      <c r="E206" s="178">
        <f t="shared" si="2"/>
        <v>83.655011631386841</v>
      </c>
      <c r="F206" s="60">
        <f t="shared" si="3"/>
        <v>2.9356846169559629</v>
      </c>
      <c r="G206" s="60">
        <f>-F206*(Bonds!X196/100)*(1/(1+(Bonds!D196/100)))</f>
        <v>-1.9018780489302939E-3</v>
      </c>
      <c r="H206" s="60">
        <f>-F206*Bonds!$AS$8</f>
        <v>-0.45966233444679427</v>
      </c>
      <c r="I206" s="60">
        <f t="shared" si="4"/>
        <v>-1.4535799314419438</v>
      </c>
    </row>
    <row r="207" spans="1:9">
      <c r="A207" s="193">
        <v>42851</v>
      </c>
      <c r="B207" s="7">
        <f>EXP(-'Yield curve'!B200*$B$9/100)</f>
        <v>0.92062729398423426</v>
      </c>
      <c r="C207" s="7">
        <f>EXP(-'Yield curve'!C200*$C$9/100)</f>
        <v>0.8502711333070152</v>
      </c>
      <c r="D207" s="60">
        <f>EXP(-'Yield curve'!D200*$D$9/100)</f>
        <v>0.78709997940453114</v>
      </c>
      <c r="E207" s="178">
        <f t="shared" si="2"/>
        <v>83.825994753844682</v>
      </c>
      <c r="F207" s="60">
        <f t="shared" si="3"/>
        <v>2.9357830293770051</v>
      </c>
      <c r="G207" s="60">
        <f>-F207*(Bonds!X197/100)*(1/(1+(Bonds!D197/100)))</f>
        <v>-5.4376422103668686E-4</v>
      </c>
      <c r="H207" s="60">
        <f>-F207*Bonds!$AS$8</f>
        <v>-0.45967774362356123</v>
      </c>
      <c r="I207" s="60">
        <f t="shared" si="4"/>
        <v>-1.4536286595373955</v>
      </c>
    </row>
    <row r="208" spans="1:9">
      <c r="A208" s="193">
        <v>42850</v>
      </c>
      <c r="B208" s="7">
        <f>EXP(-'Yield curve'!B201*$B$9/100)</f>
        <v>0.92053523585781882</v>
      </c>
      <c r="C208" s="7">
        <f>EXP(-'Yield curve'!C201*$C$9/100)</f>
        <v>0.8502711333070152</v>
      </c>
      <c r="D208" s="60">
        <f>EXP(-'Yield curve'!D201*$D$9/100)</f>
        <v>0.78757238109851002</v>
      </c>
      <c r="E208" s="178">
        <f t="shared" si="2"/>
        <v>83.873995610377676</v>
      </c>
      <c r="F208" s="60">
        <f t="shared" si="3"/>
        <v>2.9358241708783064</v>
      </c>
      <c r="G208" s="60">
        <f>-F208*(Bonds!X198/100)*(1/(1+(Bonds!D198/100)))</f>
        <v>-8.1580886556456003E-4</v>
      </c>
      <c r="H208" s="60">
        <f>-F208*Bonds!$AS$8</f>
        <v>-0.45968418545945244</v>
      </c>
      <c r="I208" s="60">
        <f t="shared" si="4"/>
        <v>-1.4536490304111247</v>
      </c>
    </row>
    <row r="209" spans="1:9">
      <c r="A209" s="193">
        <v>42849</v>
      </c>
      <c r="B209" s="7">
        <f>EXP(-'Yield curve'!B202*$B$9/100)</f>
        <v>0.92145623151475553</v>
      </c>
      <c r="C209" s="7">
        <f>EXP(-'Yield curve'!C202*$C$9/100)</f>
        <v>0.85163265604804106</v>
      </c>
      <c r="D209" s="60">
        <f>EXP(-'Yield curve'!D202*$D$9/100)</f>
        <v>0.78828151530402468</v>
      </c>
      <c r="E209" s="178">
        <f t="shared" si="2"/>
        <v>83.950892336136121</v>
      </c>
      <c r="F209" s="60">
        <f t="shared" si="3"/>
        <v>2.9358066354247025</v>
      </c>
      <c r="G209" s="60">
        <f>-F209*(Bonds!X199/100)*(1/(1+(Bonds!D199/100)))</f>
        <v>3.2641230079770893E-3</v>
      </c>
      <c r="H209" s="60">
        <f>-F209*Bonds!$AS$8</f>
        <v>-0.45968143980091253</v>
      </c>
      <c r="I209" s="60">
        <f t="shared" si="4"/>
        <v>-1.4536403478764615</v>
      </c>
    </row>
    <row r="210" spans="1:9">
      <c r="A210" s="193">
        <v>42845</v>
      </c>
      <c r="B210" s="7">
        <f>EXP(-'Yield curve'!B203*$B$9/100)</f>
        <v>0.9186960052298081</v>
      </c>
      <c r="C210" s="7">
        <f>EXP(-'Yield curve'!C203*$C$9/100)</f>
        <v>0.84840259296176401</v>
      </c>
      <c r="D210" s="60">
        <f>EXP(-'Yield curve'!D203*$D$9/100)</f>
        <v>0.78544880378898496</v>
      </c>
      <c r="E210" s="178">
        <f t="shared" si="2"/>
        <v>83.649975182859606</v>
      </c>
      <c r="F210" s="60">
        <f t="shared" si="3"/>
        <v>2.9357849276691304</v>
      </c>
      <c r="G210" s="60">
        <f>-F210*(Bonds!X200/100)*(1/(1+(Bonds!D200/100)))</f>
        <v>3.5321799222303011E-3</v>
      </c>
      <c r="H210" s="60">
        <f>-F210*Bonds!$AS$8</f>
        <v>-0.45967804085351049</v>
      </c>
      <c r="I210" s="60">
        <f t="shared" si="4"/>
        <v>-1.453629599461024</v>
      </c>
    </row>
    <row r="211" spans="1:9">
      <c r="A211" s="193">
        <v>42844</v>
      </c>
      <c r="B211" s="7">
        <f>EXP(-'Yield curve'!B204*$B$9/100)</f>
        <v>0.91722726692541467</v>
      </c>
      <c r="C211" s="7">
        <f>EXP(-'Yield curve'!C204*$C$9/100)</f>
        <v>0.84569204385585739</v>
      </c>
      <c r="D211" s="60">
        <f>EXP(-'Yield curve'!D204*$D$9/100)</f>
        <v>0.78239151903458648</v>
      </c>
      <c r="E211" s="178">
        <f t="shared" si="2"/>
        <v>83.329773563090356</v>
      </c>
      <c r="F211" s="60">
        <f t="shared" si="3"/>
        <v>2.9356737342943218</v>
      </c>
      <c r="G211" s="60">
        <f>-F211*(Bonds!X201/100)*(1/(1+(Bonds!D201/100)))</f>
        <v>1.6282161587877679E-3</v>
      </c>
      <c r="H211" s="60">
        <f>-F211*Bonds!$AS$8</f>
        <v>-0.45966063046618749</v>
      </c>
      <c r="I211" s="60">
        <f t="shared" si="4"/>
        <v>-1.4535745429821376</v>
      </c>
    </row>
    <row r="212" spans="1:9">
      <c r="A212" s="193">
        <v>42843</v>
      </c>
      <c r="B212" s="7">
        <f>EXP(-'Yield curve'!B205*$B$9/100)</f>
        <v>0.91649377854634539</v>
      </c>
      <c r="C212" s="7">
        <f>EXP(-'Yield curve'!C205*$C$9/100)</f>
        <v>0.84467782205801567</v>
      </c>
      <c r="D212" s="60">
        <f>EXP(-'Yield curve'!D205*$D$9/100)</f>
        <v>0.78098448101444262</v>
      </c>
      <c r="E212" s="178">
        <f t="shared" si="2"/>
        <v>83.182760264681875</v>
      </c>
      <c r="F212" s="60">
        <f t="shared" si="3"/>
        <v>2.9356197036349703</v>
      </c>
      <c r="G212" s="60">
        <f>-F212*(Bonds!X202/100)*(1/(1+(Bonds!D202/100)))</f>
        <v>-5.4242788315500871E-4</v>
      </c>
      <c r="H212" s="60">
        <f>-F212*Bonds!$AS$8</f>
        <v>-0.45965217047737744</v>
      </c>
      <c r="I212" s="60">
        <f t="shared" si="4"/>
        <v>-1.4535477901485183</v>
      </c>
    </row>
    <row r="213" spans="1:9">
      <c r="A213" s="193">
        <v>42842</v>
      </c>
      <c r="B213" s="7">
        <f>EXP(-'Yield curve'!B206*$B$9/100)</f>
        <v>0.91658543250682167</v>
      </c>
      <c r="C213" s="7">
        <f>EXP(-'Yield curve'!C206*$C$9/100)</f>
        <v>0.84501576077007545</v>
      </c>
      <c r="D213" s="60">
        <f>EXP(-'Yield curve'!D206*$D$9/100)</f>
        <v>0.7814532123083775</v>
      </c>
      <c r="E213" s="178">
        <f t="shared" si="2"/>
        <v>83.231430042008299</v>
      </c>
      <c r="F213" s="60">
        <f t="shared" si="3"/>
        <v>2.9356448249313516</v>
      </c>
      <c r="G213" s="60">
        <f>-F213*(Bonds!X203/100)*(1/(1+(Bonds!D203/100)))</f>
        <v>8.1379915679115388E-4</v>
      </c>
      <c r="H213" s="60">
        <f>-F213*Bonds!$AS$8</f>
        <v>-0.45965610390867051</v>
      </c>
      <c r="I213" s="60">
        <f t="shared" si="4"/>
        <v>-1.4535602287504241</v>
      </c>
    </row>
    <row r="214" spans="1:9">
      <c r="A214" s="193">
        <v>42839</v>
      </c>
      <c r="B214" s="7">
        <f>EXP(-'Yield curve'!B207*$B$9/100)</f>
        <v>0.91594404721510891</v>
      </c>
      <c r="C214" s="7">
        <f>EXP(-'Yield curve'!C207*$C$9/100)</f>
        <v>0.84434001849440921</v>
      </c>
      <c r="D214" s="60">
        <f>EXP(-'Yield curve'!D207*$D$9/100)</f>
        <v>0.78075022081092571</v>
      </c>
      <c r="E214" s="178">
        <f t="shared" si="2"/>
        <v>83.157090654133469</v>
      </c>
      <c r="F214" s="60">
        <f t="shared" si="3"/>
        <v>2.9356343976954276</v>
      </c>
      <c r="G214" s="60">
        <f>-F214*(Bonds!X204/100)*(1/(1+(Bonds!D204/100)))</f>
        <v>2.7119024459079584E-4</v>
      </c>
      <c r="H214" s="60">
        <f>-F214*Bonds!$AS$8</f>
        <v>-0.4596544712375113</v>
      </c>
      <c r="I214" s="60">
        <f t="shared" si="4"/>
        <v>-1.4535550657908909</v>
      </c>
    </row>
    <row r="215" spans="1:9">
      <c r="A215" s="193">
        <v>42838</v>
      </c>
      <c r="B215" s="7">
        <f>EXP(-'Yield curve'!B208*$B$9/100)</f>
        <v>0.91585245738995502</v>
      </c>
      <c r="C215" s="7">
        <f>EXP(-'Yield curve'!C208*$C$9/100)</f>
        <v>0.84417116737638498</v>
      </c>
      <c r="D215" s="60">
        <f>EXP(-'Yield curve'!D208*$D$9/100)</f>
        <v>0.78051603087492927</v>
      </c>
      <c r="E215" s="178">
        <f t="shared" si="2"/>
        <v>83.132682398775472</v>
      </c>
      <c r="F215" s="60">
        <f t="shared" si="3"/>
        <v>2.9356239686981223</v>
      </c>
      <c r="G215" s="60">
        <f>-F215*(Bonds!X205/100)*(1/(1+(Bonds!D205/100)))</f>
        <v>1.0846569254380899E-3</v>
      </c>
      <c r="H215" s="60">
        <f>-F215*Bonds!$AS$8</f>
        <v>-0.45965283829055931</v>
      </c>
      <c r="I215" s="60">
        <f t="shared" si="4"/>
        <v>-1.4535499019592244</v>
      </c>
    </row>
    <row r="216" spans="1:9">
      <c r="A216" s="193">
        <v>42837</v>
      </c>
      <c r="B216" s="7">
        <f>EXP(-'Yield curve'!B209*$B$9/100)</f>
        <v>0.91530311073599757</v>
      </c>
      <c r="C216" s="7">
        <f>EXP(-'Yield curve'!C209*$C$9/100)</f>
        <v>0.84349610050523594</v>
      </c>
      <c r="D216" s="60">
        <f>EXP(-'Yield curve'!D209*$D$9/100)</f>
        <v>0.77957997338470042</v>
      </c>
      <c r="E216" s="178">
        <f t="shared" si="2"/>
        <v>83.034755707721914</v>
      </c>
      <c r="F216" s="60">
        <f t="shared" si="3"/>
        <v>2.9355907704145014</v>
      </c>
      <c r="G216" s="60">
        <f>-F216*(Bonds!X206/100)*(1/(1+(Bonds!D206/100)))</f>
        <v>-1.3553050648266588E-3</v>
      </c>
      <c r="H216" s="60">
        <f>-F216*Bonds!$AS$8</f>
        <v>-0.45964764018431159</v>
      </c>
      <c r="I216" s="60">
        <f t="shared" si="4"/>
        <v>-1.4535334641039621</v>
      </c>
    </row>
    <row r="217" spans="1:9">
      <c r="A217" s="193">
        <v>42836</v>
      </c>
      <c r="B217" s="7">
        <f>EXP(-'Yield curve'!B210*$B$9/100)</f>
        <v>0.91521158500128696</v>
      </c>
      <c r="C217" s="7">
        <f>EXP(-'Yield curve'!C210*$C$9/100)</f>
        <v>0.84400235002520752</v>
      </c>
      <c r="D217" s="60">
        <f>EXP(-'Yield curve'!D210*$D$9/100)</f>
        <v>0.78075022081092571</v>
      </c>
      <c r="E217" s="178">
        <f t="shared" si="2"/>
        <v>83.154950392767418</v>
      </c>
      <c r="F217" s="60">
        <f t="shared" si="3"/>
        <v>2.9356760960737609</v>
      </c>
      <c r="G217" s="60">
        <f>-F217*(Bonds!X207/100)*(1/(1+(Bonds!D207/100)))</f>
        <v>-5.4238819326996729E-4</v>
      </c>
      <c r="H217" s="60">
        <f>-F217*Bonds!$AS$8</f>
        <v>-0.45966100026784945</v>
      </c>
      <c r="I217" s="60">
        <f t="shared" si="4"/>
        <v>-1.4535757123976718</v>
      </c>
    </row>
    <row r="218" spans="1:9">
      <c r="A218" s="193">
        <v>42835</v>
      </c>
      <c r="B218" s="7">
        <f>EXP(-'Yield curve'!B211*$B$9/100)</f>
        <v>0.91447970852291072</v>
      </c>
      <c r="C218" s="7">
        <f>EXP(-'Yield curve'!C211*$C$9/100)</f>
        <v>0.84383356643412422</v>
      </c>
      <c r="D218" s="60">
        <f>EXP(-'Yield curve'!D211*$D$9/100)</f>
        <v>0.78121881150656325</v>
      </c>
      <c r="E218" s="178">
        <f t="shared" si="2"/>
        <v>83.200945323583511</v>
      </c>
      <c r="F218" s="60">
        <f t="shared" si="3"/>
        <v>2.93575089866864</v>
      </c>
      <c r="G218" s="60">
        <f>-F218*(Bonds!X208/100)*(1/(1+(Bonds!D208/100)))</f>
        <v>-1.6275067349174892E-3</v>
      </c>
      <c r="H218" s="60">
        <f>-F218*Bonds!$AS$8</f>
        <v>-0.45967271267564225</v>
      </c>
      <c r="I218" s="60">
        <f t="shared" si="4"/>
        <v>-1.4536127502831817</v>
      </c>
    </row>
    <row r="219" spans="1:9">
      <c r="A219" s="193">
        <v>42832</v>
      </c>
      <c r="B219" s="7">
        <f>EXP(-'Yield curve'!B212*$B$9/100)</f>
        <v>0.91521158500128696</v>
      </c>
      <c r="C219" s="7">
        <f>EXP(-'Yield curve'!C212*$C$9/100)</f>
        <v>0.84501576077007545</v>
      </c>
      <c r="D219" s="60">
        <f>EXP(-'Yield curve'!D212*$D$9/100)</f>
        <v>0.78262627170143628</v>
      </c>
      <c r="E219" s="178">
        <f t="shared" si="2"/>
        <v>83.348334405089219</v>
      </c>
      <c r="F219" s="60">
        <f t="shared" si="3"/>
        <v>2.9358010223031092</v>
      </c>
      <c r="G219" s="60">
        <f>-F219*(Bonds!X209/100)*(1/(1+(Bonds!D209/100)))</f>
        <v>-2.1712497160418687E-3</v>
      </c>
      <c r="H219" s="60">
        <f>-F219*Bonds!$AS$8</f>
        <v>-0.45968056091202908</v>
      </c>
      <c r="I219" s="60">
        <f t="shared" si="4"/>
        <v>-1.4536375685857796</v>
      </c>
    </row>
    <row r="220" spans="1:9">
      <c r="A220" s="193">
        <v>42831</v>
      </c>
      <c r="B220" s="7">
        <f>EXP(-'Yield curve'!B213*$B$9/100)</f>
        <v>0.91512006841869231</v>
      </c>
      <c r="C220" s="7">
        <f>EXP(-'Yield curve'!C213*$C$9/100)</f>
        <v>0.84603038833778488</v>
      </c>
      <c r="D220" s="60">
        <f>EXP(-'Yield curve'!D213*$D$9/100)</f>
        <v>0.78450683052143555</v>
      </c>
      <c r="E220" s="178">
        <f t="shared" si="2"/>
        <v>83.54199762669937</v>
      </c>
      <c r="F220" s="60">
        <f t="shared" si="3"/>
        <v>2.9359299370088356</v>
      </c>
      <c r="G220" s="60">
        <f>-F220*(Bonds!X210/100)*(1/(1+(Bonds!D210/100)))</f>
        <v>0</v>
      </c>
      <c r="H220" s="60">
        <f>-F220*Bonds!$AS$8</f>
        <v>-0.45970074606210837</v>
      </c>
      <c r="I220" s="60">
        <f t="shared" si="4"/>
        <v>-1.4537013996349424</v>
      </c>
    </row>
    <row r="221" spans="1:9">
      <c r="A221" s="193">
        <v>42830</v>
      </c>
      <c r="B221" s="7">
        <f>EXP(-'Yield curve'!B214*$B$9/100)</f>
        <v>0.91502856098729823</v>
      </c>
      <c r="C221" s="7">
        <f>EXP(-'Yield curve'!C214*$C$9/100)</f>
        <v>0.84569204385585739</v>
      </c>
      <c r="D221" s="60">
        <f>EXP(-'Yield curve'!D214*$D$9/100)</f>
        <v>0.78450683052143555</v>
      </c>
      <c r="E221" s="178">
        <f t="shared" si="2"/>
        <v>83.541137922872736</v>
      </c>
      <c r="F221" s="60">
        <f t="shared" si="3"/>
        <v>2.935941759177358</v>
      </c>
      <c r="G221" s="60">
        <f>-F221*(Bonds!X211/100)*(1/(1+(Bonds!D211/100)))</f>
        <v>2.1729608727374303E-3</v>
      </c>
      <c r="H221" s="60">
        <f>-F221*Bonds!$AS$8</f>
        <v>-0.45970259714841033</v>
      </c>
      <c r="I221" s="60">
        <f t="shared" si="4"/>
        <v>-1.4537072532838022</v>
      </c>
    </row>
    <row r="222" spans="1:9">
      <c r="A222" s="193">
        <v>42829</v>
      </c>
      <c r="B222" s="7">
        <f>EXP(-'Yield curve'!B215*$B$9/100)</f>
        <v>0.91484557357445195</v>
      </c>
      <c r="C222" s="7">
        <f>EXP(-'Yield curve'!C215*$C$9/100)</f>
        <v>0.84501576077007545</v>
      </c>
      <c r="D222" s="60">
        <f>EXP(-'Yield curve'!D215*$D$9/100)</f>
        <v>0.78262627170143628</v>
      </c>
      <c r="E222" s="178">
        <f t="shared" si="2"/>
        <v>83.34760238223555</v>
      </c>
      <c r="F222" s="60">
        <f t="shared" si="3"/>
        <v>2.9358180239989946</v>
      </c>
      <c r="G222" s="60">
        <f>-F222*(Bonds!X212/100)*(1/(1+(Bonds!D212/100)))</f>
        <v>-1.085631145049064E-3</v>
      </c>
      <c r="H222" s="60">
        <f>-F222*Bonds!$AS$8</f>
        <v>-0.45968322299608783</v>
      </c>
      <c r="I222" s="60">
        <f t="shared" si="4"/>
        <v>-1.453645986834728</v>
      </c>
    </row>
    <row r="223" spans="1:9">
      <c r="A223" s="193">
        <v>42828</v>
      </c>
      <c r="B223" s="7">
        <f>EXP(-'Yield curve'!B216*$B$9/100)</f>
        <v>0.91521158500128696</v>
      </c>
      <c r="C223" s="7">
        <f>EXP(-'Yield curve'!C216*$C$9/100)</f>
        <v>0.84552292235979953</v>
      </c>
      <c r="D223" s="60">
        <f>EXP(-'Yield curve'!D216*$D$9/100)</f>
        <v>0.7835659869438576</v>
      </c>
      <c r="E223" s="178">
        <f t="shared" si="2"/>
        <v>83.44519968299565</v>
      </c>
      <c r="F223" s="60">
        <f t="shared" si="3"/>
        <v>2.9358633905238847</v>
      </c>
      <c r="G223" s="60">
        <f>-F223*(Bonds!X213/100)*(1/(1+(Bonds!D213/100)))</f>
        <v>5.4302476473204887E-4</v>
      </c>
      <c r="H223" s="60">
        <f>-F223*Bonds!$AS$8</f>
        <v>-0.45969032637586377</v>
      </c>
      <c r="I223" s="60">
        <f t="shared" si="4"/>
        <v>-1.4536684496939052</v>
      </c>
    </row>
    <row r="224" spans="1:9">
      <c r="A224" s="193">
        <v>42825</v>
      </c>
      <c r="B224" s="7">
        <f>EXP(-'Yield curve'!B217*$B$9/100)</f>
        <v>0.91466262275542887</v>
      </c>
      <c r="C224" s="7">
        <f>EXP(-'Yield curve'!C217*$C$9/100)</f>
        <v>0.84535383468465874</v>
      </c>
      <c r="D224" s="60">
        <f>EXP(-'Yield curve'!D217*$D$9/100)</f>
        <v>0.78309598836536476</v>
      </c>
      <c r="E224" s="178">
        <f t="shared" si="2"/>
        <v>83.395823728147377</v>
      </c>
      <c r="F224" s="60">
        <f t="shared" si="3"/>
        <v>2.9358558028297819</v>
      </c>
      <c r="G224" s="60">
        <f>-F224*(Bonds!X214/100)*(1/(1+(Bonds!D214/100)))</f>
        <v>-1.6287688226517649E-3</v>
      </c>
      <c r="H224" s="60">
        <f>-F224*Bonds!$AS$8</f>
        <v>-0.45968913831323466</v>
      </c>
      <c r="I224" s="60">
        <f t="shared" si="4"/>
        <v>-1.4536646927099943</v>
      </c>
    </row>
    <row r="225" spans="1:9">
      <c r="A225" s="193">
        <v>42824</v>
      </c>
      <c r="B225" s="7">
        <f>EXP(-'Yield curve'!B218*$B$9/100)</f>
        <v>0.91466262275542887</v>
      </c>
      <c r="C225" s="7">
        <f>EXP(-'Yield curve'!C218*$C$9/100)</f>
        <v>0.84586119917959712</v>
      </c>
      <c r="D225" s="60">
        <f>EXP(-'Yield curve'!D218*$D$9/100)</f>
        <v>0.78450683052143555</v>
      </c>
      <c r="E225" s="178">
        <f t="shared" si="2"/>
        <v>83.540744357056468</v>
      </c>
      <c r="F225" s="60">
        <f t="shared" si="3"/>
        <v>2.9359549291718876</v>
      </c>
      <c r="G225" s="60">
        <f>-F225*(Bonds!X215/100)*(1/(1+(Bonds!D215/100)))</f>
        <v>8.148639825622607E-4</v>
      </c>
      <c r="H225" s="60">
        <f>-F225*Bonds!$AS$8</f>
        <v>-0.45970465927401982</v>
      </c>
      <c r="I225" s="60">
        <f t="shared" si="4"/>
        <v>-1.4537137742975494</v>
      </c>
    </row>
    <row r="226" spans="1:9">
      <c r="A226" s="193">
        <v>42823</v>
      </c>
      <c r="B226" s="7">
        <f>EXP(-'Yield curve'!B219*$B$9/100)</f>
        <v>0.91402258295956351</v>
      </c>
      <c r="C226" s="7">
        <f>EXP(-'Yield curve'!C219*$C$9/100)</f>
        <v>0.84518478082367143</v>
      </c>
      <c r="D226" s="60">
        <f>EXP(-'Yield curve'!D219*$D$9/100)</f>
        <v>0.78380109200393644</v>
      </c>
      <c r="E226" s="178">
        <f t="shared" si="2"/>
        <v>83.466126111967981</v>
      </c>
      <c r="F226" s="60">
        <f t="shared" si="3"/>
        <v>2.935944554485332</v>
      </c>
      <c r="G226" s="60">
        <f>-F226*(Bonds!X216/100)*(1/(1+(Bonds!D216/100)))</f>
        <v>0</v>
      </c>
      <c r="H226" s="60">
        <f>-F226*Bonds!$AS$8</f>
        <v>-0.45970303483091252</v>
      </c>
      <c r="I226" s="60">
        <f t="shared" si="4"/>
        <v>-1.4537086373574011</v>
      </c>
    </row>
    <row r="227" spans="1:9">
      <c r="A227" s="193">
        <v>42822</v>
      </c>
      <c r="B227" s="7">
        <f>EXP(-'Yield curve'!B220*$B$9/100)</f>
        <v>0.91420540575782594</v>
      </c>
      <c r="C227" s="7">
        <f>EXP(-'Yield curve'!C220*$C$9/100)</f>
        <v>0.84569204385585739</v>
      </c>
      <c r="D227" s="60">
        <f>EXP(-'Yield curve'!D220*$D$9/100)</f>
        <v>0.78380109200393644</v>
      </c>
      <c r="E227" s="178">
        <f t="shared" si="2"/>
        <v>83.467506283628879</v>
      </c>
      <c r="F227" s="60">
        <f t="shared" si="3"/>
        <v>2.9359246975395501</v>
      </c>
      <c r="G227" s="60">
        <f>-F227*(Bonds!X217/100)*(1/(1+(Bonds!D217/100)))</f>
        <v>-2.7154316477427746E-4</v>
      </c>
      <c r="H227" s="60">
        <f>-F227*Bonds!$AS$8</f>
        <v>-0.45969992567879159</v>
      </c>
      <c r="I227" s="60">
        <f t="shared" si="4"/>
        <v>-1.453698805355107</v>
      </c>
    </row>
    <row r="228" spans="1:9">
      <c r="A228" s="193">
        <v>42821</v>
      </c>
      <c r="B228" s="7">
        <f>EXP(-'Yield curve'!B221*$B$9/100)</f>
        <v>0.91447970852291072</v>
      </c>
      <c r="C228" s="7">
        <f>EXP(-'Yield curve'!C221*$C$9/100)</f>
        <v>0.84619961133718824</v>
      </c>
      <c r="D228" s="60">
        <f>EXP(-'Yield curve'!D221*$D$9/100)</f>
        <v>0.78403626760611411</v>
      </c>
      <c r="E228" s="178">
        <f t="shared" si="2"/>
        <v>83.493057935543845</v>
      </c>
      <c r="F228" s="60">
        <f t="shared" si="3"/>
        <v>2.9359190070521017</v>
      </c>
      <c r="G228" s="60">
        <f>-F228*(Bonds!X218/100)*(1/(1+(Bonds!D218/100)))</f>
        <v>1.3578387785829911E-3</v>
      </c>
      <c r="H228" s="60">
        <f>-F228*Bonds!$AS$8</f>
        <v>-0.45969903467615136</v>
      </c>
      <c r="I228" s="60">
        <f t="shared" si="4"/>
        <v>-1.4536959877573628</v>
      </c>
    </row>
    <row r="229" spans="1:9">
      <c r="A229" s="193">
        <v>42818</v>
      </c>
      <c r="B229" s="7">
        <f>EXP(-'Yield curve'!B222*$B$9/100)</f>
        <v>0.91466262275542887</v>
      </c>
      <c r="C229" s="7">
        <f>EXP(-'Yield curve'!C222*$C$9/100)</f>
        <v>0.84535383468465874</v>
      </c>
      <c r="D229" s="60">
        <f>EXP(-'Yield curve'!D222*$D$9/100)</f>
        <v>0.78286109480465094</v>
      </c>
      <c r="E229" s="178">
        <f t="shared" si="2"/>
        <v>83.371864584954565</v>
      </c>
      <c r="F229" s="60">
        <f t="shared" si="3"/>
        <v>2.9358373692729383</v>
      </c>
      <c r="G229" s="60">
        <f>-F229*(Bonds!X219/100)*(1/(1+(Bonds!D219/100)))</f>
        <v>2.7143466801709284E-4</v>
      </c>
      <c r="H229" s="60">
        <f>-F229*Bonds!$AS$8</f>
        <v>-0.45968625203188074</v>
      </c>
      <c r="I229" s="60">
        <f t="shared" si="4"/>
        <v>-1.4536555654869479</v>
      </c>
    </row>
    <row r="230" spans="1:9">
      <c r="A230" s="193">
        <v>42817</v>
      </c>
      <c r="B230" s="7">
        <f>EXP(-'Yield curve'!B223*$B$9/100)</f>
        <v>0.91393118527122819</v>
      </c>
      <c r="C230" s="7">
        <f>EXP(-'Yield curve'!C223*$C$9/100)</f>
        <v>0.84484677451710999</v>
      </c>
      <c r="D230" s="60">
        <f>EXP(-'Yield curve'!D223*$D$9/100)</f>
        <v>0.78262627170143628</v>
      </c>
      <c r="E230" s="178">
        <f t="shared" si="2"/>
        <v>83.345435633123174</v>
      </c>
      <c r="F230" s="60">
        <f t="shared" si="3"/>
        <v>2.9358642947929496</v>
      </c>
      <c r="G230" s="60">
        <f>-F230*(Bonds!X220/100)*(1/(1+(Bonds!D220/100)))</f>
        <v>2.7141206386178116E-4</v>
      </c>
      <c r="H230" s="60">
        <f>-F230*Bonds!$AS$8</f>
        <v>-0.45969046796410762</v>
      </c>
      <c r="I230" s="60">
        <f t="shared" si="4"/>
        <v>-1.4536688974352456</v>
      </c>
    </row>
    <row r="231" spans="1:9">
      <c r="A231" s="193">
        <v>42816</v>
      </c>
      <c r="B231" s="7">
        <f>EXP(-'Yield curve'!B224*$B$9/100)</f>
        <v>0.91402258295956351</v>
      </c>
      <c r="C231" s="7">
        <f>EXP(-'Yield curve'!C224*$C$9/100)</f>
        <v>0.84467782205801567</v>
      </c>
      <c r="D231" s="60">
        <f>EXP(-'Yield curve'!D224*$D$9/100)</f>
        <v>0.78239151903458648</v>
      </c>
      <c r="E231" s="178">
        <f t="shared" si="2"/>
        <v>83.32133575156297</v>
      </c>
      <c r="F231" s="60">
        <f t="shared" si="3"/>
        <v>2.935845411889547</v>
      </c>
      <c r="G231" s="60">
        <f>-F231*(Bonds!X221/100)*(1/(1+(Bonds!D221/100)))</f>
        <v>0</v>
      </c>
      <c r="H231" s="60">
        <f>-F231*Bonds!$AS$8</f>
        <v>-0.45968751132516583</v>
      </c>
      <c r="I231" s="60">
        <f t="shared" si="4"/>
        <v>-1.4536595477219709</v>
      </c>
    </row>
    <row r="232" spans="1:9">
      <c r="A232" s="193">
        <v>42815</v>
      </c>
      <c r="B232" s="7">
        <f>EXP(-'Yield curve'!B225*$B$9/100)</f>
        <v>0.91411398978812475</v>
      </c>
      <c r="C232" s="7">
        <f>EXP(-'Yield curve'!C225*$C$9/100)</f>
        <v>0.84434001849440921</v>
      </c>
      <c r="D232" s="60">
        <f>EXP(-'Yield curve'!D225*$D$9/100)</f>
        <v>0.78239151903458648</v>
      </c>
      <c r="E232" s="178">
        <f t="shared" si="2"/>
        <v>83.320842958092882</v>
      </c>
      <c r="F232" s="60">
        <f t="shared" si="3"/>
        <v>2.9358487527685035</v>
      </c>
      <c r="G232" s="60">
        <f>-F232*(Bonds!X222/100)*(1/(1+(Bonds!D222/100)))</f>
        <v>-1.3569276912407289E-3</v>
      </c>
      <c r="H232" s="60">
        <f>-F232*Bonds!$AS$8</f>
        <v>-0.45968803443184136</v>
      </c>
      <c r="I232" s="60">
        <f t="shared" si="4"/>
        <v>-1.4536612019305248</v>
      </c>
    </row>
    <row r="233" spans="1:9">
      <c r="A233" s="193">
        <v>42814</v>
      </c>
      <c r="B233" s="7">
        <f>EXP(-'Yield curve'!B226*$B$9/100)</f>
        <v>0.91429683086958102</v>
      </c>
      <c r="C233" s="7">
        <f>EXP(-'Yield curve'!C226*$C$9/100)</f>
        <v>0.84535383468465874</v>
      </c>
      <c r="D233" s="60">
        <f>EXP(-'Yield curve'!D226*$D$9/100)</f>
        <v>0.7835659869438576</v>
      </c>
      <c r="E233" s="178">
        <f t="shared" si="2"/>
        <v>83.443031999381958</v>
      </c>
      <c r="F233" s="60">
        <f t="shared" si="3"/>
        <v>2.9359096276260996</v>
      </c>
      <c r="G233" s="60">
        <f>-F233*(Bonds!X223/100)*(1/(1+(Bonds!D223/100)))</f>
        <v>5.4303331686415184E-4</v>
      </c>
      <c r="H233" s="60">
        <f>-F233*Bonds!$AS$8</f>
        <v>-0.45969756606851314</v>
      </c>
      <c r="I233" s="60">
        <f t="shared" si="4"/>
        <v>-1.4536913436122367</v>
      </c>
    </row>
    <row r="234" spans="1:9">
      <c r="A234" s="193">
        <v>42811</v>
      </c>
      <c r="B234" s="7">
        <f>EXP(-'Yield curve'!B227*$B$9/100)</f>
        <v>0.91411398978812475</v>
      </c>
      <c r="C234" s="7">
        <f>EXP(-'Yield curve'!C227*$C$9/100)</f>
        <v>0.84467782205801567</v>
      </c>
      <c r="D234" s="60">
        <f>EXP(-'Yield curve'!D227*$D$9/100)</f>
        <v>0.78309598836536476</v>
      </c>
      <c r="E234" s="178">
        <f t="shared" si="2"/>
        <v>83.393374436959476</v>
      </c>
      <c r="F234" s="60">
        <f t="shared" si="3"/>
        <v>2.9358964469376443</v>
      </c>
      <c r="G234" s="60">
        <f>-F234*(Bonds!X224/100)*(1/(1+(Bonds!D224/100)))</f>
        <v>5.429304571313142E-4</v>
      </c>
      <c r="H234" s="60">
        <f>-F234*Bonds!$AS$8</f>
        <v>-0.45969550226847478</v>
      </c>
      <c r="I234" s="60">
        <f t="shared" si="4"/>
        <v>-1.4536848173034804</v>
      </c>
    </row>
    <row r="235" spans="1:9">
      <c r="A235" s="193">
        <v>42810</v>
      </c>
      <c r="B235" s="7">
        <f>EXP(-'Yield curve'!B228*$B$9/100)</f>
        <v>0.91420540575782594</v>
      </c>
      <c r="C235" s="7">
        <f>EXP(-'Yield curve'!C228*$C$9/100)</f>
        <v>0.84467782205801567</v>
      </c>
      <c r="D235" s="60">
        <f>EXP(-'Yield curve'!D228*$D$9/100)</f>
        <v>0.78262627170143628</v>
      </c>
      <c r="E235" s="178">
        <f t="shared" si="2"/>
        <v>83.345646169178181</v>
      </c>
      <c r="F235" s="60">
        <f t="shared" si="3"/>
        <v>2.9358553504247182</v>
      </c>
      <c r="G235" s="60">
        <f>-F235*(Bonds!X225/100)*(1/(1+(Bonds!D225/100)))</f>
        <v>1.8998786588678106E-3</v>
      </c>
      <c r="H235" s="60">
        <f>-F235*Bonds!$AS$8</f>
        <v>-0.45968906747675359</v>
      </c>
      <c r="I235" s="60">
        <f t="shared" si="4"/>
        <v>-1.4536644687053726</v>
      </c>
    </row>
    <row r="236" spans="1:9">
      <c r="A236" s="193">
        <v>42809</v>
      </c>
      <c r="B236" s="7">
        <f>EXP(-'Yield curve'!B229*$B$9/100)</f>
        <v>0.91365704703843775</v>
      </c>
      <c r="C236" s="7">
        <f>EXP(-'Yield curve'!C229*$C$9/100)</f>
        <v>0.8436648165963837</v>
      </c>
      <c r="D236" s="60">
        <f>EXP(-'Yield curve'!D229*$D$9/100)</f>
        <v>0.78098448101444262</v>
      </c>
      <c r="E236" s="178">
        <f t="shared" si="2"/>
        <v>83.175060790742791</v>
      </c>
      <c r="F236" s="60">
        <f t="shared" si="3"/>
        <v>2.9357745245923392</v>
      </c>
      <c r="G236" s="60">
        <f>-F236*(Bonds!X226/100)*(1/(1+(Bonds!D226/100)))</f>
        <v>1.3561412253290266E-3</v>
      </c>
      <c r="H236" s="60">
        <f>-F236*Bonds!$AS$8</f>
        <v>-0.45967641196512937</v>
      </c>
      <c r="I236" s="60">
        <f t="shared" si="4"/>
        <v>-1.4536244484636853</v>
      </c>
    </row>
    <row r="237" spans="1:9">
      <c r="A237" s="193">
        <v>42808</v>
      </c>
      <c r="B237" s="7">
        <f>EXP(-'Yield curve'!B230*$B$9/100)</f>
        <v>0.91411398978812475</v>
      </c>
      <c r="C237" s="7">
        <f>EXP(-'Yield curve'!C230*$C$9/100)</f>
        <v>0.84400235002520752</v>
      </c>
      <c r="D237" s="60">
        <f>EXP(-'Yield curve'!D230*$D$9/100)</f>
        <v>0.77981388246132299</v>
      </c>
      <c r="E237" s="178">
        <f t="shared" si="2"/>
        <v>83.057248690681618</v>
      </c>
      <c r="F237" s="60">
        <f t="shared" si="3"/>
        <v>2.9356532904297548</v>
      </c>
      <c r="G237" s="60">
        <f>-F237*(Bonds!X227/100)*(1/(1+(Bonds!D227/100)))</f>
        <v>-2.7109181738200133E-4</v>
      </c>
      <c r="H237" s="60">
        <f>-F237*Bonds!$AS$8</f>
        <v>-0.45965742941575527</v>
      </c>
      <c r="I237" s="60">
        <f t="shared" si="4"/>
        <v>-1.4535644203718667</v>
      </c>
    </row>
    <row r="238" spans="1:9">
      <c r="A238" s="193">
        <v>42807</v>
      </c>
      <c r="B238" s="7">
        <f>EXP(-'Yield curve'!B231*$B$9/100)</f>
        <v>0.91420540575782594</v>
      </c>
      <c r="C238" s="7">
        <f>EXP(-'Yield curve'!C231*$C$9/100)</f>
        <v>0.84400235002520752</v>
      </c>
      <c r="D238" s="60">
        <f>EXP(-'Yield curve'!D231*$D$9/100)</f>
        <v>0.78004786172119556</v>
      </c>
      <c r="E238" s="178">
        <f t="shared" si="2"/>
        <v>83.081297407128019</v>
      </c>
      <c r="F238" s="60">
        <f t="shared" si="3"/>
        <v>2.9356675149535745</v>
      </c>
      <c r="G238" s="60">
        <f>-F238*(Bonds!X228/100)*(1/(1+(Bonds!D228/100)))</f>
        <v>8.1335450174187815E-4</v>
      </c>
      <c r="H238" s="60">
        <f>-F238*Bonds!$AS$8</f>
        <v>-0.45965965665698805</v>
      </c>
      <c r="I238" s="60">
        <f t="shared" si="4"/>
        <v>-1.4535714635270609</v>
      </c>
    </row>
    <row r="239" spans="1:9">
      <c r="A239" s="193">
        <v>42804</v>
      </c>
      <c r="B239" s="7">
        <f>EXP(-'Yield curve'!B232*$B$9/100)</f>
        <v>0.91365704703843775</v>
      </c>
      <c r="C239" s="7">
        <f>EXP(-'Yield curve'!C232*$C$9/100)</f>
        <v>0.8428215734716199</v>
      </c>
      <c r="D239" s="60">
        <f>EXP(-'Yield curve'!D232*$D$9/100)</f>
        <v>0.7793461344702759</v>
      </c>
      <c r="E239" s="178">
        <f t="shared" si="2"/>
        <v>83.006262956988266</v>
      </c>
      <c r="F239" s="60">
        <f t="shared" si="3"/>
        <v>2.9356642361087357</v>
      </c>
      <c r="G239" s="60">
        <f>-F239*(Bonds!X229/100)*(1/(1+(Bonds!D229/100)))</f>
        <v>1.0841710778722825E-3</v>
      </c>
      <c r="H239" s="60">
        <f>-F239*Bonds!$AS$8</f>
        <v>-0.45965914326346335</v>
      </c>
      <c r="I239" s="60">
        <f t="shared" si="4"/>
        <v>-1.4535698400341868</v>
      </c>
    </row>
    <row r="240" spans="1:9">
      <c r="A240" s="193">
        <v>42803</v>
      </c>
      <c r="B240" s="7">
        <f>EXP(-'Yield curve'!B233*$B$9/100)</f>
        <v>0.91338299103478227</v>
      </c>
      <c r="C240" s="7">
        <f>EXP(-'Yield curve'!C233*$C$9/100)</f>
        <v>0.84231603220508311</v>
      </c>
      <c r="D240" s="60">
        <f>EXP(-'Yield curve'!D233*$D$9/100)</f>
        <v>0.77841148001374405</v>
      </c>
      <c r="E240" s="178">
        <f t="shared" si="2"/>
        <v>82.909369007881622</v>
      </c>
      <c r="F240" s="60">
        <f t="shared" si="3"/>
        <v>2.9356144656215895</v>
      </c>
      <c r="G240" s="60">
        <f>-F240*(Bonds!X230/100)*(1/(1+(Bonds!D230/100)))</f>
        <v>1.0837524561593567E-3</v>
      </c>
      <c r="H240" s="60">
        <f>-F240*Bonds!$AS$8</f>
        <v>-0.4596513503220227</v>
      </c>
      <c r="I240" s="60">
        <f t="shared" si="4"/>
        <v>-1.453545196589562</v>
      </c>
    </row>
    <row r="241" spans="1:9">
      <c r="A241" s="193">
        <v>42801</v>
      </c>
      <c r="B241" s="7">
        <f>EXP(-'Yield curve'!B234*$B$9/100)</f>
        <v>0.91457116106631398</v>
      </c>
      <c r="C241" s="7">
        <f>EXP(-'Yield curve'!C234*$C$9/100)</f>
        <v>0.8428215734716199</v>
      </c>
      <c r="D241" s="60">
        <f>EXP(-'Yield curve'!D234*$D$9/100)</f>
        <v>0.77747794646987789</v>
      </c>
      <c r="E241" s="178">
        <f t="shared" si="2"/>
        <v>82.817536009003419</v>
      </c>
      <c r="F241" s="60">
        <f t="shared" si="3"/>
        <v>2.9354734751994123</v>
      </c>
      <c r="G241" s="60">
        <f>-F241*(Bonds!X231/100)*(1/(1+(Bonds!D231/100)))</f>
        <v>1.3541255997782775E-3</v>
      </c>
      <c r="H241" s="60">
        <f>-F241*Bonds!$AS$8</f>
        <v>-0.45962927438572548</v>
      </c>
      <c r="I241" s="60">
        <f t="shared" si="4"/>
        <v>-1.4534753863493821</v>
      </c>
    </row>
    <row r="242" spans="1:9">
      <c r="A242" s="193">
        <v>42800</v>
      </c>
      <c r="B242" s="7">
        <f>EXP(-'Yield curve'!B235*$B$9/100)</f>
        <v>0.91429683086958102</v>
      </c>
      <c r="C242" s="7">
        <f>EXP(-'Yield curve'!C235*$C$9/100)</f>
        <v>0.84197917316849991</v>
      </c>
      <c r="D242" s="60">
        <f>EXP(-'Yield curve'!D235*$D$9/100)</f>
        <v>0.77631260377569544</v>
      </c>
      <c r="E242" s="178">
        <f t="shared" si="2"/>
        <v>82.696437593197089</v>
      </c>
      <c r="F242" s="60">
        <f t="shared" si="3"/>
        <v>2.9354126268886014</v>
      </c>
      <c r="G242" s="60">
        <f>-F242*(Bonds!X232/100)*(1/(1+(Bonds!D232/100)))</f>
        <v>-2.706946354563389E-4</v>
      </c>
      <c r="H242" s="60">
        <f>-F242*Bonds!$AS$8</f>
        <v>-0.45961974690568458</v>
      </c>
      <c r="I242" s="60">
        <f t="shared" si="4"/>
        <v>-1.4534452578120911</v>
      </c>
    </row>
    <row r="243" spans="1:9">
      <c r="A243" s="193">
        <v>42797</v>
      </c>
      <c r="B243" s="7">
        <f>EXP(-'Yield curve'!B236*$B$9/100)</f>
        <v>0.91320033270301726</v>
      </c>
      <c r="C243" s="7">
        <f>EXP(-'Yield curve'!C236*$C$9/100)</f>
        <v>0.84113761484462324</v>
      </c>
      <c r="D243" s="60">
        <f>EXP(-'Yield curve'!D236*$D$9/100)</f>
        <v>0.77654553249438907</v>
      </c>
      <c r="E243" s="178">
        <f t="shared" si="2"/>
        <v>82.716320209522962</v>
      </c>
      <c r="F243" s="60">
        <f t="shared" si="3"/>
        <v>2.9355015244030755</v>
      </c>
      <c r="G243" s="60">
        <f>-F243*(Bonds!X233/100)*(1/(1+(Bonds!D233/100)))</f>
        <v>1.3536389949290403E-3</v>
      </c>
      <c r="H243" s="60">
        <f>-F243*Bonds!$AS$8</f>
        <v>-0.45963366626159685</v>
      </c>
      <c r="I243" s="60">
        <f t="shared" si="4"/>
        <v>-1.4534892746803363</v>
      </c>
    </row>
    <row r="244" spans="1:9">
      <c r="A244" s="193">
        <v>42796</v>
      </c>
      <c r="B244" s="7">
        <f>EXP(-'Yield curve'!B237*$B$9/100)</f>
        <v>0.91301771089926576</v>
      </c>
      <c r="C244" s="7">
        <f>EXP(-'Yield curve'!C237*$C$9/100)</f>
        <v>0.84063308365021072</v>
      </c>
      <c r="D244" s="60">
        <f>EXP(-'Yield curve'!D237*$D$9/100)</f>
        <v>0.77538158737272833</v>
      </c>
      <c r="E244" s="178">
        <f t="shared" si="2"/>
        <v>82.596223501117251</v>
      </c>
      <c r="F244" s="60">
        <f t="shared" si="3"/>
        <v>2.9354288030998736</v>
      </c>
      <c r="G244" s="60">
        <f>-F244*(Bonds!X234/100)*(1/(1+(Bonds!D234/100)))</f>
        <v>-1.6235778778207399E-3</v>
      </c>
      <c r="H244" s="60">
        <f>-F244*Bonds!$AS$8</f>
        <v>-0.45962227973737668</v>
      </c>
      <c r="I244" s="60">
        <f t="shared" si="4"/>
        <v>-1.453453267329168</v>
      </c>
    </row>
    <row r="245" spans="1:9">
      <c r="A245" s="193">
        <v>42795</v>
      </c>
      <c r="B245" s="7">
        <f>EXP(-'Yield curve'!B238*$B$9/100)</f>
        <v>0.9134743339009529</v>
      </c>
      <c r="C245" s="7">
        <f>EXP(-'Yield curve'!C238*$C$9/100)</f>
        <v>0.84214758584383975</v>
      </c>
      <c r="D245" s="60">
        <f>EXP(-'Yield curve'!D238*$D$9/100)</f>
        <v>0.77677853110218098</v>
      </c>
      <c r="E245" s="178">
        <f t="shared" si="2"/>
        <v>82.742654011912038</v>
      </c>
      <c r="F245" s="60">
        <f t="shared" si="3"/>
        <v>2.9354843934964552</v>
      </c>
      <c r="G245" s="60">
        <f>-F245*(Bonds!X235/100)*(1/(1+(Bonds!D235/100)))</f>
        <v>2.7075118921752377E-4</v>
      </c>
      <c r="H245" s="60">
        <f>-F245*Bonds!$AS$8</f>
        <v>-0.45963098394603652</v>
      </c>
      <c r="I245" s="60">
        <f t="shared" si="4"/>
        <v>-1.4534807924537623</v>
      </c>
    </row>
    <row r="246" spans="1:9">
      <c r="A246" s="193">
        <v>42794</v>
      </c>
      <c r="B246" s="7">
        <f>EXP(-'Yield curve'!B239*$B$9/100)</f>
        <v>0.91320033270301726</v>
      </c>
      <c r="C246" s="7">
        <f>EXP(-'Yield curve'!C239*$C$9/100)</f>
        <v>0.84164244884858619</v>
      </c>
      <c r="D246" s="60">
        <f>EXP(-'Yield curve'!D239*$D$9/100)</f>
        <v>0.77654553249438907</v>
      </c>
      <c r="E246" s="178">
        <f t="shared" si="2"/>
        <v>82.717329877530887</v>
      </c>
      <c r="F246" s="60">
        <f t="shared" si="3"/>
        <v>2.9354901054421161</v>
      </c>
      <c r="G246" s="60">
        <f>-F246*(Bonds!X236/100)*(1/(1+(Bonds!D236/100)))</f>
        <v>-2.9779942045433097E-3</v>
      </c>
      <c r="H246" s="60">
        <f>-F246*Bonds!$AS$8</f>
        <v>-0.45963187830855134</v>
      </c>
      <c r="I246" s="60">
        <f t="shared" si="4"/>
        <v>-1.4534836206763631</v>
      </c>
    </row>
    <row r="247" spans="1:9">
      <c r="A247" s="193">
        <v>42793</v>
      </c>
      <c r="B247" s="7">
        <f>EXP(-'Yield curve'!B240*$B$9/100)</f>
        <v>0.91411398978812475</v>
      </c>
      <c r="C247" s="7">
        <f>EXP(-'Yield curve'!C240*$C$9/100)</f>
        <v>0.84349610050523594</v>
      </c>
      <c r="D247" s="60">
        <f>EXP(-'Yield curve'!D240*$D$9/100)</f>
        <v>0.77911236569700415</v>
      </c>
      <c r="E247" s="178">
        <f t="shared" si="2"/>
        <v>82.98468148168115</v>
      </c>
      <c r="F247" s="60">
        <f t="shared" si="3"/>
        <v>2.9356092225124399</v>
      </c>
      <c r="G247" s="60">
        <f>-F247*(Bonds!X237/100)*(1/(1+(Bonds!D237/100)))</f>
        <v>2.4391140142736266E-3</v>
      </c>
      <c r="H247" s="60">
        <f>-F247*Bonds!$AS$8</f>
        <v>-0.45965052936878487</v>
      </c>
      <c r="I247" s="60">
        <f t="shared" si="4"/>
        <v>-1.4535426005074781</v>
      </c>
    </row>
    <row r="248" spans="1:9">
      <c r="A248" s="193">
        <v>42790</v>
      </c>
      <c r="B248" s="7">
        <f>EXP(-'Yield curve'!B241*$B$9/100)</f>
        <v>0.91502856098729823</v>
      </c>
      <c r="C248" s="7">
        <f>EXP(-'Yield curve'!C241*$C$9/100)</f>
        <v>0.84315876953572544</v>
      </c>
      <c r="D248" s="60">
        <f>EXP(-'Yield curve'!D241*$D$9/100)</f>
        <v>0.77701159962004129</v>
      </c>
      <c r="E248" s="178">
        <f t="shared" si="2"/>
        <v>82.771557822290262</v>
      </c>
      <c r="F248" s="60">
        <f t="shared" si="3"/>
        <v>2.9354073799782845</v>
      </c>
      <c r="G248" s="60">
        <f>-F248*(Bonds!X238/100)*(1/(1+(Bonds!D238/100)))</f>
        <v>-8.1230718014340623E-4</v>
      </c>
      <c r="H248" s="60">
        <f>-F248*Bonds!$AS$8</f>
        <v>-0.45961892535726928</v>
      </c>
      <c r="I248" s="60">
        <f t="shared" si="4"/>
        <v>-1.4534426598478907</v>
      </c>
    </row>
    <row r="249" spans="1:9">
      <c r="A249" s="193">
        <v>42788</v>
      </c>
      <c r="B249" s="7">
        <f>EXP(-'Yield curve'!B242*$B$9/100)</f>
        <v>0.91411398978812475</v>
      </c>
      <c r="C249" s="7">
        <f>EXP(-'Yield curve'!C242*$C$9/100)</f>
        <v>0.8428215734716199</v>
      </c>
      <c r="D249" s="60">
        <f>EXP(-'Yield curve'!D242*$D$9/100)</f>
        <v>0.77771122484382538</v>
      </c>
      <c r="E249" s="178">
        <f t="shared" si="2"/>
        <v>82.840416060589675</v>
      </c>
      <c r="F249" s="60">
        <f t="shared" si="3"/>
        <v>2.9355133718523518</v>
      </c>
      <c r="G249" s="60">
        <f>-F249*(Bonds!X239/100)*(1/(1+(Bonds!D239/100)))</f>
        <v>-1.0834151584618635E-3</v>
      </c>
      <c r="H249" s="60">
        <f>-F249*Bonds!$AS$8</f>
        <v>-0.45963552130629753</v>
      </c>
      <c r="I249" s="60">
        <f t="shared" si="4"/>
        <v>-1.453495140846752</v>
      </c>
    </row>
    <row r="250" spans="1:9">
      <c r="A250" s="193">
        <v>42787</v>
      </c>
      <c r="B250" s="7">
        <f>EXP(-'Yield curve'!B243*$B$9/100)</f>
        <v>0.91502856098729823</v>
      </c>
      <c r="C250" s="7">
        <f>EXP(-'Yield curve'!C243*$C$9/100)</f>
        <v>0.84383356643412422</v>
      </c>
      <c r="D250" s="60">
        <f>EXP(-'Yield curve'!D243*$D$9/100)</f>
        <v>0.77864503848976796</v>
      </c>
      <c r="E250" s="178">
        <f t="shared" si="2"/>
        <v>82.939518180799183</v>
      </c>
      <c r="F250" s="60">
        <f t="shared" si="3"/>
        <v>2.935521914111439</v>
      </c>
      <c r="G250" s="60">
        <f>-F250*(Bonds!X240/100)*(1/(1+(Bonds!D240/100)))</f>
        <v>-1.0838183179292509E-3</v>
      </c>
      <c r="H250" s="60">
        <f>-F250*Bonds!$AS$8</f>
        <v>-0.45963685883238287</v>
      </c>
      <c r="I250" s="60">
        <f t="shared" si="4"/>
        <v>-1.4534993704756114</v>
      </c>
    </row>
    <row r="251" spans="1:9">
      <c r="A251" s="193">
        <v>42786</v>
      </c>
      <c r="B251" s="7">
        <f>EXP(-'Yield curve'!B244*$B$9/100)</f>
        <v>0.91530311073599757</v>
      </c>
      <c r="C251" s="7">
        <f>EXP(-'Yield curve'!C244*$C$9/100)</f>
        <v>0.84450890338603435</v>
      </c>
      <c r="D251" s="60">
        <f>EXP(-'Yield curve'!D244*$D$9/100)</f>
        <v>0.77957997338470042</v>
      </c>
      <c r="E251" s="178">
        <f t="shared" si="2"/>
        <v>83.036781313483516</v>
      </c>
      <c r="F251" s="60">
        <f t="shared" si="3"/>
        <v>2.9355679475398055</v>
      </c>
      <c r="G251" s="60">
        <f>-F251*(Bonds!X241/100)*(1/(1+(Bonds!D241/100)))</f>
        <v>1.8974123391300277E-3</v>
      </c>
      <c r="H251" s="60">
        <f>-F251*Bonds!$AS$8</f>
        <v>-0.45964406663427798</v>
      </c>
      <c r="I251" s="60">
        <f t="shared" si="4"/>
        <v>-1.4535221635465232</v>
      </c>
    </row>
    <row r="252" spans="1:9">
      <c r="A252" s="193">
        <v>42783</v>
      </c>
      <c r="B252" s="7">
        <f>EXP(-'Yield curve'!B245*$B$9/100)</f>
        <v>0.91393118527122819</v>
      </c>
      <c r="C252" s="7">
        <f>EXP(-'Yield curve'!C245*$C$9/100)</f>
        <v>0.84265302601223335</v>
      </c>
      <c r="D252" s="60">
        <f>EXP(-'Yield curve'!D245*$D$9/100)</f>
        <v>0.77794457321178356</v>
      </c>
      <c r="E252" s="178">
        <f t="shared" si="2"/>
        <v>82.863514890168844</v>
      </c>
      <c r="F252" s="60">
        <f t="shared" si="3"/>
        <v>2.9355442404273022</v>
      </c>
      <c r="G252" s="60">
        <f>-F252*(Bonds!X242/100)*(1/(1+(Bonds!D242/100)))</f>
        <v>-2.7088163148724184E-4</v>
      </c>
      <c r="H252" s="60">
        <f>-F252*Bonds!$AS$8</f>
        <v>-0.45964035463244601</v>
      </c>
      <c r="I252" s="60">
        <f t="shared" si="4"/>
        <v>-1.4535104251660556</v>
      </c>
    </row>
    <row r="253" spans="1:9">
      <c r="A253" s="193">
        <v>42782</v>
      </c>
      <c r="B253" s="7">
        <f>EXP(-'Yield curve'!B246*$B$9/100)</f>
        <v>0.91429683086958102</v>
      </c>
      <c r="C253" s="7">
        <f>EXP(-'Yield curve'!C246*$C$9/100)</f>
        <v>0.8428215734716199</v>
      </c>
      <c r="D253" s="60">
        <f>EXP(-'Yield curve'!D246*$D$9/100)</f>
        <v>0.77817799159475398</v>
      </c>
      <c r="E253" s="178">
        <f t="shared" si="2"/>
        <v>82.888391951347302</v>
      </c>
      <c r="F253" s="60">
        <f t="shared" si="3"/>
        <v>2.9355418732992478</v>
      </c>
      <c r="G253" s="60">
        <f>-F253*(Bonds!X243/100)*(1/(1+(Bonds!D243/100)))</f>
        <v>-3.5217833474427769E-3</v>
      </c>
      <c r="H253" s="60">
        <f>-F253*Bonds!$AS$8</f>
        <v>-0.45963998399331091</v>
      </c>
      <c r="I253" s="60">
        <f t="shared" si="4"/>
        <v>-1.4535092531021987</v>
      </c>
    </row>
    <row r="254" spans="1:9">
      <c r="A254" s="193">
        <v>42781</v>
      </c>
      <c r="B254" s="7">
        <f>EXP(-'Yield curve'!B247*$B$9/100)</f>
        <v>0.91512006841869231</v>
      </c>
      <c r="C254" s="7">
        <f>EXP(-'Yield curve'!C247*$C$9/100)</f>
        <v>0.84535383468465874</v>
      </c>
      <c r="D254" s="60">
        <f>EXP(-'Yield curve'!D247*$D$9/100)</f>
        <v>0.78121881150656325</v>
      </c>
      <c r="E254" s="178">
        <f t="shared" si="2"/>
        <v>83.205266579876152</v>
      </c>
      <c r="F254" s="60">
        <f t="shared" si="3"/>
        <v>2.9356869082570989</v>
      </c>
      <c r="G254" s="60">
        <f>-F254*(Bonds!X244/100)*(1/(1+(Bonds!D244/100)))</f>
        <v>-2.7124521003946121E-3</v>
      </c>
      <c r="H254" s="60">
        <f>-F254*Bonds!$AS$8</f>
        <v>-0.45966269321313552</v>
      </c>
      <c r="I254" s="60">
        <f t="shared" si="4"/>
        <v>-1.4535810659607298</v>
      </c>
    </row>
    <row r="255" spans="1:9">
      <c r="A255" s="193">
        <v>42780</v>
      </c>
      <c r="B255" s="7">
        <f>EXP(-'Yield curve'!B248*$B$9/100)</f>
        <v>0.91576087672332562</v>
      </c>
      <c r="C255" s="7">
        <f>EXP(-'Yield curve'!C248*$C$9/100)</f>
        <v>0.84636886818457624</v>
      </c>
      <c r="D255" s="60">
        <f>EXP(-'Yield curve'!D248*$D$9/100)</f>
        <v>0.7835659869438576</v>
      </c>
      <c r="E255" s="178">
        <f t="shared" si="2"/>
        <v>83.447990158089283</v>
      </c>
      <c r="F255" s="60">
        <f t="shared" si="3"/>
        <v>2.9358189306523004</v>
      </c>
      <c r="G255" s="60">
        <f>-F255*(Bonds!X245/100)*(1/(1+(Bonds!D245/100)))</f>
        <v>-5.4301654132109473E-4</v>
      </c>
      <c r="H255" s="60">
        <f>-F255*Bonds!$AS$8</f>
        <v>-0.45968336495765028</v>
      </c>
      <c r="I255" s="60">
        <f t="shared" si="4"/>
        <v>-1.4536464357566057</v>
      </c>
    </row>
    <row r="256" spans="1:9">
      <c r="A256" s="193">
        <v>42779</v>
      </c>
      <c r="B256" s="7">
        <f>EXP(-'Yield curve'!B249*$B$9/100)</f>
        <v>0.91576087672332562</v>
      </c>
      <c r="C256" s="7">
        <f>EXP(-'Yield curve'!C249*$C$9/100)</f>
        <v>0.84653815888671913</v>
      </c>
      <c r="D256" s="60">
        <f>EXP(-'Yield curve'!D249*$D$9/100)</f>
        <v>0.78403626760611411</v>
      </c>
      <c r="E256" s="178">
        <f t="shared" si="2"/>
        <v>83.496297367043724</v>
      </c>
      <c r="F256" s="60">
        <f t="shared" si="3"/>
        <v>2.9358520078905821</v>
      </c>
      <c r="G256" s="60">
        <f>-F256*(Bonds!X246/100)*(1/(1+(Bonds!D246/100)))</f>
        <v>8.1468467520785131E-4</v>
      </c>
      <c r="H256" s="60">
        <f>-F256*Bonds!$AS$8</f>
        <v>-0.45968854411091414</v>
      </c>
      <c r="I256" s="60">
        <f t="shared" si="4"/>
        <v>-1.4536628136772705</v>
      </c>
    </row>
    <row r="257" spans="1:9">
      <c r="A257" s="193">
        <v>42776</v>
      </c>
      <c r="B257" s="7">
        <f>EXP(-'Yield curve'!B250*$B$9/100)</f>
        <v>0.91603564619970335</v>
      </c>
      <c r="C257" s="7">
        <f>EXP(-'Yield curve'!C250*$C$9/100)</f>
        <v>0.84653815888671913</v>
      </c>
      <c r="D257" s="60">
        <f>EXP(-'Yield curve'!D250*$D$9/100)</f>
        <v>0.78333095240471806</v>
      </c>
      <c r="E257" s="178">
        <f t="shared" si="2"/>
        <v>83.424904755454094</v>
      </c>
      <c r="F257" s="60">
        <f t="shared" si="3"/>
        <v>2.9357839374431887</v>
      </c>
      <c r="G257" s="60">
        <f>-F257*(Bonds!X247/100)*(1/(1+(Bonds!D247/100)))</f>
        <v>-1.0859197105393958E-3</v>
      </c>
      <c r="H257" s="60">
        <f>-F257*Bonds!$AS$8</f>
        <v>-0.45967788580634866</v>
      </c>
      <c r="I257" s="60">
        <f t="shared" si="4"/>
        <v>-1.4536291091588478</v>
      </c>
    </row>
    <row r="258" spans="1:9">
      <c r="A258" s="193">
        <v>42775</v>
      </c>
      <c r="B258" s="7">
        <f>EXP(-'Yield curve'!B251*$B$9/100)</f>
        <v>0.91631049811928977</v>
      </c>
      <c r="C258" s="7">
        <f>EXP(-'Yield curve'!C251*$C$9/100)</f>
        <v>0.84721566037829166</v>
      </c>
      <c r="D258" s="60">
        <f>EXP(-'Yield curve'!D251*$D$9/100)</f>
        <v>0.78427151377155646</v>
      </c>
      <c r="E258" s="178">
        <f t="shared" si="2"/>
        <v>83.52274672169392</v>
      </c>
      <c r="F258" s="60">
        <f t="shared" si="3"/>
        <v>2.9358297766344692</v>
      </c>
      <c r="G258" s="60">
        <f>-F258*(Bonds!X248/100)*(1/(1+(Bonds!D248/100)))</f>
        <v>1.0863384927417342E-3</v>
      </c>
      <c r="H258" s="60">
        <f>-F258*Bonds!$AS$8</f>
        <v>-0.45968506319507479</v>
      </c>
      <c r="I258" s="60">
        <f t="shared" si="4"/>
        <v>-1.4536518060548749</v>
      </c>
    </row>
    <row r="259" spans="1:9">
      <c r="A259" s="193">
        <v>42774</v>
      </c>
      <c r="B259" s="7">
        <f>EXP(-'Yield curve'!B252*$B$9/100)</f>
        <v>0.91621887165087768</v>
      </c>
      <c r="C259" s="7">
        <f>EXP(-'Yield curve'!C252*$C$9/100)</f>
        <v>0.84670748345038838</v>
      </c>
      <c r="D259" s="60">
        <f>EXP(-'Yield curve'!D252*$D$9/100)</f>
        <v>0.78333095240471806</v>
      </c>
      <c r="E259" s="178">
        <f t="shared" si="2"/>
        <v>83.425609855483771</v>
      </c>
      <c r="F259" s="60">
        <f t="shared" si="3"/>
        <v>2.9357716357988117</v>
      </c>
      <c r="G259" s="60">
        <f>-F259*(Bonds!X249/100)*(1/(1+(Bonds!D249/100)))</f>
        <v>0</v>
      </c>
      <c r="H259" s="60">
        <f>-F259*Bonds!$AS$8</f>
        <v>-0.45967595964488733</v>
      </c>
      <c r="I259" s="60">
        <f t="shared" si="4"/>
        <v>-1.4536230181014889</v>
      </c>
    </row>
    <row r="260" spans="1:9">
      <c r="A260" s="193">
        <v>42773</v>
      </c>
      <c r="B260" s="7">
        <f>EXP(-'Yield curve'!B253*$B$9/100)</f>
        <v>0.91640213375080692</v>
      </c>
      <c r="C260" s="7">
        <f>EXP(-'Yield curve'!C253*$C$9/100)</f>
        <v>0.84704623418939962</v>
      </c>
      <c r="D260" s="60">
        <f>EXP(-'Yield curve'!D253*$D$9/100)</f>
        <v>0.78333095240471806</v>
      </c>
      <c r="E260" s="178">
        <f t="shared" si="2"/>
        <v>83.426653881161656</v>
      </c>
      <c r="F260" s="60">
        <f t="shared" si="3"/>
        <v>2.9357555319069046</v>
      </c>
      <c r="G260" s="60">
        <f>-F260*(Bonds!X250/100)*(1/(1+(Bonds!D250/100)))</f>
        <v>-2.1718184071809932E-3</v>
      </c>
      <c r="H260" s="60">
        <f>-F260*Bonds!$AS$8</f>
        <v>-0.45967343813678491</v>
      </c>
      <c r="I260" s="60">
        <f t="shared" si="4"/>
        <v>-1.4536150443927465</v>
      </c>
    </row>
    <row r="261" spans="1:9">
      <c r="A261" s="193">
        <v>42772</v>
      </c>
      <c r="B261" s="7">
        <f>EXP(-'Yield curve'!B254*$B$9/100)</f>
        <v>0.91649377854634539</v>
      </c>
      <c r="C261" s="7">
        <f>EXP(-'Yield curve'!C254*$C$9/100)</f>
        <v>0.8475546144287337</v>
      </c>
      <c r="D261" s="60">
        <f>EXP(-'Yield curve'!D254*$D$9/100)</f>
        <v>0.78521320448951026</v>
      </c>
      <c r="E261" s="178">
        <f t="shared" si="2"/>
        <v>83.619843643880202</v>
      </c>
      <c r="F261" s="60">
        <f t="shared" si="3"/>
        <v>2.9358874148835463</v>
      </c>
      <c r="G261" s="60">
        <f>-F261*(Bonds!X251/100)*(1/(1+(Bonds!D251/100)))</f>
        <v>8.1507146443183902E-4</v>
      </c>
      <c r="H261" s="60">
        <f>-F261*Bonds!$AS$8</f>
        <v>-0.45969408805148176</v>
      </c>
      <c r="I261" s="60">
        <f t="shared" si="4"/>
        <v>-1.4536803451566769</v>
      </c>
    </row>
    <row r="262" spans="1:9">
      <c r="A262" s="193">
        <v>42769</v>
      </c>
      <c r="B262" s="7">
        <f>EXP(-'Yield curve'!B255*$B$9/100)</f>
        <v>0.91686044938704314</v>
      </c>
      <c r="C262" s="7">
        <f>EXP(-'Yield curve'!C255*$C$9/100)</f>
        <v>0.84823292941009243</v>
      </c>
      <c r="D262" s="60">
        <f>EXP(-'Yield curve'!D255*$D$9/100)</f>
        <v>0.78450683052143555</v>
      </c>
      <c r="E262" s="178">
        <f t="shared" si="2"/>
        <v>83.549883470780685</v>
      </c>
      <c r="F262" s="60">
        <f t="shared" si="3"/>
        <v>2.9357999385092595</v>
      </c>
      <c r="G262" s="60">
        <f>-F262*(Bonds!X252/100)*(1/(1+(Bonds!D252/100)))</f>
        <v>-1.6296419308960775E-3</v>
      </c>
      <c r="H262" s="60">
        <f>-F262*Bonds!$AS$8</f>
        <v>-0.45968039121423249</v>
      </c>
      <c r="I262" s="60">
        <f t="shared" si="4"/>
        <v>-1.4536370319542284</v>
      </c>
    </row>
    <row r="263" spans="1:9">
      <c r="A263" s="193">
        <v>42768</v>
      </c>
      <c r="B263" s="7">
        <f>EXP(-'Yield curve'!B256*$B$9/100)</f>
        <v>0.91759423122015094</v>
      </c>
      <c r="C263" s="7">
        <f>EXP(-'Yield curve'!C256*$C$9/100)</f>
        <v>0.84942128716759835</v>
      </c>
      <c r="D263" s="60">
        <f>EXP(-'Yield curve'!D256*$D$9/100)</f>
        <v>0.78592021448032345</v>
      </c>
      <c r="E263" s="178">
        <f t="shared" si="2"/>
        <v>83.697892913768499</v>
      </c>
      <c r="F263" s="60">
        <f t="shared" si="3"/>
        <v>2.935850003957118</v>
      </c>
      <c r="G263" s="60">
        <f>-F263*(Bonds!X253/100)*(1/(1+(Bonds!D253/100)))</f>
        <v>0</v>
      </c>
      <c r="H263" s="60">
        <f>-F263*Bonds!$AS$8</f>
        <v>-0.4596882303399018</v>
      </c>
      <c r="I263" s="60">
        <f t="shared" si="4"/>
        <v>-1.4536618214462078</v>
      </c>
    </row>
    <row r="264" spans="1:9">
      <c r="A264" s="193">
        <v>42767</v>
      </c>
      <c r="B264" s="7">
        <f>EXP(-'Yield curve'!B257*$B$9/100)</f>
        <v>0.91658543250682167</v>
      </c>
      <c r="C264" s="7">
        <f>EXP(-'Yield curve'!C257*$C$9/100)</f>
        <v>0.84857229044953952</v>
      </c>
      <c r="D264" s="60">
        <f>EXP(-'Yield curve'!D257*$D$9/100)</f>
        <v>0.78592021448032345</v>
      </c>
      <c r="E264" s="178">
        <f t="shared" si="2"/>
        <v>83.694177322905716</v>
      </c>
      <c r="F264" s="60">
        <f t="shared" si="3"/>
        <v>2.9359156576659671</v>
      </c>
      <c r="G264" s="60">
        <f>-F264*(Bonds!X254/100)*(1/(1+(Bonds!D254/100)))</f>
        <v>1.9023798577859714E-3</v>
      </c>
      <c r="H264" s="60">
        <f>-F264*Bonds!$AS$8</f>
        <v>-0.45969851023744268</v>
      </c>
      <c r="I264" s="60">
        <f t="shared" si="4"/>
        <v>-1.4536943293365501</v>
      </c>
    </row>
    <row r="265" spans="1:9">
      <c r="A265" s="192">
        <v>42766</v>
      </c>
      <c r="B265" s="7">
        <f>EXP(-'Yield curve'!B258*$B$9/100)</f>
        <v>0.91658543250682167</v>
      </c>
      <c r="C265" s="7">
        <f>EXP(-'Yield curve'!C258*$C$9/100)</f>
        <v>0.84738512045581027</v>
      </c>
      <c r="D265" s="60">
        <f>EXP(-'Yield curve'!D258*$D$9/100)</f>
        <v>0.78427151377155646</v>
      </c>
      <c r="E265" s="178">
        <f t="shared" si="2"/>
        <v>83.523635510624018</v>
      </c>
      <c r="F265" s="60">
        <f t="shared" si="3"/>
        <v>2.9358132349225032</v>
      </c>
      <c r="G265" s="60">
        <f>-F265*(Bonds!X255/100)*(1/(1+(Bonds!D255/100)))</f>
        <v>-1.3579154648114898E-3</v>
      </c>
      <c r="H265" s="60">
        <f>-F265*Bonds!$AS$8</f>
        <v>-0.45968247313417582</v>
      </c>
      <c r="I265" s="60">
        <f t="shared" si="4"/>
        <v>-1.4536436155631556</v>
      </c>
    </row>
    <row r="266" spans="1:9">
      <c r="A266" s="192">
        <v>42765</v>
      </c>
      <c r="B266" s="7">
        <f>EXP(-'Yield curve'!B259*$B$9/100)</f>
        <v>0.91759423122015094</v>
      </c>
      <c r="C266" s="7">
        <f>EXP(-'Yield curve'!C259*$C$9/100)</f>
        <v>0.84874202188020675</v>
      </c>
      <c r="D266" s="60">
        <f>EXP(-'Yield curve'!D259*$D$9/100)</f>
        <v>0.78544880378898496</v>
      </c>
      <c r="E266" s="178">
        <f t="shared" si="2"/>
        <v>83.648450492677171</v>
      </c>
      <c r="F266" s="60">
        <f t="shared" si="3"/>
        <v>2.9358283275180219</v>
      </c>
      <c r="G266" s="60">
        <f>-F266*(Bonds!X256/100)*(1/(1+(Bonds!D256/100)))</f>
        <v>-8.1513049352655248E-4</v>
      </c>
      <c r="H266" s="60">
        <f>-F266*Bonds!$AS$8</f>
        <v>-0.45968483629595719</v>
      </c>
      <c r="I266" s="60">
        <f t="shared" si="4"/>
        <v>-1.4536510885368641</v>
      </c>
    </row>
    <row r="267" spans="1:9">
      <c r="A267" s="192">
        <v>42762</v>
      </c>
      <c r="B267" s="7">
        <f>EXP(-'Yield curve'!B260*$B$9/100)</f>
        <v>0.9177777684195032</v>
      </c>
      <c r="C267" s="7">
        <f>EXP(-'Yield curve'!C260*$C$9/100)</f>
        <v>0.84942128716759835</v>
      </c>
      <c r="D267" s="60">
        <f>EXP(-'Yield curve'!D260*$D$9/100)</f>
        <v>0.78615602591461409</v>
      </c>
      <c r="E267" s="178">
        <f t="shared" si="2"/>
        <v>83.722312754464838</v>
      </c>
      <c r="F267" s="60">
        <f t="shared" si="3"/>
        <v>2.9358599461560284</v>
      </c>
      <c r="G267" s="60">
        <f>-F267*(Bonds!X257/100)*(1/(1+(Bonds!D257/100)))</f>
        <v>2.9896740795886559E-3</v>
      </c>
      <c r="H267" s="60">
        <f>-F267*Bonds!$AS$8</f>
        <v>-0.4596897870651489</v>
      </c>
      <c r="I267" s="60">
        <f t="shared" si="4"/>
        <v>-1.4536667442436797</v>
      </c>
    </row>
    <row r="268" spans="1:9">
      <c r="A268" s="192">
        <v>42761</v>
      </c>
      <c r="B268" s="7">
        <f>EXP(-'Yield curve'!B261*$B$9/100)</f>
        <v>0.91704383981535209</v>
      </c>
      <c r="C268" s="7">
        <f>EXP(-'Yield curve'!C261*$C$9/100)</f>
        <v>0.84772414230384185</v>
      </c>
      <c r="D268" s="60">
        <f>EXP(-'Yield curve'!D261*$D$9/100)</f>
        <v>0.7835659869438576</v>
      </c>
      <c r="E268" s="178">
        <f t="shared" si="2"/>
        <v>83.45326663251187</v>
      </c>
      <c r="F268" s="60">
        <f t="shared" si="3"/>
        <v>2.9357290150487705</v>
      </c>
      <c r="G268" s="60">
        <f>-F268*(Bonds!X258/100)*(1/(1+(Bonds!D258/100)))</f>
        <v>-2.9864995066620579E-3</v>
      </c>
      <c r="H268" s="60">
        <f>-F268*Bonds!$AS$8</f>
        <v>-0.45966928619183767</v>
      </c>
      <c r="I268" s="60">
        <f t="shared" si="4"/>
        <v>-1.4536019147899937</v>
      </c>
    </row>
    <row r="269" spans="1:9">
      <c r="A269" s="192">
        <v>42760</v>
      </c>
      <c r="B269" s="7">
        <f>EXP(-'Yield curve'!B262*$B$9/100)</f>
        <v>0.91952320381804376</v>
      </c>
      <c r="C269" s="7">
        <f>EXP(-'Yield curve'!C262*$C$9/100)</f>
        <v>0.85044120454023298</v>
      </c>
      <c r="D269" s="60">
        <f>EXP(-'Yield curve'!D262*$D$9/100)</f>
        <v>0.78615602591461409</v>
      </c>
      <c r="E269" s="178">
        <f t="shared" si="2"/>
        <v>83.727843460007193</v>
      </c>
      <c r="F269" s="60">
        <f t="shared" si="3"/>
        <v>2.9357564341553606</v>
      </c>
      <c r="G269" s="60">
        <f>-F269*(Bonds!X259/100)*(1/(1+(Bonds!D259/100)))</f>
        <v>-8.1533691005979396E-4</v>
      </c>
      <c r="H269" s="60">
        <f>-F269*Bonds!$AS$8</f>
        <v>-0.45967357940864673</v>
      </c>
      <c r="I269" s="60">
        <f t="shared" si="4"/>
        <v>-1.4536154911335992</v>
      </c>
    </row>
    <row r="270" spans="1:9">
      <c r="A270" s="192">
        <v>42759</v>
      </c>
      <c r="B270" s="7">
        <f>EXP(-'Yield curve'!B263*$B$9/100)</f>
        <v>0.920075083287619</v>
      </c>
      <c r="C270" s="7">
        <f>EXP(-'Yield curve'!C263*$C$9/100)</f>
        <v>0.85095162237299438</v>
      </c>
      <c r="D270" s="60">
        <f>EXP(-'Yield curve'!D263*$D$9/100)</f>
        <v>0.78686388482666725</v>
      </c>
      <c r="E270" s="178">
        <f t="shared" si="2"/>
        <v>83.80216966364128</v>
      </c>
      <c r="F270" s="60">
        <f t="shared" si="3"/>
        <v>2.935774889844748</v>
      </c>
      <c r="G270" s="60">
        <f>-F270*(Bonds!X260/100)*(1/(1+(Bonds!D260/100)))</f>
        <v>-1.0874247207499769E-3</v>
      </c>
      <c r="H270" s="60">
        <f>-F270*Bonds!$AS$8</f>
        <v>-0.45967646915546034</v>
      </c>
      <c r="I270" s="60">
        <f t="shared" si="4"/>
        <v>-1.4536246293153914</v>
      </c>
    </row>
    <row r="271" spans="1:9">
      <c r="A271" s="192">
        <v>42758</v>
      </c>
      <c r="B271" s="7">
        <f>EXP(-'Yield curve'!B264*$B$9/100)</f>
        <v>0.92016709539647656</v>
      </c>
      <c r="C271" s="7">
        <f>EXP(-'Yield curve'!C264*$C$9/100)</f>
        <v>0.8512920711071511</v>
      </c>
      <c r="D271" s="60">
        <f>EXP(-'Yield curve'!D264*$D$9/100)</f>
        <v>0.78780868825714112</v>
      </c>
      <c r="E271" s="178">
        <f t="shared" si="2"/>
        <v>83.899404535235647</v>
      </c>
      <c r="F271" s="60">
        <f t="shared" si="3"/>
        <v>2.9358368208496719</v>
      </c>
      <c r="G271" s="60">
        <f>-F271*(Bonds!X261/100)*(1/(1+(Bonds!D261/100)))</f>
        <v>-5.4392530261227238E-4</v>
      </c>
      <c r="H271" s="60">
        <f>-F271*Bonds!$AS$8</f>
        <v>-0.4596861661611038</v>
      </c>
      <c r="I271" s="60">
        <f t="shared" si="4"/>
        <v>-1.4536552939397083</v>
      </c>
    </row>
    <row r="272" spans="1:9">
      <c r="A272" s="192">
        <v>42755</v>
      </c>
      <c r="B272" s="7">
        <f>EXP(-'Yield curve'!B265*$B$9/100)</f>
        <v>0.91979910216187144</v>
      </c>
      <c r="C272" s="7">
        <f>EXP(-'Yield curve'!C265*$C$9/100)</f>
        <v>0.85146234654834918</v>
      </c>
      <c r="D272" s="60">
        <f>EXP(-'Yield curve'!D265*$D$9/100)</f>
        <v>0.78828151530402468</v>
      </c>
      <c r="E272" s="178">
        <f t="shared" si="2"/>
        <v>83.947237458430962</v>
      </c>
      <c r="F272" s="60">
        <f t="shared" si="3"/>
        <v>2.935886858642498</v>
      </c>
      <c r="G272" s="60">
        <f>-F272*(Bonds!X262/100)*(1/(1+(Bonds!D262/100)))</f>
        <v>1.0880707342323733E-3</v>
      </c>
      <c r="H272" s="60">
        <f>-F272*Bonds!$AS$8</f>
        <v>-0.45969400095661561</v>
      </c>
      <c r="I272" s="60">
        <f t="shared" si="4"/>
        <v>-1.4536800697385273</v>
      </c>
    </row>
    <row r="273" spans="1:9">
      <c r="A273" s="192">
        <v>42754</v>
      </c>
      <c r="B273" s="7">
        <f>EXP(-'Yield curve'!B266*$B$9/100)</f>
        <v>0.920259116707005</v>
      </c>
      <c r="C273" s="7">
        <f>EXP(-'Yield curve'!C266*$C$9/100)</f>
        <v>0.8512920711071511</v>
      </c>
      <c r="D273" s="60">
        <f>EXP(-'Yield curve'!D266*$D$9/100)</f>
        <v>0.7873361448213938</v>
      </c>
      <c r="E273" s="178">
        <f t="shared" si="2"/>
        <v>83.851389147410472</v>
      </c>
      <c r="F273" s="60">
        <f t="shared" si="3"/>
        <v>2.9357956896864534</v>
      </c>
      <c r="G273" s="60">
        <f>-F273*(Bonds!X263/100)*(1/(1+(Bonds!D263/100)))</f>
        <v>0</v>
      </c>
      <c r="H273" s="60">
        <f>-F273*Bonds!$AS$8</f>
        <v>-0.45967972594392437</v>
      </c>
      <c r="I273" s="60">
        <f t="shared" si="4"/>
        <v>-1.4536349281847951</v>
      </c>
    </row>
    <row r="274" spans="1:9">
      <c r="A274" s="192">
        <v>42753</v>
      </c>
      <c r="B274" s="7">
        <f>EXP(-'Yield curve'!B267*$B$9/100)</f>
        <v>0.920075083287619</v>
      </c>
      <c r="C274" s="7">
        <f>EXP(-'Yield curve'!C267*$C$9/100)</f>
        <v>0.85061130979109911</v>
      </c>
      <c r="D274" s="60">
        <f>EXP(-'Yield curve'!D267*$D$9/100)</f>
        <v>0.7873361448213938</v>
      </c>
      <c r="E274" s="178">
        <f t="shared" si="2"/>
        <v>83.849659557939603</v>
      </c>
      <c r="F274" s="60">
        <f t="shared" si="3"/>
        <v>2.9358193822001857</v>
      </c>
      <c r="G274" s="60">
        <f>-F274*(Bonds!X264/100)*(1/(1+(Bonds!D264/100)))</f>
        <v>2.7191065872005039E-4</v>
      </c>
      <c r="H274" s="60">
        <f>-F274*Bonds!$AS$8</f>
        <v>-0.45968343565991637</v>
      </c>
      <c r="I274" s="60">
        <f t="shared" si="4"/>
        <v>-1.4536466593368023</v>
      </c>
    </row>
    <row r="275" spans="1:9">
      <c r="A275" s="192">
        <v>42752</v>
      </c>
      <c r="B275" s="7">
        <f>EXP(-'Yield curve'!B268*$B$9/100)</f>
        <v>0.92016709539647656</v>
      </c>
      <c r="C275" s="7">
        <f>EXP(-'Yield curve'!C268*$C$9/100)</f>
        <v>0.85061130979109911</v>
      </c>
      <c r="D275" s="60">
        <f>EXP(-'Yield curve'!D268*$D$9/100)</f>
        <v>0.78709997940453114</v>
      </c>
      <c r="E275" s="178">
        <f t="shared" si="2"/>
        <v>83.825754709637337</v>
      </c>
      <c r="F275" s="60">
        <f t="shared" si="3"/>
        <v>2.9357966889792957</v>
      </c>
      <c r="G275" s="60">
        <f>-F275*(Bonds!X265/100)*(1/(1+(Bonds!D265/100)))</f>
        <v>1.3594168776529141E-3</v>
      </c>
      <c r="H275" s="60">
        <f>-F275*Bonds!$AS$8</f>
        <v>-0.45967988241075941</v>
      </c>
      <c r="I275" s="60">
        <f t="shared" si="4"/>
        <v>-1.4536354229763722</v>
      </c>
    </row>
    <row r="276" spans="1:9">
      <c r="A276" s="192">
        <v>42751</v>
      </c>
      <c r="B276" s="7">
        <f>EXP(-'Yield curve'!B269*$B$9/100)</f>
        <v>0.920075083287619</v>
      </c>
      <c r="C276" s="7">
        <f>EXP(-'Yield curve'!C269*$C$9/100)</f>
        <v>0.84993109286631441</v>
      </c>
      <c r="D276" s="60">
        <f>EXP(-'Yield curve'!D269*$D$9/100)</f>
        <v>0.78592021448032345</v>
      </c>
      <c r="E276" s="178">
        <f t="shared" si="2"/>
        <v>83.703874229300865</v>
      </c>
      <c r="F276" s="60">
        <f t="shared" si="3"/>
        <v>2.9357238530662926</v>
      </c>
      <c r="G276" s="60">
        <f>-F276*(Bonds!X266/100)*(1/(1+(Bonds!D266/100)))</f>
        <v>-1.3587539817949785E-3</v>
      </c>
      <c r="H276" s="60">
        <f>-F276*Bonds!$AS$8</f>
        <v>-0.45966847794121618</v>
      </c>
      <c r="I276" s="60">
        <f t="shared" si="4"/>
        <v>-1.4535993588771094</v>
      </c>
    </row>
    <row r="277" spans="1:9">
      <c r="A277" s="192">
        <v>42748</v>
      </c>
      <c r="B277" s="7">
        <f>EXP(-'Yield curve'!B270*$B$9/100)</f>
        <v>0.91979910216187144</v>
      </c>
      <c r="C277" s="7">
        <f>EXP(-'Yield curve'!C270*$C$9/100)</f>
        <v>0.85010109608464279</v>
      </c>
      <c r="D277" s="60">
        <f>EXP(-'Yield curve'!D270*$D$9/100)</f>
        <v>0.78709997940453114</v>
      </c>
      <c r="E277" s="178">
        <f t="shared" si="2"/>
        <v>83.823998295755217</v>
      </c>
      <c r="F277" s="60">
        <f t="shared" si="3"/>
        <v>2.9358250774219012</v>
      </c>
      <c r="G277" s="60">
        <f>-F277*(Bonds!X267/100)*(1/(1+(Bonds!D267/100)))</f>
        <v>5.4377200915388748E-4</v>
      </c>
      <c r="H277" s="60">
        <f>-F277*Bonds!$AS$8</f>
        <v>-0.45968432740383663</v>
      </c>
      <c r="I277" s="60">
        <f t="shared" si="4"/>
        <v>-1.4536494792786798</v>
      </c>
    </row>
    <row r="278" spans="1:9">
      <c r="A278" s="192">
        <v>42747</v>
      </c>
      <c r="B278" s="7">
        <f>EXP(-'Yield curve'!B271*$B$9/100)</f>
        <v>0.91961516073619476</v>
      </c>
      <c r="C278" s="7">
        <f>EXP(-'Yield curve'!C271*$C$9/100)</f>
        <v>0.84993109286631441</v>
      </c>
      <c r="D278" s="60">
        <f>EXP(-'Yield curve'!D271*$D$9/100)</f>
        <v>0.78662786106655347</v>
      </c>
      <c r="E278" s="178">
        <f t="shared" si="2"/>
        <v>83.775134335993471</v>
      </c>
      <c r="F278" s="60">
        <f t="shared" si="3"/>
        <v>2.9358004869666123</v>
      </c>
      <c r="G278" s="60">
        <f>-F278*(Bonds!X268/100)*(1/(1+(Bonds!D268/100)))</f>
        <v>2.7183337842283349E-3</v>
      </c>
      <c r="H278" s="60">
        <f>-F278*Bonds!$AS$8</f>
        <v>-0.4596804770903466</v>
      </c>
      <c r="I278" s="60">
        <f t="shared" si="4"/>
        <v>-1.4536373035183456</v>
      </c>
    </row>
    <row r="279" spans="1:9">
      <c r="A279" s="192">
        <v>42746</v>
      </c>
      <c r="B279" s="7">
        <f>EXP(-'Yield curve'!B272*$B$9/100)</f>
        <v>0.91943125609512466</v>
      </c>
      <c r="C279" s="7">
        <f>EXP(-'Yield curve'!C272*$C$9/100)</f>
        <v>0.84874202188020675</v>
      </c>
      <c r="D279" s="60">
        <f>EXP(-'Yield curve'!D272*$D$9/100)</f>
        <v>0.78427151377155646</v>
      </c>
      <c r="E279" s="178">
        <f t="shared" si="2"/>
        <v>83.532040960649411</v>
      </c>
      <c r="F279" s="60">
        <f t="shared" si="3"/>
        <v>2.9356509309921797</v>
      </c>
      <c r="G279" s="60">
        <f>-F279*(Bonds!X269/100)*(1/(1+(Bonds!D269/100)))</f>
        <v>-2.71568078722675E-4</v>
      </c>
      <c r="H279" s="60">
        <f>-F279*Bonds!$AS$8</f>
        <v>-0.45965705998077661</v>
      </c>
      <c r="I279" s="60">
        <f t="shared" si="4"/>
        <v>-1.4535632521158868</v>
      </c>
    </row>
    <row r="280" spans="1:9">
      <c r="A280" s="193">
        <v>42745</v>
      </c>
      <c r="B280" s="7">
        <f>EXP(-'Yield curve'!B273*$B$9/100)</f>
        <v>0.91979910216187144</v>
      </c>
      <c r="C280" s="7">
        <f>EXP(-'Yield curve'!C273*$C$9/100)</f>
        <v>0.84857229044953952</v>
      </c>
      <c r="D280" s="60">
        <f>EXP(-'Yield curve'!D273*$D$9/100)</f>
        <v>0.78450683052143555</v>
      </c>
      <c r="E280" s="178">
        <f t="shared" si="2"/>
        <v>83.556439498409247</v>
      </c>
      <c r="F280" s="60">
        <f t="shared" si="3"/>
        <v>2.9356561741761515</v>
      </c>
      <c r="G280" s="60">
        <f>-F280*(Bonds!X270/100)*(1/(1+(Bonds!D270/100)))</f>
        <v>1.901155816378309E-3</v>
      </c>
      <c r="H280" s="60">
        <f>-F280*Bonds!$AS$8</f>
        <v>-0.4596578809457299</v>
      </c>
      <c r="I280" s="60">
        <f t="shared" si="4"/>
        <v>-1.4535658482350182</v>
      </c>
    </row>
    <row r="281" spans="1:9">
      <c r="A281" s="193">
        <v>42744</v>
      </c>
      <c r="B281" s="7">
        <f>EXP(-'Yield curve'!B274*$B$9/100)</f>
        <v>0.91860414022261205</v>
      </c>
      <c r="C281" s="7">
        <f>EXP(-'Yield curve'!C274*$C$9/100)</f>
        <v>0.84823292941009243</v>
      </c>
      <c r="D281" s="60">
        <f>EXP(-'Yield curve'!D274*$D$9/100)</f>
        <v>0.78286109480465094</v>
      </c>
      <c r="E281" s="178">
        <f t="shared" si="2"/>
        <v>83.385505809339804</v>
      </c>
      <c r="F281" s="60">
        <f t="shared" si="3"/>
        <v>2.9355897362787351</v>
      </c>
      <c r="G281" s="60">
        <f>-F281*(Bonds!X271/100)*(1/(1+(Bonds!D271/100)))</f>
        <v>2.7141177295475895E-4</v>
      </c>
      <c r="H281" s="60">
        <f>-F281*Bonds!$AS$8</f>
        <v>-0.45964747826185648</v>
      </c>
      <c r="I281" s="60">
        <f t="shared" si="4"/>
        <v>-1.4535329520601996</v>
      </c>
    </row>
    <row r="282" spans="1:9">
      <c r="A282" s="193">
        <v>42741</v>
      </c>
      <c r="B282" s="7">
        <f>EXP(-'Yield curve'!B275*$B$9/100)</f>
        <v>0.91989108667123642</v>
      </c>
      <c r="C282" s="7">
        <f>EXP(-'Yield curve'!C275*$C$9/100)</f>
        <v>0.84806329978773809</v>
      </c>
      <c r="D282" s="60">
        <f>EXP(-'Yield curve'!D275*$D$9/100)</f>
        <v>0.78262627170143628</v>
      </c>
      <c r="E282" s="178">
        <f t="shared" si="2"/>
        <v>83.363788486464443</v>
      </c>
      <c r="F282" s="60">
        <f t="shared" si="3"/>
        <v>2.9355152753508404</v>
      </c>
      <c r="G282" s="60">
        <f>-F282*(Bonds!X272/100)*(1/(1+(Bonds!D272/100)))</f>
        <v>-1.0855191921422861E-3</v>
      </c>
      <c r="H282" s="60">
        <f>-F282*Bonds!$AS$8</f>
        <v>-0.45963581935144648</v>
      </c>
      <c r="I282" s="60">
        <f t="shared" si="4"/>
        <v>-1.4534960833482682</v>
      </c>
    </row>
    <row r="283" spans="1:9">
      <c r="A283" s="193">
        <v>42740</v>
      </c>
      <c r="B283" s="7">
        <f>EXP(-'Yield curve'!B276*$B$9/100)</f>
        <v>0.91970712685049749</v>
      </c>
      <c r="C283" s="7">
        <f>EXP(-'Yield curve'!C276*$C$9/100)</f>
        <v>0.84925141989745812</v>
      </c>
      <c r="D283" s="60">
        <f>EXP(-'Yield curve'!D276*$D$9/100)</f>
        <v>0.7835659869438576</v>
      </c>
      <c r="E283" s="178">
        <f t="shared" si="2"/>
        <v>83.461647761769385</v>
      </c>
      <c r="F283" s="60">
        <f t="shared" si="3"/>
        <v>2.9355712295239389</v>
      </c>
      <c r="G283" s="60">
        <f>-F283*(Bonds!X273/100)*(1/(1+(Bonds!D273/100)))</f>
        <v>2.7148536294496219E-4</v>
      </c>
      <c r="H283" s="60">
        <f>-F283*Bonds!$AS$8</f>
        <v>-0.45964458051934576</v>
      </c>
      <c r="I283" s="60">
        <f t="shared" si="4"/>
        <v>-1.4535237885937931</v>
      </c>
    </row>
    <row r="284" spans="1:9">
      <c r="A284" s="193">
        <v>42739</v>
      </c>
      <c r="B284" s="7">
        <f>EXP(-'Yield curve'!B277*$B$9/100)</f>
        <v>0.91952320381804376</v>
      </c>
      <c r="C284" s="7">
        <f>EXP(-'Yield curve'!C277*$C$9/100)</f>
        <v>0.84908158659737476</v>
      </c>
      <c r="D284" s="60">
        <f>EXP(-'Yield curve'!D277*$D$9/100)</f>
        <v>0.78333095240471806</v>
      </c>
      <c r="E284" s="178">
        <f t="shared" si="2"/>
        <v>83.436966726112075</v>
      </c>
      <c r="F284" s="60">
        <f t="shared" si="3"/>
        <v>2.9355650594763967</v>
      </c>
      <c r="G284" s="60">
        <f>-F284*(Bonds!X274/100)*(1/(1+(Bonds!D274/100)))</f>
        <v>1.9002178117565067E-3</v>
      </c>
      <c r="H284" s="60">
        <f>-F284*Bonds!$AS$8</f>
        <v>-0.45964361442835611</v>
      </c>
      <c r="I284" s="60">
        <f t="shared" si="4"/>
        <v>-1.4535207335458387</v>
      </c>
    </row>
    <row r="285" spans="1:9">
      <c r="A285" s="193">
        <v>42738</v>
      </c>
      <c r="B285" s="7">
        <f>EXP(-'Yield curve'!B278*$B$9/100)</f>
        <v>0.91943125609512466</v>
      </c>
      <c r="C285" s="7">
        <f>EXP(-'Yield curve'!C278*$C$9/100)</f>
        <v>0.84789370408791587</v>
      </c>
      <c r="D285" s="60">
        <f>EXP(-'Yield curve'!D278*$D$9/100)</f>
        <v>0.78168768344098138</v>
      </c>
      <c r="E285" s="178">
        <f t="shared" si="2"/>
        <v>83.266793631346175</v>
      </c>
      <c r="F285" s="60">
        <f t="shared" si="3"/>
        <v>2.9354663221890478</v>
      </c>
      <c r="G285" s="60">
        <f>-F285*(Bonds!X275/100)*(1/(1+(Bonds!D275/100)))</f>
        <v>2.4414746233898331E-3</v>
      </c>
      <c r="H285" s="60">
        <f>-F285*Bonds!$AS$8</f>
        <v>-0.45962815438481547</v>
      </c>
      <c r="I285" s="60">
        <f t="shared" si="4"/>
        <v>-1.453471844595525</v>
      </c>
    </row>
    <row r="286" spans="1:9">
      <c r="A286" s="193">
        <v>42734</v>
      </c>
      <c r="B286" s="7">
        <f>EXP(-'Yield curve'!B279*$B$9/100)</f>
        <v>0.91897165537683168</v>
      </c>
      <c r="C286" s="7">
        <f>EXP(-'Yield curve'!C279*$C$9/100)</f>
        <v>0.84603038833778488</v>
      </c>
      <c r="D286" s="60">
        <f>EXP(-'Yield curve'!D279*$D$9/100)</f>
        <v>0.77957997338470042</v>
      </c>
      <c r="E286" s="178">
        <f t="shared" si="2"/>
        <v>83.047161372668683</v>
      </c>
      <c r="F286" s="60">
        <f t="shared" si="3"/>
        <v>2.9353626624985458</v>
      </c>
      <c r="G286" s="60">
        <f>-F286*(Bonds!X276/100)*(1/(1+(Bonds!D276/100)))</f>
        <v>-5.4207990073845691E-4</v>
      </c>
      <c r="H286" s="60">
        <f>-F286*Bonds!$AS$8</f>
        <v>-0.45961192360339947</v>
      </c>
      <c r="I286" s="60">
        <f t="shared" si="4"/>
        <v>-1.4534205183580462</v>
      </c>
    </row>
    <row r="287" spans="1:9">
      <c r="A287" s="192">
        <v>42733</v>
      </c>
      <c r="B287" s="7">
        <f>EXP(-'Yield curve'!B280*$B$9/100)</f>
        <v>0.91823677204505672</v>
      </c>
      <c r="C287" s="7">
        <f>EXP(-'Yield curve'!C280*$C$9/100)</f>
        <v>0.84569204385585739</v>
      </c>
      <c r="D287" s="60">
        <f>EXP(-'Yield curve'!D280*$D$9/100)</f>
        <v>0.78004786172119556</v>
      </c>
      <c r="E287" s="178">
        <f t="shared" si="2"/>
        <v>83.092739527363776</v>
      </c>
      <c r="F287" s="60">
        <f t="shared" si="3"/>
        <v>2.9354416377844257</v>
      </c>
      <c r="G287" s="60">
        <f>-F287*(Bonds!X277/100)*(1/(1+(Bonds!D277/100)))</f>
        <v>1.8976811474409919E-3</v>
      </c>
      <c r="H287" s="60">
        <f>-F287*Bonds!$AS$8</f>
        <v>-0.45962428936096805</v>
      </c>
      <c r="I287" s="60">
        <f t="shared" si="4"/>
        <v>-1.4534596223169562</v>
      </c>
    </row>
    <row r="288" spans="1:9">
      <c r="A288" s="192">
        <v>42732</v>
      </c>
      <c r="B288" s="7">
        <f>EXP(-'Yield curve'!B281*$B$9/100)</f>
        <v>0.9181449529588831</v>
      </c>
      <c r="C288" s="7">
        <f>EXP(-'Yield curve'!C281*$C$9/100)</f>
        <v>0.84501576077007545</v>
      </c>
      <c r="D288" s="60">
        <f>EXP(-'Yield curve'!D281*$D$9/100)</f>
        <v>0.77841148001374405</v>
      </c>
      <c r="E288" s="178">
        <f t="shared" si="2"/>
        <v>82.924292388859811</v>
      </c>
      <c r="F288" s="60">
        <f t="shared" si="3"/>
        <v>2.9353312379413672</v>
      </c>
      <c r="G288" s="60">
        <f>-F288*(Bonds!X278/100)*(1/(1+(Bonds!D278/100)))</f>
        <v>0</v>
      </c>
      <c r="H288" s="60">
        <f>-F288*Bonds!$AS$8</f>
        <v>-0.45960700322291026</v>
      </c>
      <c r="I288" s="60">
        <f t="shared" si="4"/>
        <v>-1.4534049587487454</v>
      </c>
    </row>
    <row r="289" spans="1:9">
      <c r="A289" s="192">
        <v>42731</v>
      </c>
      <c r="B289" s="7">
        <f>EXP(-'Yield curve'!B282*$B$9/100)</f>
        <v>0.91768599523139704</v>
      </c>
      <c r="C289" s="7">
        <f>EXP(-'Yield curve'!C282*$C$9/100)</f>
        <v>0.84535383468465874</v>
      </c>
      <c r="D289" s="60">
        <f>EXP(-'Yield curve'!D282*$D$9/100)</f>
        <v>0.77841148001374405</v>
      </c>
      <c r="E289" s="178">
        <f t="shared" si="2"/>
        <v>82.924050621234002</v>
      </c>
      <c r="F289" s="60">
        <f t="shared" si="3"/>
        <v>2.9353450342798135</v>
      </c>
      <c r="G289" s="60">
        <f>-F289*(Bonds!X279/100)*(1/(1+(Bonds!D279/100)))</f>
        <v>-1.083652989120351E-3</v>
      </c>
      <c r="H289" s="60">
        <f>-F289*Bonds!$AS$8</f>
        <v>-0.45960916341992203</v>
      </c>
      <c r="I289" s="60">
        <f t="shared" si="4"/>
        <v>-1.4534117898914973</v>
      </c>
    </row>
    <row r="290" spans="1:9">
      <c r="A290" s="192">
        <v>42730</v>
      </c>
      <c r="B290" s="7">
        <f>EXP(-'Yield curve'!B283*$B$9/100)</f>
        <v>0.91805314305415886</v>
      </c>
      <c r="C290" s="7">
        <f>EXP(-'Yield curve'!C283*$C$9/100)</f>
        <v>0.84619961133718824</v>
      </c>
      <c r="D290" s="60">
        <f>EXP(-'Yield curve'!D283*$D$9/100)</f>
        <v>0.7793461344702759</v>
      </c>
      <c r="E290" s="178">
        <f t="shared" si="2"/>
        <v>83.021811224750849</v>
      </c>
      <c r="F290" s="60">
        <f t="shared" si="3"/>
        <v>2.9353831033586064</v>
      </c>
      <c r="G290" s="60">
        <f>-F290*(Bonds!X280/100)*(1/(1+(Bonds!D280/100)))</f>
        <v>1.0840672526483404E-3</v>
      </c>
      <c r="H290" s="60">
        <f>-F290*Bonds!$AS$8</f>
        <v>-0.4596151241833934</v>
      </c>
      <c r="I290" s="60">
        <f t="shared" si="4"/>
        <v>-1.4534306394806604</v>
      </c>
    </row>
    <row r="291" spans="1:9">
      <c r="A291" s="192">
        <v>42727</v>
      </c>
      <c r="B291" s="7">
        <f>EXP(-'Yield curve'!B284*$B$9/100)</f>
        <v>0.9178695507853869</v>
      </c>
      <c r="C291" s="7">
        <f>EXP(-'Yield curve'!C284*$C$9/100)</f>
        <v>0.84552292235979953</v>
      </c>
      <c r="D291" s="60">
        <f>EXP(-'Yield curve'!D284*$D$9/100)</f>
        <v>0.77841148001374405</v>
      </c>
      <c r="E291" s="178">
        <f t="shared" si="2"/>
        <v>82.924755907692273</v>
      </c>
      <c r="F291" s="60">
        <f t="shared" si="3"/>
        <v>2.9353326520028538</v>
      </c>
      <c r="G291" s="60">
        <f>-F291*(Bonds!X281/100)*(1/(1+(Bonds!D281/100)))</f>
        <v>2.7091210447649207E-4</v>
      </c>
      <c r="H291" s="60">
        <f>-F291*Bonds!$AS$8</f>
        <v>-0.45960722463320763</v>
      </c>
      <c r="I291" s="60">
        <f t="shared" si="4"/>
        <v>-1.4534056589095827</v>
      </c>
    </row>
    <row r="292" spans="1:9">
      <c r="A292" s="192">
        <v>42726</v>
      </c>
      <c r="B292" s="7">
        <f>EXP(-'Yield curve'!B285*$B$9/100)</f>
        <v>0.91805314305415886</v>
      </c>
      <c r="C292" s="7">
        <f>EXP(-'Yield curve'!C285*$C$9/100)</f>
        <v>0.84586119917959712</v>
      </c>
      <c r="D292" s="60">
        <f>EXP(-'Yield curve'!D285*$D$9/100)</f>
        <v>0.77817799159475398</v>
      </c>
      <c r="E292" s="178">
        <f t="shared" si="2"/>
        <v>82.901983827132412</v>
      </c>
      <c r="F292" s="60">
        <f t="shared" si="3"/>
        <v>2.9352978695689513</v>
      </c>
      <c r="G292" s="60">
        <f>-F292*(Bonds!X282/100)*(1/(1+(Bonds!D282/100)))</f>
        <v>2.7088389346335265E-4</v>
      </c>
      <c r="H292" s="60">
        <f>-F292*Bonds!$AS$8</f>
        <v>-0.45960177848457401</v>
      </c>
      <c r="I292" s="60">
        <f t="shared" si="4"/>
        <v>-1.4533884366754246</v>
      </c>
    </row>
    <row r="293" spans="1:9">
      <c r="A293" s="192">
        <v>42725</v>
      </c>
      <c r="B293" s="7">
        <f>EXP(-'Yield curve'!B286*$B$9/100)</f>
        <v>0.9177777684195032</v>
      </c>
      <c r="C293" s="7">
        <f>EXP(-'Yield curve'!C286*$C$9/100)</f>
        <v>0.84518478082367143</v>
      </c>
      <c r="D293" s="60">
        <f>EXP(-'Yield curve'!D286*$D$9/100)</f>
        <v>0.77794457321178356</v>
      </c>
      <c r="E293" s="178">
        <f t="shared" si="2"/>
        <v>82.876271566088278</v>
      </c>
      <c r="F293" s="60">
        <f t="shared" si="3"/>
        <v>2.9353074102633832</v>
      </c>
      <c r="G293" s="60">
        <f>-F293*(Bonds!X283/100)*(1/(1+(Bonds!D283/100)))</f>
        <v>0</v>
      </c>
      <c r="H293" s="60">
        <f>-F293*Bonds!$AS$8</f>
        <v>-0.45960327234322951</v>
      </c>
      <c r="I293" s="60">
        <f t="shared" si="4"/>
        <v>-1.4533931606712782</v>
      </c>
    </row>
    <row r="294" spans="1:9">
      <c r="A294" s="192">
        <v>42724</v>
      </c>
      <c r="B294" s="7">
        <f>EXP(-'Yield curve'!B287*$B$9/100)</f>
        <v>0.91796134232996618</v>
      </c>
      <c r="C294" s="7">
        <f>EXP(-'Yield curve'!C287*$C$9/100)</f>
        <v>0.84552292235979953</v>
      </c>
      <c r="D294" s="60">
        <f>EXP(-'Yield curve'!D287*$D$9/100)</f>
        <v>0.77794457321178356</v>
      </c>
      <c r="E294" s="178">
        <f t="shared" si="2"/>
        <v>82.877314996981454</v>
      </c>
      <c r="F294" s="60">
        <f t="shared" si="3"/>
        <v>2.9352912046651753</v>
      </c>
      <c r="G294" s="60">
        <f>-F294*(Bonds!X284/100)*(1/(1+(Bonds!D284/100)))</f>
        <v>2.7085828224283795E-4</v>
      </c>
      <c r="H294" s="60">
        <f>-F294*Bonds!$AS$8</f>
        <v>-0.4596007349102027</v>
      </c>
      <c r="I294" s="60">
        <f t="shared" si="4"/>
        <v>-1.4533851366035035</v>
      </c>
    </row>
    <row r="295" spans="1:9">
      <c r="A295" s="192">
        <v>42723</v>
      </c>
      <c r="B295" s="7">
        <f>EXP(-'Yield curve'!B288*$B$9/100)</f>
        <v>0.91805314305415886</v>
      </c>
      <c r="C295" s="7">
        <f>EXP(-'Yield curve'!C288*$C$9/100)</f>
        <v>0.84552292235979953</v>
      </c>
      <c r="D295" s="60">
        <f>EXP(-'Yield curve'!D288*$D$9/100)</f>
        <v>0.77771122484382538</v>
      </c>
      <c r="E295" s="178">
        <f t="shared" si="2"/>
        <v>82.8536970648981</v>
      </c>
      <c r="F295" s="60">
        <f t="shared" si="3"/>
        <v>2.9352683271002955</v>
      </c>
      <c r="G295" s="60">
        <f>-F295*(Bonds!X285/100)*(1/(1+(Bonds!D285/100)))</f>
        <v>-2.7083117983952334E-4</v>
      </c>
      <c r="H295" s="60">
        <f>-F295*Bonds!$AS$8</f>
        <v>-0.45959715279691354</v>
      </c>
      <c r="I295" s="60">
        <f t="shared" si="4"/>
        <v>-1.453373808966673</v>
      </c>
    </row>
    <row r="296" spans="1:9">
      <c r="A296" s="192">
        <v>42720</v>
      </c>
      <c r="B296" s="7">
        <f>EXP(-'Yield curve'!B289*$B$9/100)</f>
        <v>0.91823677204505672</v>
      </c>
      <c r="C296" s="7">
        <f>EXP(-'Yield curve'!C289*$C$9/100)</f>
        <v>0.84535383468465874</v>
      </c>
      <c r="D296" s="60">
        <f>EXP(-'Yield curve'!D289*$D$9/100)</f>
        <v>0.77794457321178356</v>
      </c>
      <c r="E296" s="178">
        <f t="shared" si="2"/>
        <v>82.877527681061352</v>
      </c>
      <c r="F296" s="60">
        <f t="shared" si="3"/>
        <v>2.9352821578101298</v>
      </c>
      <c r="G296" s="60">
        <f>-F296*(Bonds!X286/100)*(1/(1+(Bonds!D286/100)))</f>
        <v>2.708574474310777E-4</v>
      </c>
      <c r="H296" s="60">
        <f>-F296*Bonds!$AS$8</f>
        <v>-0.45959931837571338</v>
      </c>
      <c r="I296" s="60">
        <f t="shared" si="4"/>
        <v>-1.4533806571281331</v>
      </c>
    </row>
    <row r="297" spans="1:9">
      <c r="A297" s="192">
        <v>42719</v>
      </c>
      <c r="B297" s="7">
        <f>EXP(-'Yield curve'!B290*$B$9/100)</f>
        <v>0.91759423122015094</v>
      </c>
      <c r="C297" s="7">
        <f>EXP(-'Yield curve'!C290*$C$9/100)</f>
        <v>0.84501576077007545</v>
      </c>
      <c r="D297" s="60">
        <f>EXP(-'Yield curve'!D290*$D$9/100)</f>
        <v>0.77771122484382538</v>
      </c>
      <c r="E297" s="178">
        <f t="shared" si="2"/>
        <v>82.851764918050634</v>
      </c>
      <c r="F297" s="60">
        <f t="shared" si="3"/>
        <v>2.9353012159520953</v>
      </c>
      <c r="G297" s="60">
        <f>-F297*(Bonds!X287/100)*(1/(1+(Bonds!D287/100)))</f>
        <v>-1.3541710721314527E-3</v>
      </c>
      <c r="H297" s="60">
        <f>-F297*Bonds!$AS$8</f>
        <v>-0.45960230245308176</v>
      </c>
      <c r="I297" s="60">
        <f t="shared" si="4"/>
        <v>-1.4533900936093314</v>
      </c>
    </row>
    <row r="298" spans="1:9">
      <c r="A298" s="192">
        <v>42718</v>
      </c>
      <c r="B298" s="7">
        <f>EXP(-'Yield curve'!B291*$B$9/100)</f>
        <v>0.91759423122015094</v>
      </c>
      <c r="C298" s="7">
        <f>EXP(-'Yield curve'!C291*$C$9/100)</f>
        <v>0.84569204385585739</v>
      </c>
      <c r="D298" s="60">
        <f>EXP(-'Yield curve'!D291*$D$9/100)</f>
        <v>0.77887866704384567</v>
      </c>
      <c r="E298" s="178">
        <f t="shared" si="2"/>
        <v>82.972196588624271</v>
      </c>
      <c r="F298" s="60">
        <f t="shared" si="3"/>
        <v>2.9353788228703177</v>
      </c>
      <c r="G298" s="60">
        <f>-F298*(Bonds!X288/100)*(1/(1+(Bonds!D288/100)))</f>
        <v>1.8967646783063148E-3</v>
      </c>
      <c r="H298" s="60">
        <f>-F298*Bonds!$AS$8</f>
        <v>-0.45961445395498129</v>
      </c>
      <c r="I298" s="60">
        <f t="shared" si="4"/>
        <v>-1.4534285200323256</v>
      </c>
    </row>
    <row r="299" spans="1:9">
      <c r="A299" s="192">
        <v>42717</v>
      </c>
      <c r="B299" s="7">
        <f>EXP(-'Yield curve'!B292*$B$9/100)</f>
        <v>0.91676876792625384</v>
      </c>
      <c r="C299" s="7">
        <f>EXP(-'Yield curve'!C292*$C$9/100)</f>
        <v>0.84400235002520752</v>
      </c>
      <c r="D299" s="60">
        <f>EXP(-'Yield curve'!D292*$D$9/100)</f>
        <v>0.77724473806894612</v>
      </c>
      <c r="E299" s="178">
        <f t="shared" si="2"/>
        <v>82.800505518935438</v>
      </c>
      <c r="F299" s="60">
        <f t="shared" si="3"/>
        <v>2.9353255183867106</v>
      </c>
      <c r="G299" s="60">
        <f>-F299*(Bonds!X289/100)*(1/(1+(Bonds!D289/100)))</f>
        <v>2.7078648693603757E-4</v>
      </c>
      <c r="H299" s="60">
        <f>-F299*Bonds!$AS$8</f>
        <v>-0.45960610766899751</v>
      </c>
      <c r="I299" s="60">
        <f t="shared" si="4"/>
        <v>-1.4534021267586137</v>
      </c>
    </row>
    <row r="300" spans="1:9">
      <c r="A300" s="192">
        <v>42716</v>
      </c>
      <c r="B300" s="7">
        <f>EXP(-'Yield curve'!B293*$B$9/100)</f>
        <v>0.91686044938704314</v>
      </c>
      <c r="C300" s="7">
        <f>EXP(-'Yield curve'!C293*$C$9/100)</f>
        <v>0.84434001849440921</v>
      </c>
      <c r="D300" s="60">
        <f>EXP(-'Yield curve'!D293*$D$9/100)</f>
        <v>0.77701159962004129</v>
      </c>
      <c r="E300" s="178">
        <f t="shared" si="2"/>
        <v>82.777584097007121</v>
      </c>
      <c r="F300" s="60">
        <f t="shared" si="3"/>
        <v>2.9352950210740612</v>
      </c>
      <c r="G300" s="60">
        <f>-F300*(Bonds!X290/100)*(1/(1+(Bonds!D290/100)))</f>
        <v>3.7906217410789609E-3</v>
      </c>
      <c r="H300" s="60">
        <f>-F300*Bonds!$AS$8</f>
        <v>-0.45960133247419427</v>
      </c>
      <c r="I300" s="60">
        <f t="shared" si="4"/>
        <v>-1.4533870262667645</v>
      </c>
    </row>
    <row r="301" spans="1:9">
      <c r="A301" s="192">
        <v>42713</v>
      </c>
      <c r="B301" s="7">
        <f>EXP(-'Yield curve'!B294*$B$9/100)</f>
        <v>0.91621887165087768</v>
      </c>
      <c r="C301" s="7">
        <f>EXP(-'Yield curve'!C294*$C$9/100)</f>
        <v>0.84214758584383975</v>
      </c>
      <c r="D301" s="60">
        <f>EXP(-'Yield curve'!D294*$D$9/100)</f>
        <v>0.77375499455947239</v>
      </c>
      <c r="E301" s="178">
        <f t="shared" si="2"/>
        <v>82.439742360055618</v>
      </c>
      <c r="F301" s="60">
        <f t="shared" si="3"/>
        <v>2.9351141754552232</v>
      </c>
      <c r="G301" s="60">
        <f>-F301*(Bonds!X291/100)*(1/(1+(Bonds!D291/100)))</f>
        <v>1.6223569832087487E-3</v>
      </c>
      <c r="H301" s="60">
        <f>-F301*Bonds!$AS$8</f>
        <v>-0.45957301610844797</v>
      </c>
      <c r="I301" s="60">
        <f t="shared" si="4"/>
        <v>-1.4532974820559479</v>
      </c>
    </row>
    <row r="302" spans="1:9">
      <c r="A302" s="193">
        <v>42712</v>
      </c>
      <c r="B302" s="7">
        <f>EXP(-'Yield curve'!B295*$B$9/100)</f>
        <v>0.91576087672332562</v>
      </c>
      <c r="C302" s="7">
        <f>EXP(-'Yield curve'!C295*$C$9/100)</f>
        <v>0.84096940414328514</v>
      </c>
      <c r="D302" s="60">
        <f>EXP(-'Yield curve'!D295*$D$9/100)</f>
        <v>0.77236348830060497</v>
      </c>
      <c r="E302" s="178">
        <f t="shared" si="2"/>
        <v>82.29453636839493</v>
      </c>
      <c r="F302" s="60">
        <f t="shared" si="3"/>
        <v>2.9350505811071974</v>
      </c>
      <c r="G302" s="60">
        <f>-F302*(Bonds!X292/100)*(1/(1+(Bonds!D292/100)))</f>
        <v>1.8916632048384555E-3</v>
      </c>
      <c r="H302" s="60">
        <f>-F302*Bonds!$AS$8</f>
        <v>-0.45956305866060004</v>
      </c>
      <c r="I302" s="60">
        <f t="shared" si="4"/>
        <v>-1.4532659938410661</v>
      </c>
    </row>
    <row r="303" spans="1:9">
      <c r="A303" s="193">
        <v>42711</v>
      </c>
      <c r="B303" s="7">
        <f>EXP(-'Yield curve'!B296*$B$9/100)</f>
        <v>0.91566930521430501</v>
      </c>
      <c r="C303" s="7">
        <f>EXP(-'Yield curve'!C296*$C$9/100)</f>
        <v>0.84029689765843141</v>
      </c>
      <c r="D303" s="60">
        <f>EXP(-'Yield curve'!D296*$D$9/100)</f>
        <v>0.77074322684514807</v>
      </c>
      <c r="E303" s="178">
        <f t="shared" si="2"/>
        <v>82.127741543950577</v>
      </c>
      <c r="F303" s="60">
        <f t="shared" si="3"/>
        <v>2.9349395111113017</v>
      </c>
      <c r="G303" s="60">
        <f>-F303*(Bonds!X293/100)*(1/(1+(Bonds!D293/100)))</f>
        <v>5.4010664540140576E-4</v>
      </c>
      <c r="H303" s="60">
        <f>-F303*Bonds!$AS$8</f>
        <v>-0.45954566759164617</v>
      </c>
      <c r="I303" s="60">
        <f t="shared" si="4"/>
        <v>-1.4532109984522268</v>
      </c>
    </row>
    <row r="304" spans="1:9">
      <c r="A304" s="193">
        <v>42710</v>
      </c>
      <c r="B304" s="7">
        <f>EXP(-'Yield curve'!B297*$B$9/100)</f>
        <v>0.91521158500128696</v>
      </c>
      <c r="C304" s="7">
        <f>EXP(-'Yield curve'!C297*$C$9/100)</f>
        <v>0.83979287074303177</v>
      </c>
      <c r="D304" s="60">
        <f>EXP(-'Yield curve'!D297*$D$9/100)</f>
        <v>0.77028091961507916</v>
      </c>
      <c r="E304" s="178">
        <f t="shared" si="2"/>
        <v>82.078662712226716</v>
      </c>
      <c r="F304" s="60">
        <f t="shared" si="3"/>
        <v>2.9349351962492967</v>
      </c>
      <c r="G304" s="60">
        <f>-F304*(Bonds!X294/100)*(1/(1+(Bonds!D294/100)))</f>
        <v>1.620019427552523E-3</v>
      </c>
      <c r="H304" s="60">
        <f>-F304*Bonds!$AS$8</f>
        <v>-0.4595449919810814</v>
      </c>
      <c r="I304" s="60">
        <f t="shared" si="4"/>
        <v>-1.4532088619840309</v>
      </c>
    </row>
    <row r="305" spans="1:9">
      <c r="A305" s="193">
        <v>42709</v>
      </c>
      <c r="B305" s="7">
        <f>EXP(-'Yield curve'!B298*$B$9/100)</f>
        <v>0.91466262275542887</v>
      </c>
      <c r="C305" s="7">
        <f>EXP(-'Yield curve'!C298*$C$9/100)</f>
        <v>0.83861798333707394</v>
      </c>
      <c r="D305" s="60">
        <f>EXP(-'Yield curve'!D298*$D$9/100)</f>
        <v>0.76889566106648555</v>
      </c>
      <c r="E305" s="178">
        <f t="shared" si="2"/>
        <v>81.933918640966525</v>
      </c>
      <c r="F305" s="60">
        <f t="shared" si="3"/>
        <v>2.9348757322217471</v>
      </c>
      <c r="G305" s="60">
        <f>-F305*(Bonds!X295/100)*(1/(1+(Bonds!D295/100)))</f>
        <v>8.0954645059443315E-4</v>
      </c>
      <c r="H305" s="60">
        <f>-F305*Bonds!$AS$8</f>
        <v>-0.45953568124873595</v>
      </c>
      <c r="I305" s="60">
        <f t="shared" si="4"/>
        <v>-1.4531794188631351</v>
      </c>
    </row>
    <row r="306" spans="1:9">
      <c r="A306" s="193">
        <v>42706</v>
      </c>
      <c r="B306" s="7">
        <f>EXP(-'Yield curve'!B299*$B$9/100)</f>
        <v>0.91466262275542887</v>
      </c>
      <c r="C306" s="7">
        <f>EXP(-'Yield curve'!C299*$C$9/100)</f>
        <v>0.83845027651164816</v>
      </c>
      <c r="D306" s="60">
        <f>EXP(-'Yield curve'!D299*$D$9/100)</f>
        <v>0.76820396628086862</v>
      </c>
      <c r="E306" s="178">
        <f t="shared" si="2"/>
        <v>81.863030359182758</v>
      </c>
      <c r="F306" s="60">
        <f t="shared" si="3"/>
        <v>2.9348234359193071</v>
      </c>
      <c r="G306" s="60">
        <f>-F306*(Bonds!X296/100)*(1/(1+(Bonds!D296/100)))</f>
        <v>-8.0930878828547976E-4</v>
      </c>
      <c r="H306" s="60">
        <f>-F306*Bonds!$AS$8</f>
        <v>-0.4595274928212994</v>
      </c>
      <c r="I306" s="60">
        <f t="shared" si="4"/>
        <v>-1.4531535247819805</v>
      </c>
    </row>
    <row r="307" spans="1:9">
      <c r="A307" s="193">
        <v>42705</v>
      </c>
      <c r="B307" s="7">
        <f>EXP(-'Yield curve'!B300*$B$9/100)</f>
        <v>0.91502856098729823</v>
      </c>
      <c r="C307" s="7">
        <f>EXP(-'Yield curve'!C300*$C$9/100)</f>
        <v>0.83912130510850802</v>
      </c>
      <c r="D307" s="60">
        <f>EXP(-'Yield curve'!D300*$D$9/100)</f>
        <v>0.76889566106648555</v>
      </c>
      <c r="E307" s="178">
        <f t="shared" si="2"/>
        <v>81.935657160973136</v>
      </c>
      <c r="F307" s="60">
        <f t="shared" si="3"/>
        <v>2.9348469635914638</v>
      </c>
      <c r="G307" s="60">
        <f>-F307*(Bonds!X297/100)*(1/(1+(Bonds!D297/100)))</f>
        <v>2.1587693737340685E-3</v>
      </c>
      <c r="H307" s="60">
        <f>-F307*Bonds!$AS$8</f>
        <v>-0.45953117672679977</v>
      </c>
      <c r="I307" s="60">
        <f t="shared" si="4"/>
        <v>-1.4531651743140466</v>
      </c>
    </row>
    <row r="308" spans="1:9">
      <c r="A308" s="192">
        <v>42704</v>
      </c>
      <c r="B308" s="7">
        <f>EXP(-'Yield curve'!B301*$B$9/100)</f>
        <v>0.9143882651243046</v>
      </c>
      <c r="C308" s="7">
        <f>EXP(-'Yield curve'!C301*$C$9/100)</f>
        <v>0.83777978452299384</v>
      </c>
      <c r="D308" s="60">
        <f>EXP(-'Yield curve'!D301*$D$9/100)</f>
        <v>0.76705252412895664</v>
      </c>
      <c r="E308" s="178">
        <f t="shared" si="2"/>
        <v>81.743693560448165</v>
      </c>
      <c r="F308" s="60">
        <f t="shared" si="3"/>
        <v>2.9347581153083149</v>
      </c>
      <c r="G308" s="60">
        <f>-F308*(Bonds!X298/100)*(1/(1+(Bonds!D298/100)))</f>
        <v>2.6963966513306246E-4</v>
      </c>
      <c r="H308" s="60">
        <f>-F308*Bonds!$AS$8</f>
        <v>-0.45951726507940821</v>
      </c>
      <c r="I308" s="60">
        <f t="shared" si="4"/>
        <v>-1.453121181822284</v>
      </c>
    </row>
    <row r="309" spans="1:9">
      <c r="A309" s="192">
        <v>42703</v>
      </c>
      <c r="B309" s="7">
        <f>EXP(-'Yield curve'!B302*$B$9/100)</f>
        <v>0.91429683086958102</v>
      </c>
      <c r="C309" s="7">
        <f>EXP(-'Yield curve'!C302*$C$9/100)</f>
        <v>0.83761224532056799</v>
      </c>
      <c r="D309" s="60">
        <f>EXP(-'Yield curve'!D302*$D$9/100)</f>
        <v>0.76682244288563006</v>
      </c>
      <c r="E309" s="178">
        <f t="shared" si="2"/>
        <v>81.71970732671457</v>
      </c>
      <c r="F309" s="60">
        <f t="shared" si="3"/>
        <v>2.9347475414614426</v>
      </c>
      <c r="G309" s="60">
        <f>-F309*(Bonds!X299/100)*(1/(1+(Bonds!D299/100)))</f>
        <v>-1.3480696102257143E-3</v>
      </c>
      <c r="H309" s="60">
        <f>-F309*Bonds!$AS$8</f>
        <v>-0.45951560945226444</v>
      </c>
      <c r="I309" s="60">
        <f t="shared" si="4"/>
        <v>-1.4531159462695538</v>
      </c>
    </row>
    <row r="310" spans="1:9">
      <c r="A310" s="192">
        <v>42702</v>
      </c>
      <c r="B310" s="7">
        <f>EXP(-'Yield curve'!B303*$B$9/100)</f>
        <v>0.91457116106631398</v>
      </c>
      <c r="C310" s="7">
        <f>EXP(-'Yield curve'!C303*$C$9/100)</f>
        <v>0.83828260322423342</v>
      </c>
      <c r="D310" s="60">
        <f>EXP(-'Yield curve'!D303*$D$9/100)</f>
        <v>0.76797353965670612</v>
      </c>
      <c r="E310" s="178">
        <f t="shared" si="2"/>
        <v>81.839008573565124</v>
      </c>
      <c r="F310" s="60">
        <f t="shared" si="3"/>
        <v>2.9348128729355487</v>
      </c>
      <c r="G310" s="60">
        <f>-F310*(Bonds!X300/100)*(1/(1+(Bonds!D300/100)))</f>
        <v>0</v>
      </c>
      <c r="H310" s="60">
        <f>-F310*Bonds!$AS$8</f>
        <v>-0.45952583889507553</v>
      </c>
      <c r="I310" s="60">
        <f t="shared" si="4"/>
        <v>-1.4531482946080312</v>
      </c>
    </row>
    <row r="311" spans="1:9">
      <c r="A311" s="192">
        <v>42699</v>
      </c>
      <c r="B311" s="7">
        <f>EXP(-'Yield curve'!B304*$B$9/100)</f>
        <v>0.91429683086958102</v>
      </c>
      <c r="C311" s="7">
        <f>EXP(-'Yield curve'!C304*$C$9/100)</f>
        <v>0.83828260322423342</v>
      </c>
      <c r="D311" s="60">
        <f>EXP(-'Yield curve'!D304*$D$9/100)</f>
        <v>0.76797353965670612</v>
      </c>
      <c r="E311" s="178">
        <f t="shared" si="2"/>
        <v>81.838459913171661</v>
      </c>
      <c r="F311" s="60">
        <f t="shared" si="3"/>
        <v>2.9348258442841453</v>
      </c>
      <c r="G311" s="60">
        <f>-F311*(Bonds!X301/100)*(1/(1+(Bonds!D301/100)))</f>
        <v>-8.0923506735779127E-4</v>
      </c>
      <c r="H311" s="60">
        <f>-F311*Bonds!$AS$8</f>
        <v>-0.45952786991718952</v>
      </c>
      <c r="I311" s="60">
        <f t="shared" si="4"/>
        <v>-1.4531547172638897</v>
      </c>
    </row>
    <row r="312" spans="1:9">
      <c r="A312" s="192">
        <v>42698</v>
      </c>
      <c r="B312" s="7">
        <f>EXP(-'Yield curve'!B305*$B$9/100)</f>
        <v>0.91502856098729823</v>
      </c>
      <c r="C312" s="7">
        <f>EXP(-'Yield curve'!C305*$C$9/100)</f>
        <v>0.83945702076920736</v>
      </c>
      <c r="D312" s="60">
        <f>EXP(-'Yield curve'!D305*$D$9/100)</f>
        <v>0.7686650269650106</v>
      </c>
      <c r="E312" s="178">
        <f t="shared" si="2"/>
        <v>81.912803913944089</v>
      </c>
      <c r="F312" s="60">
        <f t="shared" si="3"/>
        <v>2.9348205893293962</v>
      </c>
      <c r="G312" s="60">
        <f>-F312*(Bonds!X302/100)*(1/(1+(Bonds!D302/100)))</f>
        <v>5.3963787612932505E-4</v>
      </c>
      <c r="H312" s="60">
        <f>-F312*Bonds!$AS$8</f>
        <v>-0.45952704710919667</v>
      </c>
      <c r="I312" s="60">
        <f t="shared" si="4"/>
        <v>-1.4531521153165552</v>
      </c>
    </row>
    <row r="313" spans="1:9">
      <c r="A313" s="192">
        <v>42697</v>
      </c>
      <c r="B313" s="7">
        <f>EXP(-'Yield curve'!B306*$B$9/100)</f>
        <v>0.91521158500128696</v>
      </c>
      <c r="C313" s="7">
        <f>EXP(-'Yield curve'!C306*$C$9/100)</f>
        <v>0.83928914615307471</v>
      </c>
      <c r="D313" s="60">
        <f>EXP(-'Yield curve'!D306*$D$9/100)</f>
        <v>0.76820396628086862</v>
      </c>
      <c r="E313" s="178">
        <f t="shared" si="2"/>
        <v>81.865806022957315</v>
      </c>
      <c r="F313" s="60">
        <f t="shared" si="3"/>
        <v>2.9347783294185863</v>
      </c>
      <c r="G313" s="60">
        <f>-F313*(Bonds!X303/100)*(1/(1+(Bonds!D303/100)))</f>
        <v>-2.427889049063998E-3</v>
      </c>
      <c r="H313" s="60">
        <f>-F313*Bonds!$AS$8</f>
        <v>-0.45952043015547345</v>
      </c>
      <c r="I313" s="60">
        <f t="shared" si="4"/>
        <v>-1.4531311906716178</v>
      </c>
    </row>
    <row r="314" spans="1:9">
      <c r="A314" s="192">
        <v>42696</v>
      </c>
      <c r="B314" s="7">
        <f>EXP(-'Yield curve'!B307*$B$9/100)</f>
        <v>0.91512006841869231</v>
      </c>
      <c r="C314" s="7">
        <f>EXP(-'Yield curve'!C307*$C$9/100)</f>
        <v>0.83996084611415756</v>
      </c>
      <c r="D314" s="60">
        <f>EXP(-'Yield curve'!D307*$D$9/100)</f>
        <v>0.77028091961507916</v>
      </c>
      <c r="E314" s="178">
        <f t="shared" si="2"/>
        <v>82.078815629803771</v>
      </c>
      <c r="F314" s="60">
        <f t="shared" si="3"/>
        <v>2.9349356843793943</v>
      </c>
      <c r="G314" s="60">
        <f>-F314*(Bonds!X304/100)*(1/(1+(Bonds!D304/100)))</f>
        <v>5.4000656566321852E-4</v>
      </c>
      <c r="H314" s="60">
        <f>-F314*Bonds!$AS$8</f>
        <v>-0.45954506841130105</v>
      </c>
      <c r="I314" s="60">
        <f t="shared" si="4"/>
        <v>-1.4532091036776069</v>
      </c>
    </row>
    <row r="315" spans="1:9">
      <c r="A315" s="192">
        <v>42695</v>
      </c>
      <c r="B315" s="7">
        <f>EXP(-'Yield curve'!B308*$B$9/100)</f>
        <v>0.91557774286197757</v>
      </c>
      <c r="C315" s="7">
        <f>EXP(-'Yield curve'!C308*$C$9/100)</f>
        <v>0.84012885508371737</v>
      </c>
      <c r="D315" s="60">
        <f>EXP(-'Yield curve'!D308*$D$9/100)</f>
        <v>0.76981888968614964</v>
      </c>
      <c r="E315" s="178">
        <f t="shared" si="2"/>
        <v>82.03293994387866</v>
      </c>
      <c r="F315" s="60">
        <f t="shared" si="3"/>
        <v>2.9348728853888404</v>
      </c>
      <c r="G315" s="60">
        <f>-F315*(Bonds!X305/100)*(1/(1+(Bonds!D305/100)))</f>
        <v>1.3497391857012408E-3</v>
      </c>
      <c r="H315" s="60">
        <f>-F315*Bonds!$AS$8</f>
        <v>-0.45953523549858555</v>
      </c>
      <c r="I315" s="60">
        <f t="shared" si="4"/>
        <v>-1.4531780092773923</v>
      </c>
    </row>
    <row r="316" spans="1:9">
      <c r="A316" s="192">
        <v>42692</v>
      </c>
      <c r="B316" s="7">
        <f>EXP(-'Yield curve'!B309*$B$9/100)</f>
        <v>0.91512006841869231</v>
      </c>
      <c r="C316" s="7">
        <f>EXP(-'Yield curve'!C309*$C$9/100)</f>
        <v>0.83928914615307471</v>
      </c>
      <c r="D316" s="60">
        <f>EXP(-'Yield curve'!D309*$D$9/100)</f>
        <v>0.7686650269650106</v>
      </c>
      <c r="E316" s="178">
        <f t="shared" si="2"/>
        <v>81.91265117957461</v>
      </c>
      <c r="F316" s="60">
        <f t="shared" si="3"/>
        <v>2.9348200981277452</v>
      </c>
      <c r="G316" s="60">
        <f>-F316*(Bonds!X306/100)*(1/(1+(Bonds!D306/100)))</f>
        <v>2.6981889290499979E-4</v>
      </c>
      <c r="H316" s="60">
        <f>-F316*Bonds!$AS$8</f>
        <v>-0.45952697019804067</v>
      </c>
      <c r="I316" s="60">
        <f t="shared" si="4"/>
        <v>-1.4531518721021248</v>
      </c>
    </row>
    <row r="317" spans="1:9">
      <c r="A317" s="192">
        <v>42691</v>
      </c>
      <c r="B317" s="7">
        <f>EXP(-'Yield curve'!B310*$B$9/100)</f>
        <v>0.91576087672332562</v>
      </c>
      <c r="C317" s="7">
        <f>EXP(-'Yield curve'!C310*$C$9/100)</f>
        <v>0.83945702076920736</v>
      </c>
      <c r="D317" s="60">
        <f>EXP(-'Yield curve'!D310*$D$9/100)</f>
        <v>0.7684344620433885</v>
      </c>
      <c r="E317" s="178">
        <f t="shared" si="2"/>
        <v>81.890750923410693</v>
      </c>
      <c r="F317" s="60">
        <f t="shared" si="3"/>
        <v>2.9347672662883766</v>
      </c>
      <c r="G317" s="60">
        <f>-F317*(Bonds!X307/100)*(1/(1+(Bonds!D307/100)))</f>
        <v>1.3489461602723008E-3</v>
      </c>
      <c r="H317" s="60">
        <f>-F317*Bonds!$AS$8</f>
        <v>-0.45951869791753852</v>
      </c>
      <c r="I317" s="60">
        <f t="shared" si="4"/>
        <v>-1.453125712854294</v>
      </c>
    </row>
    <row r="318" spans="1:9">
      <c r="A318" s="192">
        <v>42690</v>
      </c>
      <c r="B318" s="7">
        <f>EXP(-'Yield curve'!B311*$B$9/100)</f>
        <v>0.9149370627061898</v>
      </c>
      <c r="C318" s="7">
        <f>EXP(-'Yield curve'!C311*$C$9/100)</f>
        <v>0.83878572370721927</v>
      </c>
      <c r="D318" s="60">
        <f>EXP(-'Yield curve'!D311*$D$9/100)</f>
        <v>0.76728267440701092</v>
      </c>
      <c r="E318" s="178">
        <f t="shared" si="2"/>
        <v>81.770278362341941</v>
      </c>
      <c r="F318" s="60">
        <f t="shared" si="3"/>
        <v>2.9347278766180982</v>
      </c>
      <c r="G318" s="60">
        <f>-F318*(Bonds!X308/100)*(1/(1+(Bonds!D308/100)))</f>
        <v>-1.0786466513344358E-3</v>
      </c>
      <c r="H318" s="60">
        <f>-F318*Bonds!$AS$8</f>
        <v>-0.45951253037907452</v>
      </c>
      <c r="I318" s="60">
        <f t="shared" si="4"/>
        <v>-1.4531062093851912</v>
      </c>
    </row>
    <row r="319" spans="1:9">
      <c r="A319" s="192">
        <v>42689</v>
      </c>
      <c r="B319" s="7">
        <f>EXP(-'Yield curve'!B312*$B$9/100)</f>
        <v>0.91512006841869231</v>
      </c>
      <c r="C319" s="7">
        <f>EXP(-'Yield curve'!C312*$C$9/100)</f>
        <v>0.83912130510850802</v>
      </c>
      <c r="D319" s="60">
        <f>EXP(-'Yield curve'!D312*$D$9/100)</f>
        <v>0.76820396628086862</v>
      </c>
      <c r="E319" s="178">
        <f t="shared" si="2"/>
        <v>81.865287307702999</v>
      </c>
      <c r="F319" s="60">
        <f t="shared" si="3"/>
        <v>2.9347864881506447</v>
      </c>
      <c r="G319" s="60">
        <f>-F319*(Bonds!X309/100)*(1/(1+(Bonds!D309/100)))</f>
        <v>1.3488309992419735E-3</v>
      </c>
      <c r="H319" s="60">
        <f>-F319*Bonds!$AS$8</f>
        <v>-0.45952170762983235</v>
      </c>
      <c r="I319" s="60">
        <f t="shared" si="4"/>
        <v>-1.4531352304002445</v>
      </c>
    </row>
    <row r="320" spans="1:9">
      <c r="A320" s="192">
        <v>42688</v>
      </c>
      <c r="B320" s="7">
        <f>EXP(-'Yield curve'!B313*$B$9/100)</f>
        <v>0.91411398978812475</v>
      </c>
      <c r="C320" s="7">
        <f>EXP(-'Yield curve'!C313*$C$9/100)</f>
        <v>0.83828260322423342</v>
      </c>
      <c r="D320" s="60">
        <f>EXP(-'Yield curve'!D313*$D$9/100)</f>
        <v>0.76705252412895664</v>
      </c>
      <c r="E320" s="178">
        <f t="shared" si="2"/>
        <v>81.744150647178287</v>
      </c>
      <c r="F320" s="60">
        <f t="shared" si="3"/>
        <v>2.9347595990247766</v>
      </c>
      <c r="G320" s="60">
        <f>-F320*(Bonds!X310/100)*(1/(1+(Bonds!D310/100)))</f>
        <v>-2.6963980145394283E-4</v>
      </c>
      <c r="H320" s="60">
        <f>-F320*Bonds!$AS$8</f>
        <v>-0.45951749739611164</v>
      </c>
      <c r="I320" s="60">
        <f t="shared" si="4"/>
        <v>-1.4531219164722053</v>
      </c>
    </row>
    <row r="321" spans="1:9">
      <c r="A321" s="192">
        <v>42685</v>
      </c>
      <c r="B321" s="7">
        <f>EXP(-'Yield curve'!B314*$B$9/100)</f>
        <v>0.91383979672220472</v>
      </c>
      <c r="C321" s="7">
        <f>EXP(-'Yield curve'!C314*$C$9/100)</f>
        <v>0.83828260322423342</v>
      </c>
      <c r="D321" s="60">
        <f>EXP(-'Yield curve'!D314*$D$9/100)</f>
        <v>0.76728267440701092</v>
      </c>
      <c r="E321" s="178">
        <f t="shared" si="2"/>
        <v>81.76707758940799</v>
      </c>
      <c r="F321" s="60">
        <f t="shared" si="3"/>
        <v>2.9347913053697301</v>
      </c>
      <c r="G321" s="60">
        <f>-F321*(Bonds!X311/100)*(1/(1+(Bonds!D311/100)))</f>
        <v>-2.4270074196754139E-3</v>
      </c>
      <c r="H321" s="60">
        <f>-F321*Bonds!$AS$8</f>
        <v>-0.45952246189824308</v>
      </c>
      <c r="I321" s="60">
        <f t="shared" si="4"/>
        <v>-1.4531376156063895</v>
      </c>
    </row>
    <row r="322" spans="1:9">
      <c r="A322" s="192">
        <v>42684</v>
      </c>
      <c r="B322" s="7">
        <f>EXP(-'Yield curve'!B315*$B$9/100)</f>
        <v>0.91420540575782594</v>
      </c>
      <c r="C322" s="7">
        <f>EXP(-'Yield curve'!C315*$C$9/100)</f>
        <v>0.83928914615307471</v>
      </c>
      <c r="D322" s="60">
        <f>EXP(-'Yield curve'!D315*$D$9/100)</f>
        <v>0.76935713689202878</v>
      </c>
      <c r="E322" s="178">
        <f t="shared" si="2"/>
        <v>81.981417066808731</v>
      </c>
      <c r="F322" s="60">
        <f t="shared" si="3"/>
        <v>2.9349193987341118</v>
      </c>
      <c r="G322" s="60">
        <f>-F322*(Bonds!X312/100)*(1/(1+(Bonds!D312/100)))</f>
        <v>-2.1592197158242519E-3</v>
      </c>
      <c r="H322" s="60">
        <f>-F322*Bonds!$AS$8</f>
        <v>-0.45954251844469862</v>
      </c>
      <c r="I322" s="60">
        <f t="shared" si="4"/>
        <v>-1.453201039975186</v>
      </c>
    </row>
    <row r="323" spans="1:9">
      <c r="A323" s="192">
        <v>42683</v>
      </c>
      <c r="B323" s="7">
        <f>EXP(-'Yield curve'!B316*$B$9/100)</f>
        <v>0.91365704703843775</v>
      </c>
      <c r="C323" s="7">
        <f>EXP(-'Yield curve'!C316*$C$9/100)</f>
        <v>0.83979287074303177</v>
      </c>
      <c r="D323" s="60">
        <f>EXP(-'Yield curve'!D316*$D$9/100)</f>
        <v>0.77120581154278678</v>
      </c>
      <c r="E323" s="178">
        <f t="shared" si="2"/>
        <v>82.169892612927185</v>
      </c>
      <c r="F323" s="60">
        <f t="shared" si="3"/>
        <v>2.935083109396682</v>
      </c>
      <c r="G323" s="60">
        <f>-F323*(Bonds!X313/100)*(1/(1+(Bonds!D313/100)))</f>
        <v>-1.890813709348137E-3</v>
      </c>
      <c r="H323" s="60">
        <f>-F323*Bonds!$AS$8</f>
        <v>-0.45956815186080069</v>
      </c>
      <c r="I323" s="60">
        <f t="shared" si="4"/>
        <v>-1.4532820999542793</v>
      </c>
    </row>
    <row r="324" spans="1:9">
      <c r="A324" s="193">
        <v>42682</v>
      </c>
      <c r="B324" s="7">
        <f>EXP(-'Yield curve'!B317*$B$9/100)</f>
        <v>0.9134743339009529</v>
      </c>
      <c r="C324" s="7">
        <f>EXP(-'Yield curve'!C317*$C$9/100)</f>
        <v>0.84080122708072336</v>
      </c>
      <c r="D324" s="60">
        <f>EXP(-'Yield curve'!D317*$D$9/100)</f>
        <v>0.77282704544682257</v>
      </c>
      <c r="E324" s="178">
        <f t="shared" si="2"/>
        <v>82.336909757539246</v>
      </c>
      <c r="F324" s="60">
        <f t="shared" si="3"/>
        <v>2.9351991736697802</v>
      </c>
      <c r="G324" s="60">
        <f>-F324*(Bonds!X314/100)*(1/(1+(Bonds!D314/100)))</f>
        <v>2.7030105660463366E-4</v>
      </c>
      <c r="H324" s="60">
        <f>-F324*Bonds!$AS$8</f>
        <v>-0.45958632492149326</v>
      </c>
      <c r="I324" s="60">
        <f t="shared" si="4"/>
        <v>-1.4533395682181243</v>
      </c>
    </row>
    <row r="325" spans="1:9">
      <c r="A325" s="193">
        <v>42681</v>
      </c>
      <c r="B325" s="7">
        <f>EXP(-'Yield curve'!B318*$B$9/100)</f>
        <v>0.91365704703843775</v>
      </c>
      <c r="C325" s="7">
        <f>EXP(-'Yield curve'!C318*$C$9/100)</f>
        <v>0.84096940414328514</v>
      </c>
      <c r="D325" s="60">
        <f>EXP(-'Yield curve'!D318*$D$9/100)</f>
        <v>0.77259523210692804</v>
      </c>
      <c r="E325" s="178">
        <f t="shared" si="2"/>
        <v>82.313966577270108</v>
      </c>
      <c r="F325" s="60">
        <f t="shared" si="3"/>
        <v>2.935168146812233</v>
      </c>
      <c r="G325" s="60">
        <f>-F325*(Bonds!X315/100)*(1/(1+(Bonds!D315/100)))</f>
        <v>2.7027331001954172E-3</v>
      </c>
      <c r="H325" s="60">
        <f>-F325*Bonds!$AS$8</f>
        <v>-0.45958146681184203</v>
      </c>
      <c r="I325" s="60">
        <f t="shared" si="4"/>
        <v>-1.4533242055265037</v>
      </c>
    </row>
    <row r="326" spans="1:9">
      <c r="A326" s="193">
        <v>42677</v>
      </c>
      <c r="B326" s="7">
        <f>EXP(-'Yield curve'!B319*$B$9/100)</f>
        <v>0.91383979672220472</v>
      </c>
      <c r="C326" s="7">
        <f>EXP(-'Yield curve'!C319*$C$9/100)</f>
        <v>0.84012885508371737</v>
      </c>
      <c r="D326" s="60">
        <f>EXP(-'Yield curve'!D319*$D$9/100)</f>
        <v>0.77028091961507916</v>
      </c>
      <c r="E326" s="178">
        <f t="shared" si="2"/>
        <v>82.076591104349916</v>
      </c>
      <c r="F326" s="60">
        <f t="shared" si="3"/>
        <v>2.9349922209820742</v>
      </c>
      <c r="G326" s="60">
        <f>-F326*(Bonds!X316/100)*(1/(1+(Bonds!D316/100)))</f>
        <v>5.400169679820188E-4</v>
      </c>
      <c r="H326" s="60">
        <f>-F326*Bonds!$AS$8</f>
        <v>-0.45955392077460311</v>
      </c>
      <c r="I326" s="60">
        <f t="shared" si="4"/>
        <v>-1.4532370973083168</v>
      </c>
    </row>
    <row r="327" spans="1:9">
      <c r="A327" s="193">
        <v>42676</v>
      </c>
      <c r="B327" s="7">
        <f>EXP(-'Yield curve'!B320*$B$9/100)</f>
        <v>0.9143882651243046</v>
      </c>
      <c r="C327" s="7">
        <f>EXP(-'Yield curve'!C320*$C$9/100)</f>
        <v>0.8404649738450215</v>
      </c>
      <c r="D327" s="60">
        <f>EXP(-'Yield curve'!D320*$D$9/100)</f>
        <v>0.76981888968614964</v>
      </c>
      <c r="E327" s="178">
        <f t="shared" si="2"/>
        <v>82.031233225925916</v>
      </c>
      <c r="F327" s="60">
        <f t="shared" si="3"/>
        <v>2.9349213366878897</v>
      </c>
      <c r="G327" s="60">
        <f>-F327*(Bonds!X317/100)*(1/(1+(Bonds!D317/100)))</f>
        <v>-1.0798091746460476E-3</v>
      </c>
      <c r="H327" s="60">
        <f>-F327*Bonds!$AS$8</f>
        <v>-0.45954282188477269</v>
      </c>
      <c r="I327" s="60">
        <f t="shared" si="4"/>
        <v>-1.4532019995369534</v>
      </c>
    </row>
    <row r="328" spans="1:9">
      <c r="A328" s="193">
        <v>42675</v>
      </c>
      <c r="B328" s="7">
        <f>EXP(-'Yield curve'!B321*$B$9/100)</f>
        <v>0.91420540575782594</v>
      </c>
      <c r="C328" s="7">
        <f>EXP(-'Yield curve'!C321*$C$9/100)</f>
        <v>0.84080122708072336</v>
      </c>
      <c r="D328" s="60">
        <f>EXP(-'Yield curve'!D321*$D$9/100)</f>
        <v>0.77074322684514807</v>
      </c>
      <c r="E328" s="178">
        <f t="shared" si="2"/>
        <v>82.125822403882211</v>
      </c>
      <c r="F328" s="60">
        <f t="shared" si="3"/>
        <v>2.9349970092118016</v>
      </c>
      <c r="G328" s="60">
        <f>-F328*(Bonds!X318/100)*(1/(1+(Bonds!D318/100)))</f>
        <v>8.1017583986342815E-4</v>
      </c>
      <c r="H328" s="60">
        <f>-F328*Bonds!$AS$8</f>
        <v>-0.4595546705039309</v>
      </c>
      <c r="I328" s="60">
        <f t="shared" si="4"/>
        <v>-1.4532394681606211</v>
      </c>
    </row>
    <row r="329" spans="1:9">
      <c r="A329" s="193">
        <v>42674</v>
      </c>
      <c r="B329" s="7">
        <f>EXP(-'Yield curve'!B322*$B$9/100)</f>
        <v>0.91402258295956351</v>
      </c>
      <c r="C329" s="7">
        <f>EXP(-'Yield curve'!C322*$C$9/100)</f>
        <v>0.84029689765843141</v>
      </c>
      <c r="D329" s="60">
        <f>EXP(-'Yield curve'!D322*$D$9/100)</f>
        <v>0.77004986999837</v>
      </c>
      <c r="E329" s="178">
        <f t="shared" si="2"/>
        <v>82.053725701069723</v>
      </c>
      <c r="F329" s="60">
        <f t="shared" si="3"/>
        <v>2.9349610991876567</v>
      </c>
      <c r="G329" s="60">
        <f>-F329*(Bonds!X319/100)*(1/(1+(Bonds!D319/100)))</f>
        <v>2.699807836618153E-4</v>
      </c>
      <c r="H329" s="60">
        <f>-F329*Bonds!$AS$8</f>
        <v>-0.45954904779996836</v>
      </c>
      <c r="I329" s="60">
        <f t="shared" si="4"/>
        <v>-1.4532216876094908</v>
      </c>
    </row>
    <row r="330" spans="1:9">
      <c r="A330" s="193">
        <v>42671</v>
      </c>
      <c r="B330" s="7">
        <f>EXP(-'Yield curve'!B323*$B$9/100)</f>
        <v>0.91475409359116999</v>
      </c>
      <c r="C330" s="7">
        <f>EXP(-'Yield curve'!C323*$C$9/100)</f>
        <v>0.83979287074303177</v>
      </c>
      <c r="D330" s="60">
        <f>EXP(-'Yield curve'!D323*$D$9/100)</f>
        <v>0.76981888968614964</v>
      </c>
      <c r="E330" s="178">
        <f t="shared" si="2"/>
        <v>82.030620676655673</v>
      </c>
      <c r="F330" s="60">
        <f t="shared" si="3"/>
        <v>2.9349193987341122</v>
      </c>
      <c r="G330" s="60">
        <f>-F330*(Bonds!X320/100)*(1/(1+(Bonds!D320/100)))</f>
        <v>-1.3497605770484518E-3</v>
      </c>
      <c r="H330" s="60">
        <f>-F330*Bonds!$AS$8</f>
        <v>-0.45954251844469868</v>
      </c>
      <c r="I330" s="60">
        <f t="shared" si="4"/>
        <v>-1.453201039975186</v>
      </c>
    </row>
    <row r="331" spans="1:9">
      <c r="A331" s="193">
        <v>42670</v>
      </c>
      <c r="B331" s="7">
        <f>EXP(-'Yield curve'!B324*$B$9/100)</f>
        <v>0.91475409359116999</v>
      </c>
      <c r="C331" s="7">
        <f>EXP(-'Yield curve'!C324*$C$9/100)</f>
        <v>0.84063308365021072</v>
      </c>
      <c r="D331" s="60">
        <f>EXP(-'Yield curve'!D324*$D$9/100)</f>
        <v>0.7709744845001153</v>
      </c>
      <c r="E331" s="178">
        <f t="shared" si="2"/>
        <v>82.15017177349452</v>
      </c>
      <c r="F331" s="60">
        <f t="shared" si="3"/>
        <v>2.9349936533743426</v>
      </c>
      <c r="G331" s="60">
        <f>-F331*(Bonds!X321/100)*(1/(1+(Bonds!D321/100)))</f>
        <v>-2.7008315573518723E-4</v>
      </c>
      <c r="H331" s="60">
        <f>-F331*Bonds!$AS$8</f>
        <v>-0.45955414505508957</v>
      </c>
      <c r="I331" s="60">
        <f t="shared" si="4"/>
        <v>-1.4532378065454887</v>
      </c>
    </row>
    <row r="332" spans="1:9">
      <c r="A332" s="193">
        <v>42669</v>
      </c>
      <c r="B332" s="7">
        <f>EXP(-'Yield curve'!B325*$B$9/100)</f>
        <v>0.91502856098729823</v>
      </c>
      <c r="C332" s="7">
        <f>EXP(-'Yield curve'!C325*$C$9/100)</f>
        <v>0.84063308365021072</v>
      </c>
      <c r="D332" s="60">
        <f>EXP(-'Yield curve'!D325*$D$9/100)</f>
        <v>0.77120581154278678</v>
      </c>
      <c r="E332" s="178">
        <f t="shared" si="2"/>
        <v>82.174316066639264</v>
      </c>
      <c r="F332" s="60">
        <f t="shared" si="3"/>
        <v>2.9349993931568834</v>
      </c>
      <c r="G332" s="60">
        <f>-F332*(Bonds!X322/100)*(1/(1+(Bonds!D322/100)))</f>
        <v>-1.8907597784003558E-3</v>
      </c>
      <c r="H332" s="60">
        <f>-F332*Bonds!$AS$8</f>
        <v>-0.45955504377623513</v>
      </c>
      <c r="I332" s="60">
        <f t="shared" si="4"/>
        <v>-1.4532406485512901</v>
      </c>
    </row>
    <row r="333" spans="1:9">
      <c r="A333" s="193">
        <v>42668</v>
      </c>
      <c r="B333" s="7">
        <f>EXP(-'Yield curve'!B326*$B$9/100)</f>
        <v>0.9143882651243046</v>
      </c>
      <c r="C333" s="7">
        <f>EXP(-'Yield curve'!C326*$C$9/100)</f>
        <v>0.84147413719054331</v>
      </c>
      <c r="D333" s="60">
        <f>EXP(-'Yield curve'!D326*$D$9/100)</f>
        <v>0.77282704544682257</v>
      </c>
      <c r="E333" s="178">
        <f t="shared" si="2"/>
        <v>82.340083440205589</v>
      </c>
      <c r="F333" s="60">
        <f t="shared" si="3"/>
        <v>2.9351409287949468</v>
      </c>
      <c r="G333" s="60">
        <f>-F333*(Bonds!X323/100)*(1/(1+(Bonds!D323/100)))</f>
        <v>2.7029569286259178E-4</v>
      </c>
      <c r="H333" s="60">
        <f>-F333*Bonds!$AS$8</f>
        <v>-0.4595772050811055</v>
      </c>
      <c r="I333" s="60">
        <f t="shared" si="4"/>
        <v>-1.4533107287506017</v>
      </c>
    </row>
    <row r="334" spans="1:9">
      <c r="A334" s="193">
        <v>42667</v>
      </c>
      <c r="B334" s="7">
        <f>EXP(-'Yield curve'!B327*$B$9/100)</f>
        <v>0.91420540575782594</v>
      </c>
      <c r="C334" s="7">
        <f>EXP(-'Yield curve'!C327*$C$9/100)</f>
        <v>0.84130585919146594</v>
      </c>
      <c r="D334" s="60">
        <f>EXP(-'Yield curve'!D327*$D$9/100)</f>
        <v>0.77259523210692804</v>
      </c>
      <c r="E334" s="178">
        <f t="shared" si="2"/>
        <v>82.315736204805248</v>
      </c>
      <c r="F334" s="60">
        <f t="shared" si="3"/>
        <v>2.9351347192214923</v>
      </c>
      <c r="G334" s="60">
        <f>-F334*(Bonds!X324/100)*(1/(1+(Bonds!D324/100)))</f>
        <v>5.4054046394501462E-4</v>
      </c>
      <c r="H334" s="60">
        <f>-F334*Bonds!$AS$8</f>
        <v>-0.45957623280124493</v>
      </c>
      <c r="I334" s="60">
        <f t="shared" si="4"/>
        <v>-1.4533076541317194</v>
      </c>
    </row>
    <row r="335" spans="1:9">
      <c r="A335" s="193">
        <v>42664</v>
      </c>
      <c r="B335" s="7">
        <f>EXP(-'Yield curve'!B328*$B$9/100)</f>
        <v>0.91365704703843775</v>
      </c>
      <c r="C335" s="7">
        <f>EXP(-'Yield curve'!C328*$C$9/100)</f>
        <v>0.84029689765843141</v>
      </c>
      <c r="D335" s="60">
        <f>EXP(-'Yield curve'!D328*$D$9/100)</f>
        <v>0.77213181400699638</v>
      </c>
      <c r="E335" s="178">
        <f t="shared" si="2"/>
        <v>82.265352918107368</v>
      </c>
      <c r="F335" s="60">
        <f t="shared" si="3"/>
        <v>2.9351461849463938</v>
      </c>
      <c r="G335" s="60">
        <f>-F335*(Bonds!X325/100)*(1/(1+(Bonds!D325/100)))</f>
        <v>5.4044304639046074E-4</v>
      </c>
      <c r="H335" s="60">
        <f>-F335*Bonds!$AS$8</f>
        <v>-0.45957802807647441</v>
      </c>
      <c r="I335" s="60">
        <f t="shared" si="4"/>
        <v>-1.4533133312904714</v>
      </c>
    </row>
    <row r="336" spans="1:9">
      <c r="A336" s="193">
        <v>42663</v>
      </c>
      <c r="B336" s="7">
        <f>EXP(-'Yield curve'!B329*$B$9/100)</f>
        <v>0.91393118527122819</v>
      </c>
      <c r="C336" s="7">
        <f>EXP(-'Yield curve'!C329*$C$9/100)</f>
        <v>0.84063308365021072</v>
      </c>
      <c r="D336" s="60">
        <f>EXP(-'Yield curve'!D329*$D$9/100)</f>
        <v>0.77166867387452609</v>
      </c>
      <c r="E336" s="178">
        <f t="shared" si="2"/>
        <v>82.219333273044541</v>
      </c>
      <c r="F336" s="60">
        <f t="shared" si="3"/>
        <v>2.9350883703877577</v>
      </c>
      <c r="G336" s="60">
        <f>-F336*(Bonds!X326/100)*(1/(1+(Bonds!D326/100)))</f>
        <v>-2.7016645530078195E-4</v>
      </c>
      <c r="H336" s="60">
        <f>-F336*Bonds!$AS$8</f>
        <v>-0.45956897561394688</v>
      </c>
      <c r="I336" s="60">
        <f t="shared" si="4"/>
        <v>-1.4532847048904509</v>
      </c>
    </row>
    <row r="337" spans="1:9">
      <c r="A337" s="193">
        <v>42662</v>
      </c>
      <c r="B337" s="7">
        <f>EXP(-'Yield curve'!B330*$B$9/100)</f>
        <v>0.91383979672220472</v>
      </c>
      <c r="C337" s="7">
        <f>EXP(-'Yield curve'!C330*$C$9/100)</f>
        <v>0.8404649738450215</v>
      </c>
      <c r="D337" s="60">
        <f>EXP(-'Yield curve'!D330*$D$9/100)</f>
        <v>0.7719002092052516</v>
      </c>
      <c r="E337" s="178">
        <f t="shared" si="2"/>
        <v>82.242430880070117</v>
      </c>
      <c r="F337" s="60">
        <f t="shared" si="3"/>
        <v>2.9351151336667018</v>
      </c>
      <c r="G337" s="60">
        <f>-F337*(Bonds!X327/100)*(1/(1+(Bonds!D327/100)))</f>
        <v>3.2423254721531975E-3</v>
      </c>
      <c r="H337" s="60">
        <f>-F337*Bonds!$AS$8</f>
        <v>-0.45957316614286331</v>
      </c>
      <c r="I337" s="60">
        <f t="shared" si="4"/>
        <v>-1.4532979565064277</v>
      </c>
    </row>
    <row r="338" spans="1:9">
      <c r="A338" s="193">
        <v>42661</v>
      </c>
      <c r="B338" s="7">
        <f>EXP(-'Yield curve'!B331*$B$9/100)</f>
        <v>0.91338299103478227</v>
      </c>
      <c r="C338" s="7">
        <f>EXP(-'Yield curve'!C331*$C$9/100)</f>
        <v>0.83878572370721927</v>
      </c>
      <c r="D338" s="60">
        <f>EXP(-'Yield curve'!D331*$D$9/100)</f>
        <v>0.76912636436857051</v>
      </c>
      <c r="E338" s="178">
        <f t="shared" si="2"/>
        <v>81.955226595078187</v>
      </c>
      <c r="F338" s="60">
        <f t="shared" si="3"/>
        <v>2.9349510259071909</v>
      </c>
      <c r="G338" s="60">
        <f>-F338*(Bonds!X328/100)*(1/(1+(Bonds!D328/100)))</f>
        <v>-5.3976110821280529E-4</v>
      </c>
      <c r="H338" s="60">
        <f>-F338*Bonds!$AS$8</f>
        <v>-0.45954747055029116</v>
      </c>
      <c r="I338" s="60">
        <f t="shared" si="4"/>
        <v>-1.453216699908072</v>
      </c>
    </row>
    <row r="339" spans="1:9">
      <c r="A339" s="193">
        <v>42660</v>
      </c>
      <c r="B339" s="7">
        <f>EXP(-'Yield curve'!B332*$B$9/100)</f>
        <v>0.91338299103478227</v>
      </c>
      <c r="C339" s="7">
        <f>EXP(-'Yield curve'!C332*$C$9/100)</f>
        <v>0.83928914615307471</v>
      </c>
      <c r="D339" s="60">
        <f>EXP(-'Yield curve'!D332*$D$9/100)</f>
        <v>0.76958797865762996</v>
      </c>
      <c r="E339" s="178">
        <f t="shared" si="2"/>
        <v>82.00331809745397</v>
      </c>
      <c r="F339" s="60">
        <f t="shared" si="3"/>
        <v>2.9349768962993847</v>
      </c>
      <c r="G339" s="60">
        <f>-F339*(Bonds!X329/100)*(1/(1+(Bonds!D329/100)))</f>
        <v>-3.5091234849528403E-3</v>
      </c>
      <c r="H339" s="60">
        <f>-F339*Bonds!$AS$8</f>
        <v>-0.45955152127317883</v>
      </c>
      <c r="I339" s="60">
        <f t="shared" si="4"/>
        <v>-1.4532295094185672</v>
      </c>
    </row>
    <row r="340" spans="1:9">
      <c r="A340" s="193">
        <v>42657</v>
      </c>
      <c r="B340" s="7">
        <f>EXP(-'Yield curve'!B333*$B$9/100)</f>
        <v>0.91356568590186693</v>
      </c>
      <c r="C340" s="7">
        <f>EXP(-'Yield curve'!C333*$C$9/100)</f>
        <v>0.84080122708072336</v>
      </c>
      <c r="D340" s="60">
        <f>EXP(-'Yield curve'!D333*$D$9/100)</f>
        <v>0.77259523210692804</v>
      </c>
      <c r="E340" s="178">
        <f t="shared" si="2"/>
        <v>82.313447500871845</v>
      </c>
      <c r="F340" s="60">
        <f t="shared" si="3"/>
        <v>2.9351762639061811</v>
      </c>
      <c r="G340" s="60">
        <f>-F340*(Bonds!X330/100)*(1/(1+(Bonds!D330/100)))</f>
        <v>1.6216443446995608E-3</v>
      </c>
      <c r="H340" s="60">
        <f>-F340*Bonds!$AS$8</f>
        <v>-0.45958273776660724</v>
      </c>
      <c r="I340" s="60">
        <f t="shared" si="4"/>
        <v>-1.4533282246383648</v>
      </c>
    </row>
    <row r="341" spans="1:9">
      <c r="A341" s="193">
        <v>42656</v>
      </c>
      <c r="B341" s="7">
        <f>EXP(-'Yield curve'!B334*$B$9/100)</f>
        <v>0.91356568590186693</v>
      </c>
      <c r="C341" s="7">
        <f>EXP(-'Yield curve'!C334*$C$9/100)</f>
        <v>0.83996084611415756</v>
      </c>
      <c r="D341" s="60">
        <f>EXP(-'Yield curve'!D334*$D$9/100)</f>
        <v>0.77120581154278678</v>
      </c>
      <c r="E341" s="178">
        <f t="shared" si="2"/>
        <v>82.170045841396302</v>
      </c>
      <c r="F341" s="60">
        <f t="shared" si="3"/>
        <v>2.9350835893881357</v>
      </c>
      <c r="G341" s="60">
        <f>-F341*(Bonds!X331/100)*(1/(1+(Bonds!D331/100)))</f>
        <v>-8.1034886509886062E-4</v>
      </c>
      <c r="H341" s="60">
        <f>-F341*Bonds!$AS$8</f>
        <v>-0.45956822701669137</v>
      </c>
      <c r="I341" s="60">
        <f t="shared" si="4"/>
        <v>-1.4532823376180735</v>
      </c>
    </row>
    <row r="342" spans="1:9">
      <c r="A342" s="193">
        <v>42655</v>
      </c>
      <c r="B342" s="7">
        <f>EXP(-'Yield curve'!B335*$B$9/100)</f>
        <v>0.9134743339009529</v>
      </c>
      <c r="C342" s="7">
        <f>EXP(-'Yield curve'!C335*$C$9/100)</f>
        <v>0.83979287074303177</v>
      </c>
      <c r="D342" s="60">
        <f>EXP(-'Yield curve'!D335*$D$9/100)</f>
        <v>0.7719002092052516</v>
      </c>
      <c r="E342" s="178">
        <f t="shared" si="2"/>
        <v>82.240355748223635</v>
      </c>
      <c r="F342" s="60">
        <f t="shared" si="3"/>
        <v>2.9351476166589285</v>
      </c>
      <c r="G342" s="60">
        <f>-F342*(Bonds!X332/100)*(1/(1+(Bonds!D332/100)))</f>
        <v>2.7019677958748647E-4</v>
      </c>
      <c r="H342" s="60">
        <f>-F342*Bonds!$AS$8</f>
        <v>-0.45957825225052978</v>
      </c>
      <c r="I342" s="60">
        <f t="shared" si="4"/>
        <v>-1.4533140401910787</v>
      </c>
    </row>
    <row r="343" spans="1:9">
      <c r="A343" s="193">
        <v>42654</v>
      </c>
      <c r="B343" s="7">
        <f>EXP(-'Yield curve'!B336*$B$9/100)</f>
        <v>0.9134743339009529</v>
      </c>
      <c r="C343" s="7">
        <f>EXP(-'Yield curve'!C336*$C$9/100)</f>
        <v>0.83996084611415756</v>
      </c>
      <c r="D343" s="60">
        <f>EXP(-'Yield curve'!D336*$D$9/100)</f>
        <v>0.77166867387452609</v>
      </c>
      <c r="E343" s="178">
        <f t="shared" si="2"/>
        <v>82.217075095231877</v>
      </c>
      <c r="F343" s="60">
        <f t="shared" si="3"/>
        <v>2.9351251668627962</v>
      </c>
      <c r="G343" s="60">
        <f>-F343*(Bonds!X333/100)*(1/(1+(Bonds!D333/100)))</f>
        <v>-1.8911888961744897E-3</v>
      </c>
      <c r="H343" s="60">
        <f>-F343*Bonds!$AS$8</f>
        <v>-0.45957473711622743</v>
      </c>
      <c r="I343" s="60">
        <f t="shared" si="4"/>
        <v>-1.4533029243604019</v>
      </c>
    </row>
    <row r="344" spans="1:9">
      <c r="A344" s="193">
        <v>42653</v>
      </c>
      <c r="B344" s="7">
        <f>EXP(-'Yield curve'!B337*$B$9/100)</f>
        <v>0.91356568590186693</v>
      </c>
      <c r="C344" s="7">
        <f>EXP(-'Yield curve'!C337*$C$9/100)</f>
        <v>0.84096940414328514</v>
      </c>
      <c r="D344" s="60">
        <f>EXP(-'Yield curve'!D337*$D$9/100)</f>
        <v>0.77329088081078479</v>
      </c>
      <c r="E344" s="178">
        <f t="shared" si="2"/>
        <v>82.384740022790353</v>
      </c>
      <c r="F344" s="60">
        <f t="shared" si="3"/>
        <v>2.9352282771006148</v>
      </c>
      <c r="G344" s="60">
        <f>-F344*(Bonds!X334/100)*(1/(1+(Bonds!D334/100)))</f>
        <v>-1.0814141206965762E-3</v>
      </c>
      <c r="H344" s="60">
        <f>-F344*Bonds!$AS$8</f>
        <v>-0.45959088186568292</v>
      </c>
      <c r="I344" s="60">
        <f t="shared" si="4"/>
        <v>-1.453353978540934</v>
      </c>
    </row>
    <row r="345" spans="1:9">
      <c r="A345" s="193">
        <v>42650</v>
      </c>
      <c r="B345" s="7">
        <f>EXP(-'Yield curve'!B338*$B$9/100)</f>
        <v>0.91356568590186693</v>
      </c>
      <c r="C345" s="7">
        <f>EXP(-'Yield curve'!C338*$C$9/100)</f>
        <v>0.84147413719054331</v>
      </c>
      <c r="D345" s="60">
        <f>EXP(-'Yield curve'!D338*$D$9/100)</f>
        <v>0.7742193868599665</v>
      </c>
      <c r="E345" s="178">
        <f t="shared" si="2"/>
        <v>82.480457105901408</v>
      </c>
      <c r="F345" s="60">
        <f t="shared" si="3"/>
        <v>2.9352912046651753</v>
      </c>
      <c r="G345" s="60">
        <f>-F345*(Bonds!X335/100)*(1/(1+(Bonds!D335/100)))</f>
        <v>0</v>
      </c>
      <c r="H345" s="60">
        <f>-F345*Bonds!$AS$8</f>
        <v>-0.4596007349102027</v>
      </c>
      <c r="I345" s="60">
        <f t="shared" si="4"/>
        <v>-1.4533851366035035</v>
      </c>
    </row>
    <row r="346" spans="1:9">
      <c r="A346" s="193">
        <v>42649</v>
      </c>
      <c r="B346" s="7">
        <f>EXP(-'Yield curve'!B339*$B$9/100)</f>
        <v>0.91320033270301726</v>
      </c>
      <c r="C346" s="7">
        <f>EXP(-'Yield curve'!C339*$C$9/100)</f>
        <v>0.84080122708072336</v>
      </c>
      <c r="D346" s="60">
        <f>EXP(-'Yield curve'!D339*$D$9/100)</f>
        <v>0.7742193868599665</v>
      </c>
      <c r="E346" s="178">
        <f t="shared" si="2"/>
        <v>82.478380579284064</v>
      </c>
      <c r="F346" s="60">
        <f t="shared" si="3"/>
        <v>2.9353236115027053</v>
      </c>
      <c r="G346" s="60">
        <f>-F346*(Bonds!X336/100)*(1/(1+(Bonds!D336/100)))</f>
        <v>-1.3523097813980666E-3</v>
      </c>
      <c r="H346" s="60">
        <f>-F346*Bonds!$AS$8</f>
        <v>-0.45960580909375259</v>
      </c>
      <c r="I346" s="60">
        <f t="shared" si="4"/>
        <v>-1.4534011825807869</v>
      </c>
    </row>
    <row r="347" spans="1:9">
      <c r="A347" s="193">
        <v>42648</v>
      </c>
      <c r="B347" s="7">
        <f>EXP(-'Yield curve'!B340*$B$9/100)</f>
        <v>0.91383979672220472</v>
      </c>
      <c r="C347" s="7">
        <f>EXP(-'Yield curve'!C340*$C$9/100)</f>
        <v>0.84164244884858619</v>
      </c>
      <c r="D347" s="60">
        <f>EXP(-'Yield curve'!D340*$D$9/100)</f>
        <v>0.77538158737272833</v>
      </c>
      <c r="E347" s="178">
        <f t="shared" si="2"/>
        <v>82.599886403159871</v>
      </c>
      <c r="F347" s="60">
        <f t="shared" si="3"/>
        <v>2.9353674161423333</v>
      </c>
      <c r="G347" s="60">
        <f>-F347*(Bonds!X337/100)*(1/(1+(Bonds!D337/100)))</f>
        <v>-2.705906541429133E-3</v>
      </c>
      <c r="H347" s="60">
        <f>-F347*Bonds!$AS$8</f>
        <v>-0.45961266791734512</v>
      </c>
      <c r="I347" s="60">
        <f t="shared" si="4"/>
        <v>-1.4534228720854085</v>
      </c>
    </row>
    <row r="348" spans="1:9">
      <c r="A348" s="193">
        <v>42647</v>
      </c>
      <c r="B348" s="7">
        <f>EXP(-'Yield curve'!B341*$B$9/100)</f>
        <v>0.91411398978812475</v>
      </c>
      <c r="C348" s="7">
        <f>EXP(-'Yield curve'!C341*$C$9/100)</f>
        <v>0.84315876953572544</v>
      </c>
      <c r="D348" s="60">
        <f>EXP(-'Yield curve'!D341*$D$9/100)</f>
        <v>0.77771122484382538</v>
      </c>
      <c r="E348" s="178">
        <f t="shared" si="2"/>
        <v>82.841090452717879</v>
      </c>
      <c r="F348" s="60">
        <f t="shared" si="3"/>
        <v>2.9355057560321063</v>
      </c>
      <c r="G348" s="60">
        <f>-F348*(Bonds!X338/100)*(1/(1+(Bonds!D338/100)))</f>
        <v>-5.4170617383877181E-4</v>
      </c>
      <c r="H348" s="60">
        <f>-F348*Bonds!$AS$8</f>
        <v>-0.45963432883974559</v>
      </c>
      <c r="I348" s="60">
        <f t="shared" si="4"/>
        <v>-1.4534913699364143</v>
      </c>
    </row>
    <row r="349" spans="1:9">
      <c r="A349" s="193">
        <v>42646</v>
      </c>
      <c r="B349" s="7">
        <f>EXP(-'Yield curve'!B342*$B$9/100)</f>
        <v>0.9143882651243046</v>
      </c>
      <c r="C349" s="7">
        <f>EXP(-'Yield curve'!C342*$C$9/100)</f>
        <v>0.84349610050523594</v>
      </c>
      <c r="D349" s="60">
        <f>EXP(-'Yield curve'!D342*$D$9/100)</f>
        <v>0.77817799159475398</v>
      </c>
      <c r="E349" s="178">
        <f t="shared" si="2"/>
        <v>82.889923873923991</v>
      </c>
      <c r="F349" s="60">
        <f t="shared" si="3"/>
        <v>2.9355223770064405</v>
      </c>
      <c r="G349" s="60">
        <f>-F349*(Bonds!X339/100)*(1/(1+(Bonds!D339/100)))</f>
        <v>2.7090461212684407E-3</v>
      </c>
      <c r="H349" s="60">
        <f>-F349*Bonds!$AS$8</f>
        <v>-0.4596369313113528</v>
      </c>
      <c r="I349" s="60">
        <f t="shared" si="4"/>
        <v>-1.453499599674239</v>
      </c>
    </row>
    <row r="350" spans="1:9">
      <c r="A350" s="193">
        <v>42643</v>
      </c>
      <c r="B350" s="7">
        <f>EXP(-'Yield curve'!B343*$B$9/100)</f>
        <v>0.91429683086958102</v>
      </c>
      <c r="C350" s="7">
        <f>EXP(-'Yield curve'!C343*$C$9/100)</f>
        <v>0.84231603220508311</v>
      </c>
      <c r="D350" s="60">
        <f>EXP(-'Yield curve'!D343*$D$9/100)</f>
        <v>0.77584695592175568</v>
      </c>
      <c r="E350" s="178">
        <f t="shared" si="2"/>
        <v>82.649615230168408</v>
      </c>
      <c r="F350" s="60">
        <f t="shared" si="3"/>
        <v>2.9353678855852841</v>
      </c>
      <c r="G350" s="60">
        <f>-F350*(Bonds!X340/100)*(1/(1+(Bonds!D340/100)))</f>
        <v>0</v>
      </c>
      <c r="H350" s="60">
        <f>-F350*Bonds!$AS$8</f>
        <v>-0.45961274142157693</v>
      </c>
      <c r="I350" s="60">
        <f t="shared" si="4"/>
        <v>-1.4534231045261987</v>
      </c>
    </row>
    <row r="351" spans="1:9">
      <c r="A351" s="193">
        <v>42642</v>
      </c>
      <c r="B351" s="7">
        <f>EXP(-'Yield curve'!B344*$B$9/100)</f>
        <v>0.91402258295956351</v>
      </c>
      <c r="C351" s="7">
        <f>EXP(-'Yield curve'!C344*$C$9/100)</f>
        <v>0.84197917316849991</v>
      </c>
      <c r="D351" s="60">
        <f>EXP(-'Yield curve'!D344*$D$9/100)</f>
        <v>0.77584695592175568</v>
      </c>
      <c r="E351" s="178">
        <f t="shared" si="2"/>
        <v>82.648393016275207</v>
      </c>
      <c r="F351" s="60">
        <f t="shared" si="3"/>
        <v>2.9353883544097021</v>
      </c>
      <c r="G351" s="60">
        <f>-F351*(Bonds!X341/100)*(1/(1+(Bonds!D341/100)))</f>
        <v>1.6238548890335459E-3</v>
      </c>
      <c r="H351" s="60">
        <f>-F351*Bonds!$AS$8</f>
        <v>-0.45961594638016173</v>
      </c>
      <c r="I351" s="60">
        <f t="shared" si="4"/>
        <v>-1.4534332394951333</v>
      </c>
    </row>
    <row r="352" spans="1:9">
      <c r="A352" s="193">
        <v>42641</v>
      </c>
      <c r="B352" s="7">
        <f>EXP(-'Yield curve'!B345*$B$9/100)</f>
        <v>0.91329165730244144</v>
      </c>
      <c r="C352" s="7">
        <f>EXP(-'Yield curve'!C345*$C$9/100)</f>
        <v>0.84080122708072336</v>
      </c>
      <c r="D352" s="60">
        <f>EXP(-'Yield curve'!D345*$D$9/100)</f>
        <v>0.77445168751938109</v>
      </c>
      <c r="E352" s="178">
        <f t="shared" si="2"/>
        <v>82.502257895743199</v>
      </c>
      <c r="F352" s="60">
        <f t="shared" si="3"/>
        <v>2.9353379020230856</v>
      </c>
      <c r="G352" s="60">
        <f>-F352*(Bonds!X342/100)*(1/(1+(Bonds!D342/100)))</f>
        <v>8.1146458773217751E-4</v>
      </c>
      <c r="H352" s="60">
        <f>-F352*Bonds!$AS$8</f>
        <v>-0.45960804666856581</v>
      </c>
      <c r="I352" s="60">
        <f t="shared" si="4"/>
        <v>-1.4534082584136316</v>
      </c>
    </row>
    <row r="353" spans="1:9">
      <c r="A353" s="193">
        <v>42640</v>
      </c>
      <c r="B353" s="7">
        <f>EXP(-'Yield curve'!B346*$B$9/100)</f>
        <v>0.91283512561622293</v>
      </c>
      <c r="C353" s="7">
        <f>EXP(-'Yield curve'!C346*$C$9/100)</f>
        <v>0.84012885508371737</v>
      </c>
      <c r="D353" s="60">
        <f>EXP(-'Yield curve'!D346*$D$9/100)</f>
        <v>0.77375499455947239</v>
      </c>
      <c r="E353" s="178">
        <f t="shared" si="2"/>
        <v>82.428937406466062</v>
      </c>
      <c r="F353" s="60">
        <f t="shared" si="3"/>
        <v>2.9353188530583423</v>
      </c>
      <c r="G353" s="60">
        <f>-F353*(Bonds!X343/100)*(1/(1+(Bonds!D343/100)))</f>
        <v>-2.7041168614083845E-4</v>
      </c>
      <c r="H353" s="60">
        <f>-F353*Bonds!$AS$8</f>
        <v>-0.45960506402814455</v>
      </c>
      <c r="I353" s="60">
        <f t="shared" si="4"/>
        <v>-1.4533988264764592</v>
      </c>
    </row>
    <row r="354" spans="1:9">
      <c r="A354" s="193">
        <v>42639</v>
      </c>
      <c r="B354" s="7">
        <f>EXP(-'Yield curve'!B347*$B$9/100)</f>
        <v>0.91301771089926576</v>
      </c>
      <c r="C354" s="7">
        <f>EXP(-'Yield curve'!C347*$C$9/100)</f>
        <v>0.8404649738450215</v>
      </c>
      <c r="D354" s="60">
        <f>EXP(-'Yield curve'!D347*$D$9/100)</f>
        <v>0.77398715588029721</v>
      </c>
      <c r="E354" s="178">
        <f t="shared" si="2"/>
        <v>82.453655269278883</v>
      </c>
      <c r="F354" s="60">
        <f t="shared" si="3"/>
        <v>2.9353212325897444</v>
      </c>
      <c r="G354" s="60">
        <f>-F354*(Bonds!X344/100)*(1/(1+(Bonds!D344/100)))</f>
        <v>-1.8930577324606389E-3</v>
      </c>
      <c r="H354" s="60">
        <f>-F354*Bonds!$AS$8</f>
        <v>-0.45960543660936559</v>
      </c>
      <c r="I354" s="60">
        <f t="shared" si="4"/>
        <v>-1.453400004681731</v>
      </c>
    </row>
    <row r="355" spans="1:9">
      <c r="A355" s="193">
        <v>42636</v>
      </c>
      <c r="B355" s="7">
        <f>EXP(-'Yield curve'!B348*$B$9/100)</f>
        <v>0.91310901723559645</v>
      </c>
      <c r="C355" s="7">
        <f>EXP(-'Yield curve'!C348*$C$9/100)</f>
        <v>0.84130585919146594</v>
      </c>
      <c r="D355" s="60">
        <f>EXP(-'Yield curve'!D348*$D$9/100)</f>
        <v>0.77561423674460106</v>
      </c>
      <c r="E355" s="178">
        <f t="shared" si="2"/>
        <v>82.621481900803431</v>
      </c>
      <c r="F355" s="60">
        <f t="shared" si="3"/>
        <v>2.935427837112258</v>
      </c>
      <c r="G355" s="60">
        <f>-F355*(Bonds!X345/100)*(1/(1+(Bonds!D345/100)))</f>
        <v>-2.7062117056441364E-4</v>
      </c>
      <c r="H355" s="60">
        <f>-F355*Bonds!$AS$8</f>
        <v>-0.45962212848539274</v>
      </c>
      <c r="I355" s="60">
        <f t="shared" si="4"/>
        <v>-1.4534527890283981</v>
      </c>
    </row>
    <row r="356" spans="1:9">
      <c r="A356" s="193">
        <v>42635</v>
      </c>
      <c r="B356" s="7">
        <f>EXP(-'Yield curve'!B349*$B$9/100)</f>
        <v>0.91320033270301726</v>
      </c>
      <c r="C356" s="7">
        <f>EXP(-'Yield curve'!C349*$C$9/100)</f>
        <v>0.84147413719054331</v>
      </c>
      <c r="D356" s="60">
        <f>EXP(-'Yield curve'!D349*$D$9/100)</f>
        <v>0.77584695592175568</v>
      </c>
      <c r="E356" s="178">
        <f t="shared" si="2"/>
        <v>82.645738443806195</v>
      </c>
      <c r="F356" s="60">
        <f t="shared" si="3"/>
        <v>2.9354382971746196</v>
      </c>
      <c r="G356" s="60">
        <f>-F356*(Bonds!X346/100)*(1/(1+(Bonds!D346/100)))</f>
        <v>1.6238825173379443E-3</v>
      </c>
      <c r="H356" s="60">
        <f>-F356*Bonds!$AS$8</f>
        <v>-0.45962376629643548</v>
      </c>
      <c r="I356" s="60">
        <f t="shared" si="4"/>
        <v>-1.4534579682416702</v>
      </c>
    </row>
    <row r="357" spans="1:9">
      <c r="A357" s="193">
        <v>42634</v>
      </c>
      <c r="B357" s="7">
        <f>EXP(-'Yield curve'!B350*$B$9/100)</f>
        <v>0.91338299103478227</v>
      </c>
      <c r="C357" s="7">
        <f>EXP(-'Yield curve'!C350*$C$9/100)</f>
        <v>0.84096940414328514</v>
      </c>
      <c r="D357" s="60">
        <f>EXP(-'Yield curve'!D350*$D$9/100)</f>
        <v>0.77445168751938109</v>
      </c>
      <c r="E357" s="178">
        <f t="shared" si="2"/>
        <v>82.502776917333009</v>
      </c>
      <c r="F357" s="60">
        <f t="shared" si="3"/>
        <v>2.9353298037740987</v>
      </c>
      <c r="G357" s="60">
        <f>-F357*(Bonds!X347/100)*(1/(1+(Bonds!D347/100)))</f>
        <v>3.7868242953222955E-3</v>
      </c>
      <c r="H357" s="60">
        <f>-F357*Bonds!$AS$8</f>
        <v>-0.45960677866449867</v>
      </c>
      <c r="I357" s="60">
        <f t="shared" si="4"/>
        <v>-1.4534042486326972</v>
      </c>
    </row>
    <row r="358" spans="1:9">
      <c r="A358" s="193">
        <v>42633</v>
      </c>
      <c r="B358" s="7">
        <f>EXP(-'Yield curve'!B351*$B$9/100)</f>
        <v>0.9123788221387904</v>
      </c>
      <c r="C358" s="7">
        <f>EXP(-'Yield curve'!C351*$C$9/100)</f>
        <v>0.83828260322423342</v>
      </c>
      <c r="D358" s="60">
        <f>EXP(-'Yield curve'!D351*$D$9/100)</f>
        <v>0.77120581154278678</v>
      </c>
      <c r="E358" s="178">
        <f t="shared" si="2"/>
        <v>82.164315628090293</v>
      </c>
      <c r="F358" s="60">
        <f t="shared" si="3"/>
        <v>2.935177692964527</v>
      </c>
      <c r="G358" s="60">
        <f>-F358*(Bonds!X348/100)*(1/(1+(Bonds!D348/100)))</f>
        <v>-1.6207496924155445E-3</v>
      </c>
      <c r="H358" s="60">
        <f>-F358*Bonds!$AS$8</f>
        <v>-0.45958296152507622</v>
      </c>
      <c r="I358" s="60">
        <f t="shared" si="4"/>
        <v>-1.4533289322247724</v>
      </c>
    </row>
    <row r="359" spans="1:9">
      <c r="A359" s="193">
        <v>42632</v>
      </c>
      <c r="B359" s="7">
        <f>EXP(-'Yield curve'!B352*$B$9/100)</f>
        <v>0.91320033270301726</v>
      </c>
      <c r="C359" s="7">
        <f>EXP(-'Yield curve'!C352*$C$9/100)</f>
        <v>0.83928914615307471</v>
      </c>
      <c r="D359" s="60">
        <f>EXP(-'Yield curve'!D352*$D$9/100)</f>
        <v>0.77259523210692804</v>
      </c>
      <c r="E359" s="178">
        <f t="shared" si="2"/>
        <v>82.309692632618848</v>
      </c>
      <c r="F359" s="60">
        <f t="shared" si="3"/>
        <v>2.9352278030375558</v>
      </c>
      <c r="G359" s="60">
        <f>-F359*(Bonds!X349/100)*(1/(1+(Bonds!D349/100)))</f>
        <v>-2.162230425810356E-3</v>
      </c>
      <c r="H359" s="60">
        <f>-F359*Bonds!$AS$8</f>
        <v>-0.45959080763804583</v>
      </c>
      <c r="I359" s="60">
        <f t="shared" si="4"/>
        <v>-1.4533537438125355</v>
      </c>
    </row>
    <row r="360" spans="1:9">
      <c r="A360" s="193">
        <v>42629</v>
      </c>
      <c r="B360" s="7">
        <f>EXP(-'Yield curve'!B353*$B$9/100)</f>
        <v>0.91338299103478227</v>
      </c>
      <c r="C360" s="7">
        <f>EXP(-'Yield curve'!C353*$C$9/100)</f>
        <v>0.8404649738450215</v>
      </c>
      <c r="D360" s="60">
        <f>EXP(-'Yield curve'!D353*$D$9/100)</f>
        <v>0.77445168751938109</v>
      </c>
      <c r="E360" s="178">
        <f t="shared" si="2"/>
        <v>82.501768056736481</v>
      </c>
      <c r="F360" s="60">
        <f t="shared" si="3"/>
        <v>2.9353412413154509</v>
      </c>
      <c r="G360" s="60">
        <f>-F360*(Bonds!X350/100)*(1/(1+(Bonds!D350/100)))</f>
        <v>-3.7868390507202316E-3</v>
      </c>
      <c r="H360" s="60">
        <f>-F360*Bonds!$AS$8</f>
        <v>-0.45960856952681672</v>
      </c>
      <c r="I360" s="60">
        <f t="shared" si="4"/>
        <v>-1.453409911836598</v>
      </c>
    </row>
    <row r="361" spans="1:9">
      <c r="A361" s="193">
        <v>42628</v>
      </c>
      <c r="B361" s="7">
        <f>EXP(-'Yield curve'!B354*$B$9/100)</f>
        <v>0.91502856098729823</v>
      </c>
      <c r="C361" s="7">
        <f>EXP(-'Yield curve'!C354*$C$9/100)</f>
        <v>0.84299015464386962</v>
      </c>
      <c r="D361" s="60">
        <f>EXP(-'Yield curve'!D354*$D$9/100)</f>
        <v>0.77771122484382538</v>
      </c>
      <c r="E361" s="178">
        <f t="shared" si="2"/>
        <v>82.842582365332518</v>
      </c>
      <c r="F361" s="60">
        <f t="shared" si="3"/>
        <v>2.9354668287661427</v>
      </c>
      <c r="G361" s="60">
        <f>-F361*(Bonds!X351/100)*(1/(1+(Bonds!D351/100)))</f>
        <v>-5.4169899036101506E-4</v>
      </c>
      <c r="H361" s="60">
        <f>-F361*Bonds!$AS$8</f>
        <v>-0.45962823370342099</v>
      </c>
      <c r="I361" s="60">
        <f t="shared" si="4"/>
        <v>-1.4534720954229792</v>
      </c>
    </row>
    <row r="362" spans="1:9">
      <c r="A362" s="193">
        <v>42627</v>
      </c>
      <c r="B362" s="7">
        <f>EXP(-'Yield curve'!B355*$B$9/100)</f>
        <v>0.91521158500128696</v>
      </c>
      <c r="C362" s="7">
        <f>EXP(-'Yield curve'!C355*$C$9/100)</f>
        <v>0.84332741815393231</v>
      </c>
      <c r="D362" s="60">
        <f>EXP(-'Yield curve'!D355*$D$9/100)</f>
        <v>0.77817799159475398</v>
      </c>
      <c r="E362" s="178">
        <f t="shared" si="2"/>
        <v>82.891233148975346</v>
      </c>
      <c r="F362" s="60">
        <f t="shared" si="3"/>
        <v>2.9354877352747031</v>
      </c>
      <c r="G362" s="60">
        <f>-F362*(Bonds!X352/100)*(1/(1+(Bonds!D352/100)))</f>
        <v>1.6254084912927617E-3</v>
      </c>
      <c r="H362" s="60">
        <f>-F362*Bonds!$AS$8</f>
        <v>-0.45963150719352086</v>
      </c>
      <c r="I362" s="60">
        <f t="shared" si="4"/>
        <v>-1.4534824471075929</v>
      </c>
    </row>
    <row r="363" spans="1:9">
      <c r="A363" s="193">
        <v>42626</v>
      </c>
      <c r="B363" s="7">
        <f>EXP(-'Yield curve'!B356*$B$9/100)</f>
        <v>0.91484557357445195</v>
      </c>
      <c r="C363" s="7">
        <f>EXP(-'Yield curve'!C356*$C$9/100)</f>
        <v>0.84248451225896792</v>
      </c>
      <c r="D363" s="60">
        <f>EXP(-'Yield curve'!D356*$D$9/100)</f>
        <v>0.77677853110218098</v>
      </c>
      <c r="E363" s="178">
        <f t="shared" si="2"/>
        <v>82.746070344089304</v>
      </c>
      <c r="F363" s="60">
        <f t="shared" si="3"/>
        <v>2.9354126268886014</v>
      </c>
      <c r="G363" s="60">
        <f>-F363*(Bonds!X353/100)*(1/(1+(Bonds!D353/100)))</f>
        <v>1.0829782796121265E-3</v>
      </c>
      <c r="H363" s="60">
        <f>-F363*Bonds!$AS$8</f>
        <v>-0.45961974690568458</v>
      </c>
      <c r="I363" s="60">
        <f t="shared" si="4"/>
        <v>-1.4534452578120911</v>
      </c>
    </row>
    <row r="364" spans="1:9">
      <c r="A364" s="193">
        <v>42625</v>
      </c>
      <c r="B364" s="7">
        <f>EXP(-'Yield curve'!B357*$B$9/100)</f>
        <v>0.91420540575782594</v>
      </c>
      <c r="C364" s="7">
        <f>EXP(-'Yield curve'!C357*$C$9/100)</f>
        <v>0.84147413719054331</v>
      </c>
      <c r="D364" s="60">
        <f>EXP(-'Yield curve'!D357*$D$9/100)</f>
        <v>0.77584695592175568</v>
      </c>
      <c r="E364" s="178">
        <f t="shared" si="2"/>
        <v>82.647748589915821</v>
      </c>
      <c r="F364" s="60">
        <f t="shared" si="3"/>
        <v>2.9353912237354773</v>
      </c>
      <c r="G364" s="60">
        <f>-F364*(Bonds!X354/100)*(1/(1+(Bonds!D354/100)))</f>
        <v>5.4128549211422E-4</v>
      </c>
      <c r="H364" s="60">
        <f>-F364*Bonds!$AS$8</f>
        <v>-0.4596163956521907</v>
      </c>
      <c r="I364" s="60">
        <f t="shared" si="4"/>
        <v>-1.4534346602180337</v>
      </c>
    </row>
    <row r="365" spans="1:9">
      <c r="A365" s="193">
        <v>42622</v>
      </c>
      <c r="B365" s="7">
        <f>EXP(-'Yield curve'!B358*$B$9/100)</f>
        <v>0.91402258295956351</v>
      </c>
      <c r="C365" s="7">
        <f>EXP(-'Yield curve'!C358*$C$9/100)</f>
        <v>0.84113761484462324</v>
      </c>
      <c r="D365" s="60">
        <f>EXP(-'Yield curve'!D358*$D$9/100)</f>
        <v>0.77538158737272833</v>
      </c>
      <c r="E365" s="178">
        <f t="shared" si="2"/>
        <v>82.599242307626668</v>
      </c>
      <c r="F365" s="60">
        <f t="shared" si="3"/>
        <v>2.9353702841286888</v>
      </c>
      <c r="G365" s="60">
        <f>-F365*(Bonds!X355/100)*(1/(1+(Bonds!D355/100)))</f>
        <v>-3.2470910222662758E-3</v>
      </c>
      <c r="H365" s="60">
        <f>-F365*Bonds!$AS$8</f>
        <v>-0.45961311697965096</v>
      </c>
      <c r="I365" s="60">
        <f t="shared" si="4"/>
        <v>-1.4534242921451064</v>
      </c>
    </row>
    <row r="366" spans="1:9">
      <c r="A366" s="193">
        <v>42621</v>
      </c>
      <c r="B366" s="7">
        <f>EXP(-'Yield curve'!B359*$B$9/100)</f>
        <v>0.91411398978812475</v>
      </c>
      <c r="C366" s="7">
        <f>EXP(-'Yield curve'!C359*$C$9/100)</f>
        <v>0.84265302601223335</v>
      </c>
      <c r="D366" s="60">
        <f>EXP(-'Yield curve'!D359*$D$9/100)</f>
        <v>0.77817799159475398</v>
      </c>
      <c r="E366" s="178">
        <f t="shared" si="2"/>
        <v>82.887689174265617</v>
      </c>
      <c r="F366" s="60">
        <f t="shared" si="3"/>
        <v>2.9355542172258384</v>
      </c>
      <c r="G366" s="60">
        <f>-F366*(Bonds!X356/100)*(1/(1+(Bonds!D356/100)))</f>
        <v>1.6254453030043537E-3</v>
      </c>
      <c r="H366" s="60">
        <f>-F366*Bonds!$AS$8</f>
        <v>-0.4596419167752181</v>
      </c>
      <c r="I366" s="60">
        <f t="shared" si="4"/>
        <v>-1.4535153650952457</v>
      </c>
    </row>
    <row r="367" spans="1:9">
      <c r="A367" s="193">
        <v>42620</v>
      </c>
      <c r="B367" s="7">
        <f>EXP(-'Yield curve'!B360*$B$9/100)</f>
        <v>0.91420540575782594</v>
      </c>
      <c r="C367" s="7">
        <f>EXP(-'Yield curve'!C360*$C$9/100)</f>
        <v>0.84197917316849991</v>
      </c>
      <c r="D367" s="60">
        <f>EXP(-'Yield curve'!D360*$D$9/100)</f>
        <v>0.77677853110218098</v>
      </c>
      <c r="E367" s="178">
        <f t="shared" si="2"/>
        <v>82.743779330275103</v>
      </c>
      <c r="F367" s="60">
        <f t="shared" si="3"/>
        <v>2.9354540001363687</v>
      </c>
      <c r="G367" s="60">
        <f>-F367*(Bonds!X357/100)*(1/(1+(Bonds!D357/100)))</f>
        <v>1.3537419295962044E-3</v>
      </c>
      <c r="H367" s="60">
        <f>-F367*Bonds!$AS$8</f>
        <v>-0.45962622502787198</v>
      </c>
      <c r="I367" s="60">
        <f t="shared" si="4"/>
        <v>-1.4534657434331641</v>
      </c>
    </row>
    <row r="368" spans="1:9">
      <c r="A368" s="193">
        <v>42619</v>
      </c>
      <c r="B368" s="7">
        <f>EXP(-'Yield curve'!B361*$B$9/100)</f>
        <v>0.91383979672220472</v>
      </c>
      <c r="C368" s="7">
        <f>EXP(-'Yield curve'!C361*$C$9/100)</f>
        <v>0.84147413719054331</v>
      </c>
      <c r="D368" s="60">
        <f>EXP(-'Yield curve'!D361*$D$9/100)</f>
        <v>0.77561423674460106</v>
      </c>
      <c r="E368" s="178">
        <f t="shared" si="2"/>
        <v>82.623280015774796</v>
      </c>
      <c r="F368" s="60">
        <f t="shared" si="3"/>
        <v>2.9353897901384371</v>
      </c>
      <c r="G368" s="60">
        <f>-F368*(Bonds!X358/100)*(1/(1+(Bonds!D358/100)))</f>
        <v>1.894323640727263E-3</v>
      </c>
      <c r="H368" s="60">
        <f>-F368*Bonds!$AS$8</f>
        <v>-0.45961617118306403</v>
      </c>
      <c r="I368" s="60">
        <f t="shared" si="4"/>
        <v>-1.453433950384329</v>
      </c>
    </row>
    <row r="369" spans="1:9">
      <c r="A369" s="193">
        <v>42618</v>
      </c>
      <c r="B369" s="7">
        <f>EXP(-'Yield curve'!B362*$B$9/100)</f>
        <v>0.91374841731157908</v>
      </c>
      <c r="C369" s="7">
        <f>EXP(-'Yield curve'!C362*$C$9/100)</f>
        <v>0.83996084611415756</v>
      </c>
      <c r="D369" s="60">
        <f>EXP(-'Yield curve'!D362*$D$9/100)</f>
        <v>0.77398715588029721</v>
      </c>
      <c r="E369" s="178">
        <f t="shared" si="2"/>
        <v>82.454108426641781</v>
      </c>
      <c r="F369" s="60">
        <f t="shared" si="3"/>
        <v>2.9352983682284188</v>
      </c>
      <c r="G369" s="60">
        <f>-F369*(Bonds!X359/100)*(1/(1+(Bonds!D359/100)))</f>
        <v>1.8930429866960581E-3</v>
      </c>
      <c r="H369" s="60">
        <f>-F369*Bonds!$AS$8</f>
        <v>-0.45960185656345676</v>
      </c>
      <c r="I369" s="60">
        <f t="shared" si="4"/>
        <v>-1.4533886835825311</v>
      </c>
    </row>
    <row r="370" spans="1:9">
      <c r="A370" s="193">
        <v>42615</v>
      </c>
      <c r="B370" s="7">
        <f>EXP(-'Yield curve'!B363*$B$9/100)</f>
        <v>0.91402258295956351</v>
      </c>
      <c r="C370" s="7">
        <f>EXP(-'Yield curve'!C363*$C$9/100)</f>
        <v>0.83912130510850802</v>
      </c>
      <c r="D370" s="60">
        <f>EXP(-'Yield curve'!D363*$D$9/100)</f>
        <v>0.77236348830060497</v>
      </c>
      <c r="E370" s="178">
        <f t="shared" si="2"/>
        <v>82.287363582797852</v>
      </c>
      <c r="F370" s="60">
        <f t="shared" si="3"/>
        <v>2.9351743364983633</v>
      </c>
      <c r="G370" s="60">
        <f>-F370*(Bonds!X360/100)*(1/(1+(Bonds!D360/100)))</f>
        <v>1.6214939709962549E-3</v>
      </c>
      <c r="H370" s="60">
        <f>-F370*Bonds!$AS$8</f>
        <v>-0.45958243597779386</v>
      </c>
      <c r="I370" s="60">
        <f t="shared" si="4"/>
        <v>-1.453327270298342</v>
      </c>
    </row>
    <row r="371" spans="1:9">
      <c r="A371" s="193">
        <v>42614</v>
      </c>
      <c r="B371" s="7">
        <f>EXP(-'Yield curve'!B364*$B$9/100)</f>
        <v>0.91411398978812475</v>
      </c>
      <c r="C371" s="7">
        <f>EXP(-'Yield curve'!C364*$C$9/100)</f>
        <v>0.83828260322423342</v>
      </c>
      <c r="D371" s="60">
        <f>EXP(-'Yield curve'!D364*$D$9/100)</f>
        <v>0.7709744845001153</v>
      </c>
      <c r="E371" s="178">
        <f t="shared" si="2"/>
        <v>82.144190605036471</v>
      </c>
      <c r="F371" s="60">
        <f t="shared" si="3"/>
        <v>2.9350773179902272</v>
      </c>
      <c r="G371" s="60">
        <f>-F371*(Bonds!X361/100)*(1/(1+(Bonds!D361/100)))</f>
        <v>2.7009085469680358E-4</v>
      </c>
      <c r="H371" s="60">
        <f>-F371*Bonds!$AS$8</f>
        <v>-0.45956724505650864</v>
      </c>
      <c r="I371" s="60">
        <f t="shared" si="4"/>
        <v>-1.4532792323873245</v>
      </c>
    </row>
    <row r="372" spans="1:9">
      <c r="A372" s="193">
        <v>42613</v>
      </c>
      <c r="B372" s="7">
        <f>EXP(-'Yield curve'!B365*$B$9/100)</f>
        <v>0.91383979672220472</v>
      </c>
      <c r="C372" s="7">
        <f>EXP(-'Yield curve'!C365*$C$9/100)</f>
        <v>0.83811496346812309</v>
      </c>
      <c r="D372" s="60">
        <f>EXP(-'Yield curve'!D365*$D$9/100)</f>
        <v>0.77074322684514807</v>
      </c>
      <c r="E372" s="178">
        <f t="shared" si="2"/>
        <v>82.119718658585768</v>
      </c>
      <c r="F372" s="60">
        <f t="shared" si="3"/>
        <v>2.9350754094032969</v>
      </c>
      <c r="G372" s="60">
        <f>-F372*(Bonds!X362/100)*(1/(1+(Bonds!D362/100)))</f>
        <v>2.430592444297905E-3</v>
      </c>
      <c r="H372" s="60">
        <f>-F372*Bonds!$AS$8</f>
        <v>-0.45956694621462391</v>
      </c>
      <c r="I372" s="60">
        <f t="shared" si="4"/>
        <v>-1.4532782873663084</v>
      </c>
    </row>
    <row r="373" spans="1:9">
      <c r="A373" s="193">
        <v>42612</v>
      </c>
      <c r="B373" s="7">
        <f>EXP(-'Yield curve'!B366*$B$9/100)</f>
        <v>0.91329165730244144</v>
      </c>
      <c r="C373" s="7">
        <f>EXP(-'Yield curve'!C366*$C$9/100)</f>
        <v>0.83677505174180289</v>
      </c>
      <c r="D373" s="60">
        <f>EXP(-'Yield curve'!D366*$D$9/100)</f>
        <v>0.7686650269650106</v>
      </c>
      <c r="E373" s="178">
        <f t="shared" si="2"/>
        <v>81.903966168519574</v>
      </c>
      <c r="F373" s="60">
        <f t="shared" si="3"/>
        <v>2.9349638731568439</v>
      </c>
      <c r="G373" s="60">
        <f>-F373*(Bonds!X363/100)*(1/(1+(Bonds!D363/100)))</f>
        <v>5.3966422233277223E-4</v>
      </c>
      <c r="H373" s="60">
        <f>-F373*Bonds!$AS$8</f>
        <v>-0.45954948214129537</v>
      </c>
      <c r="I373" s="60">
        <f t="shared" si="4"/>
        <v>-1.453223061117366</v>
      </c>
    </row>
    <row r="374" spans="1:9">
      <c r="A374" s="193">
        <v>42611</v>
      </c>
      <c r="B374" s="7">
        <f>EXP(-'Yield curve'!B367*$B$9/100)</f>
        <v>0.91301771089926576</v>
      </c>
      <c r="C374" s="7">
        <f>EXP(-'Yield curve'!C367*$C$9/100)</f>
        <v>0.83644040865418567</v>
      </c>
      <c r="D374" s="60">
        <f>EXP(-'Yield curve'!D367*$D$9/100)</f>
        <v>0.76820396628086862</v>
      </c>
      <c r="E374" s="178">
        <f t="shared" si="2"/>
        <v>81.855720799755503</v>
      </c>
      <c r="F374" s="60">
        <f t="shared" si="3"/>
        <v>2.9349471043822102</v>
      </c>
      <c r="G374" s="60">
        <f>-F374*(Bonds!X364/100)*(1/(1+(Bonds!D364/100)))</f>
        <v>0</v>
      </c>
      <c r="H374" s="60">
        <f>-F374*Bonds!$AS$8</f>
        <v>-0.45954685652747795</v>
      </c>
      <c r="I374" s="60">
        <f t="shared" si="4"/>
        <v>-1.4532147581974471</v>
      </c>
    </row>
    <row r="375" spans="1:9">
      <c r="A375" s="193">
        <v>42608</v>
      </c>
      <c r="B375" s="7">
        <f>EXP(-'Yield curve'!B368*$B$9/100)</f>
        <v>0.91292641369311223</v>
      </c>
      <c r="C375" s="7">
        <f>EXP(-'Yield curve'!C368*$C$9/100)</f>
        <v>0.83627313730014774</v>
      </c>
      <c r="D375" s="60">
        <f>EXP(-'Yield curve'!D368*$D$9/100)</f>
        <v>0.76820396628086862</v>
      </c>
      <c r="E375" s="178">
        <f t="shared" si="2"/>
        <v>81.85520366263512</v>
      </c>
      <c r="F375" s="60">
        <f t="shared" si="3"/>
        <v>2.9349552418033609</v>
      </c>
      <c r="G375" s="60">
        <f>-F375*(Bonds!X365/100)*(1/(1+(Bonds!D365/100)))</f>
        <v>8.0934513516043888E-4</v>
      </c>
      <c r="H375" s="60">
        <f>-F375*Bonds!$AS$8</f>
        <v>-0.45954813066502692</v>
      </c>
      <c r="I375" s="60">
        <f t="shared" si="4"/>
        <v>-1.453218787374154</v>
      </c>
    </row>
    <row r="376" spans="1:9">
      <c r="A376" s="193">
        <v>42607</v>
      </c>
      <c r="B376" s="7">
        <f>EXP(-'Yield curve'!B369*$B$9/100)</f>
        <v>0.91219636462072273</v>
      </c>
      <c r="C376" s="7">
        <f>EXP(-'Yield curve'!C369*$C$9/100)</f>
        <v>0.83577152391683107</v>
      </c>
      <c r="D376" s="60">
        <f>EXP(-'Yield curve'!D369*$D$9/100)</f>
        <v>0.76751289374050635</v>
      </c>
      <c r="E376" s="178">
        <f t="shared" si="2"/>
        <v>81.782250938606751</v>
      </c>
      <c r="F376" s="60">
        <f t="shared" si="3"/>
        <v>2.9349451935443733</v>
      </c>
      <c r="G376" s="60">
        <f>-F376*(Bonds!X366/100)*(1/(1+(Bonds!D366/100)))</f>
        <v>5.3941282733767891E-4</v>
      </c>
      <c r="H376" s="60">
        <f>-F376*Bonds!$AS$8</f>
        <v>-0.45954655733315175</v>
      </c>
      <c r="I376" s="60">
        <f t="shared" si="4"/>
        <v>-1.4532138120619131</v>
      </c>
    </row>
    <row r="377" spans="1:9">
      <c r="A377" s="193">
        <v>42606</v>
      </c>
      <c r="B377" s="7">
        <f>EXP(-'Yield curve'!B370*$B$9/100)</f>
        <v>0.91164921096446172</v>
      </c>
      <c r="C377" s="7">
        <f>EXP(-'Yield curve'!C370*$C$9/100)</f>
        <v>0.83543728216007229</v>
      </c>
      <c r="D377" s="60">
        <f>EXP(-'Yield curve'!D370*$D$9/100)</f>
        <v>0.76705252412895664</v>
      </c>
      <c r="E377" s="178">
        <f t="shared" si="2"/>
        <v>81.733530447402643</v>
      </c>
      <c r="F377" s="60">
        <f t="shared" si="3"/>
        <v>2.9349413713188381</v>
      </c>
      <c r="G377" s="60">
        <f>-F377*(Bonds!X367/100)*(1/(1+(Bonds!D367/100)))</f>
        <v>5.3931300465247624E-4</v>
      </c>
      <c r="H377" s="60">
        <f>-F377*Bonds!$AS$8</f>
        <v>-0.45954595885840344</v>
      </c>
      <c r="I377" s="60">
        <f t="shared" si="4"/>
        <v>-1.4532119195185864</v>
      </c>
    </row>
    <row r="378" spans="1:9">
      <c r="A378" s="193">
        <v>42605</v>
      </c>
      <c r="B378" s="7">
        <f>EXP(-'Yield curve'!B371*$B$9/100)</f>
        <v>0.91137575722128483</v>
      </c>
      <c r="C378" s="7">
        <f>EXP(-'Yield curve'!C371*$C$9/100)</f>
        <v>0.83476919960299811</v>
      </c>
      <c r="D378" s="60">
        <f>EXP(-'Yield curve'!D371*$D$9/100)</f>
        <v>0.76659243065632388</v>
      </c>
      <c r="E378" s="178">
        <f t="shared" si="2"/>
        <v>81.684717840593592</v>
      </c>
      <c r="F378" s="60">
        <f t="shared" si="3"/>
        <v>2.9349322423018793</v>
      </c>
      <c r="G378" s="60">
        <f>-F378*(Bonds!X368/100)*(1/(1+(Bonds!D368/100)))</f>
        <v>5.3921224367115147E-4</v>
      </c>
      <c r="H378" s="60">
        <f>-F378*Bonds!$AS$8</f>
        <v>-0.45954452945920221</v>
      </c>
      <c r="I378" s="60">
        <f t="shared" si="4"/>
        <v>-1.453207399361425</v>
      </c>
    </row>
    <row r="379" spans="1:9">
      <c r="A379" s="193">
        <v>42604</v>
      </c>
      <c r="B379" s="7">
        <f>EXP(-'Yield curve'!B372*$B$9/100)</f>
        <v>0.91146689935403757</v>
      </c>
      <c r="C379" s="7">
        <f>EXP(-'Yield curve'!C372*$C$9/100)</f>
        <v>0.83443535869578955</v>
      </c>
      <c r="D379" s="60">
        <f>EXP(-'Yield curve'!D372*$D$9/100)</f>
        <v>0.76613261315697434</v>
      </c>
      <c r="E379" s="178">
        <f t="shared" si="2"/>
        <v>81.63733105811103</v>
      </c>
      <c r="F379" s="60">
        <f t="shared" si="3"/>
        <v>2.9348981863331058</v>
      </c>
      <c r="G379" s="60">
        <f>-F379*(Bonds!X369/100)*(1/(1+(Bonds!D369/100)))</f>
        <v>-2.6955347045679322E-4</v>
      </c>
      <c r="H379" s="60">
        <f>-F379*Bonds!$AS$8</f>
        <v>-0.45953919705870599</v>
      </c>
      <c r="I379" s="60">
        <f t="shared" si="4"/>
        <v>-1.4531905368304607</v>
      </c>
    </row>
    <row r="380" spans="1:9">
      <c r="A380" s="193">
        <v>42601</v>
      </c>
      <c r="B380" s="7">
        <f>EXP(-'Yield curve'!B373*$B$9/100)</f>
        <v>0.91146689935403757</v>
      </c>
      <c r="C380" s="7">
        <f>EXP(-'Yield curve'!C373*$C$9/100)</f>
        <v>0.83460226245734848</v>
      </c>
      <c r="D380" s="60">
        <f>EXP(-'Yield curve'!D373*$D$9/100)</f>
        <v>0.76636248742033697</v>
      </c>
      <c r="E380" s="178">
        <f t="shared" si="2"/>
        <v>81.661112040497144</v>
      </c>
      <c r="F380" s="60">
        <f t="shared" si="3"/>
        <v>2.9349130572738833</v>
      </c>
      <c r="G380" s="60">
        <f>-F380*(Bonds!X370/100)*(1/(1+(Bonds!D370/100)))</f>
        <v>5.3915919119575302E-4</v>
      </c>
      <c r="H380" s="60">
        <f>-F380*Bonds!$AS$8</f>
        <v>-0.45954152551432881</v>
      </c>
      <c r="I380" s="60">
        <f t="shared" si="4"/>
        <v>-1.4531979000536595</v>
      </c>
    </row>
    <row r="381" spans="1:9">
      <c r="A381" s="193">
        <v>42600</v>
      </c>
      <c r="B381" s="7">
        <f>EXP(-'Yield curve'!B374*$B$9/100)</f>
        <v>0.91110238550192657</v>
      </c>
      <c r="C381" s="7">
        <f>EXP(-'Yield curve'!C374*$C$9/100)</f>
        <v>0.83443535869578955</v>
      </c>
      <c r="D381" s="60">
        <f>EXP(-'Yield curve'!D374*$D$9/100)</f>
        <v>0.76590280784554754</v>
      </c>
      <c r="E381" s="178">
        <f t="shared" si="2"/>
        <v>81.613161888641287</v>
      </c>
      <c r="F381" s="60">
        <f t="shared" si="3"/>
        <v>2.9348967723288419</v>
      </c>
      <c r="G381" s="60">
        <f>-F381*(Bonds!X371/100)*(1/(1+(Bonds!D371/100)))</f>
        <v>1.6171715156554944E-3</v>
      </c>
      <c r="H381" s="60">
        <f>-F381*Bonds!$AS$8</f>
        <v>-0.4595389756573684</v>
      </c>
      <c r="I381" s="60">
        <f t="shared" si="4"/>
        <v>-1.4531898366979568</v>
      </c>
    </row>
    <row r="382" spans="1:9">
      <c r="A382" s="193">
        <v>42599</v>
      </c>
      <c r="B382" s="7">
        <f>EXP(-'Yield curve'!B375*$B$9/100)</f>
        <v>0.91119350029614055</v>
      </c>
      <c r="C382" s="7">
        <f>EXP(-'Yield curve'!C375*$C$9/100)</f>
        <v>0.83393484764890147</v>
      </c>
      <c r="D382" s="60">
        <f>EXP(-'Yield curve'!D375*$D$9/100)</f>
        <v>0.7645254228098517</v>
      </c>
      <c r="E382" s="178">
        <f t="shared" si="2"/>
        <v>81.47184982249496</v>
      </c>
      <c r="F382" s="60">
        <f t="shared" si="3"/>
        <v>2.9347916647522161</v>
      </c>
      <c r="G382" s="60">
        <f>-F382*(Bonds!X372/100)*(1/(1+(Bonds!D372/100)))</f>
        <v>0</v>
      </c>
      <c r="H382" s="60">
        <f>-F382*Bonds!$AS$8</f>
        <v>-0.45952251816947587</v>
      </c>
      <c r="I382" s="60">
        <f t="shared" si="4"/>
        <v>-1.4531377935516518</v>
      </c>
    </row>
    <row r="383" spans="1:9">
      <c r="A383" s="193">
        <v>42598</v>
      </c>
      <c r="B383" s="7">
        <f>EXP(-'Yield curve'!B376*$B$9/100)</f>
        <v>0.91119350029614055</v>
      </c>
      <c r="C383" s="7">
        <f>EXP(-'Yield curve'!C376*$C$9/100)</f>
        <v>0.83376807735695679</v>
      </c>
      <c r="D383" s="60">
        <f>EXP(-'Yield curve'!D376*$D$9/100)</f>
        <v>0.7645254228098517</v>
      </c>
      <c r="E383" s="178">
        <f t="shared" si="2"/>
        <v>81.471516281911079</v>
      </c>
      <c r="F383" s="60">
        <f t="shared" si="3"/>
        <v>2.9347954917456471</v>
      </c>
      <c r="G383" s="60">
        <f>-F383*(Bonds!X373/100)*(1/(1+(Bonds!D373/100)))</f>
        <v>-8.0811257230259338E-4</v>
      </c>
      <c r="H383" s="60">
        <f>-F383*Bonds!$AS$8</f>
        <v>-0.45952311739076968</v>
      </c>
      <c r="I383" s="60">
        <f t="shared" si="4"/>
        <v>-1.4531396884557628</v>
      </c>
    </row>
    <row r="384" spans="1:9">
      <c r="A384" s="193">
        <v>42597</v>
      </c>
      <c r="B384" s="7">
        <f>EXP(-'Yield curve'!B377*$B$9/100)</f>
        <v>0.91119350029614055</v>
      </c>
      <c r="C384" s="7">
        <f>EXP(-'Yield curve'!C377*$C$9/100)</f>
        <v>0.83426848831164502</v>
      </c>
      <c r="D384" s="60">
        <f>EXP(-'Yield curve'!D377*$D$9/100)</f>
        <v>0.76521380541608752</v>
      </c>
      <c r="E384" s="178">
        <f t="shared" si="2"/>
        <v>81.5427321296565</v>
      </c>
      <c r="F384" s="60">
        <f t="shared" si="3"/>
        <v>2.9348401649167282</v>
      </c>
      <c r="G384" s="60">
        <f>-F384*(Bonds!X374/100)*(1/(1+(Bonds!D374/100)))</f>
        <v>2.6944915212235269E-4</v>
      </c>
      <c r="H384" s="60">
        <f>-F384*Bonds!$AS$8</f>
        <v>-0.45953011220689799</v>
      </c>
      <c r="I384" s="60">
        <f t="shared" si="4"/>
        <v>-1.4531618080065423</v>
      </c>
    </row>
    <row r="385" spans="1:9">
      <c r="A385" s="193">
        <v>42594</v>
      </c>
      <c r="B385" s="7">
        <f>EXP(-'Yield curve'!B378*$B$9/100)</f>
        <v>0.91092018324565915</v>
      </c>
      <c r="C385" s="7">
        <f>EXP(-'Yield curve'!C378*$C$9/100)</f>
        <v>0.8336013404157353</v>
      </c>
      <c r="D385" s="60">
        <f>EXP(-'Yield curve'!D378*$D$9/100)</f>
        <v>0.76498427570564076</v>
      </c>
      <c r="E385" s="178">
        <f t="shared" si="2"/>
        <v>81.517439169298157</v>
      </c>
      <c r="F385" s="60">
        <f t="shared" si="3"/>
        <v>2.9348497270285403</v>
      </c>
      <c r="G385" s="60">
        <f>-F385*(Bonds!X375/100)*(1/(1+(Bonds!D375/100)))</f>
        <v>-1.8859770576700511E-3</v>
      </c>
      <c r="H385" s="60">
        <f>-F385*Bonds!$AS$8</f>
        <v>-0.45953160941903459</v>
      </c>
      <c r="I385" s="60">
        <f t="shared" si="4"/>
        <v>-1.4531665426070344</v>
      </c>
    </row>
    <row r="386" spans="1:9">
      <c r="A386" s="193">
        <v>42593</v>
      </c>
      <c r="B386" s="7">
        <f>EXP(-'Yield curve'!B379*$B$9/100)</f>
        <v>0.91101127981873642</v>
      </c>
      <c r="C386" s="7">
        <f>EXP(-'Yield curve'!C379*$C$9/100)</f>
        <v>0.83410165129824021</v>
      </c>
      <c r="D386" s="60">
        <f>EXP(-'Yield curve'!D379*$D$9/100)</f>
        <v>0.76659243065632388</v>
      </c>
      <c r="E386" s="178">
        <f t="shared" si="2"/>
        <v>81.682653789178985</v>
      </c>
      <c r="F386" s="60">
        <f t="shared" si="3"/>
        <v>2.9349647914772432</v>
      </c>
      <c r="G386" s="60">
        <f>-F386*(Bonds!X376/100)*(1/(1+(Bonds!D376/100)))</f>
        <v>0</v>
      </c>
      <c r="H386" s="60">
        <f>-F386*Bonds!$AS$8</f>
        <v>-0.45954962592966286</v>
      </c>
      <c r="I386" s="60">
        <f t="shared" si="4"/>
        <v>-1.4532235158161084</v>
      </c>
    </row>
    <row r="387" spans="1:9">
      <c r="A387" s="193">
        <v>42592</v>
      </c>
      <c r="B387" s="7">
        <f>EXP(-'Yield curve'!B380*$B$9/100)</f>
        <v>0.91119350029614055</v>
      </c>
      <c r="C387" s="7">
        <f>EXP(-'Yield curve'!C380*$C$9/100)</f>
        <v>0.83426848831164502</v>
      </c>
      <c r="D387" s="60">
        <f>EXP(-'Yield curve'!D380*$D$9/100)</f>
        <v>0.76659243065632388</v>
      </c>
      <c r="E387" s="178">
        <f t="shared" si="2"/>
        <v>81.683351904160602</v>
      </c>
      <c r="F387" s="60">
        <f t="shared" si="3"/>
        <v>2.9349523390758749</v>
      </c>
      <c r="G387" s="60">
        <f>-F387*(Bonds!X377/100)*(1/(1+(Bonds!D377/100)))</f>
        <v>1.0784318717898006E-3</v>
      </c>
      <c r="H387" s="60">
        <f>-F387*Bonds!$AS$8</f>
        <v>-0.45954767616303965</v>
      </c>
      <c r="I387" s="60">
        <f t="shared" si="4"/>
        <v>-1.4532173501126733</v>
      </c>
    </row>
    <row r="388" spans="1:9">
      <c r="A388" s="193">
        <v>42591</v>
      </c>
      <c r="B388" s="7">
        <f>EXP(-'Yield curve'!B381*$B$9/100)</f>
        <v>0.91110238550192657</v>
      </c>
      <c r="C388" s="7">
        <f>EXP(-'Yield curve'!C381*$C$9/100)</f>
        <v>0.83376807735695679</v>
      </c>
      <c r="D388" s="60">
        <f>EXP(-'Yield curve'!D381*$D$9/100)</f>
        <v>0.76567307146537389</v>
      </c>
      <c r="E388" s="178">
        <f t="shared" si="2"/>
        <v>81.5883942151859</v>
      </c>
      <c r="F388" s="60">
        <f t="shared" si="3"/>
        <v>2.9348933662953138</v>
      </c>
      <c r="G388" s="60">
        <f>-F388*(Bonds!X378/100)*(1/(1+(Bonds!D378/100)))</f>
        <v>8.0851056922734204E-4</v>
      </c>
      <c r="H388" s="60">
        <f>-F388*Bonds!$AS$8</f>
        <v>-0.45953844234894908</v>
      </c>
      <c r="I388" s="60">
        <f t="shared" si="4"/>
        <v>-1.4531881502286565</v>
      </c>
    </row>
    <row r="389" spans="1:9">
      <c r="A389" s="193">
        <v>42590</v>
      </c>
      <c r="B389" s="7">
        <f>EXP(-'Yield curve'!B382*$B$9/100)</f>
        <v>0.91128462420228951</v>
      </c>
      <c r="C389" s="7">
        <f>EXP(-'Yield curve'!C382*$C$9/100)</f>
        <v>0.8336013404157353</v>
      </c>
      <c r="D389" s="60">
        <f>EXP(-'Yield curve'!D382*$D$9/100)</f>
        <v>0.76498427570564076</v>
      </c>
      <c r="E389" s="178">
        <f t="shared" si="2"/>
        <v>81.518168051211418</v>
      </c>
      <c r="F389" s="60">
        <f t="shared" si="3"/>
        <v>2.9348324268731933</v>
      </c>
      <c r="G389" s="60">
        <f>-F389*(Bonds!X379/100)*(1/(1+(Bonds!D379/100)))</f>
        <v>1.0776948230508626E-3</v>
      </c>
      <c r="H389" s="60">
        <f>-F389*Bonds!$AS$8</f>
        <v>-0.45952890060292162</v>
      </c>
      <c r="I389" s="60">
        <f t="shared" si="4"/>
        <v>-1.4531579765783549</v>
      </c>
    </row>
    <row r="390" spans="1:9">
      <c r="A390" s="193">
        <v>42587</v>
      </c>
      <c r="B390" s="7">
        <f>EXP(-'Yield curve'!B383*$B$9/100)</f>
        <v>0.91137575722128483</v>
      </c>
      <c r="C390" s="7">
        <f>EXP(-'Yield curve'!C383*$C$9/100)</f>
        <v>0.83310132962972194</v>
      </c>
      <c r="D390" s="60">
        <f>EXP(-'Yield curve'!D383*$D$9/100)</f>
        <v>0.76406684514322298</v>
      </c>
      <c r="E390" s="178">
        <f t="shared" si="2"/>
        <v>81.423772378310758</v>
      </c>
      <c r="F390" s="60">
        <f t="shared" si="3"/>
        <v>2.9347646819473638</v>
      </c>
      <c r="G390" s="60">
        <f>-F390*(Bonds!X380/100)*(1/(1+(Bonds!D380/100)))</f>
        <v>1.3465929530821791E-3</v>
      </c>
      <c r="H390" s="60">
        <f>-F390*Bonds!$AS$8</f>
        <v>-0.45951829326772836</v>
      </c>
      <c r="I390" s="60">
        <f t="shared" si="4"/>
        <v>-1.4531244332392392</v>
      </c>
    </row>
    <row r="391" spans="1:9">
      <c r="A391" s="193">
        <v>42586</v>
      </c>
      <c r="B391" s="7">
        <f>EXP(-'Yield curve'!B384*$B$9/100)</f>
        <v>0.91082909578178373</v>
      </c>
      <c r="C391" s="7">
        <f>EXP(-'Yield curve'!C384*$C$9/100)</f>
        <v>0.83226864471194162</v>
      </c>
      <c r="D391" s="60">
        <f>EXP(-'Yield curve'!D384*$D$9/100)</f>
        <v>0.76292160402108256</v>
      </c>
      <c r="E391" s="178">
        <f t="shared" si="2"/>
        <v>81.304199091137875</v>
      </c>
      <c r="F391" s="60">
        <f t="shared" si="3"/>
        <v>2.9347161188243036</v>
      </c>
      <c r="G391" s="60">
        <f>-F391*(Bonds!X381/100)*(1/(1+(Bonds!D381/100)))</f>
        <v>5.3838123625467641E-4</v>
      </c>
      <c r="H391" s="60">
        <f>-F391*Bonds!$AS$8</f>
        <v>-0.45951068937241041</v>
      </c>
      <c r="I391" s="60">
        <f t="shared" si="4"/>
        <v>-1.453100387610945</v>
      </c>
    </row>
    <row r="392" spans="1:9">
      <c r="A392" s="193">
        <v>42585</v>
      </c>
      <c r="B392" s="7">
        <f>EXP(-'Yield curve'!B385*$B$9/100)</f>
        <v>0.91019173851580493</v>
      </c>
      <c r="C392" s="7">
        <f>EXP(-'Yield curve'!C385*$C$9/100)</f>
        <v>0.83176943330351327</v>
      </c>
      <c r="D392" s="60">
        <f>EXP(-'Yield curve'!D385*$D$9/100)</f>
        <v>0.7624639883570975</v>
      </c>
      <c r="E392" s="178">
        <f t="shared" si="2"/>
        <v>81.25524915606259</v>
      </c>
      <c r="F392" s="60">
        <f t="shared" si="3"/>
        <v>2.9347204534382443</v>
      </c>
      <c r="G392" s="60">
        <f>-F392*(Bonds!X382/100)*(1/(1+(Bonds!D382/100)))</f>
        <v>-1.3457082049881611E-3</v>
      </c>
      <c r="H392" s="60">
        <f>-F392*Bonds!$AS$8</f>
        <v>-0.45951136807568504</v>
      </c>
      <c r="I392" s="60">
        <f t="shared" si="4"/>
        <v>-1.4531025338591483</v>
      </c>
    </row>
    <row r="393" spans="1:9">
      <c r="A393" s="193">
        <v>42584</v>
      </c>
      <c r="B393" s="7">
        <f>EXP(-'Yield curve'!B386*$B$9/100)</f>
        <v>0.90946387630869452</v>
      </c>
      <c r="C393" s="7">
        <f>EXP(-'Yield curve'!C386*$C$9/100)</f>
        <v>0.83243511508736656</v>
      </c>
      <c r="D393" s="60">
        <f>EXP(-'Yield curve'!D386*$D$9/100)</f>
        <v>0.7636085425406669</v>
      </c>
      <c r="E393" s="178">
        <f t="shared" si="2"/>
        <v>81.371869321940153</v>
      </c>
      <c r="F393" s="60">
        <f t="shared" si="3"/>
        <v>2.9348334285595703</v>
      </c>
      <c r="G393" s="60">
        <f>-F393*(Bonds!X383/100)*(1/(1+(Bonds!D383/100)))</f>
        <v>-8.0782643230374552E-4</v>
      </c>
      <c r="H393" s="60">
        <f>-F393*Bonds!$AS$8</f>
        <v>-0.45952905744453049</v>
      </c>
      <c r="I393" s="60">
        <f t="shared" si="4"/>
        <v>-1.4531584725550708</v>
      </c>
    </row>
    <row r="394" spans="1:9">
      <c r="A394" s="193">
        <v>42583</v>
      </c>
      <c r="B394" s="7">
        <f>EXP(-'Yield curve'!B387*$B$9/100)</f>
        <v>0.90955482724379633</v>
      </c>
      <c r="C394" s="7">
        <f>EXP(-'Yield curve'!C387*$C$9/100)</f>
        <v>0.83243511508736656</v>
      </c>
      <c r="D394" s="60">
        <f>EXP(-'Yield curve'!D387*$D$9/100)</f>
        <v>0.76429609958321254</v>
      </c>
      <c r="E394" s="178">
        <f t="shared" si="2"/>
        <v>81.442182042150009</v>
      </c>
      <c r="F394" s="60">
        <f t="shared" si="3"/>
        <v>2.9348852227902569</v>
      </c>
      <c r="G394" s="60">
        <f>-F394*(Bonds!X384/100)*(1/(1+(Bonds!D384/100)))</f>
        <v>-1.3467718533362236E-3</v>
      </c>
      <c r="H394" s="60">
        <f>-F394*Bonds!$AS$8</f>
        <v>-0.4595371672587969</v>
      </c>
      <c r="I394" s="60">
        <f t="shared" si="4"/>
        <v>-1.4531841180395535</v>
      </c>
    </row>
    <row r="395" spans="1:9">
      <c r="A395" s="193">
        <v>42580</v>
      </c>
      <c r="B395" s="7">
        <f>EXP(-'Yield curve'!B388*$B$9/100)</f>
        <v>0.90973675640155438</v>
      </c>
      <c r="C395" s="7">
        <f>EXP(-'Yield curve'!C388*$C$9/100)</f>
        <v>0.83343463681856755</v>
      </c>
      <c r="D395" s="60">
        <f>EXP(-'Yield curve'!D388*$D$9/100)</f>
        <v>0.76544340399577726</v>
      </c>
      <c r="E395" s="178">
        <f t="shared" si="2"/>
        <v>81.561569994009531</v>
      </c>
      <c r="F395" s="60">
        <f t="shared" si="3"/>
        <v>2.9349471043822102</v>
      </c>
      <c r="G395" s="60">
        <f>-F395*(Bonds!X385/100)*(1/(1+(Bonds!D385/100)))</f>
        <v>1.0779348468945543E-3</v>
      </c>
      <c r="H395" s="60">
        <f>-F395*Bonds!$AS$8</f>
        <v>-0.45954685652747795</v>
      </c>
      <c r="I395" s="60">
        <f t="shared" si="4"/>
        <v>-1.4532147581974471</v>
      </c>
    </row>
    <row r="396" spans="1:9">
      <c r="A396" s="193">
        <v>42579</v>
      </c>
      <c r="B396" s="7">
        <f>EXP(-'Yield curve'!B389*$B$9/100)</f>
        <v>0.90910016350558109</v>
      </c>
      <c r="C396" s="7">
        <f>EXP(-'Yield curve'!C389*$C$9/100)</f>
        <v>0.83276815573709095</v>
      </c>
      <c r="D396" s="60">
        <f>EXP(-'Yield curve'!D389*$D$9/100)</f>
        <v>0.7645254228098517</v>
      </c>
      <c r="E396" s="178">
        <f t="shared" si="2"/>
        <v>81.465329765090218</v>
      </c>
      <c r="F396" s="60">
        <f t="shared" si="3"/>
        <v>2.9349178726608618</v>
      </c>
      <c r="G396" s="60">
        <f>-F396*(Bonds!X386/100)*(1/(1+(Bonds!D386/100)))</f>
        <v>2.6938209019374973E-3</v>
      </c>
      <c r="H396" s="60">
        <f>-F396*Bonds!$AS$8</f>
        <v>-0.45954227949587267</v>
      </c>
      <c r="I396" s="60">
        <f t="shared" si="4"/>
        <v>-1.4532002843526517</v>
      </c>
    </row>
    <row r="397" spans="1:9">
      <c r="A397" s="193">
        <v>42578</v>
      </c>
      <c r="B397" s="7">
        <f>EXP(-'Yield curve'!B390*$B$9/100)</f>
        <v>0.90864572704241153</v>
      </c>
      <c r="C397" s="7">
        <f>EXP(-'Yield curve'!C390*$C$9/100)</f>
        <v>0.83143679206287524</v>
      </c>
      <c r="D397" s="60">
        <f>EXP(-'Yield curve'!D390*$D$9/100)</f>
        <v>0.76223528346803904</v>
      </c>
      <c r="E397" s="178">
        <f t="shared" si="2"/>
        <v>81.228163951950549</v>
      </c>
      <c r="F397" s="60">
        <f t="shared" si="3"/>
        <v>2.9347830083241933</v>
      </c>
      <c r="G397" s="60">
        <f>-F397*(Bonds!X387/100)*(1/(1+(Bonds!D387/100)))</f>
        <v>5.3824539354867132E-4</v>
      </c>
      <c r="H397" s="60">
        <f>-F397*Bonds!$AS$8</f>
        <v>-0.45952116276709715</v>
      </c>
      <c r="I397" s="60">
        <f t="shared" si="4"/>
        <v>-1.453133507392989</v>
      </c>
    </row>
    <row r="398" spans="1:9">
      <c r="A398" s="193">
        <v>42577</v>
      </c>
      <c r="B398" s="7">
        <f>EXP(-'Yield curve'!B391*$B$9/100)</f>
        <v>0.90846401606870619</v>
      </c>
      <c r="C398" s="7">
        <f>EXP(-'Yield curve'!C391*$C$9/100)</f>
        <v>0.83093807961633281</v>
      </c>
      <c r="D398" s="60">
        <f>EXP(-'Yield curve'!D391*$D$9/100)</f>
        <v>0.7617780794728729</v>
      </c>
      <c r="E398" s="178">
        <f t="shared" si="2"/>
        <v>81.180168297603103</v>
      </c>
      <c r="F398" s="60">
        <f t="shared" si="3"/>
        <v>2.9347656905059183</v>
      </c>
      <c r="G398" s="60">
        <f>-F398*(Bonds!X388/100)*(1/(1+(Bonds!D388/100)))</f>
        <v>-1.3453588019189328E-3</v>
      </c>
      <c r="H398" s="60">
        <f>-F398*Bonds!$AS$8</f>
        <v>-0.45951845118536599</v>
      </c>
      <c r="I398" s="60">
        <f t="shared" si="4"/>
        <v>-1.4531249326186568</v>
      </c>
    </row>
    <row r="399" spans="1:9">
      <c r="A399" s="193">
        <v>42576</v>
      </c>
      <c r="B399" s="7">
        <f>EXP(-'Yield curve'!B392*$B$9/100)</f>
        <v>0.90828234143356146</v>
      </c>
      <c r="C399" s="7">
        <f>EXP(-'Yield curve'!C392*$C$9/100)</f>
        <v>0.83093807961633281</v>
      </c>
      <c r="D399" s="60">
        <f>EXP(-'Yield curve'!D392*$D$9/100)</f>
        <v>0.76292160402108256</v>
      </c>
      <c r="E399" s="178">
        <f t="shared" si="2"/>
        <v>81.296444452250213</v>
      </c>
      <c r="F399" s="60">
        <f t="shared" si="3"/>
        <v>2.9348679322860556</v>
      </c>
      <c r="G399" s="60">
        <f>-F399*(Bonds!X389/100)*(1/(1+(Bonds!D389/100)))</f>
        <v>1.346022717063886E-3</v>
      </c>
      <c r="H399" s="60">
        <f>-F399*Bonds!$AS$8</f>
        <v>-0.45953445995383674</v>
      </c>
      <c r="I399" s="60">
        <f t="shared" si="4"/>
        <v>-1.4531755567895588</v>
      </c>
    </row>
    <row r="400" spans="1:9">
      <c r="A400" s="193">
        <v>42573</v>
      </c>
      <c r="B400" s="7">
        <f>EXP(-'Yield curve'!B393*$B$9/100)</f>
        <v>0.90828234143356146</v>
      </c>
      <c r="C400" s="7">
        <f>EXP(-'Yield curve'!C393*$C$9/100)</f>
        <v>0.83093807961633281</v>
      </c>
      <c r="D400" s="60">
        <f>EXP(-'Yield curve'!D393*$D$9/100)</f>
        <v>0.7617780794728729</v>
      </c>
      <c r="E400" s="178">
        <f t="shared" si="2"/>
        <v>81.179804948332816</v>
      </c>
      <c r="F400" s="60">
        <f t="shared" si="3"/>
        <v>2.9347743502421948</v>
      </c>
      <c r="G400" s="60">
        <f>-F400*(Bonds!X390/100)*(1/(1+(Bonds!D390/100)))</f>
        <v>-1.3453627717256056E-3</v>
      </c>
      <c r="H400" s="60">
        <f>-F400*Bonds!$AS$8</f>
        <v>-0.45951980710574297</v>
      </c>
      <c r="I400" s="60">
        <f t="shared" si="4"/>
        <v>-1.4531292204153741</v>
      </c>
    </row>
    <row r="401" spans="1:9">
      <c r="A401" s="193">
        <v>42572</v>
      </c>
      <c r="B401" s="7">
        <f>EXP(-'Yield curve'!B394*$B$9/100)</f>
        <v>0.90855486701278454</v>
      </c>
      <c r="C401" s="7">
        <f>EXP(-'Yield curve'!C394*$C$9/100)</f>
        <v>0.83143679206287524</v>
      </c>
      <c r="D401" s="60">
        <f>EXP(-'Yield curve'!D394*$D$9/100)</f>
        <v>0.76292160402108256</v>
      </c>
      <c r="E401" s="178">
        <f t="shared" si="2"/>
        <v>81.297986928301754</v>
      </c>
      <c r="F401" s="60">
        <f t="shared" si="3"/>
        <v>2.9348434905670109</v>
      </c>
      <c r="G401" s="60">
        <f>-F401*(Bonds!X391/100)*(1/(1+(Bonds!D391/100)))</f>
        <v>-1.3460115073229448E-3</v>
      </c>
      <c r="H401" s="60">
        <f>-F401*Bonds!$AS$8</f>
        <v>-0.4595306329291049</v>
      </c>
      <c r="I401" s="60">
        <f t="shared" si="4"/>
        <v>-1.4531634546747443</v>
      </c>
    </row>
    <row r="402" spans="1:9">
      <c r="A402" s="193">
        <v>42571</v>
      </c>
      <c r="B402" s="7">
        <f>EXP(-'Yield curve'!B395*$B$9/100)</f>
        <v>0.90855486701278454</v>
      </c>
      <c r="C402" s="7">
        <f>EXP(-'Yield curve'!C395*$C$9/100)</f>
        <v>0.83193580382667176</v>
      </c>
      <c r="D402" s="60">
        <f>EXP(-'Yield curve'!D395*$D$9/100)</f>
        <v>0.76406684514322298</v>
      </c>
      <c r="E402" s="178">
        <f t="shared" si="2"/>
        <v>81.415799546287658</v>
      </c>
      <c r="F402" s="60">
        <f t="shared" si="3"/>
        <v>2.9349255168501744</v>
      </c>
      <c r="G402" s="60">
        <f>-F402*(Bonds!X392/100)*(1/(1+(Bonds!D392/100)))</f>
        <v>5.3866670034874019E-4</v>
      </c>
      <c r="H402" s="60">
        <f>-F402*Bonds!$AS$8</f>
        <v>-0.45954347640438392</v>
      </c>
      <c r="I402" s="60">
        <f t="shared" si="4"/>
        <v>-1.4532040693096981</v>
      </c>
    </row>
    <row r="403" spans="1:9">
      <c r="A403" s="193">
        <v>42570</v>
      </c>
      <c r="B403" s="7">
        <f>EXP(-'Yield curve'!B396*$B$9/100)</f>
        <v>0.90846401606870619</v>
      </c>
      <c r="C403" s="7">
        <f>EXP(-'Yield curve'!C396*$C$9/100)</f>
        <v>0.83143679206287524</v>
      </c>
      <c r="D403" s="60">
        <f>EXP(-'Yield curve'!D396*$D$9/100)</f>
        <v>0.7636085425406669</v>
      </c>
      <c r="E403" s="178">
        <f t="shared" si="2"/>
        <v>81.367872955411187</v>
      </c>
      <c r="F403" s="60">
        <f t="shared" si="3"/>
        <v>2.9349039190037187</v>
      </c>
      <c r="G403" s="60">
        <f>-F403*(Bonds!X393/100)*(1/(1+(Bonds!D393/100)))</f>
        <v>-2.1542555603293666E-3</v>
      </c>
      <c r="H403" s="60">
        <f>-F403*Bonds!$AS$8</f>
        <v>-0.45954009466628321</v>
      </c>
      <c r="I403" s="60">
        <f t="shared" si="4"/>
        <v>-1.4531933753148496</v>
      </c>
    </row>
    <row r="404" spans="1:9">
      <c r="A404" s="193">
        <v>42569</v>
      </c>
      <c r="B404" s="7">
        <f>EXP(-'Yield curve'!B397*$B$9/100)</f>
        <v>0.908373174209268</v>
      </c>
      <c r="C404" s="7">
        <f>EXP(-'Yield curve'!C397*$C$9/100)</f>
        <v>0.83260161876019634</v>
      </c>
      <c r="D404" s="60">
        <f>EXP(-'Yield curve'!D397*$D$9/100)</f>
        <v>0.76544340399577726</v>
      </c>
      <c r="E404" s="178">
        <f t="shared" si="2"/>
        <v>81.557176793508219</v>
      </c>
      <c r="F404" s="60">
        <f t="shared" si="3"/>
        <v>2.9350309054005992</v>
      </c>
      <c r="G404" s="60">
        <f>-F404*(Bonds!X394/100)*(1/(1+(Bonds!D394/100)))</f>
        <v>0</v>
      </c>
      <c r="H404" s="60">
        <f>-F404*Bonds!$AS$8</f>
        <v>-0.45955997788646835</v>
      </c>
      <c r="I404" s="60">
        <f t="shared" si="4"/>
        <v>-1.4532562515778533</v>
      </c>
    </row>
    <row r="405" spans="1:9">
      <c r="A405" s="193">
        <v>42566</v>
      </c>
      <c r="B405" s="7">
        <f>EXP(-'Yield curve'!B398*$B$9/100)</f>
        <v>0.908373174209268</v>
      </c>
      <c r="C405" s="7">
        <f>EXP(-'Yield curve'!C398*$C$9/100)</f>
        <v>0.83260161876019634</v>
      </c>
      <c r="D405" s="60">
        <f>EXP(-'Yield curve'!D398*$D$9/100)</f>
        <v>0.76544340399577726</v>
      </c>
      <c r="E405" s="178">
        <f t="shared" si="2"/>
        <v>81.557176793508219</v>
      </c>
      <c r="F405" s="60">
        <f t="shared" si="3"/>
        <v>2.9350309054005992</v>
      </c>
      <c r="G405" s="60">
        <f>-F405*(Bonds!X395/100)*(1/(1+(Bonds!D395/100)))</f>
        <v>-2.6949140624373674E-4</v>
      </c>
      <c r="H405" s="60">
        <f>-F405*Bonds!$AS$8</f>
        <v>-0.45955997788646835</v>
      </c>
      <c r="I405" s="60">
        <f t="shared" si="4"/>
        <v>-1.4532562515778533</v>
      </c>
    </row>
    <row r="406" spans="1:9">
      <c r="A406" s="193">
        <v>42565</v>
      </c>
      <c r="B406" s="7">
        <f>EXP(-'Yield curve'!B399*$B$9/100)</f>
        <v>0.908373174209268</v>
      </c>
      <c r="C406" s="7">
        <f>EXP(-'Yield curve'!C399*$C$9/100)</f>
        <v>0.83276815573709095</v>
      </c>
      <c r="D406" s="60">
        <f>EXP(-'Yield curve'!D399*$D$9/100)</f>
        <v>0.76567307146537389</v>
      </c>
      <c r="E406" s="178">
        <f t="shared" si="2"/>
        <v>81.58093594936085</v>
      </c>
      <c r="F406" s="60">
        <f t="shared" si="3"/>
        <v>2.9350457438781961</v>
      </c>
      <c r="G406" s="60">
        <f>-F406*(Bonds!X396/100)*(1/(1+(Bonds!D396/100)))</f>
        <v>2.6951751550763872E-3</v>
      </c>
      <c r="H406" s="60">
        <f>-F406*Bonds!$AS$8</f>
        <v>-0.45956230125908554</v>
      </c>
      <c r="I406" s="60">
        <f t="shared" si="4"/>
        <v>-1.4532635987271769</v>
      </c>
    </row>
    <row r="407" spans="1:9">
      <c r="A407" s="193">
        <v>42564</v>
      </c>
      <c r="B407" s="7">
        <f>EXP(-'Yield curve'!B400*$B$9/100)</f>
        <v>0.90846401606870619</v>
      </c>
      <c r="C407" s="7">
        <f>EXP(-'Yield curve'!C400*$C$9/100)</f>
        <v>0.83143679206287524</v>
      </c>
      <c r="D407" s="60">
        <f>EXP(-'Yield curve'!D400*$D$9/100)</f>
        <v>0.76337949433685315</v>
      </c>
      <c r="E407" s="178">
        <f t="shared" si="2"/>
        <v>81.344510038622175</v>
      </c>
      <c r="F407" s="60">
        <f t="shared" si="3"/>
        <v>2.9348852227902573</v>
      </c>
      <c r="G407" s="60">
        <f>-F407*(Bonds!X397/100)*(1/(1+(Bonds!D397/100)))</f>
        <v>-1.3462776251331645E-3</v>
      </c>
      <c r="H407" s="60">
        <f>-F407*Bonds!$AS$8</f>
        <v>-0.45953716725879695</v>
      </c>
      <c r="I407" s="60">
        <f t="shared" si="4"/>
        <v>-1.4531841180395537</v>
      </c>
    </row>
    <row r="408" spans="1:9">
      <c r="A408" s="193">
        <v>42563</v>
      </c>
      <c r="B408" s="7">
        <f>EXP(-'Yield curve'!B401*$B$9/100)</f>
        <v>0.90855486701278454</v>
      </c>
      <c r="C408" s="7">
        <f>EXP(-'Yield curve'!C401*$C$9/100)</f>
        <v>0.83143679206287524</v>
      </c>
      <c r="D408" s="60">
        <f>EXP(-'Yield curve'!D401*$D$9/100)</f>
        <v>0.7645254228098517</v>
      </c>
      <c r="E408" s="178">
        <f t="shared" si="2"/>
        <v>81.46157644475619</v>
      </c>
      <c r="F408" s="60">
        <f t="shared" si="3"/>
        <v>2.9349743365724188</v>
      </c>
      <c r="G408" s="60">
        <f>-F408*(Bonds!X398/100)*(1/(1+(Bonds!D398/100)))</f>
        <v>2.4244854547179188E-3</v>
      </c>
      <c r="H408" s="60">
        <f>-F408*Bonds!$AS$8</f>
        <v>-0.45955112047737606</v>
      </c>
      <c r="I408" s="60">
        <f t="shared" si="4"/>
        <v>-1.4532282419909539</v>
      </c>
    </row>
    <row r="409" spans="1:9">
      <c r="A409" s="193">
        <v>42562</v>
      </c>
      <c r="B409" s="7">
        <f>EXP(-'Yield curve'!B402*$B$9/100)</f>
        <v>0.90846401606870619</v>
      </c>
      <c r="C409" s="7">
        <f>EXP(-'Yield curve'!C402*$C$9/100)</f>
        <v>0.8304396663075081</v>
      </c>
      <c r="D409" s="60">
        <f>EXP(-'Yield curve'!D402*$D$9/100)</f>
        <v>0.7624639883570975</v>
      </c>
      <c r="E409" s="178">
        <f t="shared" si="2"/>
        <v>81.249134177176373</v>
      </c>
      <c r="F409" s="60">
        <f t="shared" si="3"/>
        <v>2.9348333314501072</v>
      </c>
      <c r="G409" s="60">
        <f>-F409*(Bonds!X399/100)*(1/(1+(Bonds!D399/100)))</f>
        <v>2.1532159438372046E-3</v>
      </c>
      <c r="H409" s="60">
        <f>-F409*Bonds!$AS$8</f>
        <v>-0.45952904223936769</v>
      </c>
      <c r="I409" s="60">
        <f t="shared" si="4"/>
        <v>-1.4531584244721241</v>
      </c>
    </row>
    <row r="410" spans="1:9">
      <c r="A410" s="193">
        <v>42559</v>
      </c>
      <c r="B410" s="7">
        <f>EXP(-'Yield curve'!B403*$B$9/100)</f>
        <v>0.908373174209268</v>
      </c>
      <c r="C410" s="7">
        <f>EXP(-'Yield curve'!C403*$C$9/100)</f>
        <v>0.82977558024430531</v>
      </c>
      <c r="D410" s="60">
        <f>EXP(-'Yield curve'!D403*$D$9/100)</f>
        <v>0.76063626892566349</v>
      </c>
      <c r="E410" s="178">
        <f t="shared" si="2"/>
        <v>81.06119693932483</v>
      </c>
      <c r="F410" s="60">
        <f t="shared" si="3"/>
        <v>2.9347031124979859</v>
      </c>
      <c r="G410" s="60">
        <f>-F410*(Bonds!X400/100)*(1/(1+(Bonds!D400/100)))</f>
        <v>0</v>
      </c>
      <c r="H410" s="60">
        <f>-F410*Bonds!$AS$8</f>
        <v>-0.45950865287357012</v>
      </c>
      <c r="I410" s="60">
        <f t="shared" si="4"/>
        <v>-1.4530939476361575</v>
      </c>
    </row>
    <row r="411" spans="1:9">
      <c r="A411" s="193">
        <v>42558</v>
      </c>
      <c r="B411" s="7">
        <f>EXP(-'Yield curve'!B404*$B$9/100)</f>
        <v>0.908373174209268</v>
      </c>
      <c r="C411" s="7">
        <f>EXP(-'Yield curve'!C404*$C$9/100)</f>
        <v>0.83027359498193265</v>
      </c>
      <c r="D411" s="60">
        <f>EXP(-'Yield curve'!D404*$D$9/100)</f>
        <v>0.76063626892566349</v>
      </c>
      <c r="E411" s="178">
        <f t="shared" si="2"/>
        <v>81.062192968800076</v>
      </c>
      <c r="F411" s="60">
        <f t="shared" si="3"/>
        <v>2.934691627589713</v>
      </c>
      <c r="G411" s="60">
        <f>-F411*(Bonds!X401/100)*(1/(1+(Bonds!D401/100)))</f>
        <v>-1.8825917698980529E-3</v>
      </c>
      <c r="H411" s="60">
        <f>-F411*Bonds!$AS$8</f>
        <v>-0.45950685459465518</v>
      </c>
      <c r="I411" s="60">
        <f t="shared" si="4"/>
        <v>-1.453088260978918</v>
      </c>
    </row>
    <row r="412" spans="1:9">
      <c r="A412" s="193">
        <v>42557</v>
      </c>
      <c r="B412" s="7">
        <f>EXP(-'Yield curve'!B405*$B$9/100)</f>
        <v>0.90773753548682956</v>
      </c>
      <c r="C412" s="7">
        <f>EXP(-'Yield curve'!C405*$C$9/100)</f>
        <v>0.8304396663075081</v>
      </c>
      <c r="D412" s="60">
        <f>EXP(-'Yield curve'!D405*$D$9/100)</f>
        <v>0.76223528346803904</v>
      </c>
      <c r="E412" s="178">
        <f t="shared" si="2"/>
        <v>81.224353317328649</v>
      </c>
      <c r="F412" s="60">
        <f t="shared" si="3"/>
        <v>2.9348492261441819</v>
      </c>
      <c r="G412" s="60">
        <f>-F412*(Bonds!X402/100)*(1/(1+(Bonds!D402/100)))</f>
        <v>-1.8839013831278637E-3</v>
      </c>
      <c r="H412" s="60">
        <f>-F412*Bonds!$AS$8</f>
        <v>-0.4595315309917839</v>
      </c>
      <c r="I412" s="60">
        <f t="shared" si="4"/>
        <v>-1.4531662945982915</v>
      </c>
    </row>
    <row r="413" spans="1:9">
      <c r="A413" s="193">
        <v>42556</v>
      </c>
      <c r="B413" s="7">
        <f>EXP(-'Yield curve'!B406*$B$9/100)</f>
        <v>0.9075560061332727</v>
      </c>
      <c r="C413" s="7">
        <f>EXP(-'Yield curve'!C406*$C$9/100)</f>
        <v>0.83093807961633281</v>
      </c>
      <c r="D413" s="60">
        <f>EXP(-'Yield curve'!D406*$D$9/100)</f>
        <v>0.76383765946925009</v>
      </c>
      <c r="E413" s="178">
        <f t="shared" si="2"/>
        <v>81.388429437362717</v>
      </c>
      <c r="F413" s="60">
        <f t="shared" si="3"/>
        <v>2.934977241601171</v>
      </c>
      <c r="G413" s="60">
        <f>-F413*(Bonds!X403/100)*(1/(1+(Bonds!D403/100)))</f>
        <v>-1.3465669120945184E-3</v>
      </c>
      <c r="H413" s="60">
        <f>-F413*Bonds!$AS$8</f>
        <v>-0.45955157533968999</v>
      </c>
      <c r="I413" s="60">
        <f t="shared" si="4"/>
        <v>-1.4532296803918876</v>
      </c>
    </row>
    <row r="414" spans="1:9">
      <c r="A414" s="193">
        <v>42555</v>
      </c>
      <c r="B414" s="7">
        <f>EXP(-'Yield curve'!B407*$B$9/100)</f>
        <v>0.90782831377921724</v>
      </c>
      <c r="C414" s="7">
        <f>EXP(-'Yield curve'!C407*$C$9/100)</f>
        <v>0.83160309605113225</v>
      </c>
      <c r="D414" s="60">
        <f>EXP(-'Yield curve'!D407*$D$9/100)</f>
        <v>0.76498427570564076</v>
      </c>
      <c r="E414" s="178">
        <f t="shared" si="2"/>
        <v>81.507258941636067</v>
      </c>
      <c r="F414" s="60">
        <f t="shared" si="3"/>
        <v>2.93504235676714</v>
      </c>
      <c r="G414" s="60">
        <f>-F414*(Bonds!X404/100)*(1/(1+(Bonds!D404/100)))</f>
        <v>-5.3888595552503032E-4</v>
      </c>
      <c r="H414" s="60">
        <f>-F414*Bonds!$AS$8</f>
        <v>-0.4595617709135007</v>
      </c>
      <c r="I414" s="60">
        <f t="shared" si="4"/>
        <v>-1.4532619216271818</v>
      </c>
    </row>
    <row r="415" spans="1:9">
      <c r="A415" s="193">
        <v>42552</v>
      </c>
      <c r="B415" s="7">
        <f>EXP(-'Yield curve'!B408*$B$9/100)</f>
        <v>0.90791910114988805</v>
      </c>
      <c r="C415" s="7">
        <f>EXP(-'Yield curve'!C408*$C$9/100)</f>
        <v>0.83176943330351327</v>
      </c>
      <c r="D415" s="60">
        <f>EXP(-'Yield curve'!D408*$D$9/100)</f>
        <v>0.76544340399577726</v>
      </c>
      <c r="E415" s="178">
        <f t="shared" si="2"/>
        <v>81.554604276476084</v>
      </c>
      <c r="F415" s="60">
        <f t="shared" si="3"/>
        <v>2.9350715349772845</v>
      </c>
      <c r="G415" s="60">
        <f>-F415*(Bonds!X405/100)*(1/(1+(Bonds!D405/100)))</f>
        <v>1.0779805472324751E-3</v>
      </c>
      <c r="H415" s="60">
        <f>-F415*Bonds!$AS$8</f>
        <v>-0.45956633956645226</v>
      </c>
      <c r="I415" s="60">
        <f t="shared" si="4"/>
        <v>-1.4532763689763477</v>
      </c>
    </row>
    <row r="416" spans="1:9">
      <c r="A416" s="193">
        <v>42551</v>
      </c>
      <c r="B416" s="7">
        <f>EXP(-'Yield curve'!B409*$B$9/100)</f>
        <v>0.90791910114988805</v>
      </c>
      <c r="C416" s="7">
        <f>EXP(-'Yield curve'!C409*$C$9/100)</f>
        <v>0.83093807961633281</v>
      </c>
      <c r="D416" s="60">
        <f>EXP(-'Yield curve'!D409*$D$9/100)</f>
        <v>0.7645254228098517</v>
      </c>
      <c r="E416" s="178">
        <f t="shared" si="2"/>
        <v>81.459307488137313</v>
      </c>
      <c r="F416" s="60">
        <f t="shared" si="3"/>
        <v>2.9350159886320775</v>
      </c>
      <c r="G416" s="60">
        <f>-F416*(Bonds!X406/100)*(1/(1+(Bonds!D406/100)))</f>
        <v>1.3469554789500317E-3</v>
      </c>
      <c r="H416" s="60">
        <f>-F416*Bonds!$AS$8</f>
        <v>-0.45955764225524914</v>
      </c>
      <c r="I416" s="60">
        <f t="shared" si="4"/>
        <v>-1.4532488656634264</v>
      </c>
    </row>
    <row r="417" spans="1:9">
      <c r="A417" s="193">
        <v>42550</v>
      </c>
      <c r="B417" s="7">
        <f>EXP(-'Yield curve'!B410*$B$9/100)</f>
        <v>0.90782831377921724</v>
      </c>
      <c r="C417" s="7">
        <f>EXP(-'Yield curve'!C410*$C$9/100)</f>
        <v>0.8304396663075081</v>
      </c>
      <c r="D417" s="60">
        <f>EXP(-'Yield curve'!D410*$D$9/100)</f>
        <v>0.76337949433685315</v>
      </c>
      <c r="E417" s="178">
        <f t="shared" si="2"/>
        <v>81.341244382532466</v>
      </c>
      <c r="F417" s="60">
        <f t="shared" si="3"/>
        <v>2.9349383866953929</v>
      </c>
      <c r="G417" s="60">
        <f>-F417*(Bonds!X407/100)*(1/(1+(Bonds!D407/100)))</f>
        <v>-1.0770416097964513E-3</v>
      </c>
      <c r="H417" s="60">
        <f>-F417*Bonds!$AS$8</f>
        <v>-0.45954549153334667</v>
      </c>
      <c r="I417" s="60">
        <f t="shared" si="4"/>
        <v>-1.4532104417069993</v>
      </c>
    </row>
    <row r="418" spans="1:9">
      <c r="A418" s="193">
        <v>42549</v>
      </c>
      <c r="B418" s="7">
        <f>EXP(-'Yield curve'!B411*$B$9/100)</f>
        <v>0.90782831377921724</v>
      </c>
      <c r="C418" s="7">
        <f>EXP(-'Yield curve'!C411*$C$9/100)</f>
        <v>0.83110428385212565</v>
      </c>
      <c r="D418" s="60">
        <f>EXP(-'Yield curve'!D411*$D$9/100)</f>
        <v>0.76429609958321254</v>
      </c>
      <c r="E418" s="178">
        <f t="shared" si="2"/>
        <v>81.436067352750356</v>
      </c>
      <c r="F418" s="60">
        <f t="shared" si="3"/>
        <v>2.9349978210527832</v>
      </c>
      <c r="G418" s="60">
        <f>-F418*(Bonds!X408/100)*(1/(1+(Bonds!D408/100)))</f>
        <v>1.8855529320272618E-3</v>
      </c>
      <c r="H418" s="60">
        <f>-F418*Bonds!$AS$8</f>
        <v>-0.45955479762001095</v>
      </c>
      <c r="I418" s="60">
        <f t="shared" si="4"/>
        <v>-1.4532398701369613</v>
      </c>
    </row>
    <row r="419" spans="1:9">
      <c r="A419" s="193">
        <v>42548</v>
      </c>
      <c r="B419" s="7">
        <f>EXP(-'Yield curve'!B412*$B$9/100)</f>
        <v>0.90728378016736921</v>
      </c>
      <c r="C419" s="7">
        <f>EXP(-'Yield curve'!C412*$C$9/100)</f>
        <v>0.82994155195697217</v>
      </c>
      <c r="D419" s="60">
        <f>EXP(-'Yield curve'!D412*$D$9/100)</f>
        <v>0.76269276186791546</v>
      </c>
      <c r="E419" s="178">
        <f t="shared" si="2"/>
        <v>81.269112374776057</v>
      </c>
      <c r="F419" s="60">
        <f t="shared" si="3"/>
        <v>2.9349196998708087</v>
      </c>
      <c r="G419" s="60">
        <f>-F419*(Bonds!X409/100)*(1/(1+(Bonds!D409/100)))</f>
        <v>5.3836920111363965E-4</v>
      </c>
      <c r="H419" s="60">
        <f>-F419*Bonds!$AS$8</f>
        <v>-0.45954256559594786</v>
      </c>
      <c r="I419" s="60">
        <f t="shared" si="4"/>
        <v>-1.4532011890805281</v>
      </c>
    </row>
    <row r="420" spans="1:9">
      <c r="A420" s="193">
        <v>42545</v>
      </c>
      <c r="B420" s="7">
        <f>EXP(-'Yield curve'!B413*$B$9/100)</f>
        <v>0.90637694987791584</v>
      </c>
      <c r="C420" s="7">
        <f>EXP(-'Yield curve'!C413*$C$9/100)</f>
        <v>0.82994155195697217</v>
      </c>
      <c r="D420" s="60">
        <f>EXP(-'Yield curve'!D413*$D$9/100)</f>
        <v>0.76223528346803904</v>
      </c>
      <c r="E420" s="178">
        <f t="shared" si="2"/>
        <v>81.220635917409751</v>
      </c>
      <c r="F420" s="60">
        <f t="shared" si="3"/>
        <v>2.9349255168501744</v>
      </c>
      <c r="G420" s="60">
        <f>-F420*(Bonds!X410/100)*(1/(1+(Bonds!D410/100)))</f>
        <v>-1.8839503546952136E-3</v>
      </c>
      <c r="H420" s="60">
        <f>-F420*Bonds!$AS$8</f>
        <v>-0.45954347640438392</v>
      </c>
      <c r="I420" s="60">
        <f t="shared" si="4"/>
        <v>-1.4532040693096981</v>
      </c>
    </row>
    <row r="421" spans="1:9">
      <c r="A421" s="193">
        <v>42544</v>
      </c>
      <c r="B421" s="7">
        <f>EXP(-'Yield curve'!B414*$B$9/100)</f>
        <v>0.90692093922832795</v>
      </c>
      <c r="C421" s="7">
        <f>EXP(-'Yield curve'!C414*$C$9/100)</f>
        <v>0.83110428385212565</v>
      </c>
      <c r="D421" s="60">
        <f>EXP(-'Yield curve'!D414*$D$9/100)</f>
        <v>0.76383765946925009</v>
      </c>
      <c r="E421" s="178">
        <f t="shared" si="2"/>
        <v>81.387491712024413</v>
      </c>
      <c r="F421" s="60">
        <f t="shared" si="3"/>
        <v>2.9350036201713285</v>
      </c>
      <c r="G421" s="60">
        <f>-F421*(Bonds!X411/100)*(1/(1+(Bonds!D411/100)))</f>
        <v>3.5011054378993366E-3</v>
      </c>
      <c r="H421" s="60">
        <f>-F421*Bonds!$AS$8</f>
        <v>-0.45955570563184328</v>
      </c>
      <c r="I421" s="60">
        <f t="shared" si="4"/>
        <v>-1.453242741522494</v>
      </c>
    </row>
    <row r="422" spans="1:9">
      <c r="A422" s="193">
        <v>42543</v>
      </c>
      <c r="B422" s="7">
        <f>EXP(-'Yield curve'!B415*$B$9/100)</f>
        <v>0.9071930563256202</v>
      </c>
      <c r="C422" s="7">
        <f>EXP(-'Yield curve'!C415*$C$9/100)</f>
        <v>0.82911202523750216</v>
      </c>
      <c r="D422" s="60">
        <f>EXP(-'Yield curve'!D415*$D$9/100)</f>
        <v>0.7608644940383964</v>
      </c>
      <c r="E422" s="178">
        <f t="shared" si="2"/>
        <v>81.080788555042687</v>
      </c>
      <c r="F422" s="60">
        <f t="shared" si="3"/>
        <v>2.9347934773452731</v>
      </c>
      <c r="G422" s="60">
        <f>-F422*(Bonds!X412/100)*(1/(1+(Bonds!D412/100)))</f>
        <v>2.6897566468199159E-4</v>
      </c>
      <c r="H422" s="60">
        <f>-F422*Bonds!$AS$8</f>
        <v>-0.45952280198087414</v>
      </c>
      <c r="I422" s="60">
        <f t="shared" si="4"/>
        <v>-1.4531386910420963</v>
      </c>
    </row>
    <row r="423" spans="1:9">
      <c r="A423" s="193">
        <v>42542</v>
      </c>
      <c r="B423" s="7">
        <f>EXP(-'Yield curve'!B416*$B$9/100)</f>
        <v>0.90692093922832795</v>
      </c>
      <c r="C423" s="7">
        <f>EXP(-'Yield curve'!C416*$C$9/100)</f>
        <v>0.82911202523750216</v>
      </c>
      <c r="D423" s="60">
        <f>EXP(-'Yield curve'!D416*$D$9/100)</f>
        <v>0.76063626892566349</v>
      </c>
      <c r="E423" s="178">
        <f t="shared" si="2"/>
        <v>81.056965359349334</v>
      </c>
      <c r="F423" s="60">
        <f t="shared" si="3"/>
        <v>2.93478774114039</v>
      </c>
      <c r="G423" s="60">
        <f>-F423*(Bonds!X413/100)*(1/(1+(Bonds!D413/100)))</f>
        <v>-1.0758019578960144E-3</v>
      </c>
      <c r="H423" s="60">
        <f>-F423*Bonds!$AS$8</f>
        <v>-0.45952190381990948</v>
      </c>
      <c r="I423" s="60">
        <f t="shared" si="4"/>
        <v>-1.4531358508077425</v>
      </c>
    </row>
    <row r="424" spans="1:9">
      <c r="A424" s="193">
        <v>42541</v>
      </c>
      <c r="B424" s="7">
        <f>EXP(-'Yield curve'!B417*$B$9/100)</f>
        <v>0.90683025166885867</v>
      </c>
      <c r="C424" s="7">
        <f>EXP(-'Yield curve'!C417*$C$9/100)</f>
        <v>0.82977558024430531</v>
      </c>
      <c r="D424" s="60">
        <f>EXP(-'Yield curve'!D417*$D$9/100)</f>
        <v>0.76154958032561682</v>
      </c>
      <c r="E424" s="178">
        <f t="shared" si="2"/>
        <v>81.151268857039256</v>
      </c>
      <c r="F424" s="60">
        <f t="shared" si="3"/>
        <v>2.9348516389007089</v>
      </c>
      <c r="G424" s="60">
        <f>-F424*(Bonds!X414/100)*(1/(1+(Bonds!D414/100)))</f>
        <v>2.6905497239647041E-3</v>
      </c>
      <c r="H424" s="60">
        <f>-F424*Bonds!$AS$8</f>
        <v>-0.45953190877531391</v>
      </c>
      <c r="I424" s="60">
        <f t="shared" si="4"/>
        <v>-1.4531674892547088</v>
      </c>
    </row>
    <row r="425" spans="1:9">
      <c r="A425" s="193">
        <v>42538</v>
      </c>
      <c r="B425" s="7">
        <f>EXP(-'Yield curve'!B418*$B$9/100)</f>
        <v>0.9061956926142708</v>
      </c>
      <c r="C425" s="7">
        <f>EXP(-'Yield curve'!C418*$C$9/100)</f>
        <v>0.82828332763012646</v>
      </c>
      <c r="D425" s="60">
        <f>EXP(-'Yield curve'!D418*$D$9/100)</f>
        <v>0.75926835513334712</v>
      </c>
      <c r="E425" s="178">
        <f t="shared" si="2"/>
        <v>80.914330264090211</v>
      </c>
      <c r="F425" s="60">
        <f t="shared" si="3"/>
        <v>2.9347291214241045</v>
      </c>
      <c r="G425" s="60">
        <f>-F425*(Bonds!X415/100)*(1/(1+(Bonds!D415/100)))</f>
        <v>1.0751892732823491E-3</v>
      </c>
      <c r="H425" s="60">
        <f>-F425*Bonds!$AS$8</f>
        <v>-0.45951272528776171</v>
      </c>
      <c r="I425" s="60">
        <f t="shared" si="4"/>
        <v>-1.4531068257405784</v>
      </c>
    </row>
    <row r="426" spans="1:9">
      <c r="A426" s="193">
        <v>42537</v>
      </c>
      <c r="B426" s="7">
        <f>EXP(-'Yield curve'!B419*$B$9/100)</f>
        <v>0.90683025166885867</v>
      </c>
      <c r="C426" s="7">
        <f>EXP(-'Yield curve'!C419*$C$9/100)</f>
        <v>0.8281176875291627</v>
      </c>
      <c r="D426" s="60">
        <f>EXP(-'Yield curve'!D419*$D$9/100)</f>
        <v>0.75835777956179906</v>
      </c>
      <c r="E426" s="178">
        <f t="shared" si="2"/>
        <v>80.822389393699552</v>
      </c>
      <c r="F426" s="60">
        <f t="shared" si="3"/>
        <v>2.9346275651911666</v>
      </c>
      <c r="G426" s="60">
        <f>-F426*(Bonds!X416/100)*(1/(1+(Bonds!D416/100)))</f>
        <v>-8.0606873242756213E-4</v>
      </c>
      <c r="H426" s="60">
        <f>-F426*Bonds!$AS$8</f>
        <v>-0.45949682386059881</v>
      </c>
      <c r="I426" s="60">
        <f t="shared" si="4"/>
        <v>-1.4530565410126965</v>
      </c>
    </row>
    <row r="427" spans="1:9">
      <c r="A427" s="193">
        <v>42536</v>
      </c>
      <c r="B427" s="7">
        <f>EXP(-'Yield curve'!B420*$B$9/100)</f>
        <v>0.90655824339663893</v>
      </c>
      <c r="C427" s="7">
        <f>EXP(-'Yield curve'!C420*$C$9/100)</f>
        <v>0.82844900086242346</v>
      </c>
      <c r="D427" s="60">
        <f>EXP(-'Yield curve'!D420*$D$9/100)</f>
        <v>0.75904060879046653</v>
      </c>
      <c r="E427" s="178">
        <f t="shared" si="2"/>
        <v>80.892156585145699</v>
      </c>
      <c r="F427" s="60">
        <f t="shared" si="3"/>
        <v>2.9346892059955105</v>
      </c>
      <c r="G427" s="60">
        <f>-F427*(Bonds!X417/100)*(1/(1+(Bonds!D417/100)))</f>
        <v>-2.6876904533340486E-4</v>
      </c>
      <c r="H427" s="60">
        <f>-F427*Bonds!$AS$8</f>
        <v>-0.45950647542734352</v>
      </c>
      <c r="I427" s="60">
        <f t="shared" si="4"/>
        <v>-1.4530870619465988</v>
      </c>
    </row>
    <row r="428" spans="1:9">
      <c r="A428" s="193">
        <v>42535</v>
      </c>
      <c r="B428" s="7">
        <f>EXP(-'Yield curve'!B421*$B$9/100)</f>
        <v>0.90764676627181728</v>
      </c>
      <c r="C428" s="7">
        <f>EXP(-'Yield curve'!C421*$C$9/100)</f>
        <v>0.82878044674752616</v>
      </c>
      <c r="D428" s="60">
        <f>EXP(-'Yield curve'!D421*$D$9/100)</f>
        <v>0.75926835513334712</v>
      </c>
      <c r="E428" s="178">
        <f t="shared" si="2"/>
        <v>80.918226649640104</v>
      </c>
      <c r="F428" s="60">
        <f t="shared" si="3"/>
        <v>2.9346482470324151</v>
      </c>
      <c r="G428" s="60">
        <f>-F428*(Bonds!X418/100)*(1/(1+(Bonds!D418/100)))</f>
        <v>-8.0636973265223102E-4</v>
      </c>
      <c r="H428" s="60">
        <f>-F428*Bonds!$AS$8</f>
        <v>-0.45950006217283917</v>
      </c>
      <c r="I428" s="60">
        <f t="shared" si="4"/>
        <v>-1.4530667814551508</v>
      </c>
    </row>
    <row r="429" spans="1:9">
      <c r="A429" s="193">
        <v>42531</v>
      </c>
      <c r="B429" s="7">
        <f>EXP(-'Yield curve'!B422*$B$9/100)</f>
        <v>0.90791910114988805</v>
      </c>
      <c r="C429" s="7">
        <f>EXP(-'Yield curve'!C422*$C$9/100)</f>
        <v>0.82911202523750216</v>
      </c>
      <c r="D429" s="60">
        <f>EXP(-'Yield curve'!D422*$D$9/100)</f>
        <v>0.75995200424892273</v>
      </c>
      <c r="E429" s="178">
        <f t="shared" si="2"/>
        <v>80.989166686164907</v>
      </c>
      <c r="F429" s="60">
        <f t="shared" si="3"/>
        <v>2.9346838512912097</v>
      </c>
      <c r="G429" s="60">
        <f>-F429*(Bonds!X419/100)*(1/(1+(Bonds!D419/100)))</f>
        <v>1.8820693503470958E-3</v>
      </c>
      <c r="H429" s="60">
        <f>-F429*Bonds!$AS$8</f>
        <v>-0.45950563700080921</v>
      </c>
      <c r="I429" s="60">
        <f t="shared" si="4"/>
        <v>-1.4530844106090997</v>
      </c>
    </row>
    <row r="430" spans="1:9">
      <c r="A430" s="193">
        <v>42530</v>
      </c>
      <c r="B430" s="7">
        <f>EXP(-'Yield curve'!B423*$B$9/100)</f>
        <v>0.90701163585700673</v>
      </c>
      <c r="C430" s="7">
        <f>EXP(-'Yield curve'!C423*$C$9/100)</f>
        <v>0.8281176875291627</v>
      </c>
      <c r="D430" s="60">
        <f>EXP(-'Yield curve'!D423*$D$9/100)</f>
        <v>0.75835777956179906</v>
      </c>
      <c r="E430" s="178">
        <f t="shared" si="2"/>
        <v>80.822752162075844</v>
      </c>
      <c r="F430" s="60">
        <f t="shared" si="3"/>
        <v>2.9346188817241754</v>
      </c>
      <c r="G430" s="60">
        <f>-F430*(Bonds!X420/100)*(1/(1+(Bonds!D420/100)))</f>
        <v>5.3737756486433121E-4</v>
      </c>
      <c r="H430" s="60">
        <f>-F430*Bonds!$AS$8</f>
        <v>-0.45949546422452442</v>
      </c>
      <c r="I430" s="60">
        <f t="shared" si="4"/>
        <v>-1.4530522414659124</v>
      </c>
    </row>
    <row r="431" spans="1:9">
      <c r="A431" s="193">
        <v>42529</v>
      </c>
      <c r="B431" s="7">
        <f>EXP(-'Yield curve'!B424*$B$9/100)</f>
        <v>0.90701163585700673</v>
      </c>
      <c r="C431" s="7">
        <f>EXP(-'Yield curve'!C424*$C$9/100)</f>
        <v>0.8281176875291627</v>
      </c>
      <c r="D431" s="60">
        <f>EXP(-'Yield curve'!D424*$D$9/100)</f>
        <v>0.75790290137116545</v>
      </c>
      <c r="E431" s="178">
        <f t="shared" si="2"/>
        <v>80.776354586631214</v>
      </c>
      <c r="F431" s="60">
        <f t="shared" si="3"/>
        <v>2.9345813271033534</v>
      </c>
      <c r="G431" s="60">
        <f>-F431*(Bonds!X421/100)*(1/(1+(Bonds!D421/100)))</f>
        <v>1.0745446089722777E-3</v>
      </c>
      <c r="H431" s="60">
        <f>-F431*Bonds!$AS$8</f>
        <v>-0.45948958401362688</v>
      </c>
      <c r="I431" s="60">
        <f t="shared" si="4"/>
        <v>-1.453033646606354</v>
      </c>
    </row>
    <row r="432" spans="1:9">
      <c r="A432" s="193">
        <v>42528</v>
      </c>
      <c r="B432" s="7">
        <f>EXP(-'Yield curve'!B425*$B$9/100)</f>
        <v>0.90692093922832795</v>
      </c>
      <c r="C432" s="7">
        <f>EXP(-'Yield curve'!C425*$C$9/100)</f>
        <v>0.82745545830614742</v>
      </c>
      <c r="D432" s="60">
        <f>EXP(-'Yield curve'!D425*$D$9/100)</f>
        <v>0.75699396336139857</v>
      </c>
      <c r="E432" s="178">
        <f t="shared" si="2"/>
        <v>80.682137057931612</v>
      </c>
      <c r="F432" s="60">
        <f t="shared" si="3"/>
        <v>2.9345258459163941</v>
      </c>
      <c r="G432" s="60">
        <f>-F432*(Bonds!X422/100)*(1/(1+(Bonds!D422/100)))</f>
        <v>5.3706549156599427E-4</v>
      </c>
      <c r="H432" s="60">
        <f>-F432*Bonds!$AS$8</f>
        <v>-0.4594808969047432</v>
      </c>
      <c r="I432" s="60">
        <f t="shared" si="4"/>
        <v>-1.4530061755559998</v>
      </c>
    </row>
    <row r="433" spans="1:9">
      <c r="A433" s="193">
        <v>42527</v>
      </c>
      <c r="B433" s="7">
        <f>EXP(-'Yield curve'!B426*$B$9/100)</f>
        <v>0.90710234155580172</v>
      </c>
      <c r="C433" s="7">
        <f>EXP(-'Yield curve'!C426*$C$9/100)</f>
        <v>0.82712454231043631</v>
      </c>
      <c r="D433" s="60">
        <f>EXP(-'Yield curve'!D426*$D$9/100)</f>
        <v>0.75653990321504738</v>
      </c>
      <c r="E433" s="178">
        <f t="shared" si="2"/>
        <v>80.635523895667305</v>
      </c>
      <c r="F433" s="60">
        <f t="shared" si="3"/>
        <v>2.9344872061886869</v>
      </c>
      <c r="G433" s="60">
        <f>-F433*(Bonds!X423/100)*(1/(1+(Bonds!D423/100)))</f>
        <v>1.6108804425555121E-3</v>
      </c>
      <c r="H433" s="60">
        <f>-F433*Bonds!$AS$8</f>
        <v>-0.45947484679045719</v>
      </c>
      <c r="I433" s="60">
        <f t="shared" si="4"/>
        <v>-1.4529870434147516</v>
      </c>
    </row>
    <row r="434" spans="1:9">
      <c r="A434" s="193">
        <v>42524</v>
      </c>
      <c r="B434" s="7">
        <f>EXP(-'Yield curve'!B427*$B$9/100)</f>
        <v>0.90673957317769194</v>
      </c>
      <c r="C434" s="7">
        <f>EXP(-'Yield curve'!C427*$C$9/100)</f>
        <v>0.82712454231043631</v>
      </c>
      <c r="D434" s="60">
        <f>EXP(-'Yield curve'!D427*$D$9/100)</f>
        <v>0.75517935624887755</v>
      </c>
      <c r="E434" s="178">
        <f t="shared" si="2"/>
        <v>80.496022568361781</v>
      </c>
      <c r="F434" s="60">
        <f t="shared" si="3"/>
        <v>2.9343916977656059</v>
      </c>
      <c r="G434" s="60">
        <f>-F434*(Bonds!X424/100)*(1/(1+(Bonds!D424/100)))</f>
        <v>1.8782682776480731E-3</v>
      </c>
      <c r="H434" s="60">
        <f>-F434*Bonds!$AS$8</f>
        <v>-0.45945989231460543</v>
      </c>
      <c r="I434" s="60">
        <f t="shared" si="4"/>
        <v>-1.452939753209846</v>
      </c>
    </row>
    <row r="435" spans="1:9">
      <c r="A435" s="193">
        <v>42523</v>
      </c>
      <c r="B435" s="7">
        <f>EXP(-'Yield curve'!B428*$B$9/100)</f>
        <v>0.90692093922832795</v>
      </c>
      <c r="C435" s="7">
        <f>EXP(-'Yield curve'!C428*$C$9/100)</f>
        <v>0.82613258815119384</v>
      </c>
      <c r="D435" s="60">
        <f>EXP(-'Yield curve'!D428*$D$9/100)</f>
        <v>0.75359514360622781</v>
      </c>
      <c r="E435" s="178">
        <f t="shared" si="2"/>
        <v>80.332811702594284</v>
      </c>
      <c r="F435" s="60">
        <f t="shared" si="3"/>
        <v>2.9342740678271917</v>
      </c>
      <c r="G435" s="60">
        <f>-F435*(Bonds!X425/100)*(1/(1+(Bonds!D425/100)))</f>
        <v>0</v>
      </c>
      <c r="H435" s="60">
        <f>-F435*Bonds!$AS$8</f>
        <v>-0.45944147410585778</v>
      </c>
      <c r="I435" s="60">
        <f t="shared" si="4"/>
        <v>-1.4528815097197831</v>
      </c>
    </row>
    <row r="436" spans="1:9">
      <c r="A436" s="193">
        <v>42522</v>
      </c>
      <c r="B436" s="7">
        <f>EXP(-'Yield curve'!B429*$B$9/100)</f>
        <v>0.90664890375392093</v>
      </c>
      <c r="C436" s="7">
        <f>EXP(-'Yield curve'!C429*$C$9/100)</f>
        <v>0.82613258815119384</v>
      </c>
      <c r="D436" s="60">
        <f>EXP(-'Yield curve'!D429*$D$9/100)</f>
        <v>0.75359514360622781</v>
      </c>
      <c r="E436" s="178">
        <f t="shared" si="2"/>
        <v>80.332267631645465</v>
      </c>
      <c r="F436" s="60">
        <f t="shared" si="3"/>
        <v>2.9342871681959273</v>
      </c>
      <c r="G436" s="60">
        <f>-F436*(Bonds!X426/100)*(1/(1+(Bonds!D426/100)))</f>
        <v>-2.6814284640372084E-3</v>
      </c>
      <c r="H436" s="60">
        <f>-F436*Bonds!$AS$8</f>
        <v>-0.4594435253296304</v>
      </c>
      <c r="I436" s="60">
        <f t="shared" si="4"/>
        <v>-1.4528879962588952</v>
      </c>
    </row>
    <row r="437" spans="1:9">
      <c r="A437" s="193">
        <v>42521</v>
      </c>
      <c r="B437" s="7">
        <f>EXP(-'Yield curve'!B430*$B$9/100)</f>
        <v>0.90746525507028808</v>
      </c>
      <c r="C437" s="7">
        <f>EXP(-'Yield curve'!C430*$C$9/100)</f>
        <v>0.82745545830614742</v>
      </c>
      <c r="D437" s="60">
        <f>EXP(-'Yield curve'!D430*$D$9/100)</f>
        <v>0.75585932360891572</v>
      </c>
      <c r="E437" s="178">
        <f t="shared" si="2"/>
        <v>80.567492434862274</v>
      </c>
      <c r="F437" s="60">
        <f t="shared" si="3"/>
        <v>2.9344056544745252</v>
      </c>
      <c r="G437" s="60">
        <f>-F437*(Bonds!X427/100)*(1/(1+(Bonds!D427/100)))</f>
        <v>8.0519683192384415E-4</v>
      </c>
      <c r="H437" s="60">
        <f>-F437*Bonds!$AS$8</f>
        <v>-0.45946207762203456</v>
      </c>
      <c r="I437" s="60">
        <f t="shared" si="4"/>
        <v>-1.4529466637587098</v>
      </c>
    </row>
    <row r="438" spans="1:9">
      <c r="A438" s="193">
        <v>42520</v>
      </c>
      <c r="B438" s="7">
        <f>EXP(-'Yield curve'!B431*$B$9/100)</f>
        <v>0.90846401606870619</v>
      </c>
      <c r="C438" s="7">
        <f>EXP(-'Yield curve'!C431*$C$9/100)</f>
        <v>0.82728998376249219</v>
      </c>
      <c r="D438" s="60">
        <f>EXP(-'Yield curve'!D431*$D$9/100)</f>
        <v>0.75517935624887755</v>
      </c>
      <c r="E438" s="178">
        <f t="shared" si="2"/>
        <v>80.49980233704791</v>
      </c>
      <c r="F438" s="60">
        <f t="shared" si="3"/>
        <v>2.9343049811519109</v>
      </c>
      <c r="G438" s="60">
        <f>-F438*(Bonds!X428/100)*(1/(1+(Bonds!D428/100)))</f>
        <v>-1.0732644408017003E-3</v>
      </c>
      <c r="H438" s="60">
        <f>-F438*Bonds!$AS$8</f>
        <v>-0.45944631443881584</v>
      </c>
      <c r="I438" s="60">
        <f t="shared" si="4"/>
        <v>-1.4528968161965641</v>
      </c>
    </row>
    <row r="439" spans="1:9">
      <c r="A439" s="193">
        <v>42517</v>
      </c>
      <c r="B439" s="7">
        <f>EXP(-'Yield curve'!B432*$B$9/100)</f>
        <v>0.90846401606870619</v>
      </c>
      <c r="C439" s="7">
        <f>EXP(-'Yield curve'!C432*$C$9/100)</f>
        <v>0.82778650669473364</v>
      </c>
      <c r="D439" s="60">
        <f>EXP(-'Yield curve'!D432*$D$9/100)</f>
        <v>0.75608611542306958</v>
      </c>
      <c r="E439" s="178">
        <f t="shared" si="2"/>
        <v>80.593284818679976</v>
      </c>
      <c r="F439" s="60">
        <f t="shared" si="3"/>
        <v>2.9343688610091454</v>
      </c>
      <c r="G439" s="60">
        <f>-F439*(Bonds!X429/100)*(1/(1+(Bonds!D429/100)))</f>
        <v>0</v>
      </c>
      <c r="H439" s="60">
        <f>-F439*Bonds!$AS$8</f>
        <v>-0.459456316590999</v>
      </c>
      <c r="I439" s="60">
        <f t="shared" si="4"/>
        <v>-1.4529284457789666</v>
      </c>
    </row>
    <row r="440" spans="1:9">
      <c r="A440" s="193">
        <v>42516</v>
      </c>
      <c r="B440" s="7">
        <f>EXP(-'Yield curve'!B433*$B$9/100)</f>
        <v>0.90910016350558109</v>
      </c>
      <c r="C440" s="7">
        <f>EXP(-'Yield curve'!C433*$C$9/100)</f>
        <v>0.82795208055290648</v>
      </c>
      <c r="D440" s="60">
        <f>EXP(-'Yield curve'!D433*$D$9/100)</f>
        <v>0.75608611542306958</v>
      </c>
      <c r="E440" s="178">
        <f t="shared" si="2"/>
        <v>80.594888261270071</v>
      </c>
      <c r="F440" s="60">
        <f t="shared" si="3"/>
        <v>2.9343344853587769</v>
      </c>
      <c r="G440" s="60">
        <f>-F440*(Bonds!X430/100)*(1/(1+(Bonds!D430/100)))</f>
        <v>2.6841698548835661E-4</v>
      </c>
      <c r="H440" s="60">
        <f>-F440*Bonds!$AS$8</f>
        <v>-0.45945093413553861</v>
      </c>
      <c r="I440" s="60">
        <f t="shared" si="4"/>
        <v>-1.4529114249603072</v>
      </c>
    </row>
    <row r="441" spans="1:9">
      <c r="A441" s="193">
        <v>42515</v>
      </c>
      <c r="B441" s="7">
        <f>EXP(-'Yield curve'!B434*$B$9/100)</f>
        <v>0.90900925803457988</v>
      </c>
      <c r="C441" s="7">
        <f>EXP(-'Yield curve'!C434*$C$9/100)</f>
        <v>0.82778650669473364</v>
      </c>
      <c r="D441" s="60">
        <f>EXP(-'Yield curve'!D434*$D$9/100)</f>
        <v>0.75585932360891572</v>
      </c>
      <c r="E441" s="178">
        <f t="shared" si="2"/>
        <v>80.57124253756804</v>
      </c>
      <c r="F441" s="60">
        <f t="shared" si="3"/>
        <v>2.9343238371549192</v>
      </c>
      <c r="G441" s="60">
        <f>-F441*(Bonds!X431/100)*(1/(1+(Bonds!D431/100)))</f>
        <v>-5.3678292091006248E-4</v>
      </c>
      <c r="H441" s="60">
        <f>-F441*Bonds!$AS$8</f>
        <v>-0.45944926686575949</v>
      </c>
      <c r="I441" s="60">
        <f t="shared" si="4"/>
        <v>-1.4529061525903313</v>
      </c>
    </row>
    <row r="442" spans="1:9">
      <c r="A442" s="193">
        <v>42514</v>
      </c>
      <c r="B442" s="7">
        <f>EXP(-'Yield curve'!B435*$B$9/100)</f>
        <v>0.90937293446823142</v>
      </c>
      <c r="C442" s="7">
        <f>EXP(-'Yield curve'!C435*$C$9/100)</f>
        <v>0.82844900086242346</v>
      </c>
      <c r="D442" s="60">
        <f>EXP(-'Yield curve'!D435*$D$9/100)</f>
        <v>0.75631297528497432</v>
      </c>
      <c r="E442" s="178">
        <f t="shared" si="2"/>
        <v>80.619567349728698</v>
      </c>
      <c r="F442" s="60">
        <f t="shared" si="3"/>
        <v>2.9343287254739203</v>
      </c>
      <c r="G442" s="60">
        <f>-F442*(Bonds!X432/100)*(1/(1+(Bonds!D432/100)))</f>
        <v>8.0532304239516739E-4</v>
      </c>
      <c r="H442" s="60">
        <f>-F442*Bonds!$AS$8</f>
        <v>-0.45945003226682152</v>
      </c>
      <c r="I442" s="60">
        <f t="shared" si="4"/>
        <v>-1.4529085730010107</v>
      </c>
    </row>
    <row r="443" spans="1:9">
      <c r="A443" s="193">
        <v>42513</v>
      </c>
      <c r="B443" s="7">
        <f>EXP(-'Yield curve'!B436*$B$9/100)</f>
        <v>0.90937293446823142</v>
      </c>
      <c r="C443" s="7">
        <f>EXP(-'Yield curve'!C436*$C$9/100)</f>
        <v>0.82795208055290648</v>
      </c>
      <c r="D443" s="60">
        <f>EXP(-'Yield curve'!D436*$D$9/100)</f>
        <v>0.75563259982210151</v>
      </c>
      <c r="E443" s="178">
        <f t="shared" si="2"/>
        <v>80.549175211896625</v>
      </c>
      <c r="F443" s="60">
        <f t="shared" si="3"/>
        <v>2.9342836734820232</v>
      </c>
      <c r="G443" s="60">
        <f>-F443*(Bonds!X433/100)*(1/(1+(Bonds!D433/100)))</f>
        <v>-1.0734529626786028E-3</v>
      </c>
      <c r="H443" s="60">
        <f>-F443*Bonds!$AS$8</f>
        <v>-0.45944297813585416</v>
      </c>
      <c r="I443" s="60">
        <f t="shared" si="4"/>
        <v>-1.4528862658802408</v>
      </c>
    </row>
    <row r="444" spans="1:9">
      <c r="A444" s="193">
        <v>42510</v>
      </c>
      <c r="B444" s="7">
        <f>EXP(-'Yield curve'!B437*$B$9/100)</f>
        <v>0.90919107806758404</v>
      </c>
      <c r="C444" s="7">
        <f>EXP(-'Yield curve'!C437*$C$9/100)</f>
        <v>0.82828332763012646</v>
      </c>
      <c r="D444" s="60">
        <f>EXP(-'Yield curve'!D437*$D$9/100)</f>
        <v>0.75653990321504738</v>
      </c>
      <c r="E444" s="178">
        <f t="shared" si="2"/>
        <v>80.642018939330256</v>
      </c>
      <c r="F444" s="60">
        <f t="shared" si="3"/>
        <v>2.9343601383354136</v>
      </c>
      <c r="G444" s="60">
        <f>-F444*(Bonds!X434/100)*(1/(1+(Bonds!D434/100)))</f>
        <v>2.6846844815510992E-4</v>
      </c>
      <c r="H444" s="60">
        <f>-F444*Bonds!$AS$8</f>
        <v>-0.45945495081602883</v>
      </c>
      <c r="I444" s="60">
        <f t="shared" si="4"/>
        <v>-1.4529241268192896</v>
      </c>
    </row>
    <row r="445" spans="1:9">
      <c r="A445" s="193">
        <v>42509</v>
      </c>
      <c r="B445" s="7">
        <f>EXP(-'Yield curve'!B438*$B$9/100)</f>
        <v>0.90919107806758404</v>
      </c>
      <c r="C445" s="7">
        <f>EXP(-'Yield curve'!C438*$C$9/100)</f>
        <v>0.82828332763012646</v>
      </c>
      <c r="D445" s="60">
        <f>EXP(-'Yield curve'!D438*$D$9/100)</f>
        <v>0.75631297528497432</v>
      </c>
      <c r="E445" s="178">
        <f t="shared" si="2"/>
        <v>80.618872290462804</v>
      </c>
      <c r="F445" s="60">
        <f t="shared" si="3"/>
        <v>2.9343412923408407</v>
      </c>
      <c r="G445" s="60">
        <f>-F445*(Bonds!X435/100)*(1/(1+(Bonds!D435/100)))</f>
        <v>-1.6106529827138586E-3</v>
      </c>
      <c r="H445" s="60">
        <f>-F445*Bonds!$AS$8</f>
        <v>-0.45945199995618158</v>
      </c>
      <c r="I445" s="60">
        <f t="shared" si="4"/>
        <v>-1.4529147953811163</v>
      </c>
    </row>
    <row r="446" spans="1:9">
      <c r="A446" s="193">
        <v>42508</v>
      </c>
      <c r="B446" s="7">
        <f>EXP(-'Yield curve'!B439*$B$9/100)</f>
        <v>0.90937293446823142</v>
      </c>
      <c r="C446" s="7">
        <f>EXP(-'Yield curve'!C439*$C$9/100)</f>
        <v>0.82878044674752616</v>
      </c>
      <c r="D446" s="60">
        <f>EXP(-'Yield curve'!D439*$D$9/100)</f>
        <v>0.75767556460297436</v>
      </c>
      <c r="E446" s="178">
        <f t="shared" si="2"/>
        <v>80.759214351934901</v>
      </c>
      <c r="F446" s="60">
        <f t="shared" si="3"/>
        <v>2.9344340745033368</v>
      </c>
      <c r="G446" s="60">
        <f>-F446*(Bonds!X436/100)*(1/(1+(Bonds!D436/100)))</f>
        <v>-1.0743923384909011E-3</v>
      </c>
      <c r="H446" s="60">
        <f>-F446*Bonds!$AS$8</f>
        <v>-0.45946652756080292</v>
      </c>
      <c r="I446" s="60">
        <f t="shared" si="4"/>
        <v>-1.4529607357006662</v>
      </c>
    </row>
    <row r="447" spans="1:9">
      <c r="A447" s="193">
        <v>42507</v>
      </c>
      <c r="B447" s="7">
        <f>EXP(-'Yield curve'!B440*$B$9/100)</f>
        <v>0.90964578727444645</v>
      </c>
      <c r="C447" s="7">
        <f>EXP(-'Yield curve'!C440*$C$9/100)</f>
        <v>0.82927786422589567</v>
      </c>
      <c r="D447" s="60">
        <f>EXP(-'Yield curve'!D440*$D$9/100)</f>
        <v>0.7585853210251805</v>
      </c>
      <c r="E447" s="178">
        <f t="shared" si="2"/>
        <v>80.853550047569101</v>
      </c>
      <c r="F447" s="60">
        <f t="shared" si="3"/>
        <v>2.9344847706200525</v>
      </c>
      <c r="G447" s="60">
        <f>-F447*(Bonds!X437/100)*(1/(1+(Bonds!D437/100)))</f>
        <v>-5.374022105338798E-4</v>
      </c>
      <c r="H447" s="60">
        <f>-F447*Bonds!$AS$8</f>
        <v>-0.45947446543506304</v>
      </c>
      <c r="I447" s="60">
        <f t="shared" si="4"/>
        <v>-1.4529858374631082</v>
      </c>
    </row>
    <row r="448" spans="1:9">
      <c r="A448" s="193">
        <v>42506</v>
      </c>
      <c r="B448" s="7">
        <f>EXP(-'Yield curve'!B441*$B$9/100)</f>
        <v>0.90973675640155438</v>
      </c>
      <c r="C448" s="7">
        <f>EXP(-'Yield curve'!C441*$C$9/100)</f>
        <v>0.82944373638540392</v>
      </c>
      <c r="D448" s="60">
        <f>EXP(-'Yield curve'!D441*$D$9/100)</f>
        <v>0.75904060879046653</v>
      </c>
      <c r="E448" s="178">
        <f t="shared" si="2"/>
        <v>80.900503082201496</v>
      </c>
      <c r="F448" s="60">
        <f t="shared" si="3"/>
        <v>2.934514195875964</v>
      </c>
      <c r="G448" s="60">
        <f>-F448*(Bonds!X438/100)*(1/(1+(Bonds!D438/100)))</f>
        <v>2.6875301729791196E-4</v>
      </c>
      <c r="H448" s="60">
        <f>-F448*Bonds!$AS$8</f>
        <v>-0.45947907276983802</v>
      </c>
      <c r="I448" s="60">
        <f t="shared" si="4"/>
        <v>-1.4530004071349401</v>
      </c>
    </row>
    <row r="449" spans="1:9">
      <c r="A449" s="193">
        <v>42503</v>
      </c>
      <c r="B449" s="7">
        <f>EXP(-'Yield curve'!B442*$B$9/100)</f>
        <v>0.90946387630869452</v>
      </c>
      <c r="C449" s="7">
        <f>EXP(-'Yield curve'!C442*$C$9/100)</f>
        <v>0.82911202523750216</v>
      </c>
      <c r="D449" s="60">
        <f>EXP(-'Yield curve'!D442*$D$9/100)</f>
        <v>0.75881293076124146</v>
      </c>
      <c r="E449" s="178">
        <f t="shared" si="2"/>
        <v>80.876070740739024</v>
      </c>
      <c r="F449" s="60">
        <f t="shared" si="3"/>
        <v>2.9345161120316146</v>
      </c>
      <c r="G449" s="60">
        <f>-F449*(Bonds!X439/100)*(1/(1+(Bonds!D439/100)))</f>
        <v>0</v>
      </c>
      <c r="H449" s="60">
        <f>-F449*Bonds!$AS$8</f>
        <v>-0.4594793727968145</v>
      </c>
      <c r="I449" s="60">
        <f t="shared" si="4"/>
        <v>-1.4530013559035451</v>
      </c>
    </row>
    <row r="450" spans="1:9">
      <c r="A450" s="193">
        <v>42502</v>
      </c>
      <c r="B450" s="7">
        <f>EXP(-'Yield curve'!B443*$B$9/100)</f>
        <v>0.90955482724379633</v>
      </c>
      <c r="C450" s="7">
        <f>EXP(-'Yield curve'!C443*$C$9/100)</f>
        <v>0.82927786422589567</v>
      </c>
      <c r="D450" s="60">
        <f>EXP(-'Yield curve'!D443*$D$9/100)</f>
        <v>0.75881293076124146</v>
      </c>
      <c r="E450" s="178">
        <f t="shared" si="2"/>
        <v>80.876584320586005</v>
      </c>
      <c r="F450" s="60">
        <f t="shared" si="3"/>
        <v>2.9345079285689031</v>
      </c>
      <c r="G450" s="60">
        <f>-F450*(Bonds!X440/100)*(1/(1+(Bonds!D440/100)))</f>
        <v>0</v>
      </c>
      <c r="H450" s="60">
        <f>-F450*Bonds!$AS$8</f>
        <v>-0.4594780914501902</v>
      </c>
      <c r="I450" s="60">
        <f t="shared" si="4"/>
        <v>-1.4529973039297401</v>
      </c>
    </row>
    <row r="451" spans="1:9">
      <c r="A451" s="193">
        <v>42501</v>
      </c>
      <c r="B451" s="7">
        <f>EXP(-'Yield curve'!B444*$B$9/100)</f>
        <v>0.90919107806758404</v>
      </c>
      <c r="C451" s="7">
        <f>EXP(-'Yield curve'!C444*$C$9/100)</f>
        <v>0.82911202523750216</v>
      </c>
      <c r="D451" s="60">
        <f>EXP(-'Yield curve'!D444*$D$9/100)</f>
        <v>0.75881293076124146</v>
      </c>
      <c r="E451" s="178">
        <f t="shared" si="2"/>
        <v>80.875525144256798</v>
      </c>
      <c r="F451" s="60">
        <f t="shared" si="3"/>
        <v>2.9345291625210383</v>
      </c>
      <c r="G451" s="60">
        <f>-F451*(Bonds!X441/100)*(1/(1+(Bonds!D441/100)))</f>
        <v>2.1498382143011288E-3</v>
      </c>
      <c r="H451" s="60">
        <f>-F451*Bonds!$AS$8</f>
        <v>-0.45948141621060612</v>
      </c>
      <c r="I451" s="60">
        <f t="shared" si="4"/>
        <v>-1.4530078177453289</v>
      </c>
    </row>
    <row r="452" spans="1:9">
      <c r="A452" s="193">
        <v>42500</v>
      </c>
      <c r="B452" s="7">
        <f>EXP(-'Yield curve'!B445*$B$9/100)</f>
        <v>0.90882747436194622</v>
      </c>
      <c r="C452" s="7">
        <f>EXP(-'Yield curve'!C445*$C$9/100)</f>
        <v>0.82828332763012646</v>
      </c>
      <c r="D452" s="60">
        <f>EXP(-'Yield curve'!D445*$D$9/100)</f>
        <v>0.75699396336139857</v>
      </c>
      <c r="E452" s="178">
        <f t="shared" si="2"/>
        <v>80.687605866846809</v>
      </c>
      <c r="F452" s="60">
        <f t="shared" si="3"/>
        <v>2.9344152488370909</v>
      </c>
      <c r="G452" s="60">
        <f>-F452*(Bonds!X442/100)*(1/(1+(Bonds!D442/100)))</f>
        <v>-5.370452505192219E-4</v>
      </c>
      <c r="H452" s="60">
        <f>-F452*Bonds!$AS$8</f>
        <v>-0.45946357988391551</v>
      </c>
      <c r="I452" s="60">
        <f t="shared" si="4"/>
        <v>-1.4529514143278957</v>
      </c>
    </row>
    <row r="453" spans="1:9">
      <c r="A453" s="193">
        <v>42496</v>
      </c>
      <c r="B453" s="7">
        <f>EXP(-'Yield curve'!B446*$B$9/100)</f>
        <v>0.90928200172149776</v>
      </c>
      <c r="C453" s="7">
        <f>EXP(-'Yield curve'!C446*$C$9/100)</f>
        <v>0.82911202523750216</v>
      </c>
      <c r="D453" s="60">
        <f>EXP(-'Yield curve'!D446*$D$9/100)</f>
        <v>0.75744829602558461</v>
      </c>
      <c r="E453" s="178">
        <f t="shared" si="2"/>
        <v>80.736514248527627</v>
      </c>
      <c r="F453" s="60">
        <f t="shared" si="3"/>
        <v>2.9344119311237473</v>
      </c>
      <c r="G453" s="60">
        <f>-F453*(Bonds!X443/100)*(1/(1+(Bonds!D443/100)))</f>
        <v>8.0571442370227489E-4</v>
      </c>
      <c r="H453" s="60">
        <f>-F453*Bonds!$AS$8</f>
        <v>-0.45946306040445517</v>
      </c>
      <c r="I453" s="60">
        <f t="shared" si="4"/>
        <v>-1.4529497715896034</v>
      </c>
    </row>
    <row r="454" spans="1:9">
      <c r="A454" s="193">
        <v>42495</v>
      </c>
      <c r="B454" s="7">
        <f>EXP(-'Yield curve'!B447*$B$9/100)</f>
        <v>0.90873659615849589</v>
      </c>
      <c r="C454" s="7">
        <f>EXP(-'Yield curve'!C447*$C$9/100)</f>
        <v>0.82828332763012646</v>
      </c>
      <c r="D454" s="60">
        <f>EXP(-'Yield curve'!D447*$D$9/100)</f>
        <v>0.75676689923371221</v>
      </c>
      <c r="E454" s="178">
        <f t="shared" si="2"/>
        <v>80.664263569415894</v>
      </c>
      <c r="F454" s="60">
        <f t="shared" si="3"/>
        <v>2.9344007766792464</v>
      </c>
      <c r="G454" s="60">
        <f>-F454*(Bonds!X444/100)*(1/(1+(Bonds!D444/100)))</f>
        <v>0</v>
      </c>
      <c r="H454" s="60">
        <f>-F454*Bonds!$AS$8</f>
        <v>-0.45946131386875128</v>
      </c>
      <c r="I454" s="60">
        <f t="shared" si="4"/>
        <v>-1.4529442485587643</v>
      </c>
    </row>
    <row r="455" spans="1:9">
      <c r="A455" s="193">
        <v>42494</v>
      </c>
      <c r="B455" s="7">
        <f>EXP(-'Yield curve'!B448*$B$9/100)</f>
        <v>0.90791910114988805</v>
      </c>
      <c r="C455" s="7">
        <f>EXP(-'Yield curve'!C448*$C$9/100)</f>
        <v>0.82828332763012646</v>
      </c>
      <c r="D455" s="60">
        <f>EXP(-'Yield curve'!D448*$D$9/100)</f>
        <v>0.75676689923371221</v>
      </c>
      <c r="E455" s="178">
        <f t="shared" si="2"/>
        <v>80.662628579398671</v>
      </c>
      <c r="F455" s="60">
        <f t="shared" si="3"/>
        <v>2.9344399859886239</v>
      </c>
      <c r="G455" s="60">
        <f>-F455*(Bonds!X445/100)*(1/(1+(Bonds!D445/100)))</f>
        <v>-1.3425015948341852E-3</v>
      </c>
      <c r="H455" s="60">
        <f>-F455*Bonds!$AS$8</f>
        <v>-0.45946745316674553</v>
      </c>
      <c r="I455" s="60">
        <f t="shared" si="4"/>
        <v>-1.4529636627236606</v>
      </c>
    </row>
    <row r="456" spans="1:9">
      <c r="A456" s="193">
        <v>42489</v>
      </c>
      <c r="B456" s="7">
        <f>EXP(-'Yield curve'!B449*$B$9/100)</f>
        <v>0.90846401606870619</v>
      </c>
      <c r="C456" s="7">
        <f>EXP(-'Yield curve'!C449*$C$9/100)</f>
        <v>0.82878044674752616</v>
      </c>
      <c r="D456" s="60">
        <f>EXP(-'Yield curve'!D449*$D$9/100)</f>
        <v>0.75790290137116545</v>
      </c>
      <c r="E456" s="178">
        <f t="shared" si="2"/>
        <v>80.780584865491349</v>
      </c>
      <c r="F456" s="60">
        <f t="shared" si="3"/>
        <v>2.9344964267517906</v>
      </c>
      <c r="G456" s="60">
        <f>-F456*(Bonds!X446/100)*(1/(1+(Bonds!D446/100)))</f>
        <v>1.3431419016622704E-3</v>
      </c>
      <c r="H456" s="60">
        <f>-F456*Bonds!$AS$8</f>
        <v>-0.4594762905237304</v>
      </c>
      <c r="I456" s="60">
        <f t="shared" si="4"/>
        <v>-1.4529916089002288</v>
      </c>
    </row>
    <row r="457" spans="1:9">
      <c r="A457" s="193">
        <v>42488</v>
      </c>
      <c r="B457" s="7">
        <f>EXP(-'Yield curve'!B450*$B$9/100)</f>
        <v>0.90810070312971058</v>
      </c>
      <c r="C457" s="7">
        <f>EXP(-'Yield curve'!C450*$C$9/100)</f>
        <v>0.82828332763012646</v>
      </c>
      <c r="D457" s="60">
        <f>EXP(-'Yield curve'!D450*$D$9/100)</f>
        <v>0.75676689923371221</v>
      </c>
      <c r="E457" s="178">
        <f t="shared" si="2"/>
        <v>80.662991783358322</v>
      </c>
      <c r="F457" s="60">
        <f t="shared" si="3"/>
        <v>2.9344312757207911</v>
      </c>
      <c r="G457" s="60">
        <f>-F457*(Bonds!X447/100)*(1/(1+(Bonds!D447/100)))</f>
        <v>2.1479961758410055E-3</v>
      </c>
      <c r="H457" s="60">
        <f>-F457*Bonds!$AS$8</f>
        <v>-0.45946608933426075</v>
      </c>
      <c r="I457" s="60">
        <f t="shared" si="4"/>
        <v>-1.4529593499066618</v>
      </c>
    </row>
    <row r="458" spans="1:9">
      <c r="A458" s="193">
        <v>42487</v>
      </c>
      <c r="B458" s="7">
        <f>EXP(-'Yield curve'!B451*$B$9/100)</f>
        <v>0.90791910114988805</v>
      </c>
      <c r="C458" s="7">
        <f>EXP(-'Yield curve'!C451*$C$9/100)</f>
        <v>0.82745545830614742</v>
      </c>
      <c r="D458" s="60">
        <f>EXP(-'Yield curve'!D451*$D$9/100)</f>
        <v>0.75495283642167577</v>
      </c>
      <c r="E458" s="178">
        <f t="shared" si="2"/>
        <v>80.475938433922991</v>
      </c>
      <c r="F458" s="60">
        <f t="shared" si="3"/>
        <v>2.9343084725187452</v>
      </c>
      <c r="G458" s="60">
        <f>-F458*(Bonds!X448/100)*(1/(1+(Bonds!D448/100)))</f>
        <v>0</v>
      </c>
      <c r="H458" s="60">
        <f>-F458*Bonds!$AS$8</f>
        <v>-0.45944686110851607</v>
      </c>
      <c r="I458" s="60">
        <f t="shared" si="4"/>
        <v>-1.4528985449179446</v>
      </c>
    </row>
    <row r="459" spans="1:9">
      <c r="A459" s="193">
        <v>42486</v>
      </c>
      <c r="B459" s="7">
        <f>EXP(-'Yield curve'!B452*$B$9/100)</f>
        <v>0.90764676627181728</v>
      </c>
      <c r="C459" s="7">
        <f>EXP(-'Yield curve'!C452*$C$9/100)</f>
        <v>0.82745545830614742</v>
      </c>
      <c r="D459" s="60">
        <f>EXP(-'Yield curve'!D452*$D$9/100)</f>
        <v>0.75495283642167577</v>
      </c>
      <c r="E459" s="178">
        <f t="shared" si="2"/>
        <v>80.475393764166853</v>
      </c>
      <c r="F459" s="60">
        <f t="shared" si="3"/>
        <v>2.9343215642139175</v>
      </c>
      <c r="G459" s="60">
        <f>-F459*(Bonds!X449/100)*(1/(1+(Bonds!D449/100)))</f>
        <v>2.6829309355530555E-4</v>
      </c>
      <c r="H459" s="60">
        <f>-F459*Bonds!$AS$8</f>
        <v>-0.45944891097420326</v>
      </c>
      <c r="I459" s="60">
        <f t="shared" si="4"/>
        <v>-1.4529050271624135</v>
      </c>
    </row>
    <row r="460" spans="1:9">
      <c r="A460" s="193">
        <v>42485</v>
      </c>
      <c r="B460" s="7">
        <f>EXP(-'Yield curve'!B453*$B$9/100)</f>
        <v>0.90791910114988805</v>
      </c>
      <c r="C460" s="7">
        <f>EXP(-'Yield curve'!C453*$C$9/100)</f>
        <v>0.82745545830614742</v>
      </c>
      <c r="D460" s="60">
        <f>EXP(-'Yield curve'!D453*$D$9/100)</f>
        <v>0.75472638454022989</v>
      </c>
      <c r="E460" s="178">
        <f t="shared" si="2"/>
        <v>80.45284034201552</v>
      </c>
      <c r="F460" s="60">
        <f t="shared" si="3"/>
        <v>2.9342896124147031</v>
      </c>
      <c r="G460" s="60">
        <f>-F460*(Bonds!X450/100)*(1/(1+(Bonds!D450/100)))</f>
        <v>-8.0479693154547843E-4</v>
      </c>
      <c r="H460" s="60">
        <f>-F460*Bonds!$AS$8</f>
        <v>-0.45944390803944257</v>
      </c>
      <c r="I460" s="60">
        <f t="shared" si="4"/>
        <v>-1.4528892064935846</v>
      </c>
    </row>
    <row r="461" spans="1:9">
      <c r="A461" s="193">
        <v>42482</v>
      </c>
      <c r="B461" s="7">
        <f>EXP(-'Yield curve'!B454*$B$9/100)</f>
        <v>0.908373174209268</v>
      </c>
      <c r="C461" s="7">
        <f>EXP(-'Yield curve'!C454*$C$9/100)</f>
        <v>0.8281176875291627</v>
      </c>
      <c r="D461" s="60">
        <f>EXP(-'Yield curve'!D454*$D$9/100)</f>
        <v>0.75540594404222183</v>
      </c>
      <c r="E461" s="178">
        <f t="shared" si="2"/>
        <v>80.524388015783487</v>
      </c>
      <c r="F461" s="60">
        <f t="shared" si="3"/>
        <v>2.934308993806217</v>
      </c>
      <c r="G461" s="60">
        <f>-F461*(Bonds!X451/100)*(1/(1+(Bonds!D451/100)))</f>
        <v>2.6834101452273931E-4</v>
      </c>
      <c r="H461" s="60">
        <f>-F461*Bonds!$AS$8</f>
        <v>-0.45944694273043651</v>
      </c>
      <c r="I461" s="60">
        <f t="shared" si="4"/>
        <v>-1.4528988030291203</v>
      </c>
    </row>
    <row r="462" spans="1:9">
      <c r="A462" s="193">
        <v>42481</v>
      </c>
      <c r="B462" s="7">
        <f>EXP(-'Yield curve'!B455*$B$9/100)</f>
        <v>0.90864572704241153</v>
      </c>
      <c r="C462" s="7">
        <f>EXP(-'Yield curve'!C455*$C$9/100)</f>
        <v>0.8281176875291627</v>
      </c>
      <c r="D462" s="60">
        <f>EXP(-'Yield curve'!D455*$D$9/100)</f>
        <v>0.75517935624887755</v>
      </c>
      <c r="E462" s="178">
        <f t="shared" si="2"/>
        <v>80.501821166528671</v>
      </c>
      <c r="F462" s="60">
        <f t="shared" si="3"/>
        <v>2.9342770361395525</v>
      </c>
      <c r="G462" s="60">
        <f>-F462*(Bonds!X452/100)*(1/(1+(Bonds!D452/100)))</f>
        <v>-2.1465084390194259E-3</v>
      </c>
      <c r="H462" s="60">
        <f>-F462*Bonds!$AS$8</f>
        <v>-0.45944193887696477</v>
      </c>
      <c r="I462" s="60">
        <f t="shared" si="4"/>
        <v>-1.4528829794550717</v>
      </c>
    </row>
    <row r="463" spans="1:9">
      <c r="A463" s="193">
        <v>42480</v>
      </c>
      <c r="B463" s="7">
        <f>EXP(-'Yield curve'!B456*$B$9/100)</f>
        <v>0.90882747436194622</v>
      </c>
      <c r="C463" s="7">
        <f>EXP(-'Yield curve'!C456*$C$9/100)</f>
        <v>0.82927786422589567</v>
      </c>
      <c r="D463" s="60">
        <f>EXP(-'Yield curve'!D456*$D$9/100)</f>
        <v>0.75699396336139857</v>
      </c>
      <c r="E463" s="178">
        <f t="shared" si="2"/>
        <v>80.689594940038347</v>
      </c>
      <c r="F463" s="60">
        <f t="shared" si="3"/>
        <v>2.9343922146364285</v>
      </c>
      <c r="G463" s="60">
        <f>-F463*(Bonds!X453/100)*(1/(1+(Bonds!D453/100)))</f>
        <v>1.8796436221133863E-3</v>
      </c>
      <c r="H463" s="60">
        <f>-F463*Bonds!$AS$8</f>
        <v>-0.45945997324497767</v>
      </c>
      <c r="I463" s="60">
        <f t="shared" si="4"/>
        <v>-1.4529400091341542</v>
      </c>
    </row>
    <row r="464" spans="1:9">
      <c r="A464" s="193">
        <v>42479</v>
      </c>
      <c r="B464" s="7">
        <f>EXP(-'Yield curve'!B457*$B$9/100)</f>
        <v>0.90782831377921724</v>
      </c>
      <c r="C464" s="7">
        <f>EXP(-'Yield curve'!C457*$C$9/100)</f>
        <v>0.82762096594802115</v>
      </c>
      <c r="D464" s="60">
        <f>EXP(-'Yield curve'!D457*$D$9/100)</f>
        <v>0.75540594404222183</v>
      </c>
      <c r="E464" s="178">
        <f t="shared" si="2"/>
        <v>80.522304851761106</v>
      </c>
      <c r="F464" s="60">
        <f t="shared" si="3"/>
        <v>2.9343466981385431</v>
      </c>
      <c r="G464" s="60">
        <f>-F464*(Bonds!X454/100)*(1/(1+(Bonds!D454/100)))</f>
        <v>1.3417223128205692E-3</v>
      </c>
      <c r="H464" s="60">
        <f>-F464*Bonds!$AS$8</f>
        <v>-0.45945284638279604</v>
      </c>
      <c r="I464" s="60">
        <f t="shared" si="4"/>
        <v>-1.4529174720170901</v>
      </c>
    </row>
    <row r="465" spans="1:9">
      <c r="A465" s="193">
        <v>42478</v>
      </c>
      <c r="B465" s="7">
        <f>EXP(-'Yield curve'!B458*$B$9/100)</f>
        <v>0.90746525507028808</v>
      </c>
      <c r="C465" s="7">
        <f>EXP(-'Yield curve'!C458*$C$9/100)</f>
        <v>0.82712454231043631</v>
      </c>
      <c r="D465" s="60">
        <f>EXP(-'Yield curve'!D458*$D$9/100)</f>
        <v>0.75427368453308896</v>
      </c>
      <c r="E465" s="178">
        <f t="shared" si="2"/>
        <v>80.405095417136522</v>
      </c>
      <c r="F465" s="60">
        <f t="shared" si="3"/>
        <v>2.9342814024722141</v>
      </c>
      <c r="G465" s="60">
        <f>-F465*(Bonds!X455/100)*(1/(1+(Bonds!D455/100)))</f>
        <v>0</v>
      </c>
      <c r="H465" s="60">
        <f>-F465*Bonds!$AS$8</f>
        <v>-0.45944262254667934</v>
      </c>
      <c r="I465" s="60">
        <f t="shared" si="4"/>
        <v>-1.4528851414085371</v>
      </c>
    </row>
    <row r="466" spans="1:9">
      <c r="A466" s="193">
        <v>42475</v>
      </c>
      <c r="B466" s="7">
        <f>EXP(-'Yield curve'!B459*$B$9/100)</f>
        <v>0.90710234155580172</v>
      </c>
      <c r="C466" s="7">
        <f>EXP(-'Yield curve'!C459*$C$9/100)</f>
        <v>0.82646310728587435</v>
      </c>
      <c r="D466" s="60">
        <f>EXP(-'Yield curve'!D459*$D$9/100)</f>
        <v>0.75427368453308896</v>
      </c>
      <c r="E466" s="178">
        <f t="shared" si="2"/>
        <v>80.403046720058427</v>
      </c>
      <c r="F466" s="60">
        <f t="shared" si="3"/>
        <v>2.9343142356385683</v>
      </c>
      <c r="G466" s="60">
        <f>-F466*(Bonds!X456/100)*(1/(1+(Bonds!D456/100)))</f>
        <v>-2.6821885152088714E-4</v>
      </c>
      <c r="H466" s="60">
        <f>-F466*Bonds!$AS$8</f>
        <v>-0.45944776348375632</v>
      </c>
      <c r="I466" s="60">
        <f t="shared" si="4"/>
        <v>-1.452901398479008</v>
      </c>
    </row>
    <row r="467" spans="1:9">
      <c r="A467" s="193">
        <v>42474</v>
      </c>
      <c r="B467" s="7">
        <f>EXP(-'Yield curve'!B460*$B$9/100)</f>
        <v>0.9075560061332727</v>
      </c>
      <c r="C467" s="7">
        <f>EXP(-'Yield curve'!C460*$C$9/100)</f>
        <v>0.82728998376249219</v>
      </c>
      <c r="D467" s="60">
        <f>EXP(-'Yield curve'!D460*$D$9/100)</f>
        <v>0.75450000058415911</v>
      </c>
      <c r="E467" s="178">
        <f t="shared" si="2"/>
        <v>80.428692039375761</v>
      </c>
      <c r="F467" s="60">
        <f t="shared" si="3"/>
        <v>2.9342920560057002</v>
      </c>
      <c r="G467" s="60">
        <f>-F467*(Bonds!X457/100)*(1/(1+(Bonds!D457/100)))</f>
        <v>2.6824134345055647E-4</v>
      </c>
      <c r="H467" s="60">
        <f>-F467*Bonds!$AS$8</f>
        <v>-0.45944429065095871</v>
      </c>
      <c r="I467" s="60">
        <f t="shared" si="4"/>
        <v>-1.4528904164174345</v>
      </c>
    </row>
    <row r="468" spans="1:9">
      <c r="A468" s="193">
        <v>42473</v>
      </c>
      <c r="B468" s="7">
        <f>EXP(-'Yield curve'!B461*$B$9/100)</f>
        <v>0.9075560061332727</v>
      </c>
      <c r="C468" s="7">
        <f>EXP(-'Yield curve'!C461*$C$9/100)</f>
        <v>0.82679375865465377</v>
      </c>
      <c r="D468" s="60">
        <f>EXP(-'Yield curve'!D461*$D$9/100)</f>
        <v>0.75427368453308896</v>
      </c>
      <c r="E468" s="178">
        <f t="shared" si="2"/>
        <v>80.404615351950937</v>
      </c>
      <c r="F468" s="60">
        <f t="shared" si="3"/>
        <v>2.9342847233493519</v>
      </c>
      <c r="G468" s="60">
        <f>-F468*(Bonds!X458/100)*(1/(1+(Bonds!D458/100)))</f>
        <v>-1.3410807693552984E-3</v>
      </c>
      <c r="H468" s="60">
        <f>-F468*Bonds!$AS$8</f>
        <v>-0.45944314252151885</v>
      </c>
      <c r="I468" s="60">
        <f t="shared" si="4"/>
        <v>-1.4528867857133561</v>
      </c>
    </row>
    <row r="469" spans="1:9">
      <c r="A469" s="193">
        <v>42472</v>
      </c>
      <c r="B469" s="7">
        <f>EXP(-'Yield curve'!B462*$B$9/100)</f>
        <v>0.90764676627181728</v>
      </c>
      <c r="C469" s="7">
        <f>EXP(-'Yield curve'!C462*$C$9/100)</f>
        <v>0.82728998376249219</v>
      </c>
      <c r="D469" s="60">
        <f>EXP(-'Yield curve'!D462*$D$9/100)</f>
        <v>0.75540594404222183</v>
      </c>
      <c r="E469" s="178">
        <f t="shared" si="2"/>
        <v>80.521279792375239</v>
      </c>
      <c r="F469" s="60">
        <f t="shared" si="3"/>
        <v>2.9343631019496947</v>
      </c>
      <c r="G469" s="60">
        <f>-F469*(Bonds!X459/100)*(1/(1+(Bonds!D459/100)))</f>
        <v>8.0503788805207305E-4</v>
      </c>
      <c r="H469" s="60">
        <f>-F469*Bonds!$AS$8</f>
        <v>-0.45945541485152197</v>
      </c>
      <c r="I469" s="60">
        <f t="shared" si="4"/>
        <v>-1.452925594228363</v>
      </c>
    </row>
    <row r="470" spans="1:9">
      <c r="A470" s="193">
        <v>42471</v>
      </c>
      <c r="B470" s="7">
        <f>EXP(-'Yield curve'!B463*$B$9/100)</f>
        <v>0.90791910114988805</v>
      </c>
      <c r="C470" s="7">
        <f>EXP(-'Yield curve'!C463*$C$9/100)</f>
        <v>0.82745545830614742</v>
      </c>
      <c r="D470" s="60">
        <f>EXP(-'Yield curve'!D463*$D$9/100)</f>
        <v>0.75472638454022989</v>
      </c>
      <c r="E470" s="178">
        <f t="shared" si="2"/>
        <v>80.45284034201552</v>
      </c>
      <c r="F470" s="60">
        <f t="shared" si="3"/>
        <v>2.9342896124147031</v>
      </c>
      <c r="G470" s="60">
        <f>-F470*(Bonds!X460/100)*(1/(1+(Bonds!D460/100)))</f>
        <v>1.0730625753939077E-3</v>
      </c>
      <c r="H470" s="60">
        <f>-F470*Bonds!$AS$8</f>
        <v>-0.45944390803944257</v>
      </c>
      <c r="I470" s="60">
        <f t="shared" si="4"/>
        <v>-1.4528892064935846</v>
      </c>
    </row>
    <row r="471" spans="1:9">
      <c r="A471" s="193">
        <v>42468</v>
      </c>
      <c r="B471" s="7">
        <f>EXP(-'Yield curve'!B464*$B$9/100)</f>
        <v>0.90692093922832795</v>
      </c>
      <c r="C471" s="7">
        <f>EXP(-'Yield curve'!C464*$C$9/100)</f>
        <v>0.82629783119257749</v>
      </c>
      <c r="D471" s="60">
        <f>EXP(-'Yield curve'!D464*$D$9/100)</f>
        <v>0.75382125606448258</v>
      </c>
      <c r="E471" s="178">
        <f t="shared" si="2"/>
        <v>80.356205659419032</v>
      </c>
      <c r="F471" s="60">
        <f t="shared" si="3"/>
        <v>2.9342890897352927</v>
      </c>
      <c r="G471" s="60">
        <f>-F471*(Bonds!X461/100)*(1/(1+(Bonds!D461/100)))</f>
        <v>2.6816752785004843E-4</v>
      </c>
      <c r="H471" s="60">
        <f>-F471*Bonds!$AS$8</f>
        <v>-0.4594438261995758</v>
      </c>
      <c r="I471" s="60">
        <f t="shared" si="4"/>
        <v>-1.4528889476932021</v>
      </c>
    </row>
    <row r="472" spans="1:9">
      <c r="A472" s="193">
        <v>42467</v>
      </c>
      <c r="B472" s="7">
        <f>EXP(-'Yield curve'!B465*$B$9/100)</f>
        <v>0.90692093922832795</v>
      </c>
      <c r="C472" s="7">
        <f>EXP(-'Yield curve'!C465*$C$9/100)</f>
        <v>0.82629783119257749</v>
      </c>
      <c r="D472" s="60">
        <f>EXP(-'Yield curve'!D465*$D$9/100)</f>
        <v>0.75359514360622781</v>
      </c>
      <c r="E472" s="178">
        <f t="shared" si="2"/>
        <v>80.333142188677044</v>
      </c>
      <c r="F472" s="60">
        <f t="shared" si="3"/>
        <v>2.9342702242755951</v>
      </c>
      <c r="G472" s="60">
        <f>-F472*(Bonds!X462/100)*(1/(1+(Bonds!D462/100)))</f>
        <v>-1.876989086167344E-3</v>
      </c>
      <c r="H472" s="60">
        <f>-F472*Bonds!$AS$8</f>
        <v>-0.45944087229192682</v>
      </c>
      <c r="I472" s="60">
        <f t="shared" si="4"/>
        <v>-1.4528796066170335</v>
      </c>
    </row>
    <row r="473" spans="1:9">
      <c r="A473" s="193">
        <v>42466</v>
      </c>
      <c r="B473" s="7">
        <f>EXP(-'Yield curve'!B466*$B$9/100)</f>
        <v>0.90664890375392093</v>
      </c>
      <c r="C473" s="7">
        <f>EXP(-'Yield curve'!C466*$C$9/100)</f>
        <v>0.82712454231043631</v>
      </c>
      <c r="D473" s="60">
        <f>EXP(-'Yield curve'!D466*$D$9/100)</f>
        <v>0.75517935624887755</v>
      </c>
      <c r="E473" s="178">
        <f t="shared" si="2"/>
        <v>80.495841229514227</v>
      </c>
      <c r="F473" s="60">
        <f t="shared" si="3"/>
        <v>2.9343960555107498</v>
      </c>
      <c r="G473" s="60">
        <f>-F473*(Bonds!X463/100)*(1/(1+(Bonds!D463/100)))</f>
        <v>2.6832443814106506E-4</v>
      </c>
      <c r="H473" s="60">
        <f>-F473*Bonds!$AS$8</f>
        <v>-0.45946057463970746</v>
      </c>
      <c r="I473" s="60">
        <f t="shared" si="4"/>
        <v>-1.4529419109112731</v>
      </c>
    </row>
    <row r="474" spans="1:9">
      <c r="A474" s="193">
        <v>42465</v>
      </c>
      <c r="B474" s="7">
        <f>EXP(-'Yield curve'!B467*$B$9/100)</f>
        <v>0.90637694987791584</v>
      </c>
      <c r="C474" s="7">
        <f>EXP(-'Yield curve'!C467*$C$9/100)</f>
        <v>0.82695913394336229</v>
      </c>
      <c r="D474" s="60">
        <f>EXP(-'Yield curve'!D467*$D$9/100)</f>
        <v>0.75495283642167577</v>
      </c>
      <c r="E474" s="178">
        <f t="shared" si="2"/>
        <v>80.47186148265348</v>
      </c>
      <c r="F474" s="60">
        <f t="shared" si="3"/>
        <v>2.9343941351656642</v>
      </c>
      <c r="G474" s="60">
        <f>-F474*(Bonds!X464/100)*(1/(1+(Bonds!D464/100)))</f>
        <v>-2.6829972891703405E-4</v>
      </c>
      <c r="H474" s="60">
        <f>-F474*Bonds!$AS$8</f>
        <v>-0.45946027395675942</v>
      </c>
      <c r="I474" s="60">
        <f t="shared" si="4"/>
        <v>-1.4529409600683039</v>
      </c>
    </row>
    <row r="475" spans="1:9">
      <c r="A475" s="193">
        <v>42464</v>
      </c>
      <c r="B475" s="7">
        <f>EXP(-'Yield curve'!B468*$B$9/100)</f>
        <v>0.9061956926142708</v>
      </c>
      <c r="C475" s="7">
        <f>EXP(-'Yield curve'!C468*$C$9/100)</f>
        <v>0.82629783119257749</v>
      </c>
      <c r="D475" s="60">
        <f>EXP(-'Yield curve'!D468*$D$9/100)</f>
        <v>0.75517935624887755</v>
      </c>
      <c r="E475" s="178">
        <f t="shared" si="2"/>
        <v>80.493281384999221</v>
      </c>
      <c r="F475" s="60">
        <f t="shared" si="3"/>
        <v>2.9344370319853086</v>
      </c>
      <c r="G475" s="60">
        <f>-F475*(Bonds!X465/100)*(1/(1+(Bonds!D465/100)))</f>
        <v>-1.6099691104527688E-3</v>
      </c>
      <c r="H475" s="60">
        <f>-F475*Bonds!$AS$8</f>
        <v>-0.45946699063611396</v>
      </c>
      <c r="I475" s="60">
        <f t="shared" si="4"/>
        <v>-1.4529622000733773</v>
      </c>
    </row>
    <row r="476" spans="1:9">
      <c r="A476" s="193">
        <v>42461</v>
      </c>
      <c r="B476" s="7">
        <f>EXP(-'Yield curve'!B469*$B$9/100)</f>
        <v>0.90628631671466164</v>
      </c>
      <c r="C476" s="7">
        <f>EXP(-'Yield curve'!C469*$C$9/100)</f>
        <v>0.82745545830614742</v>
      </c>
      <c r="D476" s="60">
        <f>EXP(-'Yield curve'!D469*$D$9/100)</f>
        <v>0.75653990321504738</v>
      </c>
      <c r="E476" s="178">
        <f t="shared" si="2"/>
        <v>80.634553677976456</v>
      </c>
      <c r="F476" s="60">
        <f t="shared" si="3"/>
        <v>2.9345186902806271</v>
      </c>
      <c r="G476" s="60">
        <f>-F476*(Bonds!X466/100)*(1/(1+(Bonds!D466/100)))</f>
        <v>-5.369659085600779E-4</v>
      </c>
      <c r="H476" s="60">
        <f>-F476*Bonds!$AS$8</f>
        <v>-0.45947977649275412</v>
      </c>
      <c r="I476" s="60">
        <f t="shared" si="4"/>
        <v>-1.4530026325021965</v>
      </c>
    </row>
    <row r="477" spans="1:9">
      <c r="A477" s="193">
        <v>42460</v>
      </c>
      <c r="B477" s="7">
        <f>EXP(-'Yield curve'!B470*$B$9/100)</f>
        <v>0.90592387468121505</v>
      </c>
      <c r="C477" s="7">
        <f>EXP(-'Yield curve'!C470*$C$9/100)</f>
        <v>0.82728998376249219</v>
      </c>
      <c r="D477" s="60">
        <f>EXP(-'Yield curve'!D470*$D$9/100)</f>
        <v>0.75699396336139857</v>
      </c>
      <c r="E477" s="178">
        <f t="shared" si="2"/>
        <v>80.67981197975007</v>
      </c>
      <c r="F477" s="60">
        <f t="shared" si="3"/>
        <v>2.9345774942116298</v>
      </c>
      <c r="G477" s="60">
        <f>-F477*(Bonds!X467/100)*(1/(1+(Bonds!D467/100)))</f>
        <v>-2.6853747201789597E-4</v>
      </c>
      <c r="H477" s="60">
        <f>-F477*Bonds!$AS$8</f>
        <v>-0.45948898386879283</v>
      </c>
      <c r="I477" s="60">
        <f t="shared" si="4"/>
        <v>-1.4530317487817526</v>
      </c>
    </row>
    <row r="478" spans="1:9">
      <c r="A478" s="193">
        <v>42459</v>
      </c>
      <c r="B478" s="7">
        <f>EXP(-'Yield curve'!B471*$B$9/100)</f>
        <v>0.90782831377921724</v>
      </c>
      <c r="C478" s="7">
        <f>EXP(-'Yield curve'!C471*$C$9/100)</f>
        <v>0.82878044674752616</v>
      </c>
      <c r="D478" s="60">
        <f>EXP(-'Yield curve'!D471*$D$9/100)</f>
        <v>0.75722109561854201</v>
      </c>
      <c r="E478" s="178">
        <f t="shared" si="2"/>
        <v>80.709769274144776</v>
      </c>
      <c r="F478" s="60">
        <f t="shared" si="3"/>
        <v>2.9344704588282573</v>
      </c>
      <c r="G478" s="60">
        <f>-F478*(Bonds!X468/100)*(1/(1+(Bonds!D468/100)))</f>
        <v>2.148418016896319E-3</v>
      </c>
      <c r="H478" s="60">
        <f>-F478*Bonds!$AS$8</f>
        <v>-0.45947222452962361</v>
      </c>
      <c r="I478" s="60">
        <f t="shared" si="4"/>
        <v>-1.4529787510978984</v>
      </c>
    </row>
    <row r="479" spans="1:9">
      <c r="A479" s="193">
        <v>42458</v>
      </c>
      <c r="B479" s="7">
        <f>EXP(-'Yield curve'!B472*$B$9/100)</f>
        <v>0.90791910114988805</v>
      </c>
      <c r="C479" s="7">
        <f>EXP(-'Yield curve'!C472*$C$9/100)</f>
        <v>0.8281176875291627</v>
      </c>
      <c r="D479" s="60">
        <f>EXP(-'Yield curve'!D472*$D$9/100)</f>
        <v>0.75540594404222183</v>
      </c>
      <c r="E479" s="178">
        <f t="shared" si="2"/>
        <v>80.523479869664726</v>
      </c>
      <c r="F479" s="60">
        <f t="shared" si="3"/>
        <v>2.9343308089986064</v>
      </c>
      <c r="G479" s="60">
        <f>-F479*(Bonds!X469/100)*(1/(1+(Bonds!D469/100)))</f>
        <v>-8.0502902853183658E-4</v>
      </c>
      <c r="H479" s="60">
        <f>-F479*Bonds!$AS$8</f>
        <v>-0.45945035850003318</v>
      </c>
      <c r="I479" s="60">
        <f t="shared" si="4"/>
        <v>-1.4529096046410082</v>
      </c>
    </row>
    <row r="480" spans="1:9">
      <c r="A480" s="193">
        <v>42457</v>
      </c>
      <c r="B480" s="7">
        <f>EXP(-'Yield curve'!B473*$B$9/100)</f>
        <v>0.90819151774067852</v>
      </c>
      <c r="C480" s="7">
        <f>EXP(-'Yield curve'!C473*$C$9/100)</f>
        <v>0.8286147072326806</v>
      </c>
      <c r="D480" s="60">
        <f>EXP(-'Yield curve'!D473*$D$9/100)</f>
        <v>0.75608611542306958</v>
      </c>
      <c r="E480" s="178">
        <f t="shared" si="2"/>
        <v>80.594396223099807</v>
      </c>
      <c r="F480" s="60">
        <f t="shared" si="3"/>
        <v>2.9343627381885904</v>
      </c>
      <c r="G480" s="60">
        <f>-F480*(Bonds!X470/100)*(1/(1+(Bonds!D470/100)))</f>
        <v>0</v>
      </c>
      <c r="H480" s="60">
        <f>-F480*Bonds!$AS$8</f>
        <v>-0.45945535789469577</v>
      </c>
      <c r="I480" s="60">
        <f t="shared" si="4"/>
        <v>-1.452925414115064</v>
      </c>
    </row>
    <row r="481" spans="1:9">
      <c r="A481" s="193">
        <v>42454</v>
      </c>
      <c r="B481" s="7">
        <f>EXP(-'Yield curve'!B474*$B$9/100)</f>
        <v>0.90810070312971058</v>
      </c>
      <c r="C481" s="7">
        <f>EXP(-'Yield curve'!C474*$C$9/100)</f>
        <v>0.8281176875291627</v>
      </c>
      <c r="D481" s="60">
        <f>EXP(-'Yield curve'!D474*$D$9/100)</f>
        <v>0.75608611542306958</v>
      </c>
      <c r="E481" s="178">
        <f t="shared" si="2"/>
        <v>80.593220554470832</v>
      </c>
      <c r="F481" s="60">
        <f t="shared" si="3"/>
        <v>2.9343786220330692</v>
      </c>
      <c r="G481" s="60">
        <f>-F481*(Bonds!X471/100)*(1/(1+(Bonds!D471/100)))</f>
        <v>8.0526306861498551E-4</v>
      </c>
      <c r="H481" s="60">
        <f>-F481*Bonds!$AS$8</f>
        <v>-0.45945784494830877</v>
      </c>
      <c r="I481" s="60">
        <f t="shared" si="4"/>
        <v>-1.452933278869144</v>
      </c>
    </row>
    <row r="482" spans="1:9">
      <c r="A482" s="193">
        <v>42453</v>
      </c>
      <c r="B482" s="7">
        <f>EXP(-'Yield curve'!B475*$B$9/100)</f>
        <v>0.90819151774067852</v>
      </c>
      <c r="C482" s="7">
        <f>EXP(-'Yield curve'!C475*$C$9/100)</f>
        <v>0.82762096594802115</v>
      </c>
      <c r="D482" s="60">
        <f>EXP(-'Yield curve'!D475*$D$9/100)</f>
        <v>0.75540594404222183</v>
      </c>
      <c r="E482" s="178">
        <f t="shared" si="2"/>
        <v>80.523031259684018</v>
      </c>
      <c r="F482" s="60">
        <f t="shared" si="3"/>
        <v>2.9343292481649739</v>
      </c>
      <c r="G482" s="60">
        <f>-F482*(Bonds!X472/100)*(1/(1+(Bonds!D472/100)))</f>
        <v>-1.8784000674124282E-3</v>
      </c>
      <c r="H482" s="60">
        <f>-F482*Bonds!$AS$8</f>
        <v>-0.45945011410851133</v>
      </c>
      <c r="I482" s="60">
        <f t="shared" si="4"/>
        <v>-1.4529088318071581</v>
      </c>
    </row>
    <row r="483" spans="1:9">
      <c r="A483" s="193">
        <v>42452</v>
      </c>
      <c r="B483" s="7">
        <f>EXP(-'Yield curve'!B476*$B$9/100)</f>
        <v>0.908373174209268</v>
      </c>
      <c r="C483" s="7">
        <f>EXP(-'Yield curve'!C476*$C$9/100)</f>
        <v>0.8286147072326806</v>
      </c>
      <c r="D483" s="60">
        <f>EXP(-'Yield curve'!D476*$D$9/100)</f>
        <v>0.75699396336139857</v>
      </c>
      <c r="E483" s="178">
        <f t="shared" si="2"/>
        <v>80.687360025746557</v>
      </c>
      <c r="F483" s="60">
        <f t="shared" si="3"/>
        <v>2.9344293565979327</v>
      </c>
      <c r="G483" s="60">
        <f>-F483*(Bonds!X473/100)*(1/(1+(Bonds!D473/100)))</f>
        <v>-2.4167152461000508E-3</v>
      </c>
      <c r="H483" s="60">
        <f>-F483*Bonds!$AS$8</f>
        <v>-0.45946578884268607</v>
      </c>
      <c r="I483" s="60">
        <f t="shared" si="4"/>
        <v>-1.452958399668868</v>
      </c>
    </row>
    <row r="484" spans="1:9">
      <c r="A484" s="193">
        <v>42451</v>
      </c>
      <c r="B484" s="7">
        <f>EXP(-'Yield curve'!B477*$B$9/100)</f>
        <v>0.90955482724379633</v>
      </c>
      <c r="C484" s="7">
        <f>EXP(-'Yield curve'!C477*$C$9/100)</f>
        <v>0.83027359498193265</v>
      </c>
      <c r="D484" s="60">
        <f>EXP(-'Yield curve'!D477*$D$9/100)</f>
        <v>0.75904060879046653</v>
      </c>
      <c r="E484" s="178">
        <f t="shared" si="2"/>
        <v>80.901798941079036</v>
      </c>
      <c r="F484" s="60">
        <f t="shared" si="3"/>
        <v>2.9345037246600891</v>
      </c>
      <c r="G484" s="60">
        <f>-F484*(Bonds!X474/100)*(1/(1+(Bonds!D474/100)))</f>
        <v>-5.3750411661507942E-4</v>
      </c>
      <c r="H484" s="60">
        <f>-F484*Bonds!$AS$8</f>
        <v>-0.45947743321240542</v>
      </c>
      <c r="I484" s="60">
        <f t="shared" si="4"/>
        <v>-1.4529952223990983</v>
      </c>
    </row>
    <row r="485" spans="1:9">
      <c r="A485" s="193">
        <v>42450</v>
      </c>
      <c r="B485" s="7">
        <f>EXP(-'Yield curve'!B478*$B$9/100)</f>
        <v>0.90982773462602995</v>
      </c>
      <c r="C485" s="7">
        <f>EXP(-'Yield curve'!C478*$C$9/100)</f>
        <v>0.8304396663075081</v>
      </c>
      <c r="D485" s="60">
        <f>EXP(-'Yield curve'!D478*$D$9/100)</f>
        <v>0.75949616981038004</v>
      </c>
      <c r="E485" s="178">
        <f t="shared" si="2"/>
        <v>80.949144122525837</v>
      </c>
      <c r="F485" s="60">
        <f t="shared" si="3"/>
        <v>2.9345244433579594</v>
      </c>
      <c r="G485" s="60">
        <f>-F485*(Bonds!X475/100)*(1/(1+(Bonds!D475/100)))</f>
        <v>-1.07521276664208E-3</v>
      </c>
      <c r="H485" s="60">
        <f>-F485*Bonds!$AS$8</f>
        <v>-0.45948067729556569</v>
      </c>
      <c r="I485" s="60">
        <f t="shared" si="4"/>
        <v>-1.4530054810908037</v>
      </c>
    </row>
    <row r="486" spans="1:9">
      <c r="A486" s="193">
        <v>42447</v>
      </c>
      <c r="B486" s="7">
        <f>EXP(-'Yield curve'!B479*$B$9/100)</f>
        <v>0.91055588803626009</v>
      </c>
      <c r="C486" s="7">
        <f>EXP(-'Yield curve'!C479*$C$9/100)</f>
        <v>0.83127052133209001</v>
      </c>
      <c r="D486" s="60">
        <f>EXP(-'Yield curve'!D479*$D$9/100)</f>
        <v>0.76040811227019522</v>
      </c>
      <c r="E486" s="178">
        <f t="shared" si="2"/>
        <v>81.045280270296615</v>
      </c>
      <c r="F486" s="60">
        <f t="shared" si="3"/>
        <v>2.9345456690739162</v>
      </c>
      <c r="G486" s="60">
        <f>-F486*(Bonds!X476/100)*(1/(1+(Bonds!D476/100)))</f>
        <v>1.0756146500774688E-3</v>
      </c>
      <c r="H486" s="60">
        <f>-F486*Bonds!$AS$8</f>
        <v>-0.45948400076638085</v>
      </c>
      <c r="I486" s="60">
        <f t="shared" si="4"/>
        <v>-1.4530159908283167</v>
      </c>
    </row>
    <row r="487" spans="1:9">
      <c r="A487" s="193">
        <v>42446</v>
      </c>
      <c r="B487" s="7">
        <f>EXP(-'Yield curve'!B480*$B$9/100)</f>
        <v>0.91019173851580493</v>
      </c>
      <c r="C487" s="7">
        <f>EXP(-'Yield curve'!C480*$C$9/100)</f>
        <v>0.83143679206287524</v>
      </c>
      <c r="D487" s="60">
        <f>EXP(-'Yield curve'!D480*$D$9/100)</f>
        <v>0.75949616981038004</v>
      </c>
      <c r="E487" s="178">
        <f t="shared" si="2"/>
        <v>80.951866381816117</v>
      </c>
      <c r="F487" s="60">
        <f t="shared" si="3"/>
        <v>2.9344840239609313</v>
      </c>
      <c r="G487" s="60">
        <f>-F487*(Bonds!X477/100)*(1/(1+(Bonds!D477/100)))</f>
        <v>8.3327841662351413E-3</v>
      </c>
      <c r="H487" s="60">
        <f>-F487*Bonds!$AS$8</f>
        <v>-0.45947434852499969</v>
      </c>
      <c r="I487" s="60">
        <f t="shared" si="4"/>
        <v>-1.4529854677610266</v>
      </c>
    </row>
    <row r="488" spans="1:9">
      <c r="A488" s="193">
        <v>42445</v>
      </c>
      <c r="B488" s="7">
        <f>EXP(-'Yield curve'!B481*$B$9/100)</f>
        <v>0.90910016350558109</v>
      </c>
      <c r="C488" s="7">
        <f>EXP(-'Yield curve'!C481*$C$9/100)</f>
        <v>0.82712454231043631</v>
      </c>
      <c r="D488" s="60">
        <f>EXP(-'Yield curve'!D481*$D$9/100)</f>
        <v>0.75246559826161663</v>
      </c>
      <c r="E488" s="178">
        <f t="shared" si="2"/>
        <v>80.223940434316944</v>
      </c>
      <c r="F488" s="60">
        <f t="shared" si="3"/>
        <v>2.9340514850055901</v>
      </c>
      <c r="G488" s="60">
        <f>-F488*(Bonds!X478/100)*(1/(1+(Bonds!D478/100)))</f>
        <v>1.3399942843466972E-3</v>
      </c>
      <c r="H488" s="60">
        <f>-F488*Bonds!$AS$8</f>
        <v>-0.45940662263073878</v>
      </c>
      <c r="I488" s="60">
        <f t="shared" si="4"/>
        <v>-1.4527712996785904</v>
      </c>
    </row>
    <row r="489" spans="1:9">
      <c r="A489" s="193">
        <v>42444</v>
      </c>
      <c r="B489" s="7">
        <f>EXP(-'Yield curve'!B482*$B$9/100)</f>
        <v>0.90900925803457988</v>
      </c>
      <c r="C489" s="7">
        <f>EXP(-'Yield curve'!C482*$C$9/100)</f>
        <v>0.82662841643769569</v>
      </c>
      <c r="D489" s="60">
        <f>EXP(-'Yield curve'!D482*$D$9/100)</f>
        <v>0.75133774596491898</v>
      </c>
      <c r="E489" s="178">
        <f t="shared" si="2"/>
        <v>80.107725437366284</v>
      </c>
      <c r="F489" s="60">
        <f t="shared" si="3"/>
        <v>2.9339727368847939</v>
      </c>
      <c r="G489" s="60">
        <f>-F489*(Bonds!X479/100)*(1/(1+(Bonds!D479/100)))</f>
        <v>-2.9465625952462856E-3</v>
      </c>
      <c r="H489" s="60">
        <f>-F489*Bonds!$AS$8</f>
        <v>-0.45939429244212471</v>
      </c>
      <c r="I489" s="60">
        <f t="shared" si="4"/>
        <v>-1.4527323081985903</v>
      </c>
    </row>
    <row r="490" spans="1:9">
      <c r="A490" s="193">
        <v>42443</v>
      </c>
      <c r="B490" s="7">
        <f>EXP(-'Yield curve'!B483*$B$9/100)</f>
        <v>0.90973675640155438</v>
      </c>
      <c r="C490" s="7">
        <f>EXP(-'Yield curve'!C483*$C$9/100)</f>
        <v>0.82844900086242346</v>
      </c>
      <c r="D490" s="60">
        <f>EXP(-'Yield curve'!D483*$D$9/100)</f>
        <v>0.75382125606448258</v>
      </c>
      <c r="E490" s="178">
        <f t="shared" si="2"/>
        <v>80.366139633105178</v>
      </c>
      <c r="F490" s="60">
        <f t="shared" si="3"/>
        <v>2.9341035285319395</v>
      </c>
      <c r="G490" s="60">
        <f>-F490*(Bonds!X480/100)*(1/(1+(Bonds!D480/100)))</f>
        <v>-3.4859574000105499E-3</v>
      </c>
      <c r="H490" s="60">
        <f>-F490*Bonds!$AS$8</f>
        <v>-0.45941477147911181</v>
      </c>
      <c r="I490" s="60">
        <f t="shared" si="4"/>
        <v>-1.4527970685997564</v>
      </c>
    </row>
    <row r="491" spans="1:9">
      <c r="A491" s="193">
        <v>42440</v>
      </c>
      <c r="B491" s="7">
        <f>EXP(-'Yield curve'!B484*$B$9/100)</f>
        <v>0.91064694817799485</v>
      </c>
      <c r="C491" s="7">
        <f>EXP(-'Yield curve'!C484*$C$9/100)</f>
        <v>0.83093807961633281</v>
      </c>
      <c r="D491" s="60">
        <f>EXP(-'Yield curve'!D484*$D$9/100)</f>
        <v>0.75676689923371221</v>
      </c>
      <c r="E491" s="178">
        <f t="shared" si="2"/>
        <v>80.673393777427307</v>
      </c>
      <c r="F491" s="60">
        <f t="shared" si="3"/>
        <v>2.9342476657598002</v>
      </c>
      <c r="G491" s="60">
        <f>-F491*(Bonds!X481/100)*(1/(1+(Bonds!D481/100)))</f>
        <v>8.0544816518251757E-4</v>
      </c>
      <c r="H491" s="60">
        <f>-F491*Bonds!$AS$8</f>
        <v>-0.45943734013456494</v>
      </c>
      <c r="I491" s="60">
        <f t="shared" si="4"/>
        <v>-1.452868436954716</v>
      </c>
    </row>
    <row r="492" spans="1:9">
      <c r="A492" s="193">
        <v>42439</v>
      </c>
      <c r="B492" s="7">
        <f>EXP(-'Yield curve'!B485*$B$9/100)</f>
        <v>0.91010072389276042</v>
      </c>
      <c r="C492" s="7">
        <f>EXP(-'Yield curve'!C485*$C$9/100)</f>
        <v>0.82960964172266172</v>
      </c>
      <c r="D492" s="60">
        <f>EXP(-'Yield curve'!D485*$D$9/100)</f>
        <v>0.75608611542306958</v>
      </c>
      <c r="E492" s="178">
        <f t="shared" si="2"/>
        <v>80.600204504383939</v>
      </c>
      <c r="F492" s="60">
        <f t="shared" si="3"/>
        <v>2.9342480306147594</v>
      </c>
      <c r="G492" s="60">
        <f>-F492*(Bonds!X482/100)*(1/(1+(Bonds!D482/100)))</f>
        <v>-8.0522723123349908E-4</v>
      </c>
      <c r="H492" s="60">
        <f>-F492*Bonds!$AS$8</f>
        <v>-0.45943739726266419</v>
      </c>
      <c r="I492" s="60">
        <f t="shared" si="4"/>
        <v>-1.4528686176096279</v>
      </c>
    </row>
    <row r="493" spans="1:9">
      <c r="A493" s="193">
        <v>42438</v>
      </c>
      <c r="B493" s="7">
        <f>EXP(-'Yield curve'!B486*$B$9/100)</f>
        <v>0.91028276224076698</v>
      </c>
      <c r="C493" s="7">
        <f>EXP(-'Yield curve'!C486*$C$9/100)</f>
        <v>0.83027359498193265</v>
      </c>
      <c r="D493" s="60">
        <f>EXP(-'Yield curve'!D486*$D$9/100)</f>
        <v>0.75676689923371221</v>
      </c>
      <c r="E493" s="178">
        <f t="shared" si="2"/>
        <v>80.671336436284051</v>
      </c>
      <c r="F493" s="60">
        <f t="shared" si="3"/>
        <v>2.9342805205277052</v>
      </c>
      <c r="G493" s="60">
        <f>-F493*(Bonds!X483/100)*(1/(1+(Bonds!D483/100)))</f>
        <v>-1.0739429117129263E-3</v>
      </c>
      <c r="H493" s="60">
        <f>-F493*Bonds!$AS$8</f>
        <v>-0.45944248445396002</v>
      </c>
      <c r="I493" s="60">
        <f t="shared" si="4"/>
        <v>-1.4528847047210158</v>
      </c>
    </row>
    <row r="494" spans="1:9">
      <c r="A494" s="193">
        <v>42436</v>
      </c>
      <c r="B494" s="7">
        <f>EXP(-'Yield curve'!B487*$B$9/100)</f>
        <v>0.91037379506855653</v>
      </c>
      <c r="C494" s="7">
        <f>EXP(-'Yield curve'!C487*$C$9/100)</f>
        <v>0.83110428385212565</v>
      </c>
      <c r="D494" s="60">
        <f>EXP(-'Yield curve'!D487*$D$9/100)</f>
        <v>0.75767556460297436</v>
      </c>
      <c r="E494" s="178">
        <f t="shared" si="2"/>
        <v>80.765863747344753</v>
      </c>
      <c r="F494" s="60">
        <f t="shared" si="3"/>
        <v>2.9343323589707428</v>
      </c>
      <c r="G494" s="60">
        <f>-F494*(Bonds!X484/100)*(1/(1+(Bonds!D484/100)))</f>
        <v>8.0576632282947753E-4</v>
      </c>
      <c r="H494" s="60">
        <f>-F494*Bonds!$AS$8</f>
        <v>-0.45945060119088849</v>
      </c>
      <c r="I494" s="60">
        <f t="shared" si="4"/>
        <v>-1.4529103720968781</v>
      </c>
    </row>
    <row r="495" spans="1:9">
      <c r="A495" s="193">
        <v>42433</v>
      </c>
      <c r="B495" s="7">
        <f>EXP(-'Yield curve'!B488*$B$9/100)</f>
        <v>0.91128462420228951</v>
      </c>
      <c r="C495" s="7">
        <f>EXP(-'Yield curve'!C488*$C$9/100)</f>
        <v>0.83093807961633281</v>
      </c>
      <c r="D495" s="60">
        <f>EXP(-'Yield curve'!D488*$D$9/100)</f>
        <v>0.75699396336139857</v>
      </c>
      <c r="E495" s="178">
        <f t="shared" si="2"/>
        <v>80.6978296704999</v>
      </c>
      <c r="F495" s="60">
        <f t="shared" si="3"/>
        <v>2.9342359679595962</v>
      </c>
      <c r="G495" s="60">
        <f>-F495*(Bonds!X485/100)*(1/(1+(Bonds!D485/100)))</f>
        <v>2.1480497569250361E-3</v>
      </c>
      <c r="H495" s="60">
        <f>-F495*Bonds!$AS$8</f>
        <v>-0.45943550852155085</v>
      </c>
      <c r="I495" s="60">
        <f t="shared" si="4"/>
        <v>-1.4528626448857995</v>
      </c>
    </row>
    <row r="496" spans="1:9">
      <c r="A496" s="193">
        <v>42432</v>
      </c>
      <c r="B496" s="7">
        <f>EXP(-'Yield curve'!B489*$B$9/100)</f>
        <v>0.91055588803626009</v>
      </c>
      <c r="C496" s="7">
        <f>EXP(-'Yield curve'!C489*$C$9/100)</f>
        <v>0.82944373638540392</v>
      </c>
      <c r="D496" s="60">
        <f>EXP(-'Yield curve'!D489*$D$9/100)</f>
        <v>0.75517935624887755</v>
      </c>
      <c r="E496" s="178">
        <f t="shared" si="2"/>
        <v>80.508293586228845</v>
      </c>
      <c r="F496" s="60">
        <f t="shared" si="3"/>
        <v>2.9341544729272138</v>
      </c>
      <c r="G496" s="60">
        <f>-F496*(Bonds!X486/100)*(1/(1+(Bonds!D486/100)))</f>
        <v>2.4147211280490933E-3</v>
      </c>
      <c r="H496" s="60">
        <f>-F496*Bonds!$AS$8</f>
        <v>-0.45942274822822288</v>
      </c>
      <c r="I496" s="60">
        <f t="shared" si="4"/>
        <v>-1.4528222932952712</v>
      </c>
    </row>
    <row r="497" spans="1:9">
      <c r="A497" s="193">
        <v>42431</v>
      </c>
      <c r="B497" s="7">
        <f>EXP(-'Yield curve'!B490*$B$9/100)</f>
        <v>0.90964578727444645</v>
      </c>
      <c r="C497" s="7">
        <f>EXP(-'Yield curve'!C490*$C$9/100)</f>
        <v>0.82795208055290648</v>
      </c>
      <c r="D497" s="60">
        <f>EXP(-'Yield curve'!D490*$D$9/100)</f>
        <v>0.75314312214006451</v>
      </c>
      <c r="E497" s="178">
        <f t="shared" si="2"/>
        <v>80.29579419394129</v>
      </c>
      <c r="F497" s="60">
        <f t="shared" si="3"/>
        <v>2.9340627069779566</v>
      </c>
      <c r="G497" s="60">
        <f>-F497*(Bonds!X487/100)*(1/(1+(Bonds!D487/100)))</f>
        <v>1.0722933602477932E-3</v>
      </c>
      <c r="H497" s="60">
        <f>-F497*Bonds!$AS$8</f>
        <v>-0.45940837973979104</v>
      </c>
      <c r="I497" s="60">
        <f t="shared" si="4"/>
        <v>-1.4527768561452927</v>
      </c>
    </row>
    <row r="498" spans="1:9">
      <c r="A498" s="193">
        <v>42430</v>
      </c>
      <c r="B498" s="7">
        <f>EXP(-'Yield curve'!B491*$B$9/100)</f>
        <v>0.90964578727444645</v>
      </c>
      <c r="C498" s="7">
        <f>EXP(-'Yield curve'!C491*$C$9/100)</f>
        <v>0.82728998376249219</v>
      </c>
      <c r="D498" s="60">
        <f>EXP(-'Yield curve'!D491*$D$9/100)</f>
        <v>0.75223989243970424</v>
      </c>
      <c r="E498" s="178">
        <f t="shared" si="2"/>
        <v>80.20234057092371</v>
      </c>
      <c r="F498" s="60">
        <f t="shared" si="3"/>
        <v>2.9340023859784745</v>
      </c>
      <c r="G498" s="60">
        <f>-F498*(Bonds!X488/100)*(1/(1+(Bonds!D488/100)))</f>
        <v>5.0914280147585055E-3</v>
      </c>
      <c r="H498" s="60">
        <f>-F498*Bonds!$AS$8</f>
        <v>-0.45939893482487137</v>
      </c>
      <c r="I498" s="60">
        <f t="shared" si="4"/>
        <v>-1.45274698870184</v>
      </c>
    </row>
    <row r="499" spans="1:9">
      <c r="A499" s="193">
        <v>42429</v>
      </c>
      <c r="B499" s="7">
        <f>EXP(-'Yield curve'!B492*$B$9/100)</f>
        <v>0.90810070312971058</v>
      </c>
      <c r="C499" s="7">
        <f>EXP(-'Yield curve'!C492*$C$9/100)</f>
        <v>0.82448197413910818</v>
      </c>
      <c r="D499" s="60">
        <f>EXP(-'Yield curve'!D492*$D$9/100)</f>
        <v>0.74796432200463847</v>
      </c>
      <c r="E499" s="178">
        <f t="shared" si="2"/>
        <v>79.757526199010755</v>
      </c>
      <c r="F499" s="60">
        <f t="shared" si="3"/>
        <v>2.9337822145132861</v>
      </c>
      <c r="G499" s="60">
        <f>-F499*(Bonds!X489/100)*(1/(1+(Bonds!D489/100)))</f>
        <v>2.6748561401469947E-4</v>
      </c>
      <c r="H499" s="60">
        <f>-F499*Bonds!$AS$8</f>
        <v>-0.45936446091405597</v>
      </c>
      <c r="I499" s="60">
        <f t="shared" si="4"/>
        <v>-1.4526379726238099</v>
      </c>
    </row>
    <row r="500" spans="1:9">
      <c r="A500" s="193">
        <v>42426</v>
      </c>
      <c r="B500" s="7">
        <f>EXP(-'Yield curve'!B493*$B$9/100)</f>
        <v>0.90710234155580172</v>
      </c>
      <c r="C500" s="7">
        <f>EXP(-'Yield curve'!C493*$C$9/100)</f>
        <v>0.82415224729921688</v>
      </c>
      <c r="D500" s="60">
        <f>EXP(-'Yield curve'!D493*$D$9/100)</f>
        <v>0.74773996636306606</v>
      </c>
      <c r="E500" s="178">
        <f t="shared" si="2"/>
        <v>79.731985746742765</v>
      </c>
      <c r="F500" s="60">
        <f t="shared" si="3"/>
        <v>2.9338193598039517</v>
      </c>
      <c r="G500" s="60">
        <f>-F500*(Bonds!X490/100)*(1/(1+(Bonds!D490/100)))</f>
        <v>2.9421107628629611E-3</v>
      </c>
      <c r="H500" s="60">
        <f>-F500*Bonds!$AS$8</f>
        <v>-0.45937027703303634</v>
      </c>
      <c r="I500" s="60">
        <f t="shared" si="4"/>
        <v>-1.4526563648069304</v>
      </c>
    </row>
    <row r="501" spans="1:9">
      <c r="A501" s="193">
        <v>42425</v>
      </c>
      <c r="B501" s="7">
        <f>EXP(-'Yield curve'!B494*$B$9/100)</f>
        <v>0.90628631671466164</v>
      </c>
      <c r="C501" s="7">
        <f>EXP(-'Yield curve'!C494*$C$9/100)</f>
        <v>0.8223411053418056</v>
      </c>
      <c r="D501" s="60">
        <f>EXP(-'Yield curve'!D494*$D$9/100)</f>
        <v>0.74527649144328856</v>
      </c>
      <c r="E501" s="178">
        <f t="shared" si="2"/>
        <v>79.47545697132837</v>
      </c>
      <c r="F501" s="60">
        <f t="shared" si="3"/>
        <v>2.9336923916091049</v>
      </c>
      <c r="G501" s="60">
        <f>-F501*(Bonds!X491/100)*(1/(1+(Bonds!D491/100)))</f>
        <v>4.8093317895231153E-3</v>
      </c>
      <c r="H501" s="60">
        <f>-F501*Bonds!$AS$8</f>
        <v>-0.45935039666288124</v>
      </c>
      <c r="I501" s="60">
        <f t="shared" si="4"/>
        <v>-1.4525934975565131</v>
      </c>
    </row>
    <row r="502" spans="1:9">
      <c r="A502" s="193">
        <v>42424</v>
      </c>
      <c r="B502" s="7">
        <f>EXP(-'Yield curve'!B495*$B$9/100)</f>
        <v>0.9057427080235485</v>
      </c>
      <c r="C502" s="7">
        <f>EXP(-'Yield curve'!C495*$C$9/100)</f>
        <v>0.81987777886299296</v>
      </c>
      <c r="D502" s="60">
        <f>EXP(-'Yield curve'!D495*$D$9/100)</f>
        <v>0.74126284498808004</v>
      </c>
      <c r="E502" s="178">
        <f t="shared" si="2"/>
        <v>79.060051162557244</v>
      </c>
      <c r="F502" s="60">
        <f t="shared" si="3"/>
        <v>2.9334338099655493</v>
      </c>
      <c r="G502" s="60">
        <f>-F502*(Bonds!X492/100)*(1/(1+(Bonds!D492/100)))</f>
        <v>2.6672429623254102E-4</v>
      </c>
      <c r="H502" s="60">
        <f>-F502*Bonds!$AS$8</f>
        <v>-0.45930990858005538</v>
      </c>
      <c r="I502" s="60">
        <f t="shared" si="4"/>
        <v>-1.4524654629966898</v>
      </c>
    </row>
    <row r="503" spans="1:9">
      <c r="A503" s="193">
        <v>42422</v>
      </c>
      <c r="B503" s="7">
        <f>EXP(-'Yield curve'!B496*$B$9/100)</f>
        <v>0.90764676627181728</v>
      </c>
      <c r="C503" s="7">
        <f>EXP(-'Yield curve'!C496*$C$9/100)</f>
        <v>0.82004177081741436</v>
      </c>
      <c r="D503" s="60">
        <f>EXP(-'Yield curve'!D496*$D$9/100)</f>
        <v>0.74104049948807627</v>
      </c>
      <c r="E503" s="178">
        <f t="shared" si="2"/>
        <v>79.04150802196223</v>
      </c>
      <c r="F503" s="60">
        <f t="shared" si="3"/>
        <v>2.9333176866355131</v>
      </c>
      <c r="G503" s="60">
        <f>-F503*(Bonds!X493/100)*(1/(1+(Bonds!D493/100)))</f>
        <v>1.0667579549542504E-3</v>
      </c>
      <c r="H503" s="60">
        <f>-F503*Bonds!$AS$8</f>
        <v>-0.45929172627237158</v>
      </c>
      <c r="I503" s="60">
        <f t="shared" si="4"/>
        <v>-1.4524079654912911</v>
      </c>
    </row>
    <row r="504" spans="1:9">
      <c r="A504" s="193">
        <v>42420</v>
      </c>
      <c r="B504" s="7">
        <f>EXP(-'Yield curve'!B497*$B$9/100)</f>
        <v>0.90655824339663893</v>
      </c>
      <c r="C504" s="7">
        <f>EXP(-'Yield curve'!C497*$C$9/100)</f>
        <v>0.81823966196820075</v>
      </c>
      <c r="D504" s="60">
        <f>EXP(-'Yield curve'!D497*$D$9/100)</f>
        <v>0.74015178422449457</v>
      </c>
      <c r="E504" s="178">
        <f t="shared" si="2"/>
        <v>78.945077801628116</v>
      </c>
      <c r="F504" s="60">
        <f t="shared" si="3"/>
        <v>2.9333370433715071</v>
      </c>
      <c r="G504" s="60">
        <f>-F504*(Bonds!X494/100)*(1/(1+(Bonds!D494/100)))</f>
        <v>5.3318859281499683E-4</v>
      </c>
      <c r="H504" s="60">
        <f>-F504*Bonds!$AS$8</f>
        <v>-0.45929475710286438</v>
      </c>
      <c r="I504" s="60">
        <f t="shared" si="4"/>
        <v>-1.4524175498188503</v>
      </c>
    </row>
    <row r="505" spans="1:9">
      <c r="A505" s="193">
        <v>42419</v>
      </c>
      <c r="B505" s="7">
        <f>EXP(-'Yield curve'!B498*$B$9/100)</f>
        <v>0.90592387468121505</v>
      </c>
      <c r="C505" s="7">
        <f>EXP(-'Yield curve'!C498*$C$9/100)</f>
        <v>0.81856702330088971</v>
      </c>
      <c r="D505" s="60">
        <f>EXP(-'Yield curve'!D498*$D$9/100)</f>
        <v>0.7397078263546395</v>
      </c>
      <c r="E505" s="178">
        <f t="shared" si="2"/>
        <v>78.899180084137441</v>
      </c>
      <c r="F505" s="60">
        <f t="shared" si="3"/>
        <v>2.9333221265453386</v>
      </c>
      <c r="G505" s="60">
        <f>-F505*(Bonds!X495/100)*(1/(1+(Bonds!D495/100)))</f>
        <v>1.3327224564040328E-3</v>
      </c>
      <c r="H505" s="60">
        <f>-F505*Bonds!$AS$8</f>
        <v>-0.45929242146261895</v>
      </c>
      <c r="I505" s="60">
        <f t="shared" si="4"/>
        <v>-1.45241016387588</v>
      </c>
    </row>
    <row r="506" spans="1:9">
      <c r="A506" s="193">
        <v>42418</v>
      </c>
      <c r="B506" s="7">
        <f>EXP(-'Yield curve'!B499*$B$9/100)</f>
        <v>0.9057427080235485</v>
      </c>
      <c r="C506" s="7">
        <f>EXP(-'Yield curve'!C499*$C$9/100)</f>
        <v>0.81774886542470671</v>
      </c>
      <c r="D506" s="60">
        <f>EXP(-'Yield curve'!D499*$D$9/100)</f>
        <v>0.7385990963704826</v>
      </c>
      <c r="E506" s="178">
        <f t="shared" si="2"/>
        <v>78.784090976685732</v>
      </c>
      <c r="F506" s="60">
        <f t="shared" si="3"/>
        <v>2.9332546901569287</v>
      </c>
      <c r="G506" s="60">
        <f>-F506*(Bonds!X496/100)*(1/(1+(Bonds!D496/100)))</f>
        <v>2.6641731972360753E-3</v>
      </c>
      <c r="H506" s="60">
        <f>-F506*Bonds!$AS$8</f>
        <v>-0.45928186243746205</v>
      </c>
      <c r="I506" s="60">
        <f t="shared" si="4"/>
        <v>-1.4523767733065132</v>
      </c>
    </row>
    <row r="507" spans="1:9">
      <c r="A507" s="193">
        <v>42417</v>
      </c>
      <c r="B507" s="7">
        <f>EXP(-'Yield curve'!B500*$B$9/100)</f>
        <v>0.90456600752416116</v>
      </c>
      <c r="C507" s="7">
        <f>EXP(-'Yield curve'!C500*$C$9/100)</f>
        <v>0.81676815532993918</v>
      </c>
      <c r="D507" s="60">
        <f>EXP(-'Yield curve'!D500*$D$9/100)</f>
        <v>0.73638661945610007</v>
      </c>
      <c r="E507" s="178">
        <f t="shared" si="2"/>
        <v>78.554103510230405</v>
      </c>
      <c r="F507" s="60">
        <f t="shared" si="3"/>
        <v>2.9331441629898745</v>
      </c>
      <c r="G507" s="60">
        <f>-F507*(Bonds!X497/100)*(1/(1+(Bonds!D497/100)))</f>
        <v>1.5969931921905073E-3</v>
      </c>
      <c r="H507" s="60">
        <f>-F507*Bonds!$AS$8</f>
        <v>-0.45926455636332369</v>
      </c>
      <c r="I507" s="60">
        <f t="shared" si="4"/>
        <v>-1.4523220466948801</v>
      </c>
    </row>
    <row r="508" spans="1:9">
      <c r="A508" s="193">
        <v>42416</v>
      </c>
      <c r="B508" s="7">
        <f>EXP(-'Yield curve'!B501*$B$9/100)</f>
        <v>0.90492790630210107</v>
      </c>
      <c r="C508" s="7">
        <f>EXP(-'Yield curve'!C501*$C$9/100)</f>
        <v>0.81595179542259288</v>
      </c>
      <c r="D508" s="60">
        <f>EXP(-'Yield curve'!D501*$D$9/100)</f>
        <v>0.7350623157719568</v>
      </c>
      <c r="E508" s="178">
        <f t="shared" si="2"/>
        <v>78.41811561218897</v>
      </c>
      <c r="F508" s="60">
        <f t="shared" si="3"/>
        <v>2.9330305864269293</v>
      </c>
      <c r="G508" s="60">
        <f>-F508*(Bonds!X498/100)*(1/(1+(Bonds!D498/100)))</f>
        <v>1.0640415695363674E-3</v>
      </c>
      <c r="H508" s="60">
        <f>-F508*Bonds!$AS$8</f>
        <v>-0.45924677282221699</v>
      </c>
      <c r="I508" s="60">
        <f t="shared" si="4"/>
        <v>-1.4522658102001196</v>
      </c>
    </row>
    <row r="509" spans="1:9">
      <c r="A509" s="193">
        <v>42415</v>
      </c>
      <c r="B509" s="7">
        <f>EXP(-'Yield curve'!B502*$B$9/100)</f>
        <v>0.90510890998312621</v>
      </c>
      <c r="C509" s="7">
        <f>EXP(-'Yield curve'!C502*$C$9/100)</f>
        <v>0.81464731641141452</v>
      </c>
      <c r="D509" s="60">
        <f>EXP(-'Yield curve'!D502*$D$9/100)</f>
        <v>0.73418077002626336</v>
      </c>
      <c r="E509" s="178">
        <f t="shared" si="2"/>
        <v>78.325950995467934</v>
      </c>
      <c r="F509" s="60">
        <f t="shared" si="3"/>
        <v>2.9329758501999028</v>
      </c>
      <c r="G509" s="60">
        <f>-F509*(Bonds!X499/100)*(1/(1+(Bonds!D499/100)))</f>
        <v>5.3181792388029732E-4</v>
      </c>
      <c r="H509" s="60">
        <f>-F509*Bonds!$AS$8</f>
        <v>-0.45923820235734197</v>
      </c>
      <c r="I509" s="60">
        <f t="shared" si="4"/>
        <v>-1.4522387080105081</v>
      </c>
    </row>
    <row r="510" spans="1:9">
      <c r="A510" s="193">
        <v>42412</v>
      </c>
      <c r="B510" s="7">
        <f>EXP(-'Yield curve'!B503*$B$9/100)</f>
        <v>0.90447555544608804</v>
      </c>
      <c r="C510" s="7">
        <f>EXP(-'Yield curve'!C503*$C$9/100)</f>
        <v>0.81464731641141452</v>
      </c>
      <c r="D510" s="60">
        <f>EXP(-'Yield curve'!D503*$D$9/100)</f>
        <v>0.7337403936903597</v>
      </c>
      <c r="E510" s="178">
        <f t="shared" si="2"/>
        <v>78.279765900131693</v>
      </c>
      <c r="F510" s="60">
        <f t="shared" si="3"/>
        <v>2.9329686695626878</v>
      </c>
      <c r="G510" s="60">
        <f>-F510*(Bonds!X500/100)*(1/(1+(Bonds!D500/100)))</f>
        <v>2.1268808336205153E-3</v>
      </c>
      <c r="H510" s="60">
        <f>-F510*Bonds!$AS$8</f>
        <v>-0.45923707803068714</v>
      </c>
      <c r="I510" s="60">
        <f t="shared" si="4"/>
        <v>-1.4522351525774448</v>
      </c>
    </row>
    <row r="511" spans="1:9">
      <c r="A511" s="193">
        <v>42411</v>
      </c>
      <c r="B511" s="7">
        <f>EXP(-'Yield curve'!B504*$B$9/100)</f>
        <v>0.90492790630210107</v>
      </c>
      <c r="C511" s="7">
        <f>EXP(-'Yield curve'!C504*$C$9/100)</f>
        <v>0.81383307628292068</v>
      </c>
      <c r="D511" s="60">
        <f>EXP(-'Yield curve'!D504*$D$9/100)</f>
        <v>0.73198152822831264</v>
      </c>
      <c r="E511" s="178">
        <f t="shared" si="2"/>
        <v>78.099637844457945</v>
      </c>
      <c r="F511" s="60">
        <f t="shared" si="3"/>
        <v>2.9328117527481385</v>
      </c>
      <c r="G511" s="60">
        <f>-F511*(Bonds!X501/100)*(1/(1+(Bonds!D501/100)))</f>
        <v>-2.9221856232092276E-3</v>
      </c>
      <c r="H511" s="60">
        <f>-F511*Bonds!$AS$8</f>
        <v>-0.45921250837873168</v>
      </c>
      <c r="I511" s="60">
        <f t="shared" si="4"/>
        <v>-1.4521574565159481</v>
      </c>
    </row>
    <row r="512" spans="1:9">
      <c r="A512" s="193">
        <v>42410</v>
      </c>
      <c r="B512" s="7">
        <f>EXP(-'Yield curve'!B505*$B$9/100)</f>
        <v>0.9046564686478944</v>
      </c>
      <c r="C512" s="7">
        <f>EXP(-'Yield curve'!C505*$C$9/100)</f>
        <v>0.81464731641141452</v>
      </c>
      <c r="D512" s="60">
        <f>EXP(-'Yield curve'!D505*$D$9/100)</f>
        <v>0.73440105729870997</v>
      </c>
      <c r="E512" s="178">
        <f t="shared" si="2"/>
        <v>78.347515414587036</v>
      </c>
      <c r="F512" s="60">
        <f t="shared" si="3"/>
        <v>2.9330173971740607</v>
      </c>
      <c r="G512" s="60">
        <f>-F512*(Bonds!X502/100)*(1/(1+(Bonds!D502/100)))</f>
        <v>2.1274947118861648E-3</v>
      </c>
      <c r="H512" s="60">
        <f>-F512*Bonds!$AS$8</f>
        <v>-0.45924470768118375</v>
      </c>
      <c r="I512" s="60">
        <f t="shared" si="4"/>
        <v>-1.4522592796507652</v>
      </c>
    </row>
    <row r="513" spans="1:9">
      <c r="A513" s="193">
        <v>42409</v>
      </c>
      <c r="B513" s="7">
        <f>EXP(-'Yield curve'!B506*$B$9/100)</f>
        <v>0.90474693881819224</v>
      </c>
      <c r="C513" s="7">
        <f>EXP(-'Yield curve'!C506*$C$9/100)</f>
        <v>0.81399585917592399</v>
      </c>
      <c r="D513" s="60">
        <f>EXP(-'Yield curve'!D506*$D$9/100)</f>
        <v>0.73264060814519283</v>
      </c>
      <c r="E513" s="178">
        <f t="shared" si="2"/>
        <v>78.166827626797911</v>
      </c>
      <c r="F513" s="60">
        <f t="shared" si="3"/>
        <v>2.9328746012480389</v>
      </c>
      <c r="G513" s="60">
        <f>-F513*(Bonds!X503/100)*(1/(1+(Bonds!D503/100)))</f>
        <v>-5.3146228164319587E-4</v>
      </c>
      <c r="H513" s="60">
        <f>-F513*Bonds!$AS$8</f>
        <v>-0.45922234904349984</v>
      </c>
      <c r="I513" s="60">
        <f t="shared" si="4"/>
        <v>-1.4521885754303057</v>
      </c>
    </row>
    <row r="514" spans="1:9">
      <c r="A514" s="193">
        <v>42408</v>
      </c>
      <c r="B514" s="7">
        <f>EXP(-'Yield curve'!B507*$B$9/100)</f>
        <v>0.90492790630210107</v>
      </c>
      <c r="C514" s="7">
        <f>EXP(-'Yield curve'!C507*$C$9/100)</f>
        <v>0.81399585917592399</v>
      </c>
      <c r="D514" s="60">
        <f>EXP(-'Yield curve'!D507*$D$9/100)</f>
        <v>0.7330803244117684</v>
      </c>
      <c r="E514" s="178">
        <f t="shared" si="2"/>
        <v>78.212040620956429</v>
      </c>
      <c r="F514" s="60">
        <f t="shared" si="3"/>
        <v>2.9329041500273276</v>
      </c>
      <c r="G514" s="60">
        <f>-F514*(Bonds!X504/100)*(1/(1+(Bonds!D504/100)))</f>
        <v>-2.1262558405272898E-3</v>
      </c>
      <c r="H514" s="60">
        <f>-F514*Bonds!$AS$8</f>
        <v>-0.45922697571926385</v>
      </c>
      <c r="I514" s="60">
        <f t="shared" si="4"/>
        <v>-1.4522032062637149</v>
      </c>
    </row>
    <row r="515" spans="1:9">
      <c r="A515" s="193">
        <v>42405</v>
      </c>
      <c r="B515" s="7">
        <f>EXP(-'Yield curve'!B508*$B$9/100)</f>
        <v>0.90492790630210107</v>
      </c>
      <c r="C515" s="7">
        <f>EXP(-'Yield curve'!C508*$C$9/100)</f>
        <v>0.81513625146711</v>
      </c>
      <c r="D515" s="60">
        <f>EXP(-'Yield curve'!D508*$D$9/100)</f>
        <v>0.73484183015172189</v>
      </c>
      <c r="E515" s="178">
        <f t="shared" si="2"/>
        <v>78.393994991014054</v>
      </c>
      <c r="F515" s="60">
        <f t="shared" si="3"/>
        <v>2.9330307872593511</v>
      </c>
      <c r="G515" s="60">
        <f>-F515*(Bonds!X505/100)*(1/(1+(Bonds!D505/100)))</f>
        <v>-7.9795886113882895E-4</v>
      </c>
      <c r="H515" s="60">
        <f>-F515*Bonds!$AS$8</f>
        <v>-0.45924680426806758</v>
      </c>
      <c r="I515" s="60">
        <f t="shared" si="4"/>
        <v>-1.4522659096406305</v>
      </c>
    </row>
    <row r="516" spans="1:9">
      <c r="A516" s="193">
        <v>42404</v>
      </c>
      <c r="B516" s="7">
        <f>EXP(-'Yield curve'!B509*$B$9/100)</f>
        <v>0.90483741803595952</v>
      </c>
      <c r="C516" s="7">
        <f>EXP(-'Yield curve'!C509*$C$9/100)</f>
        <v>0.81562547997186485</v>
      </c>
      <c r="D516" s="60">
        <f>EXP(-'Yield curve'!D509*$D$9/100)</f>
        <v>0.73550348549910305</v>
      </c>
      <c r="E516" s="178">
        <f t="shared" si="2"/>
        <v>78.462281316924162</v>
      </c>
      <c r="F516" s="60">
        <f t="shared" si="3"/>
        <v>2.9330812137505999</v>
      </c>
      <c r="G516" s="60">
        <f>-F516*(Bonds!X506/100)*(1/(1+(Bonds!D506/100)))</f>
        <v>4.7891384114215089E-3</v>
      </c>
      <c r="H516" s="60">
        <f>-F516*Bonds!$AS$8</f>
        <v>-0.45925469992503004</v>
      </c>
      <c r="I516" s="60">
        <f t="shared" si="4"/>
        <v>-1.4522908779002552</v>
      </c>
    </row>
    <row r="517" spans="1:9">
      <c r="A517" s="193">
        <v>42403</v>
      </c>
      <c r="B517" s="7">
        <f>EXP(-'Yield curve'!B510*$B$9/100)</f>
        <v>0.90528994986850797</v>
      </c>
      <c r="C517" s="7">
        <f>EXP(-'Yield curve'!C510*$C$9/100)</f>
        <v>0.81334492289781113</v>
      </c>
      <c r="D517" s="60">
        <f>EXP(-'Yield curve'!D510*$D$9/100)</f>
        <v>0.73154247104170333</v>
      </c>
      <c r="E517" s="178">
        <f t="shared" si="2"/>
        <v>78.054601791786368</v>
      </c>
      <c r="F517" s="60">
        <f t="shared" si="3"/>
        <v>2.9327669410284289</v>
      </c>
      <c r="G517" s="60">
        <f>-F517*(Bonds!X507/100)*(1/(1+(Bonds!D507/100)))</f>
        <v>1.0624042532253201E-3</v>
      </c>
      <c r="H517" s="60">
        <f>-F517*Bonds!$AS$8</f>
        <v>-0.45920549186899717</v>
      </c>
      <c r="I517" s="60">
        <f t="shared" si="4"/>
        <v>-1.4521352683639621</v>
      </c>
    </row>
    <row r="518" spans="1:9">
      <c r="A518" s="193">
        <v>42402</v>
      </c>
      <c r="B518" s="7">
        <f>EXP(-'Yield curve'!B511*$B$9/100)</f>
        <v>0.90438511241277042</v>
      </c>
      <c r="C518" s="7">
        <f>EXP(-'Yield curve'!C511*$C$9/100)</f>
        <v>0.81269450716047664</v>
      </c>
      <c r="D518" s="60">
        <f>EXP(-'Yield curve'!D511*$D$9/100)</f>
        <v>0.73066514657641135</v>
      </c>
      <c r="E518" s="178">
        <f t="shared" si="2"/>
        <v>77.962004189940458</v>
      </c>
      <c r="F518" s="60">
        <f t="shared" si="3"/>
        <v>2.9327501964777793</v>
      </c>
      <c r="G518" s="60">
        <f>-F518*(Bonds!X508/100)*(1/(1+(Bonds!D508/100)))</f>
        <v>-2.9205370415766726E-3</v>
      </c>
      <c r="H518" s="60">
        <f>-F518*Bonds!$AS$8</f>
        <v>-0.45920287004811206</v>
      </c>
      <c r="I518" s="60">
        <f t="shared" si="4"/>
        <v>-1.4521269774383483</v>
      </c>
    </row>
    <row r="519" spans="1:9">
      <c r="A519" s="199">
        <v>42401</v>
      </c>
      <c r="B519" s="200">
        <f>EXP(-'Yield curve'!B512*$B$9/100)</f>
        <v>0.90393303288586413</v>
      </c>
      <c r="C519" s="200">
        <f>EXP(-'Yield curve'!C512*$C$9/100)</f>
        <v>0.81399585917592399</v>
      </c>
      <c r="D519" s="201">
        <f>EXP(-'Yield curve'!D512*$D$9/100)</f>
        <v>0.7330803244117684</v>
      </c>
      <c r="E519" s="197">
        <f t="shared" si="2"/>
        <v>78.210050874123951</v>
      </c>
      <c r="F519" s="201">
        <f t="shared" si="3"/>
        <v>2.9329533251636053</v>
      </c>
      <c r="G519" s="60">
        <f>-F519*(Bonds!X509/100)*(1/(1+(Bonds!D509/100)))</f>
        <v>0</v>
      </c>
      <c r="H519" s="60">
        <f>-F519*Bonds!$AS$8</f>
        <v>-0.4592346754421181</v>
      </c>
      <c r="I519" s="60">
        <f t="shared" si="4"/>
        <v>-1.4522275549252863</v>
      </c>
    </row>
  </sheetData>
  <mergeCells count="1">
    <mergeCell ref="B14:D14"/>
  </mergeCells>
  <hyperlinks>
    <hyperlink ref="A15" r:id="rId1" display="https://www.cbr.ru/hd_base/zcyc_params/zcyc/?DateTo=31.01.2018"/>
    <hyperlink ref="A16" r:id="rId2" display="https://www.cbr.ru/hd_base/zcyc_params/zcyc/?DateTo=30.01.2018"/>
    <hyperlink ref="A17" r:id="rId3" display="https://www.cbr.ru/hd_base/zcyc_params/zcyc/?DateTo=29.01.2018"/>
    <hyperlink ref="A18" r:id="rId4" display="https://www.cbr.ru/hd_base/zcyc_params/zcyc/?DateTo=26.01.2018"/>
    <hyperlink ref="A19" r:id="rId5" display="https://www.cbr.ru/hd_base/zcyc_params/zcyc/?DateTo=25.01.2018"/>
    <hyperlink ref="A20" r:id="rId6" display="https://www.cbr.ru/hd_base/zcyc_params/zcyc/?DateTo=24.01.2018"/>
    <hyperlink ref="A21" r:id="rId7" display="https://www.cbr.ru/hd_base/zcyc_params/zcyc/?DateTo=23.01.2018"/>
    <hyperlink ref="A22" r:id="rId8" display="https://www.cbr.ru/hd_base/zcyc_params/zcyc/?DateTo=22.01.2018"/>
    <hyperlink ref="A23" r:id="rId9" display="https://www.cbr.ru/hd_base/zcyc_params/zcyc/?DateTo=19.01.2018"/>
    <hyperlink ref="A24" r:id="rId10" display="https://www.cbr.ru/hd_base/zcyc_params/zcyc/?DateTo=18.01.2018"/>
    <hyperlink ref="A25" r:id="rId11" display="https://www.cbr.ru/hd_base/zcyc_params/zcyc/?DateTo=17.01.2018"/>
    <hyperlink ref="A26" r:id="rId12" display="https://www.cbr.ru/hd_base/zcyc_params/zcyc/?DateTo=16.01.2018"/>
    <hyperlink ref="A27" r:id="rId13" display="https://www.cbr.ru/hd_base/zcyc_params/zcyc/?DateTo=15.01.2018"/>
    <hyperlink ref="A28" r:id="rId14" display="https://www.cbr.ru/hd_base/zcyc_params/zcyc/?DateTo=12.01.2018"/>
    <hyperlink ref="A29" r:id="rId15" display="https://www.cbr.ru/hd_base/zcyc_params/zcyc/?DateTo=11.01.2018"/>
    <hyperlink ref="A30" r:id="rId16" display="https://www.cbr.ru/hd_base/zcyc_params/zcyc/?DateTo=10.01.2018"/>
    <hyperlink ref="A31" r:id="rId17" display="https://www.cbr.ru/hd_base/zcyc_params/zcyc/?DateTo=09.01.2018"/>
    <hyperlink ref="A32" r:id="rId18" display="https://www.cbr.ru/hd_base/zcyc_params/zcyc/?DateTo=05.01.2018"/>
    <hyperlink ref="A33" r:id="rId19" display="https://www.cbr.ru/hd_base/zcyc_params/zcyc/?DateTo=04.01.2018"/>
    <hyperlink ref="A34" r:id="rId20" display="https://www.cbr.ru/hd_base/zcyc_params/zcyc/?DateTo=03.01.2018"/>
    <hyperlink ref="A35" r:id="rId21" display="https://www.cbr.ru/hd_base/zcyc_params/zcyc/?DateTo=29.12.2017"/>
    <hyperlink ref="A36" r:id="rId22" display="https://www.cbr.ru/hd_base/zcyc_params/zcyc/?DateTo=28.12.2017"/>
    <hyperlink ref="A37" r:id="rId23" display="https://www.cbr.ru/hd_base/zcyc_params/zcyc/?DateTo=27.12.2017"/>
    <hyperlink ref="A38" r:id="rId24" display="https://www.cbr.ru/hd_base/zcyc_params/zcyc/?DateTo=26.12.2017"/>
    <hyperlink ref="A39" r:id="rId25" display="https://www.cbr.ru/hd_base/zcyc_params/zcyc/?DateTo=25.12.2017"/>
    <hyperlink ref="A40" r:id="rId26" display="https://www.cbr.ru/hd_base/zcyc_params/zcyc/?DateTo=22.12.2017"/>
    <hyperlink ref="A41" r:id="rId27" display="https://www.cbr.ru/hd_base/zcyc_params/zcyc/?DateTo=21.12.2017"/>
    <hyperlink ref="A42" r:id="rId28" display="https://www.cbr.ru/hd_base/zcyc_params/zcyc/?DateTo=20.12.2017"/>
    <hyperlink ref="A43" r:id="rId29" display="https://www.cbr.ru/hd_base/zcyc_params/zcyc/?DateTo=19.12.2017"/>
    <hyperlink ref="A44" r:id="rId30" display="https://www.cbr.ru/hd_base/zcyc_params/zcyc/?DateTo=18.12.2017"/>
    <hyperlink ref="A45" r:id="rId31" display="https://www.cbr.ru/hd_base/zcyc_params/zcyc/?DateTo=15.12.2017"/>
    <hyperlink ref="A46" r:id="rId32" display="https://www.cbr.ru/hd_base/zcyc_params/zcyc/?DateTo=14.12.2017"/>
    <hyperlink ref="A47" r:id="rId33" display="https://www.cbr.ru/hd_base/zcyc_params/zcyc/?DateTo=13.12.2017"/>
    <hyperlink ref="A48" r:id="rId34" display="https://www.cbr.ru/hd_base/zcyc_params/zcyc/?DateTo=12.12.2017"/>
    <hyperlink ref="A49" r:id="rId35" display="https://www.cbr.ru/hd_base/zcyc_params/zcyc/?DateTo=11.12.2017"/>
    <hyperlink ref="A50" r:id="rId36" display="https://www.cbr.ru/hd_base/zcyc_params/zcyc/?DateTo=08.12.2017"/>
    <hyperlink ref="A51" r:id="rId37" display="https://www.cbr.ru/hd_base/zcyc_params/zcyc/?DateTo=07.12.2017"/>
    <hyperlink ref="A52" r:id="rId38" display="https://www.cbr.ru/hd_base/zcyc_params/zcyc/?DateTo=06.12.2017"/>
    <hyperlink ref="A53" r:id="rId39" display="https://www.cbr.ru/hd_base/zcyc_params/zcyc/?DateTo=05.12.2017"/>
    <hyperlink ref="A54" r:id="rId40" display="https://www.cbr.ru/hd_base/zcyc_params/zcyc/?DateTo=04.12.2017"/>
    <hyperlink ref="A55" r:id="rId41" display="https://www.cbr.ru/hd_base/zcyc_params/zcyc/?DateTo=01.12.2017"/>
    <hyperlink ref="A56" r:id="rId42" display="https://www.cbr.ru/hd_base/zcyc_params/zcyc/?DateTo=30.11.2017"/>
    <hyperlink ref="A57" r:id="rId43" display="https://www.cbr.ru/hd_base/zcyc_params/zcyc/?DateTo=29.11.2017"/>
    <hyperlink ref="A58" r:id="rId44" display="https://www.cbr.ru/hd_base/zcyc_params/zcyc/?DateTo=28.11.2017"/>
    <hyperlink ref="A59" r:id="rId45" display="https://www.cbr.ru/hd_base/zcyc_params/zcyc/?DateTo=27.11.2017"/>
    <hyperlink ref="A60" r:id="rId46" display="https://www.cbr.ru/hd_base/zcyc_params/zcyc/?DateTo=24.11.2017"/>
    <hyperlink ref="A61" r:id="rId47" display="https://www.cbr.ru/hd_base/zcyc_params/zcyc/?DateTo=23.11.2017"/>
    <hyperlink ref="A62" r:id="rId48" display="https://www.cbr.ru/hd_base/zcyc_params/zcyc/?DateTo=22.11.2017"/>
    <hyperlink ref="A63" r:id="rId49" display="https://www.cbr.ru/hd_base/zcyc_params/zcyc/?DateTo=21.11.2017"/>
    <hyperlink ref="A64" r:id="rId50" display="https://www.cbr.ru/hd_base/zcyc_params/zcyc/?DateTo=20.11.2017"/>
    <hyperlink ref="A65" r:id="rId51" display="https://www.cbr.ru/hd_base/zcyc_params/zcyc/?DateTo=17.11.2017"/>
    <hyperlink ref="A66" r:id="rId52" display="https://www.cbr.ru/hd_base/zcyc_params/zcyc/?DateTo=16.11.2017"/>
    <hyperlink ref="A67" r:id="rId53" display="https://www.cbr.ru/hd_base/zcyc_params/zcyc/?DateTo=15.11.2017"/>
    <hyperlink ref="A68" r:id="rId54" display="https://www.cbr.ru/hd_base/zcyc_params/zcyc/?DateTo=14.11.2017"/>
    <hyperlink ref="A69" r:id="rId55" display="https://www.cbr.ru/hd_base/zcyc_params/zcyc/?DateTo=13.11.2017"/>
    <hyperlink ref="A70" r:id="rId56" display="https://www.cbr.ru/hd_base/zcyc_params/zcyc/?DateTo=10.11.2017"/>
    <hyperlink ref="A71" r:id="rId57" display="https://www.cbr.ru/hd_base/zcyc_params/zcyc/?DateTo=09.11.2017"/>
    <hyperlink ref="A72" r:id="rId58" display="https://www.cbr.ru/hd_base/zcyc_params/zcyc/?DateTo=08.11.2017"/>
    <hyperlink ref="A73" r:id="rId59" display="https://www.cbr.ru/hd_base/zcyc_params/zcyc/?DateTo=07.11.2017"/>
    <hyperlink ref="A74" r:id="rId60" display="https://www.cbr.ru/hd_base/zcyc_params/zcyc/?DateTo=03.11.2017"/>
    <hyperlink ref="A75" r:id="rId61" display="https://www.cbr.ru/hd_base/zcyc_params/zcyc/?DateTo=02.11.2017"/>
    <hyperlink ref="A76" r:id="rId62" display="https://www.cbr.ru/hd_base/zcyc_params/zcyc/?DateTo=01.11.2017"/>
    <hyperlink ref="A77" r:id="rId63" display="https://www.cbr.ru/hd_base/zcyc_params/zcyc/?DateTo=31.10.2017"/>
    <hyperlink ref="A78" r:id="rId64" display="https://www.cbr.ru/hd_base/zcyc_params/zcyc/?DateTo=30.10.2017"/>
    <hyperlink ref="A79" r:id="rId65" display="https://www.cbr.ru/hd_base/zcyc_params/zcyc/?DateTo=27.10.2017"/>
    <hyperlink ref="A80" r:id="rId66" display="https://www.cbr.ru/hd_base/zcyc_params/zcyc/?DateTo=26.10.2017"/>
    <hyperlink ref="A81" r:id="rId67" display="https://www.cbr.ru/hd_base/zcyc_params/zcyc/?DateTo=25.10.2017"/>
    <hyperlink ref="A82" r:id="rId68" display="https://www.cbr.ru/hd_base/zcyc_params/zcyc/?DateTo=24.10.2017"/>
    <hyperlink ref="A83" r:id="rId69" display="https://www.cbr.ru/hd_base/zcyc_params/zcyc/?DateTo=23.10.2017"/>
    <hyperlink ref="A84" r:id="rId70" display="https://www.cbr.ru/hd_base/zcyc_params/zcyc/?DateTo=20.10.2017"/>
    <hyperlink ref="A85" r:id="rId71" display="https://www.cbr.ru/hd_base/zcyc_params/zcyc/?DateTo=19.10.2017"/>
    <hyperlink ref="A86" r:id="rId72" display="https://www.cbr.ru/hd_base/zcyc_params/zcyc/?DateTo=18.10.2017"/>
    <hyperlink ref="A87" r:id="rId73" display="https://www.cbr.ru/hd_base/zcyc_params/zcyc/?DateTo=17.10.2017"/>
    <hyperlink ref="A88" r:id="rId74" display="https://www.cbr.ru/hd_base/zcyc_params/zcyc/?DateTo=16.10.2017"/>
    <hyperlink ref="A89" r:id="rId75" display="https://www.cbr.ru/hd_base/zcyc_params/zcyc/?DateTo=13.10.2017"/>
    <hyperlink ref="A90" r:id="rId76" display="https://www.cbr.ru/hd_base/zcyc_params/zcyc/?DateTo=12.10.2017"/>
    <hyperlink ref="A91" r:id="rId77" display="https://www.cbr.ru/hd_base/zcyc_params/zcyc/?DateTo=11.10.2017"/>
    <hyperlink ref="A92" r:id="rId78" display="https://www.cbr.ru/hd_base/zcyc_params/zcyc/?DateTo=10.10.2017"/>
    <hyperlink ref="A93" r:id="rId79" display="https://www.cbr.ru/hd_base/zcyc_params/zcyc/?DateTo=09.10.2017"/>
    <hyperlink ref="A94" r:id="rId80" display="https://www.cbr.ru/hd_base/zcyc_params/zcyc/?DateTo=06.10.2017"/>
    <hyperlink ref="A95" r:id="rId81" display="https://www.cbr.ru/hd_base/zcyc_params/zcyc/?DateTo=05.10.2017"/>
    <hyperlink ref="A96" r:id="rId82" display="https://www.cbr.ru/hd_base/zcyc_params/zcyc/?DateTo=04.10.2017"/>
    <hyperlink ref="A97" r:id="rId83" display="https://www.cbr.ru/hd_base/zcyc_params/zcyc/?DateTo=03.10.2017"/>
    <hyperlink ref="A98" r:id="rId84" display="https://www.cbr.ru/hd_base/zcyc_params/zcyc/?DateTo=02.10.2017"/>
    <hyperlink ref="A99" r:id="rId85" display="https://www.cbr.ru/hd_base/zcyc_params/zcyc/?DateTo=29.09.2017"/>
    <hyperlink ref="A100" r:id="rId86" display="https://www.cbr.ru/hd_base/zcyc_params/zcyc/?DateTo=28.09.2017"/>
    <hyperlink ref="A101" r:id="rId87" display="https://www.cbr.ru/hd_base/zcyc_params/zcyc/?DateTo=27.09.2017"/>
    <hyperlink ref="A102" r:id="rId88" display="https://www.cbr.ru/hd_base/zcyc_params/zcyc/?DateTo=26.09.2017"/>
    <hyperlink ref="A103" r:id="rId89" display="https://www.cbr.ru/hd_base/zcyc_params/zcyc/?DateTo=25.09.2017"/>
    <hyperlink ref="A104" r:id="rId90" display="https://www.cbr.ru/hd_base/zcyc_params/zcyc/?DateTo=22.09.2017"/>
    <hyperlink ref="A105" r:id="rId91" display="https://www.cbr.ru/hd_base/zcyc_params/zcyc/?DateTo=21.09.2017"/>
    <hyperlink ref="A106" r:id="rId92" display="https://www.cbr.ru/hd_base/zcyc_params/zcyc/?DateTo=20.09.2017"/>
    <hyperlink ref="A107" r:id="rId93" display="https://www.cbr.ru/hd_base/zcyc_params/zcyc/?DateTo=19.09.2017"/>
    <hyperlink ref="A108" r:id="rId94" display="https://www.cbr.ru/hd_base/zcyc_params/zcyc/?DateTo=18.09.2017"/>
    <hyperlink ref="A109" r:id="rId95" display="https://www.cbr.ru/hd_base/zcyc_params/zcyc/?DateTo=15.09.2017"/>
    <hyperlink ref="A110" r:id="rId96" display="https://www.cbr.ru/hd_base/zcyc_params/zcyc/?DateTo=14.09.2017"/>
    <hyperlink ref="A111" r:id="rId97" display="https://www.cbr.ru/hd_base/zcyc_params/zcyc/?DateTo=13.09.2017"/>
    <hyperlink ref="A112" r:id="rId98" display="https://www.cbr.ru/hd_base/zcyc_params/zcyc/?DateTo=12.09.2017"/>
    <hyperlink ref="A113" r:id="rId99" display="https://www.cbr.ru/hd_base/zcyc_params/zcyc/?DateTo=11.09.2017"/>
    <hyperlink ref="A114" r:id="rId100" display="https://www.cbr.ru/hd_base/zcyc_params/zcyc/?DateTo=08.09.2017"/>
    <hyperlink ref="A115" r:id="rId101" display="https://www.cbr.ru/hd_base/zcyc_params/zcyc/?DateTo=07.09.2017"/>
    <hyperlink ref="A116" r:id="rId102" display="https://www.cbr.ru/hd_base/zcyc_params/zcyc/?DateTo=06.09.2017"/>
    <hyperlink ref="A117" r:id="rId103" display="https://www.cbr.ru/hd_base/zcyc_params/zcyc/?DateTo=05.09.2017"/>
    <hyperlink ref="A118" r:id="rId104" display="https://www.cbr.ru/hd_base/zcyc_params/zcyc/?DateTo=04.09.2017"/>
    <hyperlink ref="A119" r:id="rId105" display="https://www.cbr.ru/hd_base/zcyc_params/zcyc/?DateTo=01.09.2017"/>
    <hyperlink ref="A120" r:id="rId106" display="https://www.cbr.ru/hd_base/zcyc_params/zcyc/?DateTo=31.08.2017"/>
    <hyperlink ref="A121" r:id="rId107" display="https://www.cbr.ru/hd_base/zcyc_params/zcyc/?DateTo=30.08.2017"/>
    <hyperlink ref="A122" r:id="rId108" display="https://www.cbr.ru/hd_base/zcyc_params/zcyc/?DateTo=29.08.2017"/>
    <hyperlink ref="A123" r:id="rId109" display="https://www.cbr.ru/hd_base/zcyc_params/zcyc/?DateTo=28.08.2017"/>
    <hyperlink ref="A124" r:id="rId110" display="https://www.cbr.ru/hd_base/zcyc_params/zcyc/?DateTo=25.08.2017"/>
    <hyperlink ref="A125" r:id="rId111" display="https://www.cbr.ru/hd_base/zcyc_params/zcyc/?DateTo=24.08.2017"/>
    <hyperlink ref="A126" r:id="rId112" display="https://www.cbr.ru/hd_base/zcyc_params/zcyc/?DateTo=23.08.2017"/>
    <hyperlink ref="A127" r:id="rId113" display="https://www.cbr.ru/hd_base/zcyc_params/zcyc/?DateTo=22.08.2017"/>
    <hyperlink ref="A128" r:id="rId114" display="https://www.cbr.ru/hd_base/zcyc_params/zcyc/?DateTo=21.08.2017"/>
    <hyperlink ref="A129" r:id="rId115" display="https://www.cbr.ru/hd_base/zcyc_params/zcyc/?DateTo=18.08.2017"/>
    <hyperlink ref="A130" r:id="rId116" display="https://www.cbr.ru/hd_base/zcyc_params/zcyc/?DateTo=17.08.2017"/>
    <hyperlink ref="A131" r:id="rId117" display="https://www.cbr.ru/hd_base/zcyc_params/zcyc/?DateTo=16.08.2017"/>
    <hyperlink ref="A132" r:id="rId118" display="https://www.cbr.ru/hd_base/zcyc_params/zcyc/?DateTo=15.08.2017"/>
    <hyperlink ref="A133" r:id="rId119" display="https://www.cbr.ru/hd_base/zcyc_params/zcyc/?DateTo=14.08.2017"/>
    <hyperlink ref="A134" r:id="rId120" display="https://www.cbr.ru/hd_base/zcyc_params/zcyc/?DateTo=11.08.2017"/>
    <hyperlink ref="A135" r:id="rId121" display="https://www.cbr.ru/hd_base/zcyc_params/zcyc/?DateTo=10.08.2017"/>
    <hyperlink ref="A136" r:id="rId122" display="https://www.cbr.ru/hd_base/zcyc_params/zcyc/?DateTo=09.08.2017"/>
    <hyperlink ref="A137" r:id="rId123" display="https://www.cbr.ru/hd_base/zcyc_params/zcyc/?DateTo=08.08.2017"/>
    <hyperlink ref="A138" r:id="rId124" display="https://www.cbr.ru/hd_base/zcyc_params/zcyc/?DateTo=07.08.2017"/>
    <hyperlink ref="A139" r:id="rId125" display="https://www.cbr.ru/hd_base/zcyc_params/zcyc/?DateTo=04.08.2017"/>
    <hyperlink ref="A140" r:id="rId126" display="https://www.cbr.ru/hd_base/zcyc_params/zcyc/?DateTo=03.08.2017"/>
    <hyperlink ref="A141" r:id="rId127" display="https://www.cbr.ru/hd_base/zcyc_params/zcyc/?DateTo=02.08.2017"/>
    <hyperlink ref="A142" r:id="rId128" display="https://www.cbr.ru/hd_base/zcyc_params/zcyc/?DateTo=01.08.2017"/>
    <hyperlink ref="A143" r:id="rId129" display="https://www.cbr.ru/hd_base/zcyc_params/zcyc/?DateTo=31.07.2017"/>
    <hyperlink ref="A144" r:id="rId130" display="https://www.cbr.ru/hd_base/zcyc_params/zcyc/?DateTo=28.07.2017"/>
    <hyperlink ref="A145" r:id="rId131" display="https://www.cbr.ru/hd_base/zcyc_params/zcyc/?DateTo=27.07.2017"/>
    <hyperlink ref="A146" r:id="rId132" display="https://www.cbr.ru/hd_base/zcyc_params/zcyc/?DateTo=26.07.2017"/>
    <hyperlink ref="A147" r:id="rId133" display="https://www.cbr.ru/hd_base/zcyc_params/zcyc/?DateTo=25.07.2017"/>
    <hyperlink ref="A148" r:id="rId134" display="https://www.cbr.ru/hd_base/zcyc_params/zcyc/?DateTo=24.07.2017"/>
    <hyperlink ref="A149" r:id="rId135" display="https://www.cbr.ru/hd_base/zcyc_params/zcyc/?DateTo=21.07.2017"/>
    <hyperlink ref="A150" r:id="rId136" display="https://www.cbr.ru/hd_base/zcyc_params/zcyc/?DateTo=20.07.2017"/>
    <hyperlink ref="A151" r:id="rId137" display="https://www.cbr.ru/hd_base/zcyc_params/zcyc/?DateTo=19.07.2017"/>
    <hyperlink ref="A152" r:id="rId138" display="https://www.cbr.ru/hd_base/zcyc_params/zcyc/?DateTo=18.07.2017"/>
    <hyperlink ref="A153" r:id="rId139" display="https://www.cbr.ru/hd_base/zcyc_params/zcyc/?DateTo=17.07.2017"/>
    <hyperlink ref="A154" r:id="rId140" display="https://www.cbr.ru/hd_base/zcyc_params/zcyc/?DateTo=14.07.2017"/>
    <hyperlink ref="A155" r:id="rId141" display="https://www.cbr.ru/hd_base/zcyc_params/zcyc/?DateTo=13.07.2017"/>
    <hyperlink ref="A156" r:id="rId142" display="https://www.cbr.ru/hd_base/zcyc_params/zcyc/?DateTo=12.07.2017"/>
    <hyperlink ref="A157" r:id="rId143" display="https://www.cbr.ru/hd_base/zcyc_params/zcyc/?DateTo=11.07.2017"/>
    <hyperlink ref="A158" r:id="rId144" display="https://www.cbr.ru/hd_base/zcyc_params/zcyc/?DateTo=10.07.2017"/>
    <hyperlink ref="A159" r:id="rId145" display="https://www.cbr.ru/hd_base/zcyc_params/zcyc/?DateTo=07.07.2017"/>
    <hyperlink ref="A160" r:id="rId146" display="https://www.cbr.ru/hd_base/zcyc_params/zcyc/?DateTo=06.07.2017"/>
    <hyperlink ref="A161" r:id="rId147" display="https://www.cbr.ru/hd_base/zcyc_params/zcyc/?DateTo=05.07.2017"/>
    <hyperlink ref="A162" r:id="rId148" display="https://www.cbr.ru/hd_base/zcyc_params/zcyc/?DateTo=04.07.2017"/>
    <hyperlink ref="A163" r:id="rId149" display="https://www.cbr.ru/hd_base/zcyc_params/zcyc/?DateTo=03.07.2017"/>
    <hyperlink ref="A164" r:id="rId150" display="https://www.cbr.ru/hd_base/zcyc_params/zcyc/?DateTo=30.06.2017"/>
    <hyperlink ref="A165" r:id="rId151" display="https://www.cbr.ru/hd_base/zcyc_params/zcyc/?DateTo=29.06.2017"/>
    <hyperlink ref="A166" r:id="rId152" display="https://www.cbr.ru/hd_base/zcyc_params/zcyc/?DateTo=28.06.2017"/>
    <hyperlink ref="A167" r:id="rId153" display="https://www.cbr.ru/hd_base/zcyc_params/zcyc/?DateTo=27.06.2017"/>
    <hyperlink ref="A168" r:id="rId154" display="https://www.cbr.ru/hd_base/zcyc_params/zcyc/?DateTo=26.06.2017"/>
    <hyperlink ref="A169" r:id="rId155" display="https://www.cbr.ru/hd_base/zcyc_params/zcyc/?DateTo=23.06.2017"/>
    <hyperlink ref="A170" r:id="rId156" display="https://www.cbr.ru/hd_base/zcyc_params/zcyc/?DateTo=22.06.2017"/>
    <hyperlink ref="A171" r:id="rId157" display="https://www.cbr.ru/hd_base/zcyc_params/zcyc/?DateTo=21.06.2017"/>
    <hyperlink ref="A172" r:id="rId158" display="https://www.cbr.ru/hd_base/zcyc_params/zcyc/?DateTo=20.06.2017"/>
    <hyperlink ref="A173" r:id="rId159" display="https://www.cbr.ru/hd_base/zcyc_params/zcyc/?DateTo=19.06.2017"/>
    <hyperlink ref="A174" r:id="rId160" display="https://www.cbr.ru/hd_base/zcyc_params/zcyc/?DateTo=16.06.2017"/>
    <hyperlink ref="A175" r:id="rId161" display="https://www.cbr.ru/hd_base/zcyc_params/zcyc/?DateTo=15.06.2017"/>
    <hyperlink ref="A176" r:id="rId162" display="https://www.cbr.ru/hd_base/zcyc_params/zcyc/?DateTo=14.06.2017"/>
    <hyperlink ref="A177" r:id="rId163" display="https://www.cbr.ru/hd_base/zcyc_params/zcyc/?DateTo=13.06.2017"/>
    <hyperlink ref="A178" r:id="rId164" display="https://www.cbr.ru/hd_base/zcyc_params/zcyc/?DateTo=09.06.2017"/>
    <hyperlink ref="A179" r:id="rId165" display="https://www.cbr.ru/hd_base/zcyc_params/zcyc/?DateTo=08.06.2017"/>
    <hyperlink ref="A180" r:id="rId166" display="https://www.cbr.ru/hd_base/zcyc_params/zcyc/?DateTo=07.06.2017"/>
    <hyperlink ref="A181" r:id="rId167" display="https://www.cbr.ru/hd_base/zcyc_params/zcyc/?DateTo=06.06.2017"/>
    <hyperlink ref="A182" r:id="rId168" display="https://www.cbr.ru/hd_base/zcyc_params/zcyc/?DateTo=05.06.2017"/>
    <hyperlink ref="A183" r:id="rId169" display="https://www.cbr.ru/hd_base/zcyc_params/zcyc/?DateTo=02.06.2017"/>
    <hyperlink ref="A184" r:id="rId170" display="https://www.cbr.ru/hd_base/zcyc_params/zcyc/?DateTo=01.06.2017"/>
    <hyperlink ref="A185" r:id="rId171" display="https://www.cbr.ru/hd_base/zcyc_params/zcyc/?DateTo=31.05.2017"/>
    <hyperlink ref="A186" r:id="rId172" display="https://www.cbr.ru/hd_base/zcyc_params/zcyc/?DateTo=30.05.2017"/>
    <hyperlink ref="A187" r:id="rId173" display="https://www.cbr.ru/hd_base/zcyc_params/zcyc/?DateTo=29.05.2017"/>
    <hyperlink ref="A188" r:id="rId174" display="https://www.cbr.ru/hd_base/zcyc_params/zcyc/?DateTo=26.05.2017"/>
    <hyperlink ref="A189" r:id="rId175" display="https://www.cbr.ru/hd_base/zcyc_params/zcyc/?DateTo=25.05.2017"/>
    <hyperlink ref="A190" r:id="rId176" display="https://www.cbr.ru/hd_base/zcyc_params/zcyc/?DateTo=24.05.2017"/>
    <hyperlink ref="A191" r:id="rId177" display="https://www.cbr.ru/hd_base/zcyc_params/zcyc/?DateTo=23.05.2017"/>
    <hyperlink ref="A192" r:id="rId178" display="https://www.cbr.ru/hd_base/zcyc_params/zcyc/?DateTo=22.05.2017"/>
    <hyperlink ref="A193" r:id="rId179" display="https://www.cbr.ru/hd_base/zcyc_params/zcyc/?DateTo=19.05.2017"/>
    <hyperlink ref="A194" r:id="rId180" display="https://www.cbr.ru/hd_base/zcyc_params/zcyc/?DateTo=18.05.2017"/>
    <hyperlink ref="A195" r:id="rId181" display="https://www.cbr.ru/hd_base/zcyc_params/zcyc/?DateTo=17.05.2017"/>
    <hyperlink ref="A196" r:id="rId182" display="https://www.cbr.ru/hd_base/zcyc_params/zcyc/?DateTo=16.05.2017"/>
    <hyperlink ref="A197" r:id="rId183" display="https://www.cbr.ru/hd_base/zcyc_params/zcyc/?DateTo=15.05.2017"/>
    <hyperlink ref="A198" r:id="rId184" display="https://www.cbr.ru/hd_base/zcyc_params/zcyc/?DateTo=12.05.2017"/>
    <hyperlink ref="A199" r:id="rId185" display="https://www.cbr.ru/hd_base/zcyc_params/zcyc/?DateTo=11.05.2017"/>
    <hyperlink ref="A200" r:id="rId186" display="https://www.cbr.ru/hd_base/zcyc_params/zcyc/?DateTo=10.05.2017"/>
    <hyperlink ref="A201" r:id="rId187" display="https://www.cbr.ru/hd_base/zcyc_params/zcyc/?DateTo=05.05.2017"/>
    <hyperlink ref="A202" r:id="rId188" display="https://www.cbr.ru/hd_base/zcyc_params/zcyc/?DateTo=04.05.2017"/>
    <hyperlink ref="A203" r:id="rId189" display="https://www.cbr.ru/hd_base/zcyc_params/zcyc/?DateTo=03.05.2017"/>
    <hyperlink ref="A204" r:id="rId190" display="https://www.cbr.ru/hd_base/zcyc_params/zcyc/?DateTo=02.05.2017"/>
    <hyperlink ref="A205" r:id="rId191" display="https://www.cbr.ru/hd_base/zcyc_params/zcyc/?DateTo=28.04.2017"/>
    <hyperlink ref="A206" r:id="rId192" display="https://www.cbr.ru/hd_base/zcyc_params/zcyc/?DateTo=27.04.2017"/>
    <hyperlink ref="A207" r:id="rId193" display="https://www.cbr.ru/hd_base/zcyc_params/zcyc/?DateTo=26.04.2017"/>
    <hyperlink ref="A208" r:id="rId194" display="https://www.cbr.ru/hd_base/zcyc_params/zcyc/?DateTo=25.04.2017"/>
    <hyperlink ref="A209" r:id="rId195" display="https://www.cbr.ru/hd_base/zcyc_params/zcyc/?DateTo=24.04.2017"/>
    <hyperlink ref="A210" r:id="rId196" display="https://www.cbr.ru/hd_base/zcyc_params/zcyc/?DateTo=20.04.2017"/>
    <hyperlink ref="A211" r:id="rId197" display="https://www.cbr.ru/hd_base/zcyc_params/zcyc/?DateTo=19.04.2017"/>
    <hyperlink ref="A212" r:id="rId198" display="https://www.cbr.ru/hd_base/zcyc_params/zcyc/?DateTo=18.04.2017"/>
    <hyperlink ref="A213" r:id="rId199" display="https://www.cbr.ru/hd_base/zcyc_params/zcyc/?DateTo=17.04.2017"/>
    <hyperlink ref="A214" r:id="rId200" display="https://www.cbr.ru/hd_base/zcyc_params/zcyc/?DateTo=14.04.2017"/>
    <hyperlink ref="A215" r:id="rId201" display="https://www.cbr.ru/hd_base/zcyc_params/zcyc/?DateTo=13.04.2017"/>
    <hyperlink ref="A216" r:id="rId202" display="https://www.cbr.ru/hd_base/zcyc_params/zcyc/?DateTo=12.04.2017"/>
    <hyperlink ref="A217" r:id="rId203" display="https://www.cbr.ru/hd_base/zcyc_params/zcyc/?DateTo=11.04.2017"/>
    <hyperlink ref="A218" r:id="rId204" display="https://www.cbr.ru/hd_base/zcyc_params/zcyc/?DateTo=10.04.2017"/>
    <hyperlink ref="A219" r:id="rId205" display="https://www.cbr.ru/hd_base/zcyc_params/zcyc/?DateTo=07.04.2017"/>
    <hyperlink ref="A220" r:id="rId206" display="https://www.cbr.ru/hd_base/zcyc_params/zcyc/?DateTo=06.04.2017"/>
    <hyperlink ref="A221" r:id="rId207" display="https://www.cbr.ru/hd_base/zcyc_params/zcyc/?DateTo=05.04.2017"/>
    <hyperlink ref="A222" r:id="rId208" display="https://www.cbr.ru/hd_base/zcyc_params/zcyc/?DateTo=04.04.2017"/>
    <hyperlink ref="A223" r:id="rId209" display="https://www.cbr.ru/hd_base/zcyc_params/zcyc/?DateTo=03.04.2017"/>
    <hyperlink ref="A224" r:id="rId210" display="https://www.cbr.ru/hd_base/zcyc_params/zcyc/?DateTo=31.03.2017"/>
    <hyperlink ref="A225" r:id="rId211" display="https://www.cbr.ru/hd_base/zcyc_params/zcyc/?DateTo=30.03.2017"/>
    <hyperlink ref="A226" r:id="rId212" display="https://www.cbr.ru/hd_base/zcyc_params/zcyc/?DateTo=29.03.2017"/>
    <hyperlink ref="A227" r:id="rId213" display="https://www.cbr.ru/hd_base/zcyc_params/zcyc/?DateTo=28.03.2017"/>
    <hyperlink ref="A228" r:id="rId214" display="https://www.cbr.ru/hd_base/zcyc_params/zcyc/?DateTo=27.03.2017"/>
    <hyperlink ref="A229" r:id="rId215" display="https://www.cbr.ru/hd_base/zcyc_params/zcyc/?DateTo=24.03.2017"/>
    <hyperlink ref="A230" r:id="rId216" display="https://www.cbr.ru/hd_base/zcyc_params/zcyc/?DateTo=23.03.2017"/>
    <hyperlink ref="A231" r:id="rId217" display="https://www.cbr.ru/hd_base/zcyc_params/zcyc/?DateTo=22.03.2017"/>
    <hyperlink ref="A232" r:id="rId218" display="https://www.cbr.ru/hd_base/zcyc_params/zcyc/?DateTo=21.03.2017"/>
    <hyperlink ref="A233" r:id="rId219" display="https://www.cbr.ru/hd_base/zcyc_params/zcyc/?DateTo=20.03.2017"/>
    <hyperlink ref="A234" r:id="rId220" display="https://www.cbr.ru/hd_base/zcyc_params/zcyc/?DateTo=17.03.2017"/>
    <hyperlink ref="A235" r:id="rId221" display="https://www.cbr.ru/hd_base/zcyc_params/zcyc/?DateTo=16.03.2017"/>
    <hyperlink ref="A236" r:id="rId222" display="https://www.cbr.ru/hd_base/zcyc_params/zcyc/?DateTo=15.03.2017"/>
    <hyperlink ref="A237" r:id="rId223" display="https://www.cbr.ru/hd_base/zcyc_params/zcyc/?DateTo=14.03.2017"/>
    <hyperlink ref="A238" r:id="rId224" display="https://www.cbr.ru/hd_base/zcyc_params/zcyc/?DateTo=13.03.2017"/>
    <hyperlink ref="A239" r:id="rId225" display="https://www.cbr.ru/hd_base/zcyc_params/zcyc/?DateTo=10.03.2017"/>
    <hyperlink ref="A240" r:id="rId226" display="https://www.cbr.ru/hd_base/zcyc_params/zcyc/?DateTo=09.03.2017"/>
    <hyperlink ref="A241" r:id="rId227" display="https://www.cbr.ru/hd_base/zcyc_params/zcyc/?DateTo=07.03.2017"/>
    <hyperlink ref="A242" r:id="rId228" display="https://www.cbr.ru/hd_base/zcyc_params/zcyc/?DateTo=06.03.2017"/>
    <hyperlink ref="A243" r:id="rId229" display="https://www.cbr.ru/hd_base/zcyc_params/zcyc/?DateTo=03.03.2017"/>
    <hyperlink ref="A244" r:id="rId230" display="https://www.cbr.ru/hd_base/zcyc_params/zcyc/?DateTo=02.03.2017"/>
    <hyperlink ref="A245" r:id="rId231" display="https://www.cbr.ru/hd_base/zcyc_params/zcyc/?DateTo=01.03.2017"/>
    <hyperlink ref="A246" r:id="rId232" display="https://www.cbr.ru/hd_base/zcyc_params/zcyc/?DateTo=28.02.2017"/>
    <hyperlink ref="A247" r:id="rId233" display="https://www.cbr.ru/hd_base/zcyc_params/zcyc/?DateTo=27.02.2017"/>
    <hyperlink ref="A248" r:id="rId234" display="https://www.cbr.ru/hd_base/zcyc_params/zcyc/?DateTo=24.02.2017"/>
    <hyperlink ref="A249" r:id="rId235" display="https://www.cbr.ru/hd_base/zcyc_params/zcyc/?DateTo=22.02.2017"/>
    <hyperlink ref="A250" r:id="rId236" display="https://www.cbr.ru/hd_base/zcyc_params/zcyc/?DateTo=21.02.2017"/>
    <hyperlink ref="A251" r:id="rId237" display="https://www.cbr.ru/hd_base/zcyc_params/zcyc/?DateTo=20.02.2017"/>
    <hyperlink ref="A252" r:id="rId238" display="https://www.cbr.ru/hd_base/zcyc_params/zcyc/?DateTo=17.02.2017"/>
    <hyperlink ref="A253" r:id="rId239" display="https://www.cbr.ru/hd_base/zcyc_params/zcyc/?DateTo=16.02.2017"/>
    <hyperlink ref="A254" r:id="rId240" display="https://www.cbr.ru/hd_base/zcyc_params/zcyc/?DateTo=15.02.2017"/>
    <hyperlink ref="A255" r:id="rId241" display="https://www.cbr.ru/hd_base/zcyc_params/zcyc/?DateTo=14.02.2017"/>
    <hyperlink ref="A256" r:id="rId242" display="https://www.cbr.ru/hd_base/zcyc_params/zcyc/?DateTo=13.02.2017"/>
    <hyperlink ref="A257" r:id="rId243" display="https://www.cbr.ru/hd_base/zcyc_params/zcyc/?DateTo=10.02.2017"/>
    <hyperlink ref="A258" r:id="rId244" display="https://www.cbr.ru/hd_base/zcyc_params/zcyc/?DateTo=09.02.2017"/>
    <hyperlink ref="A259" r:id="rId245" display="https://www.cbr.ru/hd_base/zcyc_params/zcyc/?DateTo=08.02.2017"/>
    <hyperlink ref="A260" r:id="rId246" display="https://www.cbr.ru/hd_base/zcyc_params/zcyc/?DateTo=07.02.2017"/>
    <hyperlink ref="A261" r:id="rId247" display="https://www.cbr.ru/hd_base/zcyc_params/zcyc/?DateTo=06.02.2017"/>
    <hyperlink ref="A262" r:id="rId248" display="https://www.cbr.ru/hd_base/zcyc_params/zcyc/?DateTo=03.02.2017"/>
    <hyperlink ref="A263" r:id="rId249" display="https://www.cbr.ru/hd_base/zcyc_params/zcyc/?DateTo=02.02.2017"/>
    <hyperlink ref="A264" r:id="rId250" display="https://www.cbr.ru/hd_base/zcyc_params/zcyc/?DateTo=01.02.2017"/>
    <hyperlink ref="A265" r:id="rId251" display="https://www.cbr.ru/hd_base/zcyc_params/zcyc/?DateTo=31.01.2017"/>
    <hyperlink ref="A266" r:id="rId252" display="https://www.cbr.ru/hd_base/zcyc_params/zcyc/?DateTo=30.01.2017"/>
    <hyperlink ref="A267" r:id="rId253" display="https://www.cbr.ru/hd_base/zcyc_params/zcyc/?DateTo=27.01.2017"/>
    <hyperlink ref="A268" r:id="rId254" display="https://www.cbr.ru/hd_base/zcyc_params/zcyc/?DateTo=26.01.2017"/>
    <hyperlink ref="A269" r:id="rId255" display="https://www.cbr.ru/hd_base/zcyc_params/zcyc/?DateTo=25.01.2017"/>
    <hyperlink ref="A270" r:id="rId256" display="https://www.cbr.ru/hd_base/zcyc_params/zcyc/?DateTo=24.01.2017"/>
    <hyperlink ref="A271" r:id="rId257" display="https://www.cbr.ru/hd_base/zcyc_params/zcyc/?DateTo=23.01.2017"/>
    <hyperlink ref="A272" r:id="rId258" display="https://www.cbr.ru/hd_base/zcyc_params/zcyc/?DateTo=20.01.2017"/>
    <hyperlink ref="A273" r:id="rId259" display="https://www.cbr.ru/hd_base/zcyc_params/zcyc/?DateTo=19.01.2017"/>
    <hyperlink ref="A274" r:id="rId260" display="https://www.cbr.ru/hd_base/zcyc_params/zcyc/?DateTo=18.01.2017"/>
    <hyperlink ref="A275" r:id="rId261" display="https://www.cbr.ru/hd_base/zcyc_params/zcyc/?DateTo=17.01.2017"/>
    <hyperlink ref="A276" r:id="rId262" display="https://www.cbr.ru/hd_base/zcyc_params/zcyc/?DateTo=16.01.2017"/>
    <hyperlink ref="A277" r:id="rId263" display="https://www.cbr.ru/hd_base/zcyc_params/zcyc/?DateTo=13.01.2017"/>
    <hyperlink ref="A278" r:id="rId264" display="https://www.cbr.ru/hd_base/zcyc_params/zcyc/?DateTo=12.01.2017"/>
    <hyperlink ref="A279" r:id="rId265" display="https://www.cbr.ru/hd_base/zcyc_params/zcyc/?DateTo=11.01.2017"/>
    <hyperlink ref="A280" r:id="rId266" display="https://www.cbr.ru/hd_base/zcyc_params/zcyc/?DateTo=10.01.2017"/>
    <hyperlink ref="A281" r:id="rId267" display="https://www.cbr.ru/hd_base/zcyc_params/zcyc/?DateTo=09.01.2017"/>
    <hyperlink ref="A282" r:id="rId268" display="https://www.cbr.ru/hd_base/zcyc_params/zcyc/?DateTo=06.01.2017"/>
    <hyperlink ref="A283" r:id="rId269" display="https://www.cbr.ru/hd_base/zcyc_params/zcyc/?DateTo=05.01.2017"/>
    <hyperlink ref="A284" r:id="rId270" display="https://www.cbr.ru/hd_base/zcyc_params/zcyc/?DateTo=04.01.2017"/>
    <hyperlink ref="A285" r:id="rId271" display="https://www.cbr.ru/hd_base/zcyc_params/zcyc/?DateTo=03.01.2017"/>
    <hyperlink ref="A286" r:id="rId272" display="https://www.cbr.ru/hd_base/zcyc_params/zcyc/?DateTo=30.12.2016"/>
    <hyperlink ref="A287" r:id="rId273" display="https://www.cbr.ru/hd_base/zcyc_params/zcyc/?DateTo=29.12.2016"/>
    <hyperlink ref="A288" r:id="rId274" display="https://www.cbr.ru/hd_base/zcyc_params/zcyc/?DateTo=28.12.2016"/>
    <hyperlink ref="A289" r:id="rId275" display="https://www.cbr.ru/hd_base/zcyc_params/zcyc/?DateTo=27.12.2016"/>
    <hyperlink ref="A290" r:id="rId276" display="https://www.cbr.ru/hd_base/zcyc_params/zcyc/?DateTo=26.12.2016"/>
    <hyperlink ref="A291" r:id="rId277" display="https://www.cbr.ru/hd_base/zcyc_params/zcyc/?DateTo=23.12.2016"/>
    <hyperlink ref="A292" r:id="rId278" display="https://www.cbr.ru/hd_base/zcyc_params/zcyc/?DateTo=22.12.2016"/>
    <hyperlink ref="A293" r:id="rId279" display="https://www.cbr.ru/hd_base/zcyc_params/zcyc/?DateTo=21.12.2016"/>
    <hyperlink ref="A294" r:id="rId280" display="https://www.cbr.ru/hd_base/zcyc_params/zcyc/?DateTo=20.12.2016"/>
    <hyperlink ref="A295" r:id="rId281" display="https://www.cbr.ru/hd_base/zcyc_params/zcyc/?DateTo=19.12.2016"/>
    <hyperlink ref="A296" r:id="rId282" display="https://www.cbr.ru/hd_base/zcyc_params/zcyc/?DateTo=16.12.2016"/>
    <hyperlink ref="A297" r:id="rId283" display="https://www.cbr.ru/hd_base/zcyc_params/zcyc/?DateTo=15.12.2016"/>
    <hyperlink ref="A298" r:id="rId284" display="https://www.cbr.ru/hd_base/zcyc_params/zcyc/?DateTo=14.12.2016"/>
    <hyperlink ref="A299" r:id="rId285" display="https://www.cbr.ru/hd_base/zcyc_params/zcyc/?DateTo=13.12.2016"/>
    <hyperlink ref="A300" r:id="rId286" display="https://www.cbr.ru/hd_base/zcyc_params/zcyc/?DateTo=12.12.2016"/>
    <hyperlink ref="A301" r:id="rId287" display="https://www.cbr.ru/hd_base/zcyc_params/zcyc/?DateTo=09.12.2016"/>
    <hyperlink ref="A302" r:id="rId288" display="https://www.cbr.ru/hd_base/zcyc_params/zcyc/?DateTo=08.12.2016"/>
    <hyperlink ref="A303" r:id="rId289" display="https://www.cbr.ru/hd_base/zcyc_params/zcyc/?DateTo=07.12.2016"/>
    <hyperlink ref="A304" r:id="rId290" display="https://www.cbr.ru/hd_base/zcyc_params/zcyc/?DateTo=06.12.2016"/>
    <hyperlink ref="A305" r:id="rId291" display="https://www.cbr.ru/hd_base/zcyc_params/zcyc/?DateTo=05.12.2016"/>
    <hyperlink ref="A306" r:id="rId292" display="https://www.cbr.ru/hd_base/zcyc_params/zcyc/?DateTo=02.12.2016"/>
    <hyperlink ref="A307" r:id="rId293" display="https://www.cbr.ru/hd_base/zcyc_params/zcyc/?DateTo=01.12.2016"/>
    <hyperlink ref="A308" r:id="rId294" display="https://www.cbr.ru/hd_base/zcyc_params/zcyc/?DateTo=30.11.2016"/>
    <hyperlink ref="A309" r:id="rId295" display="https://www.cbr.ru/hd_base/zcyc_params/zcyc/?DateTo=29.11.2016"/>
    <hyperlink ref="A310" r:id="rId296" display="https://www.cbr.ru/hd_base/zcyc_params/zcyc/?DateTo=28.11.2016"/>
    <hyperlink ref="A311" r:id="rId297" display="https://www.cbr.ru/hd_base/zcyc_params/zcyc/?DateTo=25.11.2016"/>
    <hyperlink ref="A312" r:id="rId298" display="https://www.cbr.ru/hd_base/zcyc_params/zcyc/?DateTo=24.11.2016"/>
    <hyperlink ref="A313" r:id="rId299" display="https://www.cbr.ru/hd_base/zcyc_params/zcyc/?DateTo=23.11.2016"/>
    <hyperlink ref="A314" r:id="rId300" display="https://www.cbr.ru/hd_base/zcyc_params/zcyc/?DateTo=22.11.2016"/>
    <hyperlink ref="A315" r:id="rId301" display="https://www.cbr.ru/hd_base/zcyc_params/zcyc/?DateTo=21.11.2016"/>
    <hyperlink ref="A316" r:id="rId302" display="https://www.cbr.ru/hd_base/zcyc_params/zcyc/?DateTo=18.11.2016"/>
    <hyperlink ref="A317" r:id="rId303" display="https://www.cbr.ru/hd_base/zcyc_params/zcyc/?DateTo=17.11.2016"/>
    <hyperlink ref="A318" r:id="rId304" display="https://www.cbr.ru/hd_base/zcyc_params/zcyc/?DateTo=16.11.2016"/>
    <hyperlink ref="A319" r:id="rId305" display="https://www.cbr.ru/hd_base/zcyc_params/zcyc/?DateTo=15.11.2016"/>
    <hyperlink ref="A320" r:id="rId306" display="https://www.cbr.ru/hd_base/zcyc_params/zcyc/?DateTo=14.11.2016"/>
    <hyperlink ref="A321" r:id="rId307" display="https://www.cbr.ru/hd_base/zcyc_params/zcyc/?DateTo=11.11.2016"/>
    <hyperlink ref="A322" r:id="rId308" display="https://www.cbr.ru/hd_base/zcyc_params/zcyc/?DateTo=10.11.2016"/>
    <hyperlink ref="A323" r:id="rId309" display="https://www.cbr.ru/hd_base/zcyc_params/zcyc/?DateTo=09.11.2016"/>
    <hyperlink ref="A324" r:id="rId310" display="https://www.cbr.ru/hd_base/zcyc_params/zcyc/?DateTo=08.11.2016"/>
    <hyperlink ref="A325" r:id="rId311" display="https://www.cbr.ru/hd_base/zcyc_params/zcyc/?DateTo=07.11.2016"/>
    <hyperlink ref="A326" r:id="rId312" display="https://www.cbr.ru/hd_base/zcyc_params/zcyc/?DateTo=03.11.2016"/>
    <hyperlink ref="A327" r:id="rId313" display="https://www.cbr.ru/hd_base/zcyc_params/zcyc/?DateTo=02.11.2016"/>
    <hyperlink ref="A328" r:id="rId314" display="https://www.cbr.ru/hd_base/zcyc_params/zcyc/?DateTo=01.11.2016"/>
    <hyperlink ref="A329" r:id="rId315" display="https://www.cbr.ru/hd_base/zcyc_params/zcyc/?DateTo=31.10.2016"/>
    <hyperlink ref="A330" r:id="rId316" display="https://www.cbr.ru/hd_base/zcyc_params/zcyc/?DateTo=28.10.2016"/>
    <hyperlink ref="A331" r:id="rId317" display="https://www.cbr.ru/hd_base/zcyc_params/zcyc/?DateTo=27.10.2016"/>
    <hyperlink ref="A332" r:id="rId318" display="https://www.cbr.ru/hd_base/zcyc_params/zcyc/?DateTo=26.10.2016"/>
    <hyperlink ref="A333" r:id="rId319" display="https://www.cbr.ru/hd_base/zcyc_params/zcyc/?DateTo=25.10.2016"/>
    <hyperlink ref="A334" r:id="rId320" display="https://www.cbr.ru/hd_base/zcyc_params/zcyc/?DateTo=24.10.2016"/>
    <hyperlink ref="A335" r:id="rId321" display="https://www.cbr.ru/hd_base/zcyc_params/zcyc/?DateTo=21.10.2016"/>
    <hyperlink ref="A336" r:id="rId322" display="https://www.cbr.ru/hd_base/zcyc_params/zcyc/?DateTo=20.10.2016"/>
    <hyperlink ref="A337" r:id="rId323" display="https://www.cbr.ru/hd_base/zcyc_params/zcyc/?DateTo=19.10.2016"/>
    <hyperlink ref="A338" r:id="rId324" display="https://www.cbr.ru/hd_base/zcyc_params/zcyc/?DateTo=18.10.2016"/>
    <hyperlink ref="A339" r:id="rId325" display="https://www.cbr.ru/hd_base/zcyc_params/zcyc/?DateTo=17.10.2016"/>
    <hyperlink ref="A340" r:id="rId326" display="https://www.cbr.ru/hd_base/zcyc_params/zcyc/?DateTo=14.10.2016"/>
    <hyperlink ref="A341" r:id="rId327" display="https://www.cbr.ru/hd_base/zcyc_params/zcyc/?DateTo=13.10.2016"/>
    <hyperlink ref="A342" r:id="rId328" display="https://www.cbr.ru/hd_base/zcyc_params/zcyc/?DateTo=12.10.2016"/>
    <hyperlink ref="A343" r:id="rId329" display="https://www.cbr.ru/hd_base/zcyc_params/zcyc/?DateTo=11.10.2016"/>
    <hyperlink ref="A344" r:id="rId330" display="https://www.cbr.ru/hd_base/zcyc_params/zcyc/?DateTo=10.10.2016"/>
    <hyperlink ref="A345" r:id="rId331" display="https://www.cbr.ru/hd_base/zcyc_params/zcyc/?DateTo=07.10.2016"/>
    <hyperlink ref="A346" r:id="rId332" display="https://www.cbr.ru/hd_base/zcyc_params/zcyc/?DateTo=06.10.2016"/>
    <hyperlink ref="A347" r:id="rId333" display="https://www.cbr.ru/hd_base/zcyc_params/zcyc/?DateTo=05.10.2016"/>
    <hyperlink ref="A348" r:id="rId334" display="https://www.cbr.ru/hd_base/zcyc_params/zcyc/?DateTo=04.10.2016"/>
    <hyperlink ref="A349" r:id="rId335" display="https://www.cbr.ru/hd_base/zcyc_params/zcyc/?DateTo=03.10.2016"/>
    <hyperlink ref="A350" r:id="rId336" display="https://www.cbr.ru/hd_base/zcyc_params/zcyc/?DateTo=30.09.2016"/>
    <hyperlink ref="A351" r:id="rId337" display="https://www.cbr.ru/hd_base/zcyc_params/zcyc/?DateTo=29.09.2016"/>
    <hyperlink ref="A352" r:id="rId338" display="https://www.cbr.ru/hd_base/zcyc_params/zcyc/?DateTo=28.09.2016"/>
    <hyperlink ref="A353" r:id="rId339" display="https://www.cbr.ru/hd_base/zcyc_params/zcyc/?DateTo=27.09.2016"/>
    <hyperlink ref="A354" r:id="rId340" display="https://www.cbr.ru/hd_base/zcyc_params/zcyc/?DateTo=26.09.2016"/>
    <hyperlink ref="A355" r:id="rId341" display="https://www.cbr.ru/hd_base/zcyc_params/zcyc/?DateTo=23.09.2016"/>
    <hyperlink ref="A356" r:id="rId342" display="https://www.cbr.ru/hd_base/zcyc_params/zcyc/?DateTo=22.09.2016"/>
    <hyperlink ref="A357" r:id="rId343" display="https://www.cbr.ru/hd_base/zcyc_params/zcyc/?DateTo=21.09.2016"/>
    <hyperlink ref="A358" r:id="rId344" display="https://www.cbr.ru/hd_base/zcyc_params/zcyc/?DateTo=20.09.2016"/>
    <hyperlink ref="A359" r:id="rId345" display="https://www.cbr.ru/hd_base/zcyc_params/zcyc/?DateTo=19.09.2016"/>
    <hyperlink ref="A360" r:id="rId346" display="https://www.cbr.ru/hd_base/zcyc_params/zcyc/?DateTo=16.09.2016"/>
    <hyperlink ref="A361" r:id="rId347" display="https://www.cbr.ru/hd_base/zcyc_params/zcyc/?DateTo=15.09.2016"/>
    <hyperlink ref="A362" r:id="rId348" display="https://www.cbr.ru/hd_base/zcyc_params/zcyc/?DateTo=14.09.2016"/>
    <hyperlink ref="A363" r:id="rId349" display="https://www.cbr.ru/hd_base/zcyc_params/zcyc/?DateTo=13.09.2016"/>
    <hyperlink ref="A364" r:id="rId350" display="https://www.cbr.ru/hd_base/zcyc_params/zcyc/?DateTo=12.09.2016"/>
    <hyperlink ref="A365" r:id="rId351" display="https://www.cbr.ru/hd_base/zcyc_params/zcyc/?DateTo=09.09.2016"/>
    <hyperlink ref="A366" r:id="rId352" display="https://www.cbr.ru/hd_base/zcyc_params/zcyc/?DateTo=08.09.2016"/>
    <hyperlink ref="A367" r:id="rId353" display="https://www.cbr.ru/hd_base/zcyc_params/zcyc/?DateTo=07.09.2016"/>
    <hyperlink ref="A368" r:id="rId354" display="https://www.cbr.ru/hd_base/zcyc_params/zcyc/?DateTo=06.09.2016"/>
    <hyperlink ref="A369" r:id="rId355" display="https://www.cbr.ru/hd_base/zcyc_params/zcyc/?DateTo=05.09.2016"/>
    <hyperlink ref="A370" r:id="rId356" display="https://www.cbr.ru/hd_base/zcyc_params/zcyc/?DateTo=02.09.2016"/>
    <hyperlink ref="A371" r:id="rId357" display="https://www.cbr.ru/hd_base/zcyc_params/zcyc/?DateTo=01.09.2016"/>
    <hyperlink ref="A372" r:id="rId358" display="https://www.cbr.ru/hd_base/zcyc_params/zcyc/?DateTo=31.08.2016"/>
    <hyperlink ref="A373" r:id="rId359" display="https://www.cbr.ru/hd_base/zcyc_params/zcyc/?DateTo=30.08.2016"/>
    <hyperlink ref="A374" r:id="rId360" display="https://www.cbr.ru/hd_base/zcyc_params/zcyc/?DateTo=29.08.2016"/>
    <hyperlink ref="A375" r:id="rId361" display="https://www.cbr.ru/hd_base/zcyc_params/zcyc/?DateTo=26.08.2016"/>
    <hyperlink ref="A376" r:id="rId362" display="https://www.cbr.ru/hd_base/zcyc_params/zcyc/?DateTo=25.08.2016"/>
    <hyperlink ref="A377" r:id="rId363" display="https://www.cbr.ru/hd_base/zcyc_params/zcyc/?DateTo=24.08.2016"/>
    <hyperlink ref="A378" r:id="rId364" display="https://www.cbr.ru/hd_base/zcyc_params/zcyc/?DateTo=23.08.2016"/>
    <hyperlink ref="A379" r:id="rId365" display="https://www.cbr.ru/hd_base/zcyc_params/zcyc/?DateTo=22.08.2016"/>
    <hyperlink ref="A380" r:id="rId366" display="https://www.cbr.ru/hd_base/zcyc_params/zcyc/?DateTo=19.08.2016"/>
    <hyperlink ref="A381" r:id="rId367" display="https://www.cbr.ru/hd_base/zcyc_params/zcyc/?DateTo=18.08.2016"/>
    <hyperlink ref="A382" r:id="rId368" display="https://www.cbr.ru/hd_base/zcyc_params/zcyc/?DateTo=17.08.2016"/>
    <hyperlink ref="A383" r:id="rId369" display="https://www.cbr.ru/hd_base/zcyc_params/zcyc/?DateTo=16.08.2016"/>
    <hyperlink ref="A384" r:id="rId370" display="https://www.cbr.ru/hd_base/zcyc_params/zcyc/?DateTo=15.08.2016"/>
    <hyperlink ref="A385" r:id="rId371" display="https://www.cbr.ru/hd_base/zcyc_params/zcyc/?DateTo=12.08.2016"/>
    <hyperlink ref="A386" r:id="rId372" display="https://www.cbr.ru/hd_base/zcyc_params/zcyc/?DateTo=11.08.2016"/>
    <hyperlink ref="A387" r:id="rId373" display="https://www.cbr.ru/hd_base/zcyc_params/zcyc/?DateTo=10.08.2016"/>
    <hyperlink ref="A388" r:id="rId374" display="https://www.cbr.ru/hd_base/zcyc_params/zcyc/?DateTo=09.08.2016"/>
    <hyperlink ref="A389" r:id="rId375" display="https://www.cbr.ru/hd_base/zcyc_params/zcyc/?DateTo=08.08.2016"/>
    <hyperlink ref="A390" r:id="rId376" display="https://www.cbr.ru/hd_base/zcyc_params/zcyc/?DateTo=05.08.2016"/>
    <hyperlink ref="A391" r:id="rId377" display="https://www.cbr.ru/hd_base/zcyc_params/zcyc/?DateTo=04.08.2016"/>
    <hyperlink ref="A392" r:id="rId378" display="https://www.cbr.ru/hd_base/zcyc_params/zcyc/?DateTo=03.08.2016"/>
    <hyperlink ref="A393" r:id="rId379" display="https://www.cbr.ru/hd_base/zcyc_params/zcyc/?DateTo=02.08.2016"/>
    <hyperlink ref="A394" r:id="rId380" display="https://www.cbr.ru/hd_base/zcyc_params/zcyc/?DateTo=01.08.2016"/>
    <hyperlink ref="A395" r:id="rId381" display="https://www.cbr.ru/hd_base/zcyc_params/zcyc/?DateTo=29.07.2016"/>
    <hyperlink ref="A396" r:id="rId382" display="https://www.cbr.ru/hd_base/zcyc_params/zcyc/?DateTo=28.07.2016"/>
    <hyperlink ref="A397" r:id="rId383" display="https://www.cbr.ru/hd_base/zcyc_params/zcyc/?DateTo=27.07.2016"/>
    <hyperlink ref="A398" r:id="rId384" display="https://www.cbr.ru/hd_base/zcyc_params/zcyc/?DateTo=26.07.2016"/>
    <hyperlink ref="A399" r:id="rId385" display="https://www.cbr.ru/hd_base/zcyc_params/zcyc/?DateTo=25.07.2016"/>
    <hyperlink ref="A400" r:id="rId386" display="https://www.cbr.ru/hd_base/zcyc_params/zcyc/?DateTo=22.07.2016"/>
    <hyperlink ref="A401" r:id="rId387" display="https://www.cbr.ru/hd_base/zcyc_params/zcyc/?DateTo=21.07.2016"/>
    <hyperlink ref="A402" r:id="rId388" display="https://www.cbr.ru/hd_base/zcyc_params/zcyc/?DateTo=20.07.2016"/>
    <hyperlink ref="A403" r:id="rId389" display="https://www.cbr.ru/hd_base/zcyc_params/zcyc/?DateTo=19.07.2016"/>
    <hyperlink ref="A404" r:id="rId390" display="https://www.cbr.ru/hd_base/zcyc_params/zcyc/?DateTo=18.07.2016"/>
    <hyperlink ref="A405" r:id="rId391" display="https://www.cbr.ru/hd_base/zcyc_params/zcyc/?DateTo=15.07.2016"/>
    <hyperlink ref="A406" r:id="rId392" display="https://www.cbr.ru/hd_base/zcyc_params/zcyc/?DateTo=14.07.2016"/>
    <hyperlink ref="A407" r:id="rId393" display="https://www.cbr.ru/hd_base/zcyc_params/zcyc/?DateTo=13.07.2016"/>
    <hyperlink ref="A408" r:id="rId394" display="https://www.cbr.ru/hd_base/zcyc_params/zcyc/?DateTo=12.07.2016"/>
    <hyperlink ref="A409" r:id="rId395" display="https://www.cbr.ru/hd_base/zcyc_params/zcyc/?DateTo=11.07.2016"/>
    <hyperlink ref="A410" r:id="rId396" display="https://www.cbr.ru/hd_base/zcyc_params/zcyc/?DateTo=08.07.2016"/>
    <hyperlink ref="A411" r:id="rId397" display="https://www.cbr.ru/hd_base/zcyc_params/zcyc/?DateTo=07.07.2016"/>
    <hyperlink ref="A412" r:id="rId398" display="https://www.cbr.ru/hd_base/zcyc_params/zcyc/?DateTo=06.07.2016"/>
    <hyperlink ref="A413" r:id="rId399" display="https://www.cbr.ru/hd_base/zcyc_params/zcyc/?DateTo=05.07.2016"/>
    <hyperlink ref="A414" r:id="rId400" display="https://www.cbr.ru/hd_base/zcyc_params/zcyc/?DateTo=04.07.2016"/>
    <hyperlink ref="A415" r:id="rId401" display="https://www.cbr.ru/hd_base/zcyc_params/zcyc/?DateTo=01.07.2016"/>
    <hyperlink ref="A416" r:id="rId402" display="https://www.cbr.ru/hd_base/zcyc_params/zcyc/?DateTo=30.06.2016"/>
    <hyperlink ref="A417" r:id="rId403" display="https://www.cbr.ru/hd_base/zcyc_params/zcyc/?DateTo=29.06.2016"/>
    <hyperlink ref="A418" r:id="rId404" display="https://www.cbr.ru/hd_base/zcyc_params/zcyc/?DateTo=28.06.2016"/>
    <hyperlink ref="A419" r:id="rId405" display="https://www.cbr.ru/hd_base/zcyc_params/zcyc/?DateTo=27.06.2016"/>
    <hyperlink ref="A420" r:id="rId406" display="https://www.cbr.ru/hd_base/zcyc_params/zcyc/?DateTo=24.06.2016"/>
    <hyperlink ref="A421" r:id="rId407" display="https://www.cbr.ru/hd_base/zcyc_params/zcyc/?DateTo=23.06.2016"/>
    <hyperlink ref="A422" r:id="rId408" display="https://www.cbr.ru/hd_base/zcyc_params/zcyc/?DateTo=22.06.2016"/>
    <hyperlink ref="A423" r:id="rId409" display="https://www.cbr.ru/hd_base/zcyc_params/zcyc/?DateTo=21.06.2016"/>
    <hyperlink ref="A424" r:id="rId410" display="https://www.cbr.ru/hd_base/zcyc_params/zcyc/?DateTo=20.06.2016"/>
    <hyperlink ref="A425" r:id="rId411" display="https://www.cbr.ru/hd_base/zcyc_params/zcyc/?DateTo=17.06.2016"/>
    <hyperlink ref="A426" r:id="rId412" display="https://www.cbr.ru/hd_base/zcyc_params/zcyc/?DateTo=16.06.2016"/>
    <hyperlink ref="A427" r:id="rId413" display="https://www.cbr.ru/hd_base/zcyc_params/zcyc/?DateTo=15.06.2016"/>
    <hyperlink ref="A428" r:id="rId414" display="https://www.cbr.ru/hd_base/zcyc_params/zcyc/?DateTo=14.06.2016"/>
    <hyperlink ref="A429" r:id="rId415" display="https://www.cbr.ru/hd_base/zcyc_params/zcyc/?DateTo=10.06.2016"/>
    <hyperlink ref="A430" r:id="rId416" display="https://www.cbr.ru/hd_base/zcyc_params/zcyc/?DateTo=09.06.2016"/>
    <hyperlink ref="A431" r:id="rId417" display="https://www.cbr.ru/hd_base/zcyc_params/zcyc/?DateTo=08.06.2016"/>
    <hyperlink ref="A432" r:id="rId418" display="https://www.cbr.ru/hd_base/zcyc_params/zcyc/?DateTo=07.06.2016"/>
    <hyperlink ref="A433" r:id="rId419" display="https://www.cbr.ru/hd_base/zcyc_params/zcyc/?DateTo=06.06.2016"/>
    <hyperlink ref="A434" r:id="rId420" display="https://www.cbr.ru/hd_base/zcyc_params/zcyc/?DateTo=03.06.2016"/>
    <hyperlink ref="A435" r:id="rId421" display="https://www.cbr.ru/hd_base/zcyc_params/zcyc/?DateTo=02.06.2016"/>
    <hyperlink ref="A436" r:id="rId422" display="https://www.cbr.ru/hd_base/zcyc_params/zcyc/?DateTo=01.06.2016"/>
    <hyperlink ref="A437" r:id="rId423" display="https://www.cbr.ru/hd_base/zcyc_params/zcyc/?DateTo=31.05.2016"/>
    <hyperlink ref="A438" r:id="rId424" display="https://www.cbr.ru/hd_base/zcyc_params/zcyc/?DateTo=30.05.2016"/>
    <hyperlink ref="A439" r:id="rId425" display="https://www.cbr.ru/hd_base/zcyc_params/zcyc/?DateTo=27.05.2016"/>
    <hyperlink ref="A440" r:id="rId426" display="https://www.cbr.ru/hd_base/zcyc_params/zcyc/?DateTo=26.05.2016"/>
    <hyperlink ref="A441" r:id="rId427" display="https://www.cbr.ru/hd_base/zcyc_params/zcyc/?DateTo=25.05.2016"/>
    <hyperlink ref="A442" r:id="rId428" display="https://www.cbr.ru/hd_base/zcyc_params/zcyc/?DateTo=24.05.2016"/>
    <hyperlink ref="A443" r:id="rId429" display="https://www.cbr.ru/hd_base/zcyc_params/zcyc/?DateTo=23.05.2016"/>
    <hyperlink ref="A444" r:id="rId430" display="https://www.cbr.ru/hd_base/zcyc_params/zcyc/?DateTo=20.05.2016"/>
    <hyperlink ref="A445" r:id="rId431" display="https://www.cbr.ru/hd_base/zcyc_params/zcyc/?DateTo=19.05.2016"/>
    <hyperlink ref="A446" r:id="rId432" display="https://www.cbr.ru/hd_base/zcyc_params/zcyc/?DateTo=18.05.2016"/>
    <hyperlink ref="A447" r:id="rId433" display="https://www.cbr.ru/hd_base/zcyc_params/zcyc/?DateTo=17.05.2016"/>
    <hyperlink ref="A448" r:id="rId434" display="https://www.cbr.ru/hd_base/zcyc_params/zcyc/?DateTo=16.05.2016"/>
    <hyperlink ref="A449" r:id="rId435" display="https://www.cbr.ru/hd_base/zcyc_params/zcyc/?DateTo=13.05.2016"/>
    <hyperlink ref="A450" r:id="rId436" display="https://www.cbr.ru/hd_base/zcyc_params/zcyc/?DateTo=12.05.2016"/>
    <hyperlink ref="A451" r:id="rId437" display="https://www.cbr.ru/hd_base/zcyc_params/zcyc/?DateTo=11.05.2016"/>
    <hyperlink ref="A452" r:id="rId438" display="https://www.cbr.ru/hd_base/zcyc_params/zcyc/?DateTo=10.05.2016"/>
    <hyperlink ref="A453" r:id="rId439" display="https://www.cbr.ru/hd_base/zcyc_params/zcyc/?DateTo=06.05.2016"/>
    <hyperlink ref="A454" r:id="rId440" display="https://www.cbr.ru/hd_base/zcyc_params/zcyc/?DateTo=05.05.2016"/>
    <hyperlink ref="A455" r:id="rId441" display="https://www.cbr.ru/hd_base/zcyc_params/zcyc/?DateTo=04.05.2016"/>
    <hyperlink ref="A456" r:id="rId442" display="https://www.cbr.ru/hd_base/zcyc_params/zcyc/?DateTo=29.04.2016"/>
    <hyperlink ref="A457" r:id="rId443" display="https://www.cbr.ru/hd_base/zcyc_params/zcyc/?DateTo=28.04.2016"/>
    <hyperlink ref="A458" r:id="rId444" display="https://www.cbr.ru/hd_base/zcyc_params/zcyc/?DateTo=27.04.2016"/>
    <hyperlink ref="A459" r:id="rId445" display="https://www.cbr.ru/hd_base/zcyc_params/zcyc/?DateTo=26.04.2016"/>
    <hyperlink ref="A460" r:id="rId446" display="https://www.cbr.ru/hd_base/zcyc_params/zcyc/?DateTo=25.04.2016"/>
    <hyperlink ref="A461" r:id="rId447" display="https://www.cbr.ru/hd_base/zcyc_params/zcyc/?DateTo=22.04.2016"/>
    <hyperlink ref="A462" r:id="rId448" display="https://www.cbr.ru/hd_base/zcyc_params/zcyc/?DateTo=21.04.2016"/>
    <hyperlink ref="A463" r:id="rId449" display="https://www.cbr.ru/hd_base/zcyc_params/zcyc/?DateTo=20.04.2016"/>
    <hyperlink ref="A464" r:id="rId450" display="https://www.cbr.ru/hd_base/zcyc_params/zcyc/?DateTo=19.04.2016"/>
    <hyperlink ref="A465" r:id="rId451" display="https://www.cbr.ru/hd_base/zcyc_params/zcyc/?DateTo=18.04.2016"/>
    <hyperlink ref="A466" r:id="rId452" display="https://www.cbr.ru/hd_base/zcyc_params/zcyc/?DateTo=15.04.2016"/>
    <hyperlink ref="A467" r:id="rId453" display="https://www.cbr.ru/hd_base/zcyc_params/zcyc/?DateTo=14.04.2016"/>
    <hyperlink ref="A468" r:id="rId454" display="https://www.cbr.ru/hd_base/zcyc_params/zcyc/?DateTo=13.04.2016"/>
    <hyperlink ref="A469" r:id="rId455" display="https://www.cbr.ru/hd_base/zcyc_params/zcyc/?DateTo=12.04.2016"/>
    <hyperlink ref="A470" r:id="rId456" display="https://www.cbr.ru/hd_base/zcyc_params/zcyc/?DateTo=11.04.2016"/>
    <hyperlink ref="A471" r:id="rId457" display="https://www.cbr.ru/hd_base/zcyc_params/zcyc/?DateTo=08.04.2016"/>
    <hyperlink ref="A472" r:id="rId458" display="https://www.cbr.ru/hd_base/zcyc_params/zcyc/?DateTo=07.04.2016"/>
    <hyperlink ref="A473" r:id="rId459" display="https://www.cbr.ru/hd_base/zcyc_params/zcyc/?DateTo=06.04.2016"/>
    <hyperlink ref="A474" r:id="rId460" display="https://www.cbr.ru/hd_base/zcyc_params/zcyc/?DateTo=05.04.2016"/>
    <hyperlink ref="A475" r:id="rId461" display="https://www.cbr.ru/hd_base/zcyc_params/zcyc/?DateTo=04.04.2016"/>
    <hyperlink ref="A476" r:id="rId462" display="https://www.cbr.ru/hd_base/zcyc_params/zcyc/?DateTo=01.04.2016"/>
    <hyperlink ref="A477" r:id="rId463" display="https://www.cbr.ru/hd_base/zcyc_params/zcyc/?DateTo=31.03.2016"/>
    <hyperlink ref="A478" r:id="rId464" display="https://www.cbr.ru/hd_base/zcyc_params/zcyc/?DateTo=30.03.2016"/>
    <hyperlink ref="A479" r:id="rId465" display="https://www.cbr.ru/hd_base/zcyc_params/zcyc/?DateTo=29.03.2016"/>
    <hyperlink ref="A480" r:id="rId466" display="https://www.cbr.ru/hd_base/zcyc_params/zcyc/?DateTo=28.03.2016"/>
    <hyperlink ref="A481" r:id="rId467" display="https://www.cbr.ru/hd_base/zcyc_params/zcyc/?DateTo=25.03.2016"/>
    <hyperlink ref="A482" r:id="rId468" display="https://www.cbr.ru/hd_base/zcyc_params/zcyc/?DateTo=24.03.2016"/>
    <hyperlink ref="A483" r:id="rId469" display="https://www.cbr.ru/hd_base/zcyc_params/zcyc/?DateTo=23.03.2016"/>
    <hyperlink ref="A484" r:id="rId470" display="https://www.cbr.ru/hd_base/zcyc_params/zcyc/?DateTo=22.03.2016"/>
    <hyperlink ref="A485" r:id="rId471" display="https://www.cbr.ru/hd_base/zcyc_params/zcyc/?DateTo=21.03.2016"/>
    <hyperlink ref="A486" r:id="rId472" display="https://www.cbr.ru/hd_base/zcyc_params/zcyc/?DateTo=18.03.2016"/>
    <hyperlink ref="A487" r:id="rId473" display="https://www.cbr.ru/hd_base/zcyc_params/zcyc/?DateTo=17.03.2016"/>
    <hyperlink ref="A488" r:id="rId474" display="https://www.cbr.ru/hd_base/zcyc_params/zcyc/?DateTo=16.03.2016"/>
    <hyperlink ref="A489" r:id="rId475" display="https://www.cbr.ru/hd_base/zcyc_params/zcyc/?DateTo=15.03.2016"/>
    <hyperlink ref="A490" r:id="rId476" display="https://www.cbr.ru/hd_base/zcyc_params/zcyc/?DateTo=14.03.2016"/>
    <hyperlink ref="A491" r:id="rId477" display="https://www.cbr.ru/hd_base/zcyc_params/zcyc/?DateTo=11.03.2016"/>
    <hyperlink ref="A492" r:id="rId478" display="https://www.cbr.ru/hd_base/zcyc_params/zcyc/?DateTo=10.03.2016"/>
    <hyperlink ref="A493" r:id="rId479" display="https://www.cbr.ru/hd_base/zcyc_params/zcyc/?DateTo=09.03.2016"/>
    <hyperlink ref="A494" r:id="rId480" display="https://www.cbr.ru/hd_base/zcyc_params/zcyc/?DateTo=07.03.2016"/>
    <hyperlink ref="A495" r:id="rId481" display="https://www.cbr.ru/hd_base/zcyc_params/zcyc/?DateTo=04.03.2016"/>
    <hyperlink ref="A496" r:id="rId482" display="https://www.cbr.ru/hd_base/zcyc_params/zcyc/?DateTo=03.03.2016"/>
    <hyperlink ref="A497" r:id="rId483" display="https://www.cbr.ru/hd_base/zcyc_params/zcyc/?DateTo=02.03.2016"/>
    <hyperlink ref="A498" r:id="rId484" display="https://www.cbr.ru/hd_base/zcyc_params/zcyc/?DateTo=01.03.2016"/>
    <hyperlink ref="A499" r:id="rId485" display="https://www.cbr.ru/hd_base/zcyc_params/zcyc/?DateTo=29.02.2016"/>
    <hyperlink ref="A500" r:id="rId486" display="https://www.cbr.ru/hd_base/zcyc_params/zcyc/?DateTo=26.02.2016"/>
    <hyperlink ref="A501" r:id="rId487" display="https://www.cbr.ru/hd_base/zcyc_params/zcyc/?DateTo=25.02.2016"/>
    <hyperlink ref="A502" r:id="rId488" display="https://www.cbr.ru/hd_base/zcyc_params/zcyc/?DateTo=24.02.2016"/>
    <hyperlink ref="A503" r:id="rId489" display="https://www.cbr.ru/hd_base/zcyc_params/zcyc/?DateTo=22.02.2016"/>
    <hyperlink ref="A504" r:id="rId490" display="https://www.cbr.ru/hd_base/zcyc_params/zcyc/?DateTo=20.02.2016"/>
    <hyperlink ref="A505" r:id="rId491" display="https://www.cbr.ru/hd_base/zcyc_params/zcyc/?DateTo=19.02.2016"/>
    <hyperlink ref="A506" r:id="rId492" display="https://www.cbr.ru/hd_base/zcyc_params/zcyc/?DateTo=18.02.2016"/>
    <hyperlink ref="A507" r:id="rId493" display="https://www.cbr.ru/hd_base/zcyc_params/zcyc/?DateTo=17.02.2016"/>
    <hyperlink ref="A508" r:id="rId494" display="https://www.cbr.ru/hd_base/zcyc_params/zcyc/?DateTo=16.02.2016"/>
    <hyperlink ref="A509" r:id="rId495" display="https://www.cbr.ru/hd_base/zcyc_params/zcyc/?DateTo=15.02.2016"/>
    <hyperlink ref="A510" r:id="rId496" display="https://www.cbr.ru/hd_base/zcyc_params/zcyc/?DateTo=12.02.2016"/>
    <hyperlink ref="A511" r:id="rId497" display="https://www.cbr.ru/hd_base/zcyc_params/zcyc/?DateTo=11.02.2016"/>
    <hyperlink ref="A512" r:id="rId498" display="https://www.cbr.ru/hd_base/zcyc_params/zcyc/?DateTo=10.02.2016"/>
    <hyperlink ref="A513" r:id="rId499" display="https://www.cbr.ru/hd_base/zcyc_params/zcyc/?DateTo=09.02.2016"/>
    <hyperlink ref="A514" r:id="rId500" display="https://www.cbr.ru/hd_base/zcyc_params/zcyc/?DateTo=08.02.2016"/>
    <hyperlink ref="A515" r:id="rId501" display="https://www.cbr.ru/hd_base/zcyc_params/zcyc/?DateTo=05.02.2016"/>
    <hyperlink ref="A516" r:id="rId502" display="https://www.cbr.ru/hd_base/zcyc_params/zcyc/?DateTo=04.02.2016"/>
    <hyperlink ref="A517" r:id="rId503" display="https://www.cbr.ru/hd_base/zcyc_params/zcyc/?DateTo=03.02.2016"/>
    <hyperlink ref="A518" r:id="rId504" display="https://www.cbr.ru/hd_base/zcyc_params/zcyc/?DateTo=02.02.2016"/>
    <hyperlink ref="A519" r:id="rId505" display="https://www.cbr.ru/hd_base/zcyc_params/zcyc/?DateTo=01.02.2016"/>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519"/>
  <sheetViews>
    <sheetView workbookViewId="0"/>
  </sheetViews>
  <sheetFormatPr defaultColWidth="14.42578125" defaultRowHeight="15" customHeight="1"/>
  <cols>
    <col min="1" max="1" width="32.85546875" customWidth="1"/>
    <col min="7" max="7" width="27.42578125" customWidth="1"/>
    <col min="8" max="8" width="29.42578125" customWidth="1"/>
  </cols>
  <sheetData>
    <row r="1" spans="1:11">
      <c r="A1" s="181" t="s">
        <v>175</v>
      </c>
    </row>
    <row r="3" spans="1:11">
      <c r="A3" s="182" t="s">
        <v>176</v>
      </c>
      <c r="B3" s="104">
        <v>5</v>
      </c>
    </row>
    <row r="4" spans="1:11">
      <c r="A4" s="183" t="s">
        <v>177</v>
      </c>
      <c r="B4" s="184">
        <v>2.5000000000000001E-2</v>
      </c>
    </row>
    <row r="5" spans="1:11">
      <c r="A5" s="183" t="s">
        <v>178</v>
      </c>
      <c r="B5" s="185">
        <v>1</v>
      </c>
    </row>
    <row r="6" spans="1:11">
      <c r="A6" s="183" t="s">
        <v>179</v>
      </c>
      <c r="B6" s="186" t="s">
        <v>180</v>
      </c>
    </row>
    <row r="8" spans="1:11">
      <c r="A8" s="183" t="s">
        <v>181</v>
      </c>
      <c r="B8" s="187">
        <v>1</v>
      </c>
      <c r="C8" s="187">
        <v>2</v>
      </c>
      <c r="D8" s="104">
        <v>3</v>
      </c>
      <c r="E8" s="104">
        <v>4</v>
      </c>
      <c r="F8" s="104">
        <v>5</v>
      </c>
    </row>
    <row r="9" spans="1:11">
      <c r="A9" s="183" t="s">
        <v>182</v>
      </c>
      <c r="B9" s="187">
        <v>1</v>
      </c>
      <c r="C9" s="187">
        <v>2</v>
      </c>
      <c r="D9" s="104">
        <v>3</v>
      </c>
      <c r="E9" s="104">
        <v>4</v>
      </c>
      <c r="F9" s="104">
        <v>5</v>
      </c>
    </row>
    <row r="10" spans="1:11">
      <c r="A10" s="183" t="s">
        <v>183</v>
      </c>
      <c r="B10" s="186" t="str">
        <f t="shared" ref="B10:F10" si="0">$B$6</f>
        <v>100</v>
      </c>
      <c r="C10" s="186" t="str">
        <f t="shared" si="0"/>
        <v>100</v>
      </c>
      <c r="D10" s="186" t="str">
        <f t="shared" si="0"/>
        <v>100</v>
      </c>
      <c r="E10" s="186" t="str">
        <f t="shared" si="0"/>
        <v>100</v>
      </c>
      <c r="F10" s="186" t="str">
        <f t="shared" si="0"/>
        <v>100</v>
      </c>
    </row>
    <row r="11" spans="1:11">
      <c r="A11" s="183" t="s">
        <v>185</v>
      </c>
      <c r="B11" s="186">
        <f t="shared" ref="B11:F11" si="1">$B$6*$B$4/$B$5</f>
        <v>2.5</v>
      </c>
      <c r="C11" s="186">
        <f t="shared" si="1"/>
        <v>2.5</v>
      </c>
      <c r="D11" s="186">
        <f t="shared" si="1"/>
        <v>2.5</v>
      </c>
      <c r="E11" s="186">
        <f t="shared" si="1"/>
        <v>2.5</v>
      </c>
      <c r="F11" s="186">
        <f t="shared" si="1"/>
        <v>2.5</v>
      </c>
    </row>
    <row r="12" spans="1:11">
      <c r="A12" s="183" t="s">
        <v>186</v>
      </c>
      <c r="B12" s="198">
        <f t="shared" ref="B12:E12" si="2">B11</f>
        <v>2.5</v>
      </c>
      <c r="C12" s="186">
        <f t="shared" si="2"/>
        <v>2.5</v>
      </c>
      <c r="D12" s="186">
        <f t="shared" si="2"/>
        <v>2.5</v>
      </c>
      <c r="E12" s="186">
        <f t="shared" si="2"/>
        <v>2.5</v>
      </c>
      <c r="F12" s="186">
        <f>F10+F11</f>
        <v>102.5</v>
      </c>
    </row>
    <row r="14" spans="1:11">
      <c r="A14" s="191" t="s">
        <v>188</v>
      </c>
      <c r="B14" s="292" t="s">
        <v>189</v>
      </c>
      <c r="C14" s="224"/>
      <c r="D14" s="224"/>
      <c r="E14" s="224"/>
      <c r="F14" s="225"/>
      <c r="G14" s="191" t="s">
        <v>190</v>
      </c>
      <c r="H14" s="191" t="s">
        <v>195</v>
      </c>
      <c r="I14" s="173" t="s">
        <v>192</v>
      </c>
      <c r="J14" s="173" t="s">
        <v>193</v>
      </c>
      <c r="K14" s="173" t="s">
        <v>194</v>
      </c>
    </row>
    <row r="15" spans="1:11">
      <c r="A15" s="192">
        <v>43131</v>
      </c>
      <c r="B15" s="7">
        <f>EXP(-1*B$9*'Yield curve'!B8/100)</f>
        <v>0.93472772061602749</v>
      </c>
      <c r="C15" s="7">
        <f>EXP(-1*C$9*'Yield curve'!C8/100)</f>
        <v>0.8731918393784367</v>
      </c>
      <c r="D15" s="7">
        <f>EXP(-1*D$9*'Yield curve'!D8/100)</f>
        <v>0.81521776916807387</v>
      </c>
      <c r="E15" s="7">
        <f>EXP(-1*E$9*'Yield curve'!E8/100)</f>
        <v>0.75957212322496848</v>
      </c>
      <c r="F15" s="60">
        <f>EXP(-1*F$9*'Yield curve'!F8/100)</f>
        <v>0.70680532825774944</v>
      </c>
      <c r="G15" s="60">
        <f t="shared" ref="G15:G519" si="3">SUMPRODUCT(B15:F15,$B$12:$F$12)</f>
        <v>80.904319777388082</v>
      </c>
      <c r="H15" s="60">
        <f t="shared" ref="H15:H519" si="4">SUMPRODUCT(B15:F15,$B$12:$F$12,$B$9:$F$9)/G15</f>
        <v>4.729665421876347</v>
      </c>
      <c r="I15" s="60">
        <f>H15*(Bonds!Z5/100)*(1/(1+(Bonds!F5/100)))</f>
        <v>-2.2113640461363061E-3</v>
      </c>
      <c r="J15" s="60">
        <f>-H15*Bonds!$AS$8</f>
        <v>-0.74055947168679659</v>
      </c>
      <c r="K15" s="60">
        <f t="shared" ref="K15:K519" si="5">J15*SQRT(10)</f>
        <v>-2.3418546733412544</v>
      </c>
    </row>
    <row r="16" spans="1:11">
      <c r="A16" s="192">
        <v>43130</v>
      </c>
      <c r="B16" s="7">
        <f>EXP(-1*B$9*'Yield curve'!B9/100)</f>
        <v>0.93482119806188357</v>
      </c>
      <c r="C16" s="7">
        <f>EXP(-1*C$9*'Yield curve'!C9/100)</f>
        <v>0.87301721847323355</v>
      </c>
      <c r="D16" s="7">
        <f>EXP(-1*D$9*'Yield curve'!D9/100)</f>
        <v>0.814728785216428</v>
      </c>
      <c r="E16" s="7">
        <f>EXP(-1*E$9*'Yield curve'!E9/100)</f>
        <v>0.75850946628587823</v>
      </c>
      <c r="F16" s="60">
        <f>EXP(-1*F$9*'Yield curve'!F9/100)</f>
        <v>0.7050405218642668</v>
      </c>
      <c r="G16" s="60">
        <f t="shared" si="3"/>
        <v>80.719345161180911</v>
      </c>
      <c r="H16" s="60">
        <f t="shared" si="4"/>
        <v>4.7291137748045005</v>
      </c>
      <c r="I16" s="60">
        <f>H16*(Bonds!Z6/100)*(1/(1+(Bonds!F6/100)))</f>
        <v>-2.6520873585219938E-3</v>
      </c>
      <c r="J16" s="60">
        <f>-H16*Bonds!$AS$8</f>
        <v>-0.74047309613426915</v>
      </c>
      <c r="K16" s="60">
        <f t="shared" si="5"/>
        <v>-2.341581529861112</v>
      </c>
    </row>
    <row r="17" spans="1:11">
      <c r="A17" s="192">
        <v>43129</v>
      </c>
      <c r="B17" s="7">
        <f>EXP(-1*B$9*'Yield curve'!B10/100)</f>
        <v>0.93426047357721353</v>
      </c>
      <c r="C17" s="7">
        <f>EXP(-1*C$9*'Yield curve'!C10/100)</f>
        <v>0.8716215077899746</v>
      </c>
      <c r="D17" s="7">
        <f>EXP(-1*D$9*'Yield curve'!D10/100)</f>
        <v>0.81301964998757104</v>
      </c>
      <c r="E17" s="7">
        <f>EXP(-1*E$9*'Yield curve'!E10/100)</f>
        <v>0.75653990321504738</v>
      </c>
      <c r="F17" s="60">
        <f>EXP(-1*F$9*'Yield curve'!F10/100)</f>
        <v>0.70292856981071816</v>
      </c>
      <c r="G17" s="60">
        <f t="shared" si="3"/>
        <v>80.488782242023134</v>
      </c>
      <c r="H17" s="60">
        <f t="shared" si="4"/>
        <v>4.728704877326722</v>
      </c>
      <c r="I17" s="60">
        <f>H17*(Bonds!Z7/100)*(1/(1+(Bonds!F7/100)))</f>
        <v>-4.4172862002116962E-4</v>
      </c>
      <c r="J17" s="60">
        <f>-H17*Bonds!$AS$8</f>
        <v>-0.74040907196488148</v>
      </c>
      <c r="K17" s="60">
        <f t="shared" si="5"/>
        <v>-2.3413790676605468</v>
      </c>
    </row>
    <row r="18" spans="1:11">
      <c r="A18" s="192">
        <v>43126</v>
      </c>
      <c r="B18" s="7">
        <f>EXP(-1*B$9*'Yield curve'!B11/100)</f>
        <v>0.93482119806188357</v>
      </c>
      <c r="C18" s="7">
        <f>EXP(-1*C$9*'Yield curve'!C11/100)</f>
        <v>0.87214463761790306</v>
      </c>
      <c r="D18" s="7">
        <f>EXP(-1*D$9*'Yield curve'!D11/100)</f>
        <v>0.81301964998757104</v>
      </c>
      <c r="E18" s="7">
        <f>EXP(-1*E$9*'Yield curve'!E11/100)</f>
        <v>0.7563886103641938</v>
      </c>
      <c r="F18" s="60">
        <f>EXP(-1*F$9*'Yield curve'!F11/100)</f>
        <v>0.70257719337724156</v>
      </c>
      <c r="G18" s="60">
        <f t="shared" si="3"/>
        <v>80.455097561246134</v>
      </c>
      <c r="H18" s="60">
        <f t="shared" si="4"/>
        <v>4.7284775334220219</v>
      </c>
      <c r="I18" s="60">
        <f>H18*(Bonds!Z8/100)*(1/(1+(Bonds!F8/100)))</f>
        <v>1.7666644996906507E-3</v>
      </c>
      <c r="J18" s="60">
        <f>-H18*Bonds!$AS$8</f>
        <v>-0.7403734750109876</v>
      </c>
      <c r="K18" s="60">
        <f t="shared" si="5"/>
        <v>-2.3412665002084783</v>
      </c>
    </row>
    <row r="19" spans="1:11">
      <c r="A19" s="192">
        <v>43125</v>
      </c>
      <c r="B19" s="7">
        <f>EXP(-1*B$9*'Yield curve'!B12/100)</f>
        <v>0.93510168649246306</v>
      </c>
      <c r="C19" s="7">
        <f>EXP(-1*C$9*'Yield curve'!C12/100)</f>
        <v>0.8731918393784367</v>
      </c>
      <c r="D19" s="7">
        <f>EXP(-1*D$9*'Yield curve'!D12/100)</f>
        <v>0.81448440323999249</v>
      </c>
      <c r="E19" s="7">
        <f>EXP(-1*E$9*'Yield curve'!E12/100)</f>
        <v>0.75790290137116545</v>
      </c>
      <c r="F19" s="60">
        <f>EXP(-1*F$9*'Yield curve'!F12/100)</f>
        <v>0.70398375385562095</v>
      </c>
      <c r="G19" s="60">
        <f t="shared" si="3"/>
        <v>80.610036846406302</v>
      </c>
      <c r="H19" s="60">
        <f t="shared" si="4"/>
        <v>4.728729376819957</v>
      </c>
      <c r="I19" s="60">
        <f>H19*(Bonds!Z9/100)*(1/(1+(Bonds!F9/100)))</f>
        <v>8.8370947053258381E-4</v>
      </c>
      <c r="J19" s="60">
        <f>-H19*Bonds!$AS$8</f>
        <v>-0.74041290803575499</v>
      </c>
      <c r="K19" s="60">
        <f t="shared" si="5"/>
        <v>-2.341391198381773</v>
      </c>
    </row>
    <row r="20" spans="1:11">
      <c r="A20" s="192">
        <v>43124</v>
      </c>
      <c r="B20" s="7">
        <f>EXP(-1*B$9*'Yield curve'!B13/100)</f>
        <v>0.93500818099916638</v>
      </c>
      <c r="C20" s="7">
        <f>EXP(-1*C$9*'Yield curve'!C13/100)</f>
        <v>0.87301721847323355</v>
      </c>
      <c r="D20" s="7">
        <f>EXP(-1*D$9*'Yield curve'!D13/100)</f>
        <v>0.81448440323999249</v>
      </c>
      <c r="E20" s="7">
        <f>EXP(-1*E$9*'Yield curve'!E13/100)</f>
        <v>0.75820612317203118</v>
      </c>
      <c r="F20" s="60">
        <f>EXP(-1*F$9*'Yield curve'!F13/100)</f>
        <v>0.70468808971871344</v>
      </c>
      <c r="G20" s="60">
        <f t="shared" si="3"/>
        <v>80.682319010879183</v>
      </c>
      <c r="H20" s="60">
        <f t="shared" si="4"/>
        <v>4.7289908304479615</v>
      </c>
      <c r="I20" s="60">
        <f>H20*(Bonds!Z10/100)*(1/(1+(Bonds!F10/100)))</f>
        <v>-8.8392351970988049E-4</v>
      </c>
      <c r="J20" s="60">
        <f>-H20*Bonds!$AS$8</f>
        <v>-0.74045384580689844</v>
      </c>
      <c r="K20" s="60">
        <f t="shared" si="5"/>
        <v>-2.3415206549809167</v>
      </c>
    </row>
    <row r="21" spans="1:11">
      <c r="A21" s="192">
        <v>43123</v>
      </c>
      <c r="B21" s="7">
        <f>EXP(-1*B$9*'Yield curve'!B14/100)</f>
        <v>0.93510168649246306</v>
      </c>
      <c r="C21" s="7">
        <f>EXP(-1*C$9*'Yield curve'!C14/100)</f>
        <v>0.87301721847323355</v>
      </c>
      <c r="D21" s="7">
        <f>EXP(-1*D$9*'Yield curve'!D14/100)</f>
        <v>0.81424009456715374</v>
      </c>
      <c r="E21" s="7">
        <f>EXP(-1*E$9*'Yield curve'!E14/100)</f>
        <v>0.75775133594793886</v>
      </c>
      <c r="F21" s="60">
        <f>EXP(-1*F$9*'Yield curve'!F14/100)</f>
        <v>0.70398375385562095</v>
      </c>
      <c r="G21" s="60">
        <f t="shared" si="3"/>
        <v>80.60861060890312</v>
      </c>
      <c r="H21" s="60">
        <f t="shared" si="4"/>
        <v>4.7287606789024021</v>
      </c>
      <c r="I21" s="60">
        <f>H21*(Bonds!Z11/100)*(1/(1+(Bonds!F11/100)))</f>
        <v>0</v>
      </c>
      <c r="J21" s="60">
        <f>-H21*Bonds!$AS$8</f>
        <v>-0.74041780923944933</v>
      </c>
      <c r="K21" s="60">
        <f t="shared" si="5"/>
        <v>-2.3414066973487233</v>
      </c>
    </row>
    <row r="22" spans="1:11">
      <c r="A22" s="192">
        <v>43122</v>
      </c>
      <c r="B22" s="7">
        <f>EXP(-1*B$9*'Yield curve'!B15/100)</f>
        <v>0.93500818099916638</v>
      </c>
      <c r="C22" s="7">
        <f>EXP(-1*C$9*'Yield curve'!C15/100)</f>
        <v>0.87301721847323355</v>
      </c>
      <c r="D22" s="7">
        <f>EXP(-1*D$9*'Yield curve'!D15/100)</f>
        <v>0.81424009456715374</v>
      </c>
      <c r="E22" s="7">
        <f>EXP(-1*E$9*'Yield curve'!E15/100)</f>
        <v>0.75775133594793886</v>
      </c>
      <c r="F22" s="60">
        <f>EXP(-1*F$9*'Yield curve'!F15/100)</f>
        <v>0.70398375385562095</v>
      </c>
      <c r="G22" s="60">
        <f t="shared" si="3"/>
        <v>80.608376845169886</v>
      </c>
      <c r="H22" s="60">
        <f t="shared" si="4"/>
        <v>4.7287714922824842</v>
      </c>
      <c r="I22" s="60">
        <f>H22*(Bonds!Z12/100)*(1/(1+(Bonds!F12/100)))</f>
        <v>0</v>
      </c>
      <c r="J22" s="60">
        <f>-H22*Bonds!$AS$8</f>
        <v>-0.74041950237211862</v>
      </c>
      <c r="K22" s="60">
        <f t="shared" si="5"/>
        <v>-2.3414120515043391</v>
      </c>
    </row>
    <row r="23" spans="1:11">
      <c r="A23" s="192">
        <v>43119</v>
      </c>
      <c r="B23" s="7">
        <f>EXP(-1*B$9*'Yield curve'!B16/100)</f>
        <v>0.93500818099916638</v>
      </c>
      <c r="C23" s="7">
        <f>EXP(-1*C$9*'Yield curve'!C16/100)</f>
        <v>0.87284263248871929</v>
      </c>
      <c r="D23" s="7">
        <f>EXP(-1*D$9*'Yield curve'!D16/100)</f>
        <v>0.81399585917592399</v>
      </c>
      <c r="E23" s="7">
        <f>EXP(-1*E$9*'Yield curve'!E16/100)</f>
        <v>0.75759980083476564</v>
      </c>
      <c r="F23" s="60">
        <f>EXP(-1*F$9*'Yield curve'!F16/100)</f>
        <v>0.70398375385562095</v>
      </c>
      <c r="G23" s="60">
        <f t="shared" si="3"/>
        <v>80.606950953947589</v>
      </c>
      <c r="H23" s="60">
        <f t="shared" si="4"/>
        <v>4.728802788184943</v>
      </c>
      <c r="I23" s="60">
        <f>H23*(Bonds!Z13/100)*(1/(1+(Bonds!F13/100)))</f>
        <v>0</v>
      </c>
      <c r="J23" s="60">
        <f>-H23*Bonds!$AS$8</f>
        <v>-0.74042440260816567</v>
      </c>
      <c r="K23" s="60">
        <f t="shared" si="5"/>
        <v>-2.3414275474113202</v>
      </c>
    </row>
    <row r="24" spans="1:11">
      <c r="A24" s="192">
        <v>43118</v>
      </c>
      <c r="B24" s="7">
        <f>EXP(-1*B$9*'Yield curve'!B17/100)</f>
        <v>0.93538225908219497</v>
      </c>
      <c r="C24" s="7">
        <f>EXP(-1*C$9*'Yield curve'!C17/100)</f>
        <v>0.87371591168803442</v>
      </c>
      <c r="D24" s="7">
        <f>EXP(-1*D$9*'Yield curve'!D17/100)</f>
        <v>0.814728785216428</v>
      </c>
      <c r="E24" s="7">
        <f>EXP(-1*E$9*'Yield curve'!E17/100)</f>
        <v>0.75805449711050832</v>
      </c>
      <c r="F24" s="60">
        <f>EXP(-1*F$9*'Yield curve'!F17/100)</f>
        <v>0.70398375385562095</v>
      </c>
      <c r="G24" s="60">
        <f t="shared" si="3"/>
        <v>80.613038402944056</v>
      </c>
      <c r="H24" s="60">
        <f t="shared" si="4"/>
        <v>4.7286360552743822</v>
      </c>
      <c r="I24" s="60">
        <f>H24*(Bonds!Z14/100)*(1/(1+(Bonds!F14/100)))</f>
        <v>-4.418460152564662E-4</v>
      </c>
      <c r="J24" s="60">
        <f>-H24*Bonds!$AS$8</f>
        <v>-0.74039829597584728</v>
      </c>
      <c r="K24" s="60">
        <f t="shared" si="5"/>
        <v>-2.3413449909911574</v>
      </c>
    </row>
    <row r="25" spans="1:11">
      <c r="A25" s="192">
        <v>43117</v>
      </c>
      <c r="B25" s="7">
        <f>EXP(-1*B$9*'Yield curve'!B18/100)</f>
        <v>0.93472772061602749</v>
      </c>
      <c r="C25" s="7">
        <f>EXP(-1*C$9*'Yield curve'!C18/100)</f>
        <v>0.87284263248871929</v>
      </c>
      <c r="D25" s="7">
        <f>EXP(-1*D$9*'Yield curve'!D18/100)</f>
        <v>0.81424009456715374</v>
      </c>
      <c r="E25" s="7">
        <f>EXP(-1*E$9*'Yield curve'!E18/100)</f>
        <v>0.75759980083476564</v>
      </c>
      <c r="F25" s="60">
        <f>EXP(-1*F$9*'Yield curve'!F18/100)</f>
        <v>0.7036318499619979</v>
      </c>
      <c r="G25" s="60">
        <f t="shared" si="3"/>
        <v>80.570790242371459</v>
      </c>
      <c r="H25" s="60">
        <f t="shared" si="4"/>
        <v>4.7287007256725033</v>
      </c>
      <c r="I25" s="60">
        <f>H25*(Bonds!Z15/100)*(1/(1+(Bonds!F15/100)))</f>
        <v>0</v>
      </c>
      <c r="J25" s="60">
        <f>-H25*Bonds!$AS$8</f>
        <v>-0.74040842190899359</v>
      </c>
      <c r="K25" s="60">
        <f t="shared" si="5"/>
        <v>-2.3413770120033344</v>
      </c>
    </row>
    <row r="26" spans="1:11">
      <c r="A26" s="192">
        <v>43116</v>
      </c>
      <c r="B26" s="7">
        <f>EXP(-1*B$9*'Yield curve'!B19/100)</f>
        <v>0.93519520133677658</v>
      </c>
      <c r="C26" s="7">
        <f>EXP(-1*C$9*'Yield curve'!C19/100)</f>
        <v>0.87301721847323355</v>
      </c>
      <c r="D26" s="7">
        <f>EXP(-1*D$9*'Yield curve'!D19/100)</f>
        <v>0.81424009456715374</v>
      </c>
      <c r="E26" s="7">
        <f>EXP(-1*E$9*'Yield curve'!E19/100)</f>
        <v>0.75759980083476564</v>
      </c>
      <c r="F26" s="60">
        <f>EXP(-1*F$9*'Yield curve'!F19/100)</f>
        <v>0.7036318499619979</v>
      </c>
      <c r="G26" s="60">
        <f t="shared" si="3"/>
        <v>80.572395409134614</v>
      </c>
      <c r="H26" s="60">
        <f t="shared" si="4"/>
        <v>4.7286318593879013</v>
      </c>
      <c r="I26" s="60">
        <f>H26*(Bonds!Z16/100)*(1/(1+(Bonds!F16/100)))</f>
        <v>1.767217363127312E-3</v>
      </c>
      <c r="J26" s="60">
        <f>-H26*Bonds!$AS$8</f>
        <v>-0.74039763899417987</v>
      </c>
      <c r="K26" s="60">
        <f t="shared" si="5"/>
        <v>-2.3413429134327077</v>
      </c>
    </row>
    <row r="27" spans="1:11">
      <c r="A27" s="192">
        <v>43115</v>
      </c>
      <c r="B27" s="7">
        <f>EXP(-1*B$9*'Yield curve'!B20/100)</f>
        <v>0.93510168649246306</v>
      </c>
      <c r="C27" s="7">
        <f>EXP(-1*C$9*'Yield curve'!C20/100)</f>
        <v>0.87371591168803442</v>
      </c>
      <c r="D27" s="7">
        <f>EXP(-1*D$9*'Yield curve'!D20/100)</f>
        <v>0.8154623711872927</v>
      </c>
      <c r="E27" s="7">
        <f>EXP(-1*E$9*'Yield curve'!E20/100)</f>
        <v>0.75896470852466413</v>
      </c>
      <c r="F27" s="60">
        <f>EXP(-1*F$9*'Yield curve'!F20/100)</f>
        <v>0.7050405218642668</v>
      </c>
      <c r="G27" s="60">
        <f t="shared" si="3"/>
        <v>80.724765185818484</v>
      </c>
      <c r="H27" s="60">
        <f t="shared" si="4"/>
        <v>4.7289727659229346</v>
      </c>
      <c r="I27" s="60">
        <f>H27*(Bonds!Z17/100)*(1/(1+(Bonds!F17/100)))</f>
        <v>-4.4200138012177149E-4</v>
      </c>
      <c r="J27" s="60">
        <f>-H27*Bonds!$AS$8</f>
        <v>-0.74045101730764595</v>
      </c>
      <c r="K27" s="60">
        <f t="shared" si="5"/>
        <v>-2.3415117104809191</v>
      </c>
    </row>
    <row r="28" spans="1:11">
      <c r="A28" s="192">
        <v>43112</v>
      </c>
      <c r="B28" s="7">
        <f>EXP(-1*B$9*'Yield curve'!B21/100)</f>
        <v>0.93547580198517033</v>
      </c>
      <c r="C28" s="7">
        <f>EXP(-1*C$9*'Yield curve'!C21/100)</f>
        <v>0.87371591168803442</v>
      </c>
      <c r="D28" s="7">
        <f>EXP(-1*D$9*'Yield curve'!D21/100)</f>
        <v>0.81497324051845488</v>
      </c>
      <c r="E28" s="7">
        <f>EXP(-1*E$9*'Yield curve'!E21/100)</f>
        <v>0.75850946628587823</v>
      </c>
      <c r="F28" s="60">
        <f>EXP(-1*F$9*'Yield curve'!F21/100)</f>
        <v>0.70468808971871344</v>
      </c>
      <c r="G28" s="60">
        <f t="shared" si="3"/>
        <v>80.687215247361962</v>
      </c>
      <c r="H28" s="60">
        <f t="shared" si="4"/>
        <v>4.7288446855087836</v>
      </c>
      <c r="I28" s="60">
        <f>H28*(Bonds!Z18/100)*(1/(1+(Bonds!F18/100)))</f>
        <v>-3.0936367101459454E-3</v>
      </c>
      <c r="J28" s="60">
        <f>-H28*Bonds!$AS$8</f>
        <v>-0.74043096278890597</v>
      </c>
      <c r="K28" s="60">
        <f t="shared" si="5"/>
        <v>-2.3414482925243219</v>
      </c>
    </row>
    <row r="29" spans="1:11">
      <c r="A29" s="193">
        <v>43111</v>
      </c>
      <c r="B29" s="7">
        <f>EXP(-1*B$9*'Yield curve'!B22/100)</f>
        <v>0.93556935424290377</v>
      </c>
      <c r="C29" s="7">
        <f>EXP(-1*C$9*'Yield curve'!C22/100)</f>
        <v>0.87266808141791052</v>
      </c>
      <c r="D29" s="7">
        <f>EXP(-1*D$9*'Yield curve'!D22/100)</f>
        <v>0.8135076081503736</v>
      </c>
      <c r="E29" s="7">
        <f>EXP(-1*E$9*'Yield curve'!E22/100)</f>
        <v>0.75653990321504738</v>
      </c>
      <c r="F29" s="60">
        <f>EXP(-1*F$9*'Yield curve'!F22/100)</f>
        <v>0.70222599258806684</v>
      </c>
      <c r="G29" s="60">
        <f t="shared" si="3"/>
        <v>80.423876607842445</v>
      </c>
      <c r="H29" s="60">
        <f t="shared" si="4"/>
        <v>4.7281952465628692</v>
      </c>
      <c r="I29" s="60">
        <f>H29*(Bonds!Z19/100)*(1/(1+(Bonds!F19/100)))</f>
        <v>1.3247955299980131E-3</v>
      </c>
      <c r="J29" s="60">
        <f>-H29*Bonds!$AS$8</f>
        <v>-0.74032927522334269</v>
      </c>
      <c r="K29" s="60">
        <f t="shared" si="5"/>
        <v>-2.3411267282074242</v>
      </c>
    </row>
    <row r="30" spans="1:11">
      <c r="A30" s="193">
        <v>43110</v>
      </c>
      <c r="B30" s="7">
        <f>EXP(-1*B$9*'Yield curve'!B23/100)</f>
        <v>0.93631810918834268</v>
      </c>
      <c r="C30" s="7">
        <f>EXP(-1*C$9*'Yield curve'!C23/100)</f>
        <v>0.87371591168803442</v>
      </c>
      <c r="D30" s="7">
        <f>EXP(-1*D$9*'Yield curve'!D23/100)</f>
        <v>0.81448440323999249</v>
      </c>
      <c r="E30" s="7">
        <f>EXP(-1*E$9*'Yield curve'!E23/100)</f>
        <v>0.75759980083476564</v>
      </c>
      <c r="F30" s="60">
        <f>EXP(-1*F$9*'Yield curve'!F23/100)</f>
        <v>0.70328012197634093</v>
      </c>
      <c r="G30" s="60">
        <f t="shared" si="3"/>
        <v>80.541508064952794</v>
      </c>
      <c r="H30" s="60">
        <f t="shared" si="4"/>
        <v>4.7283081423036748</v>
      </c>
      <c r="I30" s="60">
        <f>H30*(Bonds!Z20/100)*(1/(1+(Bonds!F20/100)))</f>
        <v>4.4173282345885407E-4</v>
      </c>
      <c r="J30" s="60">
        <f>-H30*Bonds!$AS$8</f>
        <v>-0.74034695216297985</v>
      </c>
      <c r="K30" s="60">
        <f t="shared" si="5"/>
        <v>-2.3411826275987391</v>
      </c>
    </row>
    <row r="31" spans="1:11">
      <c r="A31" s="193">
        <v>43109</v>
      </c>
      <c r="B31" s="7">
        <f>EXP(-1*B$9*'Yield curve'!B24/100)</f>
        <v>0.93706746337740343</v>
      </c>
      <c r="C31" s="7">
        <f>EXP(-1*C$9*'Yield curve'!C24/100)</f>
        <v>0.87493997060571049</v>
      </c>
      <c r="D31" s="7">
        <f>EXP(-1*D$9*'Yield curve'!D24/100)</f>
        <v>0.8154623711872927</v>
      </c>
      <c r="E31" s="7">
        <f>EXP(-1*E$9*'Yield curve'!E24/100)</f>
        <v>0.75835777956179906</v>
      </c>
      <c r="F31" s="60">
        <f>EXP(-1*F$9*'Yield curve'!F24/100)</f>
        <v>0.7036318499619979</v>
      </c>
      <c r="G31" s="60">
        <f t="shared" si="3"/>
        <v>80.586833582935299</v>
      </c>
      <c r="H31" s="60">
        <f t="shared" si="4"/>
        <v>4.7281698542527613</v>
      </c>
      <c r="I31" s="60">
        <f>H31*(Bonds!Z21/100)*(1/(1+(Bonds!F21/100)))</f>
        <v>-3.5340893986753356E-3</v>
      </c>
      <c r="J31" s="60">
        <f>-H31*Bonds!$AS$8</f>
        <v>-0.74032529935738156</v>
      </c>
      <c r="K31" s="60">
        <f t="shared" si="5"/>
        <v>-2.3411141554153159</v>
      </c>
    </row>
    <row r="32" spans="1:11">
      <c r="A32" s="193">
        <v>43105</v>
      </c>
      <c r="B32" s="7">
        <f>EXP(-1*B$9*'Yield curve'!B25/100)</f>
        <v>0.93688006862482787</v>
      </c>
      <c r="C32" s="7">
        <f>EXP(-1*C$9*'Yield curve'!C25/100)</f>
        <v>0.87406546795930318</v>
      </c>
      <c r="D32" s="7">
        <f>EXP(-1*D$9*'Yield curve'!D25/100)</f>
        <v>0.8135076081503736</v>
      </c>
      <c r="E32" s="7">
        <f>EXP(-1*E$9*'Yield curve'!E25/100)</f>
        <v>0.75593491332069918</v>
      </c>
      <c r="F32" s="60">
        <f>EXP(-1*F$9*'Yield curve'!F25/100)</f>
        <v>0.70082294411904256</v>
      </c>
      <c r="G32" s="60">
        <f t="shared" si="3"/>
        <v>80.285321917339871</v>
      </c>
      <c r="H32" s="60">
        <f t="shared" si="4"/>
        <v>4.7274512140273206</v>
      </c>
      <c r="I32" s="60">
        <f>H32*(Bonds!Z22/100)*(1/(1+(Bonds!F22/100)))</f>
        <v>8.8272826328586126E-4</v>
      </c>
      <c r="J32" s="60">
        <f>-H32*Bonds!$AS$8</f>
        <v>-0.7402127764243166</v>
      </c>
      <c r="K32" s="60">
        <f t="shared" si="5"/>
        <v>-2.3407583266578276</v>
      </c>
    </row>
    <row r="33" spans="1:11">
      <c r="A33" s="193">
        <v>43104</v>
      </c>
      <c r="B33" s="7">
        <f>EXP(-1*B$9*'Yield curve'!B26/100)</f>
        <v>0.93847411930066404</v>
      </c>
      <c r="C33" s="7">
        <f>EXP(-1*C$9*'Yield curve'!C26/100)</f>
        <v>0.87371591168803442</v>
      </c>
      <c r="D33" s="7">
        <f>EXP(-1*D$9*'Yield curve'!D26/100)</f>
        <v>0.81326359247211033</v>
      </c>
      <c r="E33" s="7">
        <f>EXP(-1*E$9*'Yield curve'!E26/100)</f>
        <v>0.75608611542306958</v>
      </c>
      <c r="F33" s="60">
        <f>EXP(-1*F$9*'Yield curve'!F26/100)</f>
        <v>0.70152411759146671</v>
      </c>
      <c r="G33" s="60">
        <f t="shared" si="3"/>
        <v>80.36007140033503</v>
      </c>
      <c r="H33" s="60">
        <f t="shared" si="4"/>
        <v>4.7275494732637355</v>
      </c>
      <c r="I33" s="60">
        <f>H33*(Bonds!Z23/100)*(1/(1+(Bonds!F23/100)))</f>
        <v>-2.6487344140052895E-3</v>
      </c>
      <c r="J33" s="60">
        <f>-H33*Bonds!$AS$8</f>
        <v>-0.74022816161580851</v>
      </c>
      <c r="K33" s="60">
        <f t="shared" si="5"/>
        <v>-2.3408069789051802</v>
      </c>
    </row>
    <row r="34" spans="1:11">
      <c r="A34" s="193">
        <v>43103</v>
      </c>
      <c r="B34" s="7">
        <f>EXP(-1*B$9*'Yield curve'!B27/100)</f>
        <v>0.93716117480923466</v>
      </c>
      <c r="C34" s="7">
        <f>EXP(-1*C$9*'Yield curve'!C27/100)</f>
        <v>0.87301721847323355</v>
      </c>
      <c r="D34" s="7">
        <f>EXP(-1*D$9*'Yield curve'!D27/100)</f>
        <v>0.81228826147678079</v>
      </c>
      <c r="E34" s="7">
        <f>EXP(-1*E$9*'Yield curve'!E27/100)</f>
        <v>0.75457545435684326</v>
      </c>
      <c r="F34" s="60">
        <f>EXP(-1*F$9*'Yield curve'!F27/100)</f>
        <v>0.69942269894272913</v>
      </c>
      <c r="G34" s="60">
        <f t="shared" si="3"/>
        <v>80.133431914419972</v>
      </c>
      <c r="H34" s="60">
        <f t="shared" si="4"/>
        <v>4.7271161323369872</v>
      </c>
      <c r="I34" s="60">
        <f>H34*(Bonds!Z24/100)*(1/(1+(Bonds!F24/100)))</f>
        <v>-1.3235042834354328E-3</v>
      </c>
      <c r="J34" s="60">
        <f>-H34*Bonds!$AS$8</f>
        <v>-0.7401603101508214</v>
      </c>
      <c r="K34" s="60">
        <f t="shared" si="5"/>
        <v>-2.3405924137332415</v>
      </c>
    </row>
    <row r="35" spans="1:11">
      <c r="A35" s="192">
        <v>43098</v>
      </c>
      <c r="B35" s="7">
        <f>EXP(-1*B$9*'Yield curve'!B28/100)</f>
        <v>0.9359436568401297</v>
      </c>
      <c r="C35" s="7">
        <f>EXP(-1*C$9*'Yield curve'!C28/100)</f>
        <v>0.87214463761790306</v>
      </c>
      <c r="D35" s="7">
        <f>EXP(-1*D$9*'Yield curve'!D28/100)</f>
        <v>0.81107074245211885</v>
      </c>
      <c r="E35" s="7">
        <f>EXP(-1*E$9*'Yield curve'!E28/100)</f>
        <v>0.75336909897153637</v>
      </c>
      <c r="F35" s="60">
        <f>EXP(-1*F$9*'Yield curve'!F28/100)</f>
        <v>0.69837435135157355</v>
      </c>
      <c r="G35" s="60">
        <f t="shared" si="3"/>
        <v>80.014691353240508</v>
      </c>
      <c r="H35" s="60">
        <f t="shared" si="4"/>
        <v>4.7270589007984656</v>
      </c>
      <c r="I35" s="60">
        <f>H35*(Bonds!Z25/100)*(1/(1+(Bonds!F25/100)))</f>
        <v>1.7641570818430563E-3</v>
      </c>
      <c r="J35" s="60">
        <f>-H35*Bonds!$AS$8</f>
        <v>-0.74015134897616086</v>
      </c>
      <c r="K35" s="60">
        <f t="shared" si="5"/>
        <v>-2.3405640760108035</v>
      </c>
    </row>
    <row r="36" spans="1:11">
      <c r="A36" s="192">
        <v>43097</v>
      </c>
      <c r="B36" s="7">
        <f>EXP(-1*B$9*'Yield curve'!B29/100)</f>
        <v>0.93678638530220959</v>
      </c>
      <c r="C36" s="7">
        <f>EXP(-1*C$9*'Yield curve'!C29/100)</f>
        <v>0.87266808141791052</v>
      </c>
      <c r="D36" s="7">
        <f>EXP(-1*D$9*'Yield curve'!D29/100)</f>
        <v>0.8120446115476545</v>
      </c>
      <c r="E36" s="7">
        <f>EXP(-1*E$9*'Yield curve'!E29/100)</f>
        <v>0.75457545435684326</v>
      </c>
      <c r="F36" s="60">
        <f>EXP(-1*F$9*'Yield curve'!F29/100)</f>
        <v>0.69977249773461103</v>
      </c>
      <c r="G36" s="60">
        <f t="shared" si="3"/>
        <v>80.16686734935918</v>
      </c>
      <c r="H36" s="60">
        <f t="shared" si="4"/>
        <v>4.7273245558913368</v>
      </c>
      <c r="I36" s="60">
        <f>H36*(Bonds!Z26/100)*(1/(1+(Bonds!F26/100)))</f>
        <v>-1.3236861739475572E-3</v>
      </c>
      <c r="J36" s="60">
        <f>-H36*Bonds!$AS$8</f>
        <v>-0.7401929446024218</v>
      </c>
      <c r="K36" s="60">
        <f t="shared" si="5"/>
        <v>-2.3406956129304892</v>
      </c>
    </row>
    <row r="37" spans="1:11">
      <c r="A37" s="192">
        <v>43096</v>
      </c>
      <c r="B37" s="7">
        <f>EXP(-1*B$9*'Yield curve'!B30/100)</f>
        <v>0.93519520133677658</v>
      </c>
      <c r="C37" s="7">
        <f>EXP(-1*C$9*'Yield curve'!C30/100)</f>
        <v>0.87144720091968464</v>
      </c>
      <c r="D37" s="7">
        <f>EXP(-1*D$9*'Yield curve'!D30/100)</f>
        <v>0.81107074245211885</v>
      </c>
      <c r="E37" s="7">
        <f>EXP(-1*E$9*'Yield curve'!E30/100)</f>
        <v>0.75351978785971718</v>
      </c>
      <c r="F37" s="60">
        <f>EXP(-1*F$9*'Yield curve'!F30/100)</f>
        <v>0.6987236258385946</v>
      </c>
      <c r="G37" s="60">
        <f t="shared" si="3"/>
        <v>80.047253979876686</v>
      </c>
      <c r="H37" s="60">
        <f t="shared" si="4"/>
        <v>4.7273240727575443</v>
      </c>
      <c r="I37" s="60">
        <f>H37*(Bonds!Z27/100)*(1/(1+(Bonds!F27/100)))</f>
        <v>4.4110516681510151E-4</v>
      </c>
      <c r="J37" s="60">
        <f>-H37*Bonds!$AS$8</f>
        <v>-0.74019286895451131</v>
      </c>
      <c r="K37" s="60">
        <f t="shared" si="5"/>
        <v>-2.3406953737107918</v>
      </c>
    </row>
    <row r="38" spans="1:11">
      <c r="A38" s="192">
        <v>43095</v>
      </c>
      <c r="B38" s="7">
        <f>EXP(-1*B$9*'Yield curve'!B31/100)</f>
        <v>0.93444734435838417</v>
      </c>
      <c r="C38" s="7">
        <f>EXP(-1*C$9*'Yield curve'!C31/100)</f>
        <v>0.87127292890728281</v>
      </c>
      <c r="D38" s="7">
        <f>EXP(-1*D$9*'Yield curve'!D31/100)</f>
        <v>0.81058424597018708</v>
      </c>
      <c r="E38" s="7">
        <f>EXP(-1*E$9*'Yield curve'!E31/100)</f>
        <v>0.75336909897153637</v>
      </c>
      <c r="F38" s="60">
        <f>EXP(-1*F$9*'Yield curve'!F31/100)</f>
        <v>0.69907307500652571</v>
      </c>
      <c r="G38" s="60">
        <f t="shared" si="3"/>
        <v>80.079174233687354</v>
      </c>
      <c r="H38" s="60">
        <f t="shared" si="4"/>
        <v>4.7275775556325472</v>
      </c>
      <c r="I38" s="60">
        <f>H38*(Bonds!Z28/100)*(1/(1+(Bonds!F28/100)))</f>
        <v>-4.4116998466148244E-4</v>
      </c>
      <c r="J38" s="60">
        <f>-H38*Bonds!$AS$8</f>
        <v>-0.74023255868459792</v>
      </c>
      <c r="K38" s="60">
        <f t="shared" si="5"/>
        <v>-2.340820883657583</v>
      </c>
    </row>
    <row r="39" spans="1:11">
      <c r="A39" s="192">
        <v>43094</v>
      </c>
      <c r="B39" s="7">
        <f>EXP(-1*B$9*'Yield curve'!B32/100)</f>
        <v>0.9346342525174488</v>
      </c>
      <c r="C39" s="7">
        <f>EXP(-1*C$9*'Yield curve'!C32/100)</f>
        <v>0.87109869174579835</v>
      </c>
      <c r="D39" s="7">
        <f>EXP(-1*D$9*'Yield curve'!D32/100)</f>
        <v>0.81034110716903973</v>
      </c>
      <c r="E39" s="7">
        <f>EXP(-1*E$9*'Yield curve'!E32/100)</f>
        <v>0.75306781159344061</v>
      </c>
      <c r="F39" s="60">
        <f>EXP(-1*F$9*'Yield curve'!F32/100)</f>
        <v>0.6987236258385946</v>
      </c>
      <c r="G39" s="60">
        <f t="shared" si="3"/>
        <v>80.042026306020261</v>
      </c>
      <c r="H39" s="60">
        <f t="shared" si="4"/>
        <v>4.7274686963233963</v>
      </c>
      <c r="I39" s="60">
        <f>H39*(Bonds!Z29/100)*(1/(1+(Bonds!F29/100)))</f>
        <v>8.8223732319180645E-4</v>
      </c>
      <c r="J39" s="60">
        <f>-H39*Bonds!$AS$8</f>
        <v>-0.7402155137595805</v>
      </c>
      <c r="K39" s="60">
        <f t="shared" si="5"/>
        <v>-2.340766982871981</v>
      </c>
    </row>
    <row r="40" spans="1:11">
      <c r="A40" s="192">
        <v>43091</v>
      </c>
      <c r="B40" s="7">
        <f>EXP(-1*B$9*'Yield curve'!B33/100)</f>
        <v>0.93398023747265779</v>
      </c>
      <c r="C40" s="7">
        <f>EXP(-1*C$9*'Yield curve'!C33/100)</f>
        <v>0.87092448942826162</v>
      </c>
      <c r="D40" s="7">
        <f>EXP(-1*D$9*'Yield curve'!D33/100)</f>
        <v>0.81082745772391718</v>
      </c>
      <c r="E40" s="7">
        <f>EXP(-1*E$9*'Yield curve'!E33/100)</f>
        <v>0.75367050688868975</v>
      </c>
      <c r="F40" s="60">
        <f>EXP(-1*F$9*'Yield curve'!F33/100)</f>
        <v>0.69942269894272913</v>
      </c>
      <c r="G40" s="60">
        <f t="shared" si="3"/>
        <v>80.114333370413561</v>
      </c>
      <c r="H40" s="60">
        <f t="shared" si="4"/>
        <v>4.7277634515107332</v>
      </c>
      <c r="I40" s="60">
        <f>H40*(Bonds!Z30/100)*(1/(1+(Bonds!F30/100)))</f>
        <v>-4.4122850690719861E-4</v>
      </c>
      <c r="J40" s="60">
        <f>-H40*Bonds!$AS$8</f>
        <v>-0.74026166580763064</v>
      </c>
      <c r="K40" s="60">
        <f t="shared" si="5"/>
        <v>-2.340912928462501</v>
      </c>
    </row>
    <row r="41" spans="1:11">
      <c r="A41" s="192">
        <v>43090</v>
      </c>
      <c r="B41" s="7">
        <f>EXP(-1*B$9*'Yield curve'!B34/100)</f>
        <v>0.9335133640819957</v>
      </c>
      <c r="C41" s="7">
        <f>EXP(-1*C$9*'Yield curve'!C34/100)</f>
        <v>0.87022802845825153</v>
      </c>
      <c r="D41" s="7">
        <f>EXP(-1*D$9*'Yield curve'!D34/100)</f>
        <v>0.81034110716903973</v>
      </c>
      <c r="E41" s="7">
        <f>EXP(-1*E$9*'Yield curve'!E34/100)</f>
        <v>0.75321844021811968</v>
      </c>
      <c r="F41" s="60">
        <f>EXP(-1*F$9*'Yield curve'!F34/100)</f>
        <v>0.69907307500652571</v>
      </c>
      <c r="G41" s="60">
        <f t="shared" si="3"/>
        <v>80.073242537987397</v>
      </c>
      <c r="H41" s="60">
        <f t="shared" si="4"/>
        <v>4.7277917716357392</v>
      </c>
      <c r="I41" s="60">
        <f>H41*(Bonds!Z31/100)*(1/(1+(Bonds!F31/100)))</f>
        <v>-4.4118997495666649E-4</v>
      </c>
      <c r="J41" s="60">
        <f>-H41*Bonds!$AS$8</f>
        <v>-0.74026610010370475</v>
      </c>
      <c r="K41" s="60">
        <f t="shared" si="5"/>
        <v>-2.3409269509379147</v>
      </c>
    </row>
    <row r="42" spans="1:11">
      <c r="A42" s="192">
        <v>43089</v>
      </c>
      <c r="B42" s="7">
        <f>EXP(-1*B$9*'Yield curve'!B35/100)</f>
        <v>0.9329534240623506</v>
      </c>
      <c r="C42" s="7">
        <f>EXP(-1*C$9*'Yield curve'!C35/100)</f>
        <v>0.86918438113773167</v>
      </c>
      <c r="D42" s="7">
        <f>EXP(-1*D$9*'Yield curve'!D35/100)</f>
        <v>0.80912650668638575</v>
      </c>
      <c r="E42" s="7">
        <f>EXP(-1*E$9*'Yield curve'!E35/100)</f>
        <v>0.75231512019027302</v>
      </c>
      <c r="F42" s="60">
        <f>EXP(-1*F$9*'Yield curve'!F35/100)</f>
        <v>0.6987236258385946</v>
      </c>
      <c r="G42" s="60">
        <f t="shared" si="3"/>
        <v>80.028120228647794</v>
      </c>
      <c r="H42" s="60">
        <f t="shared" si="4"/>
        <v>4.7279101724387465</v>
      </c>
      <c r="I42" s="60">
        <f>H42*(Bonds!Z32/100)*(1/(1+(Bonds!F32/100)))</f>
        <v>-2.2057992779876503E-3</v>
      </c>
      <c r="J42" s="60">
        <f>-H42*Bonds!$AS$8</f>
        <v>-0.74028463901254959</v>
      </c>
      <c r="K42" s="60">
        <f t="shared" si="5"/>
        <v>-2.340985576115199</v>
      </c>
    </row>
    <row r="43" spans="1:11">
      <c r="A43" s="192">
        <v>43088</v>
      </c>
      <c r="B43" s="7">
        <f>EXP(-1*B$9*'Yield curve'!B36/100)</f>
        <v>0.93276685203536269</v>
      </c>
      <c r="C43" s="7">
        <f>EXP(-1*C$9*'Yield curve'!C36/100)</f>
        <v>0.86883677691075667</v>
      </c>
      <c r="D43" s="7">
        <f>EXP(-1*D$9*'Yield curve'!D36/100)</f>
        <v>0.80839862042831645</v>
      </c>
      <c r="E43" s="7">
        <f>EXP(-1*E$9*'Yield curve'!E36/100)</f>
        <v>0.75111237844794732</v>
      </c>
      <c r="F43" s="60">
        <f>EXP(-1*F$9*'Yield curve'!F36/100)</f>
        <v>0.69697899846687272</v>
      </c>
      <c r="G43" s="60">
        <f t="shared" si="3"/>
        <v>79.843133912410408</v>
      </c>
      <c r="H43" s="60">
        <f t="shared" si="4"/>
        <v>4.7274190361901249</v>
      </c>
      <c r="I43" s="60">
        <f>H43*(Bonds!Z33/100)*(1/(1+(Bonds!F33/100)))</f>
        <v>-4.409083227187506E-4</v>
      </c>
      <c r="J43" s="60">
        <f>-H43*Bonds!$AS$8</f>
        <v>-0.74020773809708029</v>
      </c>
      <c r="K43" s="60">
        <f t="shared" si="5"/>
        <v>-2.3407423940681635</v>
      </c>
    </row>
    <row r="44" spans="1:11">
      <c r="A44" s="192">
        <v>43087</v>
      </c>
      <c r="B44" s="7">
        <f>EXP(-1*B$9*'Yield curve'!B37/100)</f>
        <v>0.93258031731904911</v>
      </c>
      <c r="C44" s="7">
        <f>EXP(-1*C$9*'Yield curve'!C37/100)</f>
        <v>0.86883677691075667</v>
      </c>
      <c r="D44" s="7">
        <f>EXP(-1*D$9*'Yield curve'!D37/100)</f>
        <v>0.80839862042831645</v>
      </c>
      <c r="E44" s="7">
        <f>EXP(-1*E$9*'Yield curve'!E37/100)</f>
        <v>0.75096217099350393</v>
      </c>
      <c r="F44" s="60">
        <f>EXP(-1*F$9*'Yield curve'!F37/100)</f>
        <v>0.69663059607549549</v>
      </c>
      <c r="G44" s="60">
        <f t="shared" si="3"/>
        <v>79.806580811867349</v>
      </c>
      <c r="H44" s="60">
        <f t="shared" si="4"/>
        <v>4.7273222670578248</v>
      </c>
      <c r="I44" s="60">
        <f>H44*(Bonds!Z34/100)*(1/(1+(Bonds!F34/100)))</f>
        <v>-1.7634327210883983E-3</v>
      </c>
      <c r="J44" s="60">
        <f>-H44*Bonds!$AS$8</f>
        <v>-0.7401925862224551</v>
      </c>
      <c r="K44" s="60">
        <f t="shared" si="5"/>
        <v>-2.3406944796335267</v>
      </c>
    </row>
    <row r="45" spans="1:11">
      <c r="A45" s="192">
        <v>43084</v>
      </c>
      <c r="B45" s="7">
        <f>EXP(-1*B$9*'Yield curve'!B38/100)</f>
        <v>0.93267358001383804</v>
      </c>
      <c r="C45" s="7">
        <f>EXP(-1*C$9*'Yield curve'!C38/100)</f>
        <v>0.86831563120395672</v>
      </c>
      <c r="D45" s="7">
        <f>EXP(-1*D$9*'Yield curve'!D38/100)</f>
        <v>0.80742912389806021</v>
      </c>
      <c r="E45" s="7">
        <f>EXP(-1*E$9*'Yield curve'!E38/100)</f>
        <v>0.74976159223904126</v>
      </c>
      <c r="F45" s="60">
        <f>EXP(-1*F$9*'Yield curve'!F38/100)</f>
        <v>0.6952387272161602</v>
      </c>
      <c r="G45" s="60">
        <f t="shared" si="3"/>
        <v>79.657419358043654</v>
      </c>
      <c r="H45" s="60">
        <f t="shared" si="4"/>
        <v>4.7269475610741143</v>
      </c>
      <c r="I45" s="60">
        <f>H45*(Bonds!Z35/100)*(1/(1+(Bonds!F35/100)))</f>
        <v>-3.0846120003280445E-3</v>
      </c>
      <c r="J45" s="60">
        <f>-H45*Bonds!$AS$8</f>
        <v>-0.7401339156737835</v>
      </c>
      <c r="K45" s="60">
        <f t="shared" si="5"/>
        <v>-2.3405089470681526</v>
      </c>
    </row>
    <row r="46" spans="1:11">
      <c r="A46" s="192">
        <v>43083</v>
      </c>
      <c r="B46" s="7">
        <f>EXP(-1*B$9*'Yield curve'!B39/100)</f>
        <v>0.93118249547154774</v>
      </c>
      <c r="C46" s="7">
        <f>EXP(-1*C$9*'Yield curve'!C39/100)</f>
        <v>0.86623417243868561</v>
      </c>
      <c r="D46" s="7">
        <f>EXP(-1*D$9*'Yield curve'!D39/100)</f>
        <v>0.80525200569570776</v>
      </c>
      <c r="E46" s="7">
        <f>EXP(-1*E$9*'Yield curve'!E39/100)</f>
        <v>0.74736618983180436</v>
      </c>
      <c r="F46" s="60">
        <f>EXP(-1*F$9*'Yield curve'!F39/100)</f>
        <v>0.69280964504439169</v>
      </c>
      <c r="G46" s="60">
        <f t="shared" si="3"/>
        <v>79.388075775644523</v>
      </c>
      <c r="H46" s="60">
        <f t="shared" si="4"/>
        <v>4.7266181786242258</v>
      </c>
      <c r="I46" s="60">
        <f>H46*(Bonds!Z36/100)*(1/(1+(Bonds!F36/100)))</f>
        <v>-4.4034080292753165E-4</v>
      </c>
      <c r="J46" s="60">
        <f>-H46*Bonds!$AS$8</f>
        <v>-0.74008234177345134</v>
      </c>
      <c r="K46" s="60">
        <f t="shared" si="5"/>
        <v>-2.3403458560752846</v>
      </c>
    </row>
    <row r="47" spans="1:11">
      <c r="A47" s="192">
        <v>43082</v>
      </c>
      <c r="B47" s="7">
        <f>EXP(-1*B$9*'Yield curve'!B40/100)</f>
        <v>0.93127561837716255</v>
      </c>
      <c r="C47" s="7">
        <f>EXP(-1*C$9*'Yield curve'!C40/100)</f>
        <v>0.8660609429277264</v>
      </c>
      <c r="D47" s="7">
        <f>EXP(-1*D$9*'Yield curve'!D40/100)</f>
        <v>0.80476899940866664</v>
      </c>
      <c r="E47" s="7">
        <f>EXP(-1*E$9*'Yield curve'!E40/100)</f>
        <v>0.7469179046169182</v>
      </c>
      <c r="F47" s="60">
        <f>EXP(-1*F$9*'Yield curve'!F40/100)</f>
        <v>0.69246332680864342</v>
      </c>
      <c r="G47" s="60">
        <f t="shared" si="3"/>
        <v>79.35004966121214</v>
      </c>
      <c r="H47" s="60">
        <f t="shared" si="4"/>
        <v>4.7265363650437351</v>
      </c>
      <c r="I47" s="60">
        <f>H47*(Bonds!Z37/100)*(1/(1+(Bonds!F37/100)))</f>
        <v>4.4029216255646336E-4</v>
      </c>
      <c r="J47" s="60">
        <f>-H47*Bonds!$AS$8</f>
        <v>-0.74006953160263778</v>
      </c>
      <c r="K47" s="60">
        <f t="shared" si="5"/>
        <v>-2.3403053467582979</v>
      </c>
    </row>
    <row r="48" spans="1:11">
      <c r="A48" s="192">
        <v>43081</v>
      </c>
      <c r="B48" s="7">
        <f>EXP(-1*B$9*'Yield curve'!B41/100)</f>
        <v>0.9310893818777578</v>
      </c>
      <c r="C48" s="7">
        <f>EXP(-1*C$9*'Yield curve'!C41/100)</f>
        <v>0.86623417243868561</v>
      </c>
      <c r="D48" s="7">
        <f>EXP(-1*D$9*'Yield curve'!D41/100)</f>
        <v>0.80525200569570776</v>
      </c>
      <c r="E48" s="7">
        <f>EXP(-1*E$9*'Yield curve'!E41/100)</f>
        <v>0.74736618983180436</v>
      </c>
      <c r="F48" s="60">
        <f>EXP(-1*F$9*'Yield curve'!F41/100)</f>
        <v>0.69280964504439169</v>
      </c>
      <c r="G48" s="60">
        <f t="shared" si="3"/>
        <v>79.387842991660051</v>
      </c>
      <c r="H48" s="60">
        <f t="shared" si="4"/>
        <v>4.7266291059525862</v>
      </c>
      <c r="I48" s="60">
        <f>H48*(Bonds!Z38/100)*(1/(1+(Bonds!F38/100)))</f>
        <v>-8.8068364187678322E-4</v>
      </c>
      <c r="J48" s="60">
        <f>-H48*Bonds!$AS$8</f>
        <v>-0.74008405274786404</v>
      </c>
      <c r="K48" s="60">
        <f t="shared" si="5"/>
        <v>-2.3403512666514472</v>
      </c>
    </row>
    <row r="49" spans="1:11">
      <c r="A49" s="192">
        <v>43080</v>
      </c>
      <c r="B49" s="7">
        <f>EXP(-1*B$9*'Yield curve'!B42/100)</f>
        <v>0.9309031826219285</v>
      </c>
      <c r="C49" s="7">
        <f>EXP(-1*C$9*'Yield curve'!C42/100)</f>
        <v>0.86588774805920499</v>
      </c>
      <c r="D49" s="7">
        <f>EXP(-1*D$9*'Yield curve'!D42/100)</f>
        <v>0.80476899940866664</v>
      </c>
      <c r="E49" s="7">
        <f>EXP(-1*E$9*'Yield curve'!E42/100)</f>
        <v>0.74676853597335713</v>
      </c>
      <c r="F49" s="60">
        <f>EXP(-1*F$9*'Yield curve'!F42/100)</f>
        <v>0.69211718168873038</v>
      </c>
      <c r="G49" s="60">
        <f t="shared" si="3"/>
        <v>79.31283228825275</v>
      </c>
      <c r="H49" s="60">
        <f t="shared" si="4"/>
        <v>4.726476086558149</v>
      </c>
      <c r="I49" s="60">
        <f>H49*(Bonds!Z39/100)*(1/(1+(Bonds!F39/100)))</f>
        <v>4.4024553712355334E-4</v>
      </c>
      <c r="J49" s="60">
        <f>-H49*Bonds!$AS$8</f>
        <v>-0.74006009334444023</v>
      </c>
      <c r="K49" s="60">
        <f t="shared" si="5"/>
        <v>-2.3402755003652489</v>
      </c>
    </row>
    <row r="50" spans="1:11">
      <c r="A50" s="193">
        <v>43077</v>
      </c>
      <c r="B50" s="7">
        <f>EXP(-1*B$9*'Yield curve'!B43/100)</f>
        <v>0.93099627759486181</v>
      </c>
      <c r="C50" s="7">
        <f>EXP(-1*C$9*'Yield curve'!C43/100)</f>
        <v>0.8660609429277264</v>
      </c>
      <c r="D50" s="7">
        <f>EXP(-1*D$9*'Yield curve'!D43/100)</f>
        <v>0.80476899940866664</v>
      </c>
      <c r="E50" s="7">
        <f>EXP(-1*E$9*'Yield curve'!E43/100)</f>
        <v>0.7469179046169182</v>
      </c>
      <c r="F50" s="60">
        <f>EXP(-1*F$9*'Yield curve'!F43/100)</f>
        <v>0.69246332680864342</v>
      </c>
      <c r="G50" s="60">
        <f t="shared" si="3"/>
        <v>79.349351309256377</v>
      </c>
      <c r="H50" s="60">
        <f t="shared" si="4"/>
        <v>4.7265691622111454</v>
      </c>
      <c r="I50" s="60">
        <f>H50*(Bonds!Z40/100)*(1/(1+(Bonds!F40/100)))</f>
        <v>-4.4029521771881368E-4</v>
      </c>
      <c r="J50" s="60">
        <f>-H50*Bonds!$AS$8</f>
        <v>-0.74007466690308799</v>
      </c>
      <c r="K50" s="60">
        <f t="shared" si="5"/>
        <v>-2.3403215860041899</v>
      </c>
    </row>
    <row r="51" spans="1:11">
      <c r="A51" s="193">
        <v>43076</v>
      </c>
      <c r="B51" s="7">
        <f>EXP(-1*B$9*'Yield curve'!B44/100)</f>
        <v>0.93071702060222661</v>
      </c>
      <c r="C51" s="7">
        <f>EXP(-1*C$9*'Yield curve'!C44/100)</f>
        <v>0.8657145878261937</v>
      </c>
      <c r="D51" s="7">
        <f>EXP(-1*D$9*'Yield curve'!D44/100)</f>
        <v>0.80428628283847403</v>
      </c>
      <c r="E51" s="7">
        <f>EXP(-1*E$9*'Yield curve'!E44/100)</f>
        <v>0.74646988829248595</v>
      </c>
      <c r="F51" s="60">
        <f>EXP(-1*F$9*'Yield curve'!F44/100)</f>
        <v>0.69211718168873038</v>
      </c>
      <c r="G51" s="60">
        <f t="shared" si="3"/>
        <v>79.309980571993307</v>
      </c>
      <c r="H51" s="60">
        <f t="shared" si="4"/>
        <v>4.7265459455010781</v>
      </c>
      <c r="I51" s="60">
        <f>H51*(Bonds!Z41/100)*(1/(1+(Bonds!F41/100)))</f>
        <v>-8.8050408820808076E-4</v>
      </c>
      <c r="J51" s="60">
        <f>-H51*Bonds!$AS$8</f>
        <v>-0.74007103168727284</v>
      </c>
      <c r="K51" s="60">
        <f t="shared" si="5"/>
        <v>-2.3403100904424279</v>
      </c>
    </row>
    <row r="52" spans="1:11">
      <c r="A52" s="193">
        <v>43075</v>
      </c>
      <c r="B52" s="7">
        <f>EXP(-1*B$9*'Yield curve'!B45/100)</f>
        <v>0.9309031826219285</v>
      </c>
      <c r="C52" s="7">
        <f>EXP(-1*C$9*'Yield curve'!C45/100)</f>
        <v>0.86588774805920499</v>
      </c>
      <c r="D52" s="7">
        <f>EXP(-1*D$9*'Yield curve'!D45/100)</f>
        <v>0.80452760491982789</v>
      </c>
      <c r="E52" s="7">
        <f>EXP(-1*E$9*'Yield curve'!E45/100)</f>
        <v>0.74632060924322996</v>
      </c>
      <c r="F52" s="60">
        <f>EXP(-1*F$9*'Yield curve'!F45/100)</f>
        <v>0.69142541045030848</v>
      </c>
      <c r="G52" s="60">
        <f t="shared" si="3"/>
        <v>79.2402024332671</v>
      </c>
      <c r="H52" s="60">
        <f t="shared" si="4"/>
        <v>4.7262547442046436</v>
      </c>
      <c r="I52" s="60">
        <f>H52*(Bonds!Z42/100)*(1/(1+(Bonds!F42/100)))</f>
        <v>0</v>
      </c>
      <c r="J52" s="60">
        <f>-H52*Bonds!$AS$8</f>
        <v>-0.74002543609878901</v>
      </c>
      <c r="K52" s="60">
        <f t="shared" si="5"/>
        <v>-2.3401659045315633</v>
      </c>
    </row>
    <row r="53" spans="1:11">
      <c r="A53" s="193">
        <v>43074</v>
      </c>
      <c r="B53" s="7">
        <f>EXP(-1*B$9*'Yield curve'!B46/100)</f>
        <v>0.93071702060222661</v>
      </c>
      <c r="C53" s="7">
        <f>EXP(-1*C$9*'Yield curve'!C46/100)</f>
        <v>0.86554146222176598</v>
      </c>
      <c r="D53" s="7">
        <f>EXP(-1*D$9*'Yield curve'!D46/100)</f>
        <v>0.80404503314288622</v>
      </c>
      <c r="E53" s="7">
        <f>EXP(-1*E$9*'Yield curve'!E46/100)</f>
        <v>0.7460221406972215</v>
      </c>
      <c r="F53" s="60">
        <f>EXP(-1*F$9*'Yield curve'!F46/100)</f>
        <v>0.69142541045030848</v>
      </c>
      <c r="G53" s="60">
        <f t="shared" si="3"/>
        <v>79.236918712816873</v>
      </c>
      <c r="H53" s="60">
        <f t="shared" si="4"/>
        <v>4.7263395391643925</v>
      </c>
      <c r="I53" s="60">
        <f>H53*(Bonds!Z43/100)*(1/(1+(Bonds!F43/100)))</f>
        <v>-8.8030164633348879E-4</v>
      </c>
      <c r="J53" s="60">
        <f>-H53*Bonds!$AS$8</f>
        <v>-0.74003871308669245</v>
      </c>
      <c r="K53" s="60">
        <f t="shared" si="5"/>
        <v>-2.3402078900538044</v>
      </c>
    </row>
    <row r="54" spans="1:11">
      <c r="A54" s="193">
        <v>43073</v>
      </c>
      <c r="B54" s="7">
        <f>EXP(-1*B$9*'Yield curve'!B47/100)</f>
        <v>0.93071702060222661</v>
      </c>
      <c r="C54" s="7">
        <f>EXP(-1*C$9*'Yield curve'!C47/100)</f>
        <v>0.86554146222176598</v>
      </c>
      <c r="D54" s="7">
        <f>EXP(-1*D$9*'Yield curve'!D47/100)</f>
        <v>0.80380385581135183</v>
      </c>
      <c r="E54" s="7">
        <f>EXP(-1*E$9*'Yield curve'!E47/100)</f>
        <v>0.74557466166993569</v>
      </c>
      <c r="F54" s="60">
        <f>EXP(-1*F$9*'Yield curve'!F47/100)</f>
        <v>0.69073433063735468</v>
      </c>
      <c r="G54" s="60">
        <f t="shared" si="3"/>
        <v>79.164361391092058</v>
      </c>
      <c r="H54" s="60">
        <f t="shared" si="4"/>
        <v>4.7261180823678464</v>
      </c>
      <c r="I54" s="60">
        <f>H54*(Bonds!Z44/100)*(1/(1+(Bonds!F44/100)))</f>
        <v>4.4004823858176585E-4</v>
      </c>
      <c r="J54" s="60">
        <f>-H54*Bonds!$AS$8</f>
        <v>-0.74000403792182923</v>
      </c>
      <c r="K54" s="60">
        <f t="shared" si="5"/>
        <v>-2.3400982375545949</v>
      </c>
    </row>
    <row r="55" spans="1:11">
      <c r="A55" s="193">
        <v>43070</v>
      </c>
      <c r="B55" s="7">
        <f>EXP(-1*B$9*'Yield curve'!B48/100)</f>
        <v>0.93062395355359639</v>
      </c>
      <c r="C55" s="7">
        <f>EXP(-1*C$9*'Yield curve'!C48/100)</f>
        <v>0.86554146222176598</v>
      </c>
      <c r="D55" s="7">
        <f>EXP(-1*D$9*'Yield curve'!D48/100)</f>
        <v>0.80404503314288622</v>
      </c>
      <c r="E55" s="7">
        <f>EXP(-1*E$9*'Yield curve'!E48/100)</f>
        <v>0.74587295118853014</v>
      </c>
      <c r="F55" s="60">
        <f>EXP(-1*F$9*'Yield curve'!F48/100)</f>
        <v>0.69107978415885685</v>
      </c>
      <c r="G55" s="60">
        <f t="shared" si="3"/>
        <v>79.200886376549775</v>
      </c>
      <c r="H55" s="60">
        <f t="shared" si="4"/>
        <v>4.7262314976779738</v>
      </c>
      <c r="I55" s="60">
        <f>H55*(Bonds!Z45/100)*(1/(1+(Bonds!F45/100)))</f>
        <v>-1.7603991051971235E-3</v>
      </c>
      <c r="J55" s="60">
        <f>-H55*Bonds!$AS$8</f>
        <v>-0.74002179621436304</v>
      </c>
      <c r="K55" s="60">
        <f t="shared" si="5"/>
        <v>-2.3401543942063574</v>
      </c>
    </row>
    <row r="56" spans="1:11">
      <c r="A56" s="192">
        <v>43069</v>
      </c>
      <c r="B56" s="7">
        <f>EXP(-1*B$9*'Yield curve'!B49/100)</f>
        <v>0.93015875788542823</v>
      </c>
      <c r="C56" s="7">
        <f>EXP(-1*C$9*'Yield curve'!C49/100)</f>
        <v>0.86450343540775143</v>
      </c>
      <c r="D56" s="7">
        <f>EXP(-1*D$9*'Yield curve'!D49/100)</f>
        <v>0.80259905385500252</v>
      </c>
      <c r="E56" s="7">
        <f>EXP(-1*E$9*'Yield curve'!E49/100)</f>
        <v>0.74438269603805529</v>
      </c>
      <c r="F56" s="60">
        <f>EXP(-1*F$9*'Yield curve'!F49/100)</f>
        <v>0.68969900582912824</v>
      </c>
      <c r="G56" s="60">
        <f t="shared" si="3"/>
        <v>79.048257955451248</v>
      </c>
      <c r="H56" s="60">
        <f t="shared" si="4"/>
        <v>4.7259988276276879</v>
      </c>
      <c r="I56" s="60">
        <f>H56*(Bonds!Z46/100)*(1/(1+(Bonds!F46/100)))</f>
        <v>0</v>
      </c>
      <c r="J56" s="60">
        <f>-H56*Bonds!$AS$8</f>
        <v>-0.73998536530558889</v>
      </c>
      <c r="K56" s="60">
        <f t="shared" si="5"/>
        <v>-2.3400391895574013</v>
      </c>
    </row>
    <row r="57" spans="1:11">
      <c r="A57" s="192">
        <v>43068</v>
      </c>
      <c r="B57" s="7">
        <f>EXP(-1*B$9*'Yield curve'!B50/100)</f>
        <v>0.93015875788542823</v>
      </c>
      <c r="C57" s="7">
        <f>EXP(-1*C$9*'Yield curve'!C50/100)</f>
        <v>0.86450343540775143</v>
      </c>
      <c r="D57" s="7">
        <f>EXP(-1*D$9*'Yield curve'!D50/100)</f>
        <v>0.80235831025219195</v>
      </c>
      <c r="E57" s="7">
        <f>EXP(-1*E$9*'Yield curve'!E50/100)</f>
        <v>0.74423383438550916</v>
      </c>
      <c r="F57" s="60">
        <f>EXP(-1*F$9*'Yield curve'!F50/100)</f>
        <v>0.68969900582912824</v>
      </c>
      <c r="G57" s="60">
        <f t="shared" si="3"/>
        <v>79.047283942312859</v>
      </c>
      <c r="H57" s="60">
        <f t="shared" si="4"/>
        <v>4.7260153872276929</v>
      </c>
      <c r="I57" s="60">
        <f>H57*(Bonds!Z47/100)*(1/(1+(Bonds!F47/100)))</f>
        <v>4.3991579514359043E-4</v>
      </c>
      <c r="J57" s="60">
        <f>-H57*Bonds!$AS$8</f>
        <v>-0.7399879581673533</v>
      </c>
      <c r="K57" s="60">
        <f t="shared" si="5"/>
        <v>-2.3400473889062345</v>
      </c>
    </row>
    <row r="58" spans="1:11">
      <c r="A58" s="192">
        <v>43067</v>
      </c>
      <c r="B58" s="7">
        <f>EXP(-1*B$9*'Yield curve'!B51/100)</f>
        <v>0.93025177841216555</v>
      </c>
      <c r="C58" s="7">
        <f>EXP(-1*C$9*'Yield curve'!C51/100)</f>
        <v>0.86450343540775143</v>
      </c>
      <c r="D58" s="7">
        <f>EXP(-1*D$9*'Yield curve'!D51/100)</f>
        <v>0.80259905385500252</v>
      </c>
      <c r="E58" s="7">
        <f>EXP(-1*E$9*'Yield curve'!E51/100)</f>
        <v>0.74453158746590942</v>
      </c>
      <c r="F58" s="60">
        <f>EXP(-1*F$9*'Yield curve'!F51/100)</f>
        <v>0.69004394155878901</v>
      </c>
      <c r="G58" s="60">
        <f t="shared" si="3"/>
        <v>79.084218647627949</v>
      </c>
      <c r="H58" s="60">
        <f t="shared" si="4"/>
        <v>4.7261069508174343</v>
      </c>
      <c r="I58" s="60">
        <f>H58*(Bonds!Z48/100)*(1/(1+(Bonds!F48/100)))</f>
        <v>-4.3996527190628677E-4</v>
      </c>
      <c r="J58" s="60">
        <f>-H58*Bonds!$AS$8</f>
        <v>-0.74000229497082592</v>
      </c>
      <c r="K58" s="60">
        <f t="shared" si="5"/>
        <v>-2.3400927258595745</v>
      </c>
    </row>
    <row r="59" spans="1:11">
      <c r="A59" s="192">
        <v>43066</v>
      </c>
      <c r="B59" s="7">
        <f>EXP(-1*B$9*'Yield curve'!B52/100)</f>
        <v>0.92978676878505395</v>
      </c>
      <c r="C59" s="7">
        <f>EXP(-1*C$9*'Yield curve'!C52/100)</f>
        <v>0.86381210922676843</v>
      </c>
      <c r="D59" s="7">
        <f>EXP(-1*D$9*'Yield curve'!D52/100)</f>
        <v>0.80211763886163001</v>
      </c>
      <c r="E59" s="7">
        <f>EXP(-1*E$9*'Yield curve'!E52/100)</f>
        <v>0.74408500250231646</v>
      </c>
      <c r="F59" s="60">
        <f>EXP(-1*F$9*'Yield curve'!F52/100)</f>
        <v>0.68969900582912824</v>
      </c>
      <c r="G59" s="60">
        <f t="shared" si="3"/>
        <v>79.04365189592508</v>
      </c>
      <c r="H59" s="60">
        <f t="shared" si="4"/>
        <v>4.7261353861013689</v>
      </c>
      <c r="I59" s="60">
        <f>H59*(Bonds!Z49/100)*(1/(1+(Bonds!F49/100)))</f>
        <v>-1.3197808953089661E-3</v>
      </c>
      <c r="J59" s="60">
        <f>-H59*Bonds!$AS$8</f>
        <v>-0.74000674729820415</v>
      </c>
      <c r="K59" s="60">
        <f t="shared" si="5"/>
        <v>-2.3401068053549783</v>
      </c>
    </row>
    <row r="60" spans="1:11">
      <c r="A60" s="192">
        <v>43063</v>
      </c>
      <c r="B60" s="7">
        <f>EXP(-1*B$9*'Yield curve'!B53/100)</f>
        <v>0.92960083002579275</v>
      </c>
      <c r="C60" s="7">
        <f>EXP(-1*C$9*'Yield curve'!C53/100)</f>
        <v>0.86381210922676843</v>
      </c>
      <c r="D60" s="7">
        <f>EXP(-1*D$9*'Yield curve'!D53/100)</f>
        <v>0.80187703966165591</v>
      </c>
      <c r="E60" s="7">
        <f>EXP(-1*E$9*'Yield curve'!E53/100)</f>
        <v>0.74348997254403282</v>
      </c>
      <c r="F60" s="60">
        <f>EXP(-1*F$9*'Yield curve'!F53/100)</f>
        <v>0.68866523284395575</v>
      </c>
      <c r="G60" s="60">
        <f t="shared" si="3"/>
        <v>78.935136245151085</v>
      </c>
      <c r="H60" s="60">
        <f t="shared" si="4"/>
        <v>4.7258165339461673</v>
      </c>
      <c r="I60" s="60">
        <f>H60*(Bonds!Z50/100)*(1/(1+(Bonds!F50/100)))</f>
        <v>4.3977447738191572E-4</v>
      </c>
      <c r="J60" s="60">
        <f>-H60*Bonds!$AS$8</f>
        <v>-0.7399568222057209</v>
      </c>
      <c r="K60" s="60">
        <f t="shared" si="5"/>
        <v>-2.3399489283503367</v>
      </c>
    </row>
    <row r="61" spans="1:11">
      <c r="A61" s="192">
        <v>43062</v>
      </c>
      <c r="B61" s="7">
        <f>EXP(-1*B$9*'Yield curve'!B54/100)</f>
        <v>0.92960083002579275</v>
      </c>
      <c r="C61" s="7">
        <f>EXP(-1*C$9*'Yield curve'!C54/100)</f>
        <v>0.86381210922676843</v>
      </c>
      <c r="D61" s="7">
        <f>EXP(-1*D$9*'Yield curve'!D54/100)</f>
        <v>0.80187703966165591</v>
      </c>
      <c r="E61" s="7">
        <f>EXP(-1*E$9*'Yield curve'!E54/100)</f>
        <v>0.74363868540933242</v>
      </c>
      <c r="F61" s="60">
        <f>EXP(-1*F$9*'Yield curve'!F54/100)</f>
        <v>0.68900965155788085</v>
      </c>
      <c r="G61" s="60">
        <f t="shared" si="3"/>
        <v>78.970810945491664</v>
      </c>
      <c r="H61" s="60">
        <f t="shared" si="4"/>
        <v>4.7259356872220915</v>
      </c>
      <c r="I61" s="60">
        <f>H61*(Bonds!Z51/100)*(1/(1+(Bonds!F51/100)))</f>
        <v>-1.3194794845664392E-3</v>
      </c>
      <c r="J61" s="60">
        <f>-H61*Bonds!$AS$8</f>
        <v>-0.73997547893493898</v>
      </c>
      <c r="K61" s="60">
        <f t="shared" si="5"/>
        <v>-2.3400079261083548</v>
      </c>
    </row>
    <row r="62" spans="1:11">
      <c r="A62" s="192">
        <v>43061</v>
      </c>
      <c r="B62" s="7">
        <f>EXP(-1*B$9*'Yield curve'!B55/100)</f>
        <v>0.92932199160463946</v>
      </c>
      <c r="C62" s="7">
        <f>EXP(-1*C$9*'Yield curve'!C55/100)</f>
        <v>0.86312133588556472</v>
      </c>
      <c r="D62" s="7">
        <f>EXP(-1*D$9*'Yield curve'!D55/100)</f>
        <v>0.80091536433465915</v>
      </c>
      <c r="E62" s="7">
        <f>EXP(-1*E$9*'Yield curve'!E55/100)</f>
        <v>0.74259831967569934</v>
      </c>
      <c r="F62" s="60">
        <f>EXP(-1*F$9*'Yield curve'!F55/100)</f>
        <v>0.68797691182897935</v>
      </c>
      <c r="G62" s="60">
        <f t="shared" si="3"/>
        <v>78.857525991221792</v>
      </c>
      <c r="H62" s="60">
        <f t="shared" si="4"/>
        <v>4.7257369885220823</v>
      </c>
      <c r="I62" s="60">
        <f>H62*(Bonds!Z52/100)*(1/(1+(Bonds!F52/100)))</f>
        <v>-1.758740970793443E-3</v>
      </c>
      <c r="J62" s="60">
        <f>-H62*Bonds!$AS$8</f>
        <v>-0.73994436717730316</v>
      </c>
      <c r="K62" s="60">
        <f t="shared" si="5"/>
        <v>-2.3399095420922147</v>
      </c>
    </row>
    <row r="63" spans="1:11">
      <c r="A63" s="192">
        <v>43060</v>
      </c>
      <c r="B63" s="7">
        <f>EXP(-1*B$9*'Yield curve'!B56/100)</f>
        <v>0.92932199160463946</v>
      </c>
      <c r="C63" s="7">
        <f>EXP(-1*C$9*'Yield curve'!C56/100)</f>
        <v>0.86312133588556472</v>
      </c>
      <c r="D63" s="7">
        <f>EXP(-1*D$9*'Yield curve'!D56/100)</f>
        <v>0.80091536433465915</v>
      </c>
      <c r="E63" s="7">
        <f>EXP(-1*E$9*'Yield curve'!E56/100)</f>
        <v>0.7420044785880654</v>
      </c>
      <c r="F63" s="60">
        <f>EXP(-1*F$9*'Yield curve'!F56/100)</f>
        <v>0.68660233304230112</v>
      </c>
      <c r="G63" s="60">
        <f t="shared" si="3"/>
        <v>78.715147062868184</v>
      </c>
      <c r="H63" s="60">
        <f t="shared" si="4"/>
        <v>4.7252597656197075</v>
      </c>
      <c r="I63" s="60">
        <f>H63*(Bonds!Z53/100)*(1/(1+(Bonds!F53/100)))</f>
        <v>-4.3947728474888644E-4</v>
      </c>
      <c r="J63" s="60">
        <f>-H63*Bonds!$AS$8</f>
        <v>-0.73986964477964168</v>
      </c>
      <c r="K63" s="60">
        <f t="shared" si="5"/>
        <v>-2.3396732491233756</v>
      </c>
    </row>
    <row r="64" spans="1:11">
      <c r="A64" s="192">
        <v>43059</v>
      </c>
      <c r="B64" s="7">
        <f>EXP(-1*B$9*'Yield curve'!B57/100)</f>
        <v>0.92895033714384512</v>
      </c>
      <c r="C64" s="7">
        <f>EXP(-1*C$9*'Yield curve'!C57/100)</f>
        <v>0.86260361841480615</v>
      </c>
      <c r="D64" s="7">
        <f>EXP(-1*D$9*'Yield curve'!D57/100)</f>
        <v>0.8001948647801912</v>
      </c>
      <c r="E64" s="7">
        <f>EXP(-1*E$9*'Yield curve'!E57/100)</f>
        <v>0.74141111238332302</v>
      </c>
      <c r="F64" s="60">
        <f>EXP(-1*F$9*'Yield curve'!F57/100)</f>
        <v>0.68625911768676906</v>
      </c>
      <c r="G64" s="60">
        <f t="shared" si="3"/>
        <v>78.674459394699255</v>
      </c>
      <c r="H64" s="60">
        <f t="shared" si="4"/>
        <v>4.7252789179525649</v>
      </c>
      <c r="I64" s="60">
        <f>H64*(Bonds!Z54/100)*(1/(1+(Bonds!F54/100)))</f>
        <v>0</v>
      </c>
      <c r="J64" s="60">
        <f>-H64*Bonds!$AS$8</f>
        <v>-0.73987264360519001</v>
      </c>
      <c r="K64" s="60">
        <f t="shared" si="5"/>
        <v>-2.3396827322424136</v>
      </c>
    </row>
    <row r="65" spans="1:11">
      <c r="A65" s="192">
        <v>43056</v>
      </c>
      <c r="B65" s="7">
        <f>EXP(-1*B$9*'Yield curve'!B58/100)</f>
        <v>0.92867169384128723</v>
      </c>
      <c r="C65" s="7">
        <f>EXP(-1*C$9*'Yield curve'!C58/100)</f>
        <v>0.86225864596652946</v>
      </c>
      <c r="D65" s="7">
        <f>EXP(-1*D$9*'Yield curve'!D58/100)</f>
        <v>0.79995484232592551</v>
      </c>
      <c r="E65" s="7">
        <f>EXP(-1*E$9*'Yield curve'!E58/100)</f>
        <v>0.74126284498808004</v>
      </c>
      <c r="F65" s="60">
        <f>EXP(-1*F$9*'Yield curve'!F58/100)</f>
        <v>0.68625911768676906</v>
      </c>
      <c r="G65" s="60">
        <f t="shared" si="3"/>
        <v>78.671929630698386</v>
      </c>
      <c r="H65" s="60">
        <f t="shared" si="4"/>
        <v>4.7253583557860193</v>
      </c>
      <c r="I65" s="60">
        <f>H65*(Bonds!Z55/100)*(1/(1+(Bonds!F55/100)))</f>
        <v>-1.7577823326647534E-3</v>
      </c>
      <c r="J65" s="60">
        <f>-H65*Bonds!$AS$8</f>
        <v>-0.73988508178732926</v>
      </c>
      <c r="K65" s="60">
        <f t="shared" si="5"/>
        <v>-2.3397220652279258</v>
      </c>
    </row>
    <row r="66" spans="1:11">
      <c r="A66" s="192">
        <v>43055</v>
      </c>
      <c r="B66" s="7">
        <f>EXP(-1*B$9*'Yield curve'!B59/100)</f>
        <v>0.92876456565418453</v>
      </c>
      <c r="C66" s="7">
        <f>EXP(-1*C$9*'Yield curve'!C59/100)</f>
        <v>0.86191381147963808</v>
      </c>
      <c r="D66" s="7">
        <f>EXP(-1*D$9*'Yield curve'!D59/100)</f>
        <v>0.79923520685237059</v>
      </c>
      <c r="E66" s="7">
        <f>EXP(-1*E$9*'Yield curve'!E59/100)</f>
        <v>0.74022580310379926</v>
      </c>
      <c r="F66" s="60">
        <f>EXP(-1*F$9*'Yield curve'!F59/100)</f>
        <v>0.68488797105507604</v>
      </c>
      <c r="G66" s="60">
        <f t="shared" si="3"/>
        <v>78.52636550087027</v>
      </c>
      <c r="H66" s="60">
        <f t="shared" si="4"/>
        <v>4.7249491983119842</v>
      </c>
      <c r="I66" s="60">
        <f>H66*(Bonds!Z56/100)*(1/(1+(Bonds!F56/100)))</f>
        <v>-4.3924413854344916E-4</v>
      </c>
      <c r="J66" s="60">
        <f>-H66*Bonds!$AS$8</f>
        <v>-0.73982101690836199</v>
      </c>
      <c r="K66" s="60">
        <f t="shared" si="5"/>
        <v>-2.339519474292366</v>
      </c>
    </row>
    <row r="67" spans="1:11">
      <c r="A67" s="192">
        <v>43054</v>
      </c>
      <c r="B67" s="7">
        <f>EXP(-1*B$9*'Yield curve'!B60/100)</f>
        <v>0.92811465795246018</v>
      </c>
      <c r="C67" s="7">
        <f>EXP(-1*C$9*'Yield curve'!C60/100)</f>
        <v>0.86105232848144775</v>
      </c>
      <c r="D67" s="7">
        <f>EXP(-1*D$9*'Yield curve'!D60/100)</f>
        <v>0.798276699823386</v>
      </c>
      <c r="E67" s="7">
        <f>EXP(-1*E$9*'Yield curve'!E60/100)</f>
        <v>0.73948594729025685</v>
      </c>
      <c r="F67" s="60">
        <f>EXP(-1*F$9*'Yield curve'!F60/100)</f>
        <v>0.68454561266627822</v>
      </c>
      <c r="G67" s="60">
        <f t="shared" si="3"/>
        <v>78.483249382162398</v>
      </c>
      <c r="H67" s="60">
        <f t="shared" si="4"/>
        <v>4.7250478595069163</v>
      </c>
      <c r="I67" s="60">
        <f>H67*(Bonds!Z57/100)*(1/(1+(Bonds!F57/100)))</f>
        <v>-1.3176374399071263E-3</v>
      </c>
      <c r="J67" s="60">
        <f>-H67*Bonds!$AS$8</f>
        <v>-0.73983646503753775</v>
      </c>
      <c r="K67" s="60">
        <f t="shared" si="5"/>
        <v>-2.3395683255661499</v>
      </c>
    </row>
    <row r="68" spans="1:11">
      <c r="A68" s="192">
        <v>43053</v>
      </c>
      <c r="B68" s="7">
        <f>EXP(-1*B$9*'Yield curve'!B61/100)</f>
        <v>0.92839313411918234</v>
      </c>
      <c r="C68" s="7">
        <f>EXP(-1*C$9*'Yield curve'!C61/100)</f>
        <v>0.86122455616933868</v>
      </c>
      <c r="D68" s="7">
        <f>EXP(-1*D$9*'Yield curve'!D61/100)</f>
        <v>0.798276699823386</v>
      </c>
      <c r="E68" s="7">
        <f>EXP(-1*E$9*'Yield curve'!E61/100)</f>
        <v>0.73904238880273576</v>
      </c>
      <c r="F68" s="60">
        <f>EXP(-1*F$9*'Yield curve'!F61/100)</f>
        <v>0.68351956397618041</v>
      </c>
      <c r="G68" s="60">
        <f t="shared" si="3"/>
        <v>78.378097254845102</v>
      </c>
      <c r="H68" s="60">
        <f t="shared" si="4"/>
        <v>4.7246411211870614</v>
      </c>
      <c r="I68" s="60">
        <f>H68*(Bonds!Z58/100)*(1/(1+(Bonds!F58/100)))</f>
        <v>1.3171567106738499E-3</v>
      </c>
      <c r="J68" s="60">
        <f>-H68*Bonds!$AS$8</f>
        <v>-0.73977277894382942</v>
      </c>
      <c r="K68" s="60">
        <f t="shared" si="5"/>
        <v>-2.3393669324547526</v>
      </c>
    </row>
    <row r="69" spans="1:11">
      <c r="A69" s="192">
        <v>43052</v>
      </c>
      <c r="B69" s="7">
        <f>EXP(-1*B$9*'Yield curve'!B62/100)</f>
        <v>0.92839313411918234</v>
      </c>
      <c r="C69" s="7">
        <f>EXP(-1*C$9*'Yield curve'!C62/100)</f>
        <v>0.86139681830621206</v>
      </c>
      <c r="D69" s="7">
        <f>EXP(-1*D$9*'Yield curve'!D62/100)</f>
        <v>0.79851621875937706</v>
      </c>
      <c r="E69" s="7">
        <f>EXP(-1*E$9*'Yield curve'!E62/100)</f>
        <v>0.73963385927041991</v>
      </c>
      <c r="F69" s="60">
        <f>EXP(-1*F$9*'Yield curve'!F62/100)</f>
        <v>0.68454561266627822</v>
      </c>
      <c r="G69" s="60">
        <f t="shared" si="3"/>
        <v>78.485775374431498</v>
      </c>
      <c r="H69" s="60">
        <f t="shared" si="4"/>
        <v>4.7249683383074093</v>
      </c>
      <c r="I69" s="60">
        <f>H69*(Bonds!Z59/100)*(1/(1+(Bonds!F59/100)))</f>
        <v>1.3176152644471411E-3</v>
      </c>
      <c r="J69" s="60">
        <f>-H69*Bonds!$AS$8</f>
        <v>-0.73982401380214535</v>
      </c>
      <c r="K69" s="60">
        <f t="shared" si="5"/>
        <v>-2.3395289513026269</v>
      </c>
    </row>
    <row r="70" spans="1:11">
      <c r="A70" s="192">
        <v>43049</v>
      </c>
      <c r="B70" s="7">
        <f>EXP(-1*B$9*'Yield curve'!B63/100)</f>
        <v>0.92802185112708346</v>
      </c>
      <c r="C70" s="7">
        <f>EXP(-1*C$9*'Yield curve'!C63/100)</f>
        <v>0.86122455616933868</v>
      </c>
      <c r="D70" s="7">
        <f>EXP(-1*D$9*'Yield curve'!D63/100)</f>
        <v>0.79875580956182834</v>
      </c>
      <c r="E70" s="7">
        <f>EXP(-1*E$9*'Yield curve'!E63/100)</f>
        <v>0.74022580310379926</v>
      </c>
      <c r="F70" s="60">
        <f>EXP(-1*F$9*'Yield curve'!F63/100)</f>
        <v>0.68557320158429325</v>
      </c>
      <c r="G70" s="60">
        <f t="shared" si="3"/>
        <v>78.591823212295182</v>
      </c>
      <c r="H70" s="60">
        <f t="shared" si="4"/>
        <v>4.7253690605979877</v>
      </c>
      <c r="I70" s="60">
        <f>H70*(Bonds!Z60/100)*(1/(1+(Bonds!F60/100)))</f>
        <v>4.3936485919087749E-4</v>
      </c>
      <c r="J70" s="60">
        <f>-H70*Bonds!$AS$8</f>
        <v>-0.73988675792066827</v>
      </c>
      <c r="K70" s="60">
        <f t="shared" si="5"/>
        <v>-2.3397273656269393</v>
      </c>
    </row>
    <row r="71" spans="1:11">
      <c r="A71" s="192">
        <v>43048</v>
      </c>
      <c r="B71" s="7">
        <f>EXP(-1*B$9*'Yield curve'!B64/100)</f>
        <v>0.9283002994475813</v>
      </c>
      <c r="C71" s="7">
        <f>EXP(-1*C$9*'Yield curve'!C64/100)</f>
        <v>0.86191381147963808</v>
      </c>
      <c r="D71" s="7">
        <f>EXP(-1*D$9*'Yield curve'!D64/100)</f>
        <v>0.79947501338360749</v>
      </c>
      <c r="E71" s="7">
        <f>EXP(-1*E$9*'Yield curve'!E64/100)</f>
        <v>0.74081822068171788</v>
      </c>
      <c r="F71" s="60">
        <f>EXP(-1*F$9*'Yield curve'!F64/100)</f>
        <v>0.68591607389602016</v>
      </c>
      <c r="G71" s="60">
        <f t="shared" si="3"/>
        <v>78.632665936823429</v>
      </c>
      <c r="H71" s="60">
        <f t="shared" si="4"/>
        <v>4.7253459876770929</v>
      </c>
      <c r="I71" s="60">
        <f>H71*(Bonds!Z61/100)*(1/(1+(Bonds!F61/100)))</f>
        <v>-4.3940356961846681E-4</v>
      </c>
      <c r="J71" s="60">
        <f>-H71*Bonds!$AS$8</f>
        <v>-0.739883145219011</v>
      </c>
      <c r="K71" s="60">
        <f t="shared" si="5"/>
        <v>-2.3397159412611956</v>
      </c>
    </row>
    <row r="72" spans="1:11">
      <c r="A72" s="193">
        <v>43047</v>
      </c>
      <c r="B72" s="7">
        <f>EXP(-1*B$9*'Yield curve'!B65/100)</f>
        <v>0.92765071661848286</v>
      </c>
      <c r="C72" s="7">
        <f>EXP(-1*C$9*'Yield curve'!C65/100)</f>
        <v>0.86122455616933868</v>
      </c>
      <c r="D72" s="7">
        <f>EXP(-1*D$9*'Yield curve'!D65/100)</f>
        <v>0.79875580956182834</v>
      </c>
      <c r="E72" s="7">
        <f>EXP(-1*E$9*'Yield curve'!E65/100)</f>
        <v>0.74022580310379926</v>
      </c>
      <c r="F72" s="60">
        <f>EXP(-1*F$9*'Yield curve'!F65/100)</f>
        <v>0.68557320158429325</v>
      </c>
      <c r="G72" s="60">
        <f t="shared" si="3"/>
        <v>78.590895376023681</v>
      </c>
      <c r="H72" s="60">
        <f t="shared" si="4"/>
        <v>4.7254130419335176</v>
      </c>
      <c r="I72" s="60">
        <f>H72*(Bonds!Z62/100)*(1/(1+(Bonds!F62/100)))</f>
        <v>2.1968447428793595E-3</v>
      </c>
      <c r="J72" s="60">
        <f>-H72*Bonds!$AS$8</f>
        <v>-0.73989364441087402</v>
      </c>
      <c r="K72" s="60">
        <f t="shared" si="5"/>
        <v>-2.3397491426210739</v>
      </c>
    </row>
    <row r="73" spans="1:11">
      <c r="A73" s="193">
        <v>43046</v>
      </c>
      <c r="B73" s="7">
        <f>EXP(-1*B$9*'Yield curve'!B66/100)</f>
        <v>0.9283002994475813</v>
      </c>
      <c r="C73" s="7">
        <f>EXP(-1*C$9*'Yield curve'!C66/100)</f>
        <v>0.86174144595446922</v>
      </c>
      <c r="D73" s="7">
        <f>EXP(-1*D$9*'Yield curve'!D66/100)</f>
        <v>0.79947501338360749</v>
      </c>
      <c r="E73" s="7">
        <f>EXP(-1*E$9*'Yield curve'!E66/100)</f>
        <v>0.74141111238332302</v>
      </c>
      <c r="F73" s="60">
        <f>EXP(-1*F$9*'Yield curve'!F66/100)</f>
        <v>0.68728927879097224</v>
      </c>
      <c r="G73" s="60">
        <f t="shared" si="3"/>
        <v>78.774470753997122</v>
      </c>
      <c r="H73" s="60">
        <f t="shared" si="4"/>
        <v>4.7258379970021585</v>
      </c>
      <c r="I73" s="60">
        <f>H73*(Bonds!Z63/100)*(1/(1+(Bonds!F63/100)))</f>
        <v>0</v>
      </c>
      <c r="J73" s="60">
        <f>-H73*Bonds!$AS$8</f>
        <v>-0.7399601828386595</v>
      </c>
      <c r="K73" s="60">
        <f t="shared" si="5"/>
        <v>-2.3399595556048025</v>
      </c>
    </row>
    <row r="74" spans="1:11">
      <c r="A74" s="193">
        <v>43042</v>
      </c>
      <c r="B74" s="7">
        <f>EXP(-1*B$9*'Yield curve'!B67/100)</f>
        <v>0.92820747405898341</v>
      </c>
      <c r="C74" s="7">
        <f>EXP(-1*C$9*'Yield curve'!C67/100)</f>
        <v>0.86174144595446922</v>
      </c>
      <c r="D74" s="7">
        <f>EXP(-1*D$9*'Yield curve'!D67/100)</f>
        <v>0.79947501338360749</v>
      </c>
      <c r="E74" s="7">
        <f>EXP(-1*E$9*'Yield curve'!E67/100)</f>
        <v>0.74141111238332302</v>
      </c>
      <c r="F74" s="60">
        <f>EXP(-1*F$9*'Yield curve'!F67/100)</f>
        <v>0.68728927879097224</v>
      </c>
      <c r="G74" s="60">
        <f t="shared" si="3"/>
        <v>78.774238690525621</v>
      </c>
      <c r="H74" s="60">
        <f t="shared" si="4"/>
        <v>4.725848973063802</v>
      </c>
      <c r="I74" s="60">
        <f>H74*(Bonds!Z64/100)*(1/(1+(Bonds!F64/100)))</f>
        <v>1.3188415738782811E-3</v>
      </c>
      <c r="J74" s="60">
        <f>-H74*Bonds!$AS$8</f>
        <v>-0.73996190144361085</v>
      </c>
      <c r="K74" s="60">
        <f t="shared" si="5"/>
        <v>-2.3399649903108468</v>
      </c>
    </row>
    <row r="75" spans="1:11">
      <c r="A75" s="193">
        <v>43041</v>
      </c>
      <c r="B75" s="7">
        <f>EXP(-1*B$9*'Yield curve'!B68/100)</f>
        <v>0.92783626531605778</v>
      </c>
      <c r="C75" s="7">
        <f>EXP(-1*C$9*'Yield curve'!C68/100)</f>
        <v>0.86156911489895827</v>
      </c>
      <c r="D75" s="7">
        <f>EXP(-1*D$9*'Yield curve'!D68/100)</f>
        <v>0.79971489186759603</v>
      </c>
      <c r="E75" s="7">
        <f>EXP(-1*E$9*'Yield curve'!E68/100)</f>
        <v>0.7420044785880654</v>
      </c>
      <c r="F75" s="60">
        <f>EXP(-1*F$9*'Yield curve'!F68/100)</f>
        <v>0.68832098629634253</v>
      </c>
      <c r="G75" s="60">
        <f t="shared" si="3"/>
        <v>78.880712972051796</v>
      </c>
      <c r="H75" s="60">
        <f t="shared" si="4"/>
        <v>4.72624845976783</v>
      </c>
      <c r="I75" s="60">
        <f>H75*(Bonds!Z65/100)*(1/(1+(Bonds!F65/100)))</f>
        <v>-8.7954749414123742E-4</v>
      </c>
      <c r="J75" s="60">
        <f>-H75*Bonds!$AS$8</f>
        <v>-0.7400244520970064</v>
      </c>
      <c r="K75" s="60">
        <f t="shared" si="5"/>
        <v>-2.3401627928447084</v>
      </c>
    </row>
    <row r="76" spans="1:11">
      <c r="A76" s="193">
        <v>43040</v>
      </c>
      <c r="B76" s="7">
        <f>EXP(-1*B$9*'Yield curve'!B69/100)</f>
        <v>0.92792905358192534</v>
      </c>
      <c r="C76" s="7">
        <f>EXP(-1*C$9*'Yield curve'!C69/100)</f>
        <v>0.86156911489895827</v>
      </c>
      <c r="D76" s="7">
        <f>EXP(-1*D$9*'Yield curve'!D69/100)</f>
        <v>0.79971489186759603</v>
      </c>
      <c r="E76" s="7">
        <f>EXP(-1*E$9*'Yield curve'!E69/100)</f>
        <v>0.74170773614907448</v>
      </c>
      <c r="F76" s="60">
        <f>EXP(-1*F$9*'Yield curve'!F69/100)</f>
        <v>0.68763300935584781</v>
      </c>
      <c r="G76" s="60">
        <f t="shared" si="3"/>
        <v>78.809685450218282</v>
      </c>
      <c r="H76" s="60">
        <f t="shared" si="4"/>
        <v>4.7259993797220226</v>
      </c>
      <c r="I76" s="60">
        <f>H76*(Bonds!Z66/100)*(1/(1+(Bonds!F66/100)))</f>
        <v>0</v>
      </c>
      <c r="J76" s="60">
        <f>-H76*Bonds!$AS$8</f>
        <v>-0.7399854517511727</v>
      </c>
      <c r="K76" s="60">
        <f t="shared" si="5"/>
        <v>-2.3400394629223396</v>
      </c>
    </row>
    <row r="77" spans="1:11">
      <c r="A77" s="193">
        <v>43039</v>
      </c>
      <c r="B77" s="7">
        <f>EXP(-1*B$9*'Yield curve'!B70/100)</f>
        <v>0.92737246314360544</v>
      </c>
      <c r="C77" s="7">
        <f>EXP(-1*C$9*'Yield curve'!C70/100)</f>
        <v>0.86088013523564999</v>
      </c>
      <c r="D77" s="7">
        <f>EXP(-1*D$9*'Yield curve'!D70/100)</f>
        <v>0.79899547225230294</v>
      </c>
      <c r="E77" s="7">
        <f>EXP(-1*E$9*'Yield curve'!E70/100)</f>
        <v>0.74126284498808004</v>
      </c>
      <c r="F77" s="60">
        <f>EXP(-1*F$9*'Yield curve'!F70/100)</f>
        <v>0.68763300935584781</v>
      </c>
      <c r="G77" s="60">
        <f t="shared" si="3"/>
        <v>78.803660748023489</v>
      </c>
      <c r="H77" s="60">
        <f t="shared" si="4"/>
        <v>4.726174394506458</v>
      </c>
      <c r="I77" s="60">
        <f>H77*(Bonds!Z67/100)*(1/(1+(Bonds!F67/100)))</f>
        <v>4.3968503065460574E-4</v>
      </c>
      <c r="J77" s="60">
        <f>-H77*Bonds!$AS$8</f>
        <v>-0.74001285513909509</v>
      </c>
      <c r="K77" s="60">
        <f t="shared" si="5"/>
        <v>-2.3401261200437795</v>
      </c>
    </row>
    <row r="78" spans="1:11">
      <c r="A78" s="193">
        <v>43038</v>
      </c>
      <c r="B78" s="7">
        <f>EXP(-1*B$9*'Yield curve'!B71/100)</f>
        <v>0.92792905358192534</v>
      </c>
      <c r="C78" s="7">
        <f>EXP(-1*C$9*'Yield curve'!C71/100)</f>
        <v>0.86156911489895827</v>
      </c>
      <c r="D78" s="7">
        <f>EXP(-1*D$9*'Yield curve'!D71/100)</f>
        <v>0.79971489186759603</v>
      </c>
      <c r="E78" s="7">
        <f>EXP(-1*E$9*'Yield curve'!E71/100)</f>
        <v>0.74185609253144802</v>
      </c>
      <c r="F78" s="60">
        <f>EXP(-1*F$9*'Yield curve'!F71/100)</f>
        <v>0.68797691182897935</v>
      </c>
      <c r="G78" s="60">
        <f t="shared" si="3"/>
        <v>78.845306344670206</v>
      </c>
      <c r="H78" s="60">
        <f t="shared" si="4"/>
        <v>4.7261184642516421</v>
      </c>
      <c r="I78" s="60">
        <f>H78*(Bonds!Z68/100)*(1/(1+(Bonds!F68/100)))</f>
        <v>-8.7944147083206942E-4</v>
      </c>
      <c r="J78" s="60">
        <f>-H78*Bonds!$AS$8</f>
        <v>-0.74000409771626219</v>
      </c>
      <c r="K78" s="60">
        <f t="shared" si="5"/>
        <v>-2.3400984266411946</v>
      </c>
    </row>
    <row r="79" spans="1:11">
      <c r="A79" s="193">
        <v>43035</v>
      </c>
      <c r="B79" s="7">
        <f>EXP(-1*B$9*'Yield curve'!B72/100)</f>
        <v>0.92774348632855286</v>
      </c>
      <c r="C79" s="7">
        <f>EXP(-1*C$9*'Yield curve'!C72/100)</f>
        <v>0.86105232848144775</v>
      </c>
      <c r="D79" s="7">
        <f>EXP(-1*D$9*'Yield curve'!D72/100)</f>
        <v>0.79899547225230294</v>
      </c>
      <c r="E79" s="7">
        <f>EXP(-1*E$9*'Yield curve'!E72/100)</f>
        <v>0.74111460724335099</v>
      </c>
      <c r="F79" s="60">
        <f>EXP(-1*F$9*'Yield curve'!F72/100)</f>
        <v>0.68728927879097224</v>
      </c>
      <c r="G79" s="60">
        <f t="shared" si="3"/>
        <v>78.769415811838797</v>
      </c>
      <c r="H79" s="60">
        <f t="shared" si="4"/>
        <v>4.7259965561021415</v>
      </c>
      <c r="I79" s="60">
        <f>H79*(Bonds!Z69/100)*(1/(1+(Bonds!F69/100)))</f>
        <v>1.7585103464566121E-3</v>
      </c>
      <c r="J79" s="60">
        <f>-H79*Bonds!$AS$8</f>
        <v>-0.73998500963566116</v>
      </c>
      <c r="K79" s="60">
        <f t="shared" si="5"/>
        <v>-2.3400380648303343</v>
      </c>
    </row>
    <row r="80" spans="1:11">
      <c r="A80" s="193">
        <v>43034</v>
      </c>
      <c r="B80" s="7">
        <f>EXP(-1*B$9*'Yield curve'!B73/100)</f>
        <v>0.92802185112708346</v>
      </c>
      <c r="C80" s="7">
        <f>EXP(-1*C$9*'Yield curve'!C73/100)</f>
        <v>0.86225864596652946</v>
      </c>
      <c r="D80" s="7">
        <f>EXP(-1*D$9*'Yield curve'!D73/100)</f>
        <v>0.8006751257629463</v>
      </c>
      <c r="E80" s="7">
        <f>EXP(-1*E$9*'Yield curve'!E73/100)</f>
        <v>0.74274685419259101</v>
      </c>
      <c r="F80" s="60">
        <f>EXP(-1*F$9*'Yield curve'!F73/100)</f>
        <v>0.68866523284395575</v>
      </c>
      <c r="G80" s="60">
        <f t="shared" si="3"/>
        <v>78.922442559128342</v>
      </c>
      <c r="H80" s="60">
        <f t="shared" si="4"/>
        <v>4.726219812518754</v>
      </c>
      <c r="I80" s="60">
        <f>H80*(Bonds!Z70/100)*(1/(1+(Bonds!F70/100)))</f>
        <v>4.3981200563173768E-4</v>
      </c>
      <c r="J80" s="60">
        <f>-H80*Bonds!$AS$8</f>
        <v>-0.74001996658064351</v>
      </c>
      <c r="K80" s="60">
        <f t="shared" si="5"/>
        <v>-2.3401486083965199</v>
      </c>
    </row>
    <row r="81" spans="1:11">
      <c r="A81" s="193">
        <v>43033</v>
      </c>
      <c r="B81" s="7">
        <f>EXP(-1*B$9*'Yield curve'!B74/100)</f>
        <v>0.92811465795246018</v>
      </c>
      <c r="C81" s="7">
        <f>EXP(-1*C$9*'Yield curve'!C74/100)</f>
        <v>0.86225864596652946</v>
      </c>
      <c r="D81" s="7">
        <f>EXP(-1*D$9*'Yield curve'!D74/100)</f>
        <v>0.80091536433465915</v>
      </c>
      <c r="E81" s="7">
        <f>EXP(-1*E$9*'Yield curve'!E74/100)</f>
        <v>0.74304401236193984</v>
      </c>
      <c r="F81" s="60">
        <f>EXP(-1*F$9*'Yield curve'!F74/100)</f>
        <v>0.68900965155788085</v>
      </c>
      <c r="G81" s="60">
        <f t="shared" si="3"/>
        <v>78.959320986221769</v>
      </c>
      <c r="H81" s="60">
        <f t="shared" si="4"/>
        <v>4.7263113080642798</v>
      </c>
      <c r="I81" s="60">
        <f>H81*(Bonds!Z71/100)*(1/(1+(Bonds!F71/100)))</f>
        <v>1.3195843577657473E-3</v>
      </c>
      <c r="J81" s="60">
        <f>-H81*Bonds!$AS$8</f>
        <v>-0.74003429272991883</v>
      </c>
      <c r="K81" s="60">
        <f t="shared" si="5"/>
        <v>-2.3401939116583295</v>
      </c>
    </row>
    <row r="82" spans="1:11">
      <c r="A82" s="193">
        <v>43032</v>
      </c>
      <c r="B82" s="7">
        <f>EXP(-1*B$9*'Yield curve'!B75/100)</f>
        <v>0.92802185112708346</v>
      </c>
      <c r="C82" s="7">
        <f>EXP(-1*C$9*'Yield curve'!C75/100)</f>
        <v>0.86208621148135944</v>
      </c>
      <c r="D82" s="7">
        <f>EXP(-1*D$9*'Yield curve'!D75/100)</f>
        <v>0.8006751257629463</v>
      </c>
      <c r="E82" s="7">
        <f>EXP(-1*E$9*'Yield curve'!E75/100)</f>
        <v>0.74334128941833222</v>
      </c>
      <c r="F82" s="60">
        <f>EXP(-1*F$9*'Yield curve'!F75/100)</f>
        <v>0.69004394155878901</v>
      </c>
      <c r="G82" s="60">
        <f t="shared" si="3"/>
        <v>79.064815204250181</v>
      </c>
      <c r="H82" s="60">
        <f t="shared" si="4"/>
        <v>4.7267103718142884</v>
      </c>
      <c r="I82" s="60">
        <f>H82*(Bonds!Z72/100)*(1/(1+(Bonds!F72/100)))</f>
        <v>8.8004289179187986E-4</v>
      </c>
      <c r="J82" s="60">
        <f>-H82*Bonds!$AS$8</f>
        <v>-0.74009677715820599</v>
      </c>
      <c r="K82" s="60">
        <f t="shared" si="5"/>
        <v>-2.3403915047700101</v>
      </c>
    </row>
    <row r="83" spans="1:11">
      <c r="A83" s="193">
        <v>43031</v>
      </c>
      <c r="B83" s="7">
        <f>EXP(-1*B$9*'Yield curve'!B76/100)</f>
        <v>0.92848597807471467</v>
      </c>
      <c r="C83" s="7">
        <f>EXP(-1*C$9*'Yield curve'!C76/100)</f>
        <v>0.86277615639171168</v>
      </c>
      <c r="D83" s="7">
        <f>EXP(-1*D$9*'Yield curve'!D76/100)</f>
        <v>0.80139605774686284</v>
      </c>
      <c r="E83" s="7">
        <f>EXP(-1*E$9*'Yield curve'!E76/100)</f>
        <v>0.74408500250231646</v>
      </c>
      <c r="F83" s="60">
        <f>EXP(-1*F$9*'Yield curve'!F76/100)</f>
        <v>0.69073433063735468</v>
      </c>
      <c r="G83" s="60">
        <f t="shared" si="3"/>
        <v>79.14212687711786</v>
      </c>
      <c r="H83" s="60">
        <f t="shared" si="4"/>
        <v>4.7267842727774001</v>
      </c>
      <c r="I83" s="60">
        <f>H83*(Bonds!Z73/100)*(1/(1+(Bonds!F73/100)))</f>
        <v>-4.4011026748391985E-4</v>
      </c>
      <c r="J83" s="60">
        <f>-H83*Bonds!$AS$8</f>
        <v>-0.74010834839069661</v>
      </c>
      <c r="K83" s="60">
        <f t="shared" si="5"/>
        <v>-2.3404280962200161</v>
      </c>
    </row>
    <row r="84" spans="1:11">
      <c r="A84" s="193">
        <v>43028</v>
      </c>
      <c r="B84" s="7">
        <f>EXP(-1*B$9*'Yield curve'!B77/100)</f>
        <v>0.9283002994475813</v>
      </c>
      <c r="C84" s="7">
        <f>EXP(-1*C$9*'Yield curve'!C77/100)</f>
        <v>0.86260361841480615</v>
      </c>
      <c r="D84" s="7">
        <f>EXP(-1*D$9*'Yield curve'!D77/100)</f>
        <v>0.80163651263061608</v>
      </c>
      <c r="E84" s="7">
        <f>EXP(-1*E$9*'Yield curve'!E77/100)</f>
        <v>0.74408500250231646</v>
      </c>
      <c r="F84" s="60">
        <f>EXP(-1*F$9*'Yield curve'!F77/100)</f>
        <v>0.69038904979943883</v>
      </c>
      <c r="G84" s="60">
        <f t="shared" si="3"/>
        <v>79.10644118693078</v>
      </c>
      <c r="H84" s="60">
        <f t="shared" si="4"/>
        <v>4.7266856544474694</v>
      </c>
      <c r="I84" s="60">
        <f>H84*(Bonds!Z74/100)*(1/(1+(Bonds!F74/100)))</f>
        <v>1.3201803336134925E-3</v>
      </c>
      <c r="J84" s="60">
        <f>-H84*Bonds!$AS$8</f>
        <v>-0.74009290697321828</v>
      </c>
      <c r="K84" s="60">
        <f t="shared" si="5"/>
        <v>-2.340379266170483</v>
      </c>
    </row>
    <row r="85" spans="1:11">
      <c r="A85" s="193">
        <v>43027</v>
      </c>
      <c r="B85" s="7">
        <f>EXP(-1*B$9*'Yield curve'!B78/100)</f>
        <v>0.92839313411918234</v>
      </c>
      <c r="C85" s="7">
        <f>EXP(-1*C$9*'Yield curve'!C78/100)</f>
        <v>0.86277615639171168</v>
      </c>
      <c r="D85" s="7">
        <f>EXP(-1*D$9*'Yield curve'!D78/100)</f>
        <v>0.80187703966165591</v>
      </c>
      <c r="E85" s="7">
        <f>EXP(-1*E$9*'Yield curve'!E78/100)</f>
        <v>0.744680508675027</v>
      </c>
      <c r="F85" s="60">
        <f>EXP(-1*F$9*'Yield curve'!F78/100)</f>
        <v>0.69142541045030848</v>
      </c>
      <c r="G85" s="60">
        <f t="shared" si="3"/>
        <v>79.215421668275567</v>
      </c>
      <c r="H85" s="60">
        <f t="shared" si="4"/>
        <v>4.7269996355673465</v>
      </c>
      <c r="I85" s="60">
        <f>H85*(Bonds!Z75/100)*(1/(1+(Bonds!F75/100)))</f>
        <v>-4.4021229610423222E-4</v>
      </c>
      <c r="J85" s="60">
        <f>-H85*Bonds!$AS$8</f>
        <v>-0.74014206937087546</v>
      </c>
      <c r="K85" s="60">
        <f t="shared" si="5"/>
        <v>-2.3405347313223146</v>
      </c>
    </row>
    <row r="86" spans="1:11">
      <c r="A86" s="193">
        <v>43026</v>
      </c>
      <c r="B86" s="7">
        <f>EXP(-1*B$9*'Yield curve'!B79/100)</f>
        <v>0.92820747405898341</v>
      </c>
      <c r="C86" s="7">
        <f>EXP(-1*C$9*'Yield curve'!C79/100)</f>
        <v>0.86277615639171168</v>
      </c>
      <c r="D86" s="7">
        <f>EXP(-1*D$9*'Yield curve'!D79/100)</f>
        <v>0.80187703966165591</v>
      </c>
      <c r="E86" s="7">
        <f>EXP(-1*E$9*'Yield curve'!E79/100)</f>
        <v>0.74453158746590942</v>
      </c>
      <c r="F86" s="60">
        <f>EXP(-1*F$9*'Yield curve'!F79/100)</f>
        <v>0.69107978415885685</v>
      </c>
      <c r="G86" s="60">
        <f t="shared" si="3"/>
        <v>79.179158520228484</v>
      </c>
      <c r="H86" s="60">
        <f t="shared" si="4"/>
        <v>4.7269027546563738</v>
      </c>
      <c r="I86" s="60">
        <f>H86*(Bonds!Z76/100)*(1/(1+(Bonds!F76/100)))</f>
        <v>-1.7606491310760322E-3</v>
      </c>
      <c r="J86" s="60">
        <f>-H86*Bonds!$AS$8</f>
        <v>-0.74012689999421832</v>
      </c>
      <c r="K86" s="60">
        <f t="shared" si="5"/>
        <v>-2.3404867615413929</v>
      </c>
    </row>
    <row r="87" spans="1:11">
      <c r="A87" s="193">
        <v>43025</v>
      </c>
      <c r="B87" s="7">
        <f>EXP(-1*B$9*'Yield curve'!B80/100)</f>
        <v>0.92802185112708346</v>
      </c>
      <c r="C87" s="7">
        <f>EXP(-1*C$9*'Yield curve'!C80/100)</f>
        <v>0.86243111494204538</v>
      </c>
      <c r="D87" s="7">
        <f>EXP(-1*D$9*'Yield curve'!D80/100)</f>
        <v>0.8011556749887554</v>
      </c>
      <c r="E87" s="7">
        <f>EXP(-1*E$9*'Yield curve'!E80/100)</f>
        <v>0.74348997254403282</v>
      </c>
      <c r="F87" s="60">
        <f>EXP(-1*F$9*'Yield curve'!F80/100)</f>
        <v>0.68969900582912824</v>
      </c>
      <c r="G87" s="60">
        <f t="shared" si="3"/>
        <v>79.031894631490445</v>
      </c>
      <c r="H87" s="60">
        <f t="shared" si="4"/>
        <v>4.7265286973010472</v>
      </c>
      <c r="I87" s="60">
        <f>H87*(Bonds!Z77/100)*(1/(1+(Bonds!F77/100)))</f>
        <v>1.3198907280929761E-3</v>
      </c>
      <c r="J87" s="60">
        <f>-H87*Bonds!$AS$8</f>
        <v>-0.74006833100619651</v>
      </c>
      <c r="K87" s="60">
        <f t="shared" si="5"/>
        <v>-2.3403015501389928</v>
      </c>
    </row>
    <row r="88" spans="1:11">
      <c r="A88" s="193">
        <v>43024</v>
      </c>
      <c r="B88" s="7">
        <f>EXP(-1*B$9*'Yield curve'!B81/100)</f>
        <v>0.92820747405898341</v>
      </c>
      <c r="C88" s="7">
        <f>EXP(-1*C$9*'Yield curve'!C81/100)</f>
        <v>0.86277615639171168</v>
      </c>
      <c r="D88" s="7">
        <f>EXP(-1*D$9*'Yield curve'!D81/100)</f>
        <v>0.80163651263061608</v>
      </c>
      <c r="E88" s="7">
        <f>EXP(-1*E$9*'Yield curve'!E81/100)</f>
        <v>0.74423383438550916</v>
      </c>
      <c r="F88" s="60">
        <f>EXP(-1*F$9*'Yield curve'!F81/100)</f>
        <v>0.69073433063735468</v>
      </c>
      <c r="G88" s="60">
        <f t="shared" si="3"/>
        <v>79.1424038339959</v>
      </c>
      <c r="H88" s="60">
        <f t="shared" si="4"/>
        <v>4.7268005264535971</v>
      </c>
      <c r="I88" s="60">
        <f>H88*(Bonds!Z78/100)*(1/(1+(Bonds!F78/100)))</f>
        <v>1.7604471234464064E-3</v>
      </c>
      <c r="J88" s="60">
        <f>-H88*Bonds!$AS$8</f>
        <v>-0.74011089335165758</v>
      </c>
      <c r="K88" s="60">
        <f t="shared" si="5"/>
        <v>-2.3404361440932089</v>
      </c>
    </row>
    <row r="89" spans="1:11">
      <c r="A89" s="193">
        <v>43021</v>
      </c>
      <c r="B89" s="7">
        <f>EXP(-1*B$9*'Yield curve'!B82/100)</f>
        <v>0.92802185112708346</v>
      </c>
      <c r="C89" s="7">
        <f>EXP(-1*C$9*'Yield curve'!C82/100)</f>
        <v>0.86294872887966356</v>
      </c>
      <c r="D89" s="7">
        <f>EXP(-1*D$9*'Yield curve'!D82/100)</f>
        <v>0.80235831025219195</v>
      </c>
      <c r="E89" s="7">
        <f>EXP(-1*E$9*'Yield curve'!E82/100)</f>
        <v>0.74527649144328867</v>
      </c>
      <c r="F89" s="60">
        <f>EXP(-1*F$9*'Yield curve'!F82/100)</f>
        <v>0.69211718168873038</v>
      </c>
      <c r="G89" s="60">
        <f t="shared" si="3"/>
        <v>79.288524577350429</v>
      </c>
      <c r="H89" s="60">
        <f t="shared" si="4"/>
        <v>4.7272327001539942</v>
      </c>
      <c r="I89" s="60">
        <f>H89*(Bonds!Z79/100)*(1/(1+(Bonds!F79/100)))</f>
        <v>-4.4031601156425986E-4</v>
      </c>
      <c r="J89" s="60">
        <f>-H89*Bonds!$AS$8</f>
        <v>-0.74017856205519061</v>
      </c>
      <c r="K89" s="60">
        <f t="shared" si="5"/>
        <v>-2.340650131322684</v>
      </c>
    </row>
    <row r="90" spans="1:11">
      <c r="A90" s="193">
        <v>43020</v>
      </c>
      <c r="B90" s="7">
        <f>EXP(-1*B$9*'Yield curve'!B83/100)</f>
        <v>0.92718700719718949</v>
      </c>
      <c r="C90" s="7">
        <f>EXP(-1*C$9*'Yield curve'!C83/100)</f>
        <v>0.86191381147963808</v>
      </c>
      <c r="D90" s="7">
        <f>EXP(-1*D$9*'Yield curve'!D83/100)</f>
        <v>0.8011556749887554</v>
      </c>
      <c r="E90" s="7">
        <f>EXP(-1*E$9*'Yield curve'!E83/100)</f>
        <v>0.74438269603805529</v>
      </c>
      <c r="F90" s="60">
        <f>EXP(-1*F$9*'Yield curve'!F83/100)</f>
        <v>0.69177120959811644</v>
      </c>
      <c r="G90" s="60">
        <f t="shared" si="3"/>
        <v>79.243146958066035</v>
      </c>
      <c r="H90" s="60">
        <f t="shared" si="4"/>
        <v>4.7273838861480355</v>
      </c>
      <c r="I90" s="60">
        <f>H90*(Bonds!Z80/100)*(1/(1+(Bonds!F80/100)))</f>
        <v>-2.6417344991047803E-3</v>
      </c>
      <c r="J90" s="60">
        <f>-H90*Bonds!$AS$8</f>
        <v>-0.7402022343892537</v>
      </c>
      <c r="K90" s="60">
        <f t="shared" si="5"/>
        <v>-2.3407249898158557</v>
      </c>
    </row>
    <row r="91" spans="1:11">
      <c r="A91" s="193">
        <v>43019</v>
      </c>
      <c r="B91" s="7">
        <f>EXP(-1*B$9*'Yield curve'!B84/100)</f>
        <v>0.92755795618491998</v>
      </c>
      <c r="C91" s="7">
        <f>EXP(-1*C$9*'Yield curve'!C84/100)</f>
        <v>0.86225864596652946</v>
      </c>
      <c r="D91" s="7">
        <f>EXP(-1*D$9*'Yield curve'!D84/100)</f>
        <v>0.80091536433465915</v>
      </c>
      <c r="E91" s="7">
        <f>EXP(-1*E$9*'Yield curve'!E84/100)</f>
        <v>0.74334128941833222</v>
      </c>
      <c r="F91" s="60">
        <f>EXP(-1*F$9*'Yield curve'!F84/100)</f>
        <v>0.68969900582912824</v>
      </c>
      <c r="G91" s="60">
        <f t="shared" si="3"/>
        <v>79.029331237246751</v>
      </c>
      <c r="H91" s="60">
        <f t="shared" si="4"/>
        <v>4.7266148009407098</v>
      </c>
      <c r="I91" s="60">
        <f>H91*(Bonds!Z81/100)*(1/(1+(Bonds!F81/100)))</f>
        <v>-2.1998579544544247E-3</v>
      </c>
      <c r="J91" s="60">
        <f>-H91*Bonds!$AS$8</f>
        <v>-0.74008181290400765</v>
      </c>
      <c r="K91" s="60">
        <f t="shared" si="5"/>
        <v>-2.3403441836432579</v>
      </c>
    </row>
    <row r="92" spans="1:11">
      <c r="A92" s="193">
        <v>43018</v>
      </c>
      <c r="B92" s="7">
        <f>EXP(-1*B$9*'Yield curve'!B85/100)</f>
        <v>0.92746520502693663</v>
      </c>
      <c r="C92" s="7">
        <f>EXP(-1*C$9*'Yield curve'!C85/100)</f>
        <v>0.86191381147963808</v>
      </c>
      <c r="D92" s="7">
        <f>EXP(-1*D$9*'Yield curve'!D85/100)</f>
        <v>0.8001948647801912</v>
      </c>
      <c r="E92" s="7">
        <f>EXP(-1*E$9*'Yield curve'!E85/100)</f>
        <v>0.74215289432486187</v>
      </c>
      <c r="F92" s="60">
        <f>EXP(-1*F$9*'Yield curve'!F85/100)</f>
        <v>0.68797691182897935</v>
      </c>
      <c r="G92" s="60">
        <f t="shared" si="3"/>
        <v>78.846950401499456</v>
      </c>
      <c r="H92" s="60">
        <f t="shared" si="4"/>
        <v>4.726110368427527</v>
      </c>
      <c r="I92" s="60">
        <f>H92*(Bonds!Z82/100)*(1/(1+(Bonds!F82/100)))</f>
        <v>-2.198599910879936E-3</v>
      </c>
      <c r="J92" s="60">
        <f>-H92*Bonds!$AS$8</f>
        <v>-0.74000283009187551</v>
      </c>
      <c r="K92" s="60">
        <f t="shared" si="5"/>
        <v>-2.3400944180609149</v>
      </c>
    </row>
    <row r="93" spans="1:11">
      <c r="A93" s="193">
        <v>43017</v>
      </c>
      <c r="B93" s="7">
        <f>EXP(-1*B$9*'Yield curve'!B86/100)</f>
        <v>0.92727973053399881</v>
      </c>
      <c r="C93" s="7">
        <f>EXP(-1*C$9*'Yield curve'!C86/100)</f>
        <v>0.86088013523564999</v>
      </c>
      <c r="D93" s="7">
        <f>EXP(-1*D$9*'Yield curve'!D86/100)</f>
        <v>0.79875580956182834</v>
      </c>
      <c r="E93" s="7">
        <f>EXP(-1*E$9*'Yield curve'!E86/100)</f>
        <v>0.74052195265100151</v>
      </c>
      <c r="F93" s="60">
        <f>EXP(-1*F$9*'Yield curve'!F86/100)</f>
        <v>0.68625911768676906</v>
      </c>
      <c r="G93" s="60">
        <f t="shared" si="3"/>
        <v>78.660153632850026</v>
      </c>
      <c r="H93" s="60">
        <f t="shared" si="4"/>
        <v>4.7257253990407406</v>
      </c>
      <c r="I93" s="60">
        <f>H93*(Bonds!Z83/100)*(1/(1+(Bonds!F83/100)))</f>
        <v>8.7895943439800055E-4</v>
      </c>
      <c r="J93" s="60">
        <f>-H93*Bonds!$AS$8</f>
        <v>-0.73994255252459229</v>
      </c>
      <c r="K93" s="60">
        <f t="shared" si="5"/>
        <v>-2.3399038036564859</v>
      </c>
    </row>
    <row r="94" spans="1:11">
      <c r="A94" s="193">
        <v>43014</v>
      </c>
      <c r="B94" s="7">
        <f>EXP(-1*B$9*'Yield curve'!B87/100)</f>
        <v>0.92718700719718949</v>
      </c>
      <c r="C94" s="7">
        <f>EXP(-1*C$9*'Yield curve'!C87/100)</f>
        <v>0.86105232848144775</v>
      </c>
      <c r="D94" s="7">
        <f>EXP(-1*D$9*'Yield curve'!D87/100)</f>
        <v>0.79899547225230294</v>
      </c>
      <c r="E94" s="7">
        <f>EXP(-1*E$9*'Yield curve'!E87/100)</f>
        <v>0.74096639914320639</v>
      </c>
      <c r="F94" s="60">
        <f>EXP(-1*F$9*'Yield curve'!F87/100)</f>
        <v>0.68694572004841992</v>
      </c>
      <c r="G94" s="60">
        <f t="shared" si="3"/>
        <v>78.732439322648403</v>
      </c>
      <c r="H94" s="60">
        <f t="shared" si="4"/>
        <v>4.7259432569302433</v>
      </c>
      <c r="I94" s="60">
        <f>H94*(Bonds!Z84/100)*(1/(1+(Bonds!F84/100)))</f>
        <v>0</v>
      </c>
      <c r="J94" s="60">
        <f>-H94*Bonds!$AS$8</f>
        <v>-0.73997666418137176</v>
      </c>
      <c r="K94" s="60">
        <f t="shared" si="5"/>
        <v>-2.340011674186671</v>
      </c>
    </row>
    <row r="95" spans="1:11">
      <c r="A95" s="193">
        <v>43013</v>
      </c>
      <c r="B95" s="7">
        <f>EXP(-1*B$9*'Yield curve'!B88/100)</f>
        <v>0.92727973053399881</v>
      </c>
      <c r="C95" s="7">
        <f>EXP(-1*C$9*'Yield curve'!C88/100)</f>
        <v>0.86105232848144775</v>
      </c>
      <c r="D95" s="7">
        <f>EXP(-1*D$9*'Yield curve'!D88/100)</f>
        <v>0.79899547225230294</v>
      </c>
      <c r="E95" s="7">
        <f>EXP(-1*E$9*'Yield curve'!E88/100)</f>
        <v>0.74096639914320639</v>
      </c>
      <c r="F95" s="60">
        <f>EXP(-1*F$9*'Yield curve'!F88/100)</f>
        <v>0.68694572004841992</v>
      </c>
      <c r="G95" s="60">
        <f t="shared" si="3"/>
        <v>78.732671130990425</v>
      </c>
      <c r="H95" s="60">
        <f t="shared" si="4"/>
        <v>4.7259322868371871</v>
      </c>
      <c r="I95" s="60">
        <f>H95*(Bonds!Z85/100)*(1/(1+(Bonds!F85/100)))</f>
        <v>-1.758322867393616E-3</v>
      </c>
      <c r="J95" s="60">
        <f>-H95*Bonds!$AS$8</f>
        <v>-0.7399749465109674</v>
      </c>
      <c r="K95" s="60">
        <f t="shared" si="5"/>
        <v>-2.3400062424359236</v>
      </c>
    </row>
    <row r="96" spans="1:11">
      <c r="A96" s="193">
        <v>43012</v>
      </c>
      <c r="B96" s="7">
        <f>EXP(-1*B$9*'Yield curve'!B89/100)</f>
        <v>0.92709429313225034</v>
      </c>
      <c r="C96" s="7">
        <f>EXP(-1*C$9*'Yield curve'!C89/100)</f>
        <v>0.86019170653565769</v>
      </c>
      <c r="D96" s="7">
        <f>EXP(-1*D$9*'Yield curve'!D89/100)</f>
        <v>0.79779787746456432</v>
      </c>
      <c r="E96" s="7">
        <f>EXP(-1*E$9*'Yield curve'!E89/100)</f>
        <v>0.73963385927041991</v>
      </c>
      <c r="F96" s="60">
        <f>EXP(-1*F$9*'Yield curve'!F89/100)</f>
        <v>0.68557320158429325</v>
      </c>
      <c r="G96" s="60">
        <f t="shared" si="3"/>
        <v>78.583047503397282</v>
      </c>
      <c r="H96" s="60">
        <f t="shared" si="4"/>
        <v>4.7256347844628097</v>
      </c>
      <c r="I96" s="60">
        <f>H96*(Bonds!Z86/100)*(1/(1+(Bonds!F86/100)))</f>
        <v>-1.7575582647932364E-3</v>
      </c>
      <c r="J96" s="60">
        <f>-H96*Bonds!$AS$8</f>
        <v>-0.73992836431507347</v>
      </c>
      <c r="K96" s="60">
        <f t="shared" si="5"/>
        <v>-2.3398589365984868</v>
      </c>
    </row>
    <row r="97" spans="1:11">
      <c r="A97" s="193">
        <v>43011</v>
      </c>
      <c r="B97" s="7">
        <f>EXP(-1*B$9*'Yield curve'!B90/100)</f>
        <v>0.92672352957265292</v>
      </c>
      <c r="C97" s="7">
        <f>EXP(-1*C$9*'Yield curve'!C90/100)</f>
        <v>0.85933194478164587</v>
      </c>
      <c r="D97" s="7">
        <f>EXP(-1*D$9*'Yield curve'!D90/100)</f>
        <v>0.79684109419638172</v>
      </c>
      <c r="E97" s="7">
        <f>EXP(-1*E$9*'Yield curve'!E90/100)</f>
        <v>0.73845139132220561</v>
      </c>
      <c r="F97" s="60">
        <f>EXP(-1*F$9*'Yield curve'!F90/100)</f>
        <v>0.68420342541388712</v>
      </c>
      <c r="G97" s="60">
        <f t="shared" si="3"/>
        <v>78.434221004605646</v>
      </c>
      <c r="H97" s="60">
        <f t="shared" si="4"/>
        <v>4.7253423498703286</v>
      </c>
      <c r="I97" s="60">
        <f>H97*(Bonds!Z87/100)*(1/(1+(Bonds!F87/100)))</f>
        <v>-4.3919902870807951E-4</v>
      </c>
      <c r="J97" s="60">
        <f>-H97*Bonds!$AS$8</f>
        <v>-0.73988257562010384</v>
      </c>
      <c r="K97" s="60">
        <f t="shared" si="5"/>
        <v>-2.3397141400312962</v>
      </c>
    </row>
    <row r="98" spans="1:11">
      <c r="A98" s="193">
        <v>43010</v>
      </c>
      <c r="B98" s="7">
        <f>EXP(-1*B$9*'Yield curve'!B91/100)</f>
        <v>0.92700158833825408</v>
      </c>
      <c r="C98" s="7">
        <f>EXP(-1*C$9*'Yield curve'!C91/100)</f>
        <v>0.85933194478164587</v>
      </c>
      <c r="D98" s="7">
        <f>EXP(-1*D$9*'Yield curve'!D91/100)</f>
        <v>0.79636313294257888</v>
      </c>
      <c r="E98" s="7">
        <f>EXP(-1*E$9*'Yield curve'!E91/100)</f>
        <v>0.73800845338208243</v>
      </c>
      <c r="F98" s="60">
        <f>EXP(-1*F$9*'Yield curve'!F91/100)</f>
        <v>0.68386140921235583</v>
      </c>
      <c r="G98" s="60">
        <f t="shared" si="3"/>
        <v>78.39755724287788</v>
      </c>
      <c r="H98" s="60">
        <f t="shared" si="4"/>
        <v>4.725223042336947</v>
      </c>
      <c r="I98" s="60">
        <f>H98*(Bonds!Z88/100)*(1/(1+(Bonds!F88/100)))</f>
        <v>1.3174413686812768E-3</v>
      </c>
      <c r="J98" s="60">
        <f>-H98*Bonds!$AS$8</f>
        <v>-0.73986389473762937</v>
      </c>
      <c r="K98" s="60">
        <f t="shared" si="5"/>
        <v>-2.3396550658939748</v>
      </c>
    </row>
    <row r="99" spans="1:11">
      <c r="A99" s="193">
        <v>43007</v>
      </c>
      <c r="B99" s="7">
        <f>EXP(-1*B$9*'Yield curve'!B92/100)</f>
        <v>0.92672352957265292</v>
      </c>
      <c r="C99" s="7">
        <f>EXP(-1*C$9*'Yield curve'!C92/100)</f>
        <v>0.85916009557818274</v>
      </c>
      <c r="D99" s="7">
        <f>EXP(-1*D$9*'Yield curve'!D92/100)</f>
        <v>0.79636313294257888</v>
      </c>
      <c r="E99" s="7">
        <f>EXP(-1*E$9*'Yield curve'!E92/100)</f>
        <v>0.73845139132220561</v>
      </c>
      <c r="F99" s="60">
        <f>EXP(-1*F$9*'Yield curve'!F92/100)</f>
        <v>0.68488797105507604</v>
      </c>
      <c r="G99" s="60">
        <f t="shared" si="3"/>
        <v>78.50276240668434</v>
      </c>
      <c r="H99" s="60">
        <f t="shared" si="4"/>
        <v>4.7256290161612542</v>
      </c>
      <c r="I99" s="60">
        <f>H99*(Bonds!Z89/100)*(1/(1+(Bonds!F89/100)))</f>
        <v>-2.1965366813057716E-3</v>
      </c>
      <c r="J99" s="60">
        <f>-H99*Bonds!$AS$8</f>
        <v>-0.73992746112849017</v>
      </c>
      <c r="K99" s="60">
        <f t="shared" si="5"/>
        <v>-2.3398560804717317</v>
      </c>
    </row>
    <row r="100" spans="1:11">
      <c r="A100" s="193">
        <v>43006</v>
      </c>
      <c r="B100" s="7">
        <f>EXP(-1*B$9*'Yield curve'!B93/100)</f>
        <v>0.92653820339997339</v>
      </c>
      <c r="C100" s="7">
        <f>EXP(-1*C$9*'Yield curve'!C93/100)</f>
        <v>0.85864475413872787</v>
      </c>
      <c r="D100" s="7">
        <f>EXP(-1*D$9*'Yield curve'!D93/100)</f>
        <v>0.79564672855326302</v>
      </c>
      <c r="E100" s="7">
        <f>EXP(-1*E$9*'Yield curve'!E93/100)</f>
        <v>0.7372708138099564</v>
      </c>
      <c r="F100" s="60">
        <f>EXP(-1*F$9*'Yield curve'!F93/100)</f>
        <v>0.68317788961989967</v>
      </c>
      <c r="G100" s="60">
        <f t="shared" si="3"/>
        <v>78.320984935794513</v>
      </c>
      <c r="H100" s="60">
        <f t="shared" si="4"/>
        <v>4.7251486509652763</v>
      </c>
      <c r="I100" s="60">
        <f>H100*(Bonds!Z90/100)*(1/(1+(Bonds!F90/100)))</f>
        <v>-1.3171757993770622E-3</v>
      </c>
      <c r="J100" s="60">
        <f>-H100*Bonds!$AS$8</f>
        <v>-0.73985224671816319</v>
      </c>
      <c r="K100" s="60">
        <f t="shared" si="5"/>
        <v>-2.3396182316222318</v>
      </c>
    </row>
    <row r="101" spans="1:11">
      <c r="A101" s="193">
        <v>43005</v>
      </c>
      <c r="B101" s="7">
        <f>EXP(-1*B$9*'Yield curve'!B94/100)</f>
        <v>0.92653820339997339</v>
      </c>
      <c r="C101" s="7">
        <f>EXP(-1*C$9*'Yield curve'!C94/100)</f>
        <v>0.85847304235965038</v>
      </c>
      <c r="D101" s="7">
        <f>EXP(-1*D$9*'Yield curve'!D94/100)</f>
        <v>0.79516948370390328</v>
      </c>
      <c r="E101" s="7">
        <f>EXP(-1*E$9*'Yield curve'!E94/100)</f>
        <v>0.73653391150870562</v>
      </c>
      <c r="F101" s="60">
        <f>EXP(-1*F$9*'Yield curve'!F94/100)</f>
        <v>0.68215389097645218</v>
      </c>
      <c r="G101" s="60">
        <f t="shared" si="3"/>
        <v>78.21256042751692</v>
      </c>
      <c r="H101" s="60">
        <f t="shared" si="4"/>
        <v>4.72483815986394</v>
      </c>
      <c r="I101" s="60">
        <f>H101*(Bonds!Z91/100)*(1/(1+(Bonds!F91/100)))</f>
        <v>2.6334443993668252E-3</v>
      </c>
      <c r="J101" s="60">
        <f>-H101*Bonds!$AS$8</f>
        <v>-0.73980363077909372</v>
      </c>
      <c r="K101" s="60">
        <f t="shared" si="5"/>
        <v>-2.3394644945241843</v>
      </c>
    </row>
    <row r="102" spans="1:11">
      <c r="A102" s="193">
        <v>43004</v>
      </c>
      <c r="B102" s="7">
        <f>EXP(-1*B$9*'Yield curve'!B95/100)</f>
        <v>0.92672352957265292</v>
      </c>
      <c r="C102" s="7">
        <f>EXP(-1*C$9*'Yield curve'!C95/100)</f>
        <v>0.85898828074112343</v>
      </c>
      <c r="D102" s="7">
        <f>EXP(-1*D$9*'Yield curve'!D95/100)</f>
        <v>0.79612425983545376</v>
      </c>
      <c r="E102" s="7">
        <f>EXP(-1*E$9*'Yield curve'!E95/100)</f>
        <v>0.73800845338208243</v>
      </c>
      <c r="F102" s="60">
        <f>EXP(-1*F$9*'Yield curve'!F95/100)</f>
        <v>0.68420342541388712</v>
      </c>
      <c r="G102" s="60">
        <f t="shared" si="3"/>
        <v>78.430462413751712</v>
      </c>
      <c r="H102" s="60">
        <f t="shared" si="4"/>
        <v>4.7254218683512255</v>
      </c>
      <c r="I102" s="60">
        <f>H102*(Bonds!Z92/100)*(1/(1+(Bonds!F92/100)))</f>
        <v>2.1960320979418201E-3</v>
      </c>
      <c r="J102" s="60">
        <f>-H102*Bonds!$AS$8</f>
        <v>-0.73989502642982286</v>
      </c>
      <c r="K102" s="60">
        <f t="shared" si="5"/>
        <v>-2.3397535129487217</v>
      </c>
    </row>
    <row r="103" spans="1:11">
      <c r="A103" s="193">
        <v>43003</v>
      </c>
      <c r="B103" s="7">
        <f>EXP(-1*B$9*'Yield curve'!B96/100)</f>
        <v>0.92727973053399881</v>
      </c>
      <c r="C103" s="7">
        <f>EXP(-1*C$9*'Yield curve'!C96/100)</f>
        <v>0.86019170653565769</v>
      </c>
      <c r="D103" s="7">
        <f>EXP(-1*D$9*'Yield curve'!D96/100)</f>
        <v>0.79779787746456432</v>
      </c>
      <c r="E103" s="7">
        <f>EXP(-1*E$9*'Yield curve'!E96/100)</f>
        <v>0.73978180083593736</v>
      </c>
      <c r="F103" s="60">
        <f>EXP(-1*F$9*'Yield curve'!F96/100)</f>
        <v>0.68591607389602016</v>
      </c>
      <c r="G103" s="60">
        <f t="shared" si="3"/>
        <v>78.619025362767474</v>
      </c>
      <c r="H103" s="60">
        <f t="shared" si="4"/>
        <v>4.7257320490266244</v>
      </c>
      <c r="I103" s="60">
        <f>H103*(Bonds!Z93/100)*(1/(1+(Bonds!F93/100)))</f>
        <v>4.3943946894425552E-4</v>
      </c>
      <c r="J103" s="60">
        <f>-H103*Bonds!$AS$8</f>
        <v>-0.73994359376315644</v>
      </c>
      <c r="K103" s="60">
        <f t="shared" si="5"/>
        <v>-2.3399070963419364</v>
      </c>
    </row>
    <row r="104" spans="1:11">
      <c r="A104" s="193">
        <v>43000</v>
      </c>
      <c r="B104" s="7">
        <f>EXP(-1*B$9*'Yield curve'!B97/100)</f>
        <v>0.92746520502693663</v>
      </c>
      <c r="C104" s="7">
        <f>EXP(-1*C$9*'Yield curve'!C97/100)</f>
        <v>0.86019170653565769</v>
      </c>
      <c r="D104" s="7">
        <f>EXP(-1*D$9*'Yield curve'!D97/100)</f>
        <v>0.79779787746456432</v>
      </c>
      <c r="E104" s="7">
        <f>EXP(-1*E$9*'Yield curve'!E97/100)</f>
        <v>0.73992977199272703</v>
      </c>
      <c r="F104" s="60">
        <f>EXP(-1*F$9*'Yield curve'!F97/100)</f>
        <v>0.68625911768676906</v>
      </c>
      <c r="G104" s="60">
        <f t="shared" si="3"/>
        <v>78.655020965443555</v>
      </c>
      <c r="H104" s="60">
        <f t="shared" si="4"/>
        <v>4.7258292808024827</v>
      </c>
      <c r="I104" s="60">
        <f>H104*(Bonds!Z94/100)*(1/(1+(Bonds!F94/100)))</f>
        <v>-8.789787558453236E-4</v>
      </c>
      <c r="J104" s="60">
        <f>-H104*Bonds!$AS$8</f>
        <v>-0.73995881807738129</v>
      </c>
      <c r="K104" s="60">
        <f t="shared" si="5"/>
        <v>-2.3399552398507009</v>
      </c>
    </row>
    <row r="105" spans="1:11">
      <c r="A105" s="193">
        <v>42999</v>
      </c>
      <c r="B105" s="7">
        <f>EXP(-1*B$9*'Yield curve'!B98/100)</f>
        <v>0.92700158833825408</v>
      </c>
      <c r="C105" s="7">
        <f>EXP(-1*C$9*'Yield curve'!C98/100)</f>
        <v>0.85933194478164587</v>
      </c>
      <c r="D105" s="7">
        <f>EXP(-1*D$9*'Yield curve'!D98/100)</f>
        <v>0.79684109419638172</v>
      </c>
      <c r="E105" s="7">
        <f>EXP(-1*E$9*'Yield curve'!E98/100)</f>
        <v>0.73904238880273576</v>
      </c>
      <c r="F105" s="60">
        <f>EXP(-1*F$9*'Yield curve'!F98/100)</f>
        <v>0.68557320158429325</v>
      </c>
      <c r="G105" s="60">
        <f t="shared" si="3"/>
        <v>78.576795702687605</v>
      </c>
      <c r="H105" s="60">
        <f t="shared" si="4"/>
        <v>4.7257865159867203</v>
      </c>
      <c r="I105" s="60">
        <f>H105*(Bonds!Z95/100)*(1/(1+(Bonds!F95/100)))</f>
        <v>2.1970183709840562E-3</v>
      </c>
      <c r="J105" s="60">
        <f>-H105*Bonds!$AS$8</f>
        <v>-0.73995212206687244</v>
      </c>
      <c r="K105" s="60">
        <f t="shared" si="5"/>
        <v>-2.3399340652062564</v>
      </c>
    </row>
    <row r="106" spans="1:11">
      <c r="A106" s="193">
        <v>42998</v>
      </c>
      <c r="B106" s="7">
        <f>EXP(-1*B$9*'Yield curve'!B99/100)</f>
        <v>0.92681620655938224</v>
      </c>
      <c r="C106" s="7">
        <f>EXP(-1*C$9*'Yield curve'!C99/100)</f>
        <v>0.85967574631528121</v>
      </c>
      <c r="D106" s="7">
        <f>EXP(-1*D$9*'Yield curve'!D99/100)</f>
        <v>0.79779787746456432</v>
      </c>
      <c r="E106" s="7">
        <f>EXP(-1*E$9*'Yield curve'!E99/100)</f>
        <v>0.74037386306992303</v>
      </c>
      <c r="F106" s="60">
        <f>EXP(-1*F$9*'Yield curve'!F99/100)</f>
        <v>0.68728927879097224</v>
      </c>
      <c r="G106" s="60">
        <f t="shared" si="3"/>
        <v>78.758810309597536</v>
      </c>
      <c r="H106" s="60">
        <f t="shared" si="4"/>
        <v>4.7263080267055617</v>
      </c>
      <c r="I106" s="60">
        <f>H106*(Bonds!Z96/100)*(1/(1+(Bonds!F96/100)))</f>
        <v>-1.3189696818713304E-3</v>
      </c>
      <c r="J106" s="60">
        <f>-H106*Bonds!$AS$8</f>
        <v>-0.740033778942777</v>
      </c>
      <c r="K106" s="60">
        <f t="shared" si="5"/>
        <v>-2.3401922869207286</v>
      </c>
    </row>
    <row r="107" spans="1:11">
      <c r="A107" s="193">
        <v>42997</v>
      </c>
      <c r="B107" s="7">
        <f>EXP(-1*B$9*'Yield curve'!B100/100)</f>
        <v>0.92672352957265292</v>
      </c>
      <c r="C107" s="7">
        <f>EXP(-1*C$9*'Yield curve'!C100/100)</f>
        <v>0.85916009557818274</v>
      </c>
      <c r="D107" s="7">
        <f>EXP(-1*D$9*'Yield curve'!D100/100)</f>
        <v>0.79708018238607592</v>
      </c>
      <c r="E107" s="7">
        <f>EXP(-1*E$9*'Yield curve'!E100/100)</f>
        <v>0.73948594729025685</v>
      </c>
      <c r="F107" s="60">
        <f>EXP(-1*F$9*'Yield curve'!F100/100)</f>
        <v>0.68625911768676906</v>
      </c>
      <c r="G107" s="60">
        <f t="shared" si="3"/>
        <v>78.64768394996176</v>
      </c>
      <c r="H107" s="60">
        <f t="shared" si="4"/>
        <v>4.7260561187481809</v>
      </c>
      <c r="I107" s="60">
        <f>H107*(Bonds!Z97/100)*(1/(1+(Bonds!F97/100)))</f>
        <v>-4.3951047323984748E-4</v>
      </c>
      <c r="J107" s="60">
        <f>-H107*Bonds!$AS$8</f>
        <v>-0.73999433580944907</v>
      </c>
      <c r="K107" s="60">
        <f t="shared" si="5"/>
        <v>-2.3400675567813587</v>
      </c>
    </row>
    <row r="108" spans="1:11">
      <c r="A108" s="193">
        <v>42996</v>
      </c>
      <c r="B108" s="7">
        <f>EXP(-1*B$9*'Yield curve'!B101/100)</f>
        <v>0.92672352957265292</v>
      </c>
      <c r="C108" s="7">
        <f>EXP(-1*C$9*'Yield curve'!C101/100)</f>
        <v>0.85916009557818274</v>
      </c>
      <c r="D108" s="7">
        <f>EXP(-1*D$9*'Yield curve'!D101/100)</f>
        <v>0.79684109419638172</v>
      </c>
      <c r="E108" s="7">
        <f>EXP(-1*E$9*'Yield curve'!E101/100)</f>
        <v>0.73919021206232949</v>
      </c>
      <c r="F108" s="60">
        <f>EXP(-1*F$9*'Yield curve'!F101/100)</f>
        <v>0.68591607389602016</v>
      </c>
      <c r="G108" s="60">
        <f t="shared" si="3"/>
        <v>78.611184902865944</v>
      </c>
      <c r="H108" s="60">
        <f t="shared" si="4"/>
        <v>4.7259535390502014</v>
      </c>
      <c r="I108" s="60">
        <f>H108*(Bonds!Z98/100)*(1/(1+(Bonds!F98/100)))</f>
        <v>8.789201300074969E-4</v>
      </c>
      <c r="J108" s="60">
        <f>-H108*Bonds!$AS$8</f>
        <v>-0.73997827413062711</v>
      </c>
      <c r="K108" s="60">
        <f t="shared" si="5"/>
        <v>-2.3400167652932353</v>
      </c>
    </row>
    <row r="109" spans="1:11">
      <c r="A109" s="193">
        <v>42993</v>
      </c>
      <c r="B109" s="7">
        <f>EXP(-1*B$9*'Yield curve'!B102/100)</f>
        <v>0.92681620655938224</v>
      </c>
      <c r="C109" s="7">
        <f>EXP(-1*C$9*'Yield curve'!C102/100)</f>
        <v>0.85881650026359557</v>
      </c>
      <c r="D109" s="7">
        <f>EXP(-1*D$9*'Yield curve'!D102/100)</f>
        <v>0.79660207772238656</v>
      </c>
      <c r="E109" s="7">
        <f>EXP(-1*E$9*'Yield curve'!E102/100)</f>
        <v>0.73933806488953191</v>
      </c>
      <c r="F109" s="60">
        <f>EXP(-1*F$9*'Yield curve'!F102/100)</f>
        <v>0.68660233304230112</v>
      </c>
      <c r="G109" s="60">
        <f t="shared" si="3"/>
        <v>78.680671260423111</v>
      </c>
      <c r="H109" s="60">
        <f t="shared" si="4"/>
        <v>4.7262270259857111</v>
      </c>
      <c r="I109" s="60">
        <f>H109*(Bonds!Z99/100)*(1/(1+(Bonds!F99/100)))</f>
        <v>-4.3956724572042694E-4</v>
      </c>
      <c r="J109" s="60">
        <f>-H109*Bonds!$AS$8</f>
        <v>-0.74002109604769928</v>
      </c>
      <c r="K109" s="60">
        <f t="shared" si="5"/>
        <v>-2.3401521800849583</v>
      </c>
    </row>
    <row r="110" spans="1:11">
      <c r="A110" s="193">
        <v>42992</v>
      </c>
      <c r="B110" s="7">
        <f>EXP(-1*B$9*'Yield curve'!B103/100)</f>
        <v>0.92635291428882216</v>
      </c>
      <c r="C110" s="7">
        <f>EXP(-1*C$9*'Yield curve'!C103/100)</f>
        <v>0.85864475413872787</v>
      </c>
      <c r="D110" s="7">
        <f>EXP(-1*D$9*'Yield curve'!D103/100)</f>
        <v>0.79636313294257888</v>
      </c>
      <c r="E110" s="7">
        <f>EXP(-1*E$9*'Yield curve'!E103/100)</f>
        <v>0.73904238880273576</v>
      </c>
      <c r="F110" s="60">
        <f>EXP(-1*F$9*'Yield curve'!F103/100)</f>
        <v>0.68625911768676906</v>
      </c>
      <c r="G110" s="60">
        <f t="shared" si="3"/>
        <v>78.642567538325991</v>
      </c>
      <c r="H110" s="60">
        <f t="shared" si="4"/>
        <v>4.7261942595509172</v>
      </c>
      <c r="I110" s="60">
        <f>H110*(Bonds!Z100/100)*(1/(1+(Bonds!F100/100)))</f>
        <v>0</v>
      </c>
      <c r="J110" s="60">
        <f>-H110*Bonds!$AS$8</f>
        <v>-0.74001596555928717</v>
      </c>
      <c r="K110" s="60">
        <f t="shared" si="5"/>
        <v>-2.3401359560560668</v>
      </c>
    </row>
    <row r="111" spans="1:11">
      <c r="A111" s="193">
        <v>42991</v>
      </c>
      <c r="B111" s="7">
        <f>EXP(-1*B$9*'Yield curve'!B104/100)</f>
        <v>0.92635291428882216</v>
      </c>
      <c r="C111" s="7">
        <f>EXP(-1*C$9*'Yield curve'!C104/100)</f>
        <v>0.85847304235965038</v>
      </c>
      <c r="D111" s="7">
        <f>EXP(-1*D$9*'Yield curve'!D104/100)</f>
        <v>0.79636313294257888</v>
      </c>
      <c r="E111" s="7">
        <f>EXP(-1*E$9*'Yield curve'!E104/100)</f>
        <v>0.73904238880273576</v>
      </c>
      <c r="F111" s="60">
        <f>EXP(-1*F$9*'Yield curve'!F104/100)</f>
        <v>0.68625911768676906</v>
      </c>
      <c r="G111" s="60">
        <f t="shared" si="3"/>
        <v>78.642138258878305</v>
      </c>
      <c r="H111" s="60">
        <f t="shared" si="4"/>
        <v>4.7262091408752545</v>
      </c>
      <c r="I111" s="60">
        <f>H111*(Bonds!Z101/100)*(1/(1+(Bonds!F101/100)))</f>
        <v>-4.3952470388497662E-4</v>
      </c>
      <c r="J111" s="60">
        <f>-H111*Bonds!$AS$8</f>
        <v>-0.7400182956407424</v>
      </c>
      <c r="K111" s="60">
        <f t="shared" si="5"/>
        <v>-2.3401433244205991</v>
      </c>
    </row>
    <row r="112" spans="1:11">
      <c r="A112" s="193">
        <v>42990</v>
      </c>
      <c r="B112" s="7">
        <f>EXP(-1*B$9*'Yield curve'!B105/100)</f>
        <v>0.92626028362900337</v>
      </c>
      <c r="C112" s="7">
        <f>EXP(-1*C$9*'Yield curve'!C105/100)</f>
        <v>0.85847304235965038</v>
      </c>
      <c r="D112" s="7">
        <f>EXP(-1*D$9*'Yield curve'!D105/100)</f>
        <v>0.79612425983545376</v>
      </c>
      <c r="E112" s="7">
        <f>EXP(-1*E$9*'Yield curve'!E105/100)</f>
        <v>0.73874683096272342</v>
      </c>
      <c r="F112" s="60">
        <f>EXP(-1*F$9*'Yield curve'!F105/100)</f>
        <v>0.68591607389602016</v>
      </c>
      <c r="G112" s="60">
        <f t="shared" si="3"/>
        <v>78.605408616309148</v>
      </c>
      <c r="H112" s="60">
        <f t="shared" si="4"/>
        <v>4.7261175864416956</v>
      </c>
      <c r="I112" s="60">
        <f>H112*(Bonds!Z102/100)*(1/(1+(Bonds!F102/100)))</f>
        <v>8.7895063910020546E-4</v>
      </c>
      <c r="J112" s="60">
        <f>-H112*Bonds!$AS$8</f>
        <v>-0.74000396027092252</v>
      </c>
      <c r="K112" s="60">
        <f t="shared" si="5"/>
        <v>-2.3400979920008673</v>
      </c>
    </row>
    <row r="113" spans="1:11">
      <c r="A113" s="193">
        <v>42989</v>
      </c>
      <c r="B113" s="7">
        <f>EXP(-1*B$9*'Yield curve'!B106/100)</f>
        <v>0.92626028362900337</v>
      </c>
      <c r="C113" s="7">
        <f>EXP(-1*C$9*'Yield curve'!C106/100)</f>
        <v>0.85847304235965038</v>
      </c>
      <c r="D113" s="7">
        <f>EXP(-1*D$9*'Yield curve'!D106/100)</f>
        <v>0.79636313294257888</v>
      </c>
      <c r="E113" s="7">
        <f>EXP(-1*E$9*'Yield curve'!E106/100)</f>
        <v>0.73919021206232949</v>
      </c>
      <c r="F113" s="60">
        <f>EXP(-1*F$9*'Yield curve'!F106/100)</f>
        <v>0.68660233304230112</v>
      </c>
      <c r="G113" s="60">
        <f t="shared" si="3"/>
        <v>78.677455814319771</v>
      </c>
      <c r="H113" s="60">
        <f t="shared" si="4"/>
        <v>4.7263391193066848</v>
      </c>
      <c r="I113" s="60">
        <f>H113*(Bonds!Z103/100)*(1/(1+(Bonds!F103/100)))</f>
        <v>0</v>
      </c>
      <c r="J113" s="60">
        <f>-H113*Bonds!$AS$8</f>
        <v>-0.74003864734639702</v>
      </c>
      <c r="K113" s="60">
        <f t="shared" si="5"/>
        <v>-2.3402076821647371</v>
      </c>
    </row>
    <row r="114" spans="1:11">
      <c r="A114" s="193">
        <v>42986</v>
      </c>
      <c r="B114" s="7">
        <f>EXP(-1*B$9*'Yield curve'!B107/100)</f>
        <v>0.92607505009624835</v>
      </c>
      <c r="C114" s="7">
        <f>EXP(-1*C$9*'Yield curve'!C107/100)</f>
        <v>0.85830136491949471</v>
      </c>
      <c r="D114" s="7">
        <f>EXP(-1*D$9*'Yield curve'!D107/100)</f>
        <v>0.79636313294257888</v>
      </c>
      <c r="E114" s="7">
        <f>EXP(-1*E$9*'Yield curve'!E107/100)</f>
        <v>0.73919021206232949</v>
      </c>
      <c r="F114" s="60">
        <f>EXP(-1*F$9*'Yield curve'!F107/100)</f>
        <v>0.68660233304230112</v>
      </c>
      <c r="G114" s="60">
        <f t="shared" si="3"/>
        <v>78.6765635368875</v>
      </c>
      <c r="H114" s="60">
        <f t="shared" si="4"/>
        <v>4.7263759248631372</v>
      </c>
      <c r="I114" s="60">
        <f>H114*(Bonds!Z104/100)*(1/(1+(Bonds!F104/100)))</f>
        <v>0</v>
      </c>
      <c r="J114" s="60">
        <f>-H114*Bonds!$AS$8</f>
        <v>-0.74004441027062318</v>
      </c>
      <c r="K114" s="60">
        <f t="shared" si="5"/>
        <v>-2.3402259061312747</v>
      </c>
    </row>
    <row r="115" spans="1:11">
      <c r="A115" s="193">
        <v>42985</v>
      </c>
      <c r="B115" s="7">
        <f>EXP(-1*B$9*'Yield curve'!B108/100)</f>
        <v>0.92607505009624835</v>
      </c>
      <c r="C115" s="7">
        <f>EXP(-1*C$9*'Yield curve'!C108/100)</f>
        <v>0.85830136491949471</v>
      </c>
      <c r="D115" s="7">
        <f>EXP(-1*D$9*'Yield curve'!D108/100)</f>
        <v>0.79612425983545376</v>
      </c>
      <c r="E115" s="7">
        <f>EXP(-1*E$9*'Yield curve'!E108/100)</f>
        <v>0.73904238880273576</v>
      </c>
      <c r="F115" s="60">
        <f>EXP(-1*F$9*'Yield curve'!F108/100)</f>
        <v>0.68660233304230112</v>
      </c>
      <c r="G115" s="60">
        <f t="shared" si="3"/>
        <v>78.675596795970705</v>
      </c>
      <c r="H115" s="60">
        <f t="shared" si="4"/>
        <v>4.7263924407860953</v>
      </c>
      <c r="I115" s="60">
        <f>H115*(Bonds!Z105/100)*(1/(1+(Bonds!F105/100)))</f>
        <v>0</v>
      </c>
      <c r="J115" s="60">
        <f>-H115*Bonds!$AS$8</f>
        <v>-0.7400469962935422</v>
      </c>
      <c r="K115" s="60">
        <f t="shared" si="5"/>
        <v>-2.3402340838537801</v>
      </c>
    </row>
    <row r="116" spans="1:11">
      <c r="A116" s="193">
        <v>42984</v>
      </c>
      <c r="B116" s="7">
        <f>EXP(-1*B$9*'Yield curve'!B109/100)</f>
        <v>0.92579726925042971</v>
      </c>
      <c r="C116" s="7">
        <f>EXP(-1*C$9*'Yield curve'!C109/100)</f>
        <v>0.85830136491949471</v>
      </c>
      <c r="D116" s="7">
        <f>EXP(-1*D$9*'Yield curve'!D109/100)</f>
        <v>0.79612425983545376</v>
      </c>
      <c r="E116" s="7">
        <f>EXP(-1*E$9*'Yield curve'!E109/100)</f>
        <v>0.73904238880273576</v>
      </c>
      <c r="F116" s="60">
        <f>EXP(-1*F$9*'Yield curve'!F109/100)</f>
        <v>0.68660233304230112</v>
      </c>
      <c r="G116" s="60">
        <f t="shared" si="3"/>
        <v>78.674902343856147</v>
      </c>
      <c r="H116" s="60">
        <f t="shared" si="4"/>
        <v>4.7264253331193942</v>
      </c>
      <c r="I116" s="60">
        <f>H116*(Bonds!Z106/100)*(1/(1+(Bonds!F106/100)))</f>
        <v>-2.6375141367853982E-3</v>
      </c>
      <c r="J116" s="60">
        <f>-H116*Bonds!$AS$8</f>
        <v>-0.74005214649483508</v>
      </c>
      <c r="K116" s="60">
        <f t="shared" si="5"/>
        <v>-2.3402503702202737</v>
      </c>
    </row>
    <row r="117" spans="1:11">
      <c r="A117" s="193">
        <v>42983</v>
      </c>
      <c r="B117" s="7">
        <f>EXP(-1*B$9*'Yield curve'!B110/100)</f>
        <v>0.9253344863211781</v>
      </c>
      <c r="C117" s="7">
        <f>EXP(-1*C$9*'Yield curve'!C110/100)</f>
        <v>0.85761499841076883</v>
      </c>
      <c r="D117" s="7">
        <f>EXP(-1*D$9*'Yield curve'!D110/100)</f>
        <v>0.79516948370390328</v>
      </c>
      <c r="E117" s="7">
        <f>EXP(-1*E$9*'Yield curve'!E110/100)</f>
        <v>0.73756578112501048</v>
      </c>
      <c r="F117" s="60">
        <f>EXP(-1*F$9*'Yield curve'!F110/100)</f>
        <v>0.68454561266627822</v>
      </c>
      <c r="G117" s="60">
        <f t="shared" si="3"/>
        <v>78.455137172195663</v>
      </c>
      <c r="H117" s="60">
        <f t="shared" si="4"/>
        <v>4.7258915094951108</v>
      </c>
      <c r="I117" s="60">
        <f>H117*(Bonds!Z107/100)*(1/(1+(Bonds!F107/100)))</f>
        <v>-3.0750363047467844E-3</v>
      </c>
      <c r="J117" s="60">
        <f>-H117*Bonds!$AS$8</f>
        <v>-0.73996856169423908</v>
      </c>
      <c r="K117" s="60">
        <f t="shared" si="5"/>
        <v>-2.3399860518726197</v>
      </c>
    </row>
    <row r="118" spans="1:11">
      <c r="A118" s="193">
        <v>42982</v>
      </c>
      <c r="B118" s="7">
        <f>EXP(-1*B$9*'Yield curve'!B111/100)</f>
        <v>0.92496442654353928</v>
      </c>
      <c r="C118" s="7">
        <f>EXP(-1*C$9*'Yield curve'!C111/100)</f>
        <v>0.85675781207695723</v>
      </c>
      <c r="D118" s="7">
        <f>EXP(-1*D$9*'Yield curve'!D111/100)</f>
        <v>0.79397762359690138</v>
      </c>
      <c r="E118" s="7">
        <f>EXP(-1*E$9*'Yield curve'!E111/100)</f>
        <v>0.73579774574142764</v>
      </c>
      <c r="F118" s="60">
        <f>EXP(-1*F$9*'Yield curve'!F111/100)</f>
        <v>0.68215389097645218</v>
      </c>
      <c r="G118" s="60">
        <f t="shared" si="3"/>
        <v>78.199517844983404</v>
      </c>
      <c r="H118" s="60">
        <f t="shared" si="4"/>
        <v>4.7252577646202338</v>
      </c>
      <c r="I118" s="60">
        <f>H118*(Bonds!Z108/100)*(1/(1+(Bonds!F108/100)))</f>
        <v>-1.3168391355188481E-3</v>
      </c>
      <c r="J118" s="60">
        <f>-H118*Bonds!$AS$8</f>
        <v>-0.73986933146802636</v>
      </c>
      <c r="K118" s="60">
        <f t="shared" si="5"/>
        <v>-2.3396722583450535</v>
      </c>
    </row>
    <row r="119" spans="1:11">
      <c r="A119" s="193">
        <v>42979</v>
      </c>
      <c r="B119" s="7">
        <f>EXP(-1*B$9*'Yield curve'!B112/100)</f>
        <v>0.92496442654353928</v>
      </c>
      <c r="C119" s="7">
        <f>EXP(-1*C$9*'Yield curve'!C112/100)</f>
        <v>0.85641517748361351</v>
      </c>
      <c r="D119" s="7">
        <f>EXP(-1*D$9*'Yield curve'!D112/100)</f>
        <v>0.79350137991013658</v>
      </c>
      <c r="E119" s="7">
        <f>EXP(-1*E$9*'Yield curve'!E112/100)</f>
        <v>0.7350623157719568</v>
      </c>
      <c r="F119" s="60">
        <f>EXP(-1*F$9*'Yield curve'!F112/100)</f>
        <v>0.68113142717954711</v>
      </c>
      <c r="G119" s="60">
        <f t="shared" si="3"/>
        <v>78.090829535176681</v>
      </c>
      <c r="H119" s="60">
        <f t="shared" si="4"/>
        <v>4.7249623174271944</v>
      </c>
      <c r="I119" s="60">
        <f>H119*(Bonds!Z109/100)*(1/(1+(Bonds!F109/100)))</f>
        <v>-8.7759329818486327E-4</v>
      </c>
      <c r="J119" s="60">
        <f>-H119*Bonds!$AS$8</f>
        <v>-0.73982307106741185</v>
      </c>
      <c r="K119" s="60">
        <f t="shared" si="5"/>
        <v>-2.3395259701136397</v>
      </c>
    </row>
    <row r="120" spans="1:11">
      <c r="A120" s="193">
        <v>42978</v>
      </c>
      <c r="B120" s="7">
        <f>EXP(-1*B$9*'Yield curve'!B113/100)</f>
        <v>0.92477945215628587</v>
      </c>
      <c r="C120" s="7">
        <f>EXP(-1*C$9*'Yield curve'!C113/100)</f>
        <v>0.85607267991670011</v>
      </c>
      <c r="D120" s="7">
        <f>EXP(-1*D$9*'Yield curve'!D113/100)</f>
        <v>0.79302542188387715</v>
      </c>
      <c r="E120" s="7">
        <f>EXP(-1*E$9*'Yield curve'!E113/100)</f>
        <v>0.73447450107656753</v>
      </c>
      <c r="F120" s="60">
        <f>EXP(-1*F$9*'Yield curve'!F113/100)</f>
        <v>0.68045063620458768</v>
      </c>
      <c r="G120" s="60">
        <f t="shared" si="3"/>
        <v>78.017070348553816</v>
      </c>
      <c r="H120" s="60">
        <f t="shared" si="4"/>
        <v>4.7248082645614629</v>
      </c>
      <c r="I120" s="60">
        <f>H120*(Bonds!Z110/100)*(1/(1+(Bonds!F110/100)))</f>
        <v>-2.1935043010963074E-3</v>
      </c>
      <c r="J120" s="60">
        <f>-H120*Bonds!$AS$8</f>
        <v>-0.73979894984557437</v>
      </c>
      <c r="K120" s="60">
        <f t="shared" si="5"/>
        <v>-2.3394496921126873</v>
      </c>
    </row>
    <row r="121" spans="1:11">
      <c r="A121" s="193">
        <v>42977</v>
      </c>
      <c r="B121" s="7">
        <f>EXP(-1*B$9*'Yield curve'!B114/100)</f>
        <v>0.92468697883481343</v>
      </c>
      <c r="C121" s="7">
        <f>EXP(-1*C$9*'Yield curve'!C114/100)</f>
        <v>0.8557303193214173</v>
      </c>
      <c r="D121" s="7">
        <f>EXP(-1*D$9*'Yield curve'!D114/100)</f>
        <v>0.79231202008314661</v>
      </c>
      <c r="E121" s="7">
        <f>EXP(-1*E$9*'Yield curve'!E114/100)</f>
        <v>0.73330028150100568</v>
      </c>
      <c r="F121" s="60">
        <f>EXP(-1*F$9*'Yield curve'!F114/100)</f>
        <v>0.67875163425141438</v>
      </c>
      <c r="G121" s="60">
        <f t="shared" si="3"/>
        <v>77.837116510120936</v>
      </c>
      <c r="H121" s="60">
        <f t="shared" si="4"/>
        <v>4.7243004500990642</v>
      </c>
      <c r="I121" s="60">
        <f>H121*(Bonds!Z111/100)*(1/(1+(Bonds!F111/100)))</f>
        <v>-2.1922507889090711E-3</v>
      </c>
      <c r="J121" s="60">
        <f>-H121*Bonds!$AS$8</f>
        <v>-0.73971943749608571</v>
      </c>
      <c r="K121" s="60">
        <f t="shared" si="5"/>
        <v>-2.3391982519861916</v>
      </c>
    </row>
    <row r="122" spans="1:11">
      <c r="A122" s="193">
        <v>42976</v>
      </c>
      <c r="B122" s="7">
        <f>EXP(-1*B$9*'Yield curve'!B115/100)</f>
        <v>0.92459451476021071</v>
      </c>
      <c r="C122" s="7">
        <f>EXP(-1*C$9*'Yield curve'!C115/100)</f>
        <v>0.85538809564298735</v>
      </c>
      <c r="D122" s="7">
        <f>EXP(-1*D$9*'Yield curve'!D115/100)</f>
        <v>0.79136181589558385</v>
      </c>
      <c r="E122" s="7">
        <f>EXP(-1*E$9*'Yield curve'!E115/100)</f>
        <v>0.73198152822831264</v>
      </c>
      <c r="F122" s="60">
        <f>EXP(-1*F$9*'Yield curve'!F115/100)</f>
        <v>0.67705687449816465</v>
      </c>
      <c r="G122" s="60">
        <f t="shared" si="3"/>
        <v>77.656644522379608</v>
      </c>
      <c r="H122" s="60">
        <f t="shared" si="4"/>
        <v>4.7238083244918965</v>
      </c>
      <c r="I122" s="60">
        <f>H122*(Bonds!Z112/100)*(1/(1+(Bonds!F112/100)))</f>
        <v>1.7528045730953248E-3</v>
      </c>
      <c r="J122" s="60">
        <f>-H122*Bonds!$AS$8</f>
        <v>-0.73964238166926932</v>
      </c>
      <c r="K122" s="60">
        <f t="shared" si="5"/>
        <v>-2.3389545800664644</v>
      </c>
    </row>
    <row r="123" spans="1:11">
      <c r="A123" s="193">
        <v>42975</v>
      </c>
      <c r="B123" s="7">
        <f>EXP(-1*B$9*'Yield curve'!B116/100)</f>
        <v>0.92487193472555285</v>
      </c>
      <c r="C123" s="7">
        <f>EXP(-1*C$9*'Yield curve'!C116/100)</f>
        <v>0.85590148250102893</v>
      </c>
      <c r="D123" s="7">
        <f>EXP(-1*D$9*'Yield curve'!D116/100)</f>
        <v>0.79207436212759741</v>
      </c>
      <c r="E123" s="7">
        <f>EXP(-1*E$9*'Yield curve'!E116/100)</f>
        <v>0.73300702004460672</v>
      </c>
      <c r="F123" s="60">
        <f>EXP(-1*F$9*'Yield curve'!F116/100)</f>
        <v>0.67841234326410416</v>
      </c>
      <c r="G123" s="60">
        <f t="shared" si="3"/>
        <v>77.801902183067639</v>
      </c>
      <c r="H123" s="60">
        <f t="shared" si="4"/>
        <v>4.7241600883193655</v>
      </c>
      <c r="I123" s="60">
        <f>H123*(Bonds!Z113/100)*(1/(1+(Bonds!F113/100)))</f>
        <v>0</v>
      </c>
      <c r="J123" s="60">
        <f>-H123*Bonds!$AS$8</f>
        <v>-0.73969745999109393</v>
      </c>
      <c r="K123" s="60">
        <f t="shared" si="5"/>
        <v>-2.3391287530131302</v>
      </c>
    </row>
    <row r="124" spans="1:11">
      <c r="A124" s="193">
        <v>42972</v>
      </c>
      <c r="B124" s="7">
        <f>EXP(-1*B$9*'Yield curve'!B117/100)</f>
        <v>0.92487193472555285</v>
      </c>
      <c r="C124" s="7">
        <f>EXP(-1*C$9*'Yield curve'!C117/100)</f>
        <v>0.85590148250102893</v>
      </c>
      <c r="D124" s="7">
        <f>EXP(-1*D$9*'Yield curve'!D117/100)</f>
        <v>0.79207436212759741</v>
      </c>
      <c r="E124" s="7">
        <f>EXP(-1*E$9*'Yield curve'!E117/100)</f>
        <v>0.73300702004460672</v>
      </c>
      <c r="F124" s="60">
        <f>EXP(-1*F$9*'Yield curve'!F117/100)</f>
        <v>0.67841234326410416</v>
      </c>
      <c r="G124" s="60">
        <f t="shared" si="3"/>
        <v>77.801902183067639</v>
      </c>
      <c r="H124" s="60">
        <f t="shared" si="4"/>
        <v>4.7241600883193655</v>
      </c>
      <c r="I124" s="60">
        <f>H124*(Bonds!Z114/100)*(1/(1+(Bonds!F114/100)))</f>
        <v>0</v>
      </c>
      <c r="J124" s="60">
        <f>-H124*Bonds!$AS$8</f>
        <v>-0.73969745999109393</v>
      </c>
      <c r="K124" s="60">
        <f t="shared" si="5"/>
        <v>-2.3391287530131302</v>
      </c>
    </row>
    <row r="125" spans="1:11">
      <c r="A125" s="193">
        <v>42971</v>
      </c>
      <c r="B125" s="7">
        <f>EXP(-1*B$9*'Yield curve'!B118/100)</f>
        <v>0.9245020599315531</v>
      </c>
      <c r="C125" s="7">
        <f>EXP(-1*C$9*'Yield curve'!C118/100)</f>
        <v>0.8557303193214173</v>
      </c>
      <c r="D125" s="7">
        <f>EXP(-1*D$9*'Yield curve'!D118/100)</f>
        <v>0.79183677545874132</v>
      </c>
      <c r="E125" s="7">
        <f>EXP(-1*E$9*'Yield curve'!E118/100)</f>
        <v>0.73286043329976092</v>
      </c>
      <c r="F125" s="60">
        <f>EXP(-1*F$9*'Yield curve'!F118/100)</f>
        <v>0.67841234326410416</v>
      </c>
      <c r="G125" s="60">
        <f t="shared" si="3"/>
        <v>77.799589154599346</v>
      </c>
      <c r="H125" s="60">
        <f t="shared" si="4"/>
        <v>4.7242359093678985</v>
      </c>
      <c r="I125" s="60">
        <f>H125*(Bonds!Z115/100)*(1/(1+(Bonds!F115/100)))</f>
        <v>4.384034808247771E-4</v>
      </c>
      <c r="J125" s="60">
        <f>-H125*Bonds!$AS$8</f>
        <v>-0.73970933186587495</v>
      </c>
      <c r="K125" s="60">
        <f t="shared" si="5"/>
        <v>-2.3391662951775345</v>
      </c>
    </row>
    <row r="126" spans="1:11">
      <c r="A126" s="193">
        <v>42970</v>
      </c>
      <c r="B126" s="7">
        <f>EXP(-1*B$9*'Yield curve'!B119/100)</f>
        <v>0.92468697883481343</v>
      </c>
      <c r="C126" s="7">
        <f>EXP(-1*C$9*'Yield curve'!C119/100)</f>
        <v>0.8557303193214173</v>
      </c>
      <c r="D126" s="7">
        <f>EXP(-1*D$9*'Yield curve'!D119/100)</f>
        <v>0.79207436212759741</v>
      </c>
      <c r="E126" s="7">
        <f>EXP(-1*E$9*'Yield curve'!E119/100)</f>
        <v>0.73315363610973339</v>
      </c>
      <c r="F126" s="60">
        <f>EXP(-1*F$9*'Yield curve'!F119/100)</f>
        <v>0.67875163425141438</v>
      </c>
      <c r="G126" s="60">
        <f t="shared" si="3"/>
        <v>77.836155751753878</v>
      </c>
      <c r="H126" s="60">
        <f t="shared" si="4"/>
        <v>4.7243170236643195</v>
      </c>
      <c r="I126" s="60">
        <f>H126*(Bonds!Z116/100)*(1/(1+(Bonds!F116/100)))</f>
        <v>-8.7690339186342805E-4</v>
      </c>
      <c r="J126" s="60">
        <f>-H126*Bonds!$AS$8</f>
        <v>-0.73972203254449498</v>
      </c>
      <c r="K126" s="60">
        <f t="shared" si="5"/>
        <v>-2.3392064582498033</v>
      </c>
    </row>
    <row r="127" spans="1:11">
      <c r="A127" s="193">
        <v>42969</v>
      </c>
      <c r="B127" s="7">
        <f>EXP(-1*B$9*'Yield curve'!B120/100)</f>
        <v>0.92477945215628587</v>
      </c>
      <c r="C127" s="7">
        <f>EXP(-1*C$9*'Yield curve'!C120/100)</f>
        <v>0.8557303193214173</v>
      </c>
      <c r="D127" s="7">
        <f>EXP(-1*D$9*'Yield curve'!D120/100)</f>
        <v>0.79183677545874132</v>
      </c>
      <c r="E127" s="7">
        <f>EXP(-1*E$9*'Yield curve'!E120/100)</f>
        <v>0.73271387586933245</v>
      </c>
      <c r="F127" s="60">
        <f>EXP(-1*F$9*'Yield curve'!F120/100)</f>
        <v>0.67807322187988317</v>
      </c>
      <c r="G127" s="60">
        <f t="shared" si="3"/>
        <v>77.765156299702468</v>
      </c>
      <c r="H127" s="60">
        <f t="shared" si="4"/>
        <v>4.7240828475834675</v>
      </c>
      <c r="I127" s="60">
        <f>H127*(Bonds!Z117/100)*(1/(1+(Bonds!F117/100)))</f>
        <v>0</v>
      </c>
      <c r="J127" s="60">
        <f>-H127*Bonds!$AS$8</f>
        <v>-0.73968536582512934</v>
      </c>
      <c r="K127" s="60">
        <f t="shared" si="5"/>
        <v>-2.3390905079022817</v>
      </c>
    </row>
    <row r="128" spans="1:11">
      <c r="A128" s="193">
        <v>42968</v>
      </c>
      <c r="B128" s="7">
        <f>EXP(-1*B$9*'Yield curve'!B121/100)</f>
        <v>0.92468697883481343</v>
      </c>
      <c r="C128" s="7">
        <f>EXP(-1*C$9*'Yield curve'!C121/100)</f>
        <v>0.8557303193214173</v>
      </c>
      <c r="D128" s="7">
        <f>EXP(-1*D$9*'Yield curve'!D121/100)</f>
        <v>0.79183677545874132</v>
      </c>
      <c r="E128" s="7">
        <f>EXP(-1*E$9*'Yield curve'!E121/100)</f>
        <v>0.73271387586933245</v>
      </c>
      <c r="F128" s="60">
        <f>EXP(-1*F$9*'Yield curve'!F121/100)</f>
        <v>0.67807322187988317</v>
      </c>
      <c r="G128" s="60">
        <f t="shared" si="3"/>
        <v>77.764925116398786</v>
      </c>
      <c r="H128" s="60">
        <f t="shared" si="4"/>
        <v>4.7240939187157878</v>
      </c>
      <c r="I128" s="60">
        <f>H128*(Bonds!Z118/100)*(1/(1+(Bonds!F118/100)))</f>
        <v>-8.7669925187267266E-4</v>
      </c>
      <c r="J128" s="60">
        <f>-H128*Bonds!$AS$8</f>
        <v>-0.73968709931601517</v>
      </c>
      <c r="K128" s="60">
        <f t="shared" si="5"/>
        <v>-2.339095989681784</v>
      </c>
    </row>
    <row r="129" spans="1:11">
      <c r="A129" s="193">
        <v>42965</v>
      </c>
      <c r="B129" s="7">
        <f>EXP(-1*B$9*'Yield curve'!B122/100)</f>
        <v>0.92487193472555285</v>
      </c>
      <c r="C129" s="7">
        <f>EXP(-1*C$9*'Yield curve'!C122/100)</f>
        <v>0.85555919037101846</v>
      </c>
      <c r="D129" s="7">
        <f>EXP(-1*D$9*'Yield curve'!D122/100)</f>
        <v>0.79159926005519565</v>
      </c>
      <c r="E129" s="7">
        <f>EXP(-1*E$9*'Yield curve'!E122/100)</f>
        <v>0.73227437940593476</v>
      </c>
      <c r="F129" s="60">
        <f>EXP(-1*F$9*'Yield curve'!F122/100)</f>
        <v>0.67739548758163015</v>
      </c>
      <c r="G129" s="60">
        <f t="shared" si="3"/>
        <v>77.693799388511351</v>
      </c>
      <c r="H129" s="60">
        <f t="shared" si="4"/>
        <v>4.7238634782610278</v>
      </c>
      <c r="I129" s="60">
        <f>H129*(Bonds!Z119/100)*(1/(1+(Bonds!F119/100)))</f>
        <v>4.3824691328146639E-4</v>
      </c>
      <c r="J129" s="60">
        <f>-H129*Bonds!$AS$8</f>
        <v>-0.73965101751186835</v>
      </c>
      <c r="K129" s="60">
        <f t="shared" si="5"/>
        <v>-2.3389818889985921</v>
      </c>
    </row>
    <row r="130" spans="1:11">
      <c r="A130" s="193">
        <v>42964</v>
      </c>
      <c r="B130" s="7">
        <f>EXP(-1*B$9*'Yield curve'!B123/100)</f>
        <v>0.92459451476021071</v>
      </c>
      <c r="C130" s="7">
        <f>EXP(-1*C$9*'Yield curve'!C123/100)</f>
        <v>0.85538809564298735</v>
      </c>
      <c r="D130" s="7">
        <f>EXP(-1*D$9*'Yield curve'!D123/100)</f>
        <v>0.79136181589558385</v>
      </c>
      <c r="E130" s="7">
        <f>EXP(-1*E$9*'Yield curve'!E123/100)</f>
        <v>0.73227437940593476</v>
      </c>
      <c r="F130" s="60">
        <f>EXP(-1*F$9*'Yield curve'!F123/100)</f>
        <v>0.67773427001397113</v>
      </c>
      <c r="G130" s="60">
        <f t="shared" si="3"/>
        <v>77.726809690693841</v>
      </c>
      <c r="H130" s="60">
        <f t="shared" si="4"/>
        <v>4.7240482276543849</v>
      </c>
      <c r="I130" s="60">
        <f>H130*(Bonds!Z120/100)*(1/(1+(Bonds!F120/100)))</f>
        <v>-1.3149141476120666E-3</v>
      </c>
      <c r="J130" s="60">
        <f>-H130*Bonds!$AS$8</f>
        <v>-0.73967994512110391</v>
      </c>
      <c r="K130" s="60">
        <f t="shared" si="5"/>
        <v>-2.3390733661310397</v>
      </c>
    </row>
    <row r="131" spans="1:11">
      <c r="A131" s="193">
        <v>42963</v>
      </c>
      <c r="B131" s="7">
        <f>EXP(-1*B$9*'Yield curve'!B124/100)</f>
        <v>0.9245020599315531</v>
      </c>
      <c r="C131" s="7">
        <f>EXP(-1*C$9*'Yield curve'!C124/100)</f>
        <v>0.85487501672466948</v>
      </c>
      <c r="D131" s="7">
        <f>EXP(-1*D$9*'Yield curve'!D124/100)</f>
        <v>0.79064991066668444</v>
      </c>
      <c r="E131" s="7">
        <f>EXP(-1*E$9*'Yield curve'!E124/100)</f>
        <v>0.73139617717736904</v>
      </c>
      <c r="F131" s="60">
        <f>EXP(-1*F$9*'Yield curve'!F124/100)</f>
        <v>0.67671843067892135</v>
      </c>
      <c r="G131" s="60">
        <f t="shared" si="3"/>
        <v>77.617197055840137</v>
      </c>
      <c r="H131" s="60">
        <f t="shared" si="4"/>
        <v>4.7237941585857062</v>
      </c>
      <c r="I131" s="60">
        <f>H131*(Bonds!Z121/100)*(1/(1+(Bonds!F121/100)))</f>
        <v>-1.7526367344720194E-3</v>
      </c>
      <c r="J131" s="60">
        <f>-H131*Bonds!$AS$8</f>
        <v>-0.73964016360624185</v>
      </c>
      <c r="K131" s="60">
        <f t="shared" si="5"/>
        <v>-2.3389475659353041</v>
      </c>
    </row>
    <row r="132" spans="1:11">
      <c r="A132" s="193">
        <v>42962</v>
      </c>
      <c r="B132" s="7">
        <f>EXP(-1*B$9*'Yield curve'!B125/100)</f>
        <v>0.92468697883481343</v>
      </c>
      <c r="C132" s="7">
        <f>EXP(-1*C$9*'Yield curve'!C125/100)</f>
        <v>0.85453313509886319</v>
      </c>
      <c r="D132" s="7">
        <f>EXP(-1*D$9*'Yield curve'!D125/100)</f>
        <v>0.7894648248372601</v>
      </c>
      <c r="E132" s="7">
        <f>EXP(-1*E$9*'Yield curve'!E125/100)</f>
        <v>0.73008084820965957</v>
      </c>
      <c r="F132" s="60">
        <f>EXP(-1*F$9*'Yield curve'!F125/100)</f>
        <v>0.67536634635258452</v>
      </c>
      <c r="G132" s="60">
        <f t="shared" si="3"/>
        <v>77.471964968591408</v>
      </c>
      <c r="H132" s="60">
        <f t="shared" si="4"/>
        <v>4.7234045302066683</v>
      </c>
      <c r="I132" s="60">
        <f>H132*(Bonds!Z122/100)*(1/(1+(Bonds!F122/100)))</f>
        <v>1.3138816495706725E-3</v>
      </c>
      <c r="J132" s="60">
        <f>-H132*Bonds!$AS$8</f>
        <v>-0.73957915654531958</v>
      </c>
      <c r="K132" s="60">
        <f t="shared" si="5"/>
        <v>-2.3387546446694367</v>
      </c>
    </row>
    <row r="133" spans="1:11">
      <c r="A133" s="193">
        <v>42961</v>
      </c>
      <c r="B133" s="7">
        <f>EXP(-1*B$9*'Yield curve'!B126/100)</f>
        <v>0.9245020599315531</v>
      </c>
      <c r="C133" s="7">
        <f>EXP(-1*C$9*'Yield curve'!C126/100)</f>
        <v>0.85453313509886319</v>
      </c>
      <c r="D133" s="7">
        <f>EXP(-1*D$9*'Yield curve'!D126/100)</f>
        <v>0.78970169981418126</v>
      </c>
      <c r="E133" s="7">
        <f>EXP(-1*E$9*'Yield curve'!E126/100)</f>
        <v>0.73066514657641135</v>
      </c>
      <c r="F133" s="60">
        <f>EXP(-1*F$9*'Yield curve'!F126/100)</f>
        <v>0.67638015603928914</v>
      </c>
      <c r="G133" s="60">
        <f t="shared" si="3"/>
        <v>77.577471097579661</v>
      </c>
      <c r="H133" s="60">
        <f t="shared" si="4"/>
        <v>4.7237704429535414</v>
      </c>
      <c r="I133" s="60">
        <f>H133*(Bonds!Z123/100)*(1/(1+(Bonds!F123/100)))</f>
        <v>-1.752465384141549E-3</v>
      </c>
      <c r="J133" s="60">
        <f>-H133*Bonds!$AS$8</f>
        <v>-0.73963645027042213</v>
      </c>
      <c r="K133" s="60">
        <f t="shared" si="5"/>
        <v>-2.3389358233363966</v>
      </c>
    </row>
    <row r="134" spans="1:11">
      <c r="A134" s="193">
        <v>42958</v>
      </c>
      <c r="B134" s="7">
        <f>EXP(-1*B$9*'Yield curve'!B127/100)</f>
        <v>0.9242247509120064</v>
      </c>
      <c r="C134" s="7">
        <f>EXP(-1*C$9*'Yield curve'!C127/100)</f>
        <v>0.85367902908794524</v>
      </c>
      <c r="D134" s="7">
        <f>EXP(-1*D$9*'Yield curve'!D127/100)</f>
        <v>0.78851803523483155</v>
      </c>
      <c r="E134" s="7">
        <f>EXP(-1*E$9*'Yield curve'!E127/100)</f>
        <v>0.72935113228022419</v>
      </c>
      <c r="F134" s="60">
        <f>EXP(-1*F$9*'Yield curve'!F127/100)</f>
        <v>0.67502874758613318</v>
      </c>
      <c r="G134" s="60">
        <f t="shared" si="3"/>
        <v>77.42987899636617</v>
      </c>
      <c r="H134" s="60">
        <f t="shared" si="4"/>
        <v>4.7234813161059019</v>
      </c>
      <c r="I134" s="60">
        <f>H134*(Bonds!Z124/100)*(1/(1+(Bonds!F124/100)))</f>
        <v>-4.3792706435247551E-4</v>
      </c>
      <c r="J134" s="60">
        <f>-H134*Bonds!$AS$8</f>
        <v>-0.73959117949406905</v>
      </c>
      <c r="K134" s="60">
        <f t="shared" si="5"/>
        <v>-2.3387926645716766</v>
      </c>
    </row>
    <row r="135" spans="1:11">
      <c r="A135" s="193">
        <v>42957</v>
      </c>
      <c r="B135" s="7">
        <f>EXP(-1*B$9*'Yield curve'!B128/100)</f>
        <v>0.92385513493976434</v>
      </c>
      <c r="C135" s="7">
        <f>EXP(-1*C$9*'Yield curve'!C128/100)</f>
        <v>0.85316697530198993</v>
      </c>
      <c r="D135" s="7">
        <f>EXP(-1*D$9*'Yield curve'!D128/100)</f>
        <v>0.78804506631855464</v>
      </c>
      <c r="E135" s="7">
        <f>EXP(-1*E$9*'Yield curve'!E128/100)</f>
        <v>0.72891365285780718</v>
      </c>
      <c r="F135" s="60">
        <f>EXP(-1*F$9*'Yield curve'!F128/100)</f>
        <v>0.67469131757687228</v>
      </c>
      <c r="G135" s="60">
        <f t="shared" si="3"/>
        <v>77.390812125174691</v>
      </c>
      <c r="H135" s="60">
        <f t="shared" si="4"/>
        <v>4.7234838020140302</v>
      </c>
      <c r="I135" s="60">
        <f>H135*(Bonds!Z125/100)*(1/(1+(Bonds!F125/100)))</f>
        <v>-8.7577339427346418E-4</v>
      </c>
      <c r="J135" s="60">
        <f>-H135*Bonds!$AS$8</f>
        <v>-0.73959156873149834</v>
      </c>
      <c r="K135" s="60">
        <f t="shared" si="5"/>
        <v>-2.3387938954485037</v>
      </c>
    </row>
    <row r="136" spans="1:11">
      <c r="A136" s="193">
        <v>42956</v>
      </c>
      <c r="B136" s="7">
        <f>EXP(-1*B$9*'Yield curve'!B129/100)</f>
        <v>0.92357801996860645</v>
      </c>
      <c r="C136" s="7">
        <f>EXP(-1*C$9*'Yield curve'!C129/100)</f>
        <v>0.85282577675612758</v>
      </c>
      <c r="D136" s="7">
        <f>EXP(-1*D$9*'Yield curve'!D129/100)</f>
        <v>0.78757238109851002</v>
      </c>
      <c r="E136" s="7">
        <f>EXP(-1*E$9*'Yield curve'!E129/100)</f>
        <v>0.72833075512570167</v>
      </c>
      <c r="F136" s="60">
        <f>EXP(-1*F$9*'Yield curve'!F129/100)</f>
        <v>0.6740169634925337</v>
      </c>
      <c r="G136" s="60">
        <f t="shared" si="3"/>
        <v>77.317506090357071</v>
      </c>
      <c r="H136" s="60">
        <f t="shared" si="4"/>
        <v>4.7233399859836958</v>
      </c>
      <c r="I136" s="60">
        <f>H136*(Bonds!Z126/100)*(1/(1+(Bonds!F126/100)))</f>
        <v>8.7558438891159422E-4</v>
      </c>
      <c r="J136" s="60">
        <f>-H136*Bonds!$AS$8</f>
        <v>-0.73956905036837017</v>
      </c>
      <c r="K136" s="60">
        <f t="shared" si="5"/>
        <v>-2.33872268613184</v>
      </c>
    </row>
    <row r="137" spans="1:11">
      <c r="A137" s="193">
        <v>42955</v>
      </c>
      <c r="B137" s="7">
        <f>EXP(-1*B$9*'Yield curve'!B130/100)</f>
        <v>0.92339332283494169</v>
      </c>
      <c r="C137" s="7">
        <f>EXP(-1*C$9*'Yield curve'!C130/100)</f>
        <v>0.8524847146623914</v>
      </c>
      <c r="D137" s="7">
        <f>EXP(-1*D$9*'Yield curve'!D130/100)</f>
        <v>0.78757238109851002</v>
      </c>
      <c r="E137" s="7">
        <f>EXP(-1*E$9*'Yield curve'!E130/100)</f>
        <v>0.72862214570198203</v>
      </c>
      <c r="F137" s="60">
        <f>EXP(-1*F$9*'Yield curve'!F130/100)</f>
        <v>0.67469131757687228</v>
      </c>
      <c r="G137" s="60">
        <f t="shared" si="3"/>
        <v>77.386041462373967</v>
      </c>
      <c r="H137" s="60">
        <f t="shared" si="4"/>
        <v>4.7236325123509069</v>
      </c>
      <c r="I137" s="60">
        <f>H137*(Bonds!Z127/100)*(1/(1+(Bonds!F127/100)))</f>
        <v>4.3790048320671235E-4</v>
      </c>
      <c r="J137" s="60">
        <f>-H137*Bonds!$AS$8</f>
        <v>-0.7396148534332031</v>
      </c>
      <c r="K137" s="60">
        <f t="shared" si="5"/>
        <v>-2.3388675281405287</v>
      </c>
    </row>
    <row r="138" spans="1:11">
      <c r="A138" s="193">
        <v>42954</v>
      </c>
      <c r="B138" s="7">
        <f>EXP(-1*B$9*'Yield curve'!B131/100)</f>
        <v>0.92367038238864729</v>
      </c>
      <c r="C138" s="7">
        <f>EXP(-1*C$9*'Yield curve'!C131/100)</f>
        <v>0.85299635896913151</v>
      </c>
      <c r="D138" s="7">
        <f>EXP(-1*D$9*'Yield curve'!D131/100)</f>
        <v>0.78804506631855464</v>
      </c>
      <c r="E138" s="7">
        <f>EXP(-1*E$9*'Yield curve'!E131/100)</f>
        <v>0.72905945016762375</v>
      </c>
      <c r="F138" s="60">
        <f>EXP(-1*F$9*'Yield curve'!F131/100)</f>
        <v>0.67502874758613318</v>
      </c>
      <c r="G138" s="60">
        <f t="shared" si="3"/>
        <v>77.424874772188545</v>
      </c>
      <c r="H138" s="60">
        <f t="shared" si="4"/>
        <v>4.723641135537842</v>
      </c>
      <c r="I138" s="60">
        <f>H138*(Bonds!Z128/100)*(1/(1+(Bonds!F128/100)))</f>
        <v>0</v>
      </c>
      <c r="J138" s="60">
        <f>-H138*Bonds!$AS$8</f>
        <v>-0.73961620363077341</v>
      </c>
      <c r="K138" s="60">
        <f t="shared" si="5"/>
        <v>-2.3388717978401417</v>
      </c>
    </row>
    <row r="139" spans="1:11">
      <c r="A139" s="193">
        <v>42951</v>
      </c>
      <c r="B139" s="7">
        <f>EXP(-1*B$9*'Yield curve'!B132/100)</f>
        <v>0.92339332283494169</v>
      </c>
      <c r="C139" s="7">
        <f>EXP(-1*C$9*'Yield curve'!C132/100)</f>
        <v>0.8524847146623914</v>
      </c>
      <c r="D139" s="7">
        <f>EXP(-1*D$9*'Yield curve'!D132/100)</f>
        <v>0.78757238109851002</v>
      </c>
      <c r="E139" s="7">
        <f>EXP(-1*E$9*'Yield curve'!E132/100)</f>
        <v>0.72876788470453691</v>
      </c>
      <c r="F139" s="60">
        <f>EXP(-1*F$9*'Yield curve'!F132/100)</f>
        <v>0.67502874758613318</v>
      </c>
      <c r="G139" s="60">
        <f t="shared" si="3"/>
        <v>77.420992385829607</v>
      </c>
      <c r="H139" s="60">
        <f t="shared" si="4"/>
        <v>4.723752569600415</v>
      </c>
      <c r="I139" s="60">
        <f>H139*(Bonds!Z129/100)*(1/(1+(Bonds!F129/100)))</f>
        <v>-3.0656654911183586E-3</v>
      </c>
      <c r="J139" s="60">
        <f>-H139*Bonds!$AS$8</f>
        <v>-0.73963365170439943</v>
      </c>
      <c r="K139" s="60">
        <f t="shared" si="5"/>
        <v>-2.3389269734935825</v>
      </c>
    </row>
    <row r="140" spans="1:11">
      <c r="A140" s="193">
        <v>42950</v>
      </c>
      <c r="B140" s="7">
        <f>EXP(-1*B$9*'Yield curve'!B133/100)</f>
        <v>0.92293174157845459</v>
      </c>
      <c r="C140" s="7">
        <f>EXP(-1*C$9*'Yield curve'!C133/100)</f>
        <v>0.8518029996130394</v>
      </c>
      <c r="D140" s="7">
        <f>EXP(-1*D$9*'Yield curve'!D133/100)</f>
        <v>0.78639190810294757</v>
      </c>
      <c r="E140" s="7">
        <f>EXP(-1*E$9*'Yield curve'!E133/100)</f>
        <v>0.72702093895467979</v>
      </c>
      <c r="F140" s="60">
        <f>EXP(-1*F$9*'Yield curve'!F133/100)</f>
        <v>0.67267027670123558</v>
      </c>
      <c r="G140" s="60">
        <f t="shared" si="3"/>
        <v>77.169072332499454</v>
      </c>
      <c r="H140" s="60">
        <f t="shared" si="4"/>
        <v>4.7231099045908191</v>
      </c>
      <c r="I140" s="60">
        <f>H140*(Bonds!Z130/100)*(1/(1+(Bonds!F130/100)))</f>
        <v>-1.7504345055464926E-3</v>
      </c>
      <c r="J140" s="60">
        <f>-H140*Bonds!$AS$8</f>
        <v>-0.73953302478525695</v>
      </c>
      <c r="K140" s="60">
        <f t="shared" si="5"/>
        <v>-2.3386087632351664</v>
      </c>
    </row>
    <row r="141" spans="1:11">
      <c r="A141" s="193">
        <v>42949</v>
      </c>
      <c r="B141" s="7">
        <f>EXP(-1*B$9*'Yield curve'!B134/100)</f>
        <v>0.92311634638663576</v>
      </c>
      <c r="C141" s="7">
        <f>EXP(-1*C$9*'Yield curve'!C134/100)</f>
        <v>0.8518029996130394</v>
      </c>
      <c r="D141" s="7">
        <f>EXP(-1*D$9*'Yield curve'!D134/100)</f>
        <v>0.78592021448032345</v>
      </c>
      <c r="E141" s="7">
        <f>EXP(-1*E$9*'Yield curve'!E134/100)</f>
        <v>0.72614903707369094</v>
      </c>
      <c r="F141" s="60">
        <f>EXP(-1*F$9*'Yield curve'!F134/100)</f>
        <v>0.67132628059194099</v>
      </c>
      <c r="G141" s="60">
        <f t="shared" si="3"/>
        <v>77.028415254558169</v>
      </c>
      <c r="H141" s="60">
        <f t="shared" si="4"/>
        <v>4.7226392422141164</v>
      </c>
      <c r="I141" s="60">
        <f>H141*(Bonds!Z131/100)*(1/(1+(Bonds!F131/100)))</f>
        <v>0</v>
      </c>
      <c r="J141" s="60">
        <f>-H141*Bonds!$AS$8</f>
        <v>-0.73945932961869787</v>
      </c>
      <c r="K141" s="60">
        <f t="shared" si="5"/>
        <v>-2.3383757186562946</v>
      </c>
    </row>
    <row r="142" spans="1:11">
      <c r="A142" s="193">
        <v>42948</v>
      </c>
      <c r="B142" s="7">
        <f>EXP(-1*B$9*'Yield curve'!B135/100)</f>
        <v>0.92293174157845459</v>
      </c>
      <c r="C142" s="7">
        <f>EXP(-1*C$9*'Yield curve'!C135/100)</f>
        <v>0.85163265604804106</v>
      </c>
      <c r="D142" s="7">
        <f>EXP(-1*D$9*'Yield curve'!D135/100)</f>
        <v>0.78592021448032345</v>
      </c>
      <c r="E142" s="7">
        <f>EXP(-1*E$9*'Yield curve'!E135/100)</f>
        <v>0.72614903707369094</v>
      </c>
      <c r="F142" s="60">
        <f>EXP(-1*F$9*'Yield curve'!F135/100)</f>
        <v>0.67132628059194099</v>
      </c>
      <c r="G142" s="60">
        <f t="shared" si="3"/>
        <v>77.027527883625226</v>
      </c>
      <c r="H142" s="60">
        <f t="shared" si="4"/>
        <v>4.7226765990269843</v>
      </c>
      <c r="I142" s="60">
        <f>H142*(Bonds!Z132/100)*(1/(1+(Bonds!F132/100)))</f>
        <v>8.7481274410056197E-4</v>
      </c>
      <c r="J142" s="60">
        <f>-H142*Bonds!$AS$8</f>
        <v>-0.73946517885730856</v>
      </c>
      <c r="K142" s="60">
        <f t="shared" si="5"/>
        <v>-2.3383942155728819</v>
      </c>
    </row>
    <row r="143" spans="1:11">
      <c r="A143" s="193">
        <v>42947</v>
      </c>
      <c r="B143" s="7">
        <f>EXP(-1*B$9*'Yield curve'!B136/100)</f>
        <v>0.92274717368754322</v>
      </c>
      <c r="C143" s="7">
        <f>EXP(-1*C$9*'Yield curve'!C136/100)</f>
        <v>0.85146234654834918</v>
      </c>
      <c r="D143" s="7">
        <f>EXP(-1*D$9*'Yield curve'!D136/100)</f>
        <v>0.78592021448032345</v>
      </c>
      <c r="E143" s="7">
        <f>EXP(-1*E$9*'Yield curve'!E136/100)</f>
        <v>0.72643955478818978</v>
      </c>
      <c r="F143" s="60">
        <f>EXP(-1*F$9*'Yield curve'!F136/100)</f>
        <v>0.67199794264758894</v>
      </c>
      <c r="G143" s="60">
        <f t="shared" si="3"/>
        <v>77.096212345138881</v>
      </c>
      <c r="H143" s="60">
        <f t="shared" si="4"/>
        <v>4.7229547516583432</v>
      </c>
      <c r="I143" s="60">
        <f>H143*(Bonds!Z133/100)*(1/(1+(Bonds!F133/100)))</f>
        <v>8.7502635510114922E-4</v>
      </c>
      <c r="J143" s="60">
        <f>-H143*Bonds!$AS$8</f>
        <v>-0.73950873131765271</v>
      </c>
      <c r="K143" s="60">
        <f t="shared" si="5"/>
        <v>-2.3385319405452738</v>
      </c>
    </row>
    <row r="144" spans="1:11">
      <c r="A144" s="193">
        <v>42944</v>
      </c>
      <c r="B144" s="7">
        <f>EXP(-1*B$9*'Yield curve'!B137/100)</f>
        <v>0.92274717368754322</v>
      </c>
      <c r="C144" s="7">
        <f>EXP(-1*C$9*'Yield curve'!C137/100)</f>
        <v>0.85146234654834918</v>
      </c>
      <c r="D144" s="7">
        <f>EXP(-1*D$9*'Yield curve'!D137/100)</f>
        <v>0.78615602591461409</v>
      </c>
      <c r="E144" s="7">
        <f>EXP(-1*E$9*'Yield curve'!E137/100)</f>
        <v>0.72687554930633824</v>
      </c>
      <c r="F144" s="60">
        <f>EXP(-1*F$9*'Yield curve'!F137/100)</f>
        <v>0.67267027670123558</v>
      </c>
      <c r="G144" s="60">
        <f t="shared" si="3"/>
        <v>77.16680610051877</v>
      </c>
      <c r="H144" s="60">
        <f t="shared" si="4"/>
        <v>4.7231787938585761</v>
      </c>
      <c r="I144" s="60">
        <f>H144*(Bonds!Z134/100)*(1/(1+(Bonds!F134/100)))</f>
        <v>1.312845027478498E-3</v>
      </c>
      <c r="J144" s="60">
        <f>-H144*Bonds!$AS$8</f>
        <v>-0.73954381129871705</v>
      </c>
      <c r="K144" s="60">
        <f t="shared" si="5"/>
        <v>-2.3386428731857127</v>
      </c>
    </row>
    <row r="145" spans="1:11">
      <c r="A145" s="193">
        <v>42943</v>
      </c>
      <c r="B145" s="7">
        <f>EXP(-1*B$9*'Yield curve'!B138/100)</f>
        <v>0.92274717368754322</v>
      </c>
      <c r="C145" s="7">
        <f>EXP(-1*C$9*'Yield curve'!C138/100)</f>
        <v>0.8518029996130394</v>
      </c>
      <c r="D145" s="7">
        <f>EXP(-1*D$9*'Yield curve'!D138/100)</f>
        <v>0.78662786106655347</v>
      </c>
      <c r="E145" s="7">
        <f>EXP(-1*E$9*'Yield curve'!E138/100)</f>
        <v>0.72760278841459547</v>
      </c>
      <c r="F145" s="60">
        <f>EXP(-1*F$9*'Yield curve'!F138/100)</f>
        <v>0.67368003924886766</v>
      </c>
      <c r="G145" s="60">
        <f t="shared" si="3"/>
        <v>77.274156079963262</v>
      </c>
      <c r="H145" s="60">
        <f t="shared" si="4"/>
        <v>4.7234762358552231</v>
      </c>
      <c r="I145" s="60">
        <f>H145*(Bonds!Z135/100)*(1/(1+(Bonds!F135/100)))</f>
        <v>-3.0643497359579496E-3</v>
      </c>
      <c r="J145" s="60">
        <f>-H145*Bonds!$AS$8</f>
        <v>-0.73959038404081323</v>
      </c>
      <c r="K145" s="60">
        <f t="shared" si="5"/>
        <v>-2.338790149127616</v>
      </c>
    </row>
    <row r="146" spans="1:11">
      <c r="A146" s="193">
        <v>42942</v>
      </c>
      <c r="B146" s="7">
        <f>EXP(-1*B$9*'Yield curve'!B139/100)</f>
        <v>0.92293174157845459</v>
      </c>
      <c r="C146" s="7">
        <f>EXP(-1*C$9*'Yield curve'!C139/100)</f>
        <v>0.85095162237299438</v>
      </c>
      <c r="D146" s="7">
        <f>EXP(-1*D$9*'Yield curve'!D139/100)</f>
        <v>0.78521320448951026</v>
      </c>
      <c r="E146" s="7">
        <f>EXP(-1*E$9*'Yield curve'!E139/100)</f>
        <v>0.72571347833213595</v>
      </c>
      <c r="F146" s="60">
        <f>EXP(-1*F$9*'Yield curve'!F139/100)</f>
        <v>0.67132628059194099</v>
      </c>
      <c r="G146" s="60">
        <f t="shared" si="3"/>
        <v>77.022968877606687</v>
      </c>
      <c r="H146" s="60">
        <f t="shared" si="4"/>
        <v>4.7227865322123721</v>
      </c>
      <c r="I146" s="60">
        <f>H146*(Bonds!Z136/100)*(1/(1+(Bonds!F136/100)))</f>
        <v>-1.749666215508892E-3</v>
      </c>
      <c r="J146" s="60">
        <f>-H146*Bonds!$AS$8</f>
        <v>-0.73948239192724696</v>
      </c>
      <c r="K146" s="60">
        <f t="shared" si="5"/>
        <v>-2.3384486480794111</v>
      </c>
    </row>
    <row r="147" spans="1:11">
      <c r="A147" s="193">
        <v>42941</v>
      </c>
      <c r="B147" s="7">
        <f>EXP(-1*B$9*'Yield curve'!B140/100)</f>
        <v>0.92265490358375657</v>
      </c>
      <c r="C147" s="7">
        <f>EXP(-1*C$9*'Yield curve'!C140/100)</f>
        <v>0.85078144906641773</v>
      </c>
      <c r="D147" s="7">
        <f>EXP(-1*D$9*'Yield curve'!D140/100)</f>
        <v>0.78450683052143555</v>
      </c>
      <c r="E147" s="7">
        <f>EXP(-1*E$9*'Yield curve'!E140/100)</f>
        <v>0.7246981903299029</v>
      </c>
      <c r="F147" s="60">
        <f>EXP(-1*F$9*'Yield curve'!F140/100)</f>
        <v>0.66998496978866395</v>
      </c>
      <c r="G147" s="60">
        <f t="shared" si="3"/>
        <v>76.880062837091842</v>
      </c>
      <c r="H147" s="60">
        <f t="shared" si="4"/>
        <v>4.7224028084174368</v>
      </c>
      <c r="I147" s="60">
        <f>H147*(Bonds!Z137/100)*(1/(1+(Bonds!F137/100)))</f>
        <v>-4.3721903605382239E-4</v>
      </c>
      <c r="J147" s="60">
        <f>-H147*Bonds!$AS$8</f>
        <v>-0.73942230939169662</v>
      </c>
      <c r="K147" s="60">
        <f t="shared" si="5"/>
        <v>-2.338258650419474</v>
      </c>
    </row>
    <row r="148" spans="1:11">
      <c r="A148" s="193">
        <v>42940</v>
      </c>
      <c r="B148" s="7">
        <f>EXP(-1*B$9*'Yield curve'!B141/100)</f>
        <v>0.92265490358375657</v>
      </c>
      <c r="C148" s="7">
        <f>EXP(-1*C$9*'Yield curve'!C141/100)</f>
        <v>0.85061130979109911</v>
      </c>
      <c r="D148" s="7">
        <f>EXP(-1*D$9*'Yield curve'!D141/100)</f>
        <v>0.78450683052143555</v>
      </c>
      <c r="E148" s="7">
        <f>EXP(-1*E$9*'Yield curve'!E141/100)</f>
        <v>0.72455326518483454</v>
      </c>
      <c r="F148" s="60">
        <f>EXP(-1*F$9*'Yield curve'!F141/100)</f>
        <v>0.66965006103793456</v>
      </c>
      <c r="G148" s="60">
        <f t="shared" si="3"/>
        <v>76.844947029091117</v>
      </c>
      <c r="H148" s="60">
        <f t="shared" si="4"/>
        <v>4.7222972752292813</v>
      </c>
      <c r="I148" s="60">
        <f>H148*(Bonds!Z138/100)*(1/(1+(Bonds!F138/100)))</f>
        <v>4.8088566957528063E-3</v>
      </c>
      <c r="J148" s="60">
        <f>-H148*Bonds!$AS$8</f>
        <v>-0.73940578526258927</v>
      </c>
      <c r="K148" s="60">
        <f t="shared" si="5"/>
        <v>-2.3382063965351443</v>
      </c>
    </row>
    <row r="149" spans="1:11">
      <c r="A149" s="193">
        <v>42937</v>
      </c>
      <c r="B149" s="7">
        <f>EXP(-1*B$9*'Yield curve'!B142/100)</f>
        <v>0.92283945301880166</v>
      </c>
      <c r="C149" s="7">
        <f>EXP(-1*C$9*'Yield curve'!C142/100)</f>
        <v>0.8518029996130394</v>
      </c>
      <c r="D149" s="7">
        <f>EXP(-1*D$9*'Yield curve'!D142/100)</f>
        <v>0.78639190810294757</v>
      </c>
      <c r="E149" s="7">
        <f>EXP(-1*E$9*'Yield curve'!E142/100)</f>
        <v>0.72731180549969232</v>
      </c>
      <c r="F149" s="60">
        <f>EXP(-1*F$9*'Yield curve'!F142/100)</f>
        <v>0.67334328342521488</v>
      </c>
      <c r="G149" s="60">
        <f t="shared" si="3"/>
        <v>77.238551966670727</v>
      </c>
      <c r="H149" s="60">
        <f t="shared" si="4"/>
        <v>4.7233615139396976</v>
      </c>
      <c r="I149" s="60">
        <f>H149*(Bonds!Z139/100)*(1/(1+(Bonds!F139/100)))</f>
        <v>8.7542609840418986E-4</v>
      </c>
      <c r="J149" s="60">
        <f>-H149*Bonds!$AS$8</f>
        <v>-0.73957242116319422</v>
      </c>
      <c r="K149" s="60">
        <f t="shared" si="5"/>
        <v>-2.3387333455210091</v>
      </c>
    </row>
    <row r="150" spans="1:11">
      <c r="A150" s="193">
        <v>42936</v>
      </c>
      <c r="B150" s="7">
        <f>EXP(-1*B$9*'Yield curve'!B143/100)</f>
        <v>0.92247039105490769</v>
      </c>
      <c r="C150" s="7">
        <f>EXP(-1*C$9*'Yield curve'!C143/100)</f>
        <v>0.85146234654834918</v>
      </c>
      <c r="D150" s="7">
        <f>EXP(-1*D$9*'Yield curve'!D143/100)</f>
        <v>0.78662786106655347</v>
      </c>
      <c r="E150" s="7">
        <f>EXP(-1*E$9*'Yield curve'!E143/100)</f>
        <v>0.72774832352530427</v>
      </c>
      <c r="F150" s="60">
        <f>EXP(-1*F$9*'Yield curve'!F143/100)</f>
        <v>0.6740169634925337</v>
      </c>
      <c r="G150" s="60">
        <f t="shared" si="3"/>
        <v>77.307511063472489</v>
      </c>
      <c r="H150" s="60">
        <f t="shared" si="4"/>
        <v>4.7236596893377181</v>
      </c>
      <c r="I150" s="60">
        <f>H150*(Bonds!Z140/100)*(1/(1+(Bonds!F140/100)))</f>
        <v>-4.3782182679933616E-4</v>
      </c>
      <c r="J150" s="60">
        <f>-H150*Bonds!$AS$8</f>
        <v>-0.739619108739488</v>
      </c>
      <c r="K150" s="60">
        <f t="shared" si="5"/>
        <v>-2.3388809846005305</v>
      </c>
    </row>
    <row r="151" spans="1:11">
      <c r="A151" s="193">
        <v>42935</v>
      </c>
      <c r="B151" s="7">
        <f>EXP(-1*B$9*'Yield curve'!B144/100)</f>
        <v>0.92274717368754322</v>
      </c>
      <c r="C151" s="7">
        <f>EXP(-1*C$9*'Yield curve'!C144/100)</f>
        <v>0.85163265604804106</v>
      </c>
      <c r="D151" s="7">
        <f>EXP(-1*D$9*'Yield curve'!D144/100)</f>
        <v>0.78662786106655347</v>
      </c>
      <c r="E151" s="7">
        <f>EXP(-1*E$9*'Yield curve'!E144/100)</f>
        <v>0.72760278841459547</v>
      </c>
      <c r="F151" s="60">
        <f>EXP(-1*F$9*'Yield curve'!F144/100)</f>
        <v>0.67368003924886766</v>
      </c>
      <c r="G151" s="60">
        <f t="shared" si="3"/>
        <v>77.273730221050769</v>
      </c>
      <c r="H151" s="60">
        <f t="shared" si="4"/>
        <v>4.7234912450520694</v>
      </c>
      <c r="I151" s="60">
        <f>H151*(Bonds!Z141/100)*(1/(1+(Bonds!F141/100)))</f>
        <v>4.3776563902246418E-4</v>
      </c>
      <c r="J151" s="60">
        <f>-H151*Bonds!$AS$8</f>
        <v>-0.73959273414423399</v>
      </c>
      <c r="K151" s="60">
        <f t="shared" si="5"/>
        <v>-2.3387975808071628</v>
      </c>
    </row>
    <row r="152" spans="1:11">
      <c r="A152" s="193">
        <v>42934</v>
      </c>
      <c r="B152" s="7">
        <f>EXP(-1*B$9*'Yield curve'!B145/100)</f>
        <v>0.92265490358375657</v>
      </c>
      <c r="C152" s="7">
        <f>EXP(-1*C$9*'Yield curve'!C145/100)</f>
        <v>0.8518029996130394</v>
      </c>
      <c r="D152" s="7">
        <f>EXP(-1*D$9*'Yield curve'!D145/100)</f>
        <v>0.78686388482666725</v>
      </c>
      <c r="E152" s="7">
        <f>EXP(-1*E$9*'Yield curve'!E145/100)</f>
        <v>0.72789388774594621</v>
      </c>
      <c r="F152" s="60">
        <f>EXP(-1*F$9*'Yield curve'!F145/100)</f>
        <v>0.6740169634925337</v>
      </c>
      <c r="G152" s="60">
        <f t="shared" si="3"/>
        <v>77.309777947408236</v>
      </c>
      <c r="H152" s="60">
        <f t="shared" si="4"/>
        <v>4.7235909060433405</v>
      </c>
      <c r="I152" s="60">
        <f>H152*(Bonds!Z142/100)*(1/(1+(Bonds!F142/100)))</f>
        <v>0</v>
      </c>
      <c r="J152" s="60">
        <f>-H152*Bonds!$AS$8</f>
        <v>-0.73960833881908106</v>
      </c>
      <c r="K152" s="60">
        <f t="shared" si="5"/>
        <v>-2.3388469271218257</v>
      </c>
    </row>
    <row r="153" spans="1:11">
      <c r="A153" s="193">
        <v>42933</v>
      </c>
      <c r="B153" s="7">
        <f>EXP(-1*B$9*'Yield curve'!B146/100)</f>
        <v>0.92256264270651889</v>
      </c>
      <c r="C153" s="7">
        <f>EXP(-1*C$9*'Yield curve'!C146/100)</f>
        <v>0.85163265604804106</v>
      </c>
      <c r="D153" s="7">
        <f>EXP(-1*D$9*'Yield curve'!D146/100)</f>
        <v>0.78686388482666725</v>
      </c>
      <c r="E153" s="7">
        <f>EXP(-1*E$9*'Yield curve'!E146/100)</f>
        <v>0.72789388774594621</v>
      </c>
      <c r="F153" s="60">
        <f>EXP(-1*F$9*'Yield curve'!F146/100)</f>
        <v>0.6740169634925337</v>
      </c>
      <c r="G153" s="60">
        <f t="shared" si="3"/>
        <v>77.309121436302632</v>
      </c>
      <c r="H153" s="60">
        <f t="shared" si="4"/>
        <v>4.7236170183549619</v>
      </c>
      <c r="I153" s="60">
        <f>H153*(Bonds!Z143/100)*(1/(1+(Bonds!F143/100)))</f>
        <v>0</v>
      </c>
      <c r="J153" s="60">
        <f>-H153*Bonds!$AS$8</f>
        <v>-0.73961242742112243</v>
      </c>
      <c r="K153" s="60">
        <f t="shared" si="5"/>
        <v>-2.3388598564167227</v>
      </c>
    </row>
    <row r="154" spans="1:11">
      <c r="A154" s="193">
        <v>42930</v>
      </c>
      <c r="B154" s="7">
        <f>EXP(-1*B$9*'Yield curve'!B147/100)</f>
        <v>0.92237814862800049</v>
      </c>
      <c r="C154" s="7">
        <f>EXP(-1*C$9*'Yield curve'!C147/100)</f>
        <v>0.8512920711071511</v>
      </c>
      <c r="D154" s="7">
        <f>EXP(-1*D$9*'Yield curve'!D147/100)</f>
        <v>0.78662786106655347</v>
      </c>
      <c r="E154" s="7">
        <f>EXP(-1*E$9*'Yield curve'!E147/100)</f>
        <v>0.72774832352530427</v>
      </c>
      <c r="F154" s="60">
        <f>EXP(-1*F$9*'Yield curve'!F147/100)</f>
        <v>0.6740169634925337</v>
      </c>
      <c r="G154" s="60">
        <f t="shared" si="3"/>
        <v>77.306854768802225</v>
      </c>
      <c r="H154" s="60">
        <f t="shared" si="4"/>
        <v>4.7236857947770234</v>
      </c>
      <c r="I154" s="60">
        <f>H154*(Bonds!Z144/100)*(1/(1+(Bonds!F144/100)))</f>
        <v>-3.0647697250384002E-3</v>
      </c>
      <c r="J154" s="60">
        <f>-H154*Bonds!$AS$8</f>
        <v>-0.7396231962654789</v>
      </c>
      <c r="K154" s="60">
        <f t="shared" si="5"/>
        <v>-2.3388939104926569</v>
      </c>
    </row>
    <row r="155" spans="1:11">
      <c r="A155" s="193">
        <v>42929</v>
      </c>
      <c r="B155" s="7">
        <f>EXP(-1*B$9*'Yield curve'!B148/100)</f>
        <v>0.92219369144460805</v>
      </c>
      <c r="C155" s="7">
        <f>EXP(-1*C$9*'Yield curve'!C148/100)</f>
        <v>0.85061130979109911</v>
      </c>
      <c r="D155" s="7">
        <f>EXP(-1*D$9*'Yield curve'!D148/100)</f>
        <v>0.78521320448951026</v>
      </c>
      <c r="E155" s="7">
        <f>EXP(-1*E$9*'Yield curve'!E148/100)</f>
        <v>0.72585863554303953</v>
      </c>
      <c r="F155" s="60">
        <f>EXP(-1*F$9*'Yield curve'!F148/100)</f>
        <v>0.67166202766200978</v>
      </c>
      <c r="G155" s="60">
        <f t="shared" si="3"/>
        <v>77.055049938526636</v>
      </c>
      <c r="H155" s="60">
        <f t="shared" si="4"/>
        <v>4.7230261434362708</v>
      </c>
      <c r="I155" s="60">
        <f>H155*(Bonds!Z145/100)*(1/(1+(Bonds!F145/100)))</f>
        <v>-1.3124377945821534E-3</v>
      </c>
      <c r="J155" s="60">
        <f>-H155*Bonds!$AS$8</f>
        <v>-0.73951990966804948</v>
      </c>
      <c r="K155" s="60">
        <f t="shared" si="5"/>
        <v>-2.3385672895930107</v>
      </c>
    </row>
    <row r="156" spans="1:11">
      <c r="A156" s="193">
        <v>42928</v>
      </c>
      <c r="B156" s="7">
        <f>EXP(-1*B$9*'Yield curve'!B149/100)</f>
        <v>0.92219369144460805</v>
      </c>
      <c r="C156" s="7">
        <f>EXP(-1*C$9*'Yield curve'!C149/100)</f>
        <v>0.8502711333070152</v>
      </c>
      <c r="D156" s="7">
        <f>EXP(-1*D$9*'Yield curve'!D149/100)</f>
        <v>0.78450683052143555</v>
      </c>
      <c r="E156" s="7">
        <f>EXP(-1*E$9*'Yield curve'!E149/100)</f>
        <v>0.72498812758962095</v>
      </c>
      <c r="F156" s="60">
        <f>EXP(-1*F$9*'Yield curve'!F149/100)</f>
        <v>0.67065528986262957</v>
      </c>
      <c r="G156" s="60">
        <f t="shared" si="3"/>
        <v>76.947066668076232</v>
      </c>
      <c r="H156" s="60">
        <f t="shared" si="4"/>
        <v>4.722744793146469</v>
      </c>
      <c r="I156" s="60">
        <f>H156*(Bonds!Z146/100)*(1/(1+(Bonds!F146/100)))</f>
        <v>-2.6239900693470733E-3</v>
      </c>
      <c r="J156" s="60">
        <f>-H156*Bonds!$AS$8</f>
        <v>-0.73947585652614833</v>
      </c>
      <c r="K156" s="60">
        <f t="shared" si="5"/>
        <v>-2.3384279813265167</v>
      </c>
    </row>
    <row r="157" spans="1:11">
      <c r="A157" s="193">
        <v>42927</v>
      </c>
      <c r="B157" s="7">
        <f>EXP(-1*B$9*'Yield curve'!B150/100)</f>
        <v>0.92200927114896347</v>
      </c>
      <c r="C157" s="7">
        <f>EXP(-1*C$9*'Yield curve'!C150/100)</f>
        <v>0.85010109608464279</v>
      </c>
      <c r="D157" s="7">
        <f>EXP(-1*D$9*'Yield curve'!D150/100)</f>
        <v>0.78380109200393644</v>
      </c>
      <c r="E157" s="7">
        <f>EXP(-1*E$9*'Yield curve'!E150/100)</f>
        <v>0.72368432273635486</v>
      </c>
      <c r="F157" s="60">
        <f>EXP(-1*F$9*'Yield curve'!F150/100)</f>
        <v>0.66864633892615943</v>
      </c>
      <c r="G157" s="60">
        <f t="shared" si="3"/>
        <v>76.735239194866082</v>
      </c>
      <c r="H157" s="60">
        <f t="shared" si="4"/>
        <v>4.7221085459206895</v>
      </c>
      <c r="I157" s="60">
        <f>H157*(Bonds!Z147/100)*(1/(1+(Bonds!F147/100)))</f>
        <v>2.6221796645557031E-3</v>
      </c>
      <c r="J157" s="60">
        <f>-H157*Bonds!$AS$8</f>
        <v>-0.73937623448793688</v>
      </c>
      <c r="K157" s="60">
        <f t="shared" si="5"/>
        <v>-2.33811294878062</v>
      </c>
    </row>
    <row r="158" spans="1:11">
      <c r="A158" s="193">
        <v>42926</v>
      </c>
      <c r="B158" s="7">
        <f>EXP(-1*B$9*'Yield curve'!B151/100)</f>
        <v>0.92219369144460805</v>
      </c>
      <c r="C158" s="7">
        <f>EXP(-1*C$9*'Yield curve'!C151/100)</f>
        <v>0.85078144906641773</v>
      </c>
      <c r="D158" s="7">
        <f>EXP(-1*D$9*'Yield curve'!D151/100)</f>
        <v>0.7849776758592244</v>
      </c>
      <c r="E158" s="7">
        <f>EXP(-1*E$9*'Yield curve'!E151/100)</f>
        <v>0.725278180847441</v>
      </c>
      <c r="F158" s="60">
        <f>EXP(-1*F$9*'Yield curve'!F151/100)</f>
        <v>0.67065528986262957</v>
      </c>
      <c r="G158" s="60">
        <f t="shared" si="3"/>
        <v>76.950244703963762</v>
      </c>
      <c r="H158" s="60">
        <f t="shared" si="4"/>
        <v>4.7226664879889633</v>
      </c>
      <c r="I158" s="60">
        <f>H158*(Bonds!Z148/100)*(1/(1+(Bonds!F148/100)))</f>
        <v>-1.7492977083021989E-3</v>
      </c>
      <c r="J158" s="60">
        <f>-H158*Bonds!$AS$8</f>
        <v>-0.73946359569564546</v>
      </c>
      <c r="K158" s="60">
        <f t="shared" si="5"/>
        <v>-2.3383892091761225</v>
      </c>
    </row>
    <row r="159" spans="1:11">
      <c r="A159" s="193">
        <v>42923</v>
      </c>
      <c r="B159" s="7">
        <f>EXP(-1*B$9*'Yield curve'!B152/100)</f>
        <v>0.92164054119141181</v>
      </c>
      <c r="C159" s="7">
        <f>EXP(-1*C$9*'Yield curve'!C152/100)</f>
        <v>0.85010109608464279</v>
      </c>
      <c r="D159" s="7">
        <f>EXP(-1*D$9*'Yield curve'!D152/100)</f>
        <v>0.78450683052143555</v>
      </c>
      <c r="E159" s="7">
        <f>EXP(-1*E$9*'Yield curve'!E152/100)</f>
        <v>0.72440836902189687</v>
      </c>
      <c r="F159" s="60">
        <f>EXP(-1*F$9*'Yield curve'!F152/100)</f>
        <v>0.66931531969972402</v>
      </c>
      <c r="G159" s="60">
        <f t="shared" si="3"/>
        <v>76.806462361270192</v>
      </c>
      <c r="H159" s="60">
        <f t="shared" si="4"/>
        <v>4.7223447343870317</v>
      </c>
      <c r="I159" s="60">
        <f>H159*(Bonds!Z149/100)*(1/(1+(Bonds!F149/100)))</f>
        <v>2.1856635815916559E-3</v>
      </c>
      <c r="J159" s="60">
        <f>-H159*Bonds!$AS$8</f>
        <v>-0.73941321630171253</v>
      </c>
      <c r="K159" s="60">
        <f t="shared" si="5"/>
        <v>-2.3382298955441554</v>
      </c>
    </row>
    <row r="160" spans="1:11">
      <c r="A160" s="193">
        <v>42922</v>
      </c>
      <c r="B160" s="7">
        <f>EXP(-1*B$9*'Yield curve'!B153/100)</f>
        <v>0.92173270985388722</v>
      </c>
      <c r="C160" s="7">
        <f>EXP(-1*C$9*'Yield curve'!C153/100)</f>
        <v>0.85044120454023298</v>
      </c>
      <c r="D160" s="7">
        <f>EXP(-1*D$9*'Yield curve'!D153/100)</f>
        <v>0.78521320448951026</v>
      </c>
      <c r="E160" s="7">
        <f>EXP(-1*E$9*'Yield curve'!E153/100)</f>
        <v>0.7255683501497715</v>
      </c>
      <c r="F160" s="60">
        <f>EXP(-1*F$9*'Yield curve'!F153/100)</f>
        <v>0.67099070135344585</v>
      </c>
      <c r="G160" s="60">
        <f t="shared" si="3"/>
        <v>76.983935561311711</v>
      </c>
      <c r="H160" s="60">
        <f t="shared" si="4"/>
        <v>4.7228561663566753</v>
      </c>
      <c r="I160" s="60">
        <f>H160*(Bonds!Z150/100)*(1/(1+(Bonds!F150/100)))</f>
        <v>2.6242949618577776E-3</v>
      </c>
      <c r="J160" s="60">
        <f>-H160*Bonds!$AS$8</f>
        <v>-0.73949329507165917</v>
      </c>
      <c r="K160" s="60">
        <f t="shared" si="5"/>
        <v>-2.3384831268494115</v>
      </c>
    </row>
    <row r="161" spans="1:11">
      <c r="A161" s="193">
        <v>42921</v>
      </c>
      <c r="B161" s="7">
        <f>EXP(-1*B$9*'Yield curve'!B154/100)</f>
        <v>0.92200927114896347</v>
      </c>
      <c r="C161" s="7">
        <f>EXP(-1*C$9*'Yield curve'!C154/100)</f>
        <v>0.85112182971763617</v>
      </c>
      <c r="D161" s="7">
        <f>EXP(-1*D$9*'Yield curve'!D154/100)</f>
        <v>0.78639190810294757</v>
      </c>
      <c r="E161" s="7">
        <f>EXP(-1*E$9*'Yield curve'!E154/100)</f>
        <v>0.72716635768385884</v>
      </c>
      <c r="F161" s="60">
        <f>EXP(-1*F$9*'Yield curve'!F154/100)</f>
        <v>0.67300669593738638</v>
      </c>
      <c r="G161" s="60">
        <f t="shared" si="3"/>
        <v>77.19990975021561</v>
      </c>
      <c r="H161" s="60">
        <f t="shared" si="4"/>
        <v>4.7234014659060319</v>
      </c>
      <c r="I161" s="60">
        <f>H161*(Bonds!Z151/100)*(1/(1+(Bonds!F151/100)))</f>
        <v>3.0637333451948071E-3</v>
      </c>
      <c r="J161" s="60">
        <f>-H161*Bonds!$AS$8</f>
        <v>-0.73957867674460265</v>
      </c>
      <c r="K161" s="60">
        <f t="shared" si="5"/>
        <v>-2.3387531274063482</v>
      </c>
    </row>
    <row r="162" spans="1:11">
      <c r="A162" s="193">
        <v>42920</v>
      </c>
      <c r="B162" s="7">
        <f>EXP(-1*B$9*'Yield curve'!B155/100)</f>
        <v>0.92247039105490769</v>
      </c>
      <c r="C162" s="7">
        <f>EXP(-1*C$9*'Yield curve'!C155/100)</f>
        <v>0.85197337725015776</v>
      </c>
      <c r="D162" s="7">
        <f>EXP(-1*D$9*'Yield curve'!D155/100)</f>
        <v>0.78757238109851002</v>
      </c>
      <c r="E162" s="7">
        <f>EXP(-1*E$9*'Yield curve'!E155/100)</f>
        <v>0.72891365285780729</v>
      </c>
      <c r="F162" s="60">
        <f>EXP(-1*F$9*'Yield curve'!F155/100)</f>
        <v>0.67536634635258452</v>
      </c>
      <c r="G162" s="60">
        <f t="shared" si="3"/>
        <v>77.452375006793375</v>
      </c>
      <c r="H162" s="60">
        <f t="shared" si="4"/>
        <v>4.7240284720037629</v>
      </c>
      <c r="I162" s="60">
        <f>H162*(Bonds!Z152/100)*(1/(1+(Bonds!F152/100)))</f>
        <v>0</v>
      </c>
      <c r="J162" s="60">
        <f>-H162*Bonds!$AS$8</f>
        <v>-0.73967685182953202</v>
      </c>
      <c r="K162" s="60">
        <f t="shared" si="5"/>
        <v>-2.3390635842842058</v>
      </c>
    </row>
    <row r="163" spans="1:11">
      <c r="A163" s="193">
        <v>42919</v>
      </c>
      <c r="B163" s="7">
        <f>EXP(-1*B$9*'Yield curve'!B156/100)</f>
        <v>0.92247039105490769</v>
      </c>
      <c r="C163" s="7">
        <f>EXP(-1*C$9*'Yield curve'!C156/100)</f>
        <v>0.85197337725015776</v>
      </c>
      <c r="D163" s="7">
        <f>EXP(-1*D$9*'Yield curve'!D156/100)</f>
        <v>0.78757238109851002</v>
      </c>
      <c r="E163" s="7">
        <f>EXP(-1*E$9*'Yield curve'!E156/100)</f>
        <v>0.72891365285780729</v>
      </c>
      <c r="F163" s="60">
        <f>EXP(-1*F$9*'Yield curve'!F156/100)</f>
        <v>0.67536634635258452</v>
      </c>
      <c r="G163" s="60">
        <f t="shared" si="3"/>
        <v>77.452375006793375</v>
      </c>
      <c r="H163" s="60">
        <f t="shared" si="4"/>
        <v>4.7240284720037629</v>
      </c>
      <c r="I163" s="60">
        <f>H163*(Bonds!Z153/100)*(1/(1+(Bonds!F153/100)))</f>
        <v>0</v>
      </c>
      <c r="J163" s="60">
        <f>-H163*Bonds!$AS$8</f>
        <v>-0.73967685182953202</v>
      </c>
      <c r="K163" s="60">
        <f t="shared" si="5"/>
        <v>-2.3390635842842058</v>
      </c>
    </row>
    <row r="164" spans="1:11">
      <c r="A164" s="193">
        <v>42916</v>
      </c>
      <c r="B164" s="7">
        <f>EXP(-1*B$9*'Yield curve'!B157/100)</f>
        <v>0.92256264270651889</v>
      </c>
      <c r="C164" s="7">
        <f>EXP(-1*C$9*'Yield curve'!C157/100)</f>
        <v>0.85197337725015776</v>
      </c>
      <c r="D164" s="7">
        <f>EXP(-1*D$9*'Yield curve'!D157/100)</f>
        <v>0.78757238109851002</v>
      </c>
      <c r="E164" s="7">
        <f>EXP(-1*E$9*'Yield curve'!E157/100)</f>
        <v>0.72891365285780729</v>
      </c>
      <c r="F164" s="60">
        <f>EXP(-1*F$9*'Yield curve'!F157/100)</f>
        <v>0.67536634635258452</v>
      </c>
      <c r="G164" s="60">
        <f t="shared" si="3"/>
        <v>77.452605635922396</v>
      </c>
      <c r="H164" s="60">
        <f t="shared" si="4"/>
        <v>4.7240173830360526</v>
      </c>
      <c r="I164" s="60">
        <f>H164*(Bonds!Z154/100)*(1/(1+(Bonds!F154/100)))</f>
        <v>-1.7520694976489778E-3</v>
      </c>
      <c r="J164" s="60">
        <f>-H164*Bonds!$AS$8</f>
        <v>-0.73967511554602428</v>
      </c>
      <c r="K164" s="60">
        <f t="shared" si="5"/>
        <v>-2.3390580936736574</v>
      </c>
    </row>
    <row r="165" spans="1:11">
      <c r="A165" s="193">
        <v>42915</v>
      </c>
      <c r="B165" s="7">
        <f>EXP(-1*B$9*'Yield curve'!B158/100)</f>
        <v>0.92357801996860645</v>
      </c>
      <c r="C165" s="7">
        <f>EXP(-1*C$9*'Yield curve'!C158/100)</f>
        <v>0.8524847146623914</v>
      </c>
      <c r="D165" s="7">
        <f>EXP(-1*D$9*'Yield curve'!D158/100)</f>
        <v>0.78709997940453114</v>
      </c>
      <c r="E165" s="7">
        <f>EXP(-1*E$9*'Yield curve'!E158/100)</f>
        <v>0.72803948108234373</v>
      </c>
      <c r="F165" s="60">
        <f>EXP(-1*F$9*'Yield curve'!F158/100)</f>
        <v>0.6740169634925337</v>
      </c>
      <c r="G165" s="60">
        <f t="shared" si="3"/>
        <v>77.314744245779394</v>
      </c>
      <c r="H165" s="60">
        <f t="shared" si="4"/>
        <v>4.7234031572115045</v>
      </c>
      <c r="I165" s="60">
        <f>H165*(Bonds!Z155/100)*(1/(1+(Bonds!F155/100)))</f>
        <v>1.751192198428588E-3</v>
      </c>
      <c r="J165" s="60">
        <f>-H165*Bonds!$AS$8</f>
        <v>-0.73957894156508686</v>
      </c>
      <c r="K165" s="60">
        <f t="shared" si="5"/>
        <v>-2.3387539648422497</v>
      </c>
    </row>
    <row r="166" spans="1:11">
      <c r="A166" s="193">
        <v>42914</v>
      </c>
      <c r="B166" s="7">
        <f>EXP(-1*B$9*'Yield curve'!B159/100)</f>
        <v>0.924132333057885</v>
      </c>
      <c r="C166" s="7">
        <f>EXP(-1*C$9*'Yield curve'!C159/100)</f>
        <v>0.85333762576152739</v>
      </c>
      <c r="D166" s="7">
        <f>EXP(-1*D$9*'Yield curve'!D159/100)</f>
        <v>0.78828151530402468</v>
      </c>
      <c r="E166" s="7">
        <f>EXP(-1*E$9*'Yield curve'!E159/100)</f>
        <v>0.7293511322802243</v>
      </c>
      <c r="F166" s="60">
        <f>EXP(-1*F$9*'Yield curve'!F159/100)</f>
        <v>0.67536634635258452</v>
      </c>
      <c r="G166" s="60">
        <f t="shared" si="3"/>
        <v>77.462807017149075</v>
      </c>
      <c r="H166" s="60">
        <f t="shared" si="4"/>
        <v>4.7236591113168407</v>
      </c>
      <c r="I166" s="60">
        <f>H166*(Bonds!Z156/100)*(1/(1+(Bonds!F156/100)))</f>
        <v>4.3798415496678163E-4</v>
      </c>
      <c r="J166" s="60">
        <f>-H166*Bonds!$AS$8</f>
        <v>-0.73961901823438936</v>
      </c>
      <c r="K166" s="60">
        <f t="shared" si="5"/>
        <v>-2.3388806983982788</v>
      </c>
    </row>
    <row r="167" spans="1:11">
      <c r="A167" s="193">
        <v>42913</v>
      </c>
      <c r="B167" s="7">
        <f>EXP(-1*B$9*'Yield curve'!B160/100)</f>
        <v>0.92394752507268796</v>
      </c>
      <c r="C167" s="7">
        <f>EXP(-1*C$9*'Yield curve'!C160/100)</f>
        <v>0.85333762576152739</v>
      </c>
      <c r="D167" s="7">
        <f>EXP(-1*D$9*'Yield curve'!D160/100)</f>
        <v>0.78828151530402468</v>
      </c>
      <c r="E167" s="7">
        <f>EXP(-1*E$9*'Yield curve'!E160/100)</f>
        <v>0.72949701709467552</v>
      </c>
      <c r="F167" s="60">
        <f>EXP(-1*F$9*'Yield curve'!F160/100)</f>
        <v>0.67570411396062602</v>
      </c>
      <c r="G167" s="60">
        <f t="shared" si="3"/>
        <v>77.497330889046452</v>
      </c>
      <c r="H167" s="60">
        <f t="shared" si="4"/>
        <v>4.7238013578320475</v>
      </c>
      <c r="I167" s="60">
        <f>H167*(Bonds!Z157/100)*(1/(1+(Bonds!F157/100)))</f>
        <v>-4.3803795973960924E-4</v>
      </c>
      <c r="J167" s="60">
        <f>-H167*Bonds!$AS$8</f>
        <v>-0.7396412908466683</v>
      </c>
      <c r="K167" s="60">
        <f t="shared" si="5"/>
        <v>-2.3389511305825219</v>
      </c>
    </row>
    <row r="168" spans="1:11">
      <c r="A168" s="193">
        <v>42912</v>
      </c>
      <c r="B168" s="7">
        <f>EXP(-1*B$9*'Yield curve'!B161/100)</f>
        <v>0.9242247509120064</v>
      </c>
      <c r="C168" s="7">
        <f>EXP(-1*C$9*'Yield curve'!C161/100)</f>
        <v>0.85350831035457009</v>
      </c>
      <c r="D168" s="7">
        <f>EXP(-1*D$9*'Yield curve'!D161/100)</f>
        <v>0.78828151530402468</v>
      </c>
      <c r="E168" s="7">
        <f>EXP(-1*E$9*'Yield curve'!E161/100)</f>
        <v>0.7293511322802243</v>
      </c>
      <c r="F168" s="60">
        <f>EXP(-1*F$9*'Yield curve'!F161/100)</f>
        <v>0.67536634635258452</v>
      </c>
      <c r="G168" s="60">
        <f t="shared" si="3"/>
        <v>77.463464773266978</v>
      </c>
      <c r="H168" s="60">
        <f t="shared" si="4"/>
        <v>4.7236330016135799</v>
      </c>
      <c r="I168" s="60">
        <f>H168*(Bonds!Z158/100)*(1/(1+(Bonds!F158/100)))</f>
        <v>-8.7596346807857005E-4</v>
      </c>
      <c r="J168" s="60">
        <f>-H168*Bonds!$AS$8</f>
        <v>-0.73961493004075873</v>
      </c>
      <c r="K168" s="60">
        <f t="shared" si="5"/>
        <v>-2.3388677703948901</v>
      </c>
    </row>
    <row r="169" spans="1:11">
      <c r="A169" s="193">
        <v>42909</v>
      </c>
      <c r="B169" s="7">
        <f>EXP(-1*B$9*'Yield curve'!B162/100)</f>
        <v>0.92339332283494169</v>
      </c>
      <c r="C169" s="7">
        <f>EXP(-1*C$9*'Yield curve'!C162/100)</f>
        <v>0.85265522865615484</v>
      </c>
      <c r="D169" s="7">
        <f>EXP(-1*D$9*'Yield curve'!D162/100)</f>
        <v>0.78757238109851002</v>
      </c>
      <c r="E169" s="7">
        <f>EXP(-1*E$9*'Yield curve'!E162/100)</f>
        <v>0.72862214570198203</v>
      </c>
      <c r="F169" s="60">
        <f>EXP(-1*F$9*'Yield curve'!F162/100)</f>
        <v>0.67469131757687228</v>
      </c>
      <c r="G169" s="60">
        <f t="shared" si="3"/>
        <v>77.386467747358381</v>
      </c>
      <c r="H169" s="60">
        <f t="shared" si="4"/>
        <v>4.7236175091639563</v>
      </c>
      <c r="I169" s="60">
        <f>H169*(Bonds!Z159/100)*(1/(1+(Bonds!F159/100)))</f>
        <v>-2.1894954617428107E-3</v>
      </c>
      <c r="J169" s="60">
        <f>-H169*Bonds!$AS$8</f>
        <v>-0.73961250427079717</v>
      </c>
      <c r="K169" s="60">
        <f t="shared" si="5"/>
        <v>-2.3388600994367321</v>
      </c>
    </row>
    <row r="170" spans="1:11">
      <c r="A170" s="193">
        <v>42908</v>
      </c>
      <c r="B170" s="7">
        <f>EXP(-1*B$9*'Yield curve'!B163/100)</f>
        <v>0.92348566678434574</v>
      </c>
      <c r="C170" s="7">
        <f>EXP(-1*C$9*'Yield curve'!C163/100)</f>
        <v>0.8524847146623914</v>
      </c>
      <c r="D170" s="7">
        <f>EXP(-1*D$9*'Yield curve'!D163/100)</f>
        <v>0.7873361448213938</v>
      </c>
      <c r="E170" s="7">
        <f>EXP(-1*E$9*'Yield curve'!E163/100)</f>
        <v>0.72774832352530427</v>
      </c>
      <c r="F170" s="60">
        <f>EXP(-1*F$9*'Yield curve'!F163/100)</f>
        <v>0.67300669593738638</v>
      </c>
      <c r="G170" s="60">
        <f t="shared" si="3"/>
        <v>77.21082345806569</v>
      </c>
      <c r="H170" s="60">
        <f t="shared" si="4"/>
        <v>4.7230369706865529</v>
      </c>
      <c r="I170" s="60">
        <f>H170*(Bonds!Z160/100)*(1/(1+(Bonds!F160/100)))</f>
        <v>0</v>
      </c>
      <c r="J170" s="60">
        <f>-H170*Bonds!$AS$8</f>
        <v>-0.73952160497248087</v>
      </c>
      <c r="K170" s="60">
        <f t="shared" si="5"/>
        <v>-2.3385726506163413</v>
      </c>
    </row>
    <row r="171" spans="1:11">
      <c r="A171" s="193">
        <v>42907</v>
      </c>
      <c r="B171" s="7">
        <f>EXP(-1*B$9*'Yield curve'!B164/100)</f>
        <v>0.92311634638663576</v>
      </c>
      <c r="C171" s="7">
        <f>EXP(-1*C$9*'Yield curve'!C164/100)</f>
        <v>0.8523142347680166</v>
      </c>
      <c r="D171" s="7">
        <f>EXP(-1*D$9*'Yield curve'!D164/100)</f>
        <v>0.7873361448213938</v>
      </c>
      <c r="E171" s="7">
        <f>EXP(-1*E$9*'Yield curve'!E164/100)</f>
        <v>0.72774832352530427</v>
      </c>
      <c r="F171" s="60">
        <f>EXP(-1*F$9*'Yield curve'!F164/100)</f>
        <v>0.67300669593738638</v>
      </c>
      <c r="G171" s="60">
        <f t="shared" si="3"/>
        <v>77.209473957335476</v>
      </c>
      <c r="H171" s="60">
        <f t="shared" si="4"/>
        <v>4.7230965234996853</v>
      </c>
      <c r="I171" s="60">
        <f>H171*(Bonds!Z161/100)*(1/(1+(Bonds!F161/100)))</f>
        <v>-1.7505917433282764E-3</v>
      </c>
      <c r="J171" s="60">
        <f>-H171*Bonds!$AS$8</f>
        <v>-0.73953092960665623</v>
      </c>
      <c r="K171" s="60">
        <f t="shared" si="5"/>
        <v>-2.3386021376986834</v>
      </c>
    </row>
    <row r="172" spans="1:11">
      <c r="A172" s="193">
        <v>42906</v>
      </c>
      <c r="B172" s="7">
        <f>EXP(-1*B$9*'Yield curve'!B165/100)</f>
        <v>0.92283945301880166</v>
      </c>
      <c r="C172" s="7">
        <f>EXP(-1*C$9*'Yield curve'!C165/100)</f>
        <v>0.85163265604804106</v>
      </c>
      <c r="D172" s="7">
        <f>EXP(-1*D$9*'Yield curve'!D165/100)</f>
        <v>0.78639190810294757</v>
      </c>
      <c r="E172" s="7">
        <f>EXP(-1*E$9*'Yield curve'!E165/100)</f>
        <v>0.72658485722890709</v>
      </c>
      <c r="F172" s="60">
        <f>EXP(-1*F$9*'Yield curve'!F165/100)</f>
        <v>0.67166202766200978</v>
      </c>
      <c r="G172" s="60">
        <f t="shared" si="3"/>
        <v>77.063980021352734</v>
      </c>
      <c r="H172" s="60">
        <f t="shared" si="4"/>
        <v>4.7227750094374077</v>
      </c>
      <c r="I172" s="60">
        <f>H172*(Bonds!Z162/100)*(1/(1+(Bonds!F162/100)))</f>
        <v>4.3745600309719396E-4</v>
      </c>
      <c r="J172" s="60">
        <f>-H172*Bonds!$AS$8</f>
        <v>-0.73948058771925784</v>
      </c>
      <c r="K172" s="60">
        <f t="shared" si="5"/>
        <v>-2.3384429426727928</v>
      </c>
    </row>
    <row r="173" spans="1:11">
      <c r="A173" s="193">
        <v>42905</v>
      </c>
      <c r="B173" s="7">
        <f>EXP(-1*B$9*'Yield curve'!B166/100)</f>
        <v>0.92265490358375657</v>
      </c>
      <c r="C173" s="7">
        <f>EXP(-1*C$9*'Yield curve'!C166/100)</f>
        <v>0.85163265604804106</v>
      </c>
      <c r="D173" s="7">
        <f>EXP(-1*D$9*'Yield curve'!D166/100)</f>
        <v>0.78662786106655347</v>
      </c>
      <c r="E173" s="7">
        <f>EXP(-1*E$9*'Yield curve'!E166/100)</f>
        <v>0.72687554930633824</v>
      </c>
      <c r="F173" s="60">
        <f>EXP(-1*F$9*'Yield curve'!F166/100)</f>
        <v>0.67199794264758894</v>
      </c>
      <c r="G173" s="60">
        <f t="shared" si="3"/>
        <v>77.099266546389586</v>
      </c>
      <c r="H173" s="60">
        <f t="shared" si="4"/>
        <v>4.7229010976136596</v>
      </c>
      <c r="I173" s="60">
        <f>H173*(Bonds!Z163/100)*(1/(1+(Bonds!F163/100)))</f>
        <v>1.7500328291296578E-3</v>
      </c>
      <c r="J173" s="60">
        <f>-H173*Bonds!$AS$8</f>
        <v>-0.73950033029824846</v>
      </c>
      <c r="K173" s="60">
        <f t="shared" si="5"/>
        <v>-2.3385053741892889</v>
      </c>
    </row>
    <row r="174" spans="1:11">
      <c r="A174" s="193">
        <v>42902</v>
      </c>
      <c r="B174" s="7">
        <f>EXP(-1*B$9*'Yield curve'!B167/100)</f>
        <v>0.92256264270651889</v>
      </c>
      <c r="C174" s="7">
        <f>EXP(-1*C$9*'Yield curve'!C167/100)</f>
        <v>0.85197337725015776</v>
      </c>
      <c r="D174" s="7">
        <f>EXP(-1*D$9*'Yield curve'!D167/100)</f>
        <v>0.7873361448213938</v>
      </c>
      <c r="E174" s="7">
        <f>EXP(-1*E$9*'Yield curve'!E167/100)</f>
        <v>0.72789388774594621</v>
      </c>
      <c r="F174" s="60">
        <f>EXP(-1*F$9*'Yield curve'!F167/100)</f>
        <v>0.67334328342521488</v>
      </c>
      <c r="G174" s="60">
        <f t="shared" si="3"/>
        <v>77.242101682394562</v>
      </c>
      <c r="H174" s="60">
        <f t="shared" si="4"/>
        <v>4.7233135591287985</v>
      </c>
      <c r="I174" s="60">
        <f>H174*(Bonds!Z164/100)*(1/(1+(Bonds!F164/100)))</f>
        <v>4.3770860523851575E-3</v>
      </c>
      <c r="J174" s="60">
        <f>-H174*Bonds!$AS$8</f>
        <v>-0.73956491251591017</v>
      </c>
      <c r="K174" s="60">
        <f t="shared" si="5"/>
        <v>-2.3387096010934445</v>
      </c>
    </row>
    <row r="175" spans="1:11">
      <c r="A175" s="193">
        <v>42901</v>
      </c>
      <c r="B175" s="7">
        <f>EXP(-1*B$9*'Yield curve'!B168/100)</f>
        <v>0.92274717368754322</v>
      </c>
      <c r="C175" s="7">
        <f>EXP(-1*C$9*'Yield curve'!C168/100)</f>
        <v>0.85282577675612758</v>
      </c>
      <c r="D175" s="7">
        <f>EXP(-1*D$9*'Yield curve'!D168/100)</f>
        <v>0.7892280209121737</v>
      </c>
      <c r="E175" s="7">
        <f>EXP(-1*E$9*'Yield curve'!E168/100)</f>
        <v>0.73051902815942493</v>
      </c>
      <c r="F175" s="60">
        <f>EXP(-1*F$9*'Yield curve'!F168/100)</f>
        <v>0.67671843067892135</v>
      </c>
      <c r="G175" s="60">
        <f t="shared" si="3"/>
        <v>77.601939143377621</v>
      </c>
      <c r="H175" s="60">
        <f t="shared" si="4"/>
        <v>4.7242839164370061</v>
      </c>
      <c r="I175" s="60">
        <f>H175*(Bonds!Z165/100)*(1/(1+(Bonds!F165/100)))</f>
        <v>4.8202507263525448E-3</v>
      </c>
      <c r="J175" s="60">
        <f>-H175*Bonds!$AS$8</f>
        <v>-0.73971684869562171</v>
      </c>
      <c r="K175" s="60">
        <f t="shared" si="5"/>
        <v>-2.3391900654803179</v>
      </c>
    </row>
    <row r="176" spans="1:11">
      <c r="A176" s="193">
        <v>42900</v>
      </c>
      <c r="B176" s="7">
        <f>EXP(-1*B$9*'Yield curve'!B169/100)</f>
        <v>0.92348566678434574</v>
      </c>
      <c r="C176" s="7">
        <f>EXP(-1*C$9*'Yield curve'!C169/100)</f>
        <v>0.85436224556136675</v>
      </c>
      <c r="D176" s="7">
        <f>EXP(-1*D$9*'Yield curve'!D169/100)</f>
        <v>0.79136181589558385</v>
      </c>
      <c r="E176" s="7">
        <f>EXP(-1*E$9*'Yield curve'!E169/100)</f>
        <v>0.73344695622428924</v>
      </c>
      <c r="F176" s="60">
        <f>EXP(-1*F$9*'Yield curve'!F169/100)</f>
        <v>0.68045063620458768</v>
      </c>
      <c r="G176" s="60">
        <f t="shared" si="3"/>
        <v>78.002831922134206</v>
      </c>
      <c r="H176" s="60">
        <f t="shared" si="4"/>
        <v>4.725227925045238</v>
      </c>
      <c r="I176" s="60">
        <f>H176*(Bonds!Z166/100)*(1/(1+(Bonds!F166/100)))</f>
        <v>0</v>
      </c>
      <c r="J176" s="60">
        <f>-H176*Bonds!$AS$8</f>
        <v>-0.73986465926018008</v>
      </c>
      <c r="K176" s="60">
        <f t="shared" si="5"/>
        <v>-2.3396574835265578</v>
      </c>
    </row>
    <row r="177" spans="1:11">
      <c r="A177" s="193">
        <v>42899</v>
      </c>
      <c r="B177" s="7">
        <f>EXP(-1*B$9*'Yield curve'!B170/100)</f>
        <v>0.92311634638663576</v>
      </c>
      <c r="C177" s="7">
        <f>EXP(-1*C$9*'Yield curve'!C170/100)</f>
        <v>0.85367902908794524</v>
      </c>
      <c r="D177" s="7">
        <f>EXP(-1*D$9*'Yield curve'!D170/100)</f>
        <v>0.79088714122268866</v>
      </c>
      <c r="E177" s="7">
        <f>EXP(-1*E$9*'Yield curve'!E170/100)</f>
        <v>0.73315363610973339</v>
      </c>
      <c r="F177" s="60">
        <f>EXP(-1*F$9*'Yield curve'!F170/100)</f>
        <v>0.68045063620458768</v>
      </c>
      <c r="G177" s="60">
        <f t="shared" si="3"/>
        <v>77.998280592987754</v>
      </c>
      <c r="H177" s="60">
        <f t="shared" si="4"/>
        <v>4.7253647668184682</v>
      </c>
      <c r="I177" s="60">
        <f>H177*(Bonds!Z167/100)*(1/(1+(Bonds!F167/100)))</f>
        <v>0</v>
      </c>
      <c r="J177" s="60">
        <f>-H177*Bonds!$AS$8</f>
        <v>-0.73988608561114766</v>
      </c>
      <c r="K177" s="60">
        <f t="shared" si="5"/>
        <v>-2.3397252395975614</v>
      </c>
    </row>
    <row r="178" spans="1:11">
      <c r="A178" s="193">
        <v>42895</v>
      </c>
      <c r="B178" s="7">
        <f>EXP(-1*B$9*'Yield curve'!B171/100)</f>
        <v>0.92283945301880166</v>
      </c>
      <c r="C178" s="7">
        <f>EXP(-1*C$9*'Yield curve'!C171/100)</f>
        <v>0.85350831035457009</v>
      </c>
      <c r="D178" s="7">
        <f>EXP(-1*D$9*'Yield curve'!D171/100)</f>
        <v>0.79064991066668444</v>
      </c>
      <c r="E178" s="7">
        <f>EXP(-1*E$9*'Yield curve'!E171/100)</f>
        <v>0.73300702004460661</v>
      </c>
      <c r="F178" s="60">
        <f>EXP(-1*F$9*'Yield curve'!F171/100)</f>
        <v>0.68045063620458768</v>
      </c>
      <c r="G178" s="60">
        <f t="shared" si="3"/>
        <v>77.996201946181898</v>
      </c>
      <c r="H178" s="60">
        <f t="shared" si="4"/>
        <v>4.7254292718500688</v>
      </c>
      <c r="I178" s="60">
        <f>H178*(Bonds!Z168/100)*(1/(1+(Bonds!F168/100)))</f>
        <v>-8.7751704212627075E-4</v>
      </c>
      <c r="J178" s="60">
        <f>-H178*Bonds!$AS$8</f>
        <v>-0.73989618565160764</v>
      </c>
      <c r="K178" s="60">
        <f t="shared" si="5"/>
        <v>-2.3397571787298745</v>
      </c>
    </row>
    <row r="179" spans="1:11">
      <c r="A179" s="193">
        <v>42894</v>
      </c>
      <c r="B179" s="7">
        <f>EXP(-1*B$9*'Yield curve'!B172/100)</f>
        <v>0.92293174157845459</v>
      </c>
      <c r="C179" s="7">
        <f>EXP(-1*C$9*'Yield curve'!C172/100)</f>
        <v>0.85316697530198993</v>
      </c>
      <c r="D179" s="7">
        <f>EXP(-1*D$9*'Yield curve'!D172/100)</f>
        <v>0.78993864586425588</v>
      </c>
      <c r="E179" s="7">
        <f>EXP(-1*E$9*'Yield curve'!E172/100)</f>
        <v>0.73227437940593476</v>
      </c>
      <c r="F179" s="60">
        <f>EXP(-1*F$9*'Yield curve'!F172/100)</f>
        <v>0.67977052568032104</v>
      </c>
      <c r="G179" s="60">
        <f t="shared" si="3"/>
        <v>77.922258237609483</v>
      </c>
      <c r="H179" s="60">
        <f t="shared" si="4"/>
        <v>4.7252588747735667</v>
      </c>
      <c r="I179" s="60">
        <f>H179*(Bonds!Z169/100)*(1/(1+(Bonds!F169/100)))</f>
        <v>0</v>
      </c>
      <c r="J179" s="60">
        <f>-H179*Bonds!$AS$8</f>
        <v>-0.73986950529312656</v>
      </c>
      <c r="K179" s="60">
        <f t="shared" si="5"/>
        <v>-2.3396728080282849</v>
      </c>
    </row>
    <row r="180" spans="1:11">
      <c r="A180" s="193">
        <v>42893</v>
      </c>
      <c r="B180" s="7">
        <f>EXP(-1*B$9*'Yield curve'!B173/100)</f>
        <v>0.92247039105490769</v>
      </c>
      <c r="C180" s="7">
        <f>EXP(-1*C$9*'Yield curve'!C173/100)</f>
        <v>0.85282577675612758</v>
      </c>
      <c r="D180" s="7">
        <f>EXP(-1*D$9*'Yield curve'!D173/100)</f>
        <v>0.78993864586425588</v>
      </c>
      <c r="E180" s="7">
        <f>EXP(-1*E$9*'Yield curve'!E173/100)</f>
        <v>0.73227437940593476</v>
      </c>
      <c r="F180" s="60">
        <f>EXP(-1*F$9*'Yield curve'!F173/100)</f>
        <v>0.67977052568032104</v>
      </c>
      <c r="G180" s="60">
        <f t="shared" si="3"/>
        <v>77.920251864935963</v>
      </c>
      <c r="H180" s="60">
        <f t="shared" si="4"/>
        <v>4.7253438496175262</v>
      </c>
      <c r="I180" s="60">
        <f>H180*(Bonds!Z170/100)*(1/(1+(Bonds!F170/100)))</f>
        <v>-8.7733825652016998E-4</v>
      </c>
      <c r="J180" s="60">
        <f>-H180*Bonds!$AS$8</f>
        <v>-0.73988281044686077</v>
      </c>
      <c r="K180" s="60">
        <f t="shared" si="5"/>
        <v>-2.3397148826187038</v>
      </c>
    </row>
    <row r="181" spans="1:11">
      <c r="A181" s="193">
        <v>42892</v>
      </c>
      <c r="B181" s="7">
        <f>EXP(-1*B$9*'Yield curve'!B174/100)</f>
        <v>0.92173270985388722</v>
      </c>
      <c r="C181" s="7">
        <f>EXP(-1*C$9*'Yield curve'!C174/100)</f>
        <v>0.85197337725015776</v>
      </c>
      <c r="D181" s="7">
        <f>EXP(-1*D$9*'Yield curve'!D174/100)</f>
        <v>0.78899128801760965</v>
      </c>
      <c r="E181" s="7">
        <f>EXP(-1*E$9*'Yield curve'!E174/100)</f>
        <v>0.73139617717736904</v>
      </c>
      <c r="F181" s="60">
        <f>EXP(-1*F$9*'Yield curve'!F174/100)</f>
        <v>0.67909109492663677</v>
      </c>
      <c r="G181" s="60">
        <f t="shared" si="3"/>
        <v>77.842071110727829</v>
      </c>
      <c r="H181" s="60">
        <f t="shared" si="4"/>
        <v>4.7253339485208024</v>
      </c>
      <c r="I181" s="60">
        <f>H181*(Bonds!Z171/100)*(1/(1+(Bonds!F171/100)))</f>
        <v>-8.7717355643599437E-4</v>
      </c>
      <c r="J181" s="60">
        <f>-H181*Bonds!$AS$8</f>
        <v>-0.73988126015729372</v>
      </c>
      <c r="K181" s="60">
        <f t="shared" si="5"/>
        <v>-2.3397099801726386</v>
      </c>
    </row>
    <row r="182" spans="1:11">
      <c r="A182" s="193">
        <v>42891</v>
      </c>
      <c r="B182" s="7">
        <f>EXP(-1*B$9*'Yield curve'!B175/100)</f>
        <v>0.92099561856183243</v>
      </c>
      <c r="C182" s="7">
        <f>EXP(-1*C$9*'Yield curve'!C175/100)</f>
        <v>0.8512920711071511</v>
      </c>
      <c r="D182" s="7">
        <f>EXP(-1*D$9*'Yield curve'!D175/100)</f>
        <v>0.78828151530402468</v>
      </c>
      <c r="E182" s="7">
        <f>EXP(-1*E$9*'Yield curve'!E175/100)</f>
        <v>0.73066514657641146</v>
      </c>
      <c r="F182" s="60">
        <f>EXP(-1*F$9*'Yield curve'!F175/100)</f>
        <v>0.67841234326410416</v>
      </c>
      <c r="G182" s="60">
        <f t="shared" si="3"/>
        <v>77.765351063444214</v>
      </c>
      <c r="H182" s="60">
        <f t="shared" si="4"/>
        <v>4.7252926030713285</v>
      </c>
      <c r="I182" s="60">
        <f>H182*(Bonds!Z172/100)*(1/(1+(Bonds!F172/100)))</f>
        <v>1.3155046222358656E-3</v>
      </c>
      <c r="J182" s="60">
        <f>-H182*Bonds!$AS$8</f>
        <v>-0.73987478638769522</v>
      </c>
      <c r="K182" s="60">
        <f t="shared" si="5"/>
        <v>-2.3396895083156606</v>
      </c>
    </row>
    <row r="183" spans="1:11">
      <c r="A183" s="193">
        <v>42888</v>
      </c>
      <c r="B183" s="7">
        <f>EXP(-1*B$9*'Yield curve'!B176/100)</f>
        <v>0.92062729398423426</v>
      </c>
      <c r="C183" s="7">
        <f>EXP(-1*C$9*'Yield curve'!C176/100)</f>
        <v>0.85078144906641773</v>
      </c>
      <c r="D183" s="7">
        <f>EXP(-1*D$9*'Yield curve'!D176/100)</f>
        <v>0.78828151530402468</v>
      </c>
      <c r="E183" s="7">
        <f>EXP(-1*E$9*'Yield curve'!E176/100)</f>
        <v>0.73110367721039149</v>
      </c>
      <c r="F183" s="60">
        <f>EXP(-1*F$9*'Yield curve'!F176/100)</f>
        <v>0.67943072537463645</v>
      </c>
      <c r="G183" s="60">
        <f t="shared" si="3"/>
        <v>77.868634189812909</v>
      </c>
      <c r="H183" s="60">
        <f t="shared" si="4"/>
        <v>4.7257393711911222</v>
      </c>
      <c r="I183" s="60">
        <f>H183*(Bonds!Z173/100)*(1/(1+(Bonds!F173/100)))</f>
        <v>8.7733024620648505E-4</v>
      </c>
      <c r="J183" s="60">
        <f>-H183*Bonds!$AS$8</f>
        <v>-0.73994474024980794</v>
      </c>
      <c r="K183" s="60">
        <f t="shared" si="5"/>
        <v>-2.3399107218510622</v>
      </c>
    </row>
    <row r="184" spans="1:11">
      <c r="A184" s="193">
        <v>42887</v>
      </c>
      <c r="B184" s="7">
        <f>EXP(-1*B$9*'Yield curve'!B177/100)</f>
        <v>0.92044318693675586</v>
      </c>
      <c r="C184" s="7">
        <f>EXP(-1*C$9*'Yield curve'!C177/100)</f>
        <v>0.85061130979109911</v>
      </c>
      <c r="D184" s="7">
        <f>EXP(-1*D$9*'Yield curve'!D177/100)</f>
        <v>0.78828151530402468</v>
      </c>
      <c r="E184" s="7">
        <f>EXP(-1*E$9*'Yield curve'!E177/100)</f>
        <v>0.73139617717736904</v>
      </c>
      <c r="F184" s="60">
        <f>EXP(-1*F$9*'Yield curve'!F177/100)</f>
        <v>0.68011049592864059</v>
      </c>
      <c r="G184" s="60">
        <f t="shared" si="3"/>
        <v>77.938156305708787</v>
      </c>
      <c r="H184" s="60">
        <f t="shared" si="4"/>
        <v>4.7260146284638216</v>
      </c>
      <c r="I184" s="60">
        <f>H184*(Bonds!Z174/100)*(1/(1+(Bonds!F174/100)))</f>
        <v>-5.2652655780861491E-3</v>
      </c>
      <c r="J184" s="60">
        <f>-H184*Bonds!$AS$8</f>
        <v>-0.73998783936195767</v>
      </c>
      <c r="K184" s="60">
        <f t="shared" si="5"/>
        <v>-2.3400470132105862</v>
      </c>
    </row>
    <row r="185" spans="1:11">
      <c r="A185" s="193">
        <v>42886</v>
      </c>
      <c r="B185" s="7">
        <f>EXP(-1*B$9*'Yield curve'!B178/100)</f>
        <v>0.91998308037951237</v>
      </c>
      <c r="C185" s="7">
        <f>EXP(-1*C$9*'Yield curve'!C178/100)</f>
        <v>0.84942128716759835</v>
      </c>
      <c r="D185" s="7">
        <f>EXP(-1*D$9*'Yield curve'!D178/100)</f>
        <v>0.78615602591461409</v>
      </c>
      <c r="E185" s="7">
        <f>EXP(-1*E$9*'Yield curve'!E178/100)</f>
        <v>0.72833075512570167</v>
      </c>
      <c r="F185" s="60">
        <f>EXP(-1*F$9*'Yield curve'!F178/100)</f>
        <v>0.67604205049469956</v>
      </c>
      <c r="G185" s="60">
        <f t="shared" si="3"/>
        <v>77.504038047175271</v>
      </c>
      <c r="H185" s="60">
        <f t="shared" si="4"/>
        <v>4.7248904958737619</v>
      </c>
      <c r="I185" s="60">
        <f>H185*(Bonds!Z175/100)*(1/(1+(Bonds!F175/100)))</f>
        <v>4.3817958785807853E-4</v>
      </c>
      <c r="J185" s="60">
        <f>-H185*Bonds!$AS$8</f>
        <v>-0.73981182542381518</v>
      </c>
      <c r="K185" s="60">
        <f t="shared" si="5"/>
        <v>-2.3394904082661201</v>
      </c>
    </row>
    <row r="186" spans="1:11">
      <c r="A186" s="193">
        <v>42885</v>
      </c>
      <c r="B186" s="7">
        <f>EXP(-1*B$9*'Yield curve'!B179/100)</f>
        <v>0.91998308037951237</v>
      </c>
      <c r="C186" s="7">
        <f>EXP(-1*C$9*'Yield curve'!C179/100)</f>
        <v>0.84891178726055494</v>
      </c>
      <c r="D186" s="7">
        <f>EXP(-1*D$9*'Yield curve'!D179/100)</f>
        <v>0.78568447377885264</v>
      </c>
      <c r="E186" s="7">
        <f>EXP(-1*E$9*'Yield curve'!E179/100)</f>
        <v>0.72818510354032062</v>
      </c>
      <c r="F186" s="60">
        <f>EXP(-1*F$9*'Yield curve'!F179/100)</f>
        <v>0.67638015603928914</v>
      </c>
      <c r="G186" s="60">
        <f t="shared" si="3"/>
        <v>77.535877106425247</v>
      </c>
      <c r="H186" s="60">
        <f t="shared" si="4"/>
        <v>4.7250878544040109</v>
      </c>
      <c r="I186" s="60">
        <f>H186*(Bonds!Z176/100)*(1/(1+(Bonds!F176/100)))</f>
        <v>2.1911926611037271E-3</v>
      </c>
      <c r="J186" s="60">
        <f>-H186*Bonds!$AS$8</f>
        <v>-0.73984272734093992</v>
      </c>
      <c r="K186" s="60">
        <f t="shared" si="5"/>
        <v>-2.3395881287083</v>
      </c>
    </row>
    <row r="187" spans="1:11">
      <c r="A187" s="193">
        <v>42884</v>
      </c>
      <c r="B187" s="7">
        <f>EXP(-1*B$9*'Yield curve'!B180/100)</f>
        <v>0.920259116707005</v>
      </c>
      <c r="C187" s="7">
        <f>EXP(-1*C$9*'Yield curve'!C180/100)</f>
        <v>0.84976112364522982</v>
      </c>
      <c r="D187" s="7">
        <f>EXP(-1*D$9*'Yield curve'!D180/100)</f>
        <v>0.78686388482666725</v>
      </c>
      <c r="E187" s="7">
        <f>EXP(-1*E$9*'Yield curve'!E180/100)</f>
        <v>0.72964293108900746</v>
      </c>
      <c r="F187" s="60">
        <f>EXP(-1*F$9*'Yield curve'!F180/100)</f>
        <v>0.67807322187988317</v>
      </c>
      <c r="G187" s="60">
        <f t="shared" si="3"/>
        <v>77.718822883357802</v>
      </c>
      <c r="H187" s="60">
        <f t="shared" si="4"/>
        <v>4.7254947314592757</v>
      </c>
      <c r="I187" s="60">
        <f>H187*(Bonds!Z177/100)*(1/(1+(Bonds!F177/100)))</f>
        <v>-1.7539184305314206E-3</v>
      </c>
      <c r="J187" s="60">
        <f>-H187*Bonds!$AS$8</f>
        <v>-0.7399064351575001</v>
      </c>
      <c r="K187" s="60">
        <f t="shared" si="5"/>
        <v>-2.3397895905133863</v>
      </c>
    </row>
    <row r="188" spans="1:11">
      <c r="A188" s="193">
        <v>42881</v>
      </c>
      <c r="B188" s="7">
        <f>EXP(-1*B$9*'Yield curve'!B181/100)</f>
        <v>0.91979910216187144</v>
      </c>
      <c r="C188" s="7">
        <f>EXP(-1*C$9*'Yield curve'!C181/100)</f>
        <v>0.84908158659737476</v>
      </c>
      <c r="D188" s="7">
        <f>EXP(-1*D$9*'Yield curve'!D181/100)</f>
        <v>0.78568447377885264</v>
      </c>
      <c r="E188" s="7">
        <f>EXP(-1*E$9*'Yield curve'!E181/100)</f>
        <v>0.72833075512570178</v>
      </c>
      <c r="F188" s="60">
        <f>EXP(-1*F$9*'Yield curve'!F181/100)</f>
        <v>0.67671843067892135</v>
      </c>
      <c r="G188" s="60">
        <f t="shared" si="3"/>
        <v>77.570878938748947</v>
      </c>
      <c r="H188" s="60">
        <f t="shared" si="4"/>
        <v>4.7252145074359868</v>
      </c>
      <c r="I188" s="60">
        <f>H188*(Bonds!Z178/100)*(1/(1+(Bonds!F178/100)))</f>
        <v>1.7531637167001171E-3</v>
      </c>
      <c r="J188" s="60">
        <f>-H188*Bonds!$AS$8</f>
        <v>-0.73986255836366166</v>
      </c>
      <c r="K188" s="60">
        <f t="shared" si="5"/>
        <v>-2.339650839908431</v>
      </c>
    </row>
    <row r="189" spans="1:11">
      <c r="A189" s="193">
        <v>42880</v>
      </c>
      <c r="B189" s="7">
        <f>EXP(-1*B$9*'Yield curve'!B182/100)</f>
        <v>0.91998308037951237</v>
      </c>
      <c r="C189" s="7">
        <f>EXP(-1*C$9*'Yield curve'!C182/100)</f>
        <v>0.84891178726055494</v>
      </c>
      <c r="D189" s="7">
        <f>EXP(-1*D$9*'Yield curve'!D182/100)</f>
        <v>0.78592021448032345</v>
      </c>
      <c r="E189" s="7">
        <f>EXP(-1*E$9*'Yield curve'!E182/100)</f>
        <v>0.72905945016762375</v>
      </c>
      <c r="F189" s="60">
        <f>EXP(-1*F$9*'Yield curve'!F182/100)</f>
        <v>0.67807322187988317</v>
      </c>
      <c r="G189" s="60">
        <f t="shared" si="3"/>
        <v>77.712191573408063</v>
      </c>
      <c r="H189" s="60">
        <f t="shared" si="4"/>
        <v>4.7256682835159554</v>
      </c>
      <c r="I189" s="60">
        <f>H189*(Bonds!Z179/100)*(1/(1+(Bonds!F179/100)))</f>
        <v>4.384957115631302E-4</v>
      </c>
      <c r="J189" s="60">
        <f>-H189*Bonds!$AS$8</f>
        <v>-0.73993360951507947</v>
      </c>
      <c r="K189" s="60">
        <f t="shared" si="5"/>
        <v>-2.3398755233772888</v>
      </c>
    </row>
    <row r="190" spans="1:11">
      <c r="A190" s="193">
        <v>42879</v>
      </c>
      <c r="B190" s="7">
        <f>EXP(-1*B$9*'Yield curve'!B183/100)</f>
        <v>0.920259116707005</v>
      </c>
      <c r="C190" s="7">
        <f>EXP(-1*C$9*'Yield curve'!C183/100)</f>
        <v>0.84942128716759835</v>
      </c>
      <c r="D190" s="7">
        <f>EXP(-1*D$9*'Yield curve'!D183/100)</f>
        <v>0.78662786106655347</v>
      </c>
      <c r="E190" s="7">
        <f>EXP(-1*E$9*'Yield curve'!E183/100)</f>
        <v>0.72964293108900746</v>
      </c>
      <c r="F190" s="60">
        <f>EXP(-1*F$9*'Yield curve'!F183/100)</f>
        <v>0.67841234326410416</v>
      </c>
      <c r="G190" s="60">
        <f t="shared" si="3"/>
        <v>77.752143174646079</v>
      </c>
      <c r="H190" s="60">
        <f t="shared" si="4"/>
        <v>4.7256603280250431</v>
      </c>
      <c r="I190" s="60">
        <f>H190*(Bonds!Z180/100)*(1/(1+(Bonds!F180/100)))</f>
        <v>3.5082853214736805E-3</v>
      </c>
      <c r="J190" s="60">
        <f>-H190*Bonds!$AS$8</f>
        <v>-0.7399323638637233</v>
      </c>
      <c r="K190" s="60">
        <f t="shared" si="5"/>
        <v>-2.3398715842818327</v>
      </c>
    </row>
    <row r="191" spans="1:11">
      <c r="A191" s="193">
        <v>42878</v>
      </c>
      <c r="B191" s="7">
        <f>EXP(-1*B$9*'Yield curve'!B184/100)</f>
        <v>0.92016709539647656</v>
      </c>
      <c r="C191" s="7">
        <f>EXP(-1*C$9*'Yield curve'!C184/100)</f>
        <v>0.84993109286631441</v>
      </c>
      <c r="D191" s="7">
        <f>EXP(-1*D$9*'Yield curve'!D184/100)</f>
        <v>0.78780868825714112</v>
      </c>
      <c r="E191" s="7">
        <f>EXP(-1*E$9*'Yield curve'!E184/100)</f>
        <v>0.73154247104170333</v>
      </c>
      <c r="F191" s="60">
        <f>EXP(-1*F$9*'Yield curve'!F184/100)</f>
        <v>0.68113142717954711</v>
      </c>
      <c r="G191" s="60">
        <f t="shared" si="3"/>
        <v>78.039594654807658</v>
      </c>
      <c r="H191" s="60">
        <f t="shared" si="4"/>
        <v>4.7264971215731819</v>
      </c>
      <c r="I191" s="60">
        <f>H191*(Bonds!Z181/100)*(1/(1+(Bonds!F181/100)))</f>
        <v>0</v>
      </c>
      <c r="J191" s="60">
        <f>-H191*Bonds!$AS$8</f>
        <v>-0.74006338695577001</v>
      </c>
      <c r="K191" s="60">
        <f t="shared" si="5"/>
        <v>-2.3402859156787783</v>
      </c>
    </row>
    <row r="192" spans="1:11">
      <c r="A192" s="193">
        <v>42877</v>
      </c>
      <c r="B192" s="7">
        <f>EXP(-1*B$9*'Yield curve'!B185/100)</f>
        <v>0.92071936131692256</v>
      </c>
      <c r="C192" s="7">
        <f>EXP(-1*C$9*'Yield curve'!C185/100)</f>
        <v>0.85044120454023298</v>
      </c>
      <c r="D192" s="7">
        <f>EXP(-1*D$9*'Yield curve'!D185/100)</f>
        <v>0.78804506631855464</v>
      </c>
      <c r="E192" s="7">
        <f>EXP(-1*E$9*'Yield curve'!E185/100)</f>
        <v>0.73168879416773658</v>
      </c>
      <c r="F192" s="60">
        <f>EXP(-1*F$9*'Yield curve'!F185/100)</f>
        <v>0.68113142717954711</v>
      </c>
      <c r="G192" s="60">
        <f t="shared" si="3"/>
        <v>78.043207351762192</v>
      </c>
      <c r="H192" s="60">
        <f t="shared" si="4"/>
        <v>4.7263701648244618</v>
      </c>
      <c r="I192" s="60">
        <f>H192*(Bonds!Z182/100)*(1/(1+(Bonds!F182/100)))</f>
        <v>-4.3892739272146931E-4</v>
      </c>
      <c r="J192" s="60">
        <f>-H192*Bonds!$AS$8</f>
        <v>-0.74004350837782151</v>
      </c>
      <c r="K192" s="60">
        <f t="shared" si="5"/>
        <v>-2.3402230540958158</v>
      </c>
    </row>
    <row r="193" spans="1:11">
      <c r="A193" s="193">
        <v>42874</v>
      </c>
      <c r="B193" s="7">
        <f>EXP(-1*B$9*'Yield curve'!B186/100)</f>
        <v>0.920259116707005</v>
      </c>
      <c r="C193" s="7">
        <f>EXP(-1*C$9*'Yield curve'!C186/100)</f>
        <v>0.84959118841459025</v>
      </c>
      <c r="D193" s="7">
        <f>EXP(-1*D$9*'Yield curve'!D186/100)</f>
        <v>0.7873361448213938</v>
      </c>
      <c r="E193" s="7">
        <f>EXP(-1*E$9*'Yield curve'!E186/100)</f>
        <v>0.73110367721039149</v>
      </c>
      <c r="F193" s="60">
        <f>EXP(-1*F$9*'Yield curve'!F186/100)</f>
        <v>0.68079094659319728</v>
      </c>
      <c r="G193" s="60">
        <f t="shared" si="3"/>
        <v>78.001797343686164</v>
      </c>
      <c r="H193" s="60">
        <f t="shared" si="4"/>
        <v>4.7264298295167464</v>
      </c>
      <c r="I193" s="60">
        <f>H193*(Bonds!Z183/100)*(1/(1+(Bonds!F183/100)))</f>
        <v>-3.5111373977280698E-3</v>
      </c>
      <c r="J193" s="60">
        <f>-H193*Bonds!$AS$8</f>
        <v>-0.74005285052976155</v>
      </c>
      <c r="K193" s="60">
        <f t="shared" si="5"/>
        <v>-2.340252596574194</v>
      </c>
    </row>
    <row r="194" spans="1:11">
      <c r="A194" s="193">
        <v>42873</v>
      </c>
      <c r="B194" s="7">
        <f>EXP(-1*B$9*'Yield curve'!B187/100)</f>
        <v>0.92044318693675586</v>
      </c>
      <c r="C194" s="7">
        <f>EXP(-1*C$9*'Yield curve'!C187/100)</f>
        <v>0.84959118841459025</v>
      </c>
      <c r="D194" s="7">
        <f>EXP(-1*D$9*'Yield curve'!D187/100)</f>
        <v>0.78639190810294757</v>
      </c>
      <c r="E194" s="7">
        <f>EXP(-1*E$9*'Yield curve'!E187/100)</f>
        <v>0.7293511322802243</v>
      </c>
      <c r="F194" s="60">
        <f>EXP(-1*F$9*'Yield curve'!F187/100)</f>
        <v>0.67807322187988317</v>
      </c>
      <c r="G194" s="60">
        <f t="shared" si="3"/>
        <v>77.716948782024332</v>
      </c>
      <c r="H194" s="60">
        <f t="shared" si="4"/>
        <v>4.7255205783551517</v>
      </c>
      <c r="I194" s="60">
        <f>H194*(Bonds!Z184/100)*(1/(1+(Bonds!F184/100)))</f>
        <v>4.3848200597151811E-4</v>
      </c>
      <c r="J194" s="60">
        <f>-H194*Bonds!$AS$8</f>
        <v>-0.73991048220139166</v>
      </c>
      <c r="K194" s="60">
        <f t="shared" si="5"/>
        <v>-2.3398023883898742</v>
      </c>
    </row>
    <row r="195" spans="1:11">
      <c r="A195" s="193">
        <v>42872</v>
      </c>
      <c r="B195" s="7">
        <f>EXP(-1*B$9*'Yield curve'!B188/100)</f>
        <v>0.92035114722012468</v>
      </c>
      <c r="C195" s="7">
        <f>EXP(-1*C$9*'Yield curve'!C188/100)</f>
        <v>0.84942128716759835</v>
      </c>
      <c r="D195" s="7">
        <f>EXP(-1*D$9*'Yield curve'!D188/100)</f>
        <v>0.78662786106655347</v>
      </c>
      <c r="E195" s="7">
        <f>EXP(-1*E$9*'Yield curve'!E188/100)</f>
        <v>0.72964293108900746</v>
      </c>
      <c r="F195" s="60">
        <f>EXP(-1*F$9*'Yield curve'!F188/100)</f>
        <v>0.67841234326410416</v>
      </c>
      <c r="G195" s="60">
        <f t="shared" si="3"/>
        <v>77.752373250928883</v>
      </c>
      <c r="H195" s="60">
        <f t="shared" si="4"/>
        <v>4.7256493034602176</v>
      </c>
      <c r="I195" s="60">
        <f>H195*(Bonds!Z185/100)*(1/(1+(Bonds!F185/100)))</f>
        <v>2.6312078527061175E-3</v>
      </c>
      <c r="J195" s="60">
        <f>-H195*Bonds!$AS$8</f>
        <v>-0.73993063766426215</v>
      </c>
      <c r="K195" s="60">
        <f t="shared" si="5"/>
        <v>-2.3398661255598401</v>
      </c>
    </row>
    <row r="196" spans="1:11">
      <c r="A196" s="193">
        <v>42871</v>
      </c>
      <c r="B196" s="7">
        <f>EXP(-1*B$9*'Yield curve'!B189/100)</f>
        <v>0.92044318693675586</v>
      </c>
      <c r="C196" s="7">
        <f>EXP(-1*C$9*'Yield curve'!C189/100)</f>
        <v>0.84976112364522982</v>
      </c>
      <c r="D196" s="7">
        <f>EXP(-1*D$9*'Yield curve'!D189/100)</f>
        <v>0.7873361448213938</v>
      </c>
      <c r="E196" s="7">
        <f>EXP(-1*E$9*'Yield curve'!E189/100)</f>
        <v>0.73095747109604825</v>
      </c>
      <c r="F196" s="60">
        <f>EXP(-1*F$9*'Yield curve'!F189/100)</f>
        <v>0.68045063620458768</v>
      </c>
      <c r="G196" s="60">
        <f t="shared" si="3"/>
        <v>77.967435027218812</v>
      </c>
      <c r="H196" s="60">
        <f t="shared" si="4"/>
        <v>4.7262739925828852</v>
      </c>
      <c r="I196" s="60">
        <f>H196*(Bonds!Z186/100)*(1/(1+(Bonds!F186/100)))</f>
        <v>1.7553478152582689E-3</v>
      </c>
      <c r="J196" s="60">
        <f>-H196*Bonds!$AS$8</f>
        <v>-0.7400284499628893</v>
      </c>
      <c r="K196" s="60">
        <f t="shared" si="5"/>
        <v>-2.3401754352066781</v>
      </c>
    </row>
    <row r="197" spans="1:11">
      <c r="A197" s="193">
        <v>42870</v>
      </c>
      <c r="B197" s="7">
        <f>EXP(-1*B$9*'Yield curve'!B190/100)</f>
        <v>0.92044318693675586</v>
      </c>
      <c r="C197" s="7">
        <f>EXP(-1*C$9*'Yield curve'!C190/100)</f>
        <v>0.85010109608464279</v>
      </c>
      <c r="D197" s="7">
        <f>EXP(-1*D$9*'Yield curve'!D190/100)</f>
        <v>0.78804506631855464</v>
      </c>
      <c r="E197" s="7">
        <f>EXP(-1*E$9*'Yield curve'!E190/100)</f>
        <v>0.73198152822831264</v>
      </c>
      <c r="F197" s="60">
        <f>EXP(-1*F$9*'Yield curve'!F190/100)</f>
        <v>0.68181289928599054</v>
      </c>
      <c r="G197" s="60">
        <f t="shared" si="3"/>
        <v>78.112249370734702</v>
      </c>
      <c r="H197" s="60">
        <f t="shared" si="4"/>
        <v>4.7266706641511078</v>
      </c>
      <c r="I197" s="60">
        <f>H197*(Bonds!Z187/100)*(1/(1+(Bonds!F187/100)))</f>
        <v>-2.6342210649179325E-3</v>
      </c>
      <c r="J197" s="60">
        <f>-H197*Bonds!$AS$8</f>
        <v>-0.74009055982918925</v>
      </c>
      <c r="K197" s="60">
        <f t="shared" si="5"/>
        <v>-2.3403718438493546</v>
      </c>
    </row>
    <row r="198" spans="1:11">
      <c r="A198" s="193">
        <v>42867</v>
      </c>
      <c r="B198" s="7">
        <f>EXP(-1*B$9*'Yield curve'!B191/100)</f>
        <v>0.92090352360480088</v>
      </c>
      <c r="C198" s="7">
        <f>EXP(-1*C$9*'Yield curve'!C191/100)</f>
        <v>0.85078144906641773</v>
      </c>
      <c r="D198" s="7">
        <f>EXP(-1*D$9*'Yield curve'!D191/100)</f>
        <v>0.78828151530402468</v>
      </c>
      <c r="E198" s="7">
        <f>EXP(-1*E$9*'Yield curve'!E191/100)</f>
        <v>0.73124991256888205</v>
      </c>
      <c r="F198" s="60">
        <f>EXP(-1*F$9*'Yield curve'!F191/100)</f>
        <v>0.67977052568032104</v>
      </c>
      <c r="G198" s="60">
        <f t="shared" si="3"/>
        <v>77.90451988359321</v>
      </c>
      <c r="H198" s="60">
        <f t="shared" si="4"/>
        <v>4.7258255555145681</v>
      </c>
      <c r="I198" s="60">
        <f>H198*(Bonds!Z188/100)*(1/(1+(Bonds!F188/100)))</f>
        <v>4.3871384659436202E-4</v>
      </c>
      <c r="J198" s="60">
        <f>-H198*Bonds!$AS$8</f>
        <v>-0.73995823478088907</v>
      </c>
      <c r="K198" s="60">
        <f t="shared" si="5"/>
        <v>-2.3399533953052343</v>
      </c>
    </row>
    <row r="199" spans="1:11">
      <c r="A199" s="193">
        <v>42866</v>
      </c>
      <c r="B199" s="7">
        <f>EXP(-1*B$9*'Yield curve'!B192/100)</f>
        <v>0.92081143785680453</v>
      </c>
      <c r="C199" s="7">
        <f>EXP(-1*C$9*'Yield curve'!C192/100)</f>
        <v>0.84976112364522982</v>
      </c>
      <c r="D199" s="7">
        <f>EXP(-1*D$9*'Yield curve'!D192/100)</f>
        <v>0.7873361448213938</v>
      </c>
      <c r="E199" s="7">
        <f>EXP(-1*E$9*'Yield curve'!E192/100)</f>
        <v>0.7308112942200039</v>
      </c>
      <c r="F199" s="60">
        <f>EXP(-1*F$9*'Yield curve'!F192/100)</f>
        <v>0.68011049592864059</v>
      </c>
      <c r="G199" s="60">
        <f t="shared" si="3"/>
        <v>77.933125834044233</v>
      </c>
      <c r="H199" s="60">
        <f t="shared" si="4"/>
        <v>4.7261109247559547</v>
      </c>
      <c r="I199" s="60">
        <f>H199*(Bonds!Z189/100)*(1/(1+(Bonds!F189/100)))</f>
        <v>0</v>
      </c>
      <c r="J199" s="60">
        <f>-H199*Bonds!$AS$8</f>
        <v>-0.74000291720042333</v>
      </c>
      <c r="K199" s="60">
        <f t="shared" si="5"/>
        <v>-2.3400946935223299</v>
      </c>
    </row>
    <row r="200" spans="1:11">
      <c r="A200" s="193">
        <v>42865</v>
      </c>
      <c r="B200" s="7">
        <f>EXP(-1*B$9*'Yield curve'!B193/100)</f>
        <v>0.91970712685049749</v>
      </c>
      <c r="C200" s="7">
        <f>EXP(-1*C$9*'Yield curve'!C193/100)</f>
        <v>0.84908158659737476</v>
      </c>
      <c r="D200" s="7">
        <f>EXP(-1*D$9*'Yield curve'!D193/100)</f>
        <v>0.78709997940453114</v>
      </c>
      <c r="E200" s="7">
        <f>EXP(-1*E$9*'Yield curve'!E193/100)</f>
        <v>0.73066514657641135</v>
      </c>
      <c r="F200" s="60">
        <f>EXP(-1*F$9*'Yield curve'!F193/100)</f>
        <v>0.68011049592864059</v>
      </c>
      <c r="G200" s="60">
        <f t="shared" si="3"/>
        <v>77.927710431257694</v>
      </c>
      <c r="H200" s="60">
        <f t="shared" si="4"/>
        <v>4.7263188432789587</v>
      </c>
      <c r="I200" s="60">
        <f>H200*(Bonds!Z190/100)*(1/(1+(Bonds!F190/100)))</f>
        <v>-6.1432052553992457E-3</v>
      </c>
      <c r="J200" s="60">
        <f>-H200*Bonds!$AS$8</f>
        <v>-0.74003547257544777</v>
      </c>
      <c r="K200" s="60">
        <f t="shared" si="5"/>
        <v>-2.340197642657488</v>
      </c>
    </row>
    <row r="201" spans="1:11">
      <c r="A201" s="193">
        <v>42860</v>
      </c>
      <c r="B201" s="7">
        <f>EXP(-1*B$9*'Yield curve'!B194/100)</f>
        <v>0.91878787942396423</v>
      </c>
      <c r="C201" s="7">
        <f>EXP(-1*C$9*'Yield curve'!C194/100)</f>
        <v>0.84772414230384185</v>
      </c>
      <c r="D201" s="7">
        <f>EXP(-1*D$9*'Yield curve'!D194/100)</f>
        <v>0.78450683052143555</v>
      </c>
      <c r="E201" s="7">
        <f>EXP(-1*E$9*'Yield curve'!E194/100)</f>
        <v>0.72702093895467979</v>
      </c>
      <c r="F201" s="60">
        <f>EXP(-1*F$9*'Yield curve'!F194/100)</f>
        <v>0.67536634635258452</v>
      </c>
      <c r="G201" s="60">
        <f t="shared" si="3"/>
        <v>77.420149979149727</v>
      </c>
      <c r="H201" s="60">
        <f t="shared" si="4"/>
        <v>4.7250599957860455</v>
      </c>
      <c r="I201" s="60">
        <f>H201*(Bonds!Z191/100)*(1/(1+(Bonds!F191/100)))</f>
        <v>2.6286842813830398E-3</v>
      </c>
      <c r="J201" s="60">
        <f>-H201*Bonds!$AS$8</f>
        <v>-0.73983836530651204</v>
      </c>
      <c r="K201" s="60">
        <f t="shared" si="5"/>
        <v>-2.3395743347442757</v>
      </c>
    </row>
    <row r="202" spans="1:11">
      <c r="A202" s="193">
        <v>42859</v>
      </c>
      <c r="B202" s="7">
        <f>EXP(-1*B$9*'Yield curve'!B195/100)</f>
        <v>0.91989108667123642</v>
      </c>
      <c r="C202" s="7">
        <f>EXP(-1*C$9*'Yield curve'!C195/100)</f>
        <v>0.84908158659737476</v>
      </c>
      <c r="D202" s="7">
        <f>EXP(-1*D$9*'Yield curve'!D195/100)</f>
        <v>0.78615602591461409</v>
      </c>
      <c r="E202" s="7">
        <f>EXP(-1*E$9*'Yield curve'!E195/100)</f>
        <v>0.72891365285780729</v>
      </c>
      <c r="F202" s="60">
        <f>EXP(-1*F$9*'Yield curve'!F195/100)</f>
        <v>0.67739548758163015</v>
      </c>
      <c r="G202" s="60">
        <f t="shared" si="3"/>
        <v>77.643143357219685</v>
      </c>
      <c r="H202" s="60">
        <f t="shared" si="4"/>
        <v>4.7254092749720202</v>
      </c>
      <c r="I202" s="60">
        <f>H202*(Bonds!Z192/100)*(1/(1+(Bonds!F192/100)))</f>
        <v>3.945512893102153E-3</v>
      </c>
      <c r="J202" s="60">
        <f>-H202*Bonds!$AS$8</f>
        <v>-0.73989305458923382</v>
      </c>
      <c r="K202" s="60">
        <f t="shared" si="5"/>
        <v>-2.3397472774412775</v>
      </c>
    </row>
    <row r="203" spans="1:11">
      <c r="A203" s="193">
        <v>42858</v>
      </c>
      <c r="B203" s="7">
        <f>EXP(-1*B$9*'Yield curve'!B196/100)</f>
        <v>0.92016709539647656</v>
      </c>
      <c r="C203" s="7">
        <f>EXP(-1*C$9*'Yield curve'!C196/100)</f>
        <v>0.85061130979109911</v>
      </c>
      <c r="D203" s="7">
        <f>EXP(-1*D$9*'Yield curve'!D196/100)</f>
        <v>0.78828151530402468</v>
      </c>
      <c r="E203" s="7">
        <f>EXP(-1*E$9*'Yield curve'!E196/100)</f>
        <v>0.73154247104170333</v>
      </c>
      <c r="F203" s="60">
        <f>EXP(-1*F$9*'Yield curve'!F196/100)</f>
        <v>0.68045063620458768</v>
      </c>
      <c r="G203" s="60">
        <f t="shared" si="3"/>
        <v>77.9726961898035</v>
      </c>
      <c r="H203" s="60">
        <f t="shared" si="4"/>
        <v>4.7261667150825728</v>
      </c>
      <c r="I203" s="60">
        <f>H203*(Bonds!Z193/100)*(1/(1+(Bonds!F193/100)))</f>
        <v>1.7553079721755159E-3</v>
      </c>
      <c r="J203" s="60">
        <f>-H203*Bonds!$AS$8</f>
        <v>-0.74001165271364044</v>
      </c>
      <c r="K203" s="60">
        <f t="shared" si="5"/>
        <v>-2.3401223176406263</v>
      </c>
    </row>
    <row r="204" spans="1:11">
      <c r="A204" s="193">
        <v>42857</v>
      </c>
      <c r="B204" s="7">
        <f>EXP(-1*B$9*'Yield curve'!B197/100)</f>
        <v>0.920075083287619</v>
      </c>
      <c r="C204" s="7">
        <f>EXP(-1*C$9*'Yield curve'!C197/100)</f>
        <v>0.85078144906641773</v>
      </c>
      <c r="D204" s="7">
        <f>EXP(-1*D$9*'Yield curve'!D197/100)</f>
        <v>0.7892280209121737</v>
      </c>
      <c r="E204" s="7">
        <f>EXP(-1*E$9*'Yield curve'!E197/100)</f>
        <v>0.73271387586933245</v>
      </c>
      <c r="F204" s="60">
        <f>EXP(-1*F$9*'Yield curve'!F197/100)</f>
        <v>0.68181289928599054</v>
      </c>
      <c r="G204" s="60">
        <f t="shared" si="3"/>
        <v>78.117818249652885</v>
      </c>
      <c r="H204" s="60">
        <f t="shared" si="4"/>
        <v>4.7265727976830254</v>
      </c>
      <c r="I204" s="60">
        <f>H204*(Bonds!Z194/100)*(1/(1+(Bonds!F194/100)))</f>
        <v>-1.3170832614758678E-3</v>
      </c>
      <c r="J204" s="60">
        <f>-H204*Bonds!$AS$8</f>
        <v>-0.74007523613640469</v>
      </c>
      <c r="K204" s="60">
        <f t="shared" si="5"/>
        <v>-2.3403233860779906</v>
      </c>
    </row>
    <row r="205" spans="1:11">
      <c r="A205" s="193">
        <v>42853</v>
      </c>
      <c r="B205" s="7">
        <f>EXP(-1*B$9*'Yield curve'!B198/100)</f>
        <v>0.92035114722012468</v>
      </c>
      <c r="C205" s="7">
        <f>EXP(-1*C$9*'Yield curve'!C198/100)</f>
        <v>0.85061130979109911</v>
      </c>
      <c r="D205" s="7">
        <f>EXP(-1*D$9*'Yield curve'!D198/100)</f>
        <v>0.78851803523483155</v>
      </c>
      <c r="E205" s="7">
        <f>EXP(-1*E$9*'Yield curve'!E198/100)</f>
        <v>0.73183514656132165</v>
      </c>
      <c r="F205" s="60">
        <f>EXP(-1*F$9*'Yield curve'!F198/100)</f>
        <v>0.68079094659319728</v>
      </c>
      <c r="G205" s="60">
        <f t="shared" si="3"/>
        <v>78.009361122821161</v>
      </c>
      <c r="H205" s="60">
        <f t="shared" si="4"/>
        <v>4.7262472858277942</v>
      </c>
      <c r="I205" s="60">
        <f>H205*(Bonds!Z195/100)*(1/(1+(Bonds!F195/100)))</f>
        <v>-6.1442531341432786E-3</v>
      </c>
      <c r="J205" s="60">
        <f>-H205*Bonds!$AS$8</f>
        <v>-0.74002426828433987</v>
      </c>
      <c r="K205" s="60">
        <f t="shared" si="5"/>
        <v>-2.3401622115780194</v>
      </c>
    </row>
    <row r="206" spans="1:11">
      <c r="A206" s="193">
        <v>42852</v>
      </c>
      <c r="B206" s="7">
        <f>EXP(-1*B$9*'Yield curve'!B199/100)</f>
        <v>0.92053523585781882</v>
      </c>
      <c r="C206" s="7">
        <f>EXP(-1*C$9*'Yield curve'!C199/100)</f>
        <v>0.84908158659737476</v>
      </c>
      <c r="D206" s="7">
        <f>EXP(-1*D$9*'Yield curve'!D199/100)</f>
        <v>0.78544880378898496</v>
      </c>
      <c r="E206" s="7">
        <f>EXP(-1*E$9*'Yield curve'!E199/100)</f>
        <v>0.72789388774594621</v>
      </c>
      <c r="F206" s="60">
        <f>EXP(-1*F$9*'Yield curve'!F199/100)</f>
        <v>0.67604205049469956</v>
      </c>
      <c r="G206" s="60">
        <f t="shared" si="3"/>
        <v>77.501708960682009</v>
      </c>
      <c r="H206" s="60">
        <f t="shared" si="4"/>
        <v>4.7249035759045714</v>
      </c>
      <c r="I206" s="60">
        <f>H206*(Bonds!Z196/100)*(1/(1+(Bonds!F196/100)))</f>
        <v>1.3145424026443319E-3</v>
      </c>
      <c r="J206" s="60">
        <f>-H206*Bonds!$AS$8</f>
        <v>-0.73981387346312499</v>
      </c>
      <c r="K206" s="60">
        <f t="shared" si="5"/>
        <v>-2.3394968847350763</v>
      </c>
    </row>
    <row r="207" spans="1:11">
      <c r="A207" s="193">
        <v>42851</v>
      </c>
      <c r="B207" s="7">
        <f>EXP(-1*B$9*'Yield curve'!B200/100)</f>
        <v>0.92062729398423426</v>
      </c>
      <c r="C207" s="7">
        <f>EXP(-1*C$9*'Yield curve'!C200/100)</f>
        <v>0.8502711333070152</v>
      </c>
      <c r="D207" s="7">
        <f>EXP(-1*D$9*'Yield curve'!D200/100)</f>
        <v>0.78709997940453114</v>
      </c>
      <c r="E207" s="7">
        <f>EXP(-1*E$9*'Yield curve'!E200/100)</f>
        <v>0.72935113228022419</v>
      </c>
      <c r="F207" s="60">
        <f>EXP(-1*F$9*'Yield curve'!F200/100)</f>
        <v>0.67705687449816465</v>
      </c>
      <c r="G207" s="60">
        <f t="shared" si="3"/>
        <v>77.61670348350188</v>
      </c>
      <c r="H207" s="60">
        <f t="shared" si="4"/>
        <v>4.7250310408776306</v>
      </c>
      <c r="I207" s="60">
        <f>H207*(Bonds!Z197/100)*(1/(1+(Bonds!F197/100)))</f>
        <v>1.3149437033982382E-3</v>
      </c>
      <c r="J207" s="60">
        <f>-H207*Bonds!$AS$8</f>
        <v>-0.73983383161760052</v>
      </c>
      <c r="K207" s="60">
        <f t="shared" si="5"/>
        <v>-2.3395599979611128</v>
      </c>
    </row>
    <row r="208" spans="1:11">
      <c r="A208" s="193">
        <v>42850</v>
      </c>
      <c r="B208" s="7">
        <f>EXP(-1*B$9*'Yield curve'!B201/100)</f>
        <v>0.92053523585781882</v>
      </c>
      <c r="C208" s="7">
        <f>EXP(-1*C$9*'Yield curve'!C201/100)</f>
        <v>0.8502711333070152</v>
      </c>
      <c r="D208" s="7">
        <f>EXP(-1*D$9*'Yield curve'!D201/100)</f>
        <v>0.78757238109851002</v>
      </c>
      <c r="E208" s="7">
        <f>EXP(-1*E$9*'Yield curve'!E201/100)</f>
        <v>0.73008084820965957</v>
      </c>
      <c r="F208" s="60">
        <f>EXP(-1*F$9*'Yield curve'!F201/100)</f>
        <v>0.67807322187988317</v>
      </c>
      <c r="G208" s="60">
        <f t="shared" si="3"/>
        <v>77.723654238870537</v>
      </c>
      <c r="H208" s="60">
        <f t="shared" si="4"/>
        <v>4.7253673917750207</v>
      </c>
      <c r="I208" s="60">
        <f>H208*(Bonds!Z198/100)*(1/(1+(Bonds!F198/100)))</f>
        <v>-4.3846779175794187E-4</v>
      </c>
      <c r="J208" s="60">
        <f>-H208*Bonds!$AS$8</f>
        <v>-0.73988649662043993</v>
      </c>
      <c r="K208" s="60">
        <f t="shared" si="5"/>
        <v>-2.3397265393230646</v>
      </c>
    </row>
    <row r="209" spans="1:11">
      <c r="A209" s="193">
        <v>42849</v>
      </c>
      <c r="B209" s="7">
        <f>EXP(-1*B$9*'Yield curve'!B202/100)</f>
        <v>0.92145623151475553</v>
      </c>
      <c r="C209" s="7">
        <f>EXP(-1*C$9*'Yield curve'!C202/100)</f>
        <v>0.85163265604804106</v>
      </c>
      <c r="D209" s="7">
        <f>EXP(-1*D$9*'Yield curve'!D202/100)</f>
        <v>0.78828151530402468</v>
      </c>
      <c r="E209" s="7">
        <f>EXP(-1*E$9*'Yield curve'!E202/100)</f>
        <v>0.73037293896319955</v>
      </c>
      <c r="F209" s="60">
        <f>EXP(-1*F$9*'Yield curve'!F202/100)</f>
        <v>0.67773427001397113</v>
      </c>
      <c r="G209" s="60">
        <f t="shared" si="3"/>
        <v>77.6971210310071</v>
      </c>
      <c r="H209" s="60">
        <f t="shared" si="4"/>
        <v>4.7249686104726054</v>
      </c>
      <c r="I209" s="60">
        <f>H209*(Bonds!Z199/100)*(1/(1+(Bonds!F199/100)))</f>
        <v>-4.3839011045394222E-3</v>
      </c>
      <c r="J209" s="60">
        <f>-H209*Bonds!$AS$8</f>
        <v>-0.73982405641710769</v>
      </c>
      <c r="K209" s="60">
        <f t="shared" si="5"/>
        <v>-2.3395290860629707</v>
      </c>
    </row>
    <row r="210" spans="1:11">
      <c r="A210" s="193">
        <v>42845</v>
      </c>
      <c r="B210" s="7">
        <f>EXP(-1*B$9*'Yield curve'!B203/100)</f>
        <v>0.9186960052298081</v>
      </c>
      <c r="C210" s="7">
        <f>EXP(-1*C$9*'Yield curve'!C203/100)</f>
        <v>0.84840259296176401</v>
      </c>
      <c r="D210" s="7">
        <f>EXP(-1*D$9*'Yield curve'!D203/100)</f>
        <v>0.78544880378898496</v>
      </c>
      <c r="E210" s="7">
        <f>EXP(-1*E$9*'Yield curve'!E203/100)</f>
        <v>0.72716635768385884</v>
      </c>
      <c r="F210" s="60">
        <f>EXP(-1*F$9*'Yield curve'!F203/100)</f>
        <v>0.6743540562404442</v>
      </c>
      <c r="G210" s="60">
        <f t="shared" si="3"/>
        <v>77.320575163806581</v>
      </c>
      <c r="H210" s="60">
        <f t="shared" si="4"/>
        <v>4.7245863812115809</v>
      </c>
      <c r="I210" s="60">
        <f>H210*(Bonds!Z200/100)*(1/(1+(Bonds!F200/100)))</f>
        <v>-4.8174314231857187E-3</v>
      </c>
      <c r="J210" s="60">
        <f>-H210*Bonds!$AS$8</f>
        <v>-0.73976420789203057</v>
      </c>
      <c r="K210" s="60">
        <f t="shared" si="5"/>
        <v>-2.3393398284091251</v>
      </c>
    </row>
    <row r="211" spans="1:11">
      <c r="A211" s="193">
        <v>42844</v>
      </c>
      <c r="B211" s="7">
        <f>EXP(-1*B$9*'Yield curve'!B204/100)</f>
        <v>0.91722726692541467</v>
      </c>
      <c r="C211" s="7">
        <f>EXP(-1*C$9*'Yield curve'!C204/100)</f>
        <v>0.84569204385585739</v>
      </c>
      <c r="D211" s="7">
        <f>EXP(-1*D$9*'Yield curve'!D204/100)</f>
        <v>0.78239151903458648</v>
      </c>
      <c r="E211" s="7">
        <f>EXP(-1*E$9*'Yield curve'!E204/100)</f>
        <v>0.72368432273635486</v>
      </c>
      <c r="F211" s="60">
        <f>EXP(-1*F$9*'Yield curve'!F204/100)</f>
        <v>0.67065528986262957</v>
      </c>
      <c r="G211" s="60">
        <f t="shared" si="3"/>
        <v>76.914655092300066</v>
      </c>
      <c r="H211" s="60">
        <f t="shared" si="4"/>
        <v>4.7239000633272967</v>
      </c>
      <c r="I211" s="60">
        <f>H211*(Bonds!Z201/100)*(1/(1+(Bonds!F201/100)))</f>
        <v>-2.18719328795592E-3</v>
      </c>
      <c r="J211" s="60">
        <f>-H211*Bonds!$AS$8</f>
        <v>-0.73965674591227959</v>
      </c>
      <c r="K211" s="60">
        <f t="shared" si="5"/>
        <v>-2.3390000037912411</v>
      </c>
    </row>
    <row r="212" spans="1:11">
      <c r="A212" s="193">
        <v>42843</v>
      </c>
      <c r="B212" s="7">
        <f>EXP(-1*B$9*'Yield curve'!B205/100)</f>
        <v>0.91649377854634539</v>
      </c>
      <c r="C212" s="7">
        <f>EXP(-1*C$9*'Yield curve'!C205/100)</f>
        <v>0.84467782205801567</v>
      </c>
      <c r="D212" s="7">
        <f>EXP(-1*D$9*'Yield curve'!D205/100)</f>
        <v>0.78098448101444262</v>
      </c>
      <c r="E212" s="7">
        <f>EXP(-1*E$9*'Yield curve'!E205/100)</f>
        <v>0.72209396725880348</v>
      </c>
      <c r="F212" s="60">
        <f>EXP(-1*F$9*'Yield curve'!F205/100)</f>
        <v>0.66898074569034671</v>
      </c>
      <c r="G212" s="60">
        <f t="shared" si="3"/>
        <v>76.731151555454559</v>
      </c>
      <c r="H212" s="60">
        <f t="shared" si="4"/>
        <v>4.7235779948019037</v>
      </c>
      <c r="I212" s="60">
        <f>H212*(Bonds!Z202/100)*(1/(1+(Bonds!F202/100)))</f>
        <v>8.7441280910807153E-4</v>
      </c>
      <c r="J212" s="60">
        <f>-H212*Bonds!$AS$8</f>
        <v>-0.73960631720839942</v>
      </c>
      <c r="K212" s="60">
        <f t="shared" si="5"/>
        <v>-2.3388405342275296</v>
      </c>
    </row>
    <row r="213" spans="1:11">
      <c r="A213" s="193">
        <v>42842</v>
      </c>
      <c r="B213" s="7">
        <f>EXP(-1*B$9*'Yield curve'!B206/100)</f>
        <v>0.91658543250682167</v>
      </c>
      <c r="C213" s="7">
        <f>EXP(-1*C$9*'Yield curve'!C206/100)</f>
        <v>0.84501576077007545</v>
      </c>
      <c r="D213" s="7">
        <f>EXP(-1*D$9*'Yield curve'!D206/100)</f>
        <v>0.7814532123083775</v>
      </c>
      <c r="E213" s="7">
        <f>EXP(-1*E$9*'Yield curve'!E206/100)</f>
        <v>0.72267187356431106</v>
      </c>
      <c r="F213" s="60">
        <f>EXP(-1*F$9*'Yield curve'!F206/100)</f>
        <v>0.66965006103793456</v>
      </c>
      <c r="G213" s="60">
        <f t="shared" si="3"/>
        <v>76.803446954262256</v>
      </c>
      <c r="H213" s="60">
        <f t="shared" si="4"/>
        <v>4.7237439318455099</v>
      </c>
      <c r="I213" s="60">
        <f>H213*(Bonds!Z203/100)*(1/(1+(Bonds!F203/100)))</f>
        <v>-4.3730271540875842E-4</v>
      </c>
      <c r="J213" s="60">
        <f>-H213*Bonds!$AS$8</f>
        <v>-0.73963229922581186</v>
      </c>
      <c r="K213" s="60">
        <f t="shared" si="5"/>
        <v>-2.338922696580759</v>
      </c>
    </row>
    <row r="214" spans="1:11">
      <c r="A214" s="193">
        <v>42839</v>
      </c>
      <c r="B214" s="7">
        <f>EXP(-1*B$9*'Yield curve'!B207/100)</f>
        <v>0.91594404721510891</v>
      </c>
      <c r="C214" s="7">
        <f>EXP(-1*C$9*'Yield curve'!C207/100)</f>
        <v>0.84434001849440921</v>
      </c>
      <c r="D214" s="7">
        <f>EXP(-1*D$9*'Yield curve'!D207/100)</f>
        <v>0.78075022081092571</v>
      </c>
      <c r="E214" s="7">
        <f>EXP(-1*E$9*'Yield curve'!E207/100)</f>
        <v>0.72209396725880348</v>
      </c>
      <c r="F214" s="60">
        <f>EXP(-1*F$9*'Yield curve'!F207/100)</f>
        <v>0.66931531969972402</v>
      </c>
      <c r="G214" s="60">
        <f t="shared" si="3"/>
        <v>76.762640903669833</v>
      </c>
      <c r="H214" s="60">
        <f t="shared" si="4"/>
        <v>4.7238112656954296</v>
      </c>
      <c r="I214" s="60">
        <f>H214*(Bonds!Z204/100)*(1/(1+(Bonds!F204/100)))</f>
        <v>-4.3726846854534189E-4</v>
      </c>
      <c r="J214" s="60">
        <f>-H214*Bonds!$AS$8</f>
        <v>-0.73964284219574217</v>
      </c>
      <c r="K214" s="60">
        <f t="shared" si="5"/>
        <v>-2.3389560363790416</v>
      </c>
    </row>
    <row r="215" spans="1:11">
      <c r="A215" s="193">
        <v>42838</v>
      </c>
      <c r="B215" s="7">
        <f>EXP(-1*B$9*'Yield curve'!B208/100)</f>
        <v>0.91585245738995502</v>
      </c>
      <c r="C215" s="7">
        <f>EXP(-1*C$9*'Yield curve'!C208/100)</f>
        <v>0.84417116737638498</v>
      </c>
      <c r="D215" s="7">
        <f>EXP(-1*D$9*'Yield curve'!D208/100)</f>
        <v>0.78051603087492927</v>
      </c>
      <c r="E215" s="7">
        <f>EXP(-1*E$9*'Yield curve'!E208/100)</f>
        <v>0.72180518743171584</v>
      </c>
      <c r="F215" s="60">
        <f>EXP(-1*F$9*'Yield curve'!F208/100)</f>
        <v>0.66898074569034671</v>
      </c>
      <c r="G215" s="60">
        <f t="shared" si="3"/>
        <v>76.726388540943006</v>
      </c>
      <c r="H215" s="60">
        <f t="shared" si="4"/>
        <v>4.7237338827584034</v>
      </c>
      <c r="I215" s="60">
        <f>H215*(Bonds!Z205/100)*(1/(1+(Bonds!F205/100)))</f>
        <v>-2.6233249996807343E-3</v>
      </c>
      <c r="J215" s="60">
        <f>-H215*Bonds!$AS$8</f>
        <v>-0.73963072576427191</v>
      </c>
      <c r="K215" s="60">
        <f t="shared" si="5"/>
        <v>-2.3389177208584822</v>
      </c>
    </row>
    <row r="216" spans="1:11">
      <c r="A216" s="193">
        <v>42837</v>
      </c>
      <c r="B216" s="7">
        <f>EXP(-1*B$9*'Yield curve'!B209/100)</f>
        <v>0.91530311073599757</v>
      </c>
      <c r="C216" s="7">
        <f>EXP(-1*C$9*'Yield curve'!C209/100)</f>
        <v>0.84349610050523594</v>
      </c>
      <c r="D216" s="7">
        <f>EXP(-1*D$9*'Yield curve'!D209/100)</f>
        <v>0.77957997338470042</v>
      </c>
      <c r="E216" s="7">
        <f>EXP(-1*E$9*'Yield curve'!E209/100)</f>
        <v>0.72036301970530137</v>
      </c>
      <c r="F216" s="60">
        <f>EXP(-1*F$9*'Yield curve'!F209/100)</f>
        <v>0.66697681085847438</v>
      </c>
      <c r="G216" s="60">
        <f t="shared" si="3"/>
        <v>76.511978623821719</v>
      </c>
      <c r="H216" s="60">
        <f t="shared" si="4"/>
        <v>4.7232059651540323</v>
      </c>
      <c r="I216" s="60">
        <f>H216*(Bonds!Z206/100)*(1/(1+(Bonds!F206/100)))</f>
        <v>2.1846466073792469E-3</v>
      </c>
      <c r="J216" s="60">
        <f>-H216*Bonds!$AS$8</f>
        <v>-0.73954806571386345</v>
      </c>
      <c r="K216" s="60">
        <f t="shared" si="5"/>
        <v>-2.338656326827687</v>
      </c>
    </row>
    <row r="217" spans="1:11">
      <c r="A217" s="193">
        <v>42836</v>
      </c>
      <c r="B217" s="7">
        <f>EXP(-1*B$9*'Yield curve'!B210/100)</f>
        <v>0.91521158500128696</v>
      </c>
      <c r="C217" s="7">
        <f>EXP(-1*C$9*'Yield curve'!C210/100)</f>
        <v>0.84400235002520752</v>
      </c>
      <c r="D217" s="7">
        <f>EXP(-1*D$9*'Yield curve'!D210/100)</f>
        <v>0.78075022081092571</v>
      </c>
      <c r="E217" s="7">
        <f>EXP(-1*E$9*'Yield curve'!E210/100)</f>
        <v>0.72180518743171584</v>
      </c>
      <c r="F217" s="60">
        <f>EXP(-1*F$9*'Yield curve'!F210/100)</f>
        <v>0.66864633892615943</v>
      </c>
      <c r="G217" s="60">
        <f t="shared" si="3"/>
        <v>76.69067309810417</v>
      </c>
      <c r="H217" s="60">
        <f t="shared" si="4"/>
        <v>4.7236900304587417</v>
      </c>
      <c r="I217" s="60">
        <f>H217*(Bonds!Z207/100)*(1/(1+(Bonds!F207/100)))</f>
        <v>2.18588155042055E-3</v>
      </c>
      <c r="J217" s="60">
        <f>-H217*Bonds!$AS$8</f>
        <v>-0.73962385947818754</v>
      </c>
      <c r="K217" s="60">
        <f t="shared" si="5"/>
        <v>-2.3388960077553893</v>
      </c>
    </row>
    <row r="218" spans="1:11">
      <c r="A218" s="193">
        <v>42835</v>
      </c>
      <c r="B218" s="7">
        <f>EXP(-1*B$9*'Yield curve'!B211/100)</f>
        <v>0.91447970852291072</v>
      </c>
      <c r="C218" s="7">
        <f>EXP(-1*C$9*'Yield curve'!C211/100)</f>
        <v>0.84383356643412422</v>
      </c>
      <c r="D218" s="7">
        <f>EXP(-1*D$9*'Yield curve'!D211/100)</f>
        <v>0.78121881150656325</v>
      </c>
      <c r="E218" s="7">
        <f>EXP(-1*E$9*'Yield curve'!E211/100)</f>
        <v>0.72281642239342503</v>
      </c>
      <c r="F218" s="60">
        <f>EXP(-1*F$9*'Yield curve'!F211/100)</f>
        <v>0.67032004603563933</v>
      </c>
      <c r="G218" s="60">
        <f t="shared" si="3"/>
        <v>76.863675990795599</v>
      </c>
      <c r="H218" s="60">
        <f t="shared" si="4"/>
        <v>4.724360256338267</v>
      </c>
      <c r="I218" s="60">
        <f>H218*(Bonds!Z208/100)*(1/(1+(Bonds!F208/100)))</f>
        <v>2.1872038223788195E-3</v>
      </c>
      <c r="J218" s="60">
        <f>-H218*Bonds!$AS$8</f>
        <v>-0.73972880181109679</v>
      </c>
      <c r="K218" s="60">
        <f t="shared" si="5"/>
        <v>-2.3392278645503541</v>
      </c>
    </row>
    <row r="219" spans="1:11">
      <c r="A219" s="193">
        <v>42832</v>
      </c>
      <c r="B219" s="7">
        <f>EXP(-1*B$9*'Yield curve'!B212/100)</f>
        <v>0.91521158500128696</v>
      </c>
      <c r="C219" s="7">
        <f>EXP(-1*C$9*'Yield curve'!C212/100)</f>
        <v>0.84501576077007545</v>
      </c>
      <c r="D219" s="7">
        <f>EXP(-1*D$9*'Yield curve'!D212/100)</f>
        <v>0.78262627170143628</v>
      </c>
      <c r="E219" s="7">
        <f>EXP(-1*E$9*'Yield curve'!E212/100)</f>
        <v>0.72440836902189676</v>
      </c>
      <c r="F219" s="60">
        <f>EXP(-1*F$9*'Yield curve'!F212/100)</f>
        <v>0.67199794264758894</v>
      </c>
      <c r="G219" s="60">
        <f t="shared" si="3"/>
        <v>77.04794408761461</v>
      </c>
      <c r="H219" s="60">
        <f t="shared" si="4"/>
        <v>4.7246664192268764</v>
      </c>
      <c r="I219" s="60">
        <f>H219*(Bonds!Z209/100)*(1/(1+(Bonds!F209/100)))</f>
        <v>3.9390456482669587E-3</v>
      </c>
      <c r="J219" s="60">
        <f>-H219*Bonds!$AS$8</f>
        <v>-0.73977674004917804</v>
      </c>
      <c r="K219" s="60">
        <f t="shared" si="5"/>
        <v>-2.3393794585697063</v>
      </c>
    </row>
    <row r="220" spans="1:11">
      <c r="A220" s="193">
        <v>42831</v>
      </c>
      <c r="B220" s="7">
        <f>EXP(-1*B$9*'Yield curve'!B213/100)</f>
        <v>0.91512006841869231</v>
      </c>
      <c r="C220" s="7">
        <f>EXP(-1*C$9*'Yield curve'!C213/100)</f>
        <v>0.84603038833778488</v>
      </c>
      <c r="D220" s="7">
        <f>EXP(-1*D$9*'Yield curve'!D213/100)</f>
        <v>0.78450683052143555</v>
      </c>
      <c r="E220" s="7">
        <f>EXP(-1*E$9*'Yield curve'!E213/100)</f>
        <v>0.72687554930633824</v>
      </c>
      <c r="F220" s="60">
        <f>EXP(-1*F$9*'Yield curve'!F213/100)</f>
        <v>0.67502874758613318</v>
      </c>
      <c r="G220" s="60">
        <f t="shared" si="3"/>
        <v>77.371778719039284</v>
      </c>
      <c r="H220" s="60">
        <f t="shared" si="4"/>
        <v>4.7255310402038404</v>
      </c>
      <c r="I220" s="60">
        <f>H220*(Bonds!Z210/100)*(1/(1+(Bonds!F210/100)))</f>
        <v>-8.7623419992652308E-4</v>
      </c>
      <c r="J220" s="60">
        <f>-H220*Bonds!$AS$8</f>
        <v>-0.73991212029213316</v>
      </c>
      <c r="K220" s="60">
        <f t="shared" si="5"/>
        <v>-2.3398075684876316</v>
      </c>
    </row>
    <row r="221" spans="1:11">
      <c r="A221" s="193">
        <v>42830</v>
      </c>
      <c r="B221" s="7">
        <f>EXP(-1*B$9*'Yield curve'!B214/100)</f>
        <v>0.91502856098729823</v>
      </c>
      <c r="C221" s="7">
        <f>EXP(-1*C$9*'Yield curve'!C214/100)</f>
        <v>0.84569204385585739</v>
      </c>
      <c r="D221" s="7">
        <f>EXP(-1*D$9*'Yield curve'!D214/100)</f>
        <v>0.78450683052143555</v>
      </c>
      <c r="E221" s="7">
        <f>EXP(-1*E$9*'Yield curve'!E214/100)</f>
        <v>0.72658485722890709</v>
      </c>
      <c r="F221" s="60">
        <f>EXP(-1*F$9*'Yield curve'!F214/100)</f>
        <v>0.6743540562404442</v>
      </c>
      <c r="G221" s="60">
        <f t="shared" si="3"/>
        <v>77.300821496129288</v>
      </c>
      <c r="H221" s="60">
        <f t="shared" si="4"/>
        <v>4.7253331617499752</v>
      </c>
      <c r="I221" s="60">
        <f>H221*(Bonds!Z211/100)*(1/(1+(Bonds!F211/100)))</f>
        <v>-3.0661227412170896E-3</v>
      </c>
      <c r="J221" s="60">
        <f>-H221*Bonds!$AS$8</f>
        <v>-0.73988113696663727</v>
      </c>
      <c r="K221" s="60">
        <f t="shared" si="5"/>
        <v>-2.3397095906095782</v>
      </c>
    </row>
    <row r="222" spans="1:11">
      <c r="A222" s="193">
        <v>42829</v>
      </c>
      <c r="B222" s="7">
        <f>EXP(-1*B$9*'Yield curve'!B215/100)</f>
        <v>0.91484557357445195</v>
      </c>
      <c r="C222" s="7">
        <f>EXP(-1*C$9*'Yield curve'!C215/100)</f>
        <v>0.84501576077007545</v>
      </c>
      <c r="D222" s="7">
        <f>EXP(-1*D$9*'Yield curve'!D215/100)</f>
        <v>0.78262627170143628</v>
      </c>
      <c r="E222" s="7">
        <f>EXP(-1*E$9*'Yield curve'!E215/100)</f>
        <v>0.72440836902189676</v>
      </c>
      <c r="F222" s="60">
        <f>EXP(-1*F$9*'Yield curve'!F215/100)</f>
        <v>0.67199794264758894</v>
      </c>
      <c r="G222" s="60">
        <f t="shared" si="3"/>
        <v>77.047029059047517</v>
      </c>
      <c r="H222" s="60">
        <f t="shared" si="4"/>
        <v>4.7247106542378576</v>
      </c>
      <c r="I222" s="60">
        <f>H222*(Bonds!Z212/100)*(1/(1+(Bonds!F212/100)))</f>
        <v>4.3767583642776819E-4</v>
      </c>
      <c r="J222" s="60">
        <f>-H222*Bonds!$AS$8</f>
        <v>-0.73978366625926706</v>
      </c>
      <c r="K222" s="60">
        <f t="shared" si="5"/>
        <v>-2.3394013611691404</v>
      </c>
    </row>
    <row r="223" spans="1:11">
      <c r="A223" s="193">
        <v>42828</v>
      </c>
      <c r="B223" s="7">
        <f>EXP(-1*B$9*'Yield curve'!B216/100)</f>
        <v>0.91521158500128696</v>
      </c>
      <c r="C223" s="7">
        <f>EXP(-1*C$9*'Yield curve'!C216/100)</f>
        <v>0.84552292235979953</v>
      </c>
      <c r="D223" s="7">
        <f>EXP(-1*D$9*'Yield curve'!D216/100)</f>
        <v>0.7835659869438576</v>
      </c>
      <c r="E223" s="7">
        <f>EXP(-1*E$9*'Yield curve'!E216/100)</f>
        <v>0.72513313971586812</v>
      </c>
      <c r="F223" s="60">
        <f>EXP(-1*F$9*'Yield curve'!F216/100)</f>
        <v>0.67233402563265721</v>
      </c>
      <c r="G223" s="60">
        <f t="shared" si="3"/>
        <v>77.087821712399389</v>
      </c>
      <c r="H223" s="60">
        <f t="shared" si="4"/>
        <v>4.7246750513861464</v>
      </c>
      <c r="I223" s="60">
        <f>H223*(Bonds!Z213/100)*(1/(1+(Bonds!F213/100)))</f>
        <v>0</v>
      </c>
      <c r="J223" s="60">
        <f>-H223*Bonds!$AS$8</f>
        <v>-0.73977809165161468</v>
      </c>
      <c r="K223" s="60">
        <f t="shared" si="5"/>
        <v>-2.3393837327118971</v>
      </c>
    </row>
    <row r="224" spans="1:11">
      <c r="A224" s="193">
        <v>42825</v>
      </c>
      <c r="B224" s="7">
        <f>EXP(-1*B$9*'Yield curve'!B217/100)</f>
        <v>0.91466262275542887</v>
      </c>
      <c r="C224" s="7">
        <f>EXP(-1*C$9*'Yield curve'!C217/100)</f>
        <v>0.84535383468465874</v>
      </c>
      <c r="D224" s="7">
        <f>EXP(-1*D$9*'Yield curve'!D217/100)</f>
        <v>0.78309598836536476</v>
      </c>
      <c r="E224" s="7">
        <f>EXP(-1*E$9*'Yield curve'!E217/100)</f>
        <v>0.72484314446289899</v>
      </c>
      <c r="F224" s="60">
        <f>EXP(-1*F$9*'Yield curve'!F217/100)</f>
        <v>0.67233402563265721</v>
      </c>
      <c r="G224" s="60">
        <f t="shared" si="3"/>
        <v>77.084126603018234</v>
      </c>
      <c r="H224" s="60">
        <f t="shared" si="4"/>
        <v>4.7247894122232603</v>
      </c>
      <c r="I224" s="60">
        <f>H224*(Bonds!Z214/100)*(1/(1+(Bonds!F214/100)))</f>
        <v>2.6263420857272368E-3</v>
      </c>
      <c r="J224" s="60">
        <f>-H224*Bonds!$AS$8</f>
        <v>-0.7397959979924571</v>
      </c>
      <c r="K224" s="60">
        <f t="shared" si="5"/>
        <v>-2.3394403575335185</v>
      </c>
    </row>
    <row r="225" spans="1:11">
      <c r="A225" s="193">
        <v>42824</v>
      </c>
      <c r="B225" s="7">
        <f>EXP(-1*B$9*'Yield curve'!B218/100)</f>
        <v>0.91466262275542887</v>
      </c>
      <c r="C225" s="7">
        <f>EXP(-1*C$9*'Yield curve'!C218/100)</f>
        <v>0.84586119917959712</v>
      </c>
      <c r="D225" s="7">
        <f>EXP(-1*D$9*'Yield curve'!D218/100)</f>
        <v>0.78450683052143555</v>
      </c>
      <c r="E225" s="7">
        <f>EXP(-1*E$9*'Yield curve'!E218/100)</f>
        <v>0.72658485722890709</v>
      </c>
      <c r="F225" s="60">
        <f>EXP(-1*F$9*'Yield curve'!F218/100)</f>
        <v>0.6743540562404442</v>
      </c>
      <c r="G225" s="60">
        <f t="shared" si="3"/>
        <v>77.300329538858961</v>
      </c>
      <c r="H225" s="60">
        <f t="shared" si="4"/>
        <v>4.7253623413544625</v>
      </c>
      <c r="I225" s="60">
        <f>H225*(Bonds!Z215/100)*(1/(1+(Bonds!F215/100)))</f>
        <v>-2.6281214356810353E-3</v>
      </c>
      <c r="J225" s="60">
        <f>-H225*Bonds!$AS$8</f>
        <v>-0.73988570583791158</v>
      </c>
      <c r="K225" s="60">
        <f t="shared" si="5"/>
        <v>-2.3397240386491411</v>
      </c>
    </row>
    <row r="226" spans="1:11">
      <c r="A226" s="193">
        <v>42823</v>
      </c>
      <c r="B226" s="7">
        <f>EXP(-1*B$9*'Yield curve'!B219/100)</f>
        <v>0.91402258295956351</v>
      </c>
      <c r="C226" s="7">
        <f>EXP(-1*C$9*'Yield curve'!C219/100)</f>
        <v>0.84518478082367143</v>
      </c>
      <c r="D226" s="7">
        <f>EXP(-1*D$9*'Yield curve'!D219/100)</f>
        <v>0.78380109200393644</v>
      </c>
      <c r="E226" s="7">
        <f>EXP(-1*E$9*'Yield curve'!E219/100)</f>
        <v>0.725278180847441</v>
      </c>
      <c r="F226" s="60">
        <f>EXP(-1*F$9*'Yield curve'!F219/100)</f>
        <v>0.67233402563265721</v>
      </c>
      <c r="G226" s="60">
        <f t="shared" si="3"/>
        <v>77.084954218933888</v>
      </c>
      <c r="H226" s="60">
        <f t="shared" si="4"/>
        <v>4.7248320010975444</v>
      </c>
      <c r="I226" s="60">
        <f>H226*(Bonds!Z216/100)*(1/(1+(Bonds!F216/100)))</f>
        <v>-8.7545525312163121E-4</v>
      </c>
      <c r="J226" s="60">
        <f>-H226*Bonds!$AS$8</f>
        <v>-0.73980266645447845</v>
      </c>
      <c r="K226" s="60">
        <f t="shared" si="5"/>
        <v>-2.3394614450619962</v>
      </c>
    </row>
    <row r="227" spans="1:11">
      <c r="A227" s="193">
        <v>42822</v>
      </c>
      <c r="B227" s="7">
        <f>EXP(-1*B$9*'Yield curve'!B220/100)</f>
        <v>0.91420540575782594</v>
      </c>
      <c r="C227" s="7">
        <f>EXP(-1*C$9*'Yield curve'!C220/100)</f>
        <v>0.84569204385585739</v>
      </c>
      <c r="D227" s="7">
        <f>EXP(-1*D$9*'Yield curve'!D220/100)</f>
        <v>0.78380109200393644</v>
      </c>
      <c r="E227" s="7">
        <f>EXP(-1*E$9*'Yield curve'!E220/100)</f>
        <v>0.72498812758962095</v>
      </c>
      <c r="F227" s="60">
        <f>EXP(-1*F$9*'Yield curve'!F220/100)</f>
        <v>0.67166202766200978</v>
      </c>
      <c r="G227" s="60">
        <f t="shared" si="3"/>
        <v>77.017074508374094</v>
      </c>
      <c r="H227" s="60">
        <f t="shared" si="4"/>
        <v>4.7245257587240079</v>
      </c>
      <c r="I227" s="60">
        <f>H227*(Bonds!Z217/100)*(1/(1+(Bonds!F217/100)))</f>
        <v>-4.3761816957427809E-4</v>
      </c>
      <c r="J227" s="60">
        <f>-H227*Bonds!$AS$8</f>
        <v>-0.73975471577084129</v>
      </c>
      <c r="K227" s="60">
        <f t="shared" si="5"/>
        <v>-2.3393098116863404</v>
      </c>
    </row>
    <row r="228" spans="1:11">
      <c r="A228" s="193">
        <v>42821</v>
      </c>
      <c r="B228" s="7">
        <f>EXP(-1*B$9*'Yield curve'!B221/100)</f>
        <v>0.91447970852291072</v>
      </c>
      <c r="C228" s="7">
        <f>EXP(-1*C$9*'Yield curve'!C221/100)</f>
        <v>0.84619961133718824</v>
      </c>
      <c r="D228" s="7">
        <f>EXP(-1*D$9*'Yield curve'!D221/100)</f>
        <v>0.78403626760611411</v>
      </c>
      <c r="E228" s="7">
        <f>EXP(-1*E$9*'Yield curve'!E221/100)</f>
        <v>0.72498812758962095</v>
      </c>
      <c r="F228" s="60">
        <f>EXP(-1*F$9*'Yield curve'!F221/100)</f>
        <v>0.67132628059194099</v>
      </c>
      <c r="G228" s="60">
        <f t="shared" si="3"/>
        <v>76.985203048313537</v>
      </c>
      <c r="H228" s="60">
        <f t="shared" si="4"/>
        <v>4.7243113613151975</v>
      </c>
      <c r="I228" s="60">
        <f>H228*(Bonds!Z218/100)*(1/(1+(Bonds!F218/100)))</f>
        <v>-1.3126733429606103E-3</v>
      </c>
      <c r="J228" s="60">
        <f>-H228*Bonds!$AS$8</f>
        <v>-0.73972114594768523</v>
      </c>
      <c r="K228" s="60">
        <f t="shared" si="5"/>
        <v>-2.3392036545845185</v>
      </c>
    </row>
    <row r="229" spans="1:11">
      <c r="A229" s="193">
        <v>42818</v>
      </c>
      <c r="B229" s="7">
        <f>EXP(-1*B$9*'Yield curve'!B222/100)</f>
        <v>0.91466262275542887</v>
      </c>
      <c r="C229" s="7">
        <f>EXP(-1*C$9*'Yield curve'!C222/100)</f>
        <v>0.84535383468465874</v>
      </c>
      <c r="D229" s="7">
        <f>EXP(-1*D$9*'Yield curve'!D222/100)</f>
        <v>0.78286109480465094</v>
      </c>
      <c r="E229" s="7">
        <f>EXP(-1*E$9*'Yield curve'!E222/100)</f>
        <v>0.72382907407555352</v>
      </c>
      <c r="F229" s="60">
        <f>EXP(-1*F$9*'Yield curve'!F222/100)</f>
        <v>0.67032004603563933</v>
      </c>
      <c r="G229" s="60">
        <f t="shared" si="3"/>
        <v>76.874571284453765</v>
      </c>
      <c r="H229" s="60">
        <f t="shared" si="4"/>
        <v>4.7240874610094803</v>
      </c>
      <c r="I229" s="60">
        <f>H229*(Bonds!Z219/100)*(1/(1+(Bonds!F219/100)))</f>
        <v>0</v>
      </c>
      <c r="J229" s="60">
        <f>-H229*Bonds!$AS$8</f>
        <v>-0.73968608818411796</v>
      </c>
      <c r="K229" s="60">
        <f t="shared" si="5"/>
        <v>-2.3390927922019742</v>
      </c>
    </row>
    <row r="230" spans="1:11">
      <c r="A230" s="193">
        <v>42817</v>
      </c>
      <c r="B230" s="7">
        <f>EXP(-1*B$9*'Yield curve'!B223/100)</f>
        <v>0.91393118527122819</v>
      </c>
      <c r="C230" s="7">
        <f>EXP(-1*C$9*'Yield curve'!C223/100)</f>
        <v>0.84484677451710999</v>
      </c>
      <c r="D230" s="7">
        <f>EXP(-1*D$9*'Yield curve'!D223/100)</f>
        <v>0.78262627170143628</v>
      </c>
      <c r="E230" s="7">
        <f>EXP(-1*E$9*'Yield curve'!E223/100)</f>
        <v>0.72368432273635486</v>
      </c>
      <c r="F230" s="60">
        <f>EXP(-1*F$9*'Yield curve'!F223/100)</f>
        <v>0.67032004603563933</v>
      </c>
      <c r="G230" s="60">
        <f t="shared" si="3"/>
        <v>76.870526104218357</v>
      </c>
      <c r="H230" s="60">
        <f t="shared" si="4"/>
        <v>4.7242375471946279</v>
      </c>
      <c r="I230" s="60">
        <f>H230*(Bonds!Z220/100)*(1/(1+(Bonds!F220/100)))</f>
        <v>-8.7485880503602347E-4</v>
      </c>
      <c r="J230" s="60">
        <f>-H230*Bonds!$AS$8</f>
        <v>-0.73970958831278799</v>
      </c>
      <c r="K230" s="60">
        <f t="shared" si="5"/>
        <v>-2.3391671061338783</v>
      </c>
    </row>
    <row r="231" spans="1:11">
      <c r="A231" s="193">
        <v>42816</v>
      </c>
      <c r="B231" s="7">
        <f>EXP(-1*B$9*'Yield curve'!B224/100)</f>
        <v>0.91402258295956351</v>
      </c>
      <c r="C231" s="7">
        <f>EXP(-1*C$9*'Yield curve'!C224/100)</f>
        <v>0.84467782205801567</v>
      </c>
      <c r="D231" s="7">
        <f>EXP(-1*D$9*'Yield curve'!D224/100)</f>
        <v>0.78239151903458648</v>
      </c>
      <c r="E231" s="7">
        <f>EXP(-1*E$9*'Yield curve'!E224/100)</f>
        <v>0.72325024237984237</v>
      </c>
      <c r="F231" s="60">
        <f>EXP(-1*F$9*'Yield curve'!F224/100)</f>
        <v>0.66965006103793456</v>
      </c>
      <c r="G231" s="60">
        <f t="shared" si="3"/>
        <v>76.799986672468322</v>
      </c>
      <c r="H231" s="60">
        <f t="shared" si="4"/>
        <v>4.7240182763761922</v>
      </c>
      <c r="I231" s="60">
        <f>H231*(Bonds!Z221/100)*(1/(1+(Bonds!F221/100)))</f>
        <v>2.1866405648843621E-3</v>
      </c>
      <c r="J231" s="60">
        <f>-H231*Bonds!$AS$8</f>
        <v>-0.73967525542304358</v>
      </c>
      <c r="K231" s="60">
        <f t="shared" si="5"/>
        <v>-2.3390585360036309</v>
      </c>
    </row>
    <row r="232" spans="1:11">
      <c r="A232" s="193">
        <v>42815</v>
      </c>
      <c r="B232" s="7">
        <f>EXP(-1*B$9*'Yield curve'!B225/100)</f>
        <v>0.91411398978812475</v>
      </c>
      <c r="C232" s="7">
        <f>EXP(-1*C$9*'Yield curve'!C225/100)</f>
        <v>0.84434001849440921</v>
      </c>
      <c r="D232" s="7">
        <f>EXP(-1*D$9*'Yield curve'!D225/100)</f>
        <v>0.78239151903458648</v>
      </c>
      <c r="E232" s="7">
        <f>EXP(-1*E$9*'Yield curve'!E225/100)</f>
        <v>0.72397385436791528</v>
      </c>
      <c r="F232" s="60">
        <f>EXP(-1*F$9*'Yield curve'!F225/100)</f>
        <v>0.67132628059194099</v>
      </c>
      <c r="G232" s="60">
        <f t="shared" si="3"/>
        <v>76.972992214886546</v>
      </c>
      <c r="H232" s="60">
        <f t="shared" si="4"/>
        <v>4.7246361138136592</v>
      </c>
      <c r="I232" s="60">
        <f>H232*(Bonds!Z222/100)*(1/(1+(Bonds!F222/100)))</f>
        <v>1.312763577052948E-3</v>
      </c>
      <c r="J232" s="60">
        <f>-H232*Bonds!$AS$8</f>
        <v>-0.73977199490151979</v>
      </c>
      <c r="K232" s="60">
        <f t="shared" si="5"/>
        <v>-2.3393644530952722</v>
      </c>
    </row>
    <row r="233" spans="1:11">
      <c r="A233" s="193">
        <v>42814</v>
      </c>
      <c r="B233" s="7">
        <f>EXP(-1*B$9*'Yield curve'!B226/100)</f>
        <v>0.91429683086958102</v>
      </c>
      <c r="C233" s="7">
        <f>EXP(-1*C$9*'Yield curve'!C226/100)</f>
        <v>0.84535383468465874</v>
      </c>
      <c r="D233" s="7">
        <f>EXP(-1*D$9*'Yield curve'!D226/100)</f>
        <v>0.7835659869438576</v>
      </c>
      <c r="E233" s="7">
        <f>EXP(-1*E$9*'Yield curve'!E226/100)</f>
        <v>0.72513313971586812</v>
      </c>
      <c r="F233" s="60">
        <f>EXP(-1*F$9*'Yield curve'!F226/100)</f>
        <v>0.67233402563265721</v>
      </c>
      <c r="G233" s="60">
        <f t="shared" si="3"/>
        <v>77.085112107882281</v>
      </c>
      <c r="H233" s="60">
        <f t="shared" si="4"/>
        <v>4.7248004929518608</v>
      </c>
      <c r="I233" s="60">
        <f>H233*(Bonds!Z223/100)*(1/(1+(Bonds!F223/100)))</f>
        <v>-4.3772470751822864E-4</v>
      </c>
      <c r="J233" s="60">
        <f>-H233*Bonds!$AS$8</f>
        <v>-0.73979773298590512</v>
      </c>
      <c r="K233" s="60">
        <f t="shared" si="5"/>
        <v>-2.3394458440645396</v>
      </c>
    </row>
    <row r="234" spans="1:11">
      <c r="A234" s="193">
        <v>42811</v>
      </c>
      <c r="B234" s="7">
        <f>EXP(-1*B$9*'Yield curve'!B227/100)</f>
        <v>0.91411398978812475</v>
      </c>
      <c r="C234" s="7">
        <f>EXP(-1*C$9*'Yield curve'!C227/100)</f>
        <v>0.84467782205801567</v>
      </c>
      <c r="D234" s="7">
        <f>EXP(-1*D$9*'Yield curve'!D227/100)</f>
        <v>0.78309598836536476</v>
      </c>
      <c r="E234" s="7">
        <f>EXP(-1*E$9*'Yield curve'!E227/100)</f>
        <v>0.7246981903299029</v>
      </c>
      <c r="F234" s="60">
        <f>EXP(-1*F$9*'Yield curve'!F227/100)</f>
        <v>0.67199794264758894</v>
      </c>
      <c r="G234" s="60">
        <f t="shared" si="3"/>
        <v>77.046254097731392</v>
      </c>
      <c r="H234" s="60">
        <f t="shared" si="4"/>
        <v>4.7247958485551829</v>
      </c>
      <c r="I234" s="60">
        <f>H234*(Bonds!Z224/100)*(1/(1+(Bonds!F224/100)))</f>
        <v>-1.3130511853326231E-3</v>
      </c>
      <c r="J234" s="60">
        <f>-H234*Bonds!$AS$8</f>
        <v>-0.73979700577760532</v>
      </c>
      <c r="K234" s="60">
        <f t="shared" si="5"/>
        <v>-2.339443544429979</v>
      </c>
    </row>
    <row r="235" spans="1:11">
      <c r="A235" s="193">
        <v>42810</v>
      </c>
      <c r="B235" s="7">
        <f>EXP(-1*B$9*'Yield curve'!B228/100)</f>
        <v>0.91420540575782594</v>
      </c>
      <c r="C235" s="7">
        <f>EXP(-1*C$9*'Yield curve'!C228/100)</f>
        <v>0.84467782205801567</v>
      </c>
      <c r="D235" s="7">
        <f>EXP(-1*D$9*'Yield curve'!D228/100)</f>
        <v>0.78262627170143628</v>
      </c>
      <c r="E235" s="7">
        <f>EXP(-1*E$9*'Yield curve'!E228/100)</f>
        <v>0.72397385436791528</v>
      </c>
      <c r="F235" s="60">
        <f>EXP(-1*F$9*'Yield curve'!F228/100)</f>
        <v>0.67099070135344585</v>
      </c>
      <c r="G235" s="60">
        <f t="shared" si="3"/>
        <v>76.940255273441181</v>
      </c>
      <c r="H235" s="60">
        <f t="shared" si="4"/>
        <v>4.7244588851168219</v>
      </c>
      <c r="I235" s="60">
        <f>H235*(Bonds!Z225/100)*(1/(1+(Bonds!F225/100)))</f>
        <v>-3.9377782891323694E-3</v>
      </c>
      <c r="J235" s="60">
        <f>-H235*Bonds!$AS$8</f>
        <v>-0.73974424486459522</v>
      </c>
      <c r="K235" s="60">
        <f t="shared" si="5"/>
        <v>-2.3392766997734369</v>
      </c>
    </row>
    <row r="236" spans="1:11">
      <c r="A236" s="193">
        <v>42809</v>
      </c>
      <c r="B236" s="7">
        <f>EXP(-1*B$9*'Yield curve'!B229/100)</f>
        <v>0.91365704703843775</v>
      </c>
      <c r="C236" s="7">
        <f>EXP(-1*C$9*'Yield curve'!C229/100)</f>
        <v>0.8436648165963837</v>
      </c>
      <c r="D236" s="7">
        <f>EXP(-1*D$9*'Yield curve'!D229/100)</f>
        <v>0.78098448101444262</v>
      </c>
      <c r="E236" s="7">
        <f>EXP(-1*E$9*'Yield curve'!E229/100)</f>
        <v>0.72166084082937088</v>
      </c>
      <c r="F236" s="60">
        <f>EXP(-1*F$9*'Yield curve'!F229/100)</f>
        <v>0.66797802679898954</v>
      </c>
      <c r="G236" s="60">
        <f t="shared" si="3"/>
        <v>76.617665710593002</v>
      </c>
      <c r="H236" s="60">
        <f t="shared" si="4"/>
        <v>4.7236520989561352</v>
      </c>
      <c r="I236" s="60">
        <f>H236*(Bonds!Z226/100)*(1/(1+(Bonds!F226/100)))</f>
        <v>-3.9338270464148381E-3</v>
      </c>
      <c r="J236" s="60">
        <f>-H236*Bonds!$AS$8</f>
        <v>-0.73961792025605977</v>
      </c>
      <c r="K236" s="60">
        <f t="shared" si="5"/>
        <v>-2.3388772262859359</v>
      </c>
    </row>
    <row r="237" spans="1:11">
      <c r="A237" s="193">
        <v>42808</v>
      </c>
      <c r="B237" s="7">
        <f>EXP(-1*B$9*'Yield curve'!B230/100)</f>
        <v>0.91411398978812475</v>
      </c>
      <c r="C237" s="7">
        <f>EXP(-1*C$9*'Yield curve'!C230/100)</f>
        <v>0.84400235002520752</v>
      </c>
      <c r="D237" s="7">
        <f>EXP(-1*D$9*'Yield curve'!D230/100)</f>
        <v>0.77981388246132299</v>
      </c>
      <c r="E237" s="7">
        <f>EXP(-1*E$9*'Yield curve'!E230/100)</f>
        <v>0.71964301674707543</v>
      </c>
      <c r="F237" s="60">
        <f>EXP(-1*F$9*'Yield curve'!F230/100)</f>
        <v>0.66497887882240192</v>
      </c>
      <c r="G237" s="60">
        <f t="shared" si="3"/>
        <v>76.304268176850528</v>
      </c>
      <c r="H237" s="60">
        <f t="shared" si="4"/>
        <v>4.7225668369142815</v>
      </c>
      <c r="I237" s="60">
        <f>H237*(Bonds!Z227/100)*(1/(1+(Bonds!F227/100)))</f>
        <v>1.3098835531381791E-3</v>
      </c>
      <c r="J237" s="60">
        <f>-H237*Bonds!$AS$8</f>
        <v>-0.7394479925735139</v>
      </c>
      <c r="K237" s="60">
        <f t="shared" si="5"/>
        <v>-2.3383398677715768</v>
      </c>
    </row>
    <row r="238" spans="1:11">
      <c r="A238" s="193">
        <v>42807</v>
      </c>
      <c r="B238" s="7">
        <f>EXP(-1*B$9*'Yield curve'!B231/100)</f>
        <v>0.91420540575782594</v>
      </c>
      <c r="C238" s="7">
        <f>EXP(-1*C$9*'Yield curve'!C231/100)</f>
        <v>0.84400235002520752</v>
      </c>
      <c r="D238" s="7">
        <f>EXP(-1*D$9*'Yield curve'!D231/100)</f>
        <v>0.78004786172119556</v>
      </c>
      <c r="E238" s="7">
        <f>EXP(-1*E$9*'Yield curve'!E231/100)</f>
        <v>0.72021896150766029</v>
      </c>
      <c r="F238" s="60">
        <f>EXP(-1*F$9*'Yield curve'!F231/100)</f>
        <v>0.665977095616065</v>
      </c>
      <c r="G238" s="60">
        <f t="shared" si="3"/>
        <v>76.408838748176393</v>
      </c>
      <c r="H238" s="60">
        <f t="shared" si="4"/>
        <v>4.7229004033823534</v>
      </c>
      <c r="I238" s="60">
        <f>H238*(Bonds!Z228/100)*(1/(1+(Bonds!F228/100)))</f>
        <v>0</v>
      </c>
      <c r="J238" s="60">
        <f>-H238*Bonds!$AS$8</f>
        <v>-0.73950022159720441</v>
      </c>
      <c r="K238" s="60">
        <f t="shared" si="5"/>
        <v>-2.3385050304464059</v>
      </c>
    </row>
    <row r="239" spans="1:11">
      <c r="A239" s="193">
        <v>42804</v>
      </c>
      <c r="B239" s="7">
        <f>EXP(-1*B$9*'Yield curve'!B232/100)</f>
        <v>0.91365704703843775</v>
      </c>
      <c r="C239" s="7">
        <f>EXP(-1*C$9*'Yield curve'!C232/100)</f>
        <v>0.8428215734716199</v>
      </c>
      <c r="D239" s="7">
        <f>EXP(-1*D$9*'Yield curve'!D232/100)</f>
        <v>0.7793461344702759</v>
      </c>
      <c r="E239" s="7">
        <f>EXP(-1*E$9*'Yield curve'!E232/100)</f>
        <v>0.71978695974424467</v>
      </c>
      <c r="F239" s="60">
        <f>EXP(-1*F$9*'Yield curve'!F232/100)</f>
        <v>0.665977095616065</v>
      </c>
      <c r="G239" s="60">
        <f t="shared" si="3"/>
        <v>76.401681587458114</v>
      </c>
      <c r="H239" s="60">
        <f t="shared" si="4"/>
        <v>4.7231221891507937</v>
      </c>
      <c r="I239" s="60">
        <f>H239*(Bonds!Z229/100)*(1/(1+(Bonds!F229/100)))</f>
        <v>-3.0576024529783458E-3</v>
      </c>
      <c r="J239" s="60">
        <f>-H239*Bonds!$AS$8</f>
        <v>-0.7395349482716842</v>
      </c>
      <c r="K239" s="60">
        <f t="shared" si="5"/>
        <v>-2.3386148458333249</v>
      </c>
    </row>
    <row r="240" spans="1:11">
      <c r="A240" s="193">
        <v>42803</v>
      </c>
      <c r="B240" s="7">
        <f>EXP(-1*B$9*'Yield curve'!B233/100)</f>
        <v>0.91338299103478227</v>
      </c>
      <c r="C240" s="7">
        <f>EXP(-1*C$9*'Yield curve'!C233/100)</f>
        <v>0.84231603220508311</v>
      </c>
      <c r="D240" s="7">
        <f>EXP(-1*D$9*'Yield curve'!D233/100)</f>
        <v>0.77841148001374405</v>
      </c>
      <c r="E240" s="7">
        <f>EXP(-1*E$9*'Yield curve'!E233/100)</f>
        <v>0.7182051690405703</v>
      </c>
      <c r="F240" s="60">
        <f>EXP(-1*F$9*'Yield curve'!F233/100)</f>
        <v>0.6636502501363194</v>
      </c>
      <c r="G240" s="60">
        <f t="shared" si="3"/>
        <v>76.15493981970819</v>
      </c>
      <c r="H240" s="60">
        <f t="shared" si="4"/>
        <v>4.7224241720287514</v>
      </c>
      <c r="I240" s="60">
        <f>H240*(Bonds!Z230/100)*(1/(1+(Bonds!F230/100)))</f>
        <v>-2.6187195038976656E-3</v>
      </c>
      <c r="J240" s="60">
        <f>-H240*Bonds!$AS$8</f>
        <v>-0.73942565445383046</v>
      </c>
      <c r="K240" s="60">
        <f t="shared" si="5"/>
        <v>-2.3382692284347315</v>
      </c>
    </row>
    <row r="241" spans="1:11">
      <c r="A241" s="193">
        <v>42801</v>
      </c>
      <c r="B241" s="7">
        <f>EXP(-1*B$9*'Yield curve'!B234/100)</f>
        <v>0.91457116106631398</v>
      </c>
      <c r="C241" s="7">
        <f>EXP(-1*C$9*'Yield curve'!C234/100)</f>
        <v>0.8428215734716199</v>
      </c>
      <c r="D241" s="7">
        <f>EXP(-1*D$9*'Yield curve'!D234/100)</f>
        <v>0.77747794646987789</v>
      </c>
      <c r="E241" s="7">
        <f>EXP(-1*E$9*'Yield curve'!E234/100)</f>
        <v>0.71677019415569898</v>
      </c>
      <c r="F241" s="60">
        <f>EXP(-1*F$9*'Yield curve'!F234/100)</f>
        <v>0.66166228282784834</v>
      </c>
      <c r="G241" s="60">
        <f t="shared" si="3"/>
        <v>75.94948617776322</v>
      </c>
      <c r="H241" s="60">
        <f t="shared" si="4"/>
        <v>4.721575619617159</v>
      </c>
      <c r="I241" s="60">
        <f>H241*(Bonds!Z231/100)*(1/(1+(Bonds!F231/100)))</f>
        <v>-2.1806648899026539E-3</v>
      </c>
      <c r="J241" s="60">
        <f>-H241*Bonds!$AS$8</f>
        <v>-0.73929279018763505</v>
      </c>
      <c r="K241" s="60">
        <f t="shared" si="5"/>
        <v>-2.3378490747339074</v>
      </c>
    </row>
    <row r="242" spans="1:11">
      <c r="A242" s="193">
        <v>42800</v>
      </c>
      <c r="B242" s="7">
        <f>EXP(-1*B$9*'Yield curve'!B235/100)</f>
        <v>0.91429683086958102</v>
      </c>
      <c r="C242" s="7">
        <f>EXP(-1*C$9*'Yield curve'!C235/100)</f>
        <v>0.84197917316849991</v>
      </c>
      <c r="D242" s="7">
        <f>EXP(-1*D$9*'Yield curve'!D235/100)</f>
        <v>0.77631260377569544</v>
      </c>
      <c r="E242" s="7">
        <f>EXP(-1*E$9*'Yield curve'!E235/100)</f>
        <v>0.71533808635255991</v>
      </c>
      <c r="F242" s="60">
        <f>EXP(-1*F$9*'Yield curve'!F235/100)</f>
        <v>0.66001019309341014</v>
      </c>
      <c r="G242" s="60">
        <f t="shared" si="3"/>
        <v>75.770861527490382</v>
      </c>
      <c r="H242" s="60">
        <f t="shared" si="4"/>
        <v>4.7211629917319327</v>
      </c>
      <c r="I242" s="60">
        <f>H242*(Bonds!Z232/100)*(1/(1+(Bonds!F232/100)))</f>
        <v>2.1794677276945804E-3</v>
      </c>
      <c r="J242" s="60">
        <f>-H242*Bonds!$AS$8</f>
        <v>-0.73922818192015105</v>
      </c>
      <c r="K242" s="60">
        <f t="shared" si="5"/>
        <v>-2.3376447654529806</v>
      </c>
    </row>
    <row r="243" spans="1:11">
      <c r="A243" s="193">
        <v>42797</v>
      </c>
      <c r="B243" s="7">
        <f>EXP(-1*B$9*'Yield curve'!B236/100)</f>
        <v>0.91320033270301726</v>
      </c>
      <c r="C243" s="7">
        <f>EXP(-1*C$9*'Yield curve'!C236/100)</f>
        <v>0.84113761484462324</v>
      </c>
      <c r="D243" s="7">
        <f>EXP(-1*D$9*'Yield curve'!D236/100)</f>
        <v>0.77654553249438907</v>
      </c>
      <c r="E243" s="7">
        <f>EXP(-1*E$9*'Yield curve'!E236/100)</f>
        <v>0.71619700730568436</v>
      </c>
      <c r="F243" s="60">
        <f>EXP(-1*F$9*'Yield curve'!F236/100)</f>
        <v>0.66166228282784834</v>
      </c>
      <c r="G243" s="60">
        <f t="shared" si="3"/>
        <v>75.93808520822374</v>
      </c>
      <c r="H243" s="60">
        <f t="shared" si="4"/>
        <v>4.7219609164333463</v>
      </c>
      <c r="I243" s="60">
        <f>H243*(Bonds!Z233/100)*(1/(1+(Bonds!F233/100)))</f>
        <v>-3.0531799755249916E-3</v>
      </c>
      <c r="J243" s="60">
        <f>-H243*Bonds!$AS$8</f>
        <v>-0.73935311902301493</v>
      </c>
      <c r="K243" s="60">
        <f t="shared" si="5"/>
        <v>-2.3380398512622929</v>
      </c>
    </row>
    <row r="244" spans="1:11">
      <c r="A244" s="193">
        <v>42796</v>
      </c>
      <c r="B244" s="7">
        <f>EXP(-1*B$9*'Yield curve'!B237/100)</f>
        <v>0.91301771089926576</v>
      </c>
      <c r="C244" s="7">
        <f>EXP(-1*C$9*'Yield curve'!C237/100)</f>
        <v>0.84063308365021072</v>
      </c>
      <c r="D244" s="7">
        <f>EXP(-1*D$9*'Yield curve'!D237/100)</f>
        <v>0.77538158737272833</v>
      </c>
      <c r="E244" s="7">
        <f>EXP(-1*E$9*'Yield curve'!E237/100)</f>
        <v>0.7144801954864034</v>
      </c>
      <c r="F244" s="60">
        <f>EXP(-1*F$9*'Yield curve'!F237/100)</f>
        <v>0.6593505127954391</v>
      </c>
      <c r="G244" s="60">
        <f t="shared" si="3"/>
        <v>75.692209005054025</v>
      </c>
      <c r="H244" s="60">
        <f t="shared" si="4"/>
        <v>4.7212654520290167</v>
      </c>
      <c r="I244" s="60">
        <f>H244*(Bonds!Z234/100)*(1/(1+(Bonds!F234/100)))</f>
        <v>4.3582252857277912E-4</v>
      </c>
      <c r="J244" s="60">
        <f>-H244*Bonds!$AS$8</f>
        <v>-0.73924422490347208</v>
      </c>
      <c r="K244" s="60">
        <f t="shared" si="5"/>
        <v>-2.3376954978207389</v>
      </c>
    </row>
    <row r="245" spans="1:11">
      <c r="A245" s="193">
        <v>42795</v>
      </c>
      <c r="B245" s="7">
        <f>EXP(-1*B$9*'Yield curve'!B238/100)</f>
        <v>0.9134743339009529</v>
      </c>
      <c r="C245" s="7">
        <f>EXP(-1*C$9*'Yield curve'!C238/100)</f>
        <v>0.84214758584383975</v>
      </c>
      <c r="D245" s="7">
        <f>EXP(-1*D$9*'Yield curve'!D238/100)</f>
        <v>0.77677853110218098</v>
      </c>
      <c r="E245" s="7">
        <f>EXP(-1*E$9*'Yield curve'!E238/100)</f>
        <v>0.71548116827754593</v>
      </c>
      <c r="F245" s="60">
        <f>EXP(-1*F$9*'Yield curve'!F238/100)</f>
        <v>0.65968027048438904</v>
      </c>
      <c r="G245" s="60">
        <f t="shared" si="3"/>
        <v>75.736931772461176</v>
      </c>
      <c r="H245" s="60">
        <f t="shared" si="4"/>
        <v>4.7210945134072118</v>
      </c>
      <c r="I245" s="60">
        <f>H245*(Bonds!Z235/100)*(1/(1+(Bonds!F235/100)))</f>
        <v>0</v>
      </c>
      <c r="J245" s="60">
        <f>-H245*Bonds!$AS$8</f>
        <v>-0.73921745975114883</v>
      </c>
      <c r="K245" s="60">
        <f t="shared" si="5"/>
        <v>-2.337610858977476</v>
      </c>
    </row>
    <row r="246" spans="1:11">
      <c r="A246" s="193">
        <v>42794</v>
      </c>
      <c r="B246" s="7">
        <f>EXP(-1*B$9*'Yield curve'!B239/100)</f>
        <v>0.91320033270301726</v>
      </c>
      <c r="C246" s="7">
        <f>EXP(-1*C$9*'Yield curve'!C239/100)</f>
        <v>0.84164244884858619</v>
      </c>
      <c r="D246" s="7">
        <f>EXP(-1*D$9*'Yield curve'!D239/100)</f>
        <v>0.77654553249438907</v>
      </c>
      <c r="E246" s="7">
        <f>EXP(-1*E$9*'Yield curve'!E239/100)</f>
        <v>0.71533808635255991</v>
      </c>
      <c r="F246" s="60">
        <f>EXP(-1*F$9*'Yield curve'!F239/100)</f>
        <v>0.65968027048438904</v>
      </c>
      <c r="G246" s="60">
        <f t="shared" si="3"/>
        <v>75.734043725646259</v>
      </c>
      <c r="H246" s="60">
        <f t="shared" si="4"/>
        <v>4.721190186962148</v>
      </c>
      <c r="I246" s="60">
        <f>H246*(Bonds!Z236/100)*(1/(1+(Bonds!F236/100)))</f>
        <v>4.3585581489679944E-3</v>
      </c>
      <c r="J246" s="60">
        <f>-H246*Bonds!$AS$8</f>
        <v>-0.73923244008294353</v>
      </c>
      <c r="K246" s="60">
        <f t="shared" si="5"/>
        <v>-2.3376582309460523</v>
      </c>
    </row>
    <row r="247" spans="1:11">
      <c r="A247" s="193">
        <v>42793</v>
      </c>
      <c r="B247" s="7">
        <f>EXP(-1*B$9*'Yield curve'!B240/100)</f>
        <v>0.91411398978812475</v>
      </c>
      <c r="C247" s="7">
        <f>EXP(-1*C$9*'Yield curve'!C240/100)</f>
        <v>0.84349610050523594</v>
      </c>
      <c r="D247" s="7">
        <f>EXP(-1*D$9*'Yield curve'!D240/100)</f>
        <v>0.77911236569700415</v>
      </c>
      <c r="E247" s="7">
        <f>EXP(-1*E$9*'Yield curve'!E240/100)</f>
        <v>0.71834882443943948</v>
      </c>
      <c r="F247" s="60">
        <f>EXP(-1*F$9*'Yield curve'!F240/100)</f>
        <v>0.66298693160072741</v>
      </c>
      <c r="G247" s="60">
        <f t="shared" si="3"/>
        <v>76.09383869014907</v>
      </c>
      <c r="H247" s="60">
        <f t="shared" si="4"/>
        <v>4.7219381371018514</v>
      </c>
      <c r="I247" s="60">
        <f>H247*(Bonds!Z237/100)*(1/(1+(Bonds!F237/100)))</f>
        <v>-3.9269491068117347E-3</v>
      </c>
      <c r="J247" s="60">
        <f>-H247*Bonds!$AS$8</f>
        <v>-0.73934955229086952</v>
      </c>
      <c r="K247" s="60">
        <f t="shared" si="5"/>
        <v>-2.3380285722649097</v>
      </c>
    </row>
    <row r="248" spans="1:11">
      <c r="A248" s="193">
        <v>42790</v>
      </c>
      <c r="B248" s="7">
        <f>EXP(-1*B$9*'Yield curve'!B241/100)</f>
        <v>0.91502856098729823</v>
      </c>
      <c r="C248" s="7">
        <f>EXP(-1*C$9*'Yield curve'!C241/100)</f>
        <v>0.84315876953572544</v>
      </c>
      <c r="D248" s="7">
        <f>EXP(-1*D$9*'Yield curve'!D241/100)</f>
        <v>0.77701159962004129</v>
      </c>
      <c r="E248" s="7">
        <f>EXP(-1*E$9*'Yield curve'!E241/100)</f>
        <v>0.71576741799098309</v>
      </c>
      <c r="F248" s="60">
        <f>EXP(-1*F$9*'Yield curve'!F241/100)</f>
        <v>0.66001019309341014</v>
      </c>
      <c r="G248" s="60">
        <f t="shared" si="3"/>
        <v>75.778460662409657</v>
      </c>
      <c r="H248" s="60">
        <f t="shared" si="4"/>
        <v>4.7209173591070401</v>
      </c>
      <c r="I248" s="60">
        <f>H248*(Bonds!Z238/100)*(1/(1+(Bonds!F238/100)))</f>
        <v>1.7434834674941E-3</v>
      </c>
      <c r="J248" s="60">
        <f>-H248*Bonds!$AS$8</f>
        <v>-0.7391897213630727</v>
      </c>
      <c r="K248" s="60">
        <f t="shared" si="5"/>
        <v>-2.3375231424925338</v>
      </c>
    </row>
    <row r="249" spans="1:11">
      <c r="A249" s="193">
        <v>42788</v>
      </c>
      <c r="B249" s="7">
        <f>EXP(-1*B$9*'Yield curve'!B242/100)</f>
        <v>0.91411398978812475</v>
      </c>
      <c r="C249" s="7">
        <f>EXP(-1*C$9*'Yield curve'!C242/100)</f>
        <v>0.8428215734716199</v>
      </c>
      <c r="D249" s="7">
        <f>EXP(-1*D$9*'Yield curve'!D242/100)</f>
        <v>0.77771122484382538</v>
      </c>
      <c r="E249" s="7">
        <f>EXP(-1*E$9*'Yield curve'!E242/100)</f>
        <v>0.71677019415569898</v>
      </c>
      <c r="F249" s="60">
        <f>EXP(-1*F$9*'Yield curve'!F242/100)</f>
        <v>0.6613315343804369</v>
      </c>
      <c r="G249" s="60">
        <f t="shared" si="3"/>
        <v>75.915024729642951</v>
      </c>
      <c r="H249" s="60">
        <f t="shared" si="4"/>
        <v>4.7214940865286845</v>
      </c>
      <c r="I249" s="60">
        <f>H249*(Bonds!Z239/100)*(1/(1+(Bonds!F239/100)))</f>
        <v>0</v>
      </c>
      <c r="J249" s="60">
        <f>-H249*Bonds!$AS$8</f>
        <v>-0.73928002393557701</v>
      </c>
      <c r="K249" s="60">
        <f t="shared" si="5"/>
        <v>-2.3378087043002203</v>
      </c>
    </row>
    <row r="250" spans="1:11">
      <c r="A250" s="193">
        <v>42787</v>
      </c>
      <c r="B250" s="7">
        <f>EXP(-1*B$9*'Yield curve'!B243/100)</f>
        <v>0.91502856098729823</v>
      </c>
      <c r="C250" s="7">
        <f>EXP(-1*C$9*'Yield curve'!C243/100)</f>
        <v>0.84383356643412422</v>
      </c>
      <c r="D250" s="7">
        <f>EXP(-1*D$9*'Yield curve'!D243/100)</f>
        <v>0.77864503848976796</v>
      </c>
      <c r="E250" s="7">
        <f>EXP(-1*E$9*'Yield curve'!E243/100)</f>
        <v>0.71734383973866223</v>
      </c>
      <c r="F250" s="60">
        <f>EXP(-1*F$9*'Yield curve'!F243/100)</f>
        <v>0.6613315343804369</v>
      </c>
      <c r="G250" s="60">
        <f t="shared" si="3"/>
        <v>75.923609788119407</v>
      </c>
      <c r="H250" s="60">
        <f t="shared" si="4"/>
        <v>4.72122476514234</v>
      </c>
      <c r="I250" s="60">
        <f>H250*(Bonds!Z240/100)*(1/(1+(Bonds!F240/100)))</f>
        <v>1.7442411619625895E-3</v>
      </c>
      <c r="J250" s="60">
        <f>-H250*Bonds!$AS$8</f>
        <v>-0.73923785425002952</v>
      </c>
      <c r="K250" s="60">
        <f t="shared" si="5"/>
        <v>-2.337675352045677</v>
      </c>
    </row>
    <row r="251" spans="1:11">
      <c r="A251" s="193">
        <v>42786</v>
      </c>
      <c r="B251" s="7">
        <f>EXP(-1*B$9*'Yield curve'!B244/100)</f>
        <v>0.91530311073599757</v>
      </c>
      <c r="C251" s="7">
        <f>EXP(-1*C$9*'Yield curve'!C244/100)</f>
        <v>0.84450890338603435</v>
      </c>
      <c r="D251" s="7">
        <f>EXP(-1*D$9*'Yield curve'!D244/100)</f>
        <v>0.77957997338470042</v>
      </c>
      <c r="E251" s="7">
        <f>EXP(-1*E$9*'Yield curve'!E244/100)</f>
        <v>0.71849250857226166</v>
      </c>
      <c r="F251" s="60">
        <f>EXP(-1*F$9*'Yield curve'!F244/100)</f>
        <v>0.66265552099448299</v>
      </c>
      <c r="G251" s="60">
        <f t="shared" si="3"/>
        <v>76.066902142131994</v>
      </c>
      <c r="H251" s="60">
        <f t="shared" si="4"/>
        <v>4.7215480264789482</v>
      </c>
      <c r="I251" s="60">
        <f>H251*(Bonds!Z241/100)*(1/(1+(Bonds!F241/100)))</f>
        <v>-4.3625131908702278E-4</v>
      </c>
      <c r="J251" s="60">
        <f>-H251*Bonds!$AS$8</f>
        <v>-0.7392884697213794</v>
      </c>
      <c r="K251" s="60">
        <f t="shared" si="5"/>
        <v>-2.3378354122199854</v>
      </c>
    </row>
    <row r="252" spans="1:11">
      <c r="A252" s="193">
        <v>42783</v>
      </c>
      <c r="B252" s="7">
        <f>EXP(-1*B$9*'Yield curve'!B245/100)</f>
        <v>0.91393118527122819</v>
      </c>
      <c r="C252" s="7">
        <f>EXP(-1*C$9*'Yield curve'!C245/100)</f>
        <v>0.84265302601223335</v>
      </c>
      <c r="D252" s="7">
        <f>EXP(-1*D$9*'Yield curve'!D245/100)</f>
        <v>0.77794457321178356</v>
      </c>
      <c r="E252" s="7">
        <f>EXP(-1*E$9*'Yield curve'!E245/100)</f>
        <v>0.71734383973866223</v>
      </c>
      <c r="F252" s="60">
        <f>EXP(-1*F$9*'Yield curve'!F245/100)</f>
        <v>0.66232427605212219</v>
      </c>
      <c r="G252" s="60">
        <f t="shared" si="3"/>
        <v>76.017919855927289</v>
      </c>
      <c r="H252" s="60">
        <f t="shared" si="4"/>
        <v>4.7218775250193703</v>
      </c>
      <c r="I252" s="60">
        <f>H252*(Bonds!Z242/100)*(1/(1+(Bonds!F242/100)))</f>
        <v>1.3087243694621037E-3</v>
      </c>
      <c r="J252" s="60">
        <f>-H252*Bonds!$AS$8</f>
        <v>-0.73934006179888412</v>
      </c>
      <c r="K252" s="60">
        <f t="shared" si="5"/>
        <v>-2.3379985606941203</v>
      </c>
    </row>
    <row r="253" spans="1:11">
      <c r="A253" s="193">
        <v>42782</v>
      </c>
      <c r="B253" s="7">
        <f>EXP(-1*B$9*'Yield curve'!B246/100)</f>
        <v>0.91429683086958102</v>
      </c>
      <c r="C253" s="7">
        <f>EXP(-1*C$9*'Yield curve'!C246/100)</f>
        <v>0.8428215734716199</v>
      </c>
      <c r="D253" s="7">
        <f>EXP(-1*D$9*'Yield curve'!D246/100)</f>
        <v>0.77817799159475398</v>
      </c>
      <c r="E253" s="7">
        <f>EXP(-1*E$9*'Yield curve'!E246/100)</f>
        <v>0.71791794442170742</v>
      </c>
      <c r="F253" s="60">
        <f>EXP(-1*F$9*'Yield curve'!F246/100)</f>
        <v>0.66331850795370817</v>
      </c>
      <c r="G253" s="60">
        <f t="shared" si="3"/>
        <v>76.123182916149247</v>
      </c>
      <c r="H253" s="60">
        <f t="shared" si="4"/>
        <v>4.7221632869442969</v>
      </c>
      <c r="I253" s="60">
        <f>H253*(Bonds!Z243/100)*(1/(1+(Bonds!F243/100)))</f>
        <v>3.9274992683208066E-3</v>
      </c>
      <c r="J253" s="60">
        <f>-H253*Bonds!$AS$8</f>
        <v>-0.7393848057038489</v>
      </c>
      <c r="K253" s="60">
        <f t="shared" si="5"/>
        <v>-2.338140053345219</v>
      </c>
    </row>
    <row r="254" spans="1:11">
      <c r="A254" s="193">
        <v>42781</v>
      </c>
      <c r="B254" s="7">
        <f>EXP(-1*B$9*'Yield curve'!B247/100)</f>
        <v>0.91512006841869231</v>
      </c>
      <c r="C254" s="7">
        <f>EXP(-1*C$9*'Yield curve'!C247/100)</f>
        <v>0.84535383468465874</v>
      </c>
      <c r="D254" s="7">
        <f>EXP(-1*D$9*'Yield curve'!D247/100)</f>
        <v>0.78121881150656325</v>
      </c>
      <c r="E254" s="7">
        <f>EXP(-1*E$9*'Yield curve'!E247/100)</f>
        <v>0.72108374302660705</v>
      </c>
      <c r="F254" s="60">
        <f>EXP(-1*F$9*'Yield curve'!F247/100)</f>
        <v>0.66631016742488636</v>
      </c>
      <c r="G254" s="60">
        <f t="shared" si="3"/>
        <v>76.453733305142151</v>
      </c>
      <c r="H254" s="60">
        <f t="shared" si="4"/>
        <v>4.7227060479204184</v>
      </c>
      <c r="I254" s="60">
        <f>H254*(Bonds!Z244/100)*(1/(1+(Bonds!F244/100)))</f>
        <v>4.8048248730229682E-3</v>
      </c>
      <c r="J254" s="60">
        <f>-H254*Bonds!$AS$8</f>
        <v>-0.73946978989318912</v>
      </c>
      <c r="K254" s="60">
        <f t="shared" si="5"/>
        <v>-2.3384087969486371</v>
      </c>
    </row>
    <row r="255" spans="1:11">
      <c r="A255" s="193">
        <v>42780</v>
      </c>
      <c r="B255" s="7">
        <f>EXP(-1*B$9*'Yield curve'!B248/100)</f>
        <v>0.91576087672332562</v>
      </c>
      <c r="C255" s="7">
        <f>EXP(-1*C$9*'Yield curve'!C248/100)</f>
        <v>0.84636886818457624</v>
      </c>
      <c r="D255" s="7">
        <f>EXP(-1*D$9*'Yield curve'!D248/100)</f>
        <v>0.7835659869438576</v>
      </c>
      <c r="E255" s="7">
        <f>EXP(-1*E$9*'Yield curve'!E248/100)</f>
        <v>0.72411866361923127</v>
      </c>
      <c r="F255" s="60">
        <f>EXP(-1*F$9*'Yield curve'!F248/100)</f>
        <v>0.66998496978866395</v>
      </c>
      <c r="G255" s="60">
        <f t="shared" si="3"/>
        <v>76.847995392015534</v>
      </c>
      <c r="H255" s="60">
        <f t="shared" si="4"/>
        <v>4.7236947852176359</v>
      </c>
      <c r="I255" s="60">
        <f>H255*(Bonds!Z245/100)*(1/(1+(Bonds!F245/100)))</f>
        <v>1.3120159573791878E-3</v>
      </c>
      <c r="J255" s="60">
        <f>-H255*Bonds!$AS$8</f>
        <v>-0.73962460396673391</v>
      </c>
      <c r="K255" s="60">
        <f t="shared" si="5"/>
        <v>-2.3388983620348878</v>
      </c>
    </row>
    <row r="256" spans="1:11">
      <c r="A256" s="193">
        <v>42779</v>
      </c>
      <c r="B256" s="7">
        <f>EXP(-1*B$9*'Yield curve'!B249/100)</f>
        <v>0.91576087672332562</v>
      </c>
      <c r="C256" s="7">
        <f>EXP(-1*C$9*'Yield curve'!C249/100)</f>
        <v>0.84653815888671913</v>
      </c>
      <c r="D256" s="7">
        <f>EXP(-1*D$9*'Yield curve'!D249/100)</f>
        <v>0.78403626760611411</v>
      </c>
      <c r="E256" s="7">
        <f>EXP(-1*E$9*'Yield curve'!E249/100)</f>
        <v>0.72484314446289899</v>
      </c>
      <c r="F256" s="60">
        <f>EXP(-1*F$9*'Yield curve'!F249/100)</f>
        <v>0.67099070135344585</v>
      </c>
      <c r="G256" s="60">
        <f t="shared" si="3"/>
        <v>76.954493007925848</v>
      </c>
      <c r="H256" s="60">
        <f t="shared" si="4"/>
        <v>4.7240065741725576</v>
      </c>
      <c r="I256" s="60">
        <f>H256*(Bonds!Z246/100)*(1/(1+(Bonds!F246/100)))</f>
        <v>-1.7499561304584021E-3</v>
      </c>
      <c r="J256" s="60">
        <f>-H256*Bonds!$AS$8</f>
        <v>-0.73967342312055118</v>
      </c>
      <c r="K256" s="60">
        <f t="shared" si="5"/>
        <v>-2.3390527417543923</v>
      </c>
    </row>
    <row r="257" spans="1:11">
      <c r="A257" s="193">
        <v>42776</v>
      </c>
      <c r="B257" s="7">
        <f>EXP(-1*B$9*'Yield curve'!B250/100)</f>
        <v>0.91603564619970335</v>
      </c>
      <c r="C257" s="7">
        <f>EXP(-1*C$9*'Yield curve'!C250/100)</f>
        <v>0.84653815888671913</v>
      </c>
      <c r="D257" s="7">
        <f>EXP(-1*D$9*'Yield curve'!D250/100)</f>
        <v>0.78333095240471806</v>
      </c>
      <c r="E257" s="7">
        <f>EXP(-1*E$9*'Yield curve'!E250/100)</f>
        <v>0.72382907407555352</v>
      </c>
      <c r="F257" s="60">
        <f>EXP(-1*F$9*'Yield curve'!F250/100)</f>
        <v>0.66965006103793456</v>
      </c>
      <c r="G257" s="60">
        <f t="shared" si="3"/>
        <v>76.813465835305038</v>
      </c>
      <c r="H257" s="60">
        <f t="shared" si="4"/>
        <v>4.7235430029105698</v>
      </c>
      <c r="I257" s="60">
        <f>H257*(Bonds!Z247/100)*(1/(1+(Bonds!F247/100)))</f>
        <v>4.372841143223911E-4</v>
      </c>
      <c r="J257" s="60">
        <f>-H257*Bonds!$AS$8</f>
        <v>-0.73960083826343226</v>
      </c>
      <c r="K257" s="60">
        <f t="shared" si="5"/>
        <v>-2.3388232082822586</v>
      </c>
    </row>
    <row r="258" spans="1:11">
      <c r="A258" s="193">
        <v>42775</v>
      </c>
      <c r="B258" s="7">
        <f>EXP(-1*B$9*'Yield curve'!B251/100)</f>
        <v>0.91631049811928977</v>
      </c>
      <c r="C258" s="7">
        <f>EXP(-1*C$9*'Yield curve'!C251/100)</f>
        <v>0.84721566037829166</v>
      </c>
      <c r="D258" s="7">
        <f>EXP(-1*D$9*'Yield curve'!D251/100)</f>
        <v>0.78427151377155646</v>
      </c>
      <c r="E258" s="7">
        <f>EXP(-1*E$9*'Yield curve'!E251/100)</f>
        <v>0.72455326518483454</v>
      </c>
      <c r="F258" s="60">
        <f>EXP(-1*F$9*'Yield curve'!F251/100)</f>
        <v>0.66998496978866395</v>
      </c>
      <c r="G258" s="60">
        <f t="shared" si="3"/>
        <v>76.85433674697299</v>
      </c>
      <c r="H258" s="60">
        <f t="shared" si="4"/>
        <v>4.723503395315074</v>
      </c>
      <c r="I258" s="60">
        <f>H258*(Bonds!Z248/100)*(1/(1+(Bonds!F248/100)))</f>
        <v>-2.6239255968790553E-3</v>
      </c>
      <c r="J258" s="60">
        <f>-H258*Bonds!$AS$8</f>
        <v>-0.73959463660276947</v>
      </c>
      <c r="K258" s="60">
        <f t="shared" si="5"/>
        <v>-2.3388035969092886</v>
      </c>
    </row>
    <row r="259" spans="1:11">
      <c r="A259" s="193">
        <v>42774</v>
      </c>
      <c r="B259" s="7">
        <f>EXP(-1*B$9*'Yield curve'!B252/100)</f>
        <v>0.91621887165087768</v>
      </c>
      <c r="C259" s="7">
        <f>EXP(-1*C$9*'Yield curve'!C252/100)</f>
        <v>0.84670748345038838</v>
      </c>
      <c r="D259" s="7">
        <f>EXP(-1*D$9*'Yield curve'!D252/100)</f>
        <v>0.78333095240471806</v>
      </c>
      <c r="E259" s="7">
        <f>EXP(-1*E$9*'Yield curve'!E252/100)</f>
        <v>0.72310560679540703</v>
      </c>
      <c r="F259" s="60">
        <f>EXP(-1*F$9*'Yield curve'!F252/100)</f>
        <v>0.66797802679898954</v>
      </c>
      <c r="G259" s="60">
        <f t="shared" si="3"/>
        <v>76.641155032649891</v>
      </c>
      <c r="H259" s="60">
        <f t="shared" si="4"/>
        <v>4.7229045724539036</v>
      </c>
      <c r="I259" s="60">
        <f>H259*(Bonds!Z249/100)*(1/(1+(Bonds!F249/100)))</f>
        <v>0</v>
      </c>
      <c r="J259" s="60">
        <f>-H259*Bonds!$AS$8</f>
        <v>-0.73950087438025558</v>
      </c>
      <c r="K259" s="60">
        <f t="shared" si="5"/>
        <v>-2.3385070947276652</v>
      </c>
    </row>
    <row r="260" spans="1:11">
      <c r="A260" s="193">
        <v>42773</v>
      </c>
      <c r="B260" s="7">
        <f>EXP(-1*B$9*'Yield curve'!B253/100)</f>
        <v>0.91640213375080692</v>
      </c>
      <c r="C260" s="7">
        <f>EXP(-1*C$9*'Yield curve'!C253/100)</f>
        <v>0.84704623418939962</v>
      </c>
      <c r="D260" s="7">
        <f>EXP(-1*D$9*'Yield curve'!D253/100)</f>
        <v>0.78333095240471806</v>
      </c>
      <c r="E260" s="7">
        <f>EXP(-1*E$9*'Yield curve'!E253/100)</f>
        <v>0.72310560679540703</v>
      </c>
      <c r="F260" s="60">
        <f>EXP(-1*F$9*'Yield curve'!F253/100)</f>
        <v>0.66797802679898954</v>
      </c>
      <c r="G260" s="60">
        <f t="shared" si="3"/>
        <v>76.642460064747254</v>
      </c>
      <c r="H260" s="60">
        <f t="shared" si="4"/>
        <v>4.722852230278149</v>
      </c>
      <c r="I260" s="60">
        <f>H260*(Bonds!Z250/100)*(1/(1+(Bonds!F250/100)))</f>
        <v>4.8071966811381317E-3</v>
      </c>
      <c r="J260" s="60">
        <f>-H260*Bonds!$AS$8</f>
        <v>-0.73949267877008729</v>
      </c>
      <c r="K260" s="60">
        <f t="shared" si="5"/>
        <v>-2.3384811779327186</v>
      </c>
    </row>
    <row r="261" spans="1:11">
      <c r="A261" s="193">
        <v>42772</v>
      </c>
      <c r="B261" s="7">
        <f>EXP(-1*B$9*'Yield curve'!B254/100)</f>
        <v>0.91649377854634539</v>
      </c>
      <c r="C261" s="7">
        <f>EXP(-1*C$9*'Yield curve'!C254/100)</f>
        <v>0.8475546144287337</v>
      </c>
      <c r="D261" s="7">
        <f>EXP(-1*D$9*'Yield curve'!D254/100)</f>
        <v>0.78521320448951026</v>
      </c>
      <c r="E261" s="7">
        <f>EXP(-1*E$9*'Yield curve'!E254/100)</f>
        <v>0.72585863554303953</v>
      </c>
      <c r="F261" s="60">
        <f>EXP(-1*F$9*'Yield curve'!F254/100)</f>
        <v>0.67166202766200978</v>
      </c>
      <c r="G261" s="60">
        <f t="shared" si="3"/>
        <v>77.033158417875072</v>
      </c>
      <c r="H261" s="60">
        <f t="shared" si="4"/>
        <v>4.7239849638561582</v>
      </c>
      <c r="I261" s="60">
        <f>H261*(Bonds!Z251/100)*(1/(1+(Bonds!F251/100)))</f>
        <v>-2.1878403871138114E-3</v>
      </c>
      <c r="J261" s="60">
        <f>-H261*Bonds!$AS$8</f>
        <v>-0.73967003942993703</v>
      </c>
      <c r="K261" s="60">
        <f t="shared" si="5"/>
        <v>-2.3390420415851545</v>
      </c>
    </row>
    <row r="262" spans="1:11">
      <c r="A262" s="193">
        <v>42769</v>
      </c>
      <c r="B262" s="7">
        <f>EXP(-1*B$9*'Yield curve'!B255/100)</f>
        <v>0.91686044938704314</v>
      </c>
      <c r="C262" s="7">
        <f>EXP(-1*C$9*'Yield curve'!C255/100)</f>
        <v>0.84823292941009243</v>
      </c>
      <c r="D262" s="7">
        <f>EXP(-1*D$9*'Yield curve'!D255/100)</f>
        <v>0.78450683052143555</v>
      </c>
      <c r="E262" s="7">
        <f>EXP(-1*E$9*'Yield curve'!E255/100)</f>
        <v>0.7246981903299029</v>
      </c>
      <c r="F262" s="60">
        <f>EXP(-1*F$9*'Yield curve'!F255/100)</f>
        <v>0.66998496978866395</v>
      </c>
      <c r="G262" s="60">
        <f t="shared" si="3"/>
        <v>76.859205402459239</v>
      </c>
      <c r="H262" s="60">
        <f t="shared" si="4"/>
        <v>4.7233300685125519</v>
      </c>
      <c r="I262" s="60">
        <f>H262*(Bonds!Z252/100)*(1/(1+(Bonds!F252/100)))</f>
        <v>1.3119146565630363E-3</v>
      </c>
      <c r="J262" s="60">
        <f>-H262*Bonds!$AS$8</f>
        <v>-0.73956749751493644</v>
      </c>
      <c r="K262" s="60">
        <f t="shared" si="5"/>
        <v>-2.3387177755781172</v>
      </c>
    </row>
    <row r="263" spans="1:11">
      <c r="A263" s="193">
        <v>42768</v>
      </c>
      <c r="B263" s="7">
        <f>EXP(-1*B$9*'Yield curve'!B256/100)</f>
        <v>0.91759423122015094</v>
      </c>
      <c r="C263" s="7">
        <f>EXP(-1*C$9*'Yield curve'!C256/100)</f>
        <v>0.84942128716759835</v>
      </c>
      <c r="D263" s="7">
        <f>EXP(-1*D$9*'Yield curve'!D256/100)</f>
        <v>0.78592021448032345</v>
      </c>
      <c r="E263" s="7">
        <f>EXP(-1*E$9*'Yield curve'!E256/100)</f>
        <v>0.72600382178828882</v>
      </c>
      <c r="F263" s="60">
        <f>EXP(-1*F$9*'Yield curve'!F256/100)</f>
        <v>0.67099070135344585</v>
      </c>
      <c r="G263" s="60">
        <f t="shared" si="3"/>
        <v>76.973895775369115</v>
      </c>
      <c r="H263" s="60">
        <f t="shared" si="4"/>
        <v>4.7233969727222274</v>
      </c>
      <c r="I263" s="60">
        <f>H263*(Bonds!Z253/100)*(1/(1+(Bonds!F253/100)))</f>
        <v>0</v>
      </c>
      <c r="J263" s="60">
        <f>-H263*Bonds!$AS$8</f>
        <v>-0.73957797321284557</v>
      </c>
      <c r="K263" s="60">
        <f t="shared" si="5"/>
        <v>-2.3387509026435898</v>
      </c>
    </row>
    <row r="264" spans="1:11">
      <c r="A264" s="193">
        <v>42767</v>
      </c>
      <c r="B264" s="7">
        <f>EXP(-1*B$9*'Yield curve'!B257/100)</f>
        <v>0.91658543250682167</v>
      </c>
      <c r="C264" s="7">
        <f>EXP(-1*C$9*'Yield curve'!C257/100)</f>
        <v>0.84857229044953952</v>
      </c>
      <c r="D264" s="7">
        <f>EXP(-1*D$9*'Yield curve'!D257/100)</f>
        <v>0.78592021448032345</v>
      </c>
      <c r="E264" s="7">
        <f>EXP(-1*E$9*'Yield curve'!E257/100)</f>
        <v>0.72600382178828882</v>
      </c>
      <c r="F264" s="60">
        <f>EXP(-1*F$9*'Yield curve'!F257/100)</f>
        <v>0.67099070135344585</v>
      </c>
      <c r="G264" s="60">
        <f t="shared" si="3"/>
        <v>76.969251286790637</v>
      </c>
      <c r="H264" s="60">
        <f t="shared" si="4"/>
        <v>4.7235940745864671</v>
      </c>
      <c r="I264" s="60">
        <f>H264*(Bonds!Z254/100)*(1/(1+(Bonds!F254/100)))</f>
        <v>-1.3123524934023985E-3</v>
      </c>
      <c r="J264" s="60">
        <f>-H264*Bonds!$AS$8</f>
        <v>-0.73960883494183272</v>
      </c>
      <c r="K264" s="60">
        <f t="shared" si="5"/>
        <v>-2.33884849599972</v>
      </c>
    </row>
    <row r="265" spans="1:11">
      <c r="A265" s="192">
        <v>42766</v>
      </c>
      <c r="B265" s="7">
        <f>EXP(-1*B$9*'Yield curve'!B258/100)</f>
        <v>0.91658543250682167</v>
      </c>
      <c r="C265" s="7">
        <f>EXP(-1*C$9*'Yield curve'!C258/100)</f>
        <v>0.84738512045581027</v>
      </c>
      <c r="D265" s="7">
        <f>EXP(-1*D$9*'Yield curve'!D258/100)</f>
        <v>0.78427151377155646</v>
      </c>
      <c r="E265" s="7">
        <f>EXP(-1*E$9*'Yield curve'!E258/100)</f>
        <v>0.72455326518483454</v>
      </c>
      <c r="F265" s="60">
        <f>EXP(-1*F$9*'Yield curve'!F258/100)</f>
        <v>0.66998496978866395</v>
      </c>
      <c r="G265" s="60">
        <f t="shared" si="3"/>
        <v>76.85544773313562</v>
      </c>
      <c r="H265" s="60">
        <f t="shared" si="4"/>
        <v>4.7234550824021388</v>
      </c>
      <c r="I265" s="60">
        <f>H265*(Bonds!Z255/100)*(1/(1+(Bonds!F255/100)))</f>
        <v>0</v>
      </c>
      <c r="J265" s="60">
        <f>-H265*Bonds!$AS$8</f>
        <v>-0.73958707188474238</v>
      </c>
      <c r="K265" s="60">
        <f t="shared" si="5"/>
        <v>-2.3387796751704664</v>
      </c>
    </row>
    <row r="266" spans="1:11">
      <c r="A266" s="192">
        <v>42765</v>
      </c>
      <c r="B266" s="7">
        <f>EXP(-1*B$9*'Yield curve'!B259/100)</f>
        <v>0.91759423122015094</v>
      </c>
      <c r="C266" s="7">
        <f>EXP(-1*C$9*'Yield curve'!C259/100)</f>
        <v>0.84874202188020675</v>
      </c>
      <c r="D266" s="7">
        <f>EXP(-1*D$9*'Yield curve'!D259/100)</f>
        <v>0.78544880378898496</v>
      </c>
      <c r="E266" s="7">
        <f>EXP(-1*E$9*'Yield curve'!E259/100)</f>
        <v>0.725278180847441</v>
      </c>
      <c r="F266" s="60">
        <f>EXP(-1*F$9*'Yield curve'!F259/100)</f>
        <v>0.66998496978866395</v>
      </c>
      <c r="G266" s="60">
        <f t="shared" si="3"/>
        <v>76.866117497680023</v>
      </c>
      <c r="H266" s="60">
        <f t="shared" si="4"/>
        <v>4.7231296748140172</v>
      </c>
      <c r="I266" s="60">
        <f>H266*(Bonds!Z256/100)*(1/(1+(Bonds!F256/100)))</f>
        <v>2.1864316613341363E-3</v>
      </c>
      <c r="J266" s="60">
        <f>-H266*Bonds!$AS$8</f>
        <v>-0.73953612035856731</v>
      </c>
      <c r="K266" s="60">
        <f t="shared" si="5"/>
        <v>-2.3386185522974912</v>
      </c>
    </row>
    <row r="267" spans="1:11">
      <c r="A267" s="192">
        <v>42762</v>
      </c>
      <c r="B267" s="7">
        <f>EXP(-1*B$9*'Yield curve'!B260/100)</f>
        <v>0.9177777684195032</v>
      </c>
      <c r="C267" s="7">
        <f>EXP(-1*C$9*'Yield curve'!C260/100)</f>
        <v>0.84942128716759835</v>
      </c>
      <c r="D267" s="7">
        <f>EXP(-1*D$9*'Yield curve'!D260/100)</f>
        <v>0.78615602591461409</v>
      </c>
      <c r="E267" s="7">
        <f>EXP(-1*E$9*'Yield curve'!E260/100)</f>
        <v>0.72643955478818978</v>
      </c>
      <c r="F267" s="60">
        <f>EXP(-1*F$9*'Yield curve'!F260/100)</f>
        <v>0.67166202766200978</v>
      </c>
      <c r="G267" s="60">
        <f t="shared" si="3"/>
        <v>77.044844426080758</v>
      </c>
      <c r="H267" s="60">
        <f t="shared" si="4"/>
        <v>4.7235984248767364</v>
      </c>
      <c r="I267" s="60">
        <f>H267*(Bonds!Z257/100)*(1/(1+(Bonds!F257/100)))</f>
        <v>-6.1254518292213917E-3</v>
      </c>
      <c r="J267" s="60">
        <f>-H267*Bonds!$AS$8</f>
        <v>-0.73960951609966874</v>
      </c>
      <c r="K267" s="60">
        <f t="shared" si="5"/>
        <v>-2.338850650009928</v>
      </c>
    </row>
    <row r="268" spans="1:11">
      <c r="A268" s="192">
        <v>42761</v>
      </c>
      <c r="B268" s="7">
        <f>EXP(-1*B$9*'Yield curve'!B261/100)</f>
        <v>0.91704383981535209</v>
      </c>
      <c r="C268" s="7">
        <f>EXP(-1*C$9*'Yield curve'!C261/100)</f>
        <v>0.84772414230384185</v>
      </c>
      <c r="D268" s="7">
        <f>EXP(-1*D$9*'Yield curve'!D261/100)</f>
        <v>0.7835659869438576</v>
      </c>
      <c r="E268" s="7">
        <f>EXP(-1*E$9*'Yield curve'!E261/100)</f>
        <v>0.72281642239342503</v>
      </c>
      <c r="F268" s="60">
        <f>EXP(-1*F$9*'Yield curve'!F261/100)</f>
        <v>0.66697681085847438</v>
      </c>
      <c r="G268" s="60">
        <f t="shared" si="3"/>
        <v>76.542999091634826</v>
      </c>
      <c r="H268" s="60">
        <f t="shared" si="4"/>
        <v>4.7223359326345244</v>
      </c>
      <c r="I268" s="60">
        <f>H268*(Bonds!Z258/100)*(1/(1+(Bonds!F258/100)))</f>
        <v>2.1842441871574581E-3</v>
      </c>
      <c r="J268" s="60">
        <f>-H268*Bonds!$AS$8</f>
        <v>-0.73941183814478062</v>
      </c>
      <c r="K268" s="60">
        <f t="shared" si="5"/>
        <v>-2.3382255374292775</v>
      </c>
    </row>
    <row r="269" spans="1:11">
      <c r="A269" s="192">
        <v>42760</v>
      </c>
      <c r="B269" s="7">
        <f>EXP(-1*B$9*'Yield curve'!B262/100)</f>
        <v>0.91952320381804376</v>
      </c>
      <c r="C269" s="7">
        <f>EXP(-1*C$9*'Yield curve'!C262/100)</f>
        <v>0.85044120454023298</v>
      </c>
      <c r="D269" s="7">
        <f>EXP(-1*D$9*'Yield curve'!D262/100)</f>
        <v>0.78615602591461409</v>
      </c>
      <c r="E269" s="7">
        <f>EXP(-1*E$9*'Yield curve'!E262/100)</f>
        <v>0.72513313971586812</v>
      </c>
      <c r="F269" s="60">
        <f>EXP(-1*F$9*'Yield curve'!F262/100)</f>
        <v>0.66864633892615943</v>
      </c>
      <c r="G269" s="60">
        <f t="shared" si="3"/>
        <v>76.739383674903237</v>
      </c>
      <c r="H269" s="60">
        <f t="shared" si="4"/>
        <v>4.7222136401120656</v>
      </c>
      <c r="I269" s="60">
        <f>H269*(Bonds!Z259/100)*(1/(1+(Bonds!F259/100)))</f>
        <v>3.9333570347995315E-3</v>
      </c>
      <c r="J269" s="60">
        <f>-H269*Bonds!$AS$8</f>
        <v>-0.73939268987999973</v>
      </c>
      <c r="K269" s="60">
        <f t="shared" si="5"/>
        <v>-2.33816498529933</v>
      </c>
    </row>
    <row r="270" spans="1:11">
      <c r="A270" s="192">
        <v>42759</v>
      </c>
      <c r="B270" s="7">
        <f>EXP(-1*B$9*'Yield curve'!B263/100)</f>
        <v>0.920075083287619</v>
      </c>
      <c r="C270" s="7">
        <f>EXP(-1*C$9*'Yield curve'!C263/100)</f>
        <v>0.85095162237299438</v>
      </c>
      <c r="D270" s="7">
        <f>EXP(-1*D$9*'Yield curve'!D263/100)</f>
        <v>0.78686388482666725</v>
      </c>
      <c r="E270" s="7">
        <f>EXP(-1*E$9*'Yield curve'!E263/100)</f>
        <v>0.72687554930633824</v>
      </c>
      <c r="F270" s="60">
        <f>EXP(-1*F$9*'Yield curve'!F263/100)</f>
        <v>0.67166202766200978</v>
      </c>
      <c r="G270" s="60">
        <f t="shared" si="3"/>
        <v>77.057273184840042</v>
      </c>
      <c r="H270" s="60">
        <f t="shared" si="4"/>
        <v>4.7231358518631046</v>
      </c>
      <c r="I270" s="60">
        <f>H270*(Bonds!Z260/100)*(1/(1+(Bonds!F260/100)))</f>
        <v>2.1874471340603409E-3</v>
      </c>
      <c r="J270" s="60">
        <f>-H270*Bonds!$AS$8</f>
        <v>-0.7395370875458418</v>
      </c>
      <c r="K270" s="60">
        <f t="shared" si="5"/>
        <v>-2.3386216108122024</v>
      </c>
    </row>
    <row r="271" spans="1:11">
      <c r="A271" s="192">
        <v>42758</v>
      </c>
      <c r="B271" s="7">
        <f>EXP(-1*B$9*'Yield curve'!B264/100)</f>
        <v>0.92016709539647656</v>
      </c>
      <c r="C271" s="7">
        <f>EXP(-1*C$9*'Yield curve'!C264/100)</f>
        <v>0.8512920711071511</v>
      </c>
      <c r="D271" s="7">
        <f>EXP(-1*D$9*'Yield curve'!D264/100)</f>
        <v>0.78780868825714112</v>
      </c>
      <c r="E271" s="7">
        <f>EXP(-1*E$9*'Yield curve'!E264/100)</f>
        <v>0.72818510354032062</v>
      </c>
      <c r="F271" s="60">
        <f>EXP(-1*F$9*'Yield curve'!F264/100)</f>
        <v>0.67334328342521488</v>
      </c>
      <c r="G271" s="60">
        <f t="shared" si="3"/>
        <v>77.236318946837244</v>
      </c>
      <c r="H271" s="60">
        <f t="shared" si="4"/>
        <v>4.7236291426304575</v>
      </c>
      <c r="I271" s="60">
        <f>H271*(Bonds!Z261/100)*(1/(1+(Bonds!F261/100)))</f>
        <v>4.3773785030399003E-4</v>
      </c>
      <c r="J271" s="60">
        <f>-H271*Bonds!$AS$8</f>
        <v>-0.73961432581059705</v>
      </c>
      <c r="K271" s="60">
        <f t="shared" si="5"/>
        <v>-2.3388658596513485</v>
      </c>
    </row>
    <row r="272" spans="1:11">
      <c r="A272" s="192">
        <v>42755</v>
      </c>
      <c r="B272" s="7">
        <f>EXP(-1*B$9*'Yield curve'!B265/100)</f>
        <v>0.91979910216187144</v>
      </c>
      <c r="C272" s="7">
        <f>EXP(-1*C$9*'Yield curve'!C265/100)</f>
        <v>0.85146234654834918</v>
      </c>
      <c r="D272" s="7">
        <f>EXP(-1*D$9*'Yield curve'!D265/100)</f>
        <v>0.78828151530402468</v>
      </c>
      <c r="E272" s="7">
        <f>EXP(-1*E$9*'Yield curve'!E265/100)</f>
        <v>0.72862214570198203</v>
      </c>
      <c r="F272" s="60">
        <f>EXP(-1*F$9*'Yield curve'!F265/100)</f>
        <v>0.67368003924886766</v>
      </c>
      <c r="G272" s="60">
        <f t="shared" si="3"/>
        <v>77.272616797299506</v>
      </c>
      <c r="H272" s="60">
        <f t="shared" si="4"/>
        <v>4.7237453260124038</v>
      </c>
      <c r="I272" s="60">
        <f>H272*(Bonds!Z262/100)*(1/(1+(Bonds!F262/100)))</f>
        <v>-1.7511567473632653E-3</v>
      </c>
      <c r="J272" s="60">
        <f>-H272*Bonds!$AS$8</f>
        <v>-0.7396325175210624</v>
      </c>
      <c r="K272" s="60">
        <f t="shared" si="5"/>
        <v>-2.3389233868909534</v>
      </c>
    </row>
    <row r="273" spans="1:11">
      <c r="A273" s="192">
        <v>42754</v>
      </c>
      <c r="B273" s="7">
        <f>EXP(-1*B$9*'Yield curve'!B266/100)</f>
        <v>0.920259116707005</v>
      </c>
      <c r="C273" s="7">
        <f>EXP(-1*C$9*'Yield curve'!C266/100)</f>
        <v>0.8512920711071511</v>
      </c>
      <c r="D273" s="7">
        <f>EXP(-1*D$9*'Yield curve'!D266/100)</f>
        <v>0.7873361448213938</v>
      </c>
      <c r="E273" s="7">
        <f>EXP(-1*E$9*'Yield curve'!E266/100)</f>
        <v>0.72745728240799823</v>
      </c>
      <c r="F273" s="60">
        <f>EXP(-1*F$9*'Yield curve'!F266/100)</f>
        <v>0.67233402563265721</v>
      </c>
      <c r="G273" s="60">
        <f t="shared" si="3"/>
        <v>77.130099164956235</v>
      </c>
      <c r="H273" s="60">
        <f t="shared" si="4"/>
        <v>4.723290831185686</v>
      </c>
      <c r="I273" s="60">
        <f>H273*(Bonds!Z263/100)*(1/(1+(Bonds!F263/100)))</f>
        <v>8.7516969264142953E-4</v>
      </c>
      <c r="J273" s="60">
        <f>-H273*Bonds!$AS$8</f>
        <v>-0.7395613538300323</v>
      </c>
      <c r="K273" s="60">
        <f t="shared" si="5"/>
        <v>-2.3386983475405936</v>
      </c>
    </row>
    <row r="274" spans="1:11">
      <c r="A274" s="192">
        <v>42753</v>
      </c>
      <c r="B274" s="7">
        <f>EXP(-1*B$9*'Yield curve'!B267/100)</f>
        <v>0.920075083287619</v>
      </c>
      <c r="C274" s="7">
        <f>EXP(-1*C$9*'Yield curve'!C267/100)</f>
        <v>0.85061130979109911</v>
      </c>
      <c r="D274" s="7">
        <f>EXP(-1*D$9*'Yield curve'!D267/100)</f>
        <v>0.7873361448213938</v>
      </c>
      <c r="E274" s="7">
        <f>EXP(-1*E$9*'Yield curve'!E267/100)</f>
        <v>0.72774832352530427</v>
      </c>
      <c r="F274" s="60">
        <f>EXP(-1*F$9*'Yield curve'!F267/100)</f>
        <v>0.67300669593738638</v>
      </c>
      <c r="G274" s="60">
        <f t="shared" si="3"/>
        <v>77.197613487145631</v>
      </c>
      <c r="H274" s="60">
        <f t="shared" si="4"/>
        <v>4.7236133835564438</v>
      </c>
      <c r="I274" s="60">
        <f>H274*(Bonds!Z264/100)*(1/(1+(Bonds!F264/100)))</f>
        <v>4.3769582872093616E-4</v>
      </c>
      <c r="J274" s="60">
        <f>-H274*Bonds!$AS$8</f>
        <v>-0.73961185829323906</v>
      </c>
      <c r="K274" s="60">
        <f t="shared" si="5"/>
        <v>-2.3388580566763313</v>
      </c>
    </row>
    <row r="275" spans="1:11">
      <c r="A275" s="192">
        <v>42752</v>
      </c>
      <c r="B275" s="7">
        <f>EXP(-1*B$9*'Yield curve'!B268/100)</f>
        <v>0.92016709539647656</v>
      </c>
      <c r="C275" s="7">
        <f>EXP(-1*C$9*'Yield curve'!C268/100)</f>
        <v>0.85061130979109911</v>
      </c>
      <c r="D275" s="7">
        <f>EXP(-1*D$9*'Yield curve'!D268/100)</f>
        <v>0.78709997940453114</v>
      </c>
      <c r="E275" s="7">
        <f>EXP(-1*E$9*'Yield curve'!E268/100)</f>
        <v>0.72774832352530427</v>
      </c>
      <c r="F275" s="60">
        <f>EXP(-1*F$9*'Yield curve'!F268/100)</f>
        <v>0.67334328342521488</v>
      </c>
      <c r="G275" s="60">
        <f t="shared" si="3"/>
        <v>77.231753321378051</v>
      </c>
      <c r="H275" s="60">
        <f t="shared" si="4"/>
        <v>4.7237389342379723</v>
      </c>
      <c r="I275" s="60">
        <f>H275*(Bonds!Z265/100)*(1/(1+(Bonds!F265/100)))</f>
        <v>-2.1887401233611141E-3</v>
      </c>
      <c r="J275" s="60">
        <f>-H275*Bonds!$AS$8</f>
        <v>-0.73963151671261751</v>
      </c>
      <c r="K275" s="60">
        <f t="shared" si="5"/>
        <v>-2.3389202220567658</v>
      </c>
    </row>
    <row r="276" spans="1:11">
      <c r="A276" s="192">
        <v>42751</v>
      </c>
      <c r="B276" s="7">
        <f>EXP(-1*B$9*'Yield curve'!B269/100)</f>
        <v>0.920075083287619</v>
      </c>
      <c r="C276" s="7">
        <f>EXP(-1*C$9*'Yield curve'!C269/100)</f>
        <v>0.84993109286631441</v>
      </c>
      <c r="D276" s="7">
        <f>EXP(-1*D$9*'Yield curve'!D269/100)</f>
        <v>0.78592021448032345</v>
      </c>
      <c r="E276" s="7">
        <f>EXP(-1*E$9*'Yield curve'!E269/100)</f>
        <v>0.7262942814050547</v>
      </c>
      <c r="F276" s="60">
        <f>EXP(-1*F$9*'Yield curve'!F269/100)</f>
        <v>0.67166202766200978</v>
      </c>
      <c r="G276" s="60">
        <f t="shared" si="3"/>
        <v>77.050909515454279</v>
      </c>
      <c r="H276" s="60">
        <f t="shared" si="4"/>
        <v>4.7232924187480041</v>
      </c>
      <c r="I276" s="60">
        <f>H276*(Bonds!Z266/100)*(1/(1+(Bonds!F266/100)))</f>
        <v>3.0625275038195774E-3</v>
      </c>
      <c r="J276" s="60">
        <f>-H276*Bonds!$AS$8</f>
        <v>-0.73956160240666646</v>
      </c>
      <c r="K276" s="60">
        <f t="shared" si="5"/>
        <v>-2.3386991336089307</v>
      </c>
    </row>
    <row r="277" spans="1:11">
      <c r="A277" s="192">
        <v>42748</v>
      </c>
      <c r="B277" s="7">
        <f>EXP(-1*B$9*'Yield curve'!B270/100)</f>
        <v>0.91979910216187144</v>
      </c>
      <c r="C277" s="7">
        <f>EXP(-1*C$9*'Yield curve'!C270/100)</f>
        <v>0.85010109608464279</v>
      </c>
      <c r="D277" s="7">
        <f>EXP(-1*D$9*'Yield curve'!D270/100)</f>
        <v>0.78709997940453114</v>
      </c>
      <c r="E277" s="7">
        <f>EXP(-1*E$9*'Yield curve'!E270/100)</f>
        <v>0.72803948108234373</v>
      </c>
      <c r="F277" s="60">
        <f>EXP(-1*F$9*'Yield curve'!F270/100)</f>
        <v>0.6740169634925337</v>
      </c>
      <c r="G277" s="60">
        <f t="shared" si="3"/>
        <v>77.299337904818174</v>
      </c>
      <c r="H277" s="60">
        <f t="shared" si="4"/>
        <v>4.7240681690152933</v>
      </c>
      <c r="I277" s="60">
        <f>H277*(Bonds!Z267/100)*(1/(1+(Bonds!F267/100)))</f>
        <v>-4.3785968755358354E-4</v>
      </c>
      <c r="J277" s="60">
        <f>-H277*Bonds!$AS$8</f>
        <v>-0.73968306749073931</v>
      </c>
      <c r="K277" s="60">
        <f t="shared" si="5"/>
        <v>-2.3390832399307846</v>
      </c>
    </row>
    <row r="278" spans="1:11">
      <c r="A278" s="192">
        <v>42747</v>
      </c>
      <c r="B278" s="7">
        <f>EXP(-1*B$9*'Yield curve'!B271/100)</f>
        <v>0.91961516073619476</v>
      </c>
      <c r="C278" s="7">
        <f>EXP(-1*C$9*'Yield curve'!C271/100)</f>
        <v>0.84993109286631441</v>
      </c>
      <c r="D278" s="7">
        <f>EXP(-1*D$9*'Yield curve'!D271/100)</f>
        <v>0.78662786106655347</v>
      </c>
      <c r="E278" s="7">
        <f>EXP(-1*E$9*'Yield curve'!E271/100)</f>
        <v>0.72760278841459547</v>
      </c>
      <c r="F278" s="60">
        <f>EXP(-1*F$9*'Yield curve'!F271/100)</f>
        <v>0.67368003924886766</v>
      </c>
      <c r="G278" s="60">
        <f t="shared" si="3"/>
        <v>77.261646280718082</v>
      </c>
      <c r="H278" s="60">
        <f t="shared" si="4"/>
        <v>4.7240185511611346</v>
      </c>
      <c r="I278" s="60">
        <f>H278*(Bonds!Z268/100)*(1/(1+(Bonds!F268/100)))</f>
        <v>-6.5672176336809256E-3</v>
      </c>
      <c r="J278" s="60">
        <f>-H278*Bonds!$AS$8</f>
        <v>-0.73967529844819946</v>
      </c>
      <c r="K278" s="60">
        <f t="shared" si="5"/>
        <v>-2.3390586720611202</v>
      </c>
    </row>
    <row r="279" spans="1:11">
      <c r="A279" s="192">
        <v>42746</v>
      </c>
      <c r="B279" s="7">
        <f>EXP(-1*B$9*'Yield curve'!B272/100)</f>
        <v>0.91943125609512466</v>
      </c>
      <c r="C279" s="7">
        <f>EXP(-1*C$9*'Yield curve'!C272/100)</f>
        <v>0.84874202188020675</v>
      </c>
      <c r="D279" s="7">
        <f>EXP(-1*D$9*'Yield curve'!D272/100)</f>
        <v>0.78427151377155646</v>
      </c>
      <c r="E279" s="7">
        <f>EXP(-1*E$9*'Yield curve'!E272/100)</f>
        <v>0.72397385436791528</v>
      </c>
      <c r="F279" s="60">
        <f>EXP(-1*F$9*'Yield curve'!F272/100)</f>
        <v>0.66864633892615943</v>
      </c>
      <c r="G279" s="60">
        <f t="shared" si="3"/>
        <v>76.727296355218343</v>
      </c>
      <c r="H279" s="60">
        <f t="shared" si="4"/>
        <v>4.7225085342345405</v>
      </c>
      <c r="I279" s="60">
        <f>H279*(Bonds!Z269/100)*(1/(1+(Bonds!F269/100)))</f>
        <v>2.1853348145463246E-3</v>
      </c>
      <c r="J279" s="60">
        <f>-H279*Bonds!$AS$8</f>
        <v>-0.73943886368217471</v>
      </c>
      <c r="K279" s="60">
        <f t="shared" si="5"/>
        <v>-2.3383109996824327</v>
      </c>
    </row>
    <row r="280" spans="1:11">
      <c r="A280" s="193">
        <v>42745</v>
      </c>
      <c r="B280" s="7">
        <f>EXP(-1*B$9*'Yield curve'!B273/100)</f>
        <v>0.91979910216187144</v>
      </c>
      <c r="C280" s="7">
        <f>EXP(-1*C$9*'Yield curve'!C273/100)</f>
        <v>0.84857229044953952</v>
      </c>
      <c r="D280" s="7">
        <f>EXP(-1*D$9*'Yield curve'!D273/100)</f>
        <v>0.78450683052143555</v>
      </c>
      <c r="E280" s="7">
        <f>EXP(-1*E$9*'Yield curve'!E273/100)</f>
        <v>0.72484314446289899</v>
      </c>
      <c r="F280" s="60">
        <f>EXP(-1*F$9*'Yield curve'!F273/100)</f>
        <v>0.67032004603563933</v>
      </c>
      <c r="G280" s="60">
        <f t="shared" si="3"/>
        <v>76.902108137642401</v>
      </c>
      <c r="H280" s="60">
        <f t="shared" si="4"/>
        <v>4.7230644812020426</v>
      </c>
      <c r="I280" s="60">
        <f>H280*(Bonds!Z270/100)*(1/(1+(Bonds!F270/100)))</f>
        <v>-4.8105286382613133E-3</v>
      </c>
      <c r="J280" s="60">
        <f>-H280*Bonds!$AS$8</f>
        <v>-0.73952591250187238</v>
      </c>
      <c r="K280" s="60">
        <f t="shared" si="5"/>
        <v>-2.3385862722203066</v>
      </c>
    </row>
    <row r="281" spans="1:11">
      <c r="A281" s="193">
        <v>42744</v>
      </c>
      <c r="B281" s="7">
        <f>EXP(-1*B$9*'Yield curve'!B274/100)</f>
        <v>0.91860414022261205</v>
      </c>
      <c r="C281" s="7">
        <f>EXP(-1*C$9*'Yield curve'!C274/100)</f>
        <v>0.84823292941009243</v>
      </c>
      <c r="D281" s="7">
        <f>EXP(-1*D$9*'Yield curve'!D274/100)</f>
        <v>0.78286109480465094</v>
      </c>
      <c r="E281" s="7">
        <f>EXP(-1*E$9*'Yield curve'!E274/100)</f>
        <v>0.72223840049509747</v>
      </c>
      <c r="F281" s="60">
        <f>EXP(-1*F$9*'Yield curve'!F274/100)</f>
        <v>0.66664340581125292</v>
      </c>
      <c r="G281" s="60">
        <f t="shared" si="3"/>
        <v>76.510790507984552</v>
      </c>
      <c r="H281" s="60">
        <f t="shared" si="4"/>
        <v>4.7220301906847597</v>
      </c>
      <c r="I281" s="60">
        <f>H281*(Bonds!Z271/100)*(1/(1+(Bonds!F271/100)))</f>
        <v>-1.7471205959429727E-3</v>
      </c>
      <c r="J281" s="60">
        <f>-H281*Bonds!$AS$8</f>
        <v>-0.73936396581627661</v>
      </c>
      <c r="K281" s="60">
        <f t="shared" si="5"/>
        <v>-2.3380741518343089</v>
      </c>
    </row>
    <row r="282" spans="1:11">
      <c r="A282" s="193">
        <v>42741</v>
      </c>
      <c r="B282" s="7">
        <f>EXP(-1*B$9*'Yield curve'!B275/100)</f>
        <v>0.91989108667123642</v>
      </c>
      <c r="C282" s="7">
        <f>EXP(-1*C$9*'Yield curve'!C275/100)</f>
        <v>0.84806329978773809</v>
      </c>
      <c r="D282" s="7">
        <f>EXP(-1*D$9*'Yield curve'!D275/100)</f>
        <v>0.78262627170143628</v>
      </c>
      <c r="E282" s="7">
        <f>EXP(-1*E$9*'Yield curve'!E275/100)</f>
        <v>0.72151652309345959</v>
      </c>
      <c r="F282" s="60">
        <f>EXP(-1*F$9*'Yield curve'!F275/100)</f>
        <v>0.66531145139802839</v>
      </c>
      <c r="G282" s="60">
        <f t="shared" si="3"/>
        <v>76.37466672143259</v>
      </c>
      <c r="H282" s="60">
        <f t="shared" si="4"/>
        <v>4.7214219165241786</v>
      </c>
      <c r="I282" s="60">
        <f>H282*(Bonds!Z272/100)*(1/(1+(Bonds!F272/100)))</f>
        <v>-4.3656235936422359E-4</v>
      </c>
      <c r="J282" s="60">
        <f>-H282*Bonds!$AS$8</f>
        <v>-0.73926872373236152</v>
      </c>
      <c r="K282" s="60">
        <f t="shared" si="5"/>
        <v>-2.3377729699200365</v>
      </c>
    </row>
    <row r="283" spans="1:11">
      <c r="A283" s="193">
        <v>42740</v>
      </c>
      <c r="B283" s="7">
        <f>EXP(-1*B$9*'Yield curve'!B276/100)</f>
        <v>0.91970712685049749</v>
      </c>
      <c r="C283" s="7">
        <f>EXP(-1*C$9*'Yield curve'!C276/100)</f>
        <v>0.84925141989745812</v>
      </c>
      <c r="D283" s="7">
        <f>EXP(-1*D$9*'Yield curve'!D276/100)</f>
        <v>0.7835659869438576</v>
      </c>
      <c r="E283" s="7">
        <f>EXP(-1*E$9*'Yield curve'!E276/100)</f>
        <v>0.72194956290626833</v>
      </c>
      <c r="F283" s="60">
        <f>EXP(-1*F$9*'Yield curve'!F276/100)</f>
        <v>0.66497887882240192</v>
      </c>
      <c r="G283" s="60">
        <f t="shared" si="3"/>
        <v>76.346520320791399</v>
      </c>
      <c r="H283" s="60">
        <f t="shared" si="4"/>
        <v>4.7211508701343767</v>
      </c>
      <c r="I283" s="60">
        <f>H283*(Bonds!Z273/100)*(1/(1+(Bonds!F273/100)))</f>
        <v>-1.3094908108730429E-3</v>
      </c>
      <c r="J283" s="60">
        <f>-H283*Bonds!$AS$8</f>
        <v>-0.73922628394998158</v>
      </c>
      <c r="K283" s="60">
        <f t="shared" si="5"/>
        <v>-2.3376387635443137</v>
      </c>
    </row>
    <row r="284" spans="1:11">
      <c r="A284" s="193">
        <v>42739</v>
      </c>
      <c r="B284" s="7">
        <f>EXP(-1*B$9*'Yield curve'!B277/100)</f>
        <v>0.91952320381804376</v>
      </c>
      <c r="C284" s="7">
        <f>EXP(-1*C$9*'Yield curve'!C277/100)</f>
        <v>0.84908158659737476</v>
      </c>
      <c r="D284" s="7">
        <f>EXP(-1*D$9*'Yield curve'!D277/100)</f>
        <v>0.78333095240471806</v>
      </c>
      <c r="E284" s="7">
        <f>EXP(-1*E$9*'Yield curve'!E277/100)</f>
        <v>0.72137223421820951</v>
      </c>
      <c r="F284" s="60">
        <f>EXP(-1*F$9*'Yield curve'!F277/100)</f>
        <v>0.66398215823149653</v>
      </c>
      <c r="G284" s="60">
        <f t="shared" si="3"/>
        <v>76.241441161324261</v>
      </c>
      <c r="H284" s="60">
        <f t="shared" si="4"/>
        <v>4.7208417238573066</v>
      </c>
      <c r="I284" s="60">
        <f>H284*(Bonds!Z274/100)*(1/(1+(Bonds!F274/100)))</f>
        <v>-1.3090419790713057E-3</v>
      </c>
      <c r="J284" s="60">
        <f>-H284*Bonds!$AS$8</f>
        <v>-0.73917787858021444</v>
      </c>
      <c r="K284" s="60">
        <f t="shared" si="5"/>
        <v>-2.3374856923248672</v>
      </c>
    </row>
    <row r="285" spans="1:11">
      <c r="A285" s="193">
        <v>42738</v>
      </c>
      <c r="B285" s="7">
        <f>EXP(-1*B$9*'Yield curve'!B278/100)</f>
        <v>0.91943125609512466</v>
      </c>
      <c r="C285" s="7">
        <f>EXP(-1*C$9*'Yield curve'!C278/100)</f>
        <v>0.84789370408791587</v>
      </c>
      <c r="D285" s="7">
        <f>EXP(-1*D$9*'Yield curve'!D278/100)</f>
        <v>0.78168768344098138</v>
      </c>
      <c r="E285" s="7">
        <f>EXP(-1*E$9*'Yield curve'!E278/100)</f>
        <v>0.71993093153289256</v>
      </c>
      <c r="F285" s="60">
        <f>EXP(-1*F$9*'Yield curve'!F278/100)</f>
        <v>0.66298693160072741</v>
      </c>
      <c r="G285" s="60">
        <f t="shared" si="3"/>
        <v>76.128519426966847</v>
      </c>
      <c r="H285" s="60">
        <f t="shared" si="4"/>
        <v>4.7207120111137195</v>
      </c>
      <c r="I285" s="60">
        <f>H285*(Bonds!Z275/100)*(1/(1+(Bonds!F275/100)))</f>
        <v>-3.4897150331648298E-3</v>
      </c>
      <c r="J285" s="60">
        <f>-H285*Bonds!$AS$8</f>
        <v>-0.73915756847531411</v>
      </c>
      <c r="K285" s="60">
        <f t="shared" si="5"/>
        <v>-2.3374214661338653</v>
      </c>
    </row>
    <row r="286" spans="1:11">
      <c r="A286" s="193">
        <v>42734</v>
      </c>
      <c r="B286" s="7">
        <f>EXP(-1*B$9*'Yield curve'!B279/100)</f>
        <v>0.91897165537683168</v>
      </c>
      <c r="C286" s="7">
        <f>EXP(-1*C$9*'Yield curve'!C279/100)</f>
        <v>0.84603038833778488</v>
      </c>
      <c r="D286" s="7">
        <f>EXP(-1*D$9*'Yield curve'!D279/100)</f>
        <v>0.77957997338470042</v>
      </c>
      <c r="E286" s="7">
        <f>EXP(-1*E$9*'Yield curve'!E279/100)</f>
        <v>0.71748732285444328</v>
      </c>
      <c r="F286" s="60">
        <f>EXP(-1*F$9*'Yield curve'!F279/100)</f>
        <v>0.66034028070498285</v>
      </c>
      <c r="G286" s="60">
        <f t="shared" si="3"/>
        <v>75.840052122145153</v>
      </c>
      <c r="H286" s="60">
        <f t="shared" si="4"/>
        <v>4.7201140815914178</v>
      </c>
      <c r="I286" s="60">
        <f>H286*(Bonds!Z276/100)*(1/(1+(Bonds!F276/100)))</f>
        <v>3.0508585938264139E-3</v>
      </c>
      <c r="J286" s="60">
        <f>-H286*Bonds!$AS$8</f>
        <v>-0.73906394612962056</v>
      </c>
      <c r="K286" s="60">
        <f t="shared" si="5"/>
        <v>-2.3371254062815856</v>
      </c>
    </row>
    <row r="287" spans="1:11">
      <c r="A287" s="192">
        <v>42733</v>
      </c>
      <c r="B287" s="7">
        <f>EXP(-1*B$9*'Yield curve'!B280/100)</f>
        <v>0.91823677204505672</v>
      </c>
      <c r="C287" s="7">
        <f>EXP(-1*C$9*'Yield curve'!C280/100)</f>
        <v>0.84569204385585739</v>
      </c>
      <c r="D287" s="7">
        <f>EXP(-1*D$9*'Yield curve'!D280/100)</f>
        <v>0.78004786172119556</v>
      </c>
      <c r="E287" s="7">
        <f>EXP(-1*E$9*'Yield curve'!E280/100)</f>
        <v>0.71877996306275593</v>
      </c>
      <c r="F287" s="60">
        <f>EXP(-1*F$9*'Yield curve'!F280/100)</f>
        <v>0.66265552099448299</v>
      </c>
      <c r="G287" s="60">
        <f t="shared" si="3"/>
        <v>76.079082503646674</v>
      </c>
      <c r="H287" s="60">
        <f t="shared" si="4"/>
        <v>4.7210501682296826</v>
      </c>
      <c r="I287" s="60">
        <f>H287*(Bonds!Z277/100)*(1/(1+(Bonds!F277/100)))</f>
        <v>-3.4896425525120108E-3</v>
      </c>
      <c r="J287" s="60">
        <f>-H287*Bonds!$AS$8</f>
        <v>-0.73921051629145063</v>
      </c>
      <c r="K287" s="60">
        <f t="shared" si="5"/>
        <v>-2.3375889018299882</v>
      </c>
    </row>
    <row r="288" spans="1:11">
      <c r="A288" s="192">
        <v>42732</v>
      </c>
      <c r="B288" s="7">
        <f>EXP(-1*B$9*'Yield curve'!B281/100)</f>
        <v>0.9181449529588831</v>
      </c>
      <c r="C288" s="7">
        <f>EXP(-1*C$9*'Yield curve'!C281/100)</f>
        <v>0.84501576077007545</v>
      </c>
      <c r="D288" s="7">
        <f>EXP(-1*D$9*'Yield curve'!D281/100)</f>
        <v>0.77841148001374405</v>
      </c>
      <c r="E288" s="7">
        <f>EXP(-1*E$9*'Yield curve'!E281/100)</f>
        <v>0.71662685445131602</v>
      </c>
      <c r="F288" s="60">
        <f>EXP(-1*F$9*'Yield curve'!F281/100)</f>
        <v>0.66001019309341014</v>
      </c>
      <c r="G288" s="60">
        <f t="shared" si="3"/>
        <v>75.796542412559589</v>
      </c>
      <c r="H288" s="60">
        <f t="shared" si="4"/>
        <v>4.7202683447464473</v>
      </c>
      <c r="I288" s="60">
        <f>H288*(Bonds!Z278/100)*(1/(1+(Bonds!F278/100)))</f>
        <v>-2.1790547247467211E-3</v>
      </c>
      <c r="J288" s="60">
        <f>-H288*Bonds!$AS$8</f>
        <v>-0.73908810027804317</v>
      </c>
      <c r="K288" s="60">
        <f t="shared" si="5"/>
        <v>-2.3372017884055429</v>
      </c>
    </row>
    <row r="289" spans="1:11">
      <c r="A289" s="192">
        <v>42731</v>
      </c>
      <c r="B289" s="7">
        <f>EXP(-1*B$9*'Yield curve'!B282/100)</f>
        <v>0.91768599523139704</v>
      </c>
      <c r="C289" s="7">
        <f>EXP(-1*C$9*'Yield curve'!C282/100)</f>
        <v>0.84535383468465874</v>
      </c>
      <c r="D289" s="7">
        <f>EXP(-1*D$9*'Yield curve'!D282/100)</f>
        <v>0.77841148001374405</v>
      </c>
      <c r="E289" s="7">
        <f>EXP(-1*E$9*'Yield curve'!E282/100)</f>
        <v>0.71591058579088396</v>
      </c>
      <c r="F289" s="60">
        <f>EXP(-1*F$9*'Yield curve'!F282/100)</f>
        <v>0.65836222842482717</v>
      </c>
      <c r="G289" s="60">
        <f t="shared" si="3"/>
        <v>75.625533152846501</v>
      </c>
      <c r="H289" s="60">
        <f t="shared" si="4"/>
        <v>4.719686636335509</v>
      </c>
      <c r="I289" s="60">
        <f>H289*(Bonds!Z279/100)*(1/(1+(Bonds!F279/100)))</f>
        <v>-4.355561679896095E-4</v>
      </c>
      <c r="J289" s="60">
        <f>-H289*Bonds!$AS$8</f>
        <v>-0.73899701779438842</v>
      </c>
      <c r="K289" s="60">
        <f t="shared" si="5"/>
        <v>-2.3369137603022487</v>
      </c>
    </row>
    <row r="290" spans="1:11">
      <c r="A290" s="192">
        <v>42730</v>
      </c>
      <c r="B290" s="7">
        <f>EXP(-1*B$9*'Yield curve'!B283/100)</f>
        <v>0.91805314305415886</v>
      </c>
      <c r="C290" s="7">
        <f>EXP(-1*C$9*'Yield curve'!C283/100)</f>
        <v>0.84619961133718824</v>
      </c>
      <c r="D290" s="7">
        <f>EXP(-1*D$9*'Yield curve'!D283/100)</f>
        <v>0.7793461344702759</v>
      </c>
      <c r="E290" s="7">
        <f>EXP(-1*E$9*'Yield curve'!E283/100)</f>
        <v>0.71634026103204063</v>
      </c>
      <c r="F290" s="60">
        <f>EXP(-1*F$9*'Yield curve'!F283/100)</f>
        <v>0.65803312959217919</v>
      </c>
      <c r="G290" s="60">
        <f t="shared" si="3"/>
        <v>75.598243657932528</v>
      </c>
      <c r="H290" s="60">
        <f t="shared" si="4"/>
        <v>4.7193769482728456</v>
      </c>
      <c r="I290" s="60">
        <f>H290*(Bonds!Z280/100)*(1/(1+(Bonds!F280/100)))</f>
        <v>-4.3548739949004188E-4</v>
      </c>
      <c r="J290" s="60">
        <f>-H290*Bonds!$AS$8</f>
        <v>-0.73894852759315499</v>
      </c>
      <c r="K290" s="60">
        <f t="shared" si="5"/>
        <v>-2.3367604208221513</v>
      </c>
    </row>
    <row r="291" spans="1:11">
      <c r="A291" s="192">
        <v>42727</v>
      </c>
      <c r="B291" s="7">
        <f>EXP(-1*B$9*'Yield curve'!B284/100)</f>
        <v>0.9178695507853869</v>
      </c>
      <c r="C291" s="7">
        <f>EXP(-1*C$9*'Yield curve'!C284/100)</f>
        <v>0.84552292235979953</v>
      </c>
      <c r="D291" s="7">
        <f>EXP(-1*D$9*'Yield curve'!D284/100)</f>
        <v>0.77841148001374405</v>
      </c>
      <c r="E291" s="7">
        <f>EXP(-1*E$9*'Yield curve'!E284/100)</f>
        <v>0.71562427882177893</v>
      </c>
      <c r="F291" s="60">
        <f>EXP(-1*F$9*'Yield curve'!F284/100)</f>
        <v>0.65770419526781687</v>
      </c>
      <c r="G291" s="60">
        <f t="shared" si="3"/>
        <v>75.558250594903001</v>
      </c>
      <c r="H291" s="60">
        <f t="shared" si="4"/>
        <v>4.7194054209070622</v>
      </c>
      <c r="I291" s="60">
        <f>H291*(Bonds!Z281/100)*(1/(1+(Bonds!F281/100)))</f>
        <v>-1.3063495352206018E-3</v>
      </c>
      <c r="J291" s="60">
        <f>-H291*Bonds!$AS$8</f>
        <v>-0.73895298576874924</v>
      </c>
      <c r="K291" s="60">
        <f t="shared" si="5"/>
        <v>-2.3367745188112381</v>
      </c>
    </row>
    <row r="292" spans="1:11">
      <c r="A292" s="192">
        <v>42726</v>
      </c>
      <c r="B292" s="7">
        <f>EXP(-1*B$9*'Yield curve'!B285/100)</f>
        <v>0.91805314305415886</v>
      </c>
      <c r="C292" s="7">
        <f>EXP(-1*C$9*'Yield curve'!C285/100)</f>
        <v>0.84586119917959712</v>
      </c>
      <c r="D292" s="7">
        <f>EXP(-1*D$9*'Yield curve'!D285/100)</f>
        <v>0.77817799159475398</v>
      </c>
      <c r="E292" s="7">
        <f>EXP(-1*E$9*'Yield curve'!E285/100)</f>
        <v>0.71505200833743632</v>
      </c>
      <c r="F292" s="60">
        <f>EXP(-1*F$9*'Yield curve'!F285/100)</f>
        <v>0.65671837852231496</v>
      </c>
      <c r="G292" s="60">
        <f t="shared" si="3"/>
        <v>75.456494653952149</v>
      </c>
      <c r="H292" s="60">
        <f t="shared" si="4"/>
        <v>4.7190035065842357</v>
      </c>
      <c r="I292" s="60">
        <f>H292*(Bonds!Z282/100)*(1/(1+(Bonds!F282/100)))</f>
        <v>-4.3529227069312188E-4</v>
      </c>
      <c r="J292" s="60">
        <f>-H292*Bonds!$AS$8</f>
        <v>-0.73889005500472549</v>
      </c>
      <c r="K292" s="60">
        <f t="shared" si="5"/>
        <v>-2.3365755142620284</v>
      </c>
    </row>
    <row r="293" spans="1:11">
      <c r="A293" s="192">
        <v>42725</v>
      </c>
      <c r="B293" s="7">
        <f>EXP(-1*B$9*'Yield curve'!B286/100)</f>
        <v>0.9177777684195032</v>
      </c>
      <c r="C293" s="7">
        <f>EXP(-1*C$9*'Yield curve'!C286/100)</f>
        <v>0.84518478082367143</v>
      </c>
      <c r="D293" s="7">
        <f>EXP(-1*D$9*'Yield curve'!D286/100)</f>
        <v>0.77794457321178356</v>
      </c>
      <c r="E293" s="7">
        <f>EXP(-1*E$9*'Yield curve'!E286/100)</f>
        <v>0.71476604473063554</v>
      </c>
      <c r="F293" s="60">
        <f>EXP(-1*F$9*'Yield curve'!F286/100)</f>
        <v>0.6563901014091712</v>
      </c>
      <c r="G293" s="60">
        <f t="shared" si="3"/>
        <v>75.419168312404025</v>
      </c>
      <c r="H293" s="60">
        <f t="shared" si="4"/>
        <v>4.7189931685474118</v>
      </c>
      <c r="I293" s="60">
        <f>H293*(Bonds!Z283/100)*(1/(1+(Bonds!F283/100)))</f>
        <v>-4.3525116846959146E-4</v>
      </c>
      <c r="J293" s="60">
        <f>-H293*Bonds!$AS$8</f>
        <v>-0.73888843630014367</v>
      </c>
      <c r="K293" s="60">
        <f t="shared" si="5"/>
        <v>-2.3365703954686912</v>
      </c>
    </row>
    <row r="294" spans="1:11">
      <c r="A294" s="192">
        <v>42724</v>
      </c>
      <c r="B294" s="7">
        <f>EXP(-1*B$9*'Yield curve'!B287/100)</f>
        <v>0.91796134232996618</v>
      </c>
      <c r="C294" s="7">
        <f>EXP(-1*C$9*'Yield curve'!C287/100)</f>
        <v>0.84552292235979953</v>
      </c>
      <c r="D294" s="7">
        <f>EXP(-1*D$9*'Yield curve'!D287/100)</f>
        <v>0.77794457321178356</v>
      </c>
      <c r="E294" s="7">
        <f>EXP(-1*E$9*'Yield curve'!E287/100)</f>
        <v>0.71462310581605737</v>
      </c>
      <c r="F294" s="60">
        <f>EXP(-1*F$9*'Yield curve'!F287/100)</f>
        <v>0.65606198839355623</v>
      </c>
      <c r="G294" s="60">
        <f t="shared" si="3"/>
        <v>75.386483669633535</v>
      </c>
      <c r="H294" s="60">
        <f t="shared" si="4"/>
        <v>4.7188180832987214</v>
      </c>
      <c r="I294" s="60">
        <f>H294*(Bonds!Z284/100)*(1/(1+(Bonds!F284/100)))</f>
        <v>4.3519487995007105E-4</v>
      </c>
      <c r="J294" s="60">
        <f>-H294*Bonds!$AS$8</f>
        <v>-0.73886102187910019</v>
      </c>
      <c r="K294" s="60">
        <f t="shared" si="5"/>
        <v>-2.3364837034574588</v>
      </c>
    </row>
    <row r="295" spans="1:11">
      <c r="A295" s="192">
        <v>42723</v>
      </c>
      <c r="B295" s="7">
        <f>EXP(-1*B$9*'Yield curve'!B288/100)</f>
        <v>0.91805314305415886</v>
      </c>
      <c r="C295" s="7">
        <f>EXP(-1*C$9*'Yield curve'!C288/100)</f>
        <v>0.84552292235979953</v>
      </c>
      <c r="D295" s="7">
        <f>EXP(-1*D$9*'Yield curve'!D288/100)</f>
        <v>0.77771122484382538</v>
      </c>
      <c r="E295" s="7">
        <f>EXP(-1*E$9*'Yield curve'!E288/100)</f>
        <v>0.71462310581605726</v>
      </c>
      <c r="F295" s="60">
        <f>EXP(-1*F$9*'Yield curve'!F288/100)</f>
        <v>0.6563901014091712</v>
      </c>
      <c r="G295" s="60">
        <f t="shared" si="3"/>
        <v>75.41976138462465</v>
      </c>
      <c r="H295" s="60">
        <f t="shared" si="4"/>
        <v>4.7189454481445665</v>
      </c>
      <c r="I295" s="60">
        <f>H295*(Bonds!Z285/100)*(1/(1+(Bonds!F285/100)))</f>
        <v>4.3524676703048012E-4</v>
      </c>
      <c r="J295" s="60">
        <f>-H295*Bonds!$AS$8</f>
        <v>-0.73888096435590078</v>
      </c>
      <c r="K295" s="60">
        <f t="shared" si="5"/>
        <v>-2.3365467671063338</v>
      </c>
    </row>
    <row r="296" spans="1:11">
      <c r="A296" s="192">
        <v>42720</v>
      </c>
      <c r="B296" s="7">
        <f>EXP(-1*B$9*'Yield curve'!B289/100)</f>
        <v>0.91823677204505672</v>
      </c>
      <c r="C296" s="7">
        <f>EXP(-1*C$9*'Yield curve'!C289/100)</f>
        <v>0.84535383468465874</v>
      </c>
      <c r="D296" s="7">
        <f>EXP(-1*D$9*'Yield curve'!D289/100)</f>
        <v>0.77794457321178356</v>
      </c>
      <c r="E296" s="7">
        <f>EXP(-1*E$9*'Yield curve'!E289/100)</f>
        <v>0.71490901223585557</v>
      </c>
      <c r="F296" s="60">
        <f>EXP(-1*F$9*'Yield curve'!F289/100)</f>
        <v>0.65671837852231496</v>
      </c>
      <c r="G296" s="60">
        <f t="shared" si="3"/>
        <v>75.454744278980669</v>
      </c>
      <c r="H296" s="60">
        <f t="shared" si="4"/>
        <v>4.7190432877374473</v>
      </c>
      <c r="I296" s="60">
        <f>H296*(Bonds!Z286/100)*(1/(1+(Bonds!F286/100)))</f>
        <v>-4.3529594020268848E-4</v>
      </c>
      <c r="J296" s="60">
        <f>-H296*Bonds!$AS$8</f>
        <v>-0.738896283840632</v>
      </c>
      <c r="K296" s="60">
        <f t="shared" si="5"/>
        <v>-2.3365952115706645</v>
      </c>
    </row>
    <row r="297" spans="1:11">
      <c r="A297" s="192">
        <v>42719</v>
      </c>
      <c r="B297" s="7">
        <f>EXP(-1*B$9*'Yield curve'!B290/100)</f>
        <v>0.91759423122015094</v>
      </c>
      <c r="C297" s="7">
        <f>EXP(-1*C$9*'Yield curve'!C290/100)</f>
        <v>0.84501576077007545</v>
      </c>
      <c r="D297" s="7">
        <f>EXP(-1*D$9*'Yield curve'!D290/100)</f>
        <v>0.77771122484382538</v>
      </c>
      <c r="E297" s="7">
        <f>EXP(-1*E$9*'Yield curve'!E290/100)</f>
        <v>0.71462310581605726</v>
      </c>
      <c r="F297" s="60">
        <f>EXP(-1*F$9*'Yield curve'!F290/100)</f>
        <v>0.6563901014091712</v>
      </c>
      <c r="G297" s="60">
        <f t="shared" si="3"/>
        <v>75.417346201065314</v>
      </c>
      <c r="H297" s="60">
        <f t="shared" si="4"/>
        <v>4.719047732729198</v>
      </c>
      <c r="I297" s="60">
        <f>H297*(Bonds!Z287/100)*(1/(1+(Bonds!F287/100)))</f>
        <v>3.0467934079602024E-3</v>
      </c>
      <c r="J297" s="60">
        <f>-H297*Bonds!$AS$8</f>
        <v>-0.73889697982659475</v>
      </c>
      <c r="K297" s="60">
        <f t="shared" si="5"/>
        <v>-2.3365974124715265</v>
      </c>
    </row>
    <row r="298" spans="1:11">
      <c r="A298" s="192">
        <v>42718</v>
      </c>
      <c r="B298" s="7">
        <f>EXP(-1*B$9*'Yield curve'!B291/100)</f>
        <v>0.91759423122015094</v>
      </c>
      <c r="C298" s="7">
        <f>EXP(-1*C$9*'Yield curve'!C291/100)</f>
        <v>0.84569204385585739</v>
      </c>
      <c r="D298" s="7">
        <f>EXP(-1*D$9*'Yield curve'!D291/100)</f>
        <v>0.77887866704384567</v>
      </c>
      <c r="E298" s="7">
        <f>EXP(-1*E$9*'Yield curve'!E291/100)</f>
        <v>0.71634026103204063</v>
      </c>
      <c r="F298" s="60">
        <f>EXP(-1*F$9*'Yield curve'!F291/100)</f>
        <v>0.65869149184803577</v>
      </c>
      <c r="G298" s="60">
        <f t="shared" si="3"/>
        <v>75.662140922303408</v>
      </c>
      <c r="H298" s="60">
        <f t="shared" si="4"/>
        <v>4.7197557937107035</v>
      </c>
      <c r="I298" s="60">
        <f>H298*(Bonds!Z288/100)*(1/(1+(Bonds!F288/100)))</f>
        <v>-1.3068082492969678E-3</v>
      </c>
      <c r="J298" s="60">
        <f>-H298*Bonds!$AS$8</f>
        <v>-0.73900784628745697</v>
      </c>
      <c r="K298" s="60">
        <f t="shared" si="5"/>
        <v>-2.3369480030039731</v>
      </c>
    </row>
    <row r="299" spans="1:11">
      <c r="A299" s="192">
        <v>42717</v>
      </c>
      <c r="B299" s="7">
        <f>EXP(-1*B$9*'Yield curve'!B292/100)</f>
        <v>0.91676876792625384</v>
      </c>
      <c r="C299" s="7">
        <f>EXP(-1*C$9*'Yield curve'!C292/100)</f>
        <v>0.84400235002520752</v>
      </c>
      <c r="D299" s="7">
        <f>EXP(-1*D$9*'Yield curve'!D292/100)</f>
        <v>0.77724473806894612</v>
      </c>
      <c r="E299" s="7">
        <f>EXP(-1*E$9*'Yield curve'!E292/100)</f>
        <v>0.71490901223585557</v>
      </c>
      <c r="F299" s="60">
        <f>EXP(-1*F$9*'Yield curve'!F292/100)</f>
        <v>0.65770419526781687</v>
      </c>
      <c r="G299" s="60">
        <f t="shared" si="3"/>
        <v>75.54699218559189</v>
      </c>
      <c r="H299" s="60">
        <f t="shared" si="4"/>
        <v>4.7197611590759836</v>
      </c>
      <c r="I299" s="60">
        <f>H299*(Bonds!Z289/100)*(1/(1+(Bonds!F289/100)))</f>
        <v>-1.7419306732149409E-3</v>
      </c>
      <c r="J299" s="60">
        <f>-H299*Bonds!$AS$8</f>
        <v>-0.73900868638326145</v>
      </c>
      <c r="K299" s="60">
        <f t="shared" si="5"/>
        <v>-2.3369506596201677</v>
      </c>
    </row>
    <row r="300" spans="1:11">
      <c r="A300" s="192">
        <v>42716</v>
      </c>
      <c r="B300" s="7">
        <f>EXP(-1*B$9*'Yield curve'!B293/100)</f>
        <v>0.91686044938704314</v>
      </c>
      <c r="C300" s="7">
        <f>EXP(-1*C$9*'Yield curve'!C293/100)</f>
        <v>0.84434001849440921</v>
      </c>
      <c r="D300" s="7">
        <f>EXP(-1*D$9*'Yield curve'!D293/100)</f>
        <v>0.77701159962004129</v>
      </c>
      <c r="E300" s="7">
        <f>EXP(-1*E$9*'Yield curve'!E293/100)</f>
        <v>0.71419446055900415</v>
      </c>
      <c r="F300" s="60">
        <f>EXP(-1*F$9*'Yield curve'!F293/100)</f>
        <v>0.6563901014091712</v>
      </c>
      <c r="G300" s="60">
        <f t="shared" si="3"/>
        <v>75.411001714591293</v>
      </c>
      <c r="H300" s="60">
        <f t="shared" si="4"/>
        <v>4.7192492036877463</v>
      </c>
      <c r="I300" s="60">
        <f>H300*(Bonds!Z290/100)*(1/(1+(Bonds!F290/100)))</f>
        <v>-4.3527478359045649E-3</v>
      </c>
      <c r="J300" s="60">
        <f>-H300*Bonds!$AS$8</f>
        <v>-0.7389285256577085</v>
      </c>
      <c r="K300" s="60">
        <f t="shared" si="5"/>
        <v>-2.336697169148529</v>
      </c>
    </row>
    <row r="301" spans="1:11">
      <c r="A301" s="192">
        <v>42713</v>
      </c>
      <c r="B301" s="7">
        <f>EXP(-1*B$9*'Yield curve'!B294/100)</f>
        <v>0.91621887165087768</v>
      </c>
      <c r="C301" s="7">
        <f>EXP(-1*C$9*'Yield curve'!C294/100)</f>
        <v>0.84214758584383975</v>
      </c>
      <c r="D301" s="7">
        <f>EXP(-1*D$9*'Yield curve'!D294/100)</f>
        <v>0.77375499455947239</v>
      </c>
      <c r="E301" s="7">
        <f>EXP(-1*E$9*'Yield curve'!E294/100)</f>
        <v>0.71077454152025599</v>
      </c>
      <c r="F301" s="60">
        <f>EXP(-1*F$9*'Yield curve'!F294/100)</f>
        <v>0.6531163421206756</v>
      </c>
      <c r="G301" s="60">
        <f t="shared" si="3"/>
        <v>75.051665051305363</v>
      </c>
      <c r="H301" s="60">
        <f t="shared" si="4"/>
        <v>4.7185404624601581</v>
      </c>
      <c r="I301" s="60">
        <f>H301*(Bonds!Z291/100)*(1/(1+(Bonds!F291/100)))</f>
        <v>-1.3044251186307603E-3</v>
      </c>
      <c r="J301" s="60">
        <f>-H301*Bonds!$AS$8</f>
        <v>-0.73881755268557436</v>
      </c>
      <c r="K301" s="60">
        <f t="shared" si="5"/>
        <v>-2.3363462417978664</v>
      </c>
    </row>
    <row r="302" spans="1:11">
      <c r="A302" s="193">
        <v>42712</v>
      </c>
      <c r="B302" s="7">
        <f>EXP(-1*B$9*'Yield curve'!B295/100)</f>
        <v>0.91576087672332562</v>
      </c>
      <c r="C302" s="7">
        <f>EXP(-1*C$9*'Yield curve'!C295/100)</f>
        <v>0.84096940414328514</v>
      </c>
      <c r="D302" s="7">
        <f>EXP(-1*D$9*'Yield curve'!D295/100)</f>
        <v>0.77236348830060497</v>
      </c>
      <c r="E302" s="7">
        <f>EXP(-1*E$9*'Yield curve'!E295/100)</f>
        <v>0.70949629810971471</v>
      </c>
      <c r="F302" s="60">
        <f>EXP(-1*F$9*'Yield curve'!F295/100)</f>
        <v>0.65213740199613923</v>
      </c>
      <c r="G302" s="60">
        <f t="shared" si="3"/>
        <v>74.940558872796601</v>
      </c>
      <c r="H302" s="60">
        <f t="shared" si="4"/>
        <v>4.7184376817778881</v>
      </c>
      <c r="I302" s="60">
        <f>H302*(Bonds!Z292/100)*(1/(1+(Bonds!F292/100)))</f>
        <v>-3.9121086260710206E-3</v>
      </c>
      <c r="J302" s="60">
        <f>-H302*Bonds!$AS$8</f>
        <v>-0.73880145953712262</v>
      </c>
      <c r="K302" s="60">
        <f t="shared" si="5"/>
        <v>-2.3362953507940358</v>
      </c>
    </row>
    <row r="303" spans="1:11">
      <c r="A303" s="193">
        <v>42711</v>
      </c>
      <c r="B303" s="7">
        <f>EXP(-1*B$9*'Yield curve'!B296/100)</f>
        <v>0.91566930521430501</v>
      </c>
      <c r="C303" s="7">
        <f>EXP(-1*C$9*'Yield curve'!C296/100)</f>
        <v>0.84029689765843141</v>
      </c>
      <c r="D303" s="7">
        <f>EXP(-1*D$9*'Yield curve'!D296/100)</f>
        <v>0.77074322684514807</v>
      </c>
      <c r="E303" s="7">
        <f>EXP(-1*E$9*'Yield curve'!E296/100)</f>
        <v>0.70722953870511207</v>
      </c>
      <c r="F303" s="60">
        <f>EXP(-1*F$9*'Yield curve'!F296/100)</f>
        <v>0.64920937668514733</v>
      </c>
      <c r="G303" s="60">
        <f t="shared" si="3"/>
        <v>74.628808531285088</v>
      </c>
      <c r="H303" s="60">
        <f t="shared" si="4"/>
        <v>4.7175258431637355</v>
      </c>
      <c r="I303" s="60">
        <f>H303*(Bonds!Z293/100)*(1/(1+(Bonds!F293/100)))</f>
        <v>-3.0396429401828313E-3</v>
      </c>
      <c r="J303" s="60">
        <f>-H303*Bonds!$AS$8</f>
        <v>-0.73865868607174445</v>
      </c>
      <c r="K303" s="60">
        <f t="shared" si="5"/>
        <v>-2.3358438614540056</v>
      </c>
    </row>
    <row r="304" spans="1:11">
      <c r="A304" s="193">
        <v>42710</v>
      </c>
      <c r="B304" s="7">
        <f>EXP(-1*B$9*'Yield curve'!B297/100)</f>
        <v>0.91521158500128696</v>
      </c>
      <c r="C304" s="7">
        <f>EXP(-1*C$9*'Yield curve'!C297/100)</f>
        <v>0.83979287074303177</v>
      </c>
      <c r="D304" s="7">
        <f>EXP(-1*D$9*'Yield curve'!D297/100)</f>
        <v>0.77028091961507916</v>
      </c>
      <c r="E304" s="7">
        <f>EXP(-1*E$9*'Yield curve'!E297/100)</f>
        <v>0.70595767056017766</v>
      </c>
      <c r="F304" s="60">
        <f>EXP(-1*F$9*'Yield curve'!F297/100)</f>
        <v>0.64694111563909595</v>
      </c>
      <c r="G304" s="60">
        <f t="shared" si="3"/>
        <v>74.389571967806276</v>
      </c>
      <c r="H304" s="60">
        <f t="shared" si="4"/>
        <v>4.7168035707453919</v>
      </c>
      <c r="I304" s="60">
        <f>H304*(Bonds!Z294/100)*(1/(1+(Bonds!F294/100)))</f>
        <v>-1.7355546208243182E-3</v>
      </c>
      <c r="J304" s="60">
        <f>-H304*Bonds!$AS$8</f>
        <v>-0.73854559441877721</v>
      </c>
      <c r="K304" s="60">
        <f t="shared" si="5"/>
        <v>-2.3354862342462757</v>
      </c>
    </row>
    <row r="305" spans="1:11">
      <c r="A305" s="193">
        <v>42709</v>
      </c>
      <c r="B305" s="7">
        <f>EXP(-1*B$9*'Yield curve'!B298/100)</f>
        <v>0.91466262275542887</v>
      </c>
      <c r="C305" s="7">
        <f>EXP(-1*C$9*'Yield curve'!C298/100)</f>
        <v>0.83861798333707394</v>
      </c>
      <c r="D305" s="7">
        <f>EXP(-1*D$9*'Yield curve'!D298/100)</f>
        <v>0.76889566106648555</v>
      </c>
      <c r="E305" s="7">
        <f>EXP(-1*E$9*'Yield curve'!E298/100)</f>
        <v>0.70454716619359203</v>
      </c>
      <c r="F305" s="60">
        <f>EXP(-1*F$9*'Yield curve'!F298/100)</f>
        <v>0.64564852642789206</v>
      </c>
      <c r="G305" s="60">
        <f t="shared" si="3"/>
        <v>74.245782542240391</v>
      </c>
      <c r="H305" s="60">
        <f t="shared" si="4"/>
        <v>4.716588517180389</v>
      </c>
      <c r="I305" s="60">
        <f>H305*(Bonds!Z295/100)*(1/(1+(Bonds!F295/100)))</f>
        <v>-2.1685464446806694E-3</v>
      </c>
      <c r="J305" s="60">
        <f>-H305*Bonds!$AS$8</f>
        <v>-0.73851192185628545</v>
      </c>
      <c r="K305" s="60">
        <f t="shared" si="5"/>
        <v>-2.3353797522541475</v>
      </c>
    </row>
    <row r="306" spans="1:11">
      <c r="A306" s="193">
        <v>42706</v>
      </c>
      <c r="B306" s="7">
        <f>EXP(-1*B$9*'Yield curve'!B299/100)</f>
        <v>0.91466262275542887</v>
      </c>
      <c r="C306" s="7">
        <f>EXP(-1*C$9*'Yield curve'!C299/100)</f>
        <v>0.83845027651164816</v>
      </c>
      <c r="D306" s="7">
        <f>EXP(-1*D$9*'Yield curve'!D299/100)</f>
        <v>0.76820396628086862</v>
      </c>
      <c r="E306" s="7">
        <f>EXP(-1*E$9*'Yield curve'!E299/100)</f>
        <v>0.70342079206727637</v>
      </c>
      <c r="F306" s="60">
        <f>EXP(-1*F$9*'Yield curve'!F299/100)</f>
        <v>0.64403642108314141</v>
      </c>
      <c r="G306" s="60">
        <f t="shared" si="3"/>
        <v>74.075577305060051</v>
      </c>
      <c r="H306" s="60">
        <f t="shared" si="4"/>
        <v>4.716038998571161</v>
      </c>
      <c r="I306" s="60">
        <f>H306*(Bonds!Z296/100)*(1/(1+(Bonds!F296/100)))</f>
        <v>8.6691893356093369E-4</v>
      </c>
      <c r="J306" s="60">
        <f>-H306*Bonds!$AS$8</f>
        <v>-0.73842587957324157</v>
      </c>
      <c r="K306" s="60">
        <f t="shared" si="5"/>
        <v>-2.3351076626646479</v>
      </c>
    </row>
    <row r="307" spans="1:11">
      <c r="A307" s="193">
        <v>42705</v>
      </c>
      <c r="B307" s="7">
        <f>EXP(-1*B$9*'Yield curve'!B300/100)</f>
        <v>0.91502856098729823</v>
      </c>
      <c r="C307" s="7">
        <f>EXP(-1*C$9*'Yield curve'!C300/100)</f>
        <v>0.83912130510850802</v>
      </c>
      <c r="D307" s="7">
        <f>EXP(-1*D$9*'Yield curve'!D300/100)</f>
        <v>0.76889566106648555</v>
      </c>
      <c r="E307" s="7">
        <f>EXP(-1*E$9*'Yield curve'!E300/100)</f>
        <v>0.70412456468700579</v>
      </c>
      <c r="F307" s="60">
        <f>EXP(-1*F$9*'Yield curve'!F300/100)</f>
        <v>0.6446807796298013</v>
      </c>
      <c r="G307" s="60">
        <f t="shared" si="3"/>
        <v>74.147705141677875</v>
      </c>
      <c r="H307" s="60">
        <f t="shared" si="4"/>
        <v>4.7161276255951776</v>
      </c>
      <c r="I307" s="60">
        <f>H307*(Bonds!Z297/100)*(1/(1+(Bonds!F297/100)))</f>
        <v>-3.0348311619016704E-3</v>
      </c>
      <c r="J307" s="60">
        <f>-H307*Bonds!$AS$8</f>
        <v>-0.73843975657641803</v>
      </c>
      <c r="K307" s="60">
        <f t="shared" si="5"/>
        <v>-2.3351515456017831</v>
      </c>
    </row>
    <row r="308" spans="1:11">
      <c r="A308" s="192">
        <v>42704</v>
      </c>
      <c r="B308" s="7">
        <f>EXP(-1*B$9*'Yield curve'!B301/100)</f>
        <v>0.9143882651243046</v>
      </c>
      <c r="C308" s="7">
        <f>EXP(-1*C$9*'Yield curve'!C301/100)</f>
        <v>0.83777978452299384</v>
      </c>
      <c r="D308" s="7">
        <f>EXP(-1*D$9*'Yield curve'!D301/100)</f>
        <v>0.76705252412895664</v>
      </c>
      <c r="E308" s="7">
        <f>EXP(-1*E$9*'Yield curve'!E301/100)</f>
        <v>0.70201535638730039</v>
      </c>
      <c r="F308" s="60">
        <f>EXP(-1*F$9*'Yield curve'!F301/100)</f>
        <v>0.64242834096811896</v>
      </c>
      <c r="G308" s="60">
        <f t="shared" si="3"/>
        <v>73.901994774641082</v>
      </c>
      <c r="H308" s="60">
        <f t="shared" si="4"/>
        <v>4.7156026422443666</v>
      </c>
      <c r="I308" s="60">
        <f>H308*(Bonds!Z298/100)*(1/(1+(Bonds!F298/100)))</f>
        <v>-8.6644054060528537E-4</v>
      </c>
      <c r="J308" s="60">
        <f>-H308*Bonds!$AS$8</f>
        <v>-0.73835755596427266</v>
      </c>
      <c r="K308" s="60">
        <f t="shared" si="5"/>
        <v>-2.3348916044423436</v>
      </c>
    </row>
    <row r="309" spans="1:11">
      <c r="A309" s="192">
        <v>42703</v>
      </c>
      <c r="B309" s="7">
        <f>EXP(-1*B$9*'Yield curve'!B302/100)</f>
        <v>0.91429683086958102</v>
      </c>
      <c r="C309" s="7">
        <f>EXP(-1*C$9*'Yield curve'!C302/100)</f>
        <v>0.83761224532056799</v>
      </c>
      <c r="D309" s="7">
        <f>EXP(-1*D$9*'Yield curve'!D302/100)</f>
        <v>0.76682244288563006</v>
      </c>
      <c r="E309" s="7">
        <f>EXP(-1*E$9*'Yield curve'!E302/100)</f>
        <v>0.70159427351096337</v>
      </c>
      <c r="F309" s="60">
        <f>EXP(-1*F$9*'Yield curve'!F302/100)</f>
        <v>0.64178623373427668</v>
      </c>
      <c r="G309" s="60">
        <f t="shared" si="3"/>
        <v>73.833903439230212</v>
      </c>
      <c r="H309" s="60">
        <f t="shared" si="4"/>
        <v>4.7153996054928786</v>
      </c>
      <c r="I309" s="60">
        <f>H309*(Bonds!Z299/100)*(1/(1+(Bonds!F299/100)))</f>
        <v>1.7324881438386252E-3</v>
      </c>
      <c r="J309" s="60">
        <f>-H309*Bonds!$AS$8</f>
        <v>-0.73832576496512092</v>
      </c>
      <c r="K309" s="60">
        <f t="shared" si="5"/>
        <v>-2.3347910724759315</v>
      </c>
    </row>
    <row r="310" spans="1:11">
      <c r="A310" s="192">
        <v>42702</v>
      </c>
      <c r="B310" s="7">
        <f>EXP(-1*B$9*'Yield curve'!B303/100)</f>
        <v>0.91457116106631398</v>
      </c>
      <c r="C310" s="7">
        <f>EXP(-1*C$9*'Yield curve'!C303/100)</f>
        <v>0.83828260322423342</v>
      </c>
      <c r="D310" s="7">
        <f>EXP(-1*D$9*'Yield curve'!D303/100)</f>
        <v>0.76797353965670612</v>
      </c>
      <c r="E310" s="7">
        <f>EXP(-1*E$9*'Yield curve'!E303/100)</f>
        <v>0.70285828046826282</v>
      </c>
      <c r="F310" s="60">
        <f>EXP(-1*F$9*'Yield curve'!F303/100)</f>
        <v>0.64307109063035572</v>
      </c>
      <c r="G310" s="60">
        <f t="shared" si="3"/>
        <v>73.974000750650248</v>
      </c>
      <c r="H310" s="60">
        <f t="shared" si="4"/>
        <v>4.7157130299713552</v>
      </c>
      <c r="I310" s="60">
        <f>H310*(Bonds!Z300/100)*(1/(1+(Bonds!F300/100)))</f>
        <v>-4.3331002756328717E-4</v>
      </c>
      <c r="J310" s="60">
        <f>-H310*Bonds!$AS$8</f>
        <v>-0.73837484020522581</v>
      </c>
      <c r="K310" s="60">
        <f t="shared" si="5"/>
        <v>-2.3349462620113828</v>
      </c>
    </row>
    <row r="311" spans="1:11">
      <c r="A311" s="192">
        <v>42699</v>
      </c>
      <c r="B311" s="7">
        <f>EXP(-1*B$9*'Yield curve'!B304/100)</f>
        <v>0.91429683086958102</v>
      </c>
      <c r="C311" s="7">
        <f>EXP(-1*C$9*'Yield curve'!C304/100)</f>
        <v>0.83828260322423342</v>
      </c>
      <c r="D311" s="7">
        <f>EXP(-1*D$9*'Yield curve'!D304/100)</f>
        <v>0.76797353965670612</v>
      </c>
      <c r="E311" s="7">
        <f>EXP(-1*E$9*'Yield curve'!E304/100)</f>
        <v>0.70271772286839762</v>
      </c>
      <c r="F311" s="60">
        <f>EXP(-1*F$9*'Yield curve'!F304/100)</f>
        <v>0.64274963545553121</v>
      </c>
      <c r="G311" s="60">
        <f t="shared" si="3"/>
        <v>73.940014375739253</v>
      </c>
      <c r="H311" s="60">
        <f t="shared" si="4"/>
        <v>4.7156242121961061</v>
      </c>
      <c r="I311" s="60">
        <f>H311*(Bonds!Z301/100)*(1/(1+(Bonds!F301/100)))</f>
        <v>8.665241110246242E-4</v>
      </c>
      <c r="J311" s="60">
        <f>-H311*Bonds!$AS$8</f>
        <v>-0.73836093333468678</v>
      </c>
      <c r="K311" s="60">
        <f t="shared" si="5"/>
        <v>-2.334902284625354</v>
      </c>
    </row>
    <row r="312" spans="1:11">
      <c r="A312" s="192">
        <v>42698</v>
      </c>
      <c r="B312" s="7">
        <f>EXP(-1*B$9*'Yield curve'!B305/100)</f>
        <v>0.91502856098729823</v>
      </c>
      <c r="C312" s="7">
        <f>EXP(-1*C$9*'Yield curve'!C305/100)</f>
        <v>0.83945702076920736</v>
      </c>
      <c r="D312" s="7">
        <f>EXP(-1*D$9*'Yield curve'!D305/100)</f>
        <v>0.7686650269650106</v>
      </c>
      <c r="E312" s="7">
        <f>EXP(-1*E$9*'Yield curve'!E305/100)</f>
        <v>0.70342079206727637</v>
      </c>
      <c r="F312" s="60">
        <f>EXP(-1*F$9*'Yield curve'!F305/100)</f>
        <v>0.64339270657295622</v>
      </c>
      <c r="G312" s="60">
        <f t="shared" si="3"/>
        <v>74.014180925700003</v>
      </c>
      <c r="H312" s="60">
        <f t="shared" si="4"/>
        <v>4.7156208429602886</v>
      </c>
      <c r="I312" s="60">
        <f>H312*(Bonds!Z302/100)*(1/(1+(Bonds!F302/100)))</f>
        <v>0</v>
      </c>
      <c r="J312" s="60">
        <f>-H312*Bonds!$AS$8</f>
        <v>-0.73836040578796325</v>
      </c>
      <c r="K312" s="60">
        <f t="shared" si="5"/>
        <v>-2.3349006163761357</v>
      </c>
    </row>
    <row r="313" spans="1:11">
      <c r="A313" s="192">
        <v>42697</v>
      </c>
      <c r="B313" s="7">
        <f>EXP(-1*B$9*'Yield curve'!B306/100)</f>
        <v>0.91521158500128696</v>
      </c>
      <c r="C313" s="7">
        <f>EXP(-1*C$9*'Yield curve'!C306/100)</f>
        <v>0.83928914615307471</v>
      </c>
      <c r="D313" s="7">
        <f>EXP(-1*D$9*'Yield curve'!D306/100)</f>
        <v>0.76820396628086862</v>
      </c>
      <c r="E313" s="7">
        <f>EXP(-1*E$9*'Yield curve'!E306/100)</f>
        <v>0.70313948001661042</v>
      </c>
      <c r="F313" s="60">
        <f>EXP(-1*F$9*'Yield curve'!F306/100)</f>
        <v>0.64339270657295622</v>
      </c>
      <c r="G313" s="60">
        <f t="shared" si="3"/>
        <v>74.012362867357623</v>
      </c>
      <c r="H313" s="60">
        <f t="shared" si="4"/>
        <v>4.7156467897758638</v>
      </c>
      <c r="I313" s="60">
        <f>H313*(Bonds!Z303/100)*(1/(1+(Bonds!F303/100)))</f>
        <v>4.3334375939862594E-3</v>
      </c>
      <c r="J313" s="60">
        <f>-H313*Bonds!$AS$8</f>
        <v>-0.73836446847703741</v>
      </c>
      <c r="K313" s="60">
        <f t="shared" si="5"/>
        <v>-2.3349134637270352</v>
      </c>
    </row>
    <row r="314" spans="1:11">
      <c r="A314" s="192">
        <v>42696</v>
      </c>
      <c r="B314" s="7">
        <f>EXP(-1*B$9*'Yield curve'!B307/100)</f>
        <v>0.91512006841869231</v>
      </c>
      <c r="C314" s="7">
        <f>EXP(-1*C$9*'Yield curve'!C307/100)</f>
        <v>0.83996084611415756</v>
      </c>
      <c r="D314" s="7">
        <f>EXP(-1*D$9*'Yield curve'!D307/100)</f>
        <v>0.77028091961507916</v>
      </c>
      <c r="E314" s="7">
        <f>EXP(-1*E$9*'Yield curve'!E307/100)</f>
        <v>0.70581649314427775</v>
      </c>
      <c r="F314" s="60">
        <f>EXP(-1*F$9*'Yield curve'!F307/100)</f>
        <v>0.64661772593543965</v>
      </c>
      <c r="G314" s="60">
        <f t="shared" si="3"/>
        <v>74.356262726613082</v>
      </c>
      <c r="H314" s="60">
        <f t="shared" si="4"/>
        <v>4.7166768192958264</v>
      </c>
      <c r="I314" s="60">
        <f>H314*(Bonds!Z304/100)*(1/(1+(Bonds!F304/100)))</f>
        <v>-8.6767417573504883E-4</v>
      </c>
      <c r="J314" s="60">
        <f>-H314*Bonds!$AS$8</f>
        <v>-0.73852574798606929</v>
      </c>
      <c r="K314" s="60">
        <f t="shared" si="5"/>
        <v>-2.3354234743154896</v>
      </c>
    </row>
    <row r="315" spans="1:11">
      <c r="A315" s="192">
        <v>42695</v>
      </c>
      <c r="B315" s="7">
        <f>EXP(-1*B$9*'Yield curve'!B308/100)</f>
        <v>0.91557774286197757</v>
      </c>
      <c r="C315" s="7">
        <f>EXP(-1*C$9*'Yield curve'!C308/100)</f>
        <v>0.84012885508371737</v>
      </c>
      <c r="D315" s="7">
        <f>EXP(-1*D$9*'Yield curve'!D308/100)</f>
        <v>0.76981888968614964</v>
      </c>
      <c r="E315" s="7">
        <f>EXP(-1*E$9*'Yield curve'!E308/100)</f>
        <v>0.70525206575082255</v>
      </c>
      <c r="F315" s="60">
        <f>EXP(-1*F$9*'Yield curve'!F308/100)</f>
        <v>0.64597143141062441</v>
      </c>
      <c r="G315" s="60">
        <f t="shared" si="3"/>
        <v>74.289015603045669</v>
      </c>
      <c r="H315" s="60">
        <f t="shared" si="4"/>
        <v>4.7163918745789424</v>
      </c>
      <c r="I315" s="60">
        <f>H315*(Bonds!Z305/100)*(1/(1+(Bonds!F305/100)))</f>
        <v>-1.7349243607058457E-3</v>
      </c>
      <c r="J315" s="60">
        <f>-H315*Bonds!$AS$8</f>
        <v>-0.73848113203754584</v>
      </c>
      <c r="K315" s="60">
        <f t="shared" si="5"/>
        <v>-2.3352823862981866</v>
      </c>
    </row>
    <row r="316" spans="1:11">
      <c r="A316" s="192">
        <v>42692</v>
      </c>
      <c r="B316" s="7">
        <f>EXP(-1*B$9*'Yield curve'!B309/100)</f>
        <v>0.91512006841869231</v>
      </c>
      <c r="C316" s="7">
        <f>EXP(-1*C$9*'Yield curve'!C309/100)</f>
        <v>0.83928914615307471</v>
      </c>
      <c r="D316" s="7">
        <f>EXP(-1*D$9*'Yield curve'!D309/100)</f>
        <v>0.7686650269650106</v>
      </c>
      <c r="E316" s="7">
        <f>EXP(-1*E$9*'Yield curve'!E309/100)</f>
        <v>0.70398375385562095</v>
      </c>
      <c r="F316" s="60">
        <f>EXP(-1*F$9*'Yield curve'!F309/100)</f>
        <v>0.6446807796298013</v>
      </c>
      <c r="G316" s="60">
        <f t="shared" si="3"/>
        <v>74.147424900535626</v>
      </c>
      <c r="H316" s="60">
        <f t="shared" si="4"/>
        <v>4.7161175343845692</v>
      </c>
      <c r="I316" s="60">
        <f>H316*(Bonds!Z306/100)*(1/(1+(Bonds!F306/100)))</f>
        <v>-4.3354638117158186E-4</v>
      </c>
      <c r="J316" s="60">
        <f>-H316*Bonds!$AS$8</f>
        <v>-0.7384381765192829</v>
      </c>
      <c r="K316" s="60">
        <f t="shared" si="5"/>
        <v>-2.3351465490224026</v>
      </c>
    </row>
    <row r="317" spans="1:11">
      <c r="A317" s="192">
        <v>42691</v>
      </c>
      <c r="B317" s="7">
        <f>EXP(-1*B$9*'Yield curve'!B310/100)</f>
        <v>0.91576087672332562</v>
      </c>
      <c r="C317" s="7">
        <f>EXP(-1*C$9*'Yield curve'!C310/100)</f>
        <v>0.83945702076920736</v>
      </c>
      <c r="D317" s="7">
        <f>EXP(-1*D$9*'Yield curve'!D310/100)</f>
        <v>0.7684344620433885</v>
      </c>
      <c r="E317" s="7">
        <f>EXP(-1*E$9*'Yield curve'!E310/100)</f>
        <v>0.70370221666527055</v>
      </c>
      <c r="F317" s="60">
        <f>EXP(-1*F$9*'Yield curve'!F310/100)</f>
        <v>0.64435851981165471</v>
      </c>
      <c r="G317" s="60">
        <f t="shared" si="3"/>
        <v>74.115134721197578</v>
      </c>
      <c r="H317" s="60">
        <f t="shared" si="4"/>
        <v>4.7159154556746623</v>
      </c>
      <c r="I317" s="60">
        <f>H317*(Bonds!Z307/100)*(1/(1+(Bonds!F307/100)))</f>
        <v>-3.4679036350213554E-3</v>
      </c>
      <c r="J317" s="60">
        <f>-H317*Bonds!$AS$8</f>
        <v>-0.73840653552794433</v>
      </c>
      <c r="K317" s="60">
        <f t="shared" si="5"/>
        <v>-2.335046491422347</v>
      </c>
    </row>
    <row r="318" spans="1:11">
      <c r="A318" s="192">
        <v>42690</v>
      </c>
      <c r="B318" s="7">
        <f>EXP(-1*B$9*'Yield curve'!B311/100)</f>
        <v>0.9149370627061898</v>
      </c>
      <c r="C318" s="7">
        <f>EXP(-1*C$9*'Yield curve'!C311/100)</f>
        <v>0.83878572370721927</v>
      </c>
      <c r="D318" s="7">
        <f>EXP(-1*D$9*'Yield curve'!D311/100)</f>
        <v>0.76728267440701092</v>
      </c>
      <c r="E318" s="7">
        <f>EXP(-1*E$9*'Yield curve'!E311/100)</f>
        <v>0.70187496735539401</v>
      </c>
      <c r="F318" s="60">
        <f>EXP(-1*F$9*'Yield curve'!F311/100)</f>
        <v>0.64178623373427668</v>
      </c>
      <c r="G318" s="60">
        <f t="shared" si="3"/>
        <v>73.840290028202887</v>
      </c>
      <c r="H318" s="60">
        <f t="shared" si="4"/>
        <v>4.7151776579255484</v>
      </c>
      <c r="I318" s="60">
        <f>H318*(Bonds!Z308/100)*(1/(1+(Bonds!F308/100)))</f>
        <v>2.1655082474168496E-3</v>
      </c>
      <c r="J318" s="60">
        <f>-H318*Bonds!$AS$8</f>
        <v>-0.73829101295656574</v>
      </c>
      <c r="K318" s="60">
        <f t="shared" si="5"/>
        <v>-2.3346811769756313</v>
      </c>
    </row>
    <row r="319" spans="1:11">
      <c r="A319" s="192">
        <v>42689</v>
      </c>
      <c r="B319" s="7">
        <f>EXP(-1*B$9*'Yield curve'!B312/100)</f>
        <v>0.91512006841869231</v>
      </c>
      <c r="C319" s="7">
        <f>EXP(-1*C$9*'Yield curve'!C312/100)</f>
        <v>0.83912130510850802</v>
      </c>
      <c r="D319" s="7">
        <f>EXP(-1*D$9*'Yield curve'!D312/100)</f>
        <v>0.76820396628086862</v>
      </c>
      <c r="E319" s="7">
        <f>EXP(-1*E$9*'Yield curve'!E312/100)</f>
        <v>0.70313948001661042</v>
      </c>
      <c r="F319" s="60">
        <f>EXP(-1*F$9*'Yield curve'!F312/100)</f>
        <v>0.64339270657295622</v>
      </c>
      <c r="G319" s="60">
        <f t="shared" si="3"/>
        <v>74.011714473289715</v>
      </c>
      <c r="H319" s="60">
        <f t="shared" si="4"/>
        <v>4.7156736720165968</v>
      </c>
      <c r="I319" s="60">
        <f>H319*(Bonds!Z309/100)*(1/(1+(Bonds!F309/100)))</f>
        <v>-3.0334236081709528E-3</v>
      </c>
      <c r="J319" s="60">
        <f>-H319*Bonds!$AS$8</f>
        <v>-0.73836867763270053</v>
      </c>
      <c r="K319" s="60">
        <f t="shared" si="5"/>
        <v>-2.334926774245957</v>
      </c>
    </row>
    <row r="320" spans="1:11">
      <c r="A320" s="192">
        <v>42688</v>
      </c>
      <c r="B320" s="7">
        <f>EXP(-1*B$9*'Yield curve'!B313/100)</f>
        <v>0.91411398978812475</v>
      </c>
      <c r="C320" s="7">
        <f>EXP(-1*C$9*'Yield curve'!C313/100)</f>
        <v>0.83828260322423342</v>
      </c>
      <c r="D320" s="7">
        <f>EXP(-1*D$9*'Yield curve'!D313/100)</f>
        <v>0.76705252412895664</v>
      </c>
      <c r="E320" s="7">
        <f>EXP(-1*E$9*'Yield curve'!E313/100)</f>
        <v>0.70145396868721122</v>
      </c>
      <c r="F320" s="60">
        <f>EXP(-1*F$9*'Yield curve'!F313/100)</f>
        <v>0.64114476828672162</v>
      </c>
      <c r="G320" s="60">
        <f t="shared" si="3"/>
        <v>73.769596463960283</v>
      </c>
      <c r="H320" s="60">
        <f t="shared" si="4"/>
        <v>4.7150973033356154</v>
      </c>
      <c r="I320" s="60">
        <f>H320*(Bonds!Z310/100)*(1/(1+(Bonds!F310/100)))</f>
        <v>0</v>
      </c>
      <c r="J320" s="60">
        <f>-H320*Bonds!$AS$8</f>
        <v>-0.73827843123093395</v>
      </c>
      <c r="K320" s="60">
        <f t="shared" si="5"/>
        <v>-2.3346413900657397</v>
      </c>
    </row>
    <row r="321" spans="1:11">
      <c r="A321" s="192">
        <v>42685</v>
      </c>
      <c r="B321" s="7">
        <f>EXP(-1*B$9*'Yield curve'!B314/100)</f>
        <v>0.91383979672220472</v>
      </c>
      <c r="C321" s="7">
        <f>EXP(-1*C$9*'Yield curve'!C314/100)</f>
        <v>0.83828260322423342</v>
      </c>
      <c r="D321" s="7">
        <f>EXP(-1*D$9*'Yield curve'!D314/100)</f>
        <v>0.76728267440701092</v>
      </c>
      <c r="E321" s="7">
        <f>EXP(-1*E$9*'Yield curve'!E314/100)</f>
        <v>0.70159427351096337</v>
      </c>
      <c r="F321" s="60">
        <f>EXP(-1*F$9*'Yield curve'!F314/100)</f>
        <v>0.64114476828672162</v>
      </c>
      <c r="G321" s="60">
        <f t="shared" si="3"/>
        <v>73.76983711905001</v>
      </c>
      <c r="H321" s="60">
        <f t="shared" si="4"/>
        <v>4.7151150474508885</v>
      </c>
      <c r="I321" s="60">
        <f>H321*(Bonds!Z311/100)*(1/(1+(Bonds!F311/100)))</f>
        <v>6.4952452669449438E-3</v>
      </c>
      <c r="J321" s="60">
        <f>-H321*Bonds!$AS$8</f>
        <v>-0.73828120956120891</v>
      </c>
      <c r="K321" s="60">
        <f t="shared" si="5"/>
        <v>-2.3346501759175009</v>
      </c>
    </row>
    <row r="322" spans="1:11">
      <c r="A322" s="192">
        <v>42684</v>
      </c>
      <c r="B322" s="7">
        <f>EXP(-1*B$9*'Yield curve'!B315/100)</f>
        <v>0.91420540575782594</v>
      </c>
      <c r="C322" s="7">
        <f>EXP(-1*C$9*'Yield curve'!C315/100)</f>
        <v>0.83928914615307471</v>
      </c>
      <c r="D322" s="7">
        <f>EXP(-1*D$9*'Yield curve'!D315/100)</f>
        <v>0.76935713689202878</v>
      </c>
      <c r="E322" s="7">
        <f>EXP(-1*E$9*'Yield curve'!E315/100)</f>
        <v>0.70497002133716546</v>
      </c>
      <c r="F322" s="60">
        <f>EXP(-1*F$9*'Yield curve'!F315/100)</f>
        <v>0.64597143141062441</v>
      </c>
      <c r="G322" s="60">
        <f t="shared" si="3"/>
        <v>74.281625994939247</v>
      </c>
      <c r="H322" s="60">
        <f t="shared" si="4"/>
        <v>4.7166737654213007</v>
      </c>
      <c r="I322" s="60">
        <f>H322*(Bonds!Z312/100)*(1/(1+(Bonds!F312/100)))</f>
        <v>5.6388411762440015E-3</v>
      </c>
      <c r="J322" s="60">
        <f>-H322*Bonds!$AS$8</f>
        <v>-0.73852526981784739</v>
      </c>
      <c r="K322" s="60">
        <f t="shared" si="5"/>
        <v>-2.3354219622148036</v>
      </c>
    </row>
    <row r="323" spans="1:11">
      <c r="A323" s="192">
        <v>42683</v>
      </c>
      <c r="B323" s="7">
        <f>EXP(-1*B$9*'Yield curve'!B316/100)</f>
        <v>0.91365704703843775</v>
      </c>
      <c r="C323" s="7">
        <f>EXP(-1*C$9*'Yield curve'!C316/100)</f>
        <v>0.83979287074303177</v>
      </c>
      <c r="D323" s="7">
        <f>EXP(-1*D$9*'Yield curve'!D316/100)</f>
        <v>0.77120581154278678</v>
      </c>
      <c r="E323" s="7">
        <f>EXP(-1*E$9*'Yield curve'!E316/100)</f>
        <v>0.7079371219764875</v>
      </c>
      <c r="F323" s="60">
        <f>EXP(-1*F$9*'Yield curve'!F316/100)</f>
        <v>0.6501839214760412</v>
      </c>
      <c r="G323" s="60">
        <f t="shared" si="3"/>
        <v>74.725334079546087</v>
      </c>
      <c r="H323" s="60">
        <f t="shared" si="4"/>
        <v>4.7181559758409009</v>
      </c>
      <c r="I323" s="60">
        <f>H323*(Bonds!Z313/100)*(1/(1+(Bonds!F313/100)))</f>
        <v>1.7376506678356688E-3</v>
      </c>
      <c r="J323" s="60">
        <f>-H323*Bonds!$AS$8</f>
        <v>-0.73875735070885307</v>
      </c>
      <c r="K323" s="60">
        <f t="shared" si="5"/>
        <v>-2.336155866431783</v>
      </c>
    </row>
    <row r="324" spans="1:11">
      <c r="A324" s="193">
        <v>42682</v>
      </c>
      <c r="B324" s="7">
        <f>EXP(-1*B$9*'Yield curve'!B317/100)</f>
        <v>0.9134743339009529</v>
      </c>
      <c r="C324" s="7">
        <f>EXP(-1*C$9*'Yield curve'!C317/100)</f>
        <v>0.84080122708072336</v>
      </c>
      <c r="D324" s="7">
        <f>EXP(-1*D$9*'Yield curve'!D317/100)</f>
        <v>0.77282704544682257</v>
      </c>
      <c r="E324" s="7">
        <f>EXP(-1*E$9*'Yield curve'!E317/100)</f>
        <v>0.70949629810971471</v>
      </c>
      <c r="F324" s="60">
        <f>EXP(-1*F$9*'Yield curve'!F317/100)</f>
        <v>0.65148559055418176</v>
      </c>
      <c r="G324" s="60">
        <f t="shared" si="3"/>
        <v>74.868770293149169</v>
      </c>
      <c r="H324" s="60">
        <f t="shared" si="4"/>
        <v>4.718458999231725</v>
      </c>
      <c r="I324" s="60">
        <f>H324*(Bonds!Z314/100)*(1/(1+(Bonds!F314/100)))</f>
        <v>-4.3460062625325812E-4</v>
      </c>
      <c r="J324" s="60">
        <f>-H324*Bonds!$AS$8</f>
        <v>-0.7388047973720312</v>
      </c>
      <c r="K324" s="60">
        <f t="shared" si="5"/>
        <v>-2.3363059059548004</v>
      </c>
    </row>
    <row r="325" spans="1:11">
      <c r="A325" s="193">
        <v>42681</v>
      </c>
      <c r="B325" s="7">
        <f>EXP(-1*B$9*'Yield curve'!B318/100)</f>
        <v>0.91365704703843775</v>
      </c>
      <c r="C325" s="7">
        <f>EXP(-1*C$9*'Yield curve'!C318/100)</f>
        <v>0.84096940414328514</v>
      </c>
      <c r="D325" s="7">
        <f>EXP(-1*D$9*'Yield curve'!D318/100)</f>
        <v>0.77259523210692804</v>
      </c>
      <c r="E325" s="7">
        <f>EXP(-1*E$9*'Yield curve'!E318/100)</f>
        <v>0.70921255634260749</v>
      </c>
      <c r="F325" s="60">
        <f>EXP(-1*F$9*'Yield curve'!F318/100)</f>
        <v>0.65115992918103249</v>
      </c>
      <c r="G325" s="60">
        <f t="shared" si="3"/>
        <v>74.834978340133972</v>
      </c>
      <c r="H325" s="60">
        <f t="shared" si="4"/>
        <v>4.7183155655228539</v>
      </c>
      <c r="I325" s="60">
        <f>H325*(Bonds!Z315/100)*(1/(1+(Bonds!F315/100)))</f>
        <v>-5.6491160758700924E-3</v>
      </c>
      <c r="J325" s="60">
        <f>-H325*Bonds!$AS$8</f>
        <v>-0.73878233887186495</v>
      </c>
      <c r="K325" s="60">
        <f t="shared" si="5"/>
        <v>-2.3362348859414439</v>
      </c>
    </row>
    <row r="326" spans="1:11">
      <c r="A326" s="193">
        <v>42677</v>
      </c>
      <c r="B326" s="7">
        <f>EXP(-1*B$9*'Yield curve'!B319/100)</f>
        <v>0.91383979672220472</v>
      </c>
      <c r="C326" s="7">
        <f>EXP(-1*C$9*'Yield curve'!C319/100)</f>
        <v>0.84012885508371737</v>
      </c>
      <c r="D326" s="7">
        <f>EXP(-1*D$9*'Yield curve'!D319/100)</f>
        <v>0.77028091961507916</v>
      </c>
      <c r="E326" s="7">
        <f>EXP(-1*E$9*'Yield curve'!E319/100)</f>
        <v>0.70595767056017766</v>
      </c>
      <c r="F326" s="60">
        <f>EXP(-1*F$9*'Yield curve'!F319/100)</f>
        <v>0.64694111563909595</v>
      </c>
      <c r="G326" s="60">
        <f t="shared" si="3"/>
        <v>74.386982457960286</v>
      </c>
      <c r="H326" s="60">
        <f t="shared" si="4"/>
        <v>4.7169442493957146</v>
      </c>
      <c r="I326" s="60">
        <f>H326*(Bonds!Z316/100)*(1/(1+(Bonds!F316/100)))</f>
        <v>-2.1695079796686663E-3</v>
      </c>
      <c r="J326" s="60">
        <f>-H326*Bonds!$AS$8</f>
        <v>-0.73856762153859812</v>
      </c>
      <c r="K326" s="60">
        <f t="shared" si="5"/>
        <v>-2.3355558901152031</v>
      </c>
    </row>
    <row r="327" spans="1:11">
      <c r="A327" s="193">
        <v>42676</v>
      </c>
      <c r="B327" s="7">
        <f>EXP(-1*B$9*'Yield curve'!B320/100)</f>
        <v>0.9143882651243046</v>
      </c>
      <c r="C327" s="7">
        <f>EXP(-1*C$9*'Yield curve'!C320/100)</f>
        <v>0.8404649738450215</v>
      </c>
      <c r="D327" s="7">
        <f>EXP(-1*D$9*'Yield curve'!D320/100)</f>
        <v>0.76981888968614964</v>
      </c>
      <c r="E327" s="7">
        <f>EXP(-1*E$9*'Yield curve'!E320/100)</f>
        <v>0.70497002133716546</v>
      </c>
      <c r="F327" s="60">
        <f>EXP(-1*F$9*'Yield curve'!F320/100)</f>
        <v>0.64532578285729458</v>
      </c>
      <c r="G327" s="60">
        <f t="shared" si="3"/>
        <v>74.219998117854288</v>
      </c>
      <c r="H327" s="60">
        <f t="shared" si="4"/>
        <v>4.7162639451510779</v>
      </c>
      <c r="I327" s="60">
        <f>H327*(Bonds!Z317/100)*(1/(1+(Bonds!F317/100)))</f>
        <v>2.6018374099767102E-3</v>
      </c>
      <c r="J327" s="60">
        <f>-H327*Bonds!$AS$8</f>
        <v>-0.73846110115987018</v>
      </c>
      <c r="K327" s="60">
        <f t="shared" si="5"/>
        <v>-2.3352190431011994</v>
      </c>
    </row>
    <row r="328" spans="1:11">
      <c r="A328" s="193">
        <v>42675</v>
      </c>
      <c r="B328" s="7">
        <f>EXP(-1*B$9*'Yield curve'!B321/100)</f>
        <v>0.91420540575782594</v>
      </c>
      <c r="C328" s="7">
        <f>EXP(-1*C$9*'Yield curve'!C321/100)</f>
        <v>0.84080122708072336</v>
      </c>
      <c r="D328" s="7">
        <f>EXP(-1*D$9*'Yield curve'!D321/100)</f>
        <v>0.77074322684514807</v>
      </c>
      <c r="E328" s="7">
        <f>EXP(-1*E$9*'Yield curve'!E321/100)</f>
        <v>0.70638137226031272</v>
      </c>
      <c r="F328" s="60">
        <f>EXP(-1*F$9*'Yield curve'!F321/100)</f>
        <v>0.64726466707803465</v>
      </c>
      <c r="G328" s="60">
        <f t="shared" si="3"/>
        <v>74.424956455358583</v>
      </c>
      <c r="H328" s="60">
        <f t="shared" si="4"/>
        <v>4.7169265011502288</v>
      </c>
      <c r="I328" s="60">
        <f>H328*(Bonds!Z318/100)*(1/(1+(Bonds!F318/100)))</f>
        <v>-1.3018196415318511E-3</v>
      </c>
      <c r="J328" s="60">
        <f>-H328*Bonds!$AS$8</f>
        <v>-0.73856484256162447</v>
      </c>
      <c r="K328" s="60">
        <f t="shared" si="5"/>
        <v>-2.3355471022184013</v>
      </c>
    </row>
    <row r="329" spans="1:11">
      <c r="A329" s="193">
        <v>42674</v>
      </c>
      <c r="B329" s="7">
        <f>EXP(-1*B$9*'Yield curve'!B322/100)</f>
        <v>0.91402258295956351</v>
      </c>
      <c r="C329" s="7">
        <f>EXP(-1*C$9*'Yield curve'!C322/100)</f>
        <v>0.84029689765843141</v>
      </c>
      <c r="D329" s="7">
        <f>EXP(-1*D$9*'Yield curve'!D322/100)</f>
        <v>0.77004986999837</v>
      </c>
      <c r="E329" s="7">
        <f>EXP(-1*E$9*'Yield curve'!E322/100)</f>
        <v>0.70553422300481161</v>
      </c>
      <c r="F329" s="60">
        <f>EXP(-1*F$9*'Yield curve'!F322/100)</f>
        <v>0.64629449788621807</v>
      </c>
      <c r="G329" s="60">
        <f t="shared" si="3"/>
        <v>74.319944967390285</v>
      </c>
      <c r="H329" s="60">
        <f t="shared" si="4"/>
        <v>4.7166771654799149</v>
      </c>
      <c r="I329" s="60">
        <f>H329*(Bonds!Z319/100)*(1/(1+(Bonds!F319/100)))</f>
        <v>1.3013916579086068E-3</v>
      </c>
      <c r="J329" s="60">
        <f>-H329*Bonds!$AS$8</f>
        <v>-0.73852580219072927</v>
      </c>
      <c r="K329" s="60">
        <f t="shared" si="5"/>
        <v>-2.3354236457256747</v>
      </c>
    </row>
    <row r="330" spans="1:11">
      <c r="A330" s="193">
        <v>42671</v>
      </c>
      <c r="B330" s="7">
        <f>EXP(-1*B$9*'Yield curve'!B323/100)</f>
        <v>0.91475409359116999</v>
      </c>
      <c r="C330" s="7">
        <f>EXP(-1*C$9*'Yield curve'!C323/100)</f>
        <v>0.83979287074303177</v>
      </c>
      <c r="D330" s="7">
        <f>EXP(-1*D$9*'Yield curve'!D323/100)</f>
        <v>0.76981888968614964</v>
      </c>
      <c r="E330" s="7">
        <f>EXP(-1*E$9*'Yield curve'!E323/100)</f>
        <v>0.70581649314427775</v>
      </c>
      <c r="F330" s="60">
        <f>EXP(-1*F$9*'Yield curve'!F323/100)</f>
        <v>0.64726466707803465</v>
      </c>
      <c r="G330" s="60">
        <f t="shared" si="3"/>
        <v>74.42008424341013</v>
      </c>
      <c r="H330" s="60">
        <f t="shared" si="4"/>
        <v>4.7170169402268494</v>
      </c>
      <c r="I330" s="60">
        <f>H330*(Bonds!Z320/100)*(1/(1+(Bonds!F320/100)))</f>
        <v>2.16974100286419E-3</v>
      </c>
      <c r="J330" s="60">
        <f>-H330*Bonds!$AS$8</f>
        <v>-0.73857900329157633</v>
      </c>
      <c r="K330" s="60">
        <f t="shared" si="5"/>
        <v>-2.3355918823783797</v>
      </c>
    </row>
    <row r="331" spans="1:11">
      <c r="A331" s="193">
        <v>42670</v>
      </c>
      <c r="B331" s="7">
        <f>EXP(-1*B$9*'Yield curve'!B324/100)</f>
        <v>0.91475409359116999</v>
      </c>
      <c r="C331" s="7">
        <f>EXP(-1*C$9*'Yield curve'!C324/100)</f>
        <v>0.84063308365021072</v>
      </c>
      <c r="D331" s="7">
        <f>EXP(-1*D$9*'Yield curve'!D324/100)</f>
        <v>0.7709744845001153</v>
      </c>
      <c r="E331" s="7">
        <f>EXP(-1*E$9*'Yield curve'!E324/100)</f>
        <v>0.70722953870511207</v>
      </c>
      <c r="F331" s="60">
        <f>EXP(-1*F$9*'Yield curve'!F324/100)</f>
        <v>0.64888485313445343</v>
      </c>
      <c r="G331" s="60">
        <f t="shared" si="3"/>
        <v>74.594675447398004</v>
      </c>
      <c r="H331" s="60">
        <f t="shared" si="4"/>
        <v>4.7174699774997579</v>
      </c>
      <c r="I331" s="60">
        <f>H331*(Bonds!Z321/100)*(1/(1+(Bonds!F321/100)))</f>
        <v>1.7367583902438532E-3</v>
      </c>
      <c r="J331" s="60">
        <f>-H331*Bonds!$AS$8</f>
        <v>-0.73864993876238738</v>
      </c>
      <c r="K331" s="60">
        <f t="shared" si="5"/>
        <v>-2.3358162000330394</v>
      </c>
    </row>
    <row r="332" spans="1:11">
      <c r="A332" s="193">
        <v>42669</v>
      </c>
      <c r="B332" s="7">
        <f>EXP(-1*B$9*'Yield curve'!B325/100)</f>
        <v>0.91502856098729823</v>
      </c>
      <c r="C332" s="7">
        <f>EXP(-1*C$9*'Yield curve'!C325/100)</f>
        <v>0.84063308365021072</v>
      </c>
      <c r="D332" s="7">
        <f>EXP(-1*D$9*'Yield curve'!D325/100)</f>
        <v>0.77120581154278678</v>
      </c>
      <c r="E332" s="7">
        <f>EXP(-1*E$9*'Yield curve'!E325/100)</f>
        <v>0.7079371219764875</v>
      </c>
      <c r="F332" s="60">
        <f>EXP(-1*F$9*'Yield curve'!F325/100)</f>
        <v>0.6501839214760412</v>
      </c>
      <c r="G332" s="60">
        <f t="shared" si="3"/>
        <v>74.730863396686175</v>
      </c>
      <c r="H332" s="60">
        <f t="shared" si="4"/>
        <v>4.7179089784095884</v>
      </c>
      <c r="I332" s="60">
        <f>H332*(Bonds!Z322/100)*(1/(1+(Bonds!F322/100)))</f>
        <v>2.6063395516487363E-3</v>
      </c>
      <c r="J332" s="60">
        <f>-H332*Bonds!$AS$8</f>
        <v>-0.73871867645371547</v>
      </c>
      <c r="K332" s="60">
        <f t="shared" si="5"/>
        <v>-2.3360335676987374</v>
      </c>
    </row>
    <row r="333" spans="1:11">
      <c r="A333" s="193">
        <v>42668</v>
      </c>
      <c r="B333" s="7">
        <f>EXP(-1*B$9*'Yield curve'!B326/100)</f>
        <v>0.9143882651243046</v>
      </c>
      <c r="C333" s="7">
        <f>EXP(-1*C$9*'Yield curve'!C326/100)</f>
        <v>0.84147413719054331</v>
      </c>
      <c r="D333" s="7">
        <f>EXP(-1*D$9*'Yield curve'!D326/100)</f>
        <v>0.77282704544682257</v>
      </c>
      <c r="E333" s="7">
        <f>EXP(-1*E$9*'Yield curve'!E326/100)</f>
        <v>0.70978015339623113</v>
      </c>
      <c r="F333" s="60">
        <f>EXP(-1*F$9*'Yield curve'!F326/100)</f>
        <v>0.65213740199613923</v>
      </c>
      <c r="G333" s="60">
        <f t="shared" si="3"/>
        <v>74.940257707499029</v>
      </c>
      <c r="H333" s="60">
        <f t="shared" si="4"/>
        <v>4.7185287996576228</v>
      </c>
      <c r="I333" s="60">
        <f>H333*(Bonds!Z323/100)*(1/(1+(Bonds!F323/100)))</f>
        <v>0</v>
      </c>
      <c r="J333" s="60">
        <f>-H333*Bonds!$AS$8</f>
        <v>-0.7388157265524099</v>
      </c>
      <c r="K333" s="60">
        <f t="shared" si="5"/>
        <v>-2.3363404670577559</v>
      </c>
    </row>
    <row r="334" spans="1:11">
      <c r="A334" s="193">
        <v>42667</v>
      </c>
      <c r="B334" s="7">
        <f>EXP(-1*B$9*'Yield curve'!B327/100)</f>
        <v>0.91420540575782594</v>
      </c>
      <c r="C334" s="7">
        <f>EXP(-1*C$9*'Yield curve'!C327/100)</f>
        <v>0.84130585919146594</v>
      </c>
      <c r="D334" s="7">
        <f>EXP(-1*D$9*'Yield curve'!D327/100)</f>
        <v>0.77259523210692804</v>
      </c>
      <c r="E334" s="7">
        <f>EXP(-1*E$9*'Yield curve'!E327/100)</f>
        <v>0.70963821156020868</v>
      </c>
      <c r="F334" s="60">
        <f>EXP(-1*F$9*'Yield curve'!F327/100)</f>
        <v>0.65213740199613923</v>
      </c>
      <c r="G334" s="60">
        <f t="shared" si="3"/>
        <v>74.938445476145347</v>
      </c>
      <c r="H334" s="60">
        <f t="shared" si="4"/>
        <v>4.7185834379542539</v>
      </c>
      <c r="I334" s="60">
        <f>H334*(Bonds!Z324/100)*(1/(1+(Bonds!F324/100)))</f>
        <v>4.3469216379133963E-4</v>
      </c>
      <c r="J334" s="60">
        <f>-H334*Bonds!$AS$8</f>
        <v>-0.73882428168358261</v>
      </c>
      <c r="K334" s="60">
        <f t="shared" si="5"/>
        <v>-2.3363675207579435</v>
      </c>
    </row>
    <row r="335" spans="1:11">
      <c r="A335" s="193">
        <v>42664</v>
      </c>
      <c r="B335" s="7">
        <f>EXP(-1*B$9*'Yield curve'!B328/100)</f>
        <v>0.91365704703843775</v>
      </c>
      <c r="C335" s="7">
        <f>EXP(-1*C$9*'Yield curve'!C328/100)</f>
        <v>0.84029689765843141</v>
      </c>
      <c r="D335" s="7">
        <f>EXP(-1*D$9*'Yield curve'!D328/100)</f>
        <v>0.77213181400699638</v>
      </c>
      <c r="E335" s="7">
        <f>EXP(-1*E$9*'Yield curve'!E328/100)</f>
        <v>0.70949629810971471</v>
      </c>
      <c r="F335" s="60">
        <f>EXP(-1*F$9*'Yield curve'!F328/100)</f>
        <v>0.65246355222790053</v>
      </c>
      <c r="G335" s="60">
        <f t="shared" si="3"/>
        <v>74.966469245393753</v>
      </c>
      <c r="H335" s="60">
        <f t="shared" si="4"/>
        <v>4.7188983657593457</v>
      </c>
      <c r="I335" s="60">
        <f>H335*(Bonds!Z325/100)*(1/(1+(Bonds!F325/100)))</f>
        <v>-2.6085673663678189E-3</v>
      </c>
      <c r="J335" s="60">
        <f>-H335*Bonds!$AS$8</f>
        <v>-0.73887359231090088</v>
      </c>
      <c r="K335" s="60">
        <f t="shared" si="5"/>
        <v>-2.3365234546531206</v>
      </c>
    </row>
    <row r="336" spans="1:11">
      <c r="A336" s="193">
        <v>42663</v>
      </c>
      <c r="B336" s="7">
        <f>EXP(-1*B$9*'Yield curve'!B329/100)</f>
        <v>0.91393118527122819</v>
      </c>
      <c r="C336" s="7">
        <f>EXP(-1*C$9*'Yield curve'!C329/100)</f>
        <v>0.84063308365021072</v>
      </c>
      <c r="D336" s="7">
        <f>EXP(-1*D$9*'Yield curve'!D329/100)</f>
        <v>0.77166867387452609</v>
      </c>
      <c r="E336" s="7">
        <f>EXP(-1*E$9*'Yield curve'!E329/100)</f>
        <v>0.70836201170384494</v>
      </c>
      <c r="F336" s="60">
        <f>EXP(-1*F$9*'Yield curve'!F329/100)</f>
        <v>0.65050909472331653</v>
      </c>
      <c r="G336" s="60">
        <f t="shared" si="3"/>
        <v>74.763669595389473</v>
      </c>
      <c r="H336" s="60">
        <f t="shared" si="4"/>
        <v>4.7181343760576899</v>
      </c>
      <c r="I336" s="60">
        <f>H336*(Bonds!Z326/100)*(1/(1+(Bonds!F326/100)))</f>
        <v>8.6890135838997963E-4</v>
      </c>
      <c r="J336" s="60">
        <f>-H336*Bonds!$AS$8</f>
        <v>-0.73875396866749987</v>
      </c>
      <c r="K336" s="60">
        <f t="shared" si="5"/>
        <v>-2.3361451714779657</v>
      </c>
    </row>
    <row r="337" spans="1:11">
      <c r="A337" s="193">
        <v>42662</v>
      </c>
      <c r="B337" s="7">
        <f>EXP(-1*B$9*'Yield curve'!B330/100)</f>
        <v>0.91383979672220472</v>
      </c>
      <c r="C337" s="7">
        <f>EXP(-1*C$9*'Yield curve'!C330/100)</f>
        <v>0.8404649738450215</v>
      </c>
      <c r="D337" s="7">
        <f>EXP(-1*D$9*'Yield curve'!D330/100)</f>
        <v>0.7719002092052516</v>
      </c>
      <c r="E337" s="7">
        <f>EXP(-1*E$9*'Yield curve'!E330/100)</f>
        <v>0.70878715644153423</v>
      </c>
      <c r="F337" s="60">
        <f>EXP(-1*F$9*'Yield curve'!F330/100)</f>
        <v>0.65115992918103249</v>
      </c>
      <c r="G337" s="60">
        <f t="shared" si="3"/>
        <v>74.831373081590868</v>
      </c>
      <c r="H337" s="60">
        <f t="shared" si="4"/>
        <v>4.7183887807963529</v>
      </c>
      <c r="I337" s="60">
        <f>H337*(Bonds!Z327/100)*(1/(1+(Bonds!F327/100)))</f>
        <v>-5.2146496011747888E-3</v>
      </c>
      <c r="J337" s="60">
        <f>-H337*Bonds!$AS$8</f>
        <v>-0.73879380274074902</v>
      </c>
      <c r="K337" s="60">
        <f t="shared" si="5"/>
        <v>-2.3362711378779153</v>
      </c>
    </row>
    <row r="338" spans="1:11">
      <c r="A338" s="193">
        <v>42661</v>
      </c>
      <c r="B338" s="7">
        <f>EXP(-1*B$9*'Yield curve'!B331/100)</f>
        <v>0.91338299103478227</v>
      </c>
      <c r="C338" s="7">
        <f>EXP(-1*C$9*'Yield curve'!C331/100)</f>
        <v>0.83878572370721927</v>
      </c>
      <c r="D338" s="7">
        <f>EXP(-1*D$9*'Yield curve'!D331/100)</f>
        <v>0.76912636436857051</v>
      </c>
      <c r="E338" s="7">
        <f>EXP(-1*E$9*'Yield curve'!E331/100)</f>
        <v>0.70539313026995443</v>
      </c>
      <c r="F338" s="60">
        <f>EXP(-1*F$9*'Yield curve'!F331/100)</f>
        <v>0.64726466707803465</v>
      </c>
      <c r="G338" s="60">
        <f t="shared" si="3"/>
        <v>74.411348898949882</v>
      </c>
      <c r="H338" s="60">
        <f t="shared" si="4"/>
        <v>4.717330248720077</v>
      </c>
      <c r="I338" s="60">
        <f>H338*(Bonds!Z328/100)*(1/(1+(Bonds!F328/100)))</f>
        <v>0</v>
      </c>
      <c r="J338" s="60">
        <f>-H338*Bonds!$AS$8</f>
        <v>-0.73862806037099393</v>
      </c>
      <c r="K338" s="60">
        <f t="shared" si="5"/>
        <v>-2.3357470144846952</v>
      </c>
    </row>
    <row r="339" spans="1:11">
      <c r="A339" s="193">
        <v>42660</v>
      </c>
      <c r="B339" s="7">
        <f>EXP(-1*B$9*'Yield curve'!B332/100)</f>
        <v>0.91338299103478227</v>
      </c>
      <c r="C339" s="7">
        <f>EXP(-1*C$9*'Yield curve'!C332/100)</f>
        <v>0.83928914615307471</v>
      </c>
      <c r="D339" s="7">
        <f>EXP(-1*D$9*'Yield curve'!D332/100)</f>
        <v>0.76958797865762996</v>
      </c>
      <c r="E339" s="7">
        <f>EXP(-1*E$9*'Yield curve'!E332/100)</f>
        <v>0.7056753439610377</v>
      </c>
      <c r="F339" s="60">
        <f>EXP(-1*F$9*'Yield curve'!F332/100)</f>
        <v>0.64726466707803465</v>
      </c>
      <c r="G339" s="60">
        <f t="shared" si="3"/>
        <v>74.414467025014872</v>
      </c>
      <c r="H339" s="60">
        <f t="shared" si="4"/>
        <v>4.7172508572477758</v>
      </c>
      <c r="I339" s="60">
        <f>H339*(Bonds!Z329/100)*(1/(1+(Bonds!F329/100)))</f>
        <v>6.5095458011698217E-3</v>
      </c>
      <c r="J339" s="60">
        <f>-H339*Bonds!$AS$8</f>
        <v>-0.73861562944797099</v>
      </c>
      <c r="K339" s="60">
        <f t="shared" si="5"/>
        <v>-2.3357077044545247</v>
      </c>
    </row>
    <row r="340" spans="1:11">
      <c r="A340" s="193">
        <v>42657</v>
      </c>
      <c r="B340" s="7">
        <f>EXP(-1*B$9*'Yield curve'!B333/100)</f>
        <v>0.91356568590186693</v>
      </c>
      <c r="C340" s="7">
        <f>EXP(-1*C$9*'Yield curve'!C333/100)</f>
        <v>0.84080122708072336</v>
      </c>
      <c r="D340" s="7">
        <f>EXP(-1*D$9*'Yield curve'!D333/100)</f>
        <v>0.77259523210692804</v>
      </c>
      <c r="E340" s="7">
        <f>EXP(-1*E$9*'Yield curve'!E333/100)</f>
        <v>0.70963821156020868</v>
      </c>
      <c r="F340" s="60">
        <f>EXP(-1*F$9*'Yield curve'!F333/100)</f>
        <v>0.65213740199613923</v>
      </c>
      <c r="G340" s="60">
        <f t="shared" si="3"/>
        <v>74.935584596228594</v>
      </c>
      <c r="H340" s="60">
        <f t="shared" si="4"/>
        <v>4.7187085699653011</v>
      </c>
      <c r="I340" s="60">
        <f>H340*(Bonds!Z330/100)*(1/(1+(Bonds!F330/100)))</f>
        <v>-2.1735184569162606E-3</v>
      </c>
      <c r="J340" s="60">
        <f>-H340*Bonds!$AS$8</f>
        <v>-0.73884387454855849</v>
      </c>
      <c r="K340" s="60">
        <f t="shared" si="5"/>
        <v>-2.3364294788371551</v>
      </c>
    </row>
    <row r="341" spans="1:11">
      <c r="A341" s="193">
        <v>42656</v>
      </c>
      <c r="B341" s="7">
        <f>EXP(-1*B$9*'Yield curve'!B334/100)</f>
        <v>0.91356568590186693</v>
      </c>
      <c r="C341" s="7">
        <f>EXP(-1*C$9*'Yield curve'!C334/100)</f>
        <v>0.83996084611415756</v>
      </c>
      <c r="D341" s="7">
        <f>EXP(-1*D$9*'Yield curve'!D334/100)</f>
        <v>0.77120581154278678</v>
      </c>
      <c r="E341" s="7">
        <f>EXP(-1*E$9*'Yield curve'!E334/100)</f>
        <v>0.70807872356056922</v>
      </c>
      <c r="F341" s="60">
        <f>EXP(-1*F$9*'Yield curve'!F334/100)</f>
        <v>0.65050909472331653</v>
      </c>
      <c r="G341" s="60">
        <f t="shared" si="3"/>
        <v>74.759209876938399</v>
      </c>
      <c r="H341" s="60">
        <f t="shared" si="4"/>
        <v>4.7182743222385595</v>
      </c>
      <c r="I341" s="60">
        <f>H341*(Bonds!Z331/100)*(1/(1+(Bonds!F331/100)))</f>
        <v>3.0412449590856397E-3</v>
      </c>
      <c r="J341" s="60">
        <f>-H341*Bonds!$AS$8</f>
        <v>-0.73877588109904102</v>
      </c>
      <c r="K341" s="60">
        <f t="shared" si="5"/>
        <v>-2.3362144646707086</v>
      </c>
    </row>
    <row r="342" spans="1:11">
      <c r="A342" s="193">
        <v>42655</v>
      </c>
      <c r="B342" s="7">
        <f>EXP(-1*B$9*'Yield curve'!B335/100)</f>
        <v>0.9134743339009529</v>
      </c>
      <c r="C342" s="7">
        <f>EXP(-1*C$9*'Yield curve'!C335/100)</f>
        <v>0.83979287074303177</v>
      </c>
      <c r="D342" s="7">
        <f>EXP(-1*D$9*'Yield curve'!D335/100)</f>
        <v>0.7719002092052516</v>
      </c>
      <c r="E342" s="7">
        <f>EXP(-1*E$9*'Yield curve'!E335/100)</f>
        <v>0.70949629810971471</v>
      </c>
      <c r="F342" s="60">
        <f>EXP(-1*F$9*'Yield curve'!F335/100)</f>
        <v>0.65278986557555319</v>
      </c>
      <c r="G342" s="60">
        <f t="shared" si="3"/>
        <v>74.99762050139158</v>
      </c>
      <c r="H342" s="60">
        <f t="shared" si="4"/>
        <v>4.7191053326752952</v>
      </c>
      <c r="I342" s="60">
        <f>H342*(Bonds!Z332/100)*(1/(1+(Bonds!F332/100)))</f>
        <v>-4.348203568299267E-4</v>
      </c>
      <c r="J342" s="60">
        <f>-H342*Bonds!$AS$8</f>
        <v>-0.73890599868561468</v>
      </c>
      <c r="K342" s="60">
        <f t="shared" si="5"/>
        <v>-2.3366259326079253</v>
      </c>
    </row>
    <row r="343" spans="1:11">
      <c r="A343" s="193">
        <v>42654</v>
      </c>
      <c r="B343" s="7">
        <f>EXP(-1*B$9*'Yield curve'!B336/100)</f>
        <v>0.9134743339009529</v>
      </c>
      <c r="C343" s="7">
        <f>EXP(-1*C$9*'Yield curve'!C336/100)</f>
        <v>0.83996084611415756</v>
      </c>
      <c r="D343" s="7">
        <f>EXP(-1*D$9*'Yield curve'!D336/100)</f>
        <v>0.77166867387452609</v>
      </c>
      <c r="E343" s="7">
        <f>EXP(-1*E$9*'Yield curve'!E336/100)</f>
        <v>0.70921255634260749</v>
      </c>
      <c r="F343" s="60">
        <f>EXP(-1*F$9*'Yield curve'!F336/100)</f>
        <v>0.65246355222790053</v>
      </c>
      <c r="G343" s="60">
        <f t="shared" si="3"/>
        <v>74.963305128940405</v>
      </c>
      <c r="H343" s="60">
        <f t="shared" si="4"/>
        <v>4.718984849869404</v>
      </c>
      <c r="I343" s="60">
        <f>H343*(Bonds!Z333/100)*(1/(1+(Bonds!F333/100)))</f>
        <v>2.6086151740571054E-3</v>
      </c>
      <c r="J343" s="60">
        <f>-H343*Bonds!$AS$8</f>
        <v>-0.73888713378183823</v>
      </c>
      <c r="K343" s="60">
        <f t="shared" si="5"/>
        <v>-2.3365662765441519</v>
      </c>
    </row>
    <row r="344" spans="1:11">
      <c r="A344" s="193">
        <v>42653</v>
      </c>
      <c r="B344" s="7">
        <f>EXP(-1*B$9*'Yield curve'!B337/100)</f>
        <v>0.91356568590186693</v>
      </c>
      <c r="C344" s="7">
        <f>EXP(-1*C$9*'Yield curve'!C337/100)</f>
        <v>0.84096940414328514</v>
      </c>
      <c r="D344" s="7">
        <f>EXP(-1*D$9*'Yield curve'!D337/100)</f>
        <v>0.77329088081078479</v>
      </c>
      <c r="E344" s="7">
        <f>EXP(-1*E$9*'Yield curve'!E337/100)</f>
        <v>0.71105890820640971</v>
      </c>
      <c r="F344" s="60">
        <f>EXP(-1*F$9*'Yield curve'!F337/100)</f>
        <v>0.65442388190885858</v>
      </c>
      <c r="G344" s="60">
        <f t="shared" si="3"/>
        <v>75.175660093313866</v>
      </c>
      <c r="H344" s="60">
        <f t="shared" si="4"/>
        <v>4.7194965892086822</v>
      </c>
      <c r="I344" s="60">
        <f>H344*(Bonds!Z334/100)*(1/(1+(Bonds!F334/100)))</f>
        <v>1.7402273559029467E-3</v>
      </c>
      <c r="J344" s="60">
        <f>-H344*Bonds!$AS$8</f>
        <v>-0.73896726067897234</v>
      </c>
      <c r="K344" s="60">
        <f t="shared" si="5"/>
        <v>-2.3368196600409377</v>
      </c>
    </row>
    <row r="345" spans="1:11">
      <c r="A345" s="193">
        <v>42650</v>
      </c>
      <c r="B345" s="7">
        <f>EXP(-1*B$9*'Yield curve'!B338/100)</f>
        <v>0.91356568590186693</v>
      </c>
      <c r="C345" s="7">
        <f>EXP(-1*C$9*'Yield curve'!C338/100)</f>
        <v>0.84147413719054331</v>
      </c>
      <c r="D345" s="7">
        <f>EXP(-1*D$9*'Yield curve'!D338/100)</f>
        <v>0.7742193868599665</v>
      </c>
      <c r="E345" s="7">
        <f>EXP(-1*E$9*'Yield curve'!E338/100)</f>
        <v>0.71219751310055301</v>
      </c>
      <c r="F345" s="60">
        <f>EXP(-1*F$9*'Yield curve'!F338/100)</f>
        <v>0.65573403939344177</v>
      </c>
      <c r="G345" s="60">
        <f t="shared" si="3"/>
        <v>75.316380845460117</v>
      </c>
      <c r="H345" s="60">
        <f t="shared" si="4"/>
        <v>4.7198709846628173</v>
      </c>
      <c r="I345" s="60">
        <f>H345*(Bonds!Z335/100)*(1/(1+(Bonds!F335/100)))</f>
        <v>1.7410073716941042E-3</v>
      </c>
      <c r="J345" s="60">
        <f>-H345*Bonds!$AS$8</f>
        <v>-0.7390258826056807</v>
      </c>
      <c r="K345" s="60">
        <f t="shared" si="5"/>
        <v>-2.3370050388501635</v>
      </c>
    </row>
    <row r="346" spans="1:11">
      <c r="A346" s="193">
        <v>42649</v>
      </c>
      <c r="B346" s="7">
        <f>EXP(-1*B$9*'Yield curve'!B339/100)</f>
        <v>0.91320033270301726</v>
      </c>
      <c r="C346" s="7">
        <f>EXP(-1*C$9*'Yield curve'!C339/100)</f>
        <v>0.84080122708072336</v>
      </c>
      <c r="D346" s="7">
        <f>EXP(-1*D$9*'Yield curve'!D339/100)</f>
        <v>0.7742193868599665</v>
      </c>
      <c r="E346" s="7">
        <f>EXP(-1*E$9*'Yield curve'!E339/100)</f>
        <v>0.7127674990750239</v>
      </c>
      <c r="F346" s="60">
        <f>EXP(-1*F$9*'Yield curve'!F339/100)</f>
        <v>0.65704681981505675</v>
      </c>
      <c r="G346" s="60">
        <f t="shared" si="3"/>
        <v>75.449770145340153</v>
      </c>
      <c r="H346" s="60">
        <f t="shared" si="4"/>
        <v>4.7204626578517734</v>
      </c>
      <c r="I346" s="60">
        <f>H346*(Bonds!Z336/100)*(1/(1+(Bonds!F336/100)))</f>
        <v>2.1773351742859037E-3</v>
      </c>
      <c r="J346" s="60">
        <f>-H346*Bonds!$AS$8</f>
        <v>-0.73911852534996403</v>
      </c>
      <c r="K346" s="60">
        <f t="shared" si="5"/>
        <v>-2.3372980009307875</v>
      </c>
    </row>
    <row r="347" spans="1:11">
      <c r="A347" s="193">
        <v>42648</v>
      </c>
      <c r="B347" s="7">
        <f>EXP(-1*B$9*'Yield curve'!B340/100)</f>
        <v>0.91383979672220472</v>
      </c>
      <c r="C347" s="7">
        <f>EXP(-1*C$9*'Yield curve'!C340/100)</f>
        <v>0.84164244884858619</v>
      </c>
      <c r="D347" s="7">
        <f>EXP(-1*D$9*'Yield curve'!D340/100)</f>
        <v>0.77538158737272833</v>
      </c>
      <c r="E347" s="7">
        <f>EXP(-1*E$9*'Yield curve'!E340/100)</f>
        <v>0.71419446055900415</v>
      </c>
      <c r="F347" s="60">
        <f>EXP(-1*F$9*'Yield curve'!F340/100)</f>
        <v>0.65869149184803577</v>
      </c>
      <c r="G347" s="60">
        <f t="shared" si="3"/>
        <v>75.628523648179979</v>
      </c>
      <c r="H347" s="60">
        <f t="shared" si="4"/>
        <v>4.7208313820845591</v>
      </c>
      <c r="I347" s="60">
        <f>H347*(Bonds!Z337/100)*(1/(1+(Bonds!F337/100)))</f>
        <v>3.9213181761662179E-3</v>
      </c>
      <c r="J347" s="60">
        <f>-H347*Bonds!$AS$8</f>
        <v>-0.73917625929067088</v>
      </c>
      <c r="K347" s="60">
        <f t="shared" si="5"/>
        <v>-2.3374805716817182</v>
      </c>
    </row>
    <row r="348" spans="1:11">
      <c r="A348" s="193">
        <v>42647</v>
      </c>
      <c r="B348" s="7">
        <f>EXP(-1*B$9*'Yield curve'!B341/100)</f>
        <v>0.91411398978812475</v>
      </c>
      <c r="C348" s="7">
        <f>EXP(-1*C$9*'Yield curve'!C341/100)</f>
        <v>0.84315876953572544</v>
      </c>
      <c r="D348" s="7">
        <f>EXP(-1*D$9*'Yield curve'!D341/100)</f>
        <v>0.77771122484382538</v>
      </c>
      <c r="E348" s="7">
        <f>EXP(-1*E$9*'Yield curve'!E341/100)</f>
        <v>0.71691356253088967</v>
      </c>
      <c r="F348" s="60">
        <f>EXP(-1*F$9*'Yield curve'!F341/100)</f>
        <v>0.66166228282784834</v>
      </c>
      <c r="G348" s="60">
        <f t="shared" si="3"/>
        <v>75.950127856600858</v>
      </c>
      <c r="H348" s="60">
        <f t="shared" si="4"/>
        <v>4.7215847912742159</v>
      </c>
      <c r="I348" s="60">
        <f>H348*(Bonds!Z338/100)*(1/(1+(Bonds!F338/100)))</f>
        <v>8.7226765033698785E-4</v>
      </c>
      <c r="J348" s="60">
        <f>-H348*Bonds!$AS$8</f>
        <v>-0.73929422626331875</v>
      </c>
      <c r="K348" s="60">
        <f t="shared" si="5"/>
        <v>-2.3378536160039602</v>
      </c>
    </row>
    <row r="349" spans="1:11">
      <c r="A349" s="193">
        <v>42646</v>
      </c>
      <c r="B349" s="7">
        <f>EXP(-1*B$9*'Yield curve'!B342/100)</f>
        <v>0.9143882651243046</v>
      </c>
      <c r="C349" s="7">
        <f>EXP(-1*C$9*'Yield curve'!C342/100)</f>
        <v>0.84349610050523594</v>
      </c>
      <c r="D349" s="7">
        <f>EXP(-1*D$9*'Yield curve'!D342/100)</f>
        <v>0.77817799159475398</v>
      </c>
      <c r="E349" s="7">
        <f>EXP(-1*E$9*'Yield curve'!E342/100)</f>
        <v>0.71748732285444328</v>
      </c>
      <c r="F349" s="60">
        <f>EXP(-1*F$9*'Yield curve'!F342/100)</f>
        <v>0.66232427605212219</v>
      </c>
      <c r="G349" s="60">
        <f t="shared" si="3"/>
        <v>76.022112495539361</v>
      </c>
      <c r="H349" s="60">
        <f t="shared" si="4"/>
        <v>4.721729494541691</v>
      </c>
      <c r="I349" s="60">
        <f>H349*(Bonds!Z339/100)*(1/(1+(Bonds!F339/100)))</f>
        <v>-4.3622778035307414E-3</v>
      </c>
      <c r="J349" s="60">
        <f>-H349*Bonds!$AS$8</f>
        <v>-0.73931688354787362</v>
      </c>
      <c r="K349" s="60">
        <f t="shared" si="5"/>
        <v>-2.3379252646287481</v>
      </c>
    </row>
    <row r="350" spans="1:11">
      <c r="A350" s="193">
        <v>42643</v>
      </c>
      <c r="B350" s="7">
        <f>EXP(-1*B$9*'Yield curve'!B343/100)</f>
        <v>0.91429683086958102</v>
      </c>
      <c r="C350" s="7">
        <f>EXP(-1*C$9*'Yield curve'!C343/100)</f>
        <v>0.84231603220508311</v>
      </c>
      <c r="D350" s="7">
        <f>EXP(-1*D$9*'Yield curve'!D343/100)</f>
        <v>0.77584695592175568</v>
      </c>
      <c r="E350" s="7">
        <f>EXP(-1*E$9*'Yield curve'!E343/100)</f>
        <v>0.71462310581605726</v>
      </c>
      <c r="F350" s="60">
        <f>EXP(-1*F$9*'Yield curve'!F343/100)</f>
        <v>0.6590209199441206</v>
      </c>
      <c r="G350" s="60">
        <f t="shared" si="3"/>
        <v>75.667351606303541</v>
      </c>
      <c r="H350" s="60">
        <f t="shared" si="4"/>
        <v>4.7208025569032479</v>
      </c>
      <c r="I350" s="60">
        <f>H350*(Bonds!Z340/100)*(1/(1+(Bonds!F340/100)))</f>
        <v>4.3573957512489821E-4</v>
      </c>
      <c r="J350" s="60">
        <f>-H350*Bonds!$AS$8</f>
        <v>-0.73917174591411272</v>
      </c>
      <c r="K350" s="60">
        <f t="shared" si="5"/>
        <v>-2.3374662991318562</v>
      </c>
    </row>
    <row r="351" spans="1:11">
      <c r="A351" s="193">
        <v>42642</v>
      </c>
      <c r="B351" s="7">
        <f>EXP(-1*B$9*'Yield curve'!B344/100)</f>
        <v>0.91402258295956351</v>
      </c>
      <c r="C351" s="7">
        <f>EXP(-1*C$9*'Yield curve'!C344/100)</f>
        <v>0.84197917316849991</v>
      </c>
      <c r="D351" s="7">
        <f>EXP(-1*D$9*'Yield curve'!D344/100)</f>
        <v>0.77584695592175568</v>
      </c>
      <c r="E351" s="7">
        <f>EXP(-1*E$9*'Yield curve'!E344/100)</f>
        <v>0.71476604473063554</v>
      </c>
      <c r="F351" s="60">
        <f>EXP(-1*F$9*'Yield curve'!F344/100)</f>
        <v>0.6593505127954391</v>
      </c>
      <c r="G351" s="60">
        <f t="shared" si="3"/>
        <v>75.699964453483645</v>
      </c>
      <c r="H351" s="60">
        <f t="shared" si="4"/>
        <v>4.720987722091027</v>
      </c>
      <c r="I351" s="60">
        <f>H351*(Bonds!Z341/100)*(1/(1+(Bonds!F341/100)))</f>
        <v>-1.743187564697102E-3</v>
      </c>
      <c r="J351" s="60">
        <f>-H351*Bonds!$AS$8</f>
        <v>-0.7392007386274243</v>
      </c>
      <c r="K351" s="60">
        <f t="shared" si="5"/>
        <v>-2.3375579821414694</v>
      </c>
    </row>
    <row r="352" spans="1:11">
      <c r="A352" s="193">
        <v>42641</v>
      </c>
      <c r="B352" s="7">
        <f>EXP(-1*B$9*'Yield curve'!B345/100)</f>
        <v>0.91329165730244144</v>
      </c>
      <c r="C352" s="7">
        <f>EXP(-1*C$9*'Yield curve'!C345/100)</f>
        <v>0.84080122708072336</v>
      </c>
      <c r="D352" s="7">
        <f>EXP(-1*D$9*'Yield curve'!D345/100)</f>
        <v>0.77445168751938109</v>
      </c>
      <c r="E352" s="7">
        <f>EXP(-1*E$9*'Yield curve'!E345/100)</f>
        <v>0.7133379412207187</v>
      </c>
      <c r="F352" s="60">
        <f>EXP(-1*F$9*'Yield curve'!F345/100)</f>
        <v>0.65803312959217919</v>
      </c>
      <c r="G352" s="60">
        <f t="shared" si="3"/>
        <v>75.553102066006531</v>
      </c>
      <c r="H352" s="60">
        <f t="shared" si="4"/>
        <v>4.7207986371181763</v>
      </c>
      <c r="I352" s="60">
        <f>H352*(Bonds!Z342/100)*(1/(1+(Bonds!F342/100)))</f>
        <v>-1.7424743516169738E-3</v>
      </c>
      <c r="J352" s="60">
        <f>-H352*Bonds!$AS$8</f>
        <v>-0.7391711321637302</v>
      </c>
      <c r="K352" s="60">
        <f t="shared" si="5"/>
        <v>-2.3374643582827326</v>
      </c>
    </row>
    <row r="353" spans="1:11">
      <c r="A353" s="193">
        <v>42640</v>
      </c>
      <c r="B353" s="7">
        <f>EXP(-1*B$9*'Yield curve'!B346/100)</f>
        <v>0.91283512561622293</v>
      </c>
      <c r="C353" s="7">
        <f>EXP(-1*C$9*'Yield curve'!C346/100)</f>
        <v>0.84012885508371737</v>
      </c>
      <c r="D353" s="7">
        <f>EXP(-1*D$9*'Yield curve'!D346/100)</f>
        <v>0.77375499455947239</v>
      </c>
      <c r="E353" s="7">
        <f>EXP(-1*E$9*'Yield curve'!E346/100)</f>
        <v>0.71233996684807299</v>
      </c>
      <c r="F353" s="60">
        <f>EXP(-1*F$9*'Yield curve'!F346/100)</f>
        <v>0.65671837852231496</v>
      </c>
      <c r="G353" s="60">
        <f t="shared" si="3"/>
        <v>75.411281153806001</v>
      </c>
      <c r="H353" s="60">
        <f t="shared" si="4"/>
        <v>4.7204802486220085</v>
      </c>
      <c r="I353" s="60">
        <f>H353*(Bonds!Z343/100)*(1/(1+(Bonds!F343/100)))</f>
        <v>1.3062854668264665E-3</v>
      </c>
      <c r="J353" s="60">
        <f>-H353*Bonds!$AS$8</f>
        <v>-0.73912127966984709</v>
      </c>
      <c r="K353" s="60">
        <f t="shared" si="5"/>
        <v>-2.3373067108550223</v>
      </c>
    </row>
    <row r="354" spans="1:11">
      <c r="A354" s="193">
        <v>42639</v>
      </c>
      <c r="B354" s="7">
        <f>EXP(-1*B$9*'Yield curve'!B347/100)</f>
        <v>0.91301771089926576</v>
      </c>
      <c r="C354" s="7">
        <f>EXP(-1*C$9*'Yield curve'!C347/100)</f>
        <v>0.8404649738450215</v>
      </c>
      <c r="D354" s="7">
        <f>EXP(-1*D$9*'Yield curve'!D347/100)</f>
        <v>0.77398715588029721</v>
      </c>
      <c r="E354" s="7">
        <f>EXP(-1*E$9*'Yield curve'!E347/100)</f>
        <v>0.71291006683113933</v>
      </c>
      <c r="F354" s="60">
        <f>EXP(-1*F$9*'Yield curve'!F347/100)</f>
        <v>0.65770419526781687</v>
      </c>
      <c r="G354" s="60">
        <f t="shared" si="3"/>
        <v>75.515629783590541</v>
      </c>
      <c r="H354" s="60">
        <f t="shared" si="4"/>
        <v>4.7207746870450968</v>
      </c>
      <c r="I354" s="60">
        <f>H354*(Bonds!Z344/100)*(1/(1+(Bonds!F344/100)))</f>
        <v>1.3067285533434052E-3</v>
      </c>
      <c r="J354" s="60">
        <f>-H354*Bonds!$AS$8</f>
        <v>-0.73916738211972399</v>
      </c>
      <c r="K354" s="60">
        <f t="shared" si="5"/>
        <v>-2.3374524996023474</v>
      </c>
    </row>
    <row r="355" spans="1:11">
      <c r="A355" s="193">
        <v>42636</v>
      </c>
      <c r="B355" s="7">
        <f>EXP(-1*B$9*'Yield curve'!B348/100)</f>
        <v>0.91310901723559645</v>
      </c>
      <c r="C355" s="7">
        <f>EXP(-1*C$9*'Yield curve'!C348/100)</f>
        <v>0.84130585919146594</v>
      </c>
      <c r="D355" s="7">
        <f>EXP(-1*D$9*'Yield curve'!D348/100)</f>
        <v>0.77561423674460106</v>
      </c>
      <c r="E355" s="7">
        <f>EXP(-1*E$9*'Yield curve'!E348/100)</f>
        <v>0.71433731373595744</v>
      </c>
      <c r="F355" s="60">
        <f>EXP(-1*F$9*'Yield curve'!F348/100)</f>
        <v>0.65869149184803577</v>
      </c>
      <c r="G355" s="60">
        <f t="shared" si="3"/>
        <v>75.626793981692714</v>
      </c>
      <c r="H355" s="60">
        <f t="shared" si="4"/>
        <v>4.7209349031843955</v>
      </c>
      <c r="I355" s="60">
        <f>H355*(Bonds!Z345/100)*(1/(1+(Bonds!F345/100)))</f>
        <v>3.4856925911836826E-3</v>
      </c>
      <c r="J355" s="60">
        <f>-H355*Bonds!$AS$8</f>
        <v>-0.73919246837189856</v>
      </c>
      <c r="K355" s="60">
        <f t="shared" si="5"/>
        <v>-2.3375318292971761</v>
      </c>
    </row>
    <row r="356" spans="1:11">
      <c r="A356" s="193">
        <v>42635</v>
      </c>
      <c r="B356" s="7">
        <f>EXP(-1*B$9*'Yield curve'!B349/100)</f>
        <v>0.91320033270301726</v>
      </c>
      <c r="C356" s="7">
        <f>EXP(-1*C$9*'Yield curve'!C349/100)</f>
        <v>0.84147413719054331</v>
      </c>
      <c r="D356" s="7">
        <f>EXP(-1*D$9*'Yield curve'!D349/100)</f>
        <v>0.77584695592175568</v>
      </c>
      <c r="E356" s="7">
        <f>EXP(-1*E$9*'Yield curve'!E349/100)</f>
        <v>0.71562427882177893</v>
      </c>
      <c r="F356" s="60">
        <f>EXP(-1*F$9*'Yield curve'!F349/100)</f>
        <v>0.6613315343804369</v>
      </c>
      <c r="G356" s="60">
        <f t="shared" si="3"/>
        <v>75.901846535587509</v>
      </c>
      <c r="H356" s="60">
        <f t="shared" si="4"/>
        <v>4.7218597992510745</v>
      </c>
      <c r="I356" s="60">
        <f>H356*(Bonds!Z346/100)*(1/(1+(Bonds!F346/100)))</f>
        <v>-2.6167136598786995E-3</v>
      </c>
      <c r="J356" s="60">
        <f>-H356*Bonds!$AS$8</f>
        <v>-0.739337286341334</v>
      </c>
      <c r="K356" s="60">
        <f t="shared" si="5"/>
        <v>-2.3379897839267128</v>
      </c>
    </row>
    <row r="357" spans="1:11">
      <c r="A357" s="193">
        <v>42634</v>
      </c>
      <c r="B357" s="7">
        <f>EXP(-1*B$9*'Yield curve'!B350/100)</f>
        <v>0.91338299103478227</v>
      </c>
      <c r="C357" s="7">
        <f>EXP(-1*C$9*'Yield curve'!C350/100)</f>
        <v>0.84096940414328514</v>
      </c>
      <c r="D357" s="7">
        <f>EXP(-1*D$9*'Yield curve'!D350/100)</f>
        <v>0.77445168751938109</v>
      </c>
      <c r="E357" s="7">
        <f>EXP(-1*E$9*'Yield curve'!E350/100)</f>
        <v>0.71390883990272003</v>
      </c>
      <c r="F357" s="60">
        <f>EXP(-1*F$9*'Yield curve'!F350/100)</f>
        <v>0.6593505127954391</v>
      </c>
      <c r="G357" s="60">
        <f t="shared" si="3"/>
        <v>75.690209868032923</v>
      </c>
      <c r="H357" s="60">
        <f t="shared" si="4"/>
        <v>4.7212568043402037</v>
      </c>
      <c r="I357" s="60">
        <f>H357*(Bonds!Z347/100)*(1/(1+(Bonds!F347/100)))</f>
        <v>-4.7940390333002826E-3</v>
      </c>
      <c r="J357" s="60">
        <f>-H357*Bonds!$AS$8</f>
        <v>-0.7392428708694575</v>
      </c>
      <c r="K357" s="60">
        <f t="shared" si="5"/>
        <v>-2.3376912159892238</v>
      </c>
    </row>
    <row r="358" spans="1:11">
      <c r="A358" s="193">
        <v>42633</v>
      </c>
      <c r="B358" s="7">
        <f>EXP(-1*B$9*'Yield curve'!B351/100)</f>
        <v>0.9123788221387904</v>
      </c>
      <c r="C358" s="7">
        <f>EXP(-1*C$9*'Yield curve'!C351/100)</f>
        <v>0.83828260322423342</v>
      </c>
      <c r="D358" s="7">
        <f>EXP(-1*D$9*'Yield curve'!D351/100)</f>
        <v>0.77120581154278678</v>
      </c>
      <c r="E358" s="7">
        <f>EXP(-1*E$9*'Yield curve'!E351/100)</f>
        <v>0.71034820470917726</v>
      </c>
      <c r="F358" s="60">
        <f>EXP(-1*F$9*'Yield curve'!F351/100)</f>
        <v>0.65573403939344177</v>
      </c>
      <c r="G358" s="60">
        <f t="shared" si="3"/>
        <v>75.293277641865259</v>
      </c>
      <c r="H358" s="60">
        <f t="shared" si="4"/>
        <v>4.7205220974022764</v>
      </c>
      <c r="I358" s="60">
        <f>H358*(Bonds!Z348/100)*(1/(1+(Bonds!F348/100)))</f>
        <v>1.7412475460723627E-3</v>
      </c>
      <c r="J358" s="60">
        <f>-H358*Bonds!$AS$8</f>
        <v>-0.7391278322497532</v>
      </c>
      <c r="K358" s="60">
        <f t="shared" si="5"/>
        <v>-2.337327431932076</v>
      </c>
    </row>
    <row r="359" spans="1:11">
      <c r="A359" s="193">
        <v>42632</v>
      </c>
      <c r="B359" s="7">
        <f>EXP(-1*B$9*'Yield curve'!B352/100)</f>
        <v>0.91320033270301726</v>
      </c>
      <c r="C359" s="7">
        <f>EXP(-1*C$9*'Yield curve'!C352/100)</f>
        <v>0.83928914615307471</v>
      </c>
      <c r="D359" s="7">
        <f>EXP(-1*D$9*'Yield curve'!D352/100)</f>
        <v>0.77259523210692804</v>
      </c>
      <c r="E359" s="7">
        <f>EXP(-1*E$9*'Yield curve'!E352/100)</f>
        <v>0.71177032276260965</v>
      </c>
      <c r="F359" s="60">
        <f>EXP(-1*F$9*'Yield curve'!F352/100)</f>
        <v>0.65704681981505675</v>
      </c>
      <c r="G359" s="60">
        <f t="shared" si="3"/>
        <v>75.439436615357394</v>
      </c>
      <c r="H359" s="60">
        <f t="shared" si="4"/>
        <v>4.7207153865948905</v>
      </c>
      <c r="I359" s="60">
        <f>H359*(Bonds!Z349/100)*(1/(1+(Bonds!F349/100)))</f>
        <v>2.1774517465843897E-3</v>
      </c>
      <c r="J359" s="60">
        <f>-H359*Bonds!$AS$8</f>
        <v>-0.73915809699991986</v>
      </c>
      <c r="K359" s="60">
        <f t="shared" si="5"/>
        <v>-2.3374231374754189</v>
      </c>
    </row>
    <row r="360" spans="1:11">
      <c r="A360" s="193">
        <v>42629</v>
      </c>
      <c r="B360" s="7">
        <f>EXP(-1*B$9*'Yield curve'!B353/100)</f>
        <v>0.91338299103478227</v>
      </c>
      <c r="C360" s="7">
        <f>EXP(-1*C$9*'Yield curve'!C353/100)</f>
        <v>0.8404649738450215</v>
      </c>
      <c r="D360" s="7">
        <f>EXP(-1*D$9*'Yield curve'!D353/100)</f>
        <v>0.77445168751938109</v>
      </c>
      <c r="E360" s="7">
        <f>EXP(-1*E$9*'Yield curve'!E353/100)</f>
        <v>0.71362333347185203</v>
      </c>
      <c r="F360" s="60">
        <f>EXP(-1*F$9*'Yield curve'!F353/100)</f>
        <v>0.65869149184803577</v>
      </c>
      <c r="G360" s="60">
        <f t="shared" si="3"/>
        <v>75.620685379101261</v>
      </c>
      <c r="H360" s="60">
        <f t="shared" si="4"/>
        <v>4.7210599999230958</v>
      </c>
      <c r="I360" s="60">
        <f>H360*(Bonds!Z350/100)*(1/(1+(Bonds!F350/100)))</f>
        <v>6.535846792694657E-3</v>
      </c>
      <c r="J360" s="60">
        <f>-H360*Bonds!$AS$8</f>
        <v>-0.73921205571401649</v>
      </c>
      <c r="K360" s="60">
        <f t="shared" si="5"/>
        <v>-2.3375937699115781</v>
      </c>
    </row>
    <row r="361" spans="1:11">
      <c r="A361" s="193">
        <v>42628</v>
      </c>
      <c r="B361" s="7">
        <f>EXP(-1*B$9*'Yield curve'!B354/100)</f>
        <v>0.91502856098729823</v>
      </c>
      <c r="C361" s="7">
        <f>EXP(-1*C$9*'Yield curve'!C354/100)</f>
        <v>0.84299015464386962</v>
      </c>
      <c r="D361" s="7">
        <f>EXP(-1*D$9*'Yield curve'!D354/100)</f>
        <v>0.77771122484382538</v>
      </c>
      <c r="E361" s="7">
        <f>EXP(-1*E$9*'Yield curve'!E354/100)</f>
        <v>0.71777437519022491</v>
      </c>
      <c r="F361" s="60">
        <f>EXP(-1*F$9*'Yield curve'!F354/100)</f>
        <v>0.6636502501363194</v>
      </c>
      <c r="G361" s="60">
        <f t="shared" si="3"/>
        <v>76.15791142813579</v>
      </c>
      <c r="H361" s="60">
        <f t="shared" si="4"/>
        <v>4.7222126574222081</v>
      </c>
      <c r="I361" s="60">
        <f>H361*(Bonds!Z351/100)*(1/(1+(Bonds!F351/100)))</f>
        <v>-4.3643370216478244E-4</v>
      </c>
      <c r="J361" s="60">
        <f>-H361*Bonds!$AS$8</f>
        <v>-0.73939253601281951</v>
      </c>
      <c r="K361" s="60">
        <f t="shared" si="5"/>
        <v>-2.3381644987285832</v>
      </c>
    </row>
    <row r="362" spans="1:11">
      <c r="A362" s="193">
        <v>42627</v>
      </c>
      <c r="B362" s="7">
        <f>EXP(-1*B$9*'Yield curve'!B355/100)</f>
        <v>0.91521158500128696</v>
      </c>
      <c r="C362" s="7">
        <f>EXP(-1*C$9*'Yield curve'!C355/100)</f>
        <v>0.84332741815393231</v>
      </c>
      <c r="D362" s="7">
        <f>EXP(-1*D$9*'Yield curve'!D355/100)</f>
        <v>0.77817799159475398</v>
      </c>
      <c r="E362" s="7">
        <f>EXP(-1*E$9*'Yield curve'!E355/100)</f>
        <v>0.71791794442170742</v>
      </c>
      <c r="F362" s="60">
        <f>EXP(-1*F$9*'Yield curve'!F355/100)</f>
        <v>0.66331850795370817</v>
      </c>
      <c r="G362" s="60">
        <f t="shared" si="3"/>
        <v>76.126734413184295</v>
      </c>
      <c r="H362" s="60">
        <f t="shared" si="4"/>
        <v>4.7220062509139984</v>
      </c>
      <c r="I362" s="60">
        <f>H362*(Bonds!Z352/100)*(1/(1+(Bonds!F352/100)))</f>
        <v>-8.7274859087217401E-4</v>
      </c>
      <c r="J362" s="60">
        <f>-H362*Bonds!$AS$8</f>
        <v>-0.73936021738538227</v>
      </c>
      <c r="K362" s="60">
        <f t="shared" si="5"/>
        <v>-2.3380622982550312</v>
      </c>
    </row>
    <row r="363" spans="1:11">
      <c r="A363" s="193">
        <v>42626</v>
      </c>
      <c r="B363" s="7">
        <f>EXP(-1*B$9*'Yield curve'!B356/100)</f>
        <v>0.91484557357445195</v>
      </c>
      <c r="C363" s="7">
        <f>EXP(-1*C$9*'Yield curve'!C356/100)</f>
        <v>0.84248451225896792</v>
      </c>
      <c r="D363" s="7">
        <f>EXP(-1*D$9*'Yield curve'!D356/100)</f>
        <v>0.77677853110218098</v>
      </c>
      <c r="E363" s="7">
        <f>EXP(-1*E$9*'Yield curve'!E356/100)</f>
        <v>0.71677019415569898</v>
      </c>
      <c r="F363" s="60">
        <f>EXP(-1*F$9*'Yield curve'!F356/100)</f>
        <v>0.66265552099448299</v>
      </c>
      <c r="G363" s="60">
        <f t="shared" si="3"/>
        <v>76.049387929662771</v>
      </c>
      <c r="H363" s="60">
        <f t="shared" si="4"/>
        <v>4.7219845117209651</v>
      </c>
      <c r="I363" s="60">
        <f>H363*(Bonds!Z353/100)*(1/(1+(Bonds!F353/100)))</f>
        <v>0</v>
      </c>
      <c r="J363" s="60">
        <f>-H363*Bonds!$AS$8</f>
        <v>-0.73935681351557936</v>
      </c>
      <c r="K363" s="60">
        <f t="shared" si="5"/>
        <v>-2.3380515342735952</v>
      </c>
    </row>
    <row r="364" spans="1:11">
      <c r="A364" s="193">
        <v>42625</v>
      </c>
      <c r="B364" s="7">
        <f>EXP(-1*B$9*'Yield curve'!B357/100)</f>
        <v>0.91420540575782594</v>
      </c>
      <c r="C364" s="7">
        <f>EXP(-1*C$9*'Yield curve'!C357/100)</f>
        <v>0.84147413719054331</v>
      </c>
      <c r="D364" s="7">
        <f>EXP(-1*D$9*'Yield curve'!D357/100)</f>
        <v>0.77584695592175568</v>
      </c>
      <c r="E364" s="7">
        <f>EXP(-1*E$9*'Yield curve'!E357/100)</f>
        <v>0.71619700730568436</v>
      </c>
      <c r="F364" s="60">
        <f>EXP(-1*F$9*'Yield curve'!F357/100)</f>
        <v>0.66265552099448299</v>
      </c>
      <c r="G364" s="60">
        <f t="shared" si="3"/>
        <v>76.04149966737404</v>
      </c>
      <c r="H364" s="60">
        <f t="shared" si="4"/>
        <v>4.7222196106497467</v>
      </c>
      <c r="I364" s="60">
        <f>H364*(Bonds!Z354/100)*(1/(1+(Bonds!F354/100)))</f>
        <v>-8.7262674131934688E-4</v>
      </c>
      <c r="J364" s="60">
        <f>-H364*Bonds!$AS$8</f>
        <v>-0.73939362473222214</v>
      </c>
      <c r="K364" s="60">
        <f t="shared" si="5"/>
        <v>-2.3381679415616281</v>
      </c>
    </row>
    <row r="365" spans="1:11">
      <c r="A365" s="193">
        <v>42622</v>
      </c>
      <c r="B365" s="7">
        <f>EXP(-1*B$9*'Yield curve'!B358/100)</f>
        <v>0.91402258295956351</v>
      </c>
      <c r="C365" s="7">
        <f>EXP(-1*C$9*'Yield curve'!C358/100)</f>
        <v>0.84113761484462324</v>
      </c>
      <c r="D365" s="7">
        <f>EXP(-1*D$9*'Yield curve'!D358/100)</f>
        <v>0.77538158737272833</v>
      </c>
      <c r="E365" s="7">
        <f>EXP(-1*E$9*'Yield curve'!E358/100)</f>
        <v>0.71562427882177893</v>
      </c>
      <c r="F365" s="60">
        <f>EXP(-1*F$9*'Yield curve'!F358/100)</f>
        <v>0.66199319669083401</v>
      </c>
      <c r="G365" s="60">
        <f t="shared" si="3"/>
        <v>75.969717820807219</v>
      </c>
      <c r="H365" s="60">
        <f t="shared" si="4"/>
        <v>4.7220639067706882</v>
      </c>
      <c r="I365" s="60">
        <f>H365*(Bonds!Z355/100)*(1/(1+(Bonds!F355/100)))</f>
        <v>6.5432756213912686E-3</v>
      </c>
      <c r="J365" s="60">
        <f>-H365*Bonds!$AS$8</f>
        <v>-0.73936924499874634</v>
      </c>
      <c r="K365" s="60">
        <f t="shared" si="5"/>
        <v>-2.3380908460750969</v>
      </c>
    </row>
    <row r="366" spans="1:11">
      <c r="A366" s="193">
        <v>42621</v>
      </c>
      <c r="B366" s="7">
        <f>EXP(-1*B$9*'Yield curve'!B359/100)</f>
        <v>0.91411398978812475</v>
      </c>
      <c r="C366" s="7">
        <f>EXP(-1*C$9*'Yield curve'!C359/100)</f>
        <v>0.84265302601223335</v>
      </c>
      <c r="D366" s="7">
        <f>EXP(-1*D$9*'Yield curve'!D359/100)</f>
        <v>0.77817799159475398</v>
      </c>
      <c r="E366" s="7">
        <f>EXP(-1*E$9*'Yield curve'!E359/100)</f>
        <v>0.71949910253562688</v>
      </c>
      <c r="F366" s="60">
        <f>EXP(-1*F$9*'Yield curve'!F359/100)</f>
        <v>0.66697681085847438</v>
      </c>
      <c r="G366" s="60">
        <f t="shared" si="3"/>
        <v>76.501233387820477</v>
      </c>
      <c r="H366" s="60">
        <f t="shared" si="4"/>
        <v>4.7235250417458872</v>
      </c>
      <c r="I366" s="60">
        <f>H366*(Bonds!Z356/100)*(1/(1+(Bonds!F356/100)))</f>
        <v>-3.9326295444692795E-3</v>
      </c>
      <c r="J366" s="60">
        <f>-H366*Bonds!$AS$8</f>
        <v>-0.73959802594809032</v>
      </c>
      <c r="K366" s="60">
        <f t="shared" si="5"/>
        <v>-2.3388143149602794</v>
      </c>
    </row>
    <row r="367" spans="1:11">
      <c r="A367" s="193">
        <v>42620</v>
      </c>
      <c r="B367" s="7">
        <f>EXP(-1*B$9*'Yield curve'!B360/100)</f>
        <v>0.91420540575782594</v>
      </c>
      <c r="C367" s="7">
        <f>EXP(-1*C$9*'Yield curve'!C360/100)</f>
        <v>0.84197917316849991</v>
      </c>
      <c r="D367" s="7">
        <f>EXP(-1*D$9*'Yield curve'!D360/100)</f>
        <v>0.77677853110218098</v>
      </c>
      <c r="E367" s="7">
        <f>EXP(-1*E$9*'Yield curve'!E360/100)</f>
        <v>0.71734383973866223</v>
      </c>
      <c r="F367" s="60">
        <f>EXP(-1*F$9*'Yield curve'!F360/100)</f>
        <v>0.66398215823149653</v>
      </c>
      <c r="G367" s="60">
        <f t="shared" si="3"/>
        <v>76.183938593146308</v>
      </c>
      <c r="H367" s="60">
        <f t="shared" si="4"/>
        <v>4.7225904763986453</v>
      </c>
      <c r="I367" s="60">
        <f>H367*(Bonds!Z357/100)*(1/(1+(Bonds!F357/100)))</f>
        <v>-2.1825448176350454E-3</v>
      </c>
      <c r="J367" s="60">
        <f>-H367*Bonds!$AS$8</f>
        <v>-0.73945169398629673</v>
      </c>
      <c r="K367" s="60">
        <f t="shared" si="5"/>
        <v>-2.3383515726665309</v>
      </c>
    </row>
    <row r="368" spans="1:11">
      <c r="A368" s="193">
        <v>42619</v>
      </c>
      <c r="B368" s="7">
        <f>EXP(-1*B$9*'Yield curve'!B361/100)</f>
        <v>0.91383979672220472</v>
      </c>
      <c r="C368" s="7">
        <f>EXP(-1*C$9*'Yield curve'!C361/100)</f>
        <v>0.84147413719054331</v>
      </c>
      <c r="D368" s="7">
        <f>EXP(-1*D$9*'Yield curve'!D361/100)</f>
        <v>0.77561423674460106</v>
      </c>
      <c r="E368" s="7">
        <f>EXP(-1*E$9*'Yield curve'!E361/100)</f>
        <v>0.71591058579088396</v>
      </c>
      <c r="F368" s="60">
        <f>EXP(-1*F$9*'Yield curve'!F361/100)</f>
        <v>0.66232427605212219</v>
      </c>
      <c r="G368" s="60">
        <f t="shared" si="3"/>
        <v>76.0053351864631</v>
      </c>
      <c r="H368" s="60">
        <f t="shared" si="4"/>
        <v>4.7221602721368896</v>
      </c>
      <c r="I368" s="60">
        <f>H368*(Bonds!Z358/100)*(1/(1+(Bonds!F358/100)))</f>
        <v>-3.053873051086323E-3</v>
      </c>
      <c r="J368" s="60">
        <f>-H368*Bonds!$AS$8</f>
        <v>-0.73938433365266099</v>
      </c>
      <c r="K368" s="60">
        <f t="shared" si="5"/>
        <v>-2.3381385605882934</v>
      </c>
    </row>
    <row r="369" spans="1:11">
      <c r="A369" s="193">
        <v>42618</v>
      </c>
      <c r="B369" s="7">
        <f>EXP(-1*B$9*'Yield curve'!B362/100)</f>
        <v>0.91374841731157908</v>
      </c>
      <c r="C369" s="7">
        <f>EXP(-1*C$9*'Yield curve'!C362/100)</f>
        <v>0.83996084611415756</v>
      </c>
      <c r="D369" s="7">
        <f>EXP(-1*D$9*'Yield curve'!D362/100)</f>
        <v>0.77398715588029721</v>
      </c>
      <c r="E369" s="7">
        <f>EXP(-1*E$9*'Yield curve'!E362/100)</f>
        <v>0.71390883990272003</v>
      </c>
      <c r="F369" s="60">
        <f>EXP(-1*F$9*'Yield curve'!F362/100)</f>
        <v>0.66001019309341014</v>
      </c>
      <c r="G369" s="60">
        <f t="shared" si="3"/>
        <v>75.755057940096435</v>
      </c>
      <c r="H369" s="60">
        <f t="shared" si="4"/>
        <v>4.7215776877260289</v>
      </c>
      <c r="I369" s="60">
        <f>H369*(Bonds!Z359/100)*(1/(1+(Bonds!F359/100)))</f>
        <v>-2.6155910004944669E-3</v>
      </c>
      <c r="J369" s="60">
        <f>-H369*Bonds!$AS$8</f>
        <v>-0.73929311400707587</v>
      </c>
      <c r="K369" s="60">
        <f t="shared" si="5"/>
        <v>-2.337850098740891</v>
      </c>
    </row>
    <row r="370" spans="1:11">
      <c r="A370" s="193">
        <v>42615</v>
      </c>
      <c r="B370" s="7">
        <f>EXP(-1*B$9*'Yield curve'!B363/100)</f>
        <v>0.91402258295956351</v>
      </c>
      <c r="C370" s="7">
        <f>EXP(-1*C$9*'Yield curve'!C363/100)</f>
        <v>0.83912130510850802</v>
      </c>
      <c r="D370" s="7">
        <f>EXP(-1*D$9*'Yield curve'!D363/100)</f>
        <v>0.77236348830060497</v>
      </c>
      <c r="E370" s="7">
        <f>EXP(-1*E$9*'Yield curve'!E363/100)</f>
        <v>0.71205508784093363</v>
      </c>
      <c r="F370" s="60">
        <f>EXP(-1*F$9*'Yield curve'!F363/100)</f>
        <v>0.65803312959217919</v>
      </c>
      <c r="G370" s="60">
        <f t="shared" si="3"/>
        <v>75.542301943722393</v>
      </c>
      <c r="H370" s="60">
        <f t="shared" si="4"/>
        <v>4.7210094180778901</v>
      </c>
      <c r="I370" s="60">
        <f>H370*(Bonds!Z360/100)*(1/(1+(Bonds!F360/100)))</f>
        <v>-2.1781901901254761E-3</v>
      </c>
      <c r="J370" s="60">
        <f>-H370*Bonds!$AS$8</f>
        <v>-0.73920413573211063</v>
      </c>
      <c r="K370" s="60">
        <f t="shared" si="5"/>
        <v>-2.3375687247297279</v>
      </c>
    </row>
    <row r="371" spans="1:11">
      <c r="A371" s="193">
        <v>42614</v>
      </c>
      <c r="B371" s="7">
        <f>EXP(-1*B$9*'Yield curve'!B364/100)</f>
        <v>0.91411398978812475</v>
      </c>
      <c r="C371" s="7">
        <f>EXP(-1*C$9*'Yield curve'!C364/100)</f>
        <v>0.83828260322423342</v>
      </c>
      <c r="D371" s="7">
        <f>EXP(-1*D$9*'Yield curve'!D364/100)</f>
        <v>0.7709744845001153</v>
      </c>
      <c r="E371" s="7">
        <f>EXP(-1*E$9*'Yield curve'!E364/100)</f>
        <v>0.71049028855803031</v>
      </c>
      <c r="F371" s="60">
        <f>EXP(-1*F$9*'Yield curve'!F364/100)</f>
        <v>0.6563901014091712</v>
      </c>
      <c r="G371" s="60">
        <f t="shared" si="3"/>
        <v>75.364638809616309</v>
      </c>
      <c r="H371" s="60">
        <f t="shared" si="4"/>
        <v>4.7205671267242701</v>
      </c>
      <c r="I371" s="60">
        <f>H371*(Bonds!Z361/100)*(1/(1+(Bonds!F361/100)))</f>
        <v>-4.3539634077883869E-4</v>
      </c>
      <c r="J371" s="60">
        <f>-H371*Bonds!$AS$8</f>
        <v>-0.73913488283112239</v>
      </c>
      <c r="K371" s="60">
        <f t="shared" si="5"/>
        <v>-2.3373497278280309</v>
      </c>
    </row>
    <row r="372" spans="1:11">
      <c r="A372" s="193">
        <v>42613</v>
      </c>
      <c r="B372" s="7">
        <f>EXP(-1*B$9*'Yield curve'!B365/100)</f>
        <v>0.91383979672220472</v>
      </c>
      <c r="C372" s="7">
        <f>EXP(-1*C$9*'Yield curve'!C365/100)</f>
        <v>0.83811496346812309</v>
      </c>
      <c r="D372" s="7">
        <f>EXP(-1*D$9*'Yield curve'!D365/100)</f>
        <v>0.77074322684514807</v>
      </c>
      <c r="E372" s="7">
        <f>EXP(-1*E$9*'Yield curve'!E365/100)</f>
        <v>0.71020614927425241</v>
      </c>
      <c r="F372" s="60">
        <f>EXP(-1*F$9*'Yield curve'!F365/100)</f>
        <v>0.65606198839355623</v>
      </c>
      <c r="G372" s="60">
        <f t="shared" si="3"/>
        <v>75.32861415111384</v>
      </c>
      <c r="H372" s="60">
        <f t="shared" si="4"/>
        <v>4.7205113629409174</v>
      </c>
      <c r="I372" s="60">
        <f>H372*(Bonds!Z362/100)*(1/(1+(Bonds!F362/100)))</f>
        <v>-3.4828083467239113E-3</v>
      </c>
      <c r="J372" s="60">
        <f>-H372*Bonds!$AS$8</f>
        <v>-0.73912615147398497</v>
      </c>
      <c r="K372" s="60">
        <f t="shared" si="5"/>
        <v>-2.3373221168524125</v>
      </c>
    </row>
    <row r="373" spans="1:11">
      <c r="A373" s="193">
        <v>42612</v>
      </c>
      <c r="B373" s="7">
        <f>EXP(-1*B$9*'Yield curve'!B366/100)</f>
        <v>0.91329165730244144</v>
      </c>
      <c r="C373" s="7">
        <f>EXP(-1*C$9*'Yield curve'!C366/100)</f>
        <v>0.83677505174180289</v>
      </c>
      <c r="D373" s="7">
        <f>EXP(-1*D$9*'Yield curve'!D366/100)</f>
        <v>0.7686650269650106</v>
      </c>
      <c r="E373" s="7">
        <f>EXP(-1*E$9*'Yield curve'!E366/100)</f>
        <v>0.70779554870989081</v>
      </c>
      <c r="F373" s="60">
        <f>EXP(-1*F$9*'Yield curve'!F366/100)</f>
        <v>0.65344298194488704</v>
      </c>
      <c r="G373" s="60">
        <f t="shared" si="3"/>
        <v>75.04422386114878</v>
      </c>
      <c r="H373" s="60">
        <f t="shared" si="4"/>
        <v>4.7198779281589616</v>
      </c>
      <c r="I373" s="60">
        <f>H373*(Bonds!Z363/100)*(1/(1+(Bonds!F363/100)))</f>
        <v>-1.3049151031680568E-3</v>
      </c>
      <c r="J373" s="60">
        <f>-H373*Bonds!$AS$8</f>
        <v>-0.73902696980136529</v>
      </c>
      <c r="K373" s="60">
        <f t="shared" si="5"/>
        <v>-2.337008476864789</v>
      </c>
    </row>
    <row r="374" spans="1:11">
      <c r="A374" s="193">
        <v>42611</v>
      </c>
      <c r="B374" s="7">
        <f>EXP(-1*B$9*'Yield curve'!B367/100)</f>
        <v>0.91301771089926576</v>
      </c>
      <c r="C374" s="7">
        <f>EXP(-1*C$9*'Yield curve'!C367/100)</f>
        <v>0.83644040865418567</v>
      </c>
      <c r="D374" s="7">
        <f>EXP(-1*D$9*'Yield curve'!D367/100)</f>
        <v>0.76820396628086862</v>
      </c>
      <c r="E374" s="7">
        <f>EXP(-1*E$9*'Yield curve'!E367/100)</f>
        <v>0.70708810694101887</v>
      </c>
      <c r="F374" s="60">
        <f>EXP(-1*F$9*'Yield curve'!F367/100)</f>
        <v>0.65246355222790053</v>
      </c>
      <c r="G374" s="60">
        <f t="shared" si="3"/>
        <v>74.939389585298144</v>
      </c>
      <c r="H374" s="60">
        <f t="shared" si="4"/>
        <v>4.7196104693548477</v>
      </c>
      <c r="I374" s="60">
        <f>H374*(Bonds!Z364/100)*(1/(1+(Bonds!F364/100)))</f>
        <v>4.3482683520865552E-4</v>
      </c>
      <c r="J374" s="60">
        <f>-H374*Bonds!$AS$8</f>
        <v>-0.73898509175439886</v>
      </c>
      <c r="K374" s="60">
        <f t="shared" si="5"/>
        <v>-2.3368760468524155</v>
      </c>
    </row>
    <row r="375" spans="1:11">
      <c r="A375" s="193">
        <v>42608</v>
      </c>
      <c r="B375" s="7">
        <f>EXP(-1*B$9*'Yield curve'!B368/100)</f>
        <v>0.91292641369311223</v>
      </c>
      <c r="C375" s="7">
        <f>EXP(-1*C$9*'Yield curve'!C368/100)</f>
        <v>0.83627313730014774</v>
      </c>
      <c r="D375" s="7">
        <f>EXP(-1*D$9*'Yield curve'!D368/100)</f>
        <v>0.76820396628086862</v>
      </c>
      <c r="E375" s="7">
        <f>EXP(-1*E$9*'Yield curve'!E368/100)</f>
        <v>0.70722953870511207</v>
      </c>
      <c r="F375" s="60">
        <f>EXP(-1*F$9*'Yield curve'!F368/100)</f>
        <v>0.65278986557555319</v>
      </c>
      <c r="G375" s="60">
        <f t="shared" si="3"/>
        <v>74.972543861442304</v>
      </c>
      <c r="H375" s="60">
        <f t="shared" si="4"/>
        <v>4.7197586574669392</v>
      </c>
      <c r="I375" s="60">
        <f>H375*(Bonds!Z365/100)*(1/(1+(Bonds!F365/100)))</f>
        <v>-1.7395222178078129E-3</v>
      </c>
      <c r="J375" s="60">
        <f>-H375*Bonds!$AS$8</f>
        <v>-0.73900829468742102</v>
      </c>
      <c r="K375" s="60">
        <f t="shared" si="5"/>
        <v>-2.3369494209691619</v>
      </c>
    </row>
    <row r="376" spans="1:11">
      <c r="A376" s="193">
        <v>42607</v>
      </c>
      <c r="B376" s="7">
        <f>EXP(-1*B$9*'Yield curve'!B369/100)</f>
        <v>0.91219636462072273</v>
      </c>
      <c r="C376" s="7">
        <f>EXP(-1*C$9*'Yield curve'!C369/100)</f>
        <v>0.83577152391683107</v>
      </c>
      <c r="D376" s="7">
        <f>EXP(-1*D$9*'Yield curve'!D369/100)</f>
        <v>0.76751289374050635</v>
      </c>
      <c r="E376" s="7">
        <f>EXP(-1*E$9*'Yield curve'!E369/100)</f>
        <v>0.70624011011254628</v>
      </c>
      <c r="F376" s="60">
        <f>EXP(-1*F$9*'Yield curve'!F369/100)</f>
        <v>0.65148559055418176</v>
      </c>
      <c r="G376" s="60">
        <f t="shared" si="3"/>
        <v>74.831575262780149</v>
      </c>
      <c r="H376" s="60">
        <f t="shared" si="4"/>
        <v>4.7194577991196045</v>
      </c>
      <c r="I376" s="60">
        <f>H376*(Bonds!Z366/100)*(1/(1+(Bonds!F366/100)))</f>
        <v>-1.3040778665707388E-3</v>
      </c>
      <c r="J376" s="60">
        <f>-H376*Bonds!$AS$8</f>
        <v>-0.73896118702146985</v>
      </c>
      <c r="K376" s="60">
        <f t="shared" si="5"/>
        <v>-2.3368004534495022</v>
      </c>
    </row>
    <row r="377" spans="1:11">
      <c r="A377" s="193">
        <v>42606</v>
      </c>
      <c r="B377" s="7">
        <f>EXP(-1*B$9*'Yield curve'!B370/100)</f>
        <v>0.91164921096446172</v>
      </c>
      <c r="C377" s="7">
        <f>EXP(-1*C$9*'Yield curve'!C370/100)</f>
        <v>0.83543728216007229</v>
      </c>
      <c r="D377" s="7">
        <f>EXP(-1*D$9*'Yield curve'!D370/100)</f>
        <v>0.76705252412895664</v>
      </c>
      <c r="E377" s="7">
        <f>EXP(-1*E$9*'Yield curve'!E370/100)</f>
        <v>0.70553422300481161</v>
      </c>
      <c r="F377" s="60">
        <f>EXP(-1*F$9*'Yield curve'!F370/100)</f>
        <v>0.65050909472331653</v>
      </c>
      <c r="G377" s="60">
        <f t="shared" si="3"/>
        <v>74.726365309785706</v>
      </c>
      <c r="H377" s="60">
        <f t="shared" si="4"/>
        <v>4.7192240005649735</v>
      </c>
      <c r="I377" s="60">
        <f>H377*(Bonds!Z367/100)*(1/(1+(Bonds!F367/100)))</f>
        <v>1.3036530388300755E-3</v>
      </c>
      <c r="J377" s="60">
        <f>-H377*Bonds!$AS$8</f>
        <v>-0.73892457941423872</v>
      </c>
      <c r="K377" s="60">
        <f t="shared" si="5"/>
        <v>-2.3366846900309626</v>
      </c>
    </row>
    <row r="378" spans="1:11">
      <c r="A378" s="193">
        <v>42605</v>
      </c>
      <c r="B378" s="7">
        <f>EXP(-1*B$9*'Yield curve'!B371/100)</f>
        <v>0.91137575722128483</v>
      </c>
      <c r="C378" s="7">
        <f>EXP(-1*C$9*'Yield curve'!C371/100)</f>
        <v>0.83476919960299811</v>
      </c>
      <c r="D378" s="7">
        <f>EXP(-1*D$9*'Yield curve'!D371/100)</f>
        <v>0.76659243065632388</v>
      </c>
      <c r="E378" s="7">
        <f>EXP(-1*E$9*'Yield curve'!E371/100)</f>
        <v>0.7056753439610377</v>
      </c>
      <c r="F378" s="60">
        <f>EXP(-1*F$9*'Yield curve'!F371/100)</f>
        <v>0.65148559055418176</v>
      </c>
      <c r="G378" s="60">
        <f t="shared" si="3"/>
        <v>74.823304860407745</v>
      </c>
      <c r="H378" s="60">
        <f t="shared" si="4"/>
        <v>4.7197173110497479</v>
      </c>
      <c r="I378" s="60">
        <f>H378*(Bonds!Z368/100)*(1/(1+(Bonds!F368/100)))</f>
        <v>-1.7388660996774971E-3</v>
      </c>
      <c r="J378" s="60">
        <f>-H378*Bonds!$AS$8</f>
        <v>-0.73900182076629972</v>
      </c>
      <c r="K378" s="60">
        <f t="shared" si="5"/>
        <v>-2.3369289486330262</v>
      </c>
    </row>
    <row r="379" spans="1:11">
      <c r="A379" s="193">
        <v>42604</v>
      </c>
      <c r="B379" s="7">
        <f>EXP(-1*B$9*'Yield curve'!B372/100)</f>
        <v>0.91146689935403757</v>
      </c>
      <c r="C379" s="7">
        <f>EXP(-1*C$9*'Yield curve'!C372/100)</f>
        <v>0.83443535869578955</v>
      </c>
      <c r="D379" s="7">
        <f>EXP(-1*D$9*'Yield curve'!D372/100)</f>
        <v>0.76613261315697434</v>
      </c>
      <c r="E379" s="7">
        <f>EXP(-1*E$9*'Yield curve'!E372/100)</f>
        <v>0.7048290414313586</v>
      </c>
      <c r="F379" s="60">
        <f>EXP(-1*F$9*'Yield curve'!F372/100)</f>
        <v>0.6501839214760412</v>
      </c>
      <c r="G379" s="60">
        <f t="shared" si="3"/>
        <v>74.686011732889625</v>
      </c>
      <c r="H379" s="60">
        <f t="shared" si="4"/>
        <v>4.7192825086429222</v>
      </c>
      <c r="I379" s="60">
        <f>H379*(Bonds!Z369/100)*(1/(1+(Bonds!F369/100)))</f>
        <v>1.3035491691306938E-3</v>
      </c>
      <c r="J379" s="60">
        <f>-H379*Bonds!$AS$8</f>
        <v>-0.73893374046632809</v>
      </c>
      <c r="K379" s="60">
        <f t="shared" si="5"/>
        <v>-2.3367136598213287</v>
      </c>
    </row>
    <row r="380" spans="1:11">
      <c r="A380" s="193">
        <v>42601</v>
      </c>
      <c r="B380" s="7">
        <f>EXP(-1*B$9*'Yield curve'!B373/100)</f>
        <v>0.91146689935403757</v>
      </c>
      <c r="C380" s="7">
        <f>EXP(-1*C$9*'Yield curve'!C373/100)</f>
        <v>0.83460226245734848</v>
      </c>
      <c r="D380" s="7">
        <f>EXP(-1*D$9*'Yield curve'!D373/100)</f>
        <v>0.76636248742033697</v>
      </c>
      <c r="E380" s="7">
        <f>EXP(-1*E$9*'Yield curve'!E373/100)</f>
        <v>0.70539313026995443</v>
      </c>
      <c r="F380" s="60">
        <f>EXP(-1*F$9*'Yield curve'!F373/100)</f>
        <v>0.65115992918103249</v>
      </c>
      <c r="G380" s="60">
        <f t="shared" si="3"/>
        <v>74.788454689810024</v>
      </c>
      <c r="H380" s="60">
        <f t="shared" si="4"/>
        <v>4.7196160649164458</v>
      </c>
      <c r="I380" s="60">
        <f>H380*(Bonds!Z370/100)*(1/(1+(Bonds!F370/100)))</f>
        <v>-1.3040014915038714E-3</v>
      </c>
      <c r="J380" s="60">
        <f>-H380*Bonds!$AS$8</f>
        <v>-0.73898596789378113</v>
      </c>
      <c r="K380" s="60">
        <f t="shared" si="5"/>
        <v>-2.3368788174484112</v>
      </c>
    </row>
    <row r="381" spans="1:11">
      <c r="A381" s="193">
        <v>42600</v>
      </c>
      <c r="B381" s="7">
        <f>EXP(-1*B$9*'Yield curve'!B374/100)</f>
        <v>0.91110238550192657</v>
      </c>
      <c r="C381" s="7">
        <f>EXP(-1*C$9*'Yield curve'!C374/100)</f>
        <v>0.83443535869578955</v>
      </c>
      <c r="D381" s="7">
        <f>EXP(-1*D$9*'Yield curve'!D374/100)</f>
        <v>0.76590280784554754</v>
      </c>
      <c r="E381" s="7">
        <f>EXP(-1*E$9*'Yield curve'!E374/100)</f>
        <v>0.70468808971871344</v>
      </c>
      <c r="F381" s="60">
        <f>EXP(-1*F$9*'Yield curve'!F374/100)</f>
        <v>0.6501839214760412</v>
      </c>
      <c r="G381" s="60">
        <f t="shared" si="3"/>
        <v>74.684173555699161</v>
      </c>
      <c r="H381" s="60">
        <f t="shared" si="4"/>
        <v>4.7193445102109903</v>
      </c>
      <c r="I381" s="60">
        <f>H381*(Bonds!Z371/100)*(1/(1+(Bonds!F371/100)))</f>
        <v>-2.6071325901175007E-3</v>
      </c>
      <c r="J381" s="60">
        <f>-H381*Bonds!$AS$8</f>
        <v>-0.73894344852057647</v>
      </c>
      <c r="K381" s="60">
        <f t="shared" si="5"/>
        <v>-2.3367443593844022</v>
      </c>
    </row>
    <row r="382" spans="1:11">
      <c r="A382" s="193">
        <v>42599</v>
      </c>
      <c r="B382" s="7">
        <f>EXP(-1*B$9*'Yield curve'!B375/100)</f>
        <v>0.91119350029614055</v>
      </c>
      <c r="C382" s="7">
        <f>EXP(-1*C$9*'Yield curve'!C375/100)</f>
        <v>0.83393484764890147</v>
      </c>
      <c r="D382" s="7">
        <f>EXP(-1*D$9*'Yield curve'!D375/100)</f>
        <v>0.7645254228098517</v>
      </c>
      <c r="E382" s="7">
        <f>EXP(-1*E$9*'Yield curve'!E375/100)</f>
        <v>0.70299886618245933</v>
      </c>
      <c r="F382" s="60">
        <f>EXP(-1*F$9*'Yield curve'!F375/100)</f>
        <v>0.6482362926156251</v>
      </c>
      <c r="G382" s="60">
        <f t="shared" si="3"/>
        <v>74.475851585444957</v>
      </c>
      <c r="H382" s="60">
        <f t="shared" si="4"/>
        <v>4.7187468126389671</v>
      </c>
      <c r="I382" s="60">
        <f>H382*(Bonds!Z372/100)*(1/(1+(Bonds!F372/100)))</f>
        <v>2.1711359218915217E-3</v>
      </c>
      <c r="J382" s="60">
        <f>-H382*Bonds!$AS$8</f>
        <v>-0.73884986249309159</v>
      </c>
      <c r="K382" s="60">
        <f t="shared" si="5"/>
        <v>-2.3364484143803828</v>
      </c>
    </row>
    <row r="383" spans="1:11">
      <c r="A383" s="193">
        <v>42598</v>
      </c>
      <c r="B383" s="7">
        <f>EXP(-1*B$9*'Yield curve'!B376/100)</f>
        <v>0.91119350029614055</v>
      </c>
      <c r="C383" s="7">
        <f>EXP(-1*C$9*'Yield curve'!C376/100)</f>
        <v>0.83376807735695679</v>
      </c>
      <c r="D383" s="7">
        <f>EXP(-1*D$9*'Yield curve'!D376/100)</f>
        <v>0.7645254228098517</v>
      </c>
      <c r="E383" s="7">
        <f>EXP(-1*E$9*'Yield curve'!E376/100)</f>
        <v>0.70370221666527055</v>
      </c>
      <c r="F383" s="60">
        <f>EXP(-1*F$9*'Yield curve'!F376/100)</f>
        <v>0.64985891077474955</v>
      </c>
      <c r="G383" s="60">
        <f t="shared" si="3"/>
        <v>74.643511397232373</v>
      </c>
      <c r="H383" s="60">
        <f t="shared" si="4"/>
        <v>4.719371746495467</v>
      </c>
      <c r="I383" s="60">
        <f>H383*(Bonds!Z373/100)*(1/(1+(Bonds!F373/100)))</f>
        <v>0</v>
      </c>
      <c r="J383" s="60">
        <f>-H383*Bonds!$AS$8</f>
        <v>-0.73894771311154506</v>
      </c>
      <c r="K383" s="60">
        <f t="shared" si="5"/>
        <v>-2.3367578452051516</v>
      </c>
    </row>
    <row r="384" spans="1:11">
      <c r="A384" s="193">
        <v>42597</v>
      </c>
      <c r="B384" s="7">
        <f>EXP(-1*B$9*'Yield curve'!B377/100)</f>
        <v>0.91119350029614055</v>
      </c>
      <c r="C384" s="7">
        <f>EXP(-1*C$9*'Yield curve'!C377/100)</f>
        <v>0.83426848831164502</v>
      </c>
      <c r="D384" s="7">
        <f>EXP(-1*D$9*'Yield curve'!D377/100)</f>
        <v>0.76521380541608752</v>
      </c>
      <c r="E384" s="7">
        <f>EXP(-1*E$9*'Yield curve'!E377/100)</f>
        <v>0.70412456468700579</v>
      </c>
      <c r="F384" s="60">
        <f>EXP(-1*F$9*'Yield curve'!F377/100)</f>
        <v>0.64985891077474955</v>
      </c>
      <c r="G384" s="60">
        <f t="shared" si="3"/>
        <v>74.647539251189031</v>
      </c>
      <c r="H384" s="60">
        <f t="shared" si="4"/>
        <v>4.7192763577432597</v>
      </c>
      <c r="I384" s="60">
        <f>H384*(Bonds!Z374/100)*(1/(1+(Bonds!F374/100)))</f>
        <v>-4.344758200832257E-4</v>
      </c>
      <c r="J384" s="60">
        <f>-H384*Bonds!$AS$8</f>
        <v>-0.73893277737346663</v>
      </c>
      <c r="K384" s="60">
        <f t="shared" si="5"/>
        <v>-2.3367106142542879</v>
      </c>
    </row>
    <row r="385" spans="1:11">
      <c r="A385" s="193">
        <v>42594</v>
      </c>
      <c r="B385" s="7">
        <f>EXP(-1*B$9*'Yield curve'!B378/100)</f>
        <v>0.91092018324565915</v>
      </c>
      <c r="C385" s="7">
        <f>EXP(-1*C$9*'Yield curve'!C378/100)</f>
        <v>0.8336013404157353</v>
      </c>
      <c r="D385" s="7">
        <f>EXP(-1*D$9*'Yield curve'!D378/100)</f>
        <v>0.76498427570564076</v>
      </c>
      <c r="E385" s="7">
        <f>EXP(-1*E$9*'Yield curve'!E378/100)</f>
        <v>0.70384297118358619</v>
      </c>
      <c r="F385" s="60">
        <f>EXP(-1*F$9*'Yield curve'!F378/100)</f>
        <v>0.64953406253818891</v>
      </c>
      <c r="G385" s="60">
        <f t="shared" si="3"/>
        <v>74.610613336540922</v>
      </c>
      <c r="H385" s="60">
        <f t="shared" si="4"/>
        <v>4.7192659360996894</v>
      </c>
      <c r="I385" s="60">
        <f>H385*(Bonds!Z375/100)*(1/(1+(Bonds!F375/100)))</f>
        <v>3.9099137830155553E-3</v>
      </c>
      <c r="J385" s="60">
        <f>-H385*Bonds!$AS$8</f>
        <v>-0.73893114557794459</v>
      </c>
      <c r="K385" s="60">
        <f t="shared" si="5"/>
        <v>-2.3367054540637628</v>
      </c>
    </row>
    <row r="386" spans="1:11">
      <c r="A386" s="193">
        <v>42593</v>
      </c>
      <c r="B386" s="7">
        <f>EXP(-1*B$9*'Yield curve'!B379/100)</f>
        <v>0.91101127981873642</v>
      </c>
      <c r="C386" s="7">
        <f>EXP(-1*C$9*'Yield curve'!C379/100)</f>
        <v>0.83410165129824021</v>
      </c>
      <c r="D386" s="7">
        <f>EXP(-1*D$9*'Yield curve'!D379/100)</f>
        <v>0.76659243065632388</v>
      </c>
      <c r="E386" s="7">
        <f>EXP(-1*E$9*'Yield curve'!E379/100)</f>
        <v>0.70609887621438439</v>
      </c>
      <c r="F386" s="60">
        <f>EXP(-1*F$9*'Yield curve'!F379/100)</f>
        <v>0.65246355222790053</v>
      </c>
      <c r="G386" s="60">
        <f t="shared" si="3"/>
        <v>74.922024698329011</v>
      </c>
      <c r="H386" s="60">
        <f t="shared" si="4"/>
        <v>4.7201879606009989</v>
      </c>
      <c r="I386" s="60">
        <f>H386*(Bonds!Z376/100)*(1/(1+(Bonds!F376/100)))</f>
        <v>0</v>
      </c>
      <c r="J386" s="60">
        <f>-H386*Bonds!$AS$8</f>
        <v>-0.73907551392468085</v>
      </c>
      <c r="K386" s="60">
        <f t="shared" si="5"/>
        <v>-2.3371619868614824</v>
      </c>
    </row>
    <row r="387" spans="1:11">
      <c r="A387" s="193">
        <v>42592</v>
      </c>
      <c r="B387" s="7">
        <f>EXP(-1*B$9*'Yield curve'!B380/100)</f>
        <v>0.91119350029614055</v>
      </c>
      <c r="C387" s="7">
        <f>EXP(-1*C$9*'Yield curve'!C380/100)</f>
        <v>0.83426848831164502</v>
      </c>
      <c r="D387" s="7">
        <f>EXP(-1*D$9*'Yield curve'!D380/100)</f>
        <v>0.76659243065632388</v>
      </c>
      <c r="E387" s="7">
        <f>EXP(-1*E$9*'Yield curve'!E380/100)</f>
        <v>0.70609887621438439</v>
      </c>
      <c r="F387" s="60">
        <f>EXP(-1*F$9*'Yield curve'!F380/100)</f>
        <v>0.65246355222790053</v>
      </c>
      <c r="G387" s="60">
        <f t="shared" si="3"/>
        <v>74.922897342056032</v>
      </c>
      <c r="H387" s="60">
        <f t="shared" si="4"/>
        <v>4.7201501976973468</v>
      </c>
      <c r="I387" s="60">
        <f>H387*(Bonds!Z377/100)*(1/(1+(Bonds!F377/100)))</f>
        <v>-4.3487656142418324E-4</v>
      </c>
      <c r="J387" s="60">
        <f>-H387*Bonds!$AS$8</f>
        <v>-0.73906960110136599</v>
      </c>
      <c r="K387" s="60">
        <f t="shared" si="5"/>
        <v>-2.3371432888724053</v>
      </c>
    </row>
    <row r="388" spans="1:11">
      <c r="A388" s="193">
        <v>42591</v>
      </c>
      <c r="B388" s="7">
        <f>EXP(-1*B$9*'Yield curve'!B381/100)</f>
        <v>0.91110238550192657</v>
      </c>
      <c r="C388" s="7">
        <f>EXP(-1*C$9*'Yield curve'!C381/100)</f>
        <v>0.83376807735695679</v>
      </c>
      <c r="D388" s="7">
        <f>EXP(-1*D$9*'Yield curve'!D381/100)</f>
        <v>0.76567307146537389</v>
      </c>
      <c r="E388" s="7">
        <f>EXP(-1*E$9*'Yield curve'!E381/100)</f>
        <v>0.70539313026995432</v>
      </c>
      <c r="F388" s="60">
        <f>EXP(-1*F$9*'Yield curve'!F381/100)</f>
        <v>0.65213740199613923</v>
      </c>
      <c r="G388" s="60">
        <f t="shared" si="3"/>
        <v>74.883925366089798</v>
      </c>
      <c r="H388" s="60">
        <f t="shared" si="4"/>
        <v>4.7201517880406429</v>
      </c>
      <c r="I388" s="60">
        <f>H388*(Bonds!Z378/100)*(1/(1+(Bonds!F378/100)))</f>
        <v>-2.6090198736290426E-3</v>
      </c>
      <c r="J388" s="60">
        <f>-H388*Bonds!$AS$8</f>
        <v>-0.73906985011343895</v>
      </c>
      <c r="K388" s="60">
        <f t="shared" si="5"/>
        <v>-2.3371440763177205</v>
      </c>
    </row>
    <row r="389" spans="1:11">
      <c r="A389" s="193">
        <v>42590</v>
      </c>
      <c r="B389" s="7">
        <f>EXP(-1*B$9*'Yield curve'!B382/100)</f>
        <v>0.91128462420228951</v>
      </c>
      <c r="C389" s="7">
        <f>EXP(-1*C$9*'Yield curve'!C382/100)</f>
        <v>0.8336013404157353</v>
      </c>
      <c r="D389" s="7">
        <f>EXP(-1*D$9*'Yield curve'!D382/100)</f>
        <v>0.76498427570564076</v>
      </c>
      <c r="E389" s="7">
        <f>EXP(-1*E$9*'Yield curve'!E382/100)</f>
        <v>0.70412456468700579</v>
      </c>
      <c r="F389" s="60">
        <f>EXP(-1*F$9*'Yield curve'!F382/100)</f>
        <v>0.6501839214760412</v>
      </c>
      <c r="G389" s="60">
        <f t="shared" si="3"/>
        <v>74.678838963820908</v>
      </c>
      <c r="H389" s="60">
        <f t="shared" si="4"/>
        <v>4.719464183213451</v>
      </c>
      <c r="I389" s="60">
        <f>H389*(Bonds!Z379/100)*(1/(1+(Bonds!F379/100)))</f>
        <v>-2.172665584759008E-3</v>
      </c>
      <c r="J389" s="60">
        <f>-H389*Bonds!$AS$8</f>
        <v>-0.7389621866273075</v>
      </c>
      <c r="K389" s="60">
        <f t="shared" si="5"/>
        <v>-2.3368036144807114</v>
      </c>
    </row>
    <row r="390" spans="1:11">
      <c r="A390" s="193">
        <v>42587</v>
      </c>
      <c r="B390" s="7">
        <f>EXP(-1*B$9*'Yield curve'!B383/100)</f>
        <v>0.91137575722128483</v>
      </c>
      <c r="C390" s="7">
        <f>EXP(-1*C$9*'Yield curve'!C383/100)</f>
        <v>0.83310132962972194</v>
      </c>
      <c r="D390" s="7">
        <f>EXP(-1*D$9*'Yield curve'!D383/100)</f>
        <v>0.76406684514322298</v>
      </c>
      <c r="E390" s="7">
        <f>EXP(-1*E$9*'Yield curve'!E383/100)</f>
        <v>0.70285828046826282</v>
      </c>
      <c r="F390" s="60">
        <f>EXP(-1*F$9*'Yield curve'!F383/100)</f>
        <v>0.6485604918049761</v>
      </c>
      <c r="G390" s="60">
        <f t="shared" si="3"/>
        <v>74.505955941166278</v>
      </c>
      <c r="H390" s="60">
        <f t="shared" si="4"/>
        <v>4.7189553881053836</v>
      </c>
      <c r="I390" s="60">
        <f>H390*(Bonds!Z380/100)*(1/(1+(Bonds!F380/100)))</f>
        <v>-2.1714317081287732E-3</v>
      </c>
      <c r="J390" s="60">
        <f>-H390*Bonds!$AS$8</f>
        <v>-0.7388825207307127</v>
      </c>
      <c r="K390" s="60">
        <f t="shared" si="5"/>
        <v>-2.3365516887956321</v>
      </c>
    </row>
    <row r="391" spans="1:11">
      <c r="A391" s="193">
        <v>42586</v>
      </c>
      <c r="B391" s="7">
        <f>EXP(-1*B$9*'Yield curve'!B384/100)</f>
        <v>0.91082909578178373</v>
      </c>
      <c r="C391" s="7">
        <f>EXP(-1*C$9*'Yield curve'!C384/100)</f>
        <v>0.83226864471194162</v>
      </c>
      <c r="D391" s="7">
        <f>EXP(-1*D$9*'Yield curve'!D384/100)</f>
        <v>0.76292160402108256</v>
      </c>
      <c r="E391" s="7">
        <f>EXP(-1*E$9*'Yield curve'!E384/100)</f>
        <v>0.70145396868721122</v>
      </c>
      <c r="F391" s="60">
        <f>EXP(-1*F$9*'Yield curve'!F384/100)</f>
        <v>0.64694111563909595</v>
      </c>
      <c r="G391" s="60">
        <f t="shared" si="3"/>
        <v>74.330147636012384</v>
      </c>
      <c r="H391" s="60">
        <f t="shared" si="4"/>
        <v>4.7185724850511939</v>
      </c>
      <c r="I391" s="60">
        <f>H391*(Bonds!Z381/100)*(1/(1+(Bonds!F381/100)))</f>
        <v>-2.1702568692167665E-3</v>
      </c>
      <c r="J391" s="60">
        <f>-H391*Bonds!$AS$8</f>
        <v>-0.73882256670474578</v>
      </c>
      <c r="K391" s="60">
        <f t="shared" si="5"/>
        <v>-2.3363620975186801</v>
      </c>
    </row>
    <row r="392" spans="1:11">
      <c r="A392" s="193">
        <v>42585</v>
      </c>
      <c r="B392" s="7">
        <f>EXP(-1*B$9*'Yield curve'!B385/100)</f>
        <v>0.91019173851580493</v>
      </c>
      <c r="C392" s="7">
        <f>EXP(-1*C$9*'Yield curve'!C385/100)</f>
        <v>0.83176943330351327</v>
      </c>
      <c r="D392" s="7">
        <f>EXP(-1*D$9*'Yield curve'!D385/100)</f>
        <v>0.7624639883570975</v>
      </c>
      <c r="E392" s="7">
        <f>EXP(-1*E$9*'Yield curve'!E385/100)</f>
        <v>0.70047262023525247</v>
      </c>
      <c r="F392" s="60">
        <f>EXP(-1*F$9*'Yield curve'!F385/100)</f>
        <v>0.64532578285729458</v>
      </c>
      <c r="G392" s="60">
        <f t="shared" si="3"/>
        <v>74.158137193901865</v>
      </c>
      <c r="H392" s="60">
        <f t="shared" si="4"/>
        <v>4.7181200820531535</v>
      </c>
      <c r="I392" s="60">
        <f>H392*(Bonds!Z382/100)*(1/(1+(Bonds!F382/100)))</f>
        <v>2.1690511594580058E-3</v>
      </c>
      <c r="J392" s="60">
        <f>-H392*Bonds!$AS$8</f>
        <v>-0.73875173054714605</v>
      </c>
      <c r="K392" s="60">
        <f t="shared" si="5"/>
        <v>-2.3361380939199701</v>
      </c>
    </row>
    <row r="393" spans="1:11">
      <c r="A393" s="193">
        <v>42584</v>
      </c>
      <c r="B393" s="7">
        <f>EXP(-1*B$9*'Yield curve'!B386/100)</f>
        <v>0.90946387630869452</v>
      </c>
      <c r="C393" s="7">
        <f>EXP(-1*C$9*'Yield curve'!C386/100)</f>
        <v>0.83243511508736656</v>
      </c>
      <c r="D393" s="7">
        <f>EXP(-1*D$9*'Yield curve'!D386/100)</f>
        <v>0.7636085425406669</v>
      </c>
      <c r="E393" s="7">
        <f>EXP(-1*E$9*'Yield curve'!E386/100)</f>
        <v>0.70187496735539401</v>
      </c>
      <c r="F393" s="60">
        <f>EXP(-1*F$9*'Yield curve'!F386/100)</f>
        <v>0.64694111563909595</v>
      </c>
      <c r="G393" s="60">
        <f t="shared" si="3"/>
        <v>74.329920606237636</v>
      </c>
      <c r="H393" s="60">
        <f t="shared" si="4"/>
        <v>4.7186781300614058</v>
      </c>
      <c r="I393" s="60">
        <f>H393*(Bonds!Z383/100)*(1/(1+(Bonds!F383/100)))</f>
        <v>1.7362443676061136E-3</v>
      </c>
      <c r="J393" s="60">
        <f>-H393*Bonds!$AS$8</f>
        <v>-0.73883910834267796</v>
      </c>
      <c r="K393" s="60">
        <f t="shared" si="5"/>
        <v>-2.3364144067707757</v>
      </c>
    </row>
    <row r="394" spans="1:11">
      <c r="A394" s="193">
        <v>42583</v>
      </c>
      <c r="B394" s="7">
        <f>EXP(-1*B$9*'Yield curve'!B387/100)</f>
        <v>0.90955482724379633</v>
      </c>
      <c r="C394" s="7">
        <f>EXP(-1*C$9*'Yield curve'!C387/100)</f>
        <v>0.83243511508736656</v>
      </c>
      <c r="D394" s="7">
        <f>EXP(-1*D$9*'Yield curve'!D387/100)</f>
        <v>0.76429609958321254</v>
      </c>
      <c r="E394" s="7">
        <f>EXP(-1*E$9*'Yield curve'!E387/100)</f>
        <v>0.70285828046826282</v>
      </c>
      <c r="F394" s="60">
        <f>EXP(-1*F$9*'Yield curve'!F387/100)</f>
        <v>0.6482362926156251</v>
      </c>
      <c r="G394" s="60">
        <f t="shared" si="3"/>
        <v>74.467080799058166</v>
      </c>
      <c r="H394" s="60">
        <f t="shared" si="4"/>
        <v>4.7191049036671178</v>
      </c>
      <c r="I394" s="60">
        <f>H394*(Bonds!Z384/100)*(1/(1+(Bonds!F384/100)))</f>
        <v>8.6852027305917305E-4</v>
      </c>
      <c r="J394" s="60">
        <f>-H394*Bonds!$AS$8</f>
        <v>-0.73890593151256101</v>
      </c>
      <c r="K394" s="60">
        <f t="shared" si="5"/>
        <v>-2.3366257201880782</v>
      </c>
    </row>
    <row r="395" spans="1:11">
      <c r="A395" s="193">
        <v>42580</v>
      </c>
      <c r="B395" s="7">
        <f>EXP(-1*B$9*'Yield curve'!B388/100)</f>
        <v>0.90973675640155438</v>
      </c>
      <c r="C395" s="7">
        <f>EXP(-1*C$9*'Yield curve'!C388/100)</f>
        <v>0.83343463681856755</v>
      </c>
      <c r="D395" s="7">
        <f>EXP(-1*D$9*'Yield curve'!D388/100)</f>
        <v>0.76544340399577726</v>
      </c>
      <c r="E395" s="7">
        <f>EXP(-1*E$9*'Yield curve'!E388/100)</f>
        <v>0.70384297118358619</v>
      </c>
      <c r="F395" s="60">
        <f>EXP(-1*F$9*'Yield curve'!F388/100)</f>
        <v>0.64888485313445343</v>
      </c>
      <c r="G395" s="60">
        <f t="shared" si="3"/>
        <v>74.541841867280198</v>
      </c>
      <c r="H395" s="60">
        <f t="shared" si="4"/>
        <v>4.7191516702073617</v>
      </c>
      <c r="I395" s="60">
        <f>H395*(Bonds!Z385/100)*(1/(1+(Bonds!F385/100)))</f>
        <v>-2.1717218914897658E-3</v>
      </c>
      <c r="J395" s="60">
        <f>-H395*Bonds!$AS$8</f>
        <v>-0.73891325410332509</v>
      </c>
      <c r="K395" s="60">
        <f t="shared" si="5"/>
        <v>-2.3366488762532662</v>
      </c>
    </row>
    <row r="396" spans="1:11">
      <c r="A396" s="193">
        <v>42579</v>
      </c>
      <c r="B396" s="7">
        <f>EXP(-1*B$9*'Yield curve'!B389/100)</f>
        <v>0.90910016350558109</v>
      </c>
      <c r="C396" s="7">
        <f>EXP(-1*C$9*'Yield curve'!C389/100)</f>
        <v>0.83276815573709095</v>
      </c>
      <c r="D396" s="7">
        <f>EXP(-1*D$9*'Yield curve'!D389/100)</f>
        <v>0.7645254228098517</v>
      </c>
      <c r="E396" s="7">
        <f>EXP(-1*E$9*'Yield curve'!E389/100)</f>
        <v>0.70257719337724156</v>
      </c>
      <c r="F396" s="60">
        <f>EXP(-1*F$9*'Yield curve'!F389/100)</f>
        <v>0.64726466707803465</v>
      </c>
      <c r="G396" s="60">
        <f t="shared" si="3"/>
        <v>74.367055714072976</v>
      </c>
      <c r="H396" s="60">
        <f t="shared" si="4"/>
        <v>4.7187486757443553</v>
      </c>
      <c r="I396" s="60">
        <f>H396*(Bonds!Z386/100)*(1/(1+(Bonds!F386/100)))</f>
        <v>-3.4728601109434111E-3</v>
      </c>
      <c r="J396" s="60">
        <f>-H396*Bonds!$AS$8</f>
        <v>-0.73885015421358735</v>
      </c>
      <c r="K396" s="60">
        <f t="shared" si="5"/>
        <v>-2.3364493368815893</v>
      </c>
    </row>
    <row r="397" spans="1:11">
      <c r="A397" s="193">
        <v>42578</v>
      </c>
      <c r="B397" s="7">
        <f>EXP(-1*B$9*'Yield curve'!B390/100)</f>
        <v>0.90864572704241153</v>
      </c>
      <c r="C397" s="7">
        <f>EXP(-1*C$9*'Yield curve'!C390/100)</f>
        <v>0.83143679206287524</v>
      </c>
      <c r="D397" s="7">
        <f>EXP(-1*D$9*'Yield curve'!D390/100)</f>
        <v>0.76223528346803904</v>
      </c>
      <c r="E397" s="7">
        <f>EXP(-1*E$9*'Yield curve'!E390/100)</f>
        <v>0.70005246272296973</v>
      </c>
      <c r="F397" s="60">
        <f>EXP(-1*F$9*'Yield curve'!F390/100)</f>
        <v>0.6446807796298013</v>
      </c>
      <c r="G397" s="60">
        <f t="shared" si="3"/>
        <v>74.085705575295378</v>
      </c>
      <c r="H397" s="60">
        <f t="shared" si="4"/>
        <v>4.7181164622395499</v>
      </c>
      <c r="I397" s="60">
        <f>H397*(Bonds!Z387/100)*(1/(1+(Bonds!F387/100)))</f>
        <v>-1.3011904198123904E-3</v>
      </c>
      <c r="J397" s="60">
        <f>-H397*Bonds!$AS$8</f>
        <v>-0.73875116376556405</v>
      </c>
      <c r="K397" s="60">
        <f t="shared" si="5"/>
        <v>-2.3361363015992351</v>
      </c>
    </row>
    <row r="398" spans="1:11">
      <c r="A398" s="193">
        <v>42577</v>
      </c>
      <c r="B398" s="7">
        <f>EXP(-1*B$9*'Yield curve'!B391/100)</f>
        <v>0.90846401606870619</v>
      </c>
      <c r="C398" s="7">
        <f>EXP(-1*C$9*'Yield curve'!C391/100)</f>
        <v>0.83093807961633281</v>
      </c>
      <c r="D398" s="7">
        <f>EXP(-1*D$9*'Yield curve'!D391/100)</f>
        <v>0.7617780794728729</v>
      </c>
      <c r="E398" s="7">
        <f>EXP(-1*E$9*'Yield curve'!E391/100)</f>
        <v>0.69935276016983183</v>
      </c>
      <c r="F398" s="60">
        <f>EXP(-1*F$9*'Yield curve'!F391/100)</f>
        <v>0.6437144833637366</v>
      </c>
      <c r="G398" s="60">
        <f t="shared" si="3"/>
        <v>73.982066883102362</v>
      </c>
      <c r="H398" s="60">
        <f t="shared" si="4"/>
        <v>4.7178512451053711</v>
      </c>
      <c r="I398" s="60">
        <f>H398*(Bonds!Z388/100)*(1/(1+(Bonds!F388/100)))</f>
        <v>2.1679309094317792E-3</v>
      </c>
      <c r="J398" s="60">
        <f>-H398*Bonds!$AS$8</f>
        <v>-0.73870963671380663</v>
      </c>
      <c r="K398" s="60">
        <f t="shared" si="5"/>
        <v>-2.3360049815311701</v>
      </c>
    </row>
    <row r="399" spans="1:11">
      <c r="A399" s="193">
        <v>42576</v>
      </c>
      <c r="B399" s="7">
        <f>EXP(-1*B$9*'Yield curve'!B392/100)</f>
        <v>0.90828234143356146</v>
      </c>
      <c r="C399" s="7">
        <f>EXP(-1*C$9*'Yield curve'!C392/100)</f>
        <v>0.83093807961633281</v>
      </c>
      <c r="D399" s="7">
        <f>EXP(-1*D$9*'Yield curve'!D392/100)</f>
        <v>0.76292160402108256</v>
      </c>
      <c r="E399" s="7">
        <f>EXP(-1*E$9*'Yield curve'!E392/100)</f>
        <v>0.70075286532862857</v>
      </c>
      <c r="F399" s="60">
        <f>EXP(-1*F$9*'Yield curve'!F392/100)</f>
        <v>0.64532578285729458</v>
      </c>
      <c r="G399" s="60">
        <f t="shared" si="3"/>
        <v>74.153129968871696</v>
      </c>
      <c r="H399" s="60">
        <f t="shared" si="4"/>
        <v>4.7184023222802498</v>
      </c>
      <c r="I399" s="60">
        <f>H399*(Bonds!Z389/100)*(1/(1+(Bonds!F389/100)))</f>
        <v>-1.735344730518705E-3</v>
      </c>
      <c r="J399" s="60">
        <f>-H399*Bonds!$AS$8</f>
        <v>-0.73879592303325725</v>
      </c>
      <c r="K399" s="60">
        <f t="shared" si="5"/>
        <v>-2.3362778428315472</v>
      </c>
    </row>
    <row r="400" spans="1:11">
      <c r="A400" s="193">
        <v>42573</v>
      </c>
      <c r="B400" s="7">
        <f>EXP(-1*B$9*'Yield curve'!B393/100)</f>
        <v>0.90828234143356146</v>
      </c>
      <c r="C400" s="7">
        <f>EXP(-1*C$9*'Yield curve'!C393/100)</f>
        <v>0.83093807961633281</v>
      </c>
      <c r="D400" s="7">
        <f>EXP(-1*D$9*'Yield curve'!D393/100)</f>
        <v>0.7617780794728729</v>
      </c>
      <c r="E400" s="7">
        <f>EXP(-1*E$9*'Yield curve'!E393/100)</f>
        <v>0.69949264470985351</v>
      </c>
      <c r="F400" s="60">
        <f>EXP(-1*F$9*'Yield curve'!F393/100)</f>
        <v>0.64403642108314141</v>
      </c>
      <c r="G400" s="60">
        <f t="shared" si="3"/>
        <v>74.014961024103542</v>
      </c>
      <c r="H400" s="60">
        <f t="shared" si="4"/>
        <v>4.7179964600157005</v>
      </c>
      <c r="I400" s="60">
        <f>H400*(Bonds!Z390/100)*(1/(1+(Bonds!F390/100)))</f>
        <v>2.1681969025807751E-3</v>
      </c>
      <c r="J400" s="60">
        <f>-H400*Bonds!$AS$8</f>
        <v>-0.73873237411015125</v>
      </c>
      <c r="K400" s="60">
        <f t="shared" si="5"/>
        <v>-2.336076883491681</v>
      </c>
    </row>
    <row r="401" spans="1:11">
      <c r="A401" s="193">
        <v>42572</v>
      </c>
      <c r="B401" s="7">
        <f>EXP(-1*B$9*'Yield curve'!B394/100)</f>
        <v>0.90855486701278454</v>
      </c>
      <c r="C401" s="7">
        <f>EXP(-1*C$9*'Yield curve'!C394/100)</f>
        <v>0.83143679206287524</v>
      </c>
      <c r="D401" s="7">
        <f>EXP(-1*D$9*'Yield curve'!D394/100)</f>
        <v>0.76292160402108256</v>
      </c>
      <c r="E401" s="7">
        <f>EXP(-1*E$9*'Yield curve'!E394/100)</f>
        <v>0.70089302991768598</v>
      </c>
      <c r="F401" s="60">
        <f>EXP(-1*F$9*'Yield curve'!F394/100)</f>
        <v>0.64564852642789206</v>
      </c>
      <c r="G401" s="60">
        <f t="shared" si="3"/>
        <v>74.188489691395006</v>
      </c>
      <c r="H401" s="60">
        <f t="shared" si="4"/>
        <v>4.718444663149385</v>
      </c>
      <c r="I401" s="60">
        <f>H401*(Bonds!Z391/100)*(1/(1+(Bonds!F391/100)))</f>
        <v>2.169399845126185E-3</v>
      </c>
      <c r="J401" s="60">
        <f>-H401*Bonds!$AS$8</f>
        <v>-0.73880255266323758</v>
      </c>
      <c r="K401" s="60">
        <f t="shared" si="5"/>
        <v>-2.3362988075623288</v>
      </c>
    </row>
    <row r="402" spans="1:11">
      <c r="A402" s="193">
        <v>42571</v>
      </c>
      <c r="B402" s="7">
        <f>EXP(-1*B$9*'Yield curve'!B395/100)</f>
        <v>0.90855486701278454</v>
      </c>
      <c r="C402" s="7">
        <f>EXP(-1*C$9*'Yield curve'!C395/100)</f>
        <v>0.83193580382667176</v>
      </c>
      <c r="D402" s="7">
        <f>EXP(-1*D$9*'Yield curve'!D395/100)</f>
        <v>0.76406684514322298</v>
      </c>
      <c r="E402" s="7">
        <f>EXP(-1*E$9*'Yield curve'!E395/100)</f>
        <v>0.70229621869857262</v>
      </c>
      <c r="F402" s="60">
        <f>EXP(-1*F$9*'Yield curve'!F395/100)</f>
        <v>0.64726466707803465</v>
      </c>
      <c r="G402" s="60">
        <f t="shared" si="3"/>
        <v>74.361762712201681</v>
      </c>
      <c r="H402" s="60">
        <f t="shared" si="4"/>
        <v>4.7189262167952783</v>
      </c>
      <c r="I402" s="60">
        <f>H402*(Bonds!Z392/100)*(1/(1+(Bonds!F392/100)))</f>
        <v>4.3412384699127672E-4</v>
      </c>
      <c r="J402" s="60">
        <f>-H402*Bonds!$AS$8</f>
        <v>-0.73887795315815252</v>
      </c>
      <c r="K402" s="60">
        <f t="shared" si="5"/>
        <v>-2.336537244862964</v>
      </c>
    </row>
    <row r="403" spans="1:11">
      <c r="A403" s="193">
        <v>42570</v>
      </c>
      <c r="B403" s="7">
        <f>EXP(-1*B$9*'Yield curve'!B396/100)</f>
        <v>0.90846401606870619</v>
      </c>
      <c r="C403" s="7">
        <f>EXP(-1*C$9*'Yield curve'!C396/100)</f>
        <v>0.83143679206287524</v>
      </c>
      <c r="D403" s="7">
        <f>EXP(-1*D$9*'Yield curve'!D396/100)</f>
        <v>0.7636085425406669</v>
      </c>
      <c r="E403" s="7">
        <f>EXP(-1*E$9*'Yield curve'!E396/100)</f>
        <v>0.70215577349982106</v>
      </c>
      <c r="F403" s="60">
        <f>EXP(-1*F$9*'Yield curve'!F396/100)</f>
        <v>0.64758838033314337</v>
      </c>
      <c r="G403" s="60">
        <f t="shared" si="3"/>
        <v>74.391971794577373</v>
      </c>
      <c r="H403" s="60">
        <f t="shared" si="4"/>
        <v>4.7191383997011549</v>
      </c>
      <c r="I403" s="60">
        <f>H403*(Bonds!Z393/100)*(1/(1+(Bonds!F393/100)))</f>
        <v>1.7367332412185313E-3</v>
      </c>
      <c r="J403" s="60">
        <f>-H403*Bonds!$AS$8</f>
        <v>-0.73891117623984237</v>
      </c>
      <c r="K403" s="60">
        <f t="shared" si="5"/>
        <v>-2.3366423054719938</v>
      </c>
    </row>
    <row r="404" spans="1:11">
      <c r="A404" s="193">
        <v>42569</v>
      </c>
      <c r="B404" s="7">
        <f>EXP(-1*B$9*'Yield curve'!B397/100)</f>
        <v>0.908373174209268</v>
      </c>
      <c r="C404" s="7">
        <f>EXP(-1*C$9*'Yield curve'!C397/100)</f>
        <v>0.83260161876019634</v>
      </c>
      <c r="D404" s="7">
        <f>EXP(-1*D$9*'Yield curve'!D397/100)</f>
        <v>0.76544340399577726</v>
      </c>
      <c r="E404" s="7">
        <f>EXP(-1*E$9*'Yield curve'!E397/100)</f>
        <v>0.70384297118358619</v>
      </c>
      <c r="F404" s="60">
        <f>EXP(-1*F$9*'Yield curve'!F397/100)</f>
        <v>0.64888485313445343</v>
      </c>
      <c r="G404" s="60">
        <f t="shared" si="3"/>
        <v>74.536350366653551</v>
      </c>
      <c r="H404" s="60">
        <f t="shared" si="4"/>
        <v>4.7193977404602165</v>
      </c>
      <c r="I404" s="60">
        <f>H404*(Bonds!Z394/100)*(1/(1+(Bonds!F394/100)))</f>
        <v>8.6873405254673088E-4</v>
      </c>
      <c r="J404" s="60">
        <f>-H404*Bonds!$AS$8</f>
        <v>-0.73895178318312194</v>
      </c>
      <c r="K404" s="60">
        <f t="shared" si="5"/>
        <v>-2.3367707159015745</v>
      </c>
    </row>
    <row r="405" spans="1:11">
      <c r="A405" s="193">
        <v>42566</v>
      </c>
      <c r="B405" s="7">
        <f>EXP(-1*B$9*'Yield curve'!B398/100)</f>
        <v>0.908373174209268</v>
      </c>
      <c r="C405" s="7">
        <f>EXP(-1*C$9*'Yield curve'!C398/100)</f>
        <v>0.83260161876019634</v>
      </c>
      <c r="D405" s="7">
        <f>EXP(-1*D$9*'Yield curve'!D398/100)</f>
        <v>0.76544340399577726</v>
      </c>
      <c r="E405" s="7">
        <f>EXP(-1*E$9*'Yield curve'!E398/100)</f>
        <v>0.70412456468700579</v>
      </c>
      <c r="F405" s="60">
        <f>EXP(-1*F$9*'Yield curve'!F398/100)</f>
        <v>0.64953406253818891</v>
      </c>
      <c r="G405" s="60">
        <f t="shared" si="3"/>
        <v>74.603598314294985</v>
      </c>
      <c r="H405" s="60">
        <f t="shared" si="4"/>
        <v>4.7196412400059407</v>
      </c>
      <c r="I405" s="60">
        <f>H405*(Bonds!Z395/100)*(1/(1+(Bonds!F395/100)))</f>
        <v>1.7378776544254991E-3</v>
      </c>
      <c r="J405" s="60">
        <f>-H405*Bonds!$AS$8</f>
        <v>-0.73898990974786871</v>
      </c>
      <c r="K405" s="60">
        <f t="shared" si="5"/>
        <v>-2.3368912826855324</v>
      </c>
    </row>
    <row r="406" spans="1:11">
      <c r="A406" s="193">
        <v>42565</v>
      </c>
      <c r="B406" s="7">
        <f>EXP(-1*B$9*'Yield curve'!B399/100)</f>
        <v>0.908373174209268</v>
      </c>
      <c r="C406" s="7">
        <f>EXP(-1*C$9*'Yield curve'!C399/100)</f>
        <v>0.83276815573709095</v>
      </c>
      <c r="D406" s="7">
        <f>EXP(-1*D$9*'Yield curve'!D399/100)</f>
        <v>0.76567307146537389</v>
      </c>
      <c r="E406" s="7">
        <f>EXP(-1*E$9*'Yield curve'!E399/100)</f>
        <v>0.7048290414313586</v>
      </c>
      <c r="F406" s="60">
        <f>EXP(-1*F$9*'Yield curve'!F399/100)</f>
        <v>0.65083443059786894</v>
      </c>
      <c r="G406" s="60">
        <f t="shared" si="3"/>
        <v>74.739637743389295</v>
      </c>
      <c r="H406" s="60">
        <f t="shared" si="4"/>
        <v>4.7200959022192155</v>
      </c>
      <c r="I406" s="60">
        <f>H406*(Bonds!Z396/100)*(1/(1+(Bonds!F396/100)))</f>
        <v>-3.4773705882451197E-3</v>
      </c>
      <c r="J406" s="60">
        <f>-H406*Bonds!$AS$8</f>
        <v>-0.73906109964787758</v>
      </c>
      <c r="K406" s="60">
        <f t="shared" si="5"/>
        <v>-2.3371164049159598</v>
      </c>
    </row>
    <row r="407" spans="1:11">
      <c r="A407" s="193">
        <v>42564</v>
      </c>
      <c r="B407" s="7">
        <f>EXP(-1*B$9*'Yield curve'!B400/100)</f>
        <v>0.90846401606870619</v>
      </c>
      <c r="C407" s="7">
        <f>EXP(-1*C$9*'Yield curve'!C400/100)</f>
        <v>0.83143679206287524</v>
      </c>
      <c r="D407" s="7">
        <f>EXP(-1*D$9*'Yield curve'!D400/100)</f>
        <v>0.76337949433685315</v>
      </c>
      <c r="E407" s="7">
        <f>EXP(-1*E$9*'Yield curve'!E400/100)</f>
        <v>0.70229621869857262</v>
      </c>
      <c r="F407" s="60">
        <f>EXP(-1*F$9*'Yield curve'!F400/100)</f>
        <v>0.6482362926156251</v>
      </c>
      <c r="G407" s="60">
        <f t="shared" si="3"/>
        <v>74.458161296019085</v>
      </c>
      <c r="H407" s="60">
        <f t="shared" si="4"/>
        <v>4.7193987367412147</v>
      </c>
      <c r="I407" s="60">
        <f>H407*(Bonds!Z397/100)*(1/(1+(Bonds!F397/100)))</f>
        <v>3.0400102288753689E-3</v>
      </c>
      <c r="J407" s="60">
        <f>-H407*Bonds!$AS$8</f>
        <v>-0.73895193917836977</v>
      </c>
      <c r="K407" s="60">
        <f t="shared" si="5"/>
        <v>-2.3367712092018618</v>
      </c>
    </row>
    <row r="408" spans="1:11">
      <c r="A408" s="193">
        <v>42563</v>
      </c>
      <c r="B408" s="7">
        <f>EXP(-1*B$9*'Yield curve'!B401/100)</f>
        <v>0.90855486701278454</v>
      </c>
      <c r="C408" s="7">
        <f>EXP(-1*C$9*'Yield curve'!C401/100)</f>
        <v>0.83143679206287524</v>
      </c>
      <c r="D408" s="7">
        <f>EXP(-1*D$9*'Yield curve'!D401/100)</f>
        <v>0.7645254228098517</v>
      </c>
      <c r="E408" s="7">
        <f>EXP(-1*E$9*'Yield curve'!E401/100)</f>
        <v>0.70398375385562095</v>
      </c>
      <c r="F408" s="60">
        <f>EXP(-1*F$9*'Yield curve'!F401/100)</f>
        <v>0.65050909472331653</v>
      </c>
      <c r="G408" s="60">
        <f t="shared" si="3"/>
        <v>74.698434298492771</v>
      </c>
      <c r="H408" s="60">
        <f t="shared" si="4"/>
        <v>4.7201559670480338</v>
      </c>
      <c r="I408" s="60">
        <f>H408*(Bonds!Z398/100)*(1/(1+(Bonds!F398/100)))</f>
        <v>-3.911731464404441E-3</v>
      </c>
      <c r="J408" s="60">
        <f>-H408*Bonds!$AS$8</f>
        <v>-0.73907050445221967</v>
      </c>
      <c r="K408" s="60">
        <f t="shared" si="5"/>
        <v>-2.3371461455186293</v>
      </c>
    </row>
    <row r="409" spans="1:11">
      <c r="A409" s="193">
        <v>42562</v>
      </c>
      <c r="B409" s="7">
        <f>EXP(-1*B$9*'Yield curve'!B402/100)</f>
        <v>0.90846401606870619</v>
      </c>
      <c r="C409" s="7">
        <f>EXP(-1*C$9*'Yield curve'!C402/100)</f>
        <v>0.8304396663075081</v>
      </c>
      <c r="D409" s="7">
        <f>EXP(-1*D$9*'Yield curve'!D402/100)</f>
        <v>0.7624639883570975</v>
      </c>
      <c r="E409" s="7">
        <f>EXP(-1*E$9*'Yield curve'!E402/100)</f>
        <v>0.70145396868721133</v>
      </c>
      <c r="F409" s="60">
        <f>EXP(-1*F$9*'Yield curve'!F402/100)</f>
        <v>0.64758838033314337</v>
      </c>
      <c r="G409" s="60">
        <f t="shared" si="3"/>
        <v>74.384863082698502</v>
      </c>
      <c r="H409" s="60">
        <f t="shared" si="4"/>
        <v>4.719312617430182</v>
      </c>
      <c r="I409" s="60">
        <f>H409*(Bonds!Z399/100)*(1/(1+(Bonds!F399/100)))</f>
        <v>-3.4735947133537116E-3</v>
      </c>
      <c r="J409" s="60">
        <f>-H409*Bonds!$AS$8</f>
        <v>-0.73893845482677378</v>
      </c>
      <c r="K409" s="60">
        <f t="shared" si="5"/>
        <v>-2.3367285679380481</v>
      </c>
    </row>
    <row r="410" spans="1:11">
      <c r="A410" s="193">
        <v>42559</v>
      </c>
      <c r="B410" s="7">
        <f>EXP(-1*B$9*'Yield curve'!B403/100)</f>
        <v>0.908373174209268</v>
      </c>
      <c r="C410" s="7">
        <f>EXP(-1*C$9*'Yield curve'!C403/100)</f>
        <v>0.82977558024430531</v>
      </c>
      <c r="D410" s="7">
        <f>EXP(-1*D$9*'Yield curve'!D403/100)</f>
        <v>0.76063626892566349</v>
      </c>
      <c r="E410" s="7">
        <f>EXP(-1*E$9*'Yield curve'!E403/100)</f>
        <v>0.69921290360392063</v>
      </c>
      <c r="F410" s="60">
        <f>EXP(-1*F$9*'Yield curve'!F403/100)</f>
        <v>0.6450032006181462</v>
      </c>
      <c r="G410" s="60">
        <f t="shared" si="3"/>
        <v>74.107822880817878</v>
      </c>
      <c r="H410" s="60">
        <f t="shared" si="4"/>
        <v>4.7185416952390051</v>
      </c>
      <c r="I410" s="60">
        <f>H410*(Bonds!Z400/100)*(1/(1+(Bonds!F400/100)))</f>
        <v>-4.3380911053037647E-4</v>
      </c>
      <c r="J410" s="60">
        <f>-H410*Bonds!$AS$8</f>
        <v>-0.73881774571107839</v>
      </c>
      <c r="K410" s="60">
        <f t="shared" si="5"/>
        <v>-2.3363468521981057</v>
      </c>
    </row>
    <row r="411" spans="1:11">
      <c r="A411" s="193">
        <v>42558</v>
      </c>
      <c r="B411" s="7">
        <f>EXP(-1*B$9*'Yield curve'!B404/100)</f>
        <v>0.908373174209268</v>
      </c>
      <c r="C411" s="7">
        <f>EXP(-1*C$9*'Yield curve'!C404/100)</f>
        <v>0.83027359498193265</v>
      </c>
      <c r="D411" s="7">
        <f>EXP(-1*D$9*'Yield curve'!D404/100)</f>
        <v>0.76063626892566349</v>
      </c>
      <c r="E411" s="7">
        <f>EXP(-1*E$9*'Yield curve'!E404/100)</f>
        <v>0.69907307500652571</v>
      </c>
      <c r="F411" s="60">
        <f>EXP(-1*F$9*'Yield curve'!F404/100)</f>
        <v>0.6446807796298013</v>
      </c>
      <c r="G411" s="60">
        <f t="shared" si="3"/>
        <v>74.075670194863108</v>
      </c>
      <c r="H411" s="60">
        <f t="shared" si="4"/>
        <v>4.7183738239326996</v>
      </c>
      <c r="I411" s="60">
        <f>H411*(Bonds!Z401/100)*(1/(1+(Bonds!F401/100)))</f>
        <v>3.0362765919772186E-3</v>
      </c>
      <c r="J411" s="60">
        <f>-H411*Bonds!$AS$8</f>
        <v>-0.73879146083153191</v>
      </c>
      <c r="K411" s="60">
        <f t="shared" si="5"/>
        <v>-2.3362637321107158</v>
      </c>
    </row>
    <row r="412" spans="1:11">
      <c r="A412" s="193">
        <v>42557</v>
      </c>
      <c r="B412" s="7">
        <f>EXP(-1*B$9*'Yield curve'!B405/100)</f>
        <v>0.90773753548682956</v>
      </c>
      <c r="C412" s="7">
        <f>EXP(-1*C$9*'Yield curve'!C405/100)</f>
        <v>0.8304396663075081</v>
      </c>
      <c r="D412" s="7">
        <f>EXP(-1*D$9*'Yield curve'!D405/100)</f>
        <v>0.76223528346803904</v>
      </c>
      <c r="E412" s="7">
        <f>EXP(-1*E$9*'Yield curve'!E405/100)</f>
        <v>0.7010332225424647</v>
      </c>
      <c r="F412" s="60">
        <f>EXP(-1*F$9*'Yield curve'!F405/100)</f>
        <v>0.64694111563909595</v>
      </c>
      <c r="G412" s="60">
        <f t="shared" si="3"/>
        <v>74.315078622519437</v>
      </c>
      <c r="H412" s="60">
        <f t="shared" si="4"/>
        <v>4.7191763406202343</v>
      </c>
      <c r="I412" s="60">
        <f>H412*(Bonds!Z402/100)*(1/(1+(Bonds!F402/100)))</f>
        <v>3.0387484485642326E-3</v>
      </c>
      <c r="J412" s="60">
        <f>-H412*Bonds!$AS$8</f>
        <v>-0.73891711693637852</v>
      </c>
      <c r="K412" s="60">
        <f t="shared" si="5"/>
        <v>-2.3366610916039359</v>
      </c>
    </row>
    <row r="413" spans="1:11">
      <c r="A413" s="193">
        <v>42556</v>
      </c>
      <c r="B413" s="7">
        <f>EXP(-1*B$9*'Yield curve'!B406/100)</f>
        <v>0.9075560061332727</v>
      </c>
      <c r="C413" s="7">
        <f>EXP(-1*C$9*'Yield curve'!C406/100)</f>
        <v>0.83093807961633281</v>
      </c>
      <c r="D413" s="7">
        <f>EXP(-1*D$9*'Yield curve'!D406/100)</f>
        <v>0.76383765946925009</v>
      </c>
      <c r="E413" s="7">
        <f>EXP(-1*E$9*'Yield curve'!E406/100)</f>
        <v>0.70299886618245921</v>
      </c>
      <c r="F413" s="60">
        <f>EXP(-1*F$9*'Yield curve'!F406/100)</f>
        <v>0.64920937668514733</v>
      </c>
      <c r="G413" s="60">
        <f t="shared" si="3"/>
        <v>74.557287638730884</v>
      </c>
      <c r="H413" s="60">
        <f t="shared" si="4"/>
        <v>4.719889473146436</v>
      </c>
      <c r="I413" s="60">
        <f>H413*(Bonds!Z403/100)*(1/(1+(Bonds!F403/100)))</f>
        <v>4.3445227109227746E-3</v>
      </c>
      <c r="J413" s="60">
        <f>-H413*Bonds!$AS$8</f>
        <v>-0.73902877748733498</v>
      </c>
      <c r="K413" s="60">
        <f t="shared" si="5"/>
        <v>-2.3370141932697477</v>
      </c>
    </row>
    <row r="414" spans="1:11">
      <c r="A414" s="193">
        <v>42555</v>
      </c>
      <c r="B414" s="7">
        <f>EXP(-1*B$9*'Yield curve'!B407/100)</f>
        <v>0.90782831377921724</v>
      </c>
      <c r="C414" s="7">
        <f>EXP(-1*C$9*'Yield curve'!C407/100)</f>
        <v>0.83160309605113225</v>
      </c>
      <c r="D414" s="7">
        <f>EXP(-1*D$9*'Yield curve'!D407/100)</f>
        <v>0.76498427570564076</v>
      </c>
      <c r="E414" s="7">
        <f>EXP(-1*E$9*'Yield curve'!E407/100)</f>
        <v>0.7051110294417734</v>
      </c>
      <c r="F414" s="60">
        <f>EXP(-1*F$9*'Yield curve'!F407/100)</f>
        <v>0.65246355222790053</v>
      </c>
      <c r="G414" s="60">
        <f t="shared" si="3"/>
        <v>74.901330890804218</v>
      </c>
      <c r="H414" s="60">
        <f t="shared" si="4"/>
        <v>4.7209261162424188</v>
      </c>
      <c r="I414" s="60">
        <f>H414*(Bonds!Z404/100)*(1/(1+(Bonds!F404/100)))</f>
        <v>1.7397921931978323E-3</v>
      </c>
      <c r="J414" s="60">
        <f>-H414*Bonds!$AS$8</f>
        <v>-0.73919109253396342</v>
      </c>
      <c r="K414" s="60">
        <f t="shared" si="5"/>
        <v>-2.3375274785156099</v>
      </c>
    </row>
    <row r="415" spans="1:11">
      <c r="A415" s="193">
        <v>42552</v>
      </c>
      <c r="B415" s="7">
        <f>EXP(-1*B$9*'Yield curve'!B408/100)</f>
        <v>0.90791910114988805</v>
      </c>
      <c r="C415" s="7">
        <f>EXP(-1*C$9*'Yield curve'!C408/100)</f>
        <v>0.83176943330351327</v>
      </c>
      <c r="D415" s="7">
        <f>EXP(-1*D$9*'Yield curve'!D408/100)</f>
        <v>0.76544340399577726</v>
      </c>
      <c r="E415" s="7">
        <f>EXP(-1*E$9*'Yield curve'!E408/100)</f>
        <v>0.70595767056017766</v>
      </c>
      <c r="F415" s="60">
        <f>EXP(-1*F$9*'Yield curve'!F408/100)</f>
        <v>0.65376978512984729</v>
      </c>
      <c r="G415" s="60">
        <f t="shared" si="3"/>
        <v>75.039126998332733</v>
      </c>
      <c r="H415" s="60">
        <f t="shared" si="4"/>
        <v>4.7213510631844224</v>
      </c>
      <c r="I415" s="60">
        <f>H415*(Bonds!Z405/100)*(1/(1+(Bonds!F405/100)))</f>
        <v>-1.7405902537085056E-3</v>
      </c>
      <c r="J415" s="60">
        <f>-H415*Bonds!$AS$8</f>
        <v>-0.73925762968929998</v>
      </c>
      <c r="K415" s="60">
        <f t="shared" si="5"/>
        <v>-2.3377378874755017</v>
      </c>
    </row>
    <row r="416" spans="1:11">
      <c r="A416" s="193">
        <v>42551</v>
      </c>
      <c r="B416" s="7">
        <f>EXP(-1*B$9*'Yield curve'!B409/100)</f>
        <v>0.90791910114988805</v>
      </c>
      <c r="C416" s="7">
        <f>EXP(-1*C$9*'Yield curve'!C409/100)</f>
        <v>0.83093807961633281</v>
      </c>
      <c r="D416" s="7">
        <f>EXP(-1*D$9*'Yield curve'!D409/100)</f>
        <v>0.7645254228098517</v>
      </c>
      <c r="E416" s="7">
        <f>EXP(-1*E$9*'Yield curve'!E409/100)</f>
        <v>0.7048290414313586</v>
      </c>
      <c r="F416" s="60">
        <f>EXP(-1*F$9*'Yield curve'!F409/100)</f>
        <v>0.65246355222790053</v>
      </c>
      <c r="G416" s="60">
        <f t="shared" si="3"/>
        <v>74.898043215878374</v>
      </c>
      <c r="H416" s="60">
        <f t="shared" si="4"/>
        <v>4.721008381139935</v>
      </c>
      <c r="I416" s="60">
        <f>H416*(Bonds!Z406/100)*(1/(1+(Bonds!F406/100)))</f>
        <v>-3.4796450201879047E-3</v>
      </c>
      <c r="J416" s="60">
        <f>-H416*Bonds!$AS$8</f>
        <v>-0.73920397337089561</v>
      </c>
      <c r="K416" s="60">
        <f t="shared" si="5"/>
        <v>-2.337568211298485</v>
      </c>
    </row>
    <row r="417" spans="1:11">
      <c r="A417" s="193">
        <v>42550</v>
      </c>
      <c r="B417" s="7">
        <f>EXP(-1*B$9*'Yield curve'!B410/100)</f>
        <v>0.90782831377921724</v>
      </c>
      <c r="C417" s="7">
        <f>EXP(-1*C$9*'Yield curve'!C410/100)</f>
        <v>0.8304396663075081</v>
      </c>
      <c r="D417" s="7">
        <f>EXP(-1*D$9*'Yield curve'!D410/100)</f>
        <v>0.76337949433685315</v>
      </c>
      <c r="E417" s="7">
        <f>EXP(-1*E$9*'Yield curve'!E410/100)</f>
        <v>0.70299886618245933</v>
      </c>
      <c r="F417" s="60">
        <f>EXP(-1*F$9*'Yield curve'!F410/100)</f>
        <v>0.64985891077474955</v>
      </c>
      <c r="G417" s="60">
        <f t="shared" si="3"/>
        <v>74.622154205926932</v>
      </c>
      <c r="H417" s="60">
        <f t="shared" si="4"/>
        <v>4.720177265124029</v>
      </c>
      <c r="I417" s="60">
        <f>H417*(Bonds!Z407/100)*(1/(1+(Bonds!F407/100)))</f>
        <v>-8.6911752257859463E-4</v>
      </c>
      <c r="J417" s="60">
        <f>-H417*Bonds!$AS$8</f>
        <v>-0.73907383925299319</v>
      </c>
      <c r="K417" s="60">
        <f t="shared" si="5"/>
        <v>-2.3371566910846164</v>
      </c>
    </row>
    <row r="418" spans="1:11">
      <c r="A418" s="193">
        <v>42549</v>
      </c>
      <c r="B418" s="7">
        <f>EXP(-1*B$9*'Yield curve'!B411/100)</f>
        <v>0.90782831377921724</v>
      </c>
      <c r="C418" s="7">
        <f>EXP(-1*C$9*'Yield curve'!C411/100)</f>
        <v>0.83110428385212565</v>
      </c>
      <c r="D418" s="7">
        <f>EXP(-1*D$9*'Yield curve'!D411/100)</f>
        <v>0.76429609958321254</v>
      </c>
      <c r="E418" s="7">
        <f>EXP(-1*E$9*'Yield curve'!E411/100)</f>
        <v>0.70328012197634093</v>
      </c>
      <c r="F418" s="60">
        <f>EXP(-1*F$9*'Yield curve'!F411/100)</f>
        <v>0.64920937668514733</v>
      </c>
      <c r="G418" s="60">
        <f t="shared" si="3"/>
        <v>74.560233158204838</v>
      </c>
      <c r="H418" s="60">
        <f t="shared" si="4"/>
        <v>4.7198071252645883</v>
      </c>
      <c r="I418" s="60">
        <f>H418*(Bonds!Z408/100)*(1/(1+(Bonds!F408/100)))</f>
        <v>-3.4755575296499209E-3</v>
      </c>
      <c r="J418" s="60">
        <f>-H418*Bonds!$AS$8</f>
        <v>-0.73901588365691873</v>
      </c>
      <c r="K418" s="60">
        <f t="shared" si="5"/>
        <v>-2.3369734193978684</v>
      </c>
    </row>
    <row r="419" spans="1:11">
      <c r="A419" s="193">
        <v>42548</v>
      </c>
      <c r="B419" s="7">
        <f>EXP(-1*B$9*'Yield curve'!B412/100)</f>
        <v>0.90728378016736921</v>
      </c>
      <c r="C419" s="7">
        <f>EXP(-1*C$9*'Yield curve'!C412/100)</f>
        <v>0.82994155195697217</v>
      </c>
      <c r="D419" s="7">
        <f>EXP(-1*D$9*'Yield curve'!D412/100)</f>
        <v>0.76269276186791546</v>
      </c>
      <c r="E419" s="7">
        <f>EXP(-1*E$9*'Yield curve'!E412/100)</f>
        <v>0.70117344320857244</v>
      </c>
      <c r="F419" s="60">
        <f>EXP(-1*F$9*'Yield curve'!F412/100)</f>
        <v>0.64661772593543965</v>
      </c>
      <c r="G419" s="60">
        <f t="shared" si="3"/>
        <v>74.281045751384639</v>
      </c>
      <c r="H419" s="60">
        <f t="shared" si="4"/>
        <v>4.7191235442680464</v>
      </c>
      <c r="I419" s="60">
        <f>H419*(Bonds!Z409/100)*(1/(1+(Bonds!F409/100)))</f>
        <v>-3.0384349530790675E-3</v>
      </c>
      <c r="J419" s="60">
        <f>-H419*Bonds!$AS$8</f>
        <v>-0.73890885021237251</v>
      </c>
      <c r="K419" s="60">
        <f t="shared" si="5"/>
        <v>-2.3366349499272889</v>
      </c>
    </row>
    <row r="420" spans="1:11">
      <c r="A420" s="193">
        <v>42545</v>
      </c>
      <c r="B420" s="7">
        <f>EXP(-1*B$9*'Yield curve'!B413/100)</f>
        <v>0.90637694987791584</v>
      </c>
      <c r="C420" s="7">
        <f>EXP(-1*C$9*'Yield curve'!C413/100)</f>
        <v>0.82994155195697217</v>
      </c>
      <c r="D420" s="7">
        <f>EXP(-1*D$9*'Yield curve'!D413/100)</f>
        <v>0.76223528346803904</v>
      </c>
      <c r="E420" s="7">
        <f>EXP(-1*E$9*'Yield curve'!E413/100)</f>
        <v>0.69991246623054093</v>
      </c>
      <c r="F420" s="60">
        <f>EXP(-1*F$9*'Yield curve'!F413/100)</f>
        <v>0.64435851981165471</v>
      </c>
      <c r="G420" s="60">
        <f t="shared" si="3"/>
        <v>74.042913909528266</v>
      </c>
      <c r="H420" s="60">
        <f t="shared" si="4"/>
        <v>4.718416150573864</v>
      </c>
      <c r="I420" s="60">
        <f>H420*(Bonds!Z410/100)*(1/(1+(Bonds!F410/100)))</f>
        <v>3.0360247315025591E-3</v>
      </c>
      <c r="J420" s="60">
        <f>-H420*Bonds!$AS$8</f>
        <v>-0.73879808823373128</v>
      </c>
      <c r="K420" s="60">
        <f t="shared" si="5"/>
        <v>-2.3362846897966358</v>
      </c>
    </row>
    <row r="421" spans="1:11">
      <c r="A421" s="193">
        <v>42544</v>
      </c>
      <c r="B421" s="7">
        <f>EXP(-1*B$9*'Yield curve'!B414/100)</f>
        <v>0.90692093922832795</v>
      </c>
      <c r="C421" s="7">
        <f>EXP(-1*C$9*'Yield curve'!C414/100)</f>
        <v>0.83110428385212565</v>
      </c>
      <c r="D421" s="7">
        <f>EXP(-1*D$9*'Yield curve'!D414/100)</f>
        <v>0.76383765946925009</v>
      </c>
      <c r="E421" s="7">
        <f>EXP(-1*E$9*'Yield curve'!E414/100)</f>
        <v>0.70187496735539401</v>
      </c>
      <c r="F421" s="60">
        <f>EXP(-1*F$9*'Yield curve'!F414/100)</f>
        <v>0.64661772593543965</v>
      </c>
      <c r="G421" s="60">
        <f t="shared" si="3"/>
        <v>74.287661533145311</v>
      </c>
      <c r="H421" s="60">
        <f t="shared" si="4"/>
        <v>4.7189793458824321</v>
      </c>
      <c r="I421" s="60">
        <f>H421*(Bonds!Z411/100)*(1/(1+(Bonds!F411/100)))</f>
        <v>-3.4723909829892834E-3</v>
      </c>
      <c r="J421" s="60">
        <f>-H421*Bonds!$AS$8</f>
        <v>-0.73888627198098755</v>
      </c>
      <c r="K421" s="60">
        <f t="shared" si="5"/>
        <v>-2.336563551290574</v>
      </c>
    </row>
    <row r="422" spans="1:11">
      <c r="A422" s="193">
        <v>42543</v>
      </c>
      <c r="B422" s="7">
        <f>EXP(-1*B$9*'Yield curve'!B415/100)</f>
        <v>0.9071930563256202</v>
      </c>
      <c r="C422" s="7">
        <f>EXP(-1*C$9*'Yield curve'!C415/100)</f>
        <v>0.82911202523750216</v>
      </c>
      <c r="D422" s="7">
        <f>EXP(-1*D$9*'Yield curve'!D415/100)</f>
        <v>0.7608644940383964</v>
      </c>
      <c r="E422" s="7">
        <f>EXP(-1*E$9*'Yield curve'!E415/100)</f>
        <v>0.69893327437205377</v>
      </c>
      <c r="F422" s="60">
        <f>EXP(-1*F$9*'Yield curve'!F415/100)</f>
        <v>0.64403642108314141</v>
      </c>
      <c r="G422" s="60">
        <f t="shared" si="3"/>
        <v>74.003990285955922</v>
      </c>
      <c r="H422" s="60">
        <f t="shared" si="4"/>
        <v>4.7183675322354226</v>
      </c>
      <c r="I422" s="60">
        <f>H422*(Bonds!Z412/100)*(1/(1+(Bonds!F412/100)))</f>
        <v>-1.301020459256063E-3</v>
      </c>
      <c r="J422" s="60">
        <f>-H422*Bonds!$AS$8</f>
        <v>-0.73879047569292366</v>
      </c>
      <c r="K422" s="60">
        <f t="shared" si="5"/>
        <v>-2.3362606168289028</v>
      </c>
    </row>
    <row r="423" spans="1:11">
      <c r="A423" s="193">
        <v>42542</v>
      </c>
      <c r="B423" s="7">
        <f>EXP(-1*B$9*'Yield curve'!B416/100)</f>
        <v>0.90692093922832795</v>
      </c>
      <c r="C423" s="7">
        <f>EXP(-1*C$9*'Yield curve'!C416/100)</f>
        <v>0.82911202523750216</v>
      </c>
      <c r="D423" s="7">
        <f>EXP(-1*D$9*'Yield curve'!D416/100)</f>
        <v>0.76063626892566349</v>
      </c>
      <c r="E423" s="7">
        <f>EXP(-1*E$9*'Yield curve'!E416/100)</f>
        <v>0.69837435135157355</v>
      </c>
      <c r="F423" s="60">
        <f>EXP(-1*F$9*'Yield curve'!F416/100)</f>
        <v>0.64307109063035572</v>
      </c>
      <c r="G423" s="60">
        <f t="shared" si="3"/>
        <v>73.902395751469129</v>
      </c>
      <c r="H423" s="60">
        <f t="shared" si="4"/>
        <v>4.7180515382120394</v>
      </c>
      <c r="I423" s="60">
        <f>H423*(Bonds!Z413/100)*(1/(1+(Bonds!F413/100)))</f>
        <v>4.3352490473324803E-4</v>
      </c>
      <c r="J423" s="60">
        <f>-H423*Bonds!$AS$8</f>
        <v>-0.73874099811974681</v>
      </c>
      <c r="K423" s="60">
        <f t="shared" si="5"/>
        <v>-2.3361041550045663</v>
      </c>
    </row>
    <row r="424" spans="1:11">
      <c r="A424" s="193">
        <v>42541</v>
      </c>
      <c r="B424" s="7">
        <f>EXP(-1*B$9*'Yield curve'!B417/100)</f>
        <v>0.90683025166885867</v>
      </c>
      <c r="C424" s="7">
        <f>EXP(-1*C$9*'Yield curve'!C417/100)</f>
        <v>0.82977558024430531</v>
      </c>
      <c r="D424" s="7">
        <f>EXP(-1*D$9*'Yield curve'!D417/100)</f>
        <v>0.76154958032561682</v>
      </c>
      <c r="E424" s="7">
        <f>EXP(-1*E$9*'Yield curve'!E417/100)</f>
        <v>0.69907307500652571</v>
      </c>
      <c r="F424" s="60">
        <f>EXP(-1*F$9*'Yield curve'!F417/100)</f>
        <v>0.64339270657295622</v>
      </c>
      <c r="G424" s="60">
        <f t="shared" si="3"/>
        <v>73.940823641841291</v>
      </c>
      <c r="H424" s="60">
        <f t="shared" si="4"/>
        <v>4.7180576448722649</v>
      </c>
      <c r="I424" s="60">
        <f>H424*(Bonds!Z414/100)*(1/(1+(Bonds!F414/100)))</f>
        <v>-5.2027836554371255E-3</v>
      </c>
      <c r="J424" s="60">
        <f>-H424*Bonds!$AS$8</f>
        <v>-0.7387419542857051</v>
      </c>
      <c r="K424" s="60">
        <f t="shared" si="5"/>
        <v>-2.3361071786668157</v>
      </c>
    </row>
    <row r="425" spans="1:11">
      <c r="A425" s="193">
        <v>42538</v>
      </c>
      <c r="B425" s="7">
        <f>EXP(-1*B$9*'Yield curve'!B418/100)</f>
        <v>0.9061956926142708</v>
      </c>
      <c r="C425" s="7">
        <f>EXP(-1*C$9*'Yield curve'!C418/100)</f>
        <v>0.82828332763012646</v>
      </c>
      <c r="D425" s="7">
        <f>EXP(-1*D$9*'Yield curve'!D418/100)</f>
        <v>0.75926835513334712</v>
      </c>
      <c r="E425" s="7">
        <f>EXP(-1*E$9*'Yield curve'!E418/100)</f>
        <v>0.69600391058979749</v>
      </c>
      <c r="F425" s="60">
        <f>EXP(-1*F$9*'Yield curve'!F418/100)</f>
        <v>0.6395439082748009</v>
      </c>
      <c r="G425" s="60">
        <f t="shared" si="3"/>
        <v>73.527628813085954</v>
      </c>
      <c r="H425" s="60">
        <f t="shared" si="4"/>
        <v>4.7169712423555508</v>
      </c>
      <c r="I425" s="60">
        <f>H425*(Bonds!Z415/100)*(1/(1+(Bonds!F415/100)))</f>
        <v>-2.1649399863941702E-3</v>
      </c>
      <c r="J425" s="60">
        <f>-H425*Bonds!$AS$8</f>
        <v>-0.73857184803038822</v>
      </c>
      <c r="K425" s="60">
        <f t="shared" si="5"/>
        <v>-2.3355692554557721</v>
      </c>
    </row>
    <row r="426" spans="1:11">
      <c r="A426" s="193">
        <v>42537</v>
      </c>
      <c r="B426" s="7">
        <f>EXP(-1*B$9*'Yield curve'!B419/100)</f>
        <v>0.90683025166885867</v>
      </c>
      <c r="C426" s="7">
        <f>EXP(-1*C$9*'Yield curve'!C419/100)</f>
        <v>0.8281176875291627</v>
      </c>
      <c r="D426" s="7">
        <f>EXP(-1*D$9*'Yield curve'!D419/100)</f>
        <v>0.75835777956179906</v>
      </c>
      <c r="E426" s="7">
        <f>EXP(-1*E$9*'Yield curve'!E419/100)</f>
        <v>0.69475223040085943</v>
      </c>
      <c r="F426" s="60">
        <f>EXP(-1*F$9*'Yield curve'!F419/100)</f>
        <v>0.63794704541438874</v>
      </c>
      <c r="G426" s="60">
        <f t="shared" si="3"/>
        <v>73.359717027876542</v>
      </c>
      <c r="H426" s="60">
        <f t="shared" si="4"/>
        <v>4.7163585753873409</v>
      </c>
      <c r="I426" s="60">
        <f>H426*(Bonds!Z416/100)*(1/(1+(Bonds!F416/100)))</f>
        <v>3.0291320330040842E-3</v>
      </c>
      <c r="J426" s="60">
        <f>-H426*Bonds!$AS$8</f>
        <v>-0.7384759181313727</v>
      </c>
      <c r="K426" s="60">
        <f t="shared" si="5"/>
        <v>-2.335265898479173</v>
      </c>
    </row>
    <row r="427" spans="1:11">
      <c r="A427" s="193">
        <v>42536</v>
      </c>
      <c r="B427" s="7">
        <f>EXP(-1*B$9*'Yield curve'!B420/100)</f>
        <v>0.90655824339663893</v>
      </c>
      <c r="C427" s="7">
        <f>EXP(-1*C$9*'Yield curve'!C420/100)</f>
        <v>0.82844900086242346</v>
      </c>
      <c r="D427" s="7">
        <f>EXP(-1*D$9*'Yield curve'!D420/100)</f>
        <v>0.75904060879046653</v>
      </c>
      <c r="E427" s="7">
        <f>EXP(-1*E$9*'Yield curve'!E420/100)</f>
        <v>0.69614312529292166</v>
      </c>
      <c r="F427" s="60">
        <f>EXP(-1*F$9*'Yield curve'!F420/100)</f>
        <v>0.64018377206164712</v>
      </c>
      <c r="G427" s="60">
        <f t="shared" si="3"/>
        <v>73.594314082174961</v>
      </c>
      <c r="H427" s="60">
        <f t="shared" si="4"/>
        <v>4.7171722971101024</v>
      </c>
      <c r="I427" s="60">
        <f>H427*(Bonds!Z417/100)*(1/(1+(Bonds!F417/100)))</f>
        <v>-1.7323438476350391E-3</v>
      </c>
      <c r="J427" s="60">
        <f>-H427*Bonds!$AS$8</f>
        <v>-0.73860332869329559</v>
      </c>
      <c r="K427" s="60">
        <f t="shared" si="5"/>
        <v>-2.3356688060528112</v>
      </c>
    </row>
    <row r="428" spans="1:11">
      <c r="A428" s="193">
        <v>42535</v>
      </c>
      <c r="B428" s="7">
        <f>EXP(-1*B$9*'Yield curve'!B421/100)</f>
        <v>0.90764676627181728</v>
      </c>
      <c r="C428" s="7">
        <f>EXP(-1*C$9*'Yield curve'!C421/100)</f>
        <v>0.82878044674752616</v>
      </c>
      <c r="D428" s="7">
        <f>EXP(-1*D$9*'Yield curve'!D421/100)</f>
        <v>0.75926835513334712</v>
      </c>
      <c r="E428" s="7">
        <f>EXP(-1*E$9*'Yield curve'!E421/100)</f>
        <v>0.69572556469845104</v>
      </c>
      <c r="F428" s="60">
        <f>EXP(-1*F$9*'Yield curve'!F421/100)</f>
        <v>0.63890468403191614</v>
      </c>
      <c r="G428" s="60">
        <f t="shared" si="3"/>
        <v>73.466282945399271</v>
      </c>
      <c r="H428" s="60">
        <f t="shared" si="4"/>
        <v>4.7164961140579678</v>
      </c>
      <c r="I428" s="60">
        <f>H428*(Bonds!Z418/100)*(1/(1+(Bonds!F418/100)))</f>
        <v>3.0300544051400429E-3</v>
      </c>
      <c r="J428" s="60">
        <f>-H428*Bonds!$AS$8</f>
        <v>-0.7384974536008343</v>
      </c>
      <c r="K428" s="60">
        <f t="shared" si="5"/>
        <v>-2.3353339996131526</v>
      </c>
    </row>
    <row r="429" spans="1:11">
      <c r="A429" s="193">
        <v>42531</v>
      </c>
      <c r="B429" s="7">
        <f>EXP(-1*B$9*'Yield curve'!B422/100)</f>
        <v>0.90791910114988805</v>
      </c>
      <c r="C429" s="7">
        <f>EXP(-1*C$9*'Yield curve'!C422/100)</f>
        <v>0.82911202523750216</v>
      </c>
      <c r="D429" s="7">
        <f>EXP(-1*D$9*'Yield curve'!D422/100)</f>
        <v>0.75995200424892273</v>
      </c>
      <c r="E429" s="7">
        <f>EXP(-1*E$9*'Yield curve'!E422/100)</f>
        <v>0.69711840820707538</v>
      </c>
      <c r="F429" s="60">
        <f>EXP(-1*F$9*'Yield curve'!F422/100)</f>
        <v>0.64114476828672162</v>
      </c>
      <c r="G429" s="60">
        <f t="shared" si="3"/>
        <v>73.702592596497439</v>
      </c>
      <c r="H429" s="60">
        <f t="shared" si="4"/>
        <v>4.7172407847762363</v>
      </c>
      <c r="I429" s="60">
        <f>H429*(Bonds!Z419/100)*(1/(1+(Bonds!F419/100)))</f>
        <v>-2.1660578495620061E-3</v>
      </c>
      <c r="J429" s="60">
        <f>-H429*Bonds!$AS$8</f>
        <v>-0.73861405232495347</v>
      </c>
      <c r="K429" s="60">
        <f t="shared" si="5"/>
        <v>-2.3357027171536391</v>
      </c>
    </row>
    <row r="430" spans="1:11">
      <c r="A430" s="193">
        <v>42530</v>
      </c>
      <c r="B430" s="7">
        <f>EXP(-1*B$9*'Yield curve'!B423/100)</f>
        <v>0.90701163585700673</v>
      </c>
      <c r="C430" s="7">
        <f>EXP(-1*C$9*'Yield curve'!C423/100)</f>
        <v>0.8281176875291627</v>
      </c>
      <c r="D430" s="7">
        <f>EXP(-1*D$9*'Yield curve'!D423/100)</f>
        <v>0.75835777956179906</v>
      </c>
      <c r="E430" s="7">
        <f>EXP(-1*E$9*'Yield curve'!E423/100)</f>
        <v>0.69544733012319648</v>
      </c>
      <c r="F430" s="60">
        <f>EXP(-1*F$9*'Yield curve'!F423/100)</f>
        <v>0.6395439082748009</v>
      </c>
      <c r="G430" s="60">
        <f t="shared" si="3"/>
        <v>73.525586680845009</v>
      </c>
      <c r="H430" s="60">
        <f t="shared" si="4"/>
        <v>4.7169501505850944</v>
      </c>
      <c r="I430" s="60">
        <f>H430*(Bonds!Z420/100)*(1/(1+(Bonds!F420/100)))</f>
        <v>0</v>
      </c>
      <c r="J430" s="60">
        <f>-H430*Bonds!$AS$8</f>
        <v>-0.73856854553243267</v>
      </c>
      <c r="K430" s="60">
        <f t="shared" si="5"/>
        <v>-2.3355588120402646</v>
      </c>
    </row>
    <row r="431" spans="1:11">
      <c r="A431" s="193">
        <v>42529</v>
      </c>
      <c r="B431" s="7">
        <f>EXP(-1*B$9*'Yield curve'!B424/100)</f>
        <v>0.90701163585700673</v>
      </c>
      <c r="C431" s="7">
        <f>EXP(-1*C$9*'Yield curve'!C424/100)</f>
        <v>0.8281176875291627</v>
      </c>
      <c r="D431" s="7">
        <f>EXP(-1*D$9*'Yield curve'!D424/100)</f>
        <v>0.75790290137116545</v>
      </c>
      <c r="E431" s="7">
        <f>EXP(-1*E$9*'Yield curve'!E424/100)</f>
        <v>0.69516920681951633</v>
      </c>
      <c r="F431" s="60">
        <f>EXP(-1*F$9*'Yield curve'!F424/100)</f>
        <v>0.6395439082748009</v>
      </c>
      <c r="G431" s="60">
        <f t="shared" si="3"/>
        <v>73.523754177109225</v>
      </c>
      <c r="H431" s="60">
        <f t="shared" si="4"/>
        <v>4.7169834868766554</v>
      </c>
      <c r="I431" s="60">
        <f>H431*(Bonds!Z421/100)*(1/(1+(Bonds!F421/100)))</f>
        <v>-2.5979347274885413E-3</v>
      </c>
      <c r="J431" s="60">
        <f>-H431*Bonds!$AS$8</f>
        <v>-0.73857376524762697</v>
      </c>
      <c r="K431" s="60">
        <f t="shared" si="5"/>
        <v>-2.335575318229016</v>
      </c>
    </row>
    <row r="432" spans="1:11">
      <c r="A432" s="193">
        <v>42528</v>
      </c>
      <c r="B432" s="7">
        <f>EXP(-1*B$9*'Yield curve'!B425/100)</f>
        <v>0.90692093922832795</v>
      </c>
      <c r="C432" s="7">
        <f>EXP(-1*C$9*'Yield curve'!C425/100)</f>
        <v>0.82745545830614742</v>
      </c>
      <c r="D432" s="7">
        <f>EXP(-1*D$9*'Yield curve'!D425/100)</f>
        <v>0.75699396336139857</v>
      </c>
      <c r="E432" s="7">
        <f>EXP(-1*E$9*'Yield curve'!E425/100)</f>
        <v>0.6937802578178619</v>
      </c>
      <c r="F432" s="60">
        <f>EXP(-1*F$9*'Yield curve'!F425/100)</f>
        <v>0.63762815162177333</v>
      </c>
      <c r="G432" s="60">
        <f t="shared" si="3"/>
        <v>73.319762088016105</v>
      </c>
      <c r="H432" s="60">
        <f t="shared" si="4"/>
        <v>4.7163855255562828</v>
      </c>
      <c r="I432" s="60">
        <f>H432*(Bonds!Z422/100)*(1/(1+(Bonds!F422/100)))</f>
        <v>-1.2980877593273897E-3</v>
      </c>
      <c r="J432" s="60">
        <f>-H432*Bonds!$AS$8</f>
        <v>-0.73848013792306899</v>
      </c>
      <c r="K432" s="60">
        <f t="shared" si="5"/>
        <v>-2.3352792426321849</v>
      </c>
    </row>
    <row r="433" spans="1:11">
      <c r="A433" s="193">
        <v>42527</v>
      </c>
      <c r="B433" s="7">
        <f>EXP(-1*B$9*'Yield curve'!B426/100)</f>
        <v>0.90710234155580172</v>
      </c>
      <c r="C433" s="7">
        <f>EXP(-1*C$9*'Yield curve'!C426/100)</f>
        <v>0.82712454231043631</v>
      </c>
      <c r="D433" s="7">
        <f>EXP(-1*D$9*'Yield curve'!D426/100)</f>
        <v>0.75653990321504738</v>
      </c>
      <c r="E433" s="7">
        <f>EXP(-1*E$9*'Yield curve'!E426/100)</f>
        <v>0.6930868243345718</v>
      </c>
      <c r="F433" s="60">
        <f>EXP(-1*F$9*'Yield curve'!F426/100)</f>
        <v>0.63667242636747978</v>
      </c>
      <c r="G433" s="60">
        <f t="shared" si="3"/>
        <v>73.218557731206317</v>
      </c>
      <c r="H433" s="60">
        <f t="shared" si="4"/>
        <v>4.7160573124627776</v>
      </c>
      <c r="I433" s="60">
        <f>H433*(Bonds!Z423/100)*(1/(1+(Bonds!F423/100)))</f>
        <v>-5.1905611069938363E-3</v>
      </c>
      <c r="J433" s="60">
        <f>-H433*Bonds!$AS$8</f>
        <v>-0.73842874711770623</v>
      </c>
      <c r="K433" s="60">
        <f t="shared" si="5"/>
        <v>-2.335116730636448</v>
      </c>
    </row>
    <row r="434" spans="1:11">
      <c r="A434" s="193">
        <v>42524</v>
      </c>
      <c r="B434" s="7">
        <f>EXP(-1*B$9*'Yield curve'!B427/100)</f>
        <v>0.90673957317769194</v>
      </c>
      <c r="C434" s="7">
        <f>EXP(-1*C$9*'Yield curve'!C427/100)</f>
        <v>0.82712454231043631</v>
      </c>
      <c r="D434" s="7">
        <f>EXP(-1*D$9*'Yield curve'!D427/100)</f>
        <v>0.75517935624887755</v>
      </c>
      <c r="E434" s="7">
        <f>EXP(-1*E$9*'Yield curve'!E427/100)</f>
        <v>0.69059619758499291</v>
      </c>
      <c r="F434" s="60">
        <f>EXP(-1*F$9*'Yield curve'!F427/100)</f>
        <v>0.63286382902708127</v>
      </c>
      <c r="G434" s="60">
        <f t="shared" si="3"/>
        <v>72.817641648580832</v>
      </c>
      <c r="H434" s="60">
        <f t="shared" si="4"/>
        <v>4.7147227429506167</v>
      </c>
      <c r="I434" s="60">
        <f>H434*(Bonds!Z424/100)*(1/(1+(Bonds!F424/100)))</f>
        <v>-2.5916936745491465E-3</v>
      </c>
      <c r="J434" s="60">
        <f>-H434*Bonds!$AS$8</f>
        <v>-0.73821978347975337</v>
      </c>
      <c r="K434" s="60">
        <f t="shared" si="5"/>
        <v>-2.3344559295923624</v>
      </c>
    </row>
    <row r="435" spans="1:11">
      <c r="A435" s="193">
        <v>42523</v>
      </c>
      <c r="B435" s="7">
        <f>EXP(-1*B$9*'Yield curve'!B428/100)</f>
        <v>0.90692093922832795</v>
      </c>
      <c r="C435" s="7">
        <f>EXP(-1*C$9*'Yield curve'!C428/100)</f>
        <v>0.82613258815119384</v>
      </c>
      <c r="D435" s="7">
        <f>EXP(-1*D$9*'Yield curve'!D428/100)</f>
        <v>0.75359514360622781</v>
      </c>
      <c r="E435" s="7">
        <f>EXP(-1*E$9*'Yield curve'!E428/100)</f>
        <v>0.68880297966474746</v>
      </c>
      <c r="F435" s="60">
        <f>EXP(-1*F$9*'Yield curve'!F428/100)</f>
        <v>0.63096808258147807</v>
      </c>
      <c r="G435" s="60">
        <f t="shared" si="3"/>
        <v>72.612857591227737</v>
      </c>
      <c r="H435" s="60">
        <f t="shared" si="4"/>
        <v>4.7141665035763909</v>
      </c>
      <c r="I435" s="60">
        <f>H435*(Bonds!Z425/100)*(1/(1+(Bonds!F425/100)))</f>
        <v>-8.633213997942112E-4</v>
      </c>
      <c r="J435" s="60">
        <f>-H435*Bonds!$AS$8</f>
        <v>-0.73813268887572436</v>
      </c>
      <c r="K435" s="60">
        <f t="shared" si="5"/>
        <v>-2.3341805122717201</v>
      </c>
    </row>
    <row r="436" spans="1:11">
      <c r="A436" s="193">
        <v>42522</v>
      </c>
      <c r="B436" s="7">
        <f>EXP(-1*B$9*'Yield curve'!B429/100)</f>
        <v>0.90664890375392093</v>
      </c>
      <c r="C436" s="7">
        <f>EXP(-1*C$9*'Yield curve'!C429/100)</f>
        <v>0.82613258815119384</v>
      </c>
      <c r="D436" s="7">
        <f>EXP(-1*D$9*'Yield curve'!D429/100)</f>
        <v>0.75359514360622781</v>
      </c>
      <c r="E436" s="7">
        <f>EXP(-1*E$9*'Yield curve'!E429/100)</f>
        <v>0.68852751356977349</v>
      </c>
      <c r="F436" s="60">
        <f>EXP(-1*F$9*'Yield curve'!F429/100)</f>
        <v>0.63033742987780284</v>
      </c>
      <c r="G436" s="60">
        <f t="shared" si="3"/>
        <v>72.546846935177584</v>
      </c>
      <c r="H436" s="60">
        <f t="shared" si="4"/>
        <v>4.7139534131763021</v>
      </c>
      <c r="I436" s="60">
        <f>H436*(Bonds!Z426/100)*(1/(1+(Bonds!F426/100)))</f>
        <v>4.3156215446088853E-3</v>
      </c>
      <c r="J436" s="60">
        <f>-H436*Bonds!$AS$8</f>
        <v>-0.73809932370080489</v>
      </c>
      <c r="K436" s="60">
        <f t="shared" si="5"/>
        <v>-2.3340750023244445</v>
      </c>
    </row>
    <row r="437" spans="1:11">
      <c r="A437" s="193">
        <v>42521</v>
      </c>
      <c r="B437" s="7">
        <f>EXP(-1*B$9*'Yield curve'!B430/100)</f>
        <v>0.90746525507028808</v>
      </c>
      <c r="C437" s="7">
        <f>EXP(-1*C$9*'Yield curve'!C430/100)</f>
        <v>0.82745545830614742</v>
      </c>
      <c r="D437" s="7">
        <f>EXP(-1*D$9*'Yield curve'!D430/100)</f>
        <v>0.75585932360891572</v>
      </c>
      <c r="E437" s="7">
        <f>EXP(-1*E$9*'Yield curve'!E430/100)</f>
        <v>0.69128713919580476</v>
      </c>
      <c r="F437" s="60">
        <f>EXP(-1*F$9*'Yield curve'!F430/100)</f>
        <v>0.63349700939352649</v>
      </c>
      <c r="G437" s="60">
        <f t="shared" si="3"/>
        <v>72.88861140328936</v>
      </c>
      <c r="H437" s="60">
        <f t="shared" si="4"/>
        <v>4.7147965566388201</v>
      </c>
      <c r="I437" s="60">
        <f>H437*(Bonds!Z427/100)*(1/(1+(Bonds!F427/100)))</f>
        <v>0</v>
      </c>
      <c r="J437" s="60">
        <f>-H437*Bonds!$AS$8</f>
        <v>-0.73823134104695176</v>
      </c>
      <c r="K437" s="60">
        <f t="shared" si="5"/>
        <v>-2.3344924778289196</v>
      </c>
    </row>
    <row r="438" spans="1:11">
      <c r="A438" s="193">
        <v>42520</v>
      </c>
      <c r="B438" s="7">
        <f>EXP(-1*B$9*'Yield curve'!B431/100)</f>
        <v>0.90846401606870619</v>
      </c>
      <c r="C438" s="7">
        <f>EXP(-1*C$9*'Yield curve'!C431/100)</f>
        <v>0.82728998376249219</v>
      </c>
      <c r="D438" s="7">
        <f>EXP(-1*D$9*'Yield curve'!D431/100)</f>
        <v>0.75517935624887755</v>
      </c>
      <c r="E438" s="7">
        <f>EXP(-1*E$9*'Yield curve'!E431/100)</f>
        <v>0.69087249131908979</v>
      </c>
      <c r="F438" s="60">
        <f>EXP(-1*F$9*'Yield curve'!F431/100)</f>
        <v>0.63349700939352649</v>
      </c>
      <c r="G438" s="60">
        <f t="shared" si="3"/>
        <v>72.887958081334375</v>
      </c>
      <c r="H438" s="60">
        <f t="shared" si="4"/>
        <v>4.7147348671059497</v>
      </c>
      <c r="I438" s="60">
        <f>H438*(Bonds!Z428/100)*(1/(1+(Bonds!F428/100)))</f>
        <v>4.3202921901463272E-4</v>
      </c>
      <c r="J438" s="60">
        <f>-H438*Bonds!$AS$8</f>
        <v>-0.73822168185041326</v>
      </c>
      <c r="K438" s="60">
        <f t="shared" si="5"/>
        <v>-2.3344619327674909</v>
      </c>
    </row>
    <row r="439" spans="1:11">
      <c r="A439" s="193">
        <v>42517</v>
      </c>
      <c r="B439" s="7">
        <f>EXP(-1*B$9*'Yield curve'!B432/100)</f>
        <v>0.90846401606870619</v>
      </c>
      <c r="C439" s="7">
        <f>EXP(-1*C$9*'Yield curve'!C432/100)</f>
        <v>0.82778650669473364</v>
      </c>
      <c r="D439" s="7">
        <f>EXP(-1*D$9*'Yield curve'!D432/100)</f>
        <v>0.75608611542306958</v>
      </c>
      <c r="E439" s="7">
        <f>EXP(-1*E$9*'Yield curve'!E432/100)</f>
        <v>0.69156370936182876</v>
      </c>
      <c r="F439" s="60">
        <f>EXP(-1*F$9*'Yield curve'!F432/100)</f>
        <v>0.6338138370985491</v>
      </c>
      <c r="G439" s="60">
        <f t="shared" si="3"/>
        <v>72.925669171472123</v>
      </c>
      <c r="H439" s="60">
        <f t="shared" si="4"/>
        <v>4.7147454518037497</v>
      </c>
      <c r="I439" s="60">
        <f>H439*(Bonds!Z429/100)*(1/(1+(Bonds!F429/100)))</f>
        <v>4.3206978114036375E-4</v>
      </c>
      <c r="J439" s="60">
        <f>-H439*Bonds!$AS$8</f>
        <v>-0.73822333917656879</v>
      </c>
      <c r="K439" s="60">
        <f t="shared" si="5"/>
        <v>-2.3344671736929681</v>
      </c>
    </row>
    <row r="440" spans="1:11">
      <c r="A440" s="193">
        <v>42516</v>
      </c>
      <c r="B440" s="7">
        <f>EXP(-1*B$9*'Yield curve'!B433/100)</f>
        <v>0.90910016350558109</v>
      </c>
      <c r="C440" s="7">
        <f>EXP(-1*C$9*'Yield curve'!C433/100)</f>
        <v>0.82795208055290648</v>
      </c>
      <c r="D440" s="7">
        <f>EXP(-1*D$9*'Yield curve'!D433/100)</f>
        <v>0.75608611542306958</v>
      </c>
      <c r="E440" s="7">
        <f>EXP(-1*E$9*'Yield curve'!E433/100)</f>
        <v>0.69170203593589741</v>
      </c>
      <c r="F440" s="60">
        <f>EXP(-1*F$9*'Yield curve'!F433/100)</f>
        <v>0.63413082325703407</v>
      </c>
      <c r="G440" s="60">
        <f t="shared" si="3"/>
        <v>72.960510372389635</v>
      </c>
      <c r="H440" s="60">
        <f t="shared" si="4"/>
        <v>4.7147727202024496</v>
      </c>
      <c r="I440" s="60">
        <f>H440*(Bonds!Z430/100)*(1/(1+(Bonds!F430/100)))</f>
        <v>1.2963356393187655E-3</v>
      </c>
      <c r="J440" s="60">
        <f>-H440*Bonds!$AS$8</f>
        <v>-0.73822760879590421</v>
      </c>
      <c r="K440" s="60">
        <f t="shared" si="5"/>
        <v>-2.33448067541481</v>
      </c>
    </row>
    <row r="441" spans="1:11">
      <c r="A441" s="193">
        <v>42515</v>
      </c>
      <c r="B441" s="7">
        <f>EXP(-1*B$9*'Yield curve'!B434/100)</f>
        <v>0.90900925803457988</v>
      </c>
      <c r="C441" s="7">
        <f>EXP(-1*C$9*'Yield curve'!C434/100)</f>
        <v>0.82778650669473364</v>
      </c>
      <c r="D441" s="7">
        <f>EXP(-1*D$9*'Yield curve'!D434/100)</f>
        <v>0.75585932360891572</v>
      </c>
      <c r="E441" s="7">
        <f>EXP(-1*E$9*'Yield curve'!E434/100)</f>
        <v>0.69197877209381353</v>
      </c>
      <c r="F441" s="60">
        <f>EXP(-1*F$9*'Yield curve'!F434/100)</f>
        <v>0.63508273324592823</v>
      </c>
      <c r="G441" s="60">
        <f t="shared" si="3"/>
        <v>73.057564808787745</v>
      </c>
      <c r="H441" s="60">
        <f t="shared" si="4"/>
        <v>4.7151871269827419</v>
      </c>
      <c r="I441" s="60">
        <f>H441*(Bonds!Z431/100)*(1/(1+(Bonds!F431/100)))</f>
        <v>-1.2968061405342799E-3</v>
      </c>
      <c r="J441" s="60">
        <f>-H441*Bonds!$AS$8</f>
        <v>-0.73829249559843724</v>
      </c>
      <c r="K441" s="60">
        <f t="shared" si="5"/>
        <v>-2.3346858655008997</v>
      </c>
    </row>
    <row r="442" spans="1:11">
      <c r="A442" s="193">
        <v>42514</v>
      </c>
      <c r="B442" s="7">
        <f>EXP(-1*B$9*'Yield curve'!B435/100)</f>
        <v>0.90937293446823142</v>
      </c>
      <c r="C442" s="7">
        <f>EXP(-1*C$9*'Yield curve'!C435/100)</f>
        <v>0.82844900086242346</v>
      </c>
      <c r="D442" s="7">
        <f>EXP(-1*D$9*'Yield curve'!D435/100)</f>
        <v>0.75631297528497432</v>
      </c>
      <c r="E442" s="7">
        <f>EXP(-1*E$9*'Yield curve'!E435/100)</f>
        <v>0.69184039017804755</v>
      </c>
      <c r="F442" s="60">
        <f>EXP(-1*F$9*'Yield curve'!F435/100)</f>
        <v>0.63413082325703407</v>
      </c>
      <c r="G442" s="60">
        <f t="shared" si="3"/>
        <v>72.963347635830189</v>
      </c>
      <c r="H442" s="60">
        <f t="shared" si="4"/>
        <v>4.7146750611426551</v>
      </c>
      <c r="I442" s="60">
        <f>H442*(Bonds!Z432/100)*(1/(1+(Bonds!F432/100)))</f>
        <v>-8.64205858517638E-4</v>
      </c>
      <c r="J442" s="60">
        <f>-H442*Bonds!$AS$8</f>
        <v>-0.73821231757860317</v>
      </c>
      <c r="K442" s="60">
        <f t="shared" si="5"/>
        <v>-2.3344323203399417</v>
      </c>
    </row>
    <row r="443" spans="1:11">
      <c r="A443" s="193">
        <v>42513</v>
      </c>
      <c r="B443" s="7">
        <f>EXP(-1*B$9*'Yield curve'!B436/100)</f>
        <v>0.90937293446823142</v>
      </c>
      <c r="C443" s="7">
        <f>EXP(-1*C$9*'Yield curve'!C436/100)</f>
        <v>0.82795208055290648</v>
      </c>
      <c r="D443" s="7">
        <f>EXP(-1*D$9*'Yield curve'!D436/100)</f>
        <v>0.75563259982210151</v>
      </c>
      <c r="E443" s="7">
        <f>EXP(-1*E$9*'Yield curve'!E436/100)</f>
        <v>0.6911488955927868</v>
      </c>
      <c r="F443" s="60">
        <f>EXP(-1*F$9*'Yield curve'!F436/100)</f>
        <v>0.63349700939352649</v>
      </c>
      <c r="G443" s="60">
        <f t="shared" si="3"/>
        <v>72.893709738926532</v>
      </c>
      <c r="H443" s="60">
        <f t="shared" si="4"/>
        <v>4.7145239930653577</v>
      </c>
      <c r="I443" s="60">
        <f>H443*(Bonds!Z433/100)*(1/(1+(Bonds!F433/100)))</f>
        <v>1.7280395832733318E-3</v>
      </c>
      <c r="J443" s="60">
        <f>-H443*Bonds!$AS$8</f>
        <v>-0.73818866370765612</v>
      </c>
      <c r="K443" s="60">
        <f t="shared" si="5"/>
        <v>-2.3343575202322695</v>
      </c>
    </row>
    <row r="444" spans="1:11">
      <c r="A444" s="193">
        <v>42510</v>
      </c>
      <c r="B444" s="7">
        <f>EXP(-1*B$9*'Yield curve'!B437/100)</f>
        <v>0.90919107806758404</v>
      </c>
      <c r="C444" s="7">
        <f>EXP(-1*C$9*'Yield curve'!C437/100)</f>
        <v>0.82828332763012646</v>
      </c>
      <c r="D444" s="7">
        <f>EXP(-1*D$9*'Yield curve'!D437/100)</f>
        <v>0.75653990321504738</v>
      </c>
      <c r="E444" s="7">
        <f>EXP(-1*E$9*'Yield curve'!E437/100)</f>
        <v>0.69225561896833465</v>
      </c>
      <c r="F444" s="60">
        <f>EXP(-1*F$9*'Yield curve'!F437/100)</f>
        <v>0.63476527125141757</v>
      </c>
      <c r="G444" s="60">
        <f t="shared" si="3"/>
        <v>73.029115122973025</v>
      </c>
      <c r="H444" s="60">
        <f t="shared" si="4"/>
        <v>4.7149441799158645</v>
      </c>
      <c r="I444" s="60">
        <f>H444*(Bonds!Z434/100)*(1/(1+(Bonds!F434/100)))</f>
        <v>-1.7288272728631306E-3</v>
      </c>
      <c r="J444" s="60">
        <f>-H444*Bonds!$AS$8</f>
        <v>-0.73825445553948033</v>
      </c>
      <c r="K444" s="60">
        <f t="shared" si="5"/>
        <v>-2.3345655722722687</v>
      </c>
    </row>
    <row r="445" spans="1:11">
      <c r="A445" s="193">
        <v>42509</v>
      </c>
      <c r="B445" s="7">
        <f>EXP(-1*B$9*'Yield curve'!B438/100)</f>
        <v>0.90919107806758404</v>
      </c>
      <c r="C445" s="7">
        <f>EXP(-1*C$9*'Yield curve'!C438/100)</f>
        <v>0.82828332763012646</v>
      </c>
      <c r="D445" s="7">
        <f>EXP(-1*D$9*'Yield curve'!D438/100)</f>
        <v>0.75631297528497432</v>
      </c>
      <c r="E445" s="7">
        <f>EXP(-1*E$9*'Yield curve'!E438/100)</f>
        <v>0.69156370936182876</v>
      </c>
      <c r="F445" s="60">
        <f>EXP(-1*F$9*'Yield curve'!F438/100)</f>
        <v>0.63349700939352649</v>
      </c>
      <c r="G445" s="60">
        <f t="shared" si="3"/>
        <v>72.896821188697743</v>
      </c>
      <c r="H445" s="60">
        <f t="shared" si="4"/>
        <v>4.7144661516329824</v>
      </c>
      <c r="I445" s="60">
        <f>H445*(Bonds!Z435/100)*(1/(1+(Bonds!F435/100)))</f>
        <v>3.8880413602765162E-3</v>
      </c>
      <c r="J445" s="60">
        <f>-H445*Bonds!$AS$8</f>
        <v>-0.73817960703730401</v>
      </c>
      <c r="K445" s="60">
        <f t="shared" si="5"/>
        <v>-2.3343288805259395</v>
      </c>
    </row>
    <row r="446" spans="1:11">
      <c r="A446" s="193">
        <v>42508</v>
      </c>
      <c r="B446" s="7">
        <f>EXP(-1*B$9*'Yield curve'!B439/100)</f>
        <v>0.90937293446823142</v>
      </c>
      <c r="C446" s="7">
        <f>EXP(-1*C$9*'Yield curve'!C439/100)</f>
        <v>0.82878044674752616</v>
      </c>
      <c r="D446" s="7">
        <f>EXP(-1*D$9*'Yield curve'!D439/100)</f>
        <v>0.75767556460297436</v>
      </c>
      <c r="E446" s="7">
        <f>EXP(-1*E$9*'Yield curve'!E439/100)</f>
        <v>0.69364151564097853</v>
      </c>
      <c r="F446" s="60">
        <f>EXP(-1*F$9*'Yield curve'!F439/100)</f>
        <v>0.63635416972508707</v>
      </c>
      <c r="G446" s="60">
        <f t="shared" si="3"/>
        <v>73.199978550470703</v>
      </c>
      <c r="H446" s="60">
        <f t="shared" si="4"/>
        <v>4.7154088741563962</v>
      </c>
      <c r="I446" s="60">
        <f>H446*(Bonds!Z436/100)*(1/(1+(Bonds!F436/100)))</f>
        <v>2.1622381117737967E-3</v>
      </c>
      <c r="J446" s="60">
        <f>-H446*Bonds!$AS$8</f>
        <v>-0.73832721622983954</v>
      </c>
      <c r="K446" s="60">
        <f t="shared" si="5"/>
        <v>-2.3347956617779304</v>
      </c>
    </row>
    <row r="447" spans="1:11">
      <c r="A447" s="193">
        <v>42507</v>
      </c>
      <c r="B447" s="7">
        <f>EXP(-1*B$9*'Yield curve'!B440/100)</f>
        <v>0.90964578727444645</v>
      </c>
      <c r="C447" s="7">
        <f>EXP(-1*C$9*'Yield curve'!C440/100)</f>
        <v>0.82927786422589567</v>
      </c>
      <c r="D447" s="7">
        <f>EXP(-1*D$9*'Yield curve'!D440/100)</f>
        <v>0.7585853210251805</v>
      </c>
      <c r="E447" s="7">
        <f>EXP(-1*E$9*'Yield curve'!E440/100)</f>
        <v>0.69489119474291061</v>
      </c>
      <c r="F447" s="60">
        <f>EXP(-1*F$9*'Yield curve'!F440/100)</f>
        <v>0.63794704541438874</v>
      </c>
      <c r="G447" s="60">
        <f t="shared" si="3"/>
        <v>73.370572573145921</v>
      </c>
      <c r="H447" s="60">
        <f t="shared" si="4"/>
        <v>4.7158779642118853</v>
      </c>
      <c r="I447" s="60">
        <f>H447*(Bonds!Z437/100)*(1/(1+(Bonds!F437/100)))</f>
        <v>8.6537810151606279E-4</v>
      </c>
      <c r="J447" s="60">
        <f>-H447*Bonds!$AS$8</f>
        <v>-0.73840066520617942</v>
      </c>
      <c r="K447" s="60">
        <f t="shared" si="5"/>
        <v>-2.3350279278349722</v>
      </c>
    </row>
    <row r="448" spans="1:11">
      <c r="A448" s="193">
        <v>42506</v>
      </c>
      <c r="B448" s="7">
        <f>EXP(-1*B$9*'Yield curve'!B441/100)</f>
        <v>0.90973675640155438</v>
      </c>
      <c r="C448" s="7">
        <f>EXP(-1*C$9*'Yield curve'!C441/100)</f>
        <v>0.82944373638540392</v>
      </c>
      <c r="D448" s="7">
        <f>EXP(-1*D$9*'Yield curve'!D441/100)</f>
        <v>0.75904060879046653</v>
      </c>
      <c r="E448" s="7">
        <f>EXP(-1*E$9*'Yield curve'!E441/100)</f>
        <v>0.69544733012319648</v>
      </c>
      <c r="F448" s="60">
        <f>EXP(-1*F$9*'Yield curve'!F441/100)</f>
        <v>0.6385853115396769</v>
      </c>
      <c r="G448" s="60">
        <f t="shared" si="3"/>
        <v>73.439165512068442</v>
      </c>
      <c r="H448" s="60">
        <f t="shared" si="4"/>
        <v>4.7160640809196055</v>
      </c>
      <c r="I448" s="60">
        <f>H448*(Bonds!Z438/100)*(1/(1+(Bonds!F438/100)))</f>
        <v>4.3278554472969661E-4</v>
      </c>
      <c r="J448" s="60">
        <f>-H448*Bonds!$AS$8</f>
        <v>-0.73842980690616178</v>
      </c>
      <c r="K448" s="60">
        <f t="shared" si="5"/>
        <v>-2.3351200819818057</v>
      </c>
    </row>
    <row r="449" spans="1:11">
      <c r="A449" s="193">
        <v>42503</v>
      </c>
      <c r="B449" s="7">
        <f>EXP(-1*B$9*'Yield curve'!B442/100)</f>
        <v>0.90946387630869452</v>
      </c>
      <c r="C449" s="7">
        <f>EXP(-1*C$9*'Yield curve'!C442/100)</f>
        <v>0.82911202523750216</v>
      </c>
      <c r="D449" s="7">
        <f>EXP(-1*D$9*'Yield curve'!D442/100)</f>
        <v>0.75881293076124146</v>
      </c>
      <c r="E449" s="7">
        <f>EXP(-1*E$9*'Yield curve'!E442/100)</f>
        <v>0.69544733012319648</v>
      </c>
      <c r="F449" s="60">
        <f>EXP(-1*F$9*'Yield curve'!F442/100)</f>
        <v>0.63890468403191614</v>
      </c>
      <c r="G449" s="60">
        <f t="shared" si="3"/>
        <v>73.469820519347991</v>
      </c>
      <c r="H449" s="60">
        <f t="shared" si="4"/>
        <v>4.7162690505553533</v>
      </c>
      <c r="I449" s="60">
        <f>H449*(Bonds!Z439/100)*(1/(1+(Bonds!F439/100)))</f>
        <v>-8.6568815171719033E-4</v>
      </c>
      <c r="J449" s="60">
        <f>-H449*Bonds!$AS$8</f>
        <v>-0.73846190055161476</v>
      </c>
      <c r="K449" s="60">
        <f t="shared" si="5"/>
        <v>-2.3352215709998547</v>
      </c>
    </row>
    <row r="450" spans="1:11">
      <c r="A450" s="193">
        <v>42502</v>
      </c>
      <c r="B450" s="7">
        <f>EXP(-1*B$9*'Yield curve'!B443/100)</f>
        <v>0.90955482724379633</v>
      </c>
      <c r="C450" s="7">
        <f>EXP(-1*C$9*'Yield curve'!C443/100)</f>
        <v>0.82927786422589567</v>
      </c>
      <c r="D450" s="7">
        <f>EXP(-1*D$9*'Yield curve'!D443/100)</f>
        <v>0.75881293076124146</v>
      </c>
      <c r="E450" s="7">
        <f>EXP(-1*E$9*'Yield curve'!E443/100)</f>
        <v>0.69516920681951633</v>
      </c>
      <c r="F450" s="60">
        <f>EXP(-1*F$9*'Yield curve'!F443/100)</f>
        <v>0.63826609869376871</v>
      </c>
      <c r="G450" s="60">
        <f t="shared" si="3"/>
        <v>73.404312188737421</v>
      </c>
      <c r="H450" s="60">
        <f t="shared" si="4"/>
        <v>4.7159959775743827</v>
      </c>
      <c r="I450" s="60">
        <f>H450*(Bonds!Z440/100)*(1/(1+(Bonds!F440/100)))</f>
        <v>4.3273958318721615E-4</v>
      </c>
      <c r="J450" s="60">
        <f>-H450*Bonds!$AS$8</f>
        <v>-0.73841914345053439</v>
      </c>
      <c r="K450" s="60">
        <f t="shared" si="5"/>
        <v>-2.3350863611742949</v>
      </c>
    </row>
    <row r="451" spans="1:11">
      <c r="A451" s="193">
        <v>42501</v>
      </c>
      <c r="B451" s="7">
        <f>EXP(-1*B$9*'Yield curve'!B444/100)</f>
        <v>0.90919107806758404</v>
      </c>
      <c r="C451" s="7">
        <f>EXP(-1*C$9*'Yield curve'!C444/100)</f>
        <v>0.82911202523750216</v>
      </c>
      <c r="D451" s="7">
        <f>EXP(-1*D$9*'Yield curve'!D444/100)</f>
        <v>0.75881293076124146</v>
      </c>
      <c r="E451" s="7">
        <f>EXP(-1*E$9*'Yield curve'!E444/100)</f>
        <v>0.69530825456519119</v>
      </c>
      <c r="F451" s="60">
        <f>EXP(-1*F$9*'Yield curve'!F444/100)</f>
        <v>0.6385853115396769</v>
      </c>
      <c r="G451" s="60">
        <f t="shared" si="3"/>
        <v>73.436055154395689</v>
      </c>
      <c r="H451" s="60">
        <f t="shared" si="4"/>
        <v>4.7161804754305523</v>
      </c>
      <c r="I451" s="60">
        <f>H451*(Bonds!Z441/100)*(1/(1+(Bonds!F441/100)))</f>
        <v>-5.1935547127802371E-3</v>
      </c>
      <c r="J451" s="60">
        <f>-H451*Bonds!$AS$8</f>
        <v>-0.73844803167469086</v>
      </c>
      <c r="K451" s="60">
        <f t="shared" si="5"/>
        <v>-2.3351777137601868</v>
      </c>
    </row>
    <row r="452" spans="1:11">
      <c r="A452" s="193">
        <v>42500</v>
      </c>
      <c r="B452" s="7">
        <f>EXP(-1*B$9*'Yield curve'!B445/100)</f>
        <v>0.90882747436194622</v>
      </c>
      <c r="C452" s="7">
        <f>EXP(-1*C$9*'Yield curve'!C445/100)</f>
        <v>0.82828332763012646</v>
      </c>
      <c r="D452" s="7">
        <f>EXP(-1*D$9*'Yield curve'!D445/100)</f>
        <v>0.75699396336139857</v>
      </c>
      <c r="E452" s="7">
        <f>EXP(-1*E$9*'Yield curve'!E445/100)</f>
        <v>0.69253257660375633</v>
      </c>
      <c r="F452" s="60">
        <f>EXP(-1*F$9*'Yield curve'!F445/100)</f>
        <v>0.63476527125141757</v>
      </c>
      <c r="G452" s="60">
        <f t="shared" si="3"/>
        <v>73.030033658163362</v>
      </c>
      <c r="H452" s="60">
        <f t="shared" si="4"/>
        <v>4.7149569852781399</v>
      </c>
      <c r="I452" s="60">
        <f>H452*(Bonds!Z442/100)*(1/(1+(Bonds!F442/100)))</f>
        <v>4.3220799205042064E-4</v>
      </c>
      <c r="J452" s="60">
        <f>-H452*Bonds!$AS$8</f>
        <v>-0.73825646057186112</v>
      </c>
      <c r="K452" s="60">
        <f t="shared" si="5"/>
        <v>-2.3345719127413744</v>
      </c>
    </row>
    <row r="453" spans="1:11">
      <c r="A453" s="193">
        <v>42496</v>
      </c>
      <c r="B453" s="7">
        <f>EXP(-1*B$9*'Yield curve'!B446/100)</f>
        <v>0.90928200172149776</v>
      </c>
      <c r="C453" s="7">
        <f>EXP(-1*C$9*'Yield curve'!C446/100)</f>
        <v>0.82911202523750216</v>
      </c>
      <c r="D453" s="7">
        <f>EXP(-1*D$9*'Yield curve'!D446/100)</f>
        <v>0.75744829602558461</v>
      </c>
      <c r="E453" s="7">
        <f>EXP(-1*E$9*'Yield curve'!E446/100)</f>
        <v>0.69294822083051721</v>
      </c>
      <c r="F453" s="60">
        <f>EXP(-1*F$9*'Yield curve'!F446/100)</f>
        <v>0.63508273324592823</v>
      </c>
      <c r="G453" s="60">
        <f t="shared" si="3"/>
        <v>73.067956517245392</v>
      </c>
      <c r="H453" s="60">
        <f t="shared" si="4"/>
        <v>4.7149123469220875</v>
      </c>
      <c r="I453" s="60">
        <f>H453*(Bonds!Z443/100)*(1/(1+(Bonds!F443/100)))</f>
        <v>0</v>
      </c>
      <c r="J453" s="60">
        <f>-H453*Bonds!$AS$8</f>
        <v>-0.73824947120698514</v>
      </c>
      <c r="K453" s="60">
        <f t="shared" si="5"/>
        <v>-2.3345498104289684</v>
      </c>
    </row>
    <row r="454" spans="1:11">
      <c r="A454" s="193">
        <v>42495</v>
      </c>
      <c r="B454" s="7">
        <f>EXP(-1*B$9*'Yield curve'!B447/100)</f>
        <v>0.90873659615849589</v>
      </c>
      <c r="C454" s="7">
        <f>EXP(-1*C$9*'Yield curve'!C447/100)</f>
        <v>0.82828332763012646</v>
      </c>
      <c r="D454" s="7">
        <f>EXP(-1*D$9*'Yield curve'!D447/100)</f>
        <v>0.75676689923371221</v>
      </c>
      <c r="E454" s="7">
        <f>EXP(-1*E$9*'Yield curve'!E447/100)</f>
        <v>0.69253257660375633</v>
      </c>
      <c r="F454" s="60">
        <f>EXP(-1*F$9*'Yield curve'!F447/100)</f>
        <v>0.63508273324592823</v>
      </c>
      <c r="G454" s="60">
        <f t="shared" si="3"/>
        <v>73.061778656772873</v>
      </c>
      <c r="H454" s="60">
        <f t="shared" si="4"/>
        <v>4.7151088128545124</v>
      </c>
      <c r="I454" s="60">
        <f>H454*(Bonds!Z444/100)*(1/(1+(Bonds!F444/100)))</f>
        <v>-1.7290461359935505E-3</v>
      </c>
      <c r="J454" s="60">
        <f>-H454*Bonds!$AS$8</f>
        <v>-0.73828023336332038</v>
      </c>
      <c r="K454" s="60">
        <f t="shared" si="5"/>
        <v>-2.3346470889087261</v>
      </c>
    </row>
    <row r="455" spans="1:11">
      <c r="A455" s="193">
        <v>42494</v>
      </c>
      <c r="B455" s="7">
        <f>EXP(-1*B$9*'Yield curve'!B448/100)</f>
        <v>0.90791910114988805</v>
      </c>
      <c r="C455" s="7">
        <f>EXP(-1*C$9*'Yield curve'!C448/100)</f>
        <v>0.82828332763012646</v>
      </c>
      <c r="D455" s="7">
        <f>EXP(-1*D$9*'Yield curve'!D448/100)</f>
        <v>0.75676689923371221</v>
      </c>
      <c r="E455" s="7">
        <f>EXP(-1*E$9*'Yield curve'!E448/100)</f>
        <v>0.69197877209381364</v>
      </c>
      <c r="F455" s="60">
        <f>EXP(-1*F$9*'Yield curve'!F448/100)</f>
        <v>0.6338138370985491</v>
      </c>
      <c r="G455" s="60">
        <f t="shared" si="3"/>
        <v>72.928288552870129</v>
      </c>
      <c r="H455" s="60">
        <f t="shared" si="4"/>
        <v>4.7147184198619296</v>
      </c>
      <c r="I455" s="60">
        <f>H455*(Bonds!Z445/100)*(1/(1+(Bonds!F445/100)))</f>
        <v>5.6168749503486635E-3</v>
      </c>
      <c r="J455" s="60">
        <f>-H455*Bonds!$AS$8</f>
        <v>-0.73821910658107481</v>
      </c>
      <c r="K455" s="60">
        <f t="shared" si="5"/>
        <v>-2.334453789050793</v>
      </c>
    </row>
    <row r="456" spans="1:11">
      <c r="A456" s="193">
        <v>42489</v>
      </c>
      <c r="B456" s="7">
        <f>EXP(-1*B$9*'Yield curve'!B449/100)</f>
        <v>0.90846401606870619</v>
      </c>
      <c r="C456" s="7">
        <f>EXP(-1*C$9*'Yield curve'!C449/100)</f>
        <v>0.82878044674752616</v>
      </c>
      <c r="D456" s="7">
        <f>EXP(-1*D$9*'Yield curve'!D449/100)</f>
        <v>0.75790290137116545</v>
      </c>
      <c r="E456" s="7">
        <f>EXP(-1*E$9*'Yield curve'!E449/100)</f>
        <v>0.69447438508146753</v>
      </c>
      <c r="F456" s="60">
        <f>EXP(-1*F$9*'Yield curve'!F449/100)</f>
        <v>0.63794704541438874</v>
      </c>
      <c r="G456" s="60">
        <f t="shared" si="3"/>
        <v>73.363626528147009</v>
      </c>
      <c r="H456" s="60">
        <f t="shared" si="4"/>
        <v>4.7161237118933492</v>
      </c>
      <c r="I456" s="60">
        <f>H456*(Bonds!Z446/100)*(1/(1+(Bonds!F446/100)))</f>
        <v>-5.6252507803113182E-3</v>
      </c>
      <c r="J456" s="60">
        <f>-H456*Bonds!$AS$8</f>
        <v>-0.73843914377853492</v>
      </c>
      <c r="K456" s="60">
        <f t="shared" si="5"/>
        <v>-2.3351496077647269</v>
      </c>
    </row>
    <row r="457" spans="1:11">
      <c r="A457" s="193">
        <v>42488</v>
      </c>
      <c r="B457" s="7">
        <f>EXP(-1*B$9*'Yield curve'!B450/100)</f>
        <v>0.90810070312971058</v>
      </c>
      <c r="C457" s="7">
        <f>EXP(-1*C$9*'Yield curve'!C450/100)</f>
        <v>0.82828332763012646</v>
      </c>
      <c r="D457" s="7">
        <f>EXP(-1*D$9*'Yield curve'!D450/100)</f>
        <v>0.75676689923371221</v>
      </c>
      <c r="E457" s="7">
        <f>EXP(-1*E$9*'Yield curve'!E450/100)</f>
        <v>0.69197877209381364</v>
      </c>
      <c r="F457" s="60">
        <f>EXP(-1*F$9*'Yield curve'!F450/100)</f>
        <v>0.6338138370985491</v>
      </c>
      <c r="G457" s="60">
        <f t="shared" si="3"/>
        <v>72.928742557819689</v>
      </c>
      <c r="H457" s="60">
        <f t="shared" si="4"/>
        <v>4.7146952945413814</v>
      </c>
      <c r="I457" s="60">
        <f>H457*(Bonds!Z447/100)*(1/(1+(Bonds!F447/100)))</f>
        <v>-6.0489125846388938E-3</v>
      </c>
      <c r="J457" s="60">
        <f>-H457*Bonds!$AS$8</f>
        <v>-0.73821548567480755</v>
      </c>
      <c r="K457" s="60">
        <f t="shared" si="5"/>
        <v>-2.3344423387397941</v>
      </c>
    </row>
    <row r="458" spans="1:11">
      <c r="A458" s="193">
        <v>42487</v>
      </c>
      <c r="B458" s="7">
        <f>EXP(-1*B$9*'Yield curve'!B451/100)</f>
        <v>0.90791910114988805</v>
      </c>
      <c r="C458" s="7">
        <f>EXP(-1*C$9*'Yield curve'!C451/100)</f>
        <v>0.82745545830614742</v>
      </c>
      <c r="D458" s="7">
        <f>EXP(-1*D$9*'Yield curve'!D451/100)</f>
        <v>0.75495283642167577</v>
      </c>
      <c r="E458" s="7">
        <f>EXP(-1*E$9*'Yield curve'!E451/100)</f>
        <v>0.68894075403765853</v>
      </c>
      <c r="F458" s="60">
        <f>EXP(-1*F$9*'Yield curve'!F451/100)</f>
        <v>0.62939263250816291</v>
      </c>
      <c r="G458" s="60">
        <f t="shared" si="3"/>
        <v>72.460915206875114</v>
      </c>
      <c r="H458" s="60">
        <f t="shared" si="4"/>
        <v>4.7131940307866049</v>
      </c>
      <c r="I458" s="60">
        <f>H458*(Bonds!Z448/100)*(1/(1+(Bonds!F448/100)))</f>
        <v>-8.6274831242659782E-4</v>
      </c>
      <c r="J458" s="60">
        <f>-H458*Bonds!$AS$8</f>
        <v>-0.73798042145906895</v>
      </c>
      <c r="K458" s="60">
        <f t="shared" si="5"/>
        <v>-2.3336990004216593</v>
      </c>
    </row>
    <row r="459" spans="1:11">
      <c r="A459" s="193">
        <v>42486</v>
      </c>
      <c r="B459" s="7">
        <f>EXP(-1*B$9*'Yield curve'!B452/100)</f>
        <v>0.90764676627181728</v>
      </c>
      <c r="C459" s="7">
        <f>EXP(-1*C$9*'Yield curve'!C452/100)</f>
        <v>0.82745545830614742</v>
      </c>
      <c r="D459" s="7">
        <f>EXP(-1*D$9*'Yield curve'!D452/100)</f>
        <v>0.75495283642167577</v>
      </c>
      <c r="E459" s="7">
        <f>EXP(-1*E$9*'Yield curve'!E452/100)</f>
        <v>0.68866523284395575</v>
      </c>
      <c r="F459" s="60">
        <f>EXP(-1*F$9*'Yield curve'!F452/100)</f>
        <v>0.62876355446709842</v>
      </c>
      <c r="G459" s="60">
        <f t="shared" si="3"/>
        <v>72.39506506748657</v>
      </c>
      <c r="H459" s="60">
        <f t="shared" si="4"/>
        <v>4.7129802860890786</v>
      </c>
      <c r="I459" s="60">
        <f>H459*(Bonds!Z449/100)*(1/(1+(Bonds!F449/100)))</f>
        <v>0</v>
      </c>
      <c r="J459" s="60">
        <f>-H459*Bonds!$AS$8</f>
        <v>-0.73794695383585318</v>
      </c>
      <c r="K459" s="60">
        <f t="shared" si="5"/>
        <v>-2.3335931665044249</v>
      </c>
    </row>
    <row r="460" spans="1:11">
      <c r="A460" s="193">
        <v>42485</v>
      </c>
      <c r="B460" s="7">
        <f>EXP(-1*B$9*'Yield curve'!B453/100)</f>
        <v>0.90791910114988805</v>
      </c>
      <c r="C460" s="7">
        <f>EXP(-1*C$9*'Yield curve'!C453/100)</f>
        <v>0.82745545830614742</v>
      </c>
      <c r="D460" s="7">
        <f>EXP(-1*D$9*'Yield curve'!D453/100)</f>
        <v>0.75472638454022989</v>
      </c>
      <c r="E460" s="7">
        <f>EXP(-1*E$9*'Yield curve'!E453/100)</f>
        <v>0.68852751356977349</v>
      </c>
      <c r="F460" s="60">
        <f>EXP(-1*F$9*'Yield curve'!F453/100)</f>
        <v>0.62876355446709842</v>
      </c>
      <c r="G460" s="60">
        <f t="shared" si="3"/>
        <v>72.394835476792679</v>
      </c>
      <c r="H460" s="60">
        <f t="shared" si="4"/>
        <v>4.7129621537425557</v>
      </c>
      <c r="I460" s="60">
        <f>H460*(Bonds!Z450/100)*(1/(1+(Bonds!F450/100)))</f>
        <v>8.6254797835696474E-4</v>
      </c>
      <c r="J460" s="60">
        <f>-H460*Bonds!$AS$8</f>
        <v>-0.73794411471727628</v>
      </c>
      <c r="K460" s="60">
        <f t="shared" si="5"/>
        <v>-2.3335841884231745</v>
      </c>
    </row>
    <row r="461" spans="1:11">
      <c r="A461" s="193">
        <v>42482</v>
      </c>
      <c r="B461" s="7">
        <f>EXP(-1*B$9*'Yield curve'!B454/100)</f>
        <v>0.908373174209268</v>
      </c>
      <c r="C461" s="7">
        <f>EXP(-1*C$9*'Yield curve'!C454/100)</f>
        <v>0.8281176875291627</v>
      </c>
      <c r="D461" s="7">
        <f>EXP(-1*D$9*'Yield curve'!D454/100)</f>
        <v>0.75540594404222183</v>
      </c>
      <c r="E461" s="7">
        <f>EXP(-1*E$9*'Yield curve'!E454/100)</f>
        <v>0.68921638546188335</v>
      </c>
      <c r="F461" s="60">
        <f>EXP(-1*F$9*'Yield curve'!F454/100)</f>
        <v>0.62939263250816291</v>
      </c>
      <c r="G461" s="60">
        <f t="shared" si="3"/>
        <v>72.465527810193038</v>
      </c>
      <c r="H461" s="60">
        <f t="shared" si="4"/>
        <v>4.7130403143285706</v>
      </c>
      <c r="I461" s="60">
        <f>H461*(Bonds!Z451/100)*(1/(1+(Bonds!F451/100)))</f>
        <v>1.2940802620341764E-3</v>
      </c>
      <c r="J461" s="60">
        <f>-H461*Bonds!$AS$8</f>
        <v>-0.73795635291112782</v>
      </c>
      <c r="K461" s="60">
        <f t="shared" si="5"/>
        <v>-2.3336228889901922</v>
      </c>
    </row>
    <row r="462" spans="1:11">
      <c r="A462" s="193">
        <v>42481</v>
      </c>
      <c r="B462" s="7">
        <f>EXP(-1*B$9*'Yield curve'!B455/100)</f>
        <v>0.90864572704241153</v>
      </c>
      <c r="C462" s="7">
        <f>EXP(-1*C$9*'Yield curve'!C455/100)</f>
        <v>0.8281176875291627</v>
      </c>
      <c r="D462" s="7">
        <f>EXP(-1*D$9*'Yield curve'!D455/100)</f>
        <v>0.75517935624887755</v>
      </c>
      <c r="E462" s="7">
        <f>EXP(-1*E$9*'Yield curve'!E455/100)</f>
        <v>0.68949212716073127</v>
      </c>
      <c r="F462" s="60">
        <f>EXP(-1*F$9*'Yield curve'!F455/100)</f>
        <v>0.63033742987780284</v>
      </c>
      <c r="G462" s="60">
        <f t="shared" si="3"/>
        <v>72.563173807427745</v>
      </c>
      <c r="H462" s="60">
        <f t="shared" si="4"/>
        <v>4.7133950193354108</v>
      </c>
      <c r="I462" s="60">
        <f>H462*(Bonds!Z452/100)*(1/(1+(Bonds!F452/100)))</f>
        <v>2.5890662012279316E-3</v>
      </c>
      <c r="J462" s="60">
        <f>-H462*Bonds!$AS$8</f>
        <v>-0.73801189175564219</v>
      </c>
      <c r="K462" s="60">
        <f t="shared" si="5"/>
        <v>-2.3337985182374714</v>
      </c>
    </row>
    <row r="463" spans="1:11">
      <c r="A463" s="193">
        <v>42480</v>
      </c>
      <c r="B463" s="7">
        <f>EXP(-1*B$9*'Yield curve'!B456/100)</f>
        <v>0.90882747436194622</v>
      </c>
      <c r="C463" s="7">
        <f>EXP(-1*C$9*'Yield curve'!C456/100)</f>
        <v>0.82927786422589567</v>
      </c>
      <c r="D463" s="7">
        <f>EXP(-1*D$9*'Yield curve'!D456/100)</f>
        <v>0.75699396336139857</v>
      </c>
      <c r="E463" s="7">
        <f>EXP(-1*E$9*'Yield curve'!E456/100)</f>
        <v>0.69142541045030848</v>
      </c>
      <c r="F463" s="60">
        <f>EXP(-1*F$9*'Yield curve'!F456/100)</f>
        <v>0.6322312815245178</v>
      </c>
      <c r="G463" s="60">
        <f t="shared" si="3"/>
        <v>72.770018137261957</v>
      </c>
      <c r="H463" s="60">
        <f t="shared" si="4"/>
        <v>4.7138740294255221</v>
      </c>
      <c r="I463" s="60">
        <f>H463*(Bonds!Z453/100)*(1/(1+(Bonds!F453/100)))</f>
        <v>-3.0225444907922313E-3</v>
      </c>
      <c r="J463" s="60">
        <f>-H463*Bonds!$AS$8</f>
        <v>-0.73808689398679883</v>
      </c>
      <c r="K463" s="60">
        <f t="shared" si="5"/>
        <v>-2.334035696117521</v>
      </c>
    </row>
    <row r="464" spans="1:11">
      <c r="A464" s="193">
        <v>42479</v>
      </c>
      <c r="B464" s="7">
        <f>EXP(-1*B$9*'Yield curve'!B457/100)</f>
        <v>0.90782831377921724</v>
      </c>
      <c r="C464" s="7">
        <f>EXP(-1*C$9*'Yield curve'!C457/100)</f>
        <v>0.82762096594802115</v>
      </c>
      <c r="D464" s="7">
        <f>EXP(-1*D$9*'Yield curve'!D457/100)</f>
        <v>0.75540594404222183</v>
      </c>
      <c r="E464" s="7">
        <f>EXP(-1*E$9*'Yield curve'!E457/100)</f>
        <v>0.68949212716073127</v>
      </c>
      <c r="F464" s="60">
        <f>EXP(-1*F$9*'Yield curve'!F457/100)</f>
        <v>0.63002233994191226</v>
      </c>
      <c r="G464" s="60">
        <f t="shared" si="3"/>
        <v>72.528158221371484</v>
      </c>
      <c r="H464" s="60">
        <f t="shared" si="4"/>
        <v>4.7134050976853521</v>
      </c>
      <c r="I464" s="60">
        <f>H464*(Bonds!Z454/100)*(1/(1+(Bonds!F454/100)))</f>
        <v>-2.5888347295965164E-3</v>
      </c>
      <c r="J464" s="60">
        <f>-H464*Bonds!$AS$8</f>
        <v>-0.73801346979908544</v>
      </c>
      <c r="K464" s="60">
        <f t="shared" si="5"/>
        <v>-2.333803508448999</v>
      </c>
    </row>
    <row r="465" spans="1:11">
      <c r="A465" s="193">
        <v>42478</v>
      </c>
      <c r="B465" s="7">
        <f>EXP(-1*B$9*'Yield curve'!B458/100)</f>
        <v>0.90746525507028808</v>
      </c>
      <c r="C465" s="7">
        <f>EXP(-1*C$9*'Yield curve'!C458/100)</f>
        <v>0.82712454231043631</v>
      </c>
      <c r="D465" s="7">
        <f>EXP(-1*D$9*'Yield curve'!D458/100)</f>
        <v>0.75427368453308896</v>
      </c>
      <c r="E465" s="7">
        <f>EXP(-1*E$9*'Yield curve'!E458/100)</f>
        <v>0.68797691182897935</v>
      </c>
      <c r="F465" s="60">
        <f>EXP(-1*F$9*'Yield curve'!F458/100)</f>
        <v>0.62813510518964077</v>
      </c>
      <c r="G465" s="60">
        <f t="shared" si="3"/>
        <v>72.325949266295169</v>
      </c>
      <c r="H465" s="60">
        <f t="shared" si="4"/>
        <v>4.7128361600371296</v>
      </c>
      <c r="I465" s="60">
        <f>H465*(Bonds!Z455/100)*(1/(1+(Bonds!F455/100)))</f>
        <v>1.2935506386195722E-3</v>
      </c>
      <c r="J465" s="60">
        <f>-H465*Bonds!$AS$8</f>
        <v>-0.73792438693029694</v>
      </c>
      <c r="K465" s="60">
        <f t="shared" si="5"/>
        <v>-2.3335218036831256</v>
      </c>
    </row>
    <row r="466" spans="1:11">
      <c r="A466" s="193">
        <v>42475</v>
      </c>
      <c r="B466" s="7">
        <f>EXP(-1*B$9*'Yield curve'!B459/100)</f>
        <v>0.90710234155580172</v>
      </c>
      <c r="C466" s="7">
        <f>EXP(-1*C$9*'Yield curve'!C459/100)</f>
        <v>0.82646310728587435</v>
      </c>
      <c r="D466" s="7">
        <f>EXP(-1*D$9*'Yield curve'!D459/100)</f>
        <v>0.75427368453308896</v>
      </c>
      <c r="E466" s="7">
        <f>EXP(-1*E$9*'Yield curve'!E459/100)</f>
        <v>0.68838982183669184</v>
      </c>
      <c r="F466" s="60">
        <f>EXP(-1*F$9*'Yield curve'!F459/100)</f>
        <v>0.62907801485287718</v>
      </c>
      <c r="G466" s="60">
        <f t="shared" si="3"/>
        <v>72.421068910448554</v>
      </c>
      <c r="H466" s="60">
        <f t="shared" si="4"/>
        <v>4.7133176848973042</v>
      </c>
      <c r="I466" s="60">
        <f>H466*(Bonds!Z456/100)*(1/(1+(Bonds!F456/100)))</f>
        <v>-8.6269198954831206E-4</v>
      </c>
      <c r="J466" s="60">
        <f>-H466*Bonds!$AS$8</f>
        <v>-0.73799978291801438</v>
      </c>
      <c r="K466" s="60">
        <f t="shared" si="5"/>
        <v>-2.3337602267307505</v>
      </c>
    </row>
    <row r="467" spans="1:11">
      <c r="A467" s="193">
        <v>42474</v>
      </c>
      <c r="B467" s="7">
        <f>EXP(-1*B$9*'Yield curve'!B460/100)</f>
        <v>0.9075560061332727</v>
      </c>
      <c r="C467" s="7">
        <f>EXP(-1*C$9*'Yield curve'!C460/100)</f>
        <v>0.82728998376249219</v>
      </c>
      <c r="D467" s="7">
        <f>EXP(-1*D$9*'Yield curve'!D460/100)</f>
        <v>0.75450000058415911</v>
      </c>
      <c r="E467" s="7">
        <f>EXP(-1*E$9*'Yield curve'!E460/100)</f>
        <v>0.68825215763920311</v>
      </c>
      <c r="F467" s="60">
        <f>EXP(-1*F$9*'Yield curve'!F460/100)</f>
        <v>0.62844925127221163</v>
      </c>
      <c r="G467" s="60">
        <f t="shared" si="3"/>
        <v>72.360043625699504</v>
      </c>
      <c r="H467" s="60">
        <f t="shared" si="4"/>
        <v>4.7129166278004799</v>
      </c>
      <c r="I467" s="60">
        <f>H467*(Bonds!Z457/100)*(1/(1+(Bonds!F457/100)))</f>
        <v>4.3123036213746726E-4</v>
      </c>
      <c r="J467" s="60">
        <f>-H467*Bonds!$AS$8</f>
        <v>-0.73793698637634642</v>
      </c>
      <c r="K467" s="60">
        <f t="shared" si="5"/>
        <v>-2.3335616466298981</v>
      </c>
    </row>
    <row r="468" spans="1:11">
      <c r="A468" s="193">
        <v>42473</v>
      </c>
      <c r="B468" s="7">
        <f>EXP(-1*B$9*'Yield curve'!B461/100)</f>
        <v>0.9075560061332727</v>
      </c>
      <c r="C468" s="7">
        <f>EXP(-1*C$9*'Yield curve'!C461/100)</f>
        <v>0.82679375865465377</v>
      </c>
      <c r="D468" s="7">
        <f>EXP(-1*D$9*'Yield curve'!D461/100)</f>
        <v>0.75427368453308896</v>
      </c>
      <c r="E468" s="7">
        <f>EXP(-1*E$9*'Yield curve'!E461/100)</f>
        <v>0.68825215763920311</v>
      </c>
      <c r="F468" s="60">
        <f>EXP(-1*F$9*'Yield curve'!F461/100)</f>
        <v>0.62876355446709842</v>
      </c>
      <c r="G468" s="60">
        <f t="shared" si="3"/>
        <v>72.390453350278136</v>
      </c>
      <c r="H468" s="60">
        <f t="shared" si="4"/>
        <v>4.713104268493626</v>
      </c>
      <c r="I468" s="60">
        <f>H468*(Bonds!Z458/100)*(1/(1+(Bonds!F458/100)))</f>
        <v>1.725147975290456E-3</v>
      </c>
      <c r="J468" s="60">
        <f>-H468*Bonds!$AS$8</f>
        <v>-0.73796636669824833</v>
      </c>
      <c r="K468" s="60">
        <f t="shared" si="5"/>
        <v>-2.3336545553654973</v>
      </c>
    </row>
    <row r="469" spans="1:11">
      <c r="A469" s="193">
        <v>42472</v>
      </c>
      <c r="B469" s="7">
        <f>EXP(-1*B$9*'Yield curve'!B462/100)</f>
        <v>0.90764676627181728</v>
      </c>
      <c r="C469" s="7">
        <f>EXP(-1*C$9*'Yield curve'!C462/100)</f>
        <v>0.82728998376249219</v>
      </c>
      <c r="D469" s="7">
        <f>EXP(-1*D$9*'Yield curve'!D462/100)</f>
        <v>0.75540594404222183</v>
      </c>
      <c r="E469" s="7">
        <f>EXP(-1*E$9*'Yield curve'!E462/100)</f>
        <v>0.68949212716073127</v>
      </c>
      <c r="F469" s="60">
        <f>EXP(-1*F$9*'Yield curve'!F462/100)</f>
        <v>0.63002233994191226</v>
      </c>
      <c r="G469" s="60">
        <f t="shared" si="3"/>
        <v>72.526876897139161</v>
      </c>
      <c r="H469" s="60">
        <f t="shared" si="4"/>
        <v>4.7134592930490635</v>
      </c>
      <c r="I469" s="60">
        <f>H469*(Bonds!Z459/100)*(1/(1+(Bonds!F459/100)))</f>
        <v>-8.6295483212174356E-4</v>
      </c>
      <c r="J469" s="60">
        <f>-H469*Bonds!$AS$8</f>
        <v>-0.73802195557690231</v>
      </c>
      <c r="K469" s="60">
        <f t="shared" si="5"/>
        <v>-2.3338303428346183</v>
      </c>
    </row>
    <row r="470" spans="1:11">
      <c r="A470" s="193">
        <v>42471</v>
      </c>
      <c r="B470" s="7">
        <f>EXP(-1*B$9*'Yield curve'!B463/100)</f>
        <v>0.90791910114988805</v>
      </c>
      <c r="C470" s="7">
        <f>EXP(-1*C$9*'Yield curve'!C463/100)</f>
        <v>0.82745545830614742</v>
      </c>
      <c r="D470" s="7">
        <f>EXP(-1*D$9*'Yield curve'!D463/100)</f>
        <v>0.75472638454022989</v>
      </c>
      <c r="E470" s="7">
        <f>EXP(-1*E$9*'Yield curve'!E463/100)</f>
        <v>0.68880297966474746</v>
      </c>
      <c r="F470" s="60">
        <f>EXP(-1*F$9*'Yield curve'!F463/100)</f>
        <v>0.62939263250816291</v>
      </c>
      <c r="G470" s="60">
        <f t="shared" si="3"/>
        <v>72.460004641239223</v>
      </c>
      <c r="H470" s="60">
        <f t="shared" si="4"/>
        <v>4.7132108061054279</v>
      </c>
      <c r="I470" s="60">
        <f>H470*(Bonds!Z460/100)*(1/(1+(Bonds!F460/100)))</f>
        <v>-1.7255027662842893E-3</v>
      </c>
      <c r="J470" s="60">
        <f>-H470*Bonds!$AS$8</f>
        <v>-0.73798304809755955</v>
      </c>
      <c r="K470" s="60">
        <f t="shared" si="5"/>
        <v>-2.3337073065818794</v>
      </c>
    </row>
    <row r="471" spans="1:11">
      <c r="A471" s="193">
        <v>42468</v>
      </c>
      <c r="B471" s="7">
        <f>EXP(-1*B$9*'Yield curve'!B464/100)</f>
        <v>0.90692093922832795</v>
      </c>
      <c r="C471" s="7">
        <f>EXP(-1*C$9*'Yield curve'!C464/100)</f>
        <v>0.82629783119257749</v>
      </c>
      <c r="D471" s="7">
        <f>EXP(-1*D$9*'Yield curve'!D464/100)</f>
        <v>0.75382125606448258</v>
      </c>
      <c r="E471" s="7">
        <f>EXP(-1*E$9*'Yield curve'!E464/100)</f>
        <v>0.68770177609506311</v>
      </c>
      <c r="F471" s="60">
        <f>EXP(-1*F$9*'Yield curve'!F464/100)</f>
        <v>0.62813510518964077</v>
      </c>
      <c r="G471" s="60">
        <f t="shared" si="3"/>
        <v>72.320702788389312</v>
      </c>
      <c r="H471" s="60">
        <f t="shared" si="4"/>
        <v>4.7130171161705059</v>
      </c>
      <c r="I471" s="60">
        <f>H471*(Bonds!Z461/100)*(1/(1+(Bonds!F461/100)))</f>
        <v>-2.1560005105994537E-3</v>
      </c>
      <c r="J471" s="60">
        <f>-H471*Bonds!$AS$8</f>
        <v>-0.73795272060014006</v>
      </c>
      <c r="K471" s="60">
        <f t="shared" si="5"/>
        <v>-2.3336114026143009</v>
      </c>
    </row>
    <row r="472" spans="1:11">
      <c r="A472" s="193">
        <v>42467</v>
      </c>
      <c r="B472" s="7">
        <f>EXP(-1*B$9*'Yield curve'!B465/100)</f>
        <v>0.90692093922832795</v>
      </c>
      <c r="C472" s="7">
        <f>EXP(-1*C$9*'Yield curve'!C465/100)</f>
        <v>0.82629783119257749</v>
      </c>
      <c r="D472" s="7">
        <f>EXP(-1*D$9*'Yield curve'!D465/100)</f>
        <v>0.75359514360622781</v>
      </c>
      <c r="E472" s="7">
        <f>EXP(-1*E$9*'Yield curve'!E465/100)</f>
        <v>0.68687702891102909</v>
      </c>
      <c r="F472" s="60">
        <f>EXP(-1*F$9*'Yield curve'!F465/100)</f>
        <v>0.62656672871412378</v>
      </c>
      <c r="G472" s="60">
        <f t="shared" si="3"/>
        <v>72.157317050543099</v>
      </c>
      <c r="H472" s="60">
        <f t="shared" si="4"/>
        <v>4.7124115437662306</v>
      </c>
      <c r="I472" s="60">
        <f>H472*(Bonds!Z462/100)*(1/(1+(Bonds!F462/100)))</f>
        <v>4.3094755772896337E-3</v>
      </c>
      <c r="J472" s="60">
        <f>-H472*Bonds!$AS$8</f>
        <v>-0.73785790155063524</v>
      </c>
      <c r="K472" s="60">
        <f t="shared" si="5"/>
        <v>-2.3333115584522934</v>
      </c>
    </row>
    <row r="473" spans="1:11">
      <c r="A473" s="193">
        <v>42466</v>
      </c>
      <c r="B473" s="7">
        <f>EXP(-1*B$9*'Yield curve'!B466/100)</f>
        <v>0.90664890375392093</v>
      </c>
      <c r="C473" s="7">
        <f>EXP(-1*C$9*'Yield curve'!C466/100)</f>
        <v>0.82712454231043631</v>
      </c>
      <c r="D473" s="7">
        <f>EXP(-1*D$9*'Yield curve'!D466/100)</f>
        <v>0.75517935624887755</v>
      </c>
      <c r="E473" s="7">
        <f>EXP(-1*E$9*'Yield curve'!E466/100)</f>
        <v>0.68921638546188335</v>
      </c>
      <c r="F473" s="60">
        <f>EXP(-1*F$9*'Yield curve'!F466/100)</f>
        <v>0.62970740751161003</v>
      </c>
      <c r="G473" s="60">
        <f t="shared" si="3"/>
        <v>72.490432239377824</v>
      </c>
      <c r="H473" s="60">
        <f t="shared" si="4"/>
        <v>4.7134951440048845</v>
      </c>
      <c r="I473" s="60">
        <f>H473*(Bonds!Z463/100)*(1/(1+(Bonds!F463/100)))</f>
        <v>-8.6288240622513191E-4</v>
      </c>
      <c r="J473" s="60">
        <f>-H473*Bonds!$AS$8</f>
        <v>-0.73802756903209077</v>
      </c>
      <c r="K473" s="60">
        <f t="shared" si="5"/>
        <v>-2.3338480941385571</v>
      </c>
    </row>
    <row r="474" spans="1:11">
      <c r="A474" s="193">
        <v>42465</v>
      </c>
      <c r="B474" s="7">
        <f>EXP(-1*B$9*'Yield curve'!B467/100)</f>
        <v>0.90637694987791584</v>
      </c>
      <c r="C474" s="7">
        <f>EXP(-1*C$9*'Yield curve'!C467/100)</f>
        <v>0.82695913394336229</v>
      </c>
      <c r="D474" s="7">
        <f>EXP(-1*D$9*'Yield curve'!D467/100)</f>
        <v>0.75495283642167577</v>
      </c>
      <c r="E474" s="7">
        <f>EXP(-1*E$9*'Yield curve'!E467/100)</f>
        <v>0.68880297966474746</v>
      </c>
      <c r="F474" s="60">
        <f>EXP(-1*F$9*'Yield curve'!F467/100)</f>
        <v>0.62907801485287718</v>
      </c>
      <c r="G474" s="60">
        <f t="shared" si="3"/>
        <v>72.423226272189169</v>
      </c>
      <c r="H474" s="60">
        <f t="shared" si="4"/>
        <v>4.7133138676176642</v>
      </c>
      <c r="I474" s="60">
        <f>H474*(Bonds!Z464/100)*(1/(1+(Bonds!F464/100)))</f>
        <v>3.0194195180126091E-3</v>
      </c>
      <c r="J474" s="60">
        <f>-H474*Bonds!$AS$8</f>
        <v>-0.73799918521768226</v>
      </c>
      <c r="K474" s="60">
        <f t="shared" si="5"/>
        <v>-2.3337583366363428</v>
      </c>
    </row>
    <row r="475" spans="1:11">
      <c r="A475" s="193">
        <v>42464</v>
      </c>
      <c r="B475" s="7">
        <f>EXP(-1*B$9*'Yield curve'!B468/100)</f>
        <v>0.9061956926142708</v>
      </c>
      <c r="C475" s="7">
        <f>EXP(-1*C$9*'Yield curve'!C468/100)</f>
        <v>0.82629783119257749</v>
      </c>
      <c r="D475" s="7">
        <f>EXP(-1*D$9*'Yield curve'!D468/100)</f>
        <v>0.75517935624887755</v>
      </c>
      <c r="E475" s="7">
        <f>EXP(-1*E$9*'Yield curve'!E468/100)</f>
        <v>0.68990594657043613</v>
      </c>
      <c r="F475" s="60">
        <f>EXP(-1*F$9*'Yield curve'!F468/100)</f>
        <v>0.63128364550692595</v>
      </c>
      <c r="G475" s="60">
        <f t="shared" si="3"/>
        <v>72.65052073102531</v>
      </c>
      <c r="H475" s="60">
        <f t="shared" si="4"/>
        <v>4.7142504678718433</v>
      </c>
      <c r="I475" s="60">
        <f>H475*(Bonds!Z465/100)*(1/(1+(Bonds!F465/100)))</f>
        <v>4.3170791830327314E-4</v>
      </c>
      <c r="J475" s="60">
        <f>-H475*Bonds!$AS$8</f>
        <v>-0.73814583580023896</v>
      </c>
      <c r="K475" s="60">
        <f t="shared" si="5"/>
        <v>-2.3342220864974124</v>
      </c>
    </row>
    <row r="476" spans="1:11">
      <c r="A476" s="193">
        <v>42461</v>
      </c>
      <c r="B476" s="7">
        <f>EXP(-1*B$9*'Yield curve'!B469/100)</f>
        <v>0.90628631671466164</v>
      </c>
      <c r="C476" s="7">
        <f>EXP(-1*C$9*'Yield curve'!C469/100)</f>
        <v>0.82745545830614742</v>
      </c>
      <c r="D476" s="7">
        <f>EXP(-1*D$9*'Yield curve'!D469/100)</f>
        <v>0.75653990321504738</v>
      </c>
      <c r="E476" s="7">
        <f>EXP(-1*E$9*'Yield curve'!E469/100)</f>
        <v>0.69087249131908979</v>
      </c>
      <c r="F476" s="60">
        <f>EXP(-1*F$9*'Yield curve'!F469/100)</f>
        <v>0.6315993662532885</v>
      </c>
      <c r="G476" s="60">
        <f t="shared" si="3"/>
        <v>72.691820464849442</v>
      </c>
      <c r="H476" s="60">
        <f t="shared" si="4"/>
        <v>4.7141540861689748</v>
      </c>
      <c r="I476" s="60">
        <f>H476*(Bonds!Z466/100)*(1/(1+(Bonds!F466/100)))</f>
        <v>2.5904317718667687E-3</v>
      </c>
      <c r="J476" s="60">
        <f>-H476*Bonds!$AS$8</f>
        <v>-0.7381307445883688</v>
      </c>
      <c r="K476" s="60">
        <f t="shared" si="5"/>
        <v>-2.3341743638952508</v>
      </c>
    </row>
    <row r="477" spans="1:11">
      <c r="A477" s="193">
        <v>42460</v>
      </c>
      <c r="B477" s="7">
        <f>EXP(-1*B$9*'Yield curve'!B470/100)</f>
        <v>0.90592387468121505</v>
      </c>
      <c r="C477" s="7">
        <f>EXP(-1*C$9*'Yield curve'!C470/100)</f>
        <v>0.82728998376249219</v>
      </c>
      <c r="D477" s="7">
        <f>EXP(-1*D$9*'Yield curve'!D470/100)</f>
        <v>0.75699396336139857</v>
      </c>
      <c r="E477" s="7">
        <f>EXP(-1*E$9*'Yield curve'!E470/100)</f>
        <v>0.69197877209381353</v>
      </c>
      <c r="F477" s="60">
        <f>EXP(-1*F$9*'Yield curve'!F470/100)</f>
        <v>0.63349700939352649</v>
      </c>
      <c r="G477" s="60">
        <f t="shared" si="3"/>
        <v>72.88890994758377</v>
      </c>
      <c r="H477" s="60">
        <f t="shared" si="4"/>
        <v>4.7149246656725285</v>
      </c>
      <c r="I477" s="60">
        <f>H477*(Bonds!Z467/100)*(1/(1+(Bonds!F467/100)))</f>
        <v>-1.7281864439374795E-3</v>
      </c>
      <c r="J477" s="60">
        <f>-H477*Bonds!$AS$8</f>
        <v>-0.73825140004687229</v>
      </c>
      <c r="K477" s="60">
        <f t="shared" si="5"/>
        <v>-2.3345559099562534</v>
      </c>
    </row>
    <row r="478" spans="1:11">
      <c r="A478" s="193">
        <v>42459</v>
      </c>
      <c r="B478" s="7">
        <f>EXP(-1*B$9*'Yield curve'!B471/100)</f>
        <v>0.90782831377921724</v>
      </c>
      <c r="C478" s="7">
        <f>EXP(-1*C$9*'Yield curve'!C471/100)</f>
        <v>0.82878044674752616</v>
      </c>
      <c r="D478" s="7">
        <f>EXP(-1*D$9*'Yield curve'!D471/100)</f>
        <v>0.75722109561854201</v>
      </c>
      <c r="E478" s="7">
        <f>EXP(-1*E$9*'Yield curve'!E471/100)</f>
        <v>0.69156370936182876</v>
      </c>
      <c r="F478" s="60">
        <f>EXP(-1*F$9*'Yield curve'!F471/100)</f>
        <v>0.6322312815245178</v>
      </c>
      <c r="G478" s="60">
        <f t="shared" si="3"/>
        <v>72.767190270030866</v>
      </c>
      <c r="H478" s="60">
        <f t="shared" si="4"/>
        <v>4.7140311291026151</v>
      </c>
      <c r="I478" s="60">
        <f>H478*(Bonds!Z468/100)*(1/(1+(Bonds!F468/100)))</f>
        <v>-5.1816775258066335E-3</v>
      </c>
      <c r="J478" s="60">
        <f>-H478*Bonds!$AS$8</f>
        <v>-0.73811149227092532</v>
      </c>
      <c r="K478" s="60">
        <f t="shared" si="5"/>
        <v>-2.3341134827218926</v>
      </c>
    </row>
    <row r="479" spans="1:11">
      <c r="A479" s="193">
        <v>42458</v>
      </c>
      <c r="B479" s="7">
        <f>EXP(-1*B$9*'Yield curve'!B472/100)</f>
        <v>0.90791910114988805</v>
      </c>
      <c r="C479" s="7">
        <f>EXP(-1*C$9*'Yield curve'!C472/100)</f>
        <v>0.8281176875291627</v>
      </c>
      <c r="D479" s="7">
        <f>EXP(-1*D$9*'Yield curve'!D472/100)</f>
        <v>0.75540594404222183</v>
      </c>
      <c r="E479" s="7">
        <f>EXP(-1*E$9*'Yield curve'!E472/100)</f>
        <v>0.68880297966474746</v>
      </c>
      <c r="F479" s="60">
        <f>EXP(-1*F$9*'Yield curve'!F472/100)</f>
        <v>0.62844925127221163</v>
      </c>
      <c r="G479" s="60">
        <f t="shared" si="3"/>
        <v>72.366662536366746</v>
      </c>
      <c r="H479" s="60">
        <f t="shared" si="4"/>
        <v>4.71272530598059</v>
      </c>
      <c r="I479" s="60">
        <f>H479*(Bonds!Z469/100)*(1/(1+(Bonds!F469/100)))</f>
        <v>1.2936385687566539E-3</v>
      </c>
      <c r="J479" s="60">
        <f>-H479*Bonds!$AS$8</f>
        <v>-0.73790702967260058</v>
      </c>
      <c r="K479" s="60">
        <f t="shared" si="5"/>
        <v>-2.3334669152148702</v>
      </c>
    </row>
    <row r="480" spans="1:11">
      <c r="A480" s="193">
        <v>42457</v>
      </c>
      <c r="B480" s="7">
        <f>EXP(-1*B$9*'Yield curve'!B473/100)</f>
        <v>0.90819151774067852</v>
      </c>
      <c r="C480" s="7">
        <f>EXP(-1*C$9*'Yield curve'!C473/100)</f>
        <v>0.8286147072326806</v>
      </c>
      <c r="D480" s="7">
        <f>EXP(-1*D$9*'Yield curve'!D473/100)</f>
        <v>0.75608611542306958</v>
      </c>
      <c r="E480" s="7">
        <f>EXP(-1*E$9*'Yield curve'!E473/100)</f>
        <v>0.68963003937692535</v>
      </c>
      <c r="F480" s="60">
        <f>EXP(-1*F$9*'Yield curve'!F473/100)</f>
        <v>0.62939263250816291</v>
      </c>
      <c r="G480" s="60">
        <f t="shared" si="3"/>
        <v>72.469050781520082</v>
      </c>
      <c r="H480" s="60">
        <f t="shared" si="4"/>
        <v>4.7129666949837583</v>
      </c>
      <c r="I480" s="60">
        <f>H480*(Bonds!Z470/100)*(1/(1+(Bonds!F470/100)))</f>
        <v>1.7254133973947125E-3</v>
      </c>
      <c r="J480" s="60">
        <f>-H480*Bonds!$AS$8</f>
        <v>-0.73794482577374343</v>
      </c>
      <c r="K480" s="60">
        <f t="shared" si="5"/>
        <v>-2.3335864369811556</v>
      </c>
    </row>
    <row r="481" spans="1:11">
      <c r="A481" s="193">
        <v>42454</v>
      </c>
      <c r="B481" s="7">
        <f>EXP(-1*B$9*'Yield curve'!B474/100)</f>
        <v>0.90810070312971058</v>
      </c>
      <c r="C481" s="7">
        <f>EXP(-1*C$9*'Yield curve'!C474/100)</f>
        <v>0.8281176875291627</v>
      </c>
      <c r="D481" s="7">
        <f>EXP(-1*D$9*'Yield curve'!D474/100)</f>
        <v>0.75608611542306958</v>
      </c>
      <c r="E481" s="7">
        <f>EXP(-1*E$9*'Yield curve'!E474/100)</f>
        <v>0.69018196414889976</v>
      </c>
      <c r="F481" s="60">
        <f>EXP(-1*F$9*'Yield curve'!F474/100)</f>
        <v>0.6306526773980542</v>
      </c>
      <c r="G481" s="60">
        <f t="shared" si="3"/>
        <v>72.598115608877663</v>
      </c>
      <c r="H481" s="60">
        <f t="shared" si="4"/>
        <v>4.7135218317882863</v>
      </c>
      <c r="I481" s="60">
        <f>H481*(Bonds!Z471/100)*(1/(1+(Bonds!F471/100)))</f>
        <v>-2.1578107634994442E-3</v>
      </c>
      <c r="J481" s="60">
        <f>-H481*Bonds!$AS$8</f>
        <v>-0.73803174774009939</v>
      </c>
      <c r="K481" s="60">
        <f t="shared" si="5"/>
        <v>-2.3338613083735411</v>
      </c>
    </row>
    <row r="482" spans="1:11">
      <c r="A482" s="193">
        <v>42453</v>
      </c>
      <c r="B482" s="7">
        <f>EXP(-1*B$9*'Yield curve'!B475/100)</f>
        <v>0.90819151774067852</v>
      </c>
      <c r="C482" s="7">
        <f>EXP(-1*C$9*'Yield curve'!C475/100)</f>
        <v>0.82762096594802115</v>
      </c>
      <c r="D482" s="7">
        <f>EXP(-1*D$9*'Yield curve'!D475/100)</f>
        <v>0.75540594404222183</v>
      </c>
      <c r="E482" s="7">
        <f>EXP(-1*E$9*'Yield curve'!E475/100)</f>
        <v>0.68907855596819978</v>
      </c>
      <c r="F482" s="60">
        <f>EXP(-1*F$9*'Yield curve'!F475/100)</f>
        <v>0.62907801485287718</v>
      </c>
      <c r="G482" s="60">
        <f t="shared" si="3"/>
        <v>72.431238981667718</v>
      </c>
      <c r="H482" s="60">
        <f t="shared" si="4"/>
        <v>4.7129857389653349</v>
      </c>
      <c r="I482" s="60">
        <f>H482*(Bonds!Z472/100)*(1/(1+(Bonds!F472/100)))</f>
        <v>2.587893697610635E-3</v>
      </c>
      <c r="J482" s="60">
        <f>-H482*Bonds!$AS$8</f>
        <v>-0.73794780763391266</v>
      </c>
      <c r="K482" s="60">
        <f t="shared" si="5"/>
        <v>-2.3335958664509548</v>
      </c>
    </row>
    <row r="483" spans="1:11">
      <c r="A483" s="193">
        <v>42452</v>
      </c>
      <c r="B483" s="7">
        <f>EXP(-1*B$9*'Yield curve'!B476/100)</f>
        <v>0.908373174209268</v>
      </c>
      <c r="C483" s="7">
        <f>EXP(-1*C$9*'Yield curve'!C476/100)</f>
        <v>0.8286147072326806</v>
      </c>
      <c r="D483" s="7">
        <f>EXP(-1*D$9*'Yield curve'!D476/100)</f>
        <v>0.75699396336139857</v>
      </c>
      <c r="E483" s="7">
        <f>EXP(-1*E$9*'Yield curve'!E476/100)</f>
        <v>0.69087249131908979</v>
      </c>
      <c r="F483" s="60">
        <f>EXP(-1*F$9*'Yield curve'!F476/100)</f>
        <v>0.63096808258147807</v>
      </c>
      <c r="G483" s="60">
        <f t="shared" si="3"/>
        <v>72.636364304907588</v>
      </c>
      <c r="H483" s="60">
        <f t="shared" si="4"/>
        <v>4.7134975946196072</v>
      </c>
      <c r="I483" s="60">
        <f>H483*(Bonds!Z473/100)*(1/(1+(Bonds!F473/100)))</f>
        <v>6.0423923014993833E-3</v>
      </c>
      <c r="J483" s="60">
        <f>-H483*Bonds!$AS$8</f>
        <v>-0.73802795274336475</v>
      </c>
      <c r="K483" s="60">
        <f t="shared" si="5"/>
        <v>-2.333849307540147</v>
      </c>
    </row>
    <row r="484" spans="1:11">
      <c r="A484" s="193">
        <v>42451</v>
      </c>
      <c r="B484" s="7">
        <f>EXP(-1*B$9*'Yield curve'!B477/100)</f>
        <v>0.90955482724379633</v>
      </c>
      <c r="C484" s="7">
        <f>EXP(-1*C$9*'Yield curve'!C477/100)</f>
        <v>0.83027359498193265</v>
      </c>
      <c r="D484" s="7">
        <f>EXP(-1*D$9*'Yield curve'!D477/100)</f>
        <v>0.75904060879046653</v>
      </c>
      <c r="E484" s="7">
        <f>EXP(-1*E$9*'Yield curve'!E477/100)</f>
        <v>0.69405782543081074</v>
      </c>
      <c r="F484" s="60">
        <f>EXP(-1*F$9*'Yield curve'!F477/100)</f>
        <v>0.63540035401112527</v>
      </c>
      <c r="G484" s="60">
        <f t="shared" si="3"/>
        <v>73.110853427257865</v>
      </c>
      <c r="H484" s="60">
        <f t="shared" si="4"/>
        <v>4.7147763038619201</v>
      </c>
      <c r="I484" s="60">
        <f>H484*(Bonds!Z474/100)*(1/(1+(Bonds!F474/100)))</f>
        <v>4.3227067973428254E-4</v>
      </c>
      <c r="J484" s="60">
        <f>-H484*Bonds!$AS$8</f>
        <v>-0.73822816991656015</v>
      </c>
      <c r="K484" s="60">
        <f t="shared" si="5"/>
        <v>-2.3344824498341246</v>
      </c>
    </row>
    <row r="485" spans="1:11">
      <c r="A485" s="193">
        <v>42450</v>
      </c>
      <c r="B485" s="7">
        <f>EXP(-1*B$9*'Yield curve'!B478/100)</f>
        <v>0.90982773462602995</v>
      </c>
      <c r="C485" s="7">
        <f>EXP(-1*C$9*'Yield curve'!C478/100)</f>
        <v>0.8304396663075081</v>
      </c>
      <c r="D485" s="7">
        <f>EXP(-1*D$9*'Yield curve'!D478/100)</f>
        <v>0.75949616981038004</v>
      </c>
      <c r="E485" s="7">
        <f>EXP(-1*E$9*'Yield curve'!E478/100)</f>
        <v>0.69447438508146753</v>
      </c>
      <c r="F485" s="60">
        <f>EXP(-1*F$9*'Yield curve'!F478/100)</f>
        <v>0.63571813362641427</v>
      </c>
      <c r="G485" s="60">
        <f t="shared" si="3"/>
        <v>73.146703586270917</v>
      </c>
      <c r="H485" s="60">
        <f t="shared" si="4"/>
        <v>4.7148163808814827</v>
      </c>
      <c r="I485" s="60">
        <f>H485*(Bonds!Z475/100)*(1/(1+(Bonds!F475/100)))</f>
        <v>1.2969419716344199E-3</v>
      </c>
      <c r="J485" s="60">
        <f>-H485*Bonds!$AS$8</f>
        <v>-0.738234445078498</v>
      </c>
      <c r="K485" s="60">
        <f t="shared" si="5"/>
        <v>-2.3345022936385349</v>
      </c>
    </row>
    <row r="486" spans="1:11">
      <c r="A486" s="193">
        <v>42447</v>
      </c>
      <c r="B486" s="7">
        <f>EXP(-1*B$9*'Yield curve'!B479/100)</f>
        <v>0.91055588803626009</v>
      </c>
      <c r="C486" s="7">
        <f>EXP(-1*C$9*'Yield curve'!C479/100)</f>
        <v>0.83127052133209001</v>
      </c>
      <c r="D486" s="7">
        <f>EXP(-1*D$9*'Yield curve'!D479/100)</f>
        <v>0.76040811227019522</v>
      </c>
      <c r="E486" s="7">
        <f>EXP(-1*E$9*'Yield curve'!E479/100)</f>
        <v>0.69544733012319648</v>
      </c>
      <c r="F486" s="60">
        <f>EXP(-1*F$9*'Yield curve'!F479/100)</f>
        <v>0.63667242636747978</v>
      </c>
      <c r="G486" s="60">
        <f t="shared" si="3"/>
        <v>73.253128332071029</v>
      </c>
      <c r="H486" s="60">
        <f t="shared" si="4"/>
        <v>4.7149507856871908</v>
      </c>
      <c r="I486" s="60">
        <f>H486*(Bonds!Z476/100)*(1/(1+(Bonds!F476/100)))</f>
        <v>-4.7568979769384264E-3</v>
      </c>
      <c r="J486" s="60">
        <f>-H486*Bonds!$AS$8</f>
        <v>-0.73825548985503697</v>
      </c>
      <c r="K486" s="60">
        <f t="shared" si="5"/>
        <v>-2.3345688430652474</v>
      </c>
    </row>
    <row r="487" spans="1:11">
      <c r="A487" s="193">
        <v>42446</v>
      </c>
      <c r="B487" s="7">
        <f>EXP(-1*B$9*'Yield curve'!B480/100)</f>
        <v>0.91019173851580493</v>
      </c>
      <c r="C487" s="7">
        <f>EXP(-1*C$9*'Yield curve'!C480/100)</f>
        <v>0.83143679206287524</v>
      </c>
      <c r="D487" s="7">
        <f>EXP(-1*D$9*'Yield curve'!D480/100)</f>
        <v>0.75949616981038004</v>
      </c>
      <c r="E487" s="7">
        <f>EXP(-1*E$9*'Yield curve'!E480/100)</f>
        <v>0.69336411451864521</v>
      </c>
      <c r="F487" s="60">
        <f>EXP(-1*F$9*'Yield curve'!F480/100)</f>
        <v>0.63318034006275981</v>
      </c>
      <c r="G487" s="60">
        <f t="shared" si="3"/>
        <v>72.887206893702142</v>
      </c>
      <c r="H487" s="60">
        <f t="shared" si="4"/>
        <v>4.7136865939805785</v>
      </c>
      <c r="I487" s="60">
        <f>H487*(Bonds!Z477/100)*(1/(1+(Bonds!F477/100)))</f>
        <v>-1.3820594741376091E-2</v>
      </c>
      <c r="J487" s="60">
        <f>-H487*Bonds!$AS$8</f>
        <v>-0.73805754580215965</v>
      </c>
      <c r="K487" s="60">
        <f t="shared" si="5"/>
        <v>-2.33394288900887</v>
      </c>
    </row>
    <row r="488" spans="1:11">
      <c r="A488" s="193">
        <v>42445</v>
      </c>
      <c r="B488" s="7">
        <f>EXP(-1*B$9*'Yield curve'!B481/100)</f>
        <v>0.90910016350558109</v>
      </c>
      <c r="C488" s="7">
        <f>EXP(-1*C$9*'Yield curve'!C481/100)</f>
        <v>0.82712454231043631</v>
      </c>
      <c r="D488" s="7">
        <f>EXP(-1*D$9*'Yield curve'!D481/100)</f>
        <v>0.75246559826161663</v>
      </c>
      <c r="E488" s="7">
        <f>EXP(-1*E$9*'Yield curve'!E481/100)</f>
        <v>0.68468253548063651</v>
      </c>
      <c r="F488" s="60">
        <f>EXP(-1*F$9*'Yield curve'!F481/100)</f>
        <v>0.62313007117765784</v>
      </c>
      <c r="G488" s="60">
        <f t="shared" si="3"/>
        <v>71.80426439460561</v>
      </c>
      <c r="H488" s="60">
        <f t="shared" si="4"/>
        <v>4.7107627213021903</v>
      </c>
      <c r="I488" s="60">
        <f>H488*(Bonds!Z478/100)*(1/(1+(Bonds!F478/100)))</f>
        <v>-4.3036385175426401E-3</v>
      </c>
      <c r="J488" s="60">
        <f>-H488*Bonds!$AS$8</f>
        <v>-0.73759973295223347</v>
      </c>
      <c r="K488" s="60">
        <f t="shared" si="5"/>
        <v>-2.3324951576610102</v>
      </c>
    </row>
    <row r="489" spans="1:11">
      <c r="A489" s="193">
        <v>42444</v>
      </c>
      <c r="B489" s="7">
        <f>EXP(-1*B$9*'Yield curve'!B482/100)</f>
        <v>0.90900925803457988</v>
      </c>
      <c r="C489" s="7">
        <f>EXP(-1*C$9*'Yield curve'!C482/100)</f>
        <v>0.82662841643769569</v>
      </c>
      <c r="D489" s="7">
        <f>EXP(-1*D$9*'Yield curve'!D482/100)</f>
        <v>0.75133774596491898</v>
      </c>
      <c r="E489" s="7">
        <f>EXP(-1*E$9*'Yield curve'!E482/100)</f>
        <v>0.68263156586684226</v>
      </c>
      <c r="F489" s="60">
        <f>EXP(-1*F$9*'Yield curve'!F482/100)</f>
        <v>0.6200221969819939</v>
      </c>
      <c r="G489" s="60">
        <f t="shared" si="3"/>
        <v>71.476292656414472</v>
      </c>
      <c r="H489" s="60">
        <f t="shared" si="4"/>
        <v>4.7096509545076719</v>
      </c>
      <c r="I489" s="60">
        <f>H489*(Bonds!Z479/100)*(1/(1+(Bonds!F479/100)))</f>
        <v>3.8688260853020251E-3</v>
      </c>
      <c r="J489" s="60">
        <f>-H489*Bonds!$AS$8</f>
        <v>-0.73742565522018522</v>
      </c>
      <c r="K489" s="60">
        <f t="shared" si="5"/>
        <v>-2.3319446755378213</v>
      </c>
    </row>
    <row r="490" spans="1:11">
      <c r="A490" s="193">
        <v>42443</v>
      </c>
      <c r="B490" s="7">
        <f>EXP(-1*B$9*'Yield curve'!B483/100)</f>
        <v>0.90973675640155438</v>
      </c>
      <c r="C490" s="7">
        <f>EXP(-1*C$9*'Yield curve'!C483/100)</f>
        <v>0.82844900086242346</v>
      </c>
      <c r="D490" s="7">
        <f>EXP(-1*D$9*'Yield curve'!D483/100)</f>
        <v>0.75382125606448258</v>
      </c>
      <c r="E490" s="7">
        <f>EXP(-1*E$9*'Yield curve'!E483/100)</f>
        <v>0.68536756047152714</v>
      </c>
      <c r="F490" s="60">
        <f>EXP(-1*F$9*'Yield curve'!F483/100)</f>
        <v>0.62281858402034762</v>
      </c>
      <c r="G490" s="60">
        <f t="shared" si="3"/>
        <v>71.782341296585599</v>
      </c>
      <c r="H490" s="60">
        <f t="shared" si="4"/>
        <v>4.7103290325113152</v>
      </c>
      <c r="I490" s="60">
        <f>H490*(Bonds!Z480/100)*(1/(1+(Bonds!F480/100)))</f>
        <v>3.8725642909109136E-3</v>
      </c>
      <c r="J490" s="60">
        <f>-H490*Bonds!$AS$8</f>
        <v>-0.73753182701953024</v>
      </c>
      <c r="K490" s="60">
        <f t="shared" si="5"/>
        <v>-2.33228042024703</v>
      </c>
    </row>
    <row r="491" spans="1:11">
      <c r="A491" s="193">
        <v>42440</v>
      </c>
      <c r="B491" s="7">
        <f>EXP(-1*B$9*'Yield curve'!B484/100)</f>
        <v>0.91064694817799485</v>
      </c>
      <c r="C491" s="7">
        <f>EXP(-1*C$9*'Yield curve'!C484/100)</f>
        <v>0.83093807961633281</v>
      </c>
      <c r="D491" s="7">
        <f>EXP(-1*D$9*'Yield curve'!D484/100)</f>
        <v>0.75676689923371221</v>
      </c>
      <c r="E491" s="7">
        <f>EXP(-1*E$9*'Yield curve'!E484/100)</f>
        <v>0.68838982183669184</v>
      </c>
      <c r="F491" s="60">
        <f>EXP(-1*F$9*'Yield curve'!F484/100)</f>
        <v>0.62562758315631073</v>
      </c>
      <c r="G491" s="60">
        <f t="shared" si="3"/>
        <v>72.093681645683688</v>
      </c>
      <c r="H491" s="60">
        <f t="shared" si="4"/>
        <v>4.710885702410085</v>
      </c>
      <c r="I491" s="60">
        <f>H491*(Bonds!Z481/100)*(1/(1+(Bonds!F481/100)))</f>
        <v>2.1534493062763537E-3</v>
      </c>
      <c r="J491" s="60">
        <f>-H491*Bonds!$AS$8</f>
        <v>-0.73761898903404188</v>
      </c>
      <c r="K491" s="60">
        <f t="shared" si="5"/>
        <v>-2.3325560507383356</v>
      </c>
    </row>
    <row r="492" spans="1:11">
      <c r="A492" s="193">
        <v>42439</v>
      </c>
      <c r="B492" s="7">
        <f>EXP(-1*B$9*'Yield curve'!B485/100)</f>
        <v>0.91010072389276042</v>
      </c>
      <c r="C492" s="7">
        <f>EXP(-1*C$9*'Yield curve'!C485/100)</f>
        <v>0.82960964172266172</v>
      </c>
      <c r="D492" s="7">
        <f>EXP(-1*D$9*'Yield curve'!D485/100)</f>
        <v>0.75608611542306958</v>
      </c>
      <c r="E492" s="7">
        <f>EXP(-1*E$9*'Yield curve'!E485/100)</f>
        <v>0.68866523284395575</v>
      </c>
      <c r="F492" s="60">
        <f>EXP(-1*F$9*'Yield curve'!F485/100)</f>
        <v>0.62719360883065622</v>
      </c>
      <c r="G492" s="60">
        <f t="shared" si="3"/>
        <v>72.248499189848388</v>
      </c>
      <c r="H492" s="60">
        <f t="shared" si="4"/>
        <v>4.7117563209673019</v>
      </c>
      <c r="I492" s="60">
        <f>H492*(Bonds!Z482/100)*(1/(1+(Bonds!F482/100)))</f>
        <v>2.1548323063053914E-3</v>
      </c>
      <c r="J492" s="60">
        <f>-H492*Bonds!$AS$8</f>
        <v>-0.73775530836347925</v>
      </c>
      <c r="K492" s="60">
        <f t="shared" si="5"/>
        <v>-2.3329871303084646</v>
      </c>
    </row>
    <row r="493" spans="1:11">
      <c r="A493" s="193">
        <v>42438</v>
      </c>
      <c r="B493" s="7">
        <f>EXP(-1*B$9*'Yield curve'!B486/100)</f>
        <v>0.91028276224076698</v>
      </c>
      <c r="C493" s="7">
        <f>EXP(-1*C$9*'Yield curve'!C486/100)</f>
        <v>0.83027359498193265</v>
      </c>
      <c r="D493" s="7">
        <f>EXP(-1*D$9*'Yield curve'!D486/100)</f>
        <v>0.75676689923371221</v>
      </c>
      <c r="E493" s="7">
        <f>EXP(-1*E$9*'Yield curve'!E486/100)</f>
        <v>0.68976797917832111</v>
      </c>
      <c r="F493" s="60">
        <f>EXP(-1*F$9*'Yield curve'!F486/100)</f>
        <v>0.62876355446709842</v>
      </c>
      <c r="G493" s="60">
        <f t="shared" si="3"/>
        <v>72.415992421964418</v>
      </c>
      <c r="H493" s="60">
        <f t="shared" si="4"/>
        <v>4.7122440315743548</v>
      </c>
      <c r="I493" s="60">
        <f>H493*(Bonds!Z483/100)*(1/(1+(Bonds!F483/100)))</f>
        <v>8.6241655043452681E-4</v>
      </c>
      <c r="J493" s="60">
        <f>-H493*Bonds!$AS$8</f>
        <v>-0.73783167290035001</v>
      </c>
      <c r="K493" s="60">
        <f t="shared" si="5"/>
        <v>-2.3332286161774398</v>
      </c>
    </row>
    <row r="494" spans="1:11">
      <c r="A494" s="193">
        <v>42436</v>
      </c>
      <c r="B494" s="7">
        <f>EXP(-1*B$9*'Yield curve'!B487/100)</f>
        <v>0.91037379506855653</v>
      </c>
      <c r="C494" s="7">
        <f>EXP(-1*C$9*'Yield curve'!C487/100)</f>
        <v>0.83110428385212565</v>
      </c>
      <c r="D494" s="7">
        <f>EXP(-1*D$9*'Yield curve'!D487/100)</f>
        <v>0.75767556460297436</v>
      </c>
      <c r="E494" s="7">
        <f>EXP(-1*E$9*'Yield curve'!E487/100)</f>
        <v>0.69059619758499291</v>
      </c>
      <c r="F494" s="60">
        <f>EXP(-1*F$9*'Yield curve'!F487/100)</f>
        <v>0.62939263250816291</v>
      </c>
      <c r="G494" s="60">
        <f t="shared" si="3"/>
        <v>72.487119434858315</v>
      </c>
      <c r="H494" s="60">
        <f t="shared" si="4"/>
        <v>4.7123366391281047</v>
      </c>
      <c r="I494" s="60">
        <f>H494*(Bonds!Z484/100)*(1/(1+(Bonds!F484/100)))</f>
        <v>-1.7251827344419597E-3</v>
      </c>
      <c r="J494" s="60">
        <f>-H494*Bonds!$AS$8</f>
        <v>-0.73784617316515988</v>
      </c>
      <c r="K494" s="60">
        <f t="shared" si="5"/>
        <v>-2.3332744700409149</v>
      </c>
    </row>
    <row r="495" spans="1:11">
      <c r="A495" s="193">
        <v>42433</v>
      </c>
      <c r="B495" s="7">
        <f>EXP(-1*B$9*'Yield curve'!B488/100)</f>
        <v>0.91128462420228951</v>
      </c>
      <c r="C495" s="7">
        <f>EXP(-1*C$9*'Yield curve'!C488/100)</f>
        <v>0.83093807961633281</v>
      </c>
      <c r="D495" s="7">
        <f>EXP(-1*D$9*'Yield curve'!D488/100)</f>
        <v>0.75699396336139857</v>
      </c>
      <c r="E495" s="7">
        <f>EXP(-1*E$9*'Yield curve'!E488/100)</f>
        <v>0.68963003937692535</v>
      </c>
      <c r="F495" s="60">
        <f>EXP(-1*F$9*'Yield curve'!F488/100)</f>
        <v>0.62813510518964077</v>
      </c>
      <c r="G495" s="60">
        <f t="shared" si="3"/>
        <v>72.355965048330546</v>
      </c>
      <c r="H495" s="60">
        <f t="shared" si="4"/>
        <v>4.7117870414627845</v>
      </c>
      <c r="I495" s="60">
        <f>H495*(Bonds!Z485/100)*(1/(1+(Bonds!F485/100)))</f>
        <v>-2.586525365853258E-3</v>
      </c>
      <c r="J495" s="60">
        <f>-H495*Bonds!$AS$8</f>
        <v>-0.73776011850370593</v>
      </c>
      <c r="K495" s="60">
        <f t="shared" si="5"/>
        <v>-2.3330023413074454</v>
      </c>
    </row>
    <row r="496" spans="1:11">
      <c r="A496" s="193">
        <v>42432</v>
      </c>
      <c r="B496" s="7">
        <f>EXP(-1*B$9*'Yield curve'!B489/100)</f>
        <v>0.91055588803626009</v>
      </c>
      <c r="C496" s="7">
        <f>EXP(-1*C$9*'Yield curve'!C489/100)</f>
        <v>0.82944373638540392</v>
      </c>
      <c r="D496" s="7">
        <f>EXP(-1*D$9*'Yield curve'!D489/100)</f>
        <v>0.75517935624887755</v>
      </c>
      <c r="E496" s="7">
        <f>EXP(-1*E$9*'Yield curve'!E489/100)</f>
        <v>0.68770177609506311</v>
      </c>
      <c r="F496" s="60">
        <f>EXP(-1*F$9*'Yield curve'!F489/100)</f>
        <v>0.62625352365755593</v>
      </c>
      <c r="G496" s="60">
        <f t="shared" si="3"/>
        <v>72.148188066813489</v>
      </c>
      <c r="H496" s="60">
        <f t="shared" si="4"/>
        <v>4.7114059454209274</v>
      </c>
      <c r="I496" s="60">
        <f>H496*(Bonds!Z486/100)*(1/(1+(Bonds!F486/100)))</f>
        <v>-3.4465295869940977E-3</v>
      </c>
      <c r="J496" s="60">
        <f>-H496*Bonds!$AS$8</f>
        <v>-0.73770044741532104</v>
      </c>
      <c r="K496" s="60">
        <f t="shared" si="5"/>
        <v>-2.3328136447576879</v>
      </c>
    </row>
    <row r="497" spans="1:11">
      <c r="A497" s="193">
        <v>42431</v>
      </c>
      <c r="B497" s="7">
        <f>EXP(-1*B$9*'Yield curve'!B490/100)</f>
        <v>0.90964578727444645</v>
      </c>
      <c r="C497" s="7">
        <f>EXP(-1*C$9*'Yield curve'!C490/100)</f>
        <v>0.82795208055290648</v>
      </c>
      <c r="D497" s="7">
        <f>EXP(-1*D$9*'Yield curve'!D490/100)</f>
        <v>0.75314312214006451</v>
      </c>
      <c r="E497" s="7">
        <f>EXP(-1*E$9*'Yield curve'!E490/100)</f>
        <v>0.68536756047152714</v>
      </c>
      <c r="F497" s="60">
        <f>EXP(-1*F$9*'Yield curve'!F490/100)</f>
        <v>0.62375351291775216</v>
      </c>
      <c r="G497" s="60">
        <f t="shared" si="3"/>
        <v>71.875006450166964</v>
      </c>
      <c r="H497" s="60">
        <f t="shared" si="4"/>
        <v>4.710814175673411</v>
      </c>
      <c r="I497" s="60">
        <f>H497*(Bonds!Z487/100)*(1/(1+(Bonds!F487/100)))</f>
        <v>-4.304472017245349E-4</v>
      </c>
      <c r="J497" s="60">
        <f>-H497*Bonds!$AS$8</f>
        <v>-0.73760778955213391</v>
      </c>
      <c r="K497" s="60">
        <f t="shared" si="5"/>
        <v>-2.3325206348668925</v>
      </c>
    </row>
    <row r="498" spans="1:11">
      <c r="A498" s="193">
        <v>42430</v>
      </c>
      <c r="B498" s="7">
        <f>EXP(-1*B$9*'Yield curve'!B491/100)</f>
        <v>0.90964578727444645</v>
      </c>
      <c r="C498" s="7">
        <f>EXP(-1*C$9*'Yield curve'!C491/100)</f>
        <v>0.82728998376249219</v>
      </c>
      <c r="D498" s="7">
        <f>EXP(-1*D$9*'Yield curve'!D491/100)</f>
        <v>0.75223989243970424</v>
      </c>
      <c r="E498" s="7">
        <f>EXP(-1*E$9*'Yield curve'!E491/100)</f>
        <v>0.68468253548063651</v>
      </c>
      <c r="F498" s="60">
        <f>EXP(-1*F$9*'Yield curve'!F491/100)</f>
        <v>0.62344171411748917</v>
      </c>
      <c r="G498" s="60">
        <f t="shared" si="3"/>
        <v>71.837421194435848</v>
      </c>
      <c r="H498" s="60">
        <f t="shared" si="4"/>
        <v>4.7108187041453498</v>
      </c>
      <c r="I498" s="60">
        <f>H498*(Bonds!Z488/100)*(1/(1+(Bonds!F488/100)))</f>
        <v>-1.2051432043496605E-2</v>
      </c>
      <c r="J498" s="60">
        <f>-H498*Bonds!$AS$8</f>
        <v>-0.73760849860922095</v>
      </c>
      <c r="K498" s="60">
        <f t="shared" si="5"/>
        <v>-2.3325228771022788</v>
      </c>
    </row>
    <row r="499" spans="1:11">
      <c r="A499" s="193">
        <v>42429</v>
      </c>
      <c r="B499" s="7">
        <f>EXP(-1*B$9*'Yield curve'!B492/100)</f>
        <v>0.90810070312971058</v>
      </c>
      <c r="C499" s="7">
        <f>EXP(-1*C$9*'Yield curve'!C492/100)</f>
        <v>0.82448197413910818</v>
      </c>
      <c r="D499" s="7">
        <f>EXP(-1*D$9*'Yield curve'!D492/100)</f>
        <v>0.74796432200463847</v>
      </c>
      <c r="E499" s="7">
        <f>EXP(-1*E$9*'Yield curve'!E492/100)</f>
        <v>0.6782766743627936</v>
      </c>
      <c r="F499" s="60">
        <f>EXP(-1*F$9*'Yield curve'!F492/100)</f>
        <v>0.6147743432822852</v>
      </c>
      <c r="G499" s="60">
        <f t="shared" si="3"/>
        <v>70.911429370524857</v>
      </c>
      <c r="H499" s="60">
        <f t="shared" si="4"/>
        <v>4.7080846442241535</v>
      </c>
      <c r="I499" s="60">
        <f>H499*(Bonds!Z489/100)*(1/(1+(Bonds!F489/100)))</f>
        <v>8.5812168854899364E-4</v>
      </c>
      <c r="J499" s="60">
        <f>-H499*Bonds!$AS$8</f>
        <v>-0.73718040617768532</v>
      </c>
      <c r="K499" s="60">
        <f t="shared" si="5"/>
        <v>-2.3311691299695463</v>
      </c>
    </row>
    <row r="500" spans="1:11">
      <c r="A500" s="193">
        <v>42426</v>
      </c>
      <c r="B500" s="7">
        <f>EXP(-1*B$9*'Yield curve'!B493/100)</f>
        <v>0.90710234155580172</v>
      </c>
      <c r="C500" s="7">
        <f>EXP(-1*C$9*'Yield curve'!C493/100)</f>
        <v>0.82415224729921688</v>
      </c>
      <c r="D500" s="7">
        <f>EXP(-1*D$9*'Yield curve'!D493/100)</f>
        <v>0.74773996636306606</v>
      </c>
      <c r="E500" s="7">
        <f>EXP(-1*E$9*'Yield curve'!E493/100)</f>
        <v>0.67841234326410416</v>
      </c>
      <c r="F500" s="60">
        <f>EXP(-1*F$9*'Yield curve'!F493/100)</f>
        <v>0.6153894251152271</v>
      </c>
      <c r="G500" s="60">
        <f t="shared" si="3"/>
        <v>70.970933320516252</v>
      </c>
      <c r="H500" s="60">
        <f t="shared" si="4"/>
        <v>4.7085159375479488</v>
      </c>
      <c r="I500" s="60">
        <f>H500*(Bonds!Z490/100)*(1/(1+(Bonds!F490/100)))</f>
        <v>-4.2917837367130911E-3</v>
      </c>
      <c r="J500" s="60">
        <f>-H500*Bonds!$AS$8</f>
        <v>-0.73724793703399805</v>
      </c>
      <c r="K500" s="60">
        <f t="shared" si="5"/>
        <v>-2.331382681287836</v>
      </c>
    </row>
    <row r="501" spans="1:11">
      <c r="A501" s="193">
        <v>42425</v>
      </c>
      <c r="B501" s="7">
        <f>EXP(-1*B$9*'Yield curve'!B494/100)</f>
        <v>0.90628631671466164</v>
      </c>
      <c r="C501" s="7">
        <f>EXP(-1*C$9*'Yield curve'!C494/100)</f>
        <v>0.8223411053418056</v>
      </c>
      <c r="D501" s="7">
        <f>EXP(-1*D$9*'Yield curve'!D494/100)</f>
        <v>0.74527649144328856</v>
      </c>
      <c r="E501" s="7">
        <f>EXP(-1*E$9*'Yield curve'!E494/100)</f>
        <v>0.67556898665101528</v>
      </c>
      <c r="F501" s="60">
        <f>EXP(-1*F$9*'Yield curve'!F494/100)</f>
        <v>0.61232015755286162</v>
      </c>
      <c r="G501" s="60">
        <f t="shared" si="3"/>
        <v>70.636498399545246</v>
      </c>
      <c r="H501" s="60">
        <f t="shared" si="4"/>
        <v>4.7077187169687464</v>
      </c>
      <c r="I501" s="60">
        <f>H501*(Bonds!Z491/100)*(1/(1+(Bonds!F491/100)))</f>
        <v>-8.1455837922234722E-3</v>
      </c>
      <c r="J501" s="60">
        <f>-H501*Bonds!$AS$8</f>
        <v>-0.73712311018087195</v>
      </c>
      <c r="K501" s="60">
        <f t="shared" si="5"/>
        <v>-2.3309879441188062</v>
      </c>
    </row>
    <row r="502" spans="1:11">
      <c r="A502" s="193">
        <v>42424</v>
      </c>
      <c r="B502" s="7">
        <f>EXP(-1*B$9*'Yield curve'!B495/100)</f>
        <v>0.9057427080235485</v>
      </c>
      <c r="C502" s="7">
        <f>EXP(-1*C$9*'Yield curve'!C495/100)</f>
        <v>0.81987777886299296</v>
      </c>
      <c r="D502" s="7">
        <f>EXP(-1*D$9*'Yield curve'!D495/100)</f>
        <v>0.74126284498808004</v>
      </c>
      <c r="E502" s="7">
        <f>EXP(-1*E$9*'Yield curve'!E495/100)</f>
        <v>0.67058822768680804</v>
      </c>
      <c r="F502" s="60">
        <f>EXP(-1*F$9*'Yield curve'!F495/100)</f>
        <v>0.60653065971263342</v>
      </c>
      <c r="G502" s="60">
        <f t="shared" si="3"/>
        <v>70.013071519448502</v>
      </c>
      <c r="H502" s="60">
        <f t="shared" si="4"/>
        <v>4.7059221261254631</v>
      </c>
      <c r="I502" s="60">
        <f>H502*(Bonds!Z492/100)*(1/(1+(Bonds!F492/100)))</f>
        <v>-4.2781110237503299E-4</v>
      </c>
      <c r="J502" s="60">
        <f>-H502*Bonds!$AS$8</f>
        <v>-0.73684180437019342</v>
      </c>
      <c r="K502" s="60">
        <f t="shared" si="5"/>
        <v>-2.3300983770380221</v>
      </c>
    </row>
    <row r="503" spans="1:11">
      <c r="A503" s="193">
        <v>42422</v>
      </c>
      <c r="B503" s="7">
        <f>EXP(-1*B$9*'Yield curve'!B496/100)</f>
        <v>0.90764676627181728</v>
      </c>
      <c r="C503" s="7">
        <f>EXP(-1*C$9*'Yield curve'!C496/100)</f>
        <v>0.82004177081741436</v>
      </c>
      <c r="D503" s="7">
        <f>EXP(-1*D$9*'Yield curve'!D496/100)</f>
        <v>0.74104049948807627</v>
      </c>
      <c r="E503" s="7">
        <f>EXP(-1*E$9*'Yield curve'!E496/100)</f>
        <v>0.67032004603563933</v>
      </c>
      <c r="F503" s="60">
        <f>EXP(-1*F$9*'Yield curve'!F496/100)</f>
        <v>0.60622747018647516</v>
      </c>
      <c r="G503" s="60">
        <f t="shared" si="3"/>
        <v>69.985938400646063</v>
      </c>
      <c r="H503" s="60">
        <f t="shared" si="4"/>
        <v>4.7055439417214702</v>
      </c>
      <c r="I503" s="60">
        <f>H503*(Bonds!Z493/100)*(1/(1+(Bonds!F493/100)))</f>
        <v>4.277378367167866E-4</v>
      </c>
      <c r="J503" s="60">
        <f>-H503*Bonds!$AS$8</f>
        <v>-0.73678258917896111</v>
      </c>
      <c r="K503" s="60">
        <f t="shared" si="5"/>
        <v>-2.3299111221616458</v>
      </c>
    </row>
    <row r="504" spans="1:11">
      <c r="A504" s="193">
        <v>42420</v>
      </c>
      <c r="B504" s="7">
        <f>EXP(-1*B$9*'Yield curve'!B497/100)</f>
        <v>0.90655824339663893</v>
      </c>
      <c r="C504" s="7">
        <f>EXP(-1*C$9*'Yield curve'!C497/100)</f>
        <v>0.81823966196820075</v>
      </c>
      <c r="D504" s="7">
        <f>EXP(-1*D$9*'Yield curve'!D497/100)</f>
        <v>0.74015178422449457</v>
      </c>
      <c r="E504" s="7">
        <f>EXP(-1*E$9*'Yield curve'!E497/100)</f>
        <v>0.66991797464149827</v>
      </c>
      <c r="F504" s="60">
        <f>EXP(-1*F$9*'Yield curve'!F497/100)</f>
        <v>0.60653065971263342</v>
      </c>
      <c r="G504" s="60">
        <f t="shared" si="3"/>
        <v>70.006561781122002</v>
      </c>
      <c r="H504" s="60">
        <f t="shared" si="4"/>
        <v>4.7060570718957502</v>
      </c>
      <c r="I504" s="60">
        <f>H504*(Bonds!Z494/100)*(1/(1+(Bonds!F494/100)))</f>
        <v>-2.9947635912063986E-3</v>
      </c>
      <c r="J504" s="60">
        <f>-H504*Bonds!$AS$8</f>
        <v>-0.73686293384964618</v>
      </c>
      <c r="K504" s="60">
        <f t="shared" si="5"/>
        <v>-2.3301651943188664</v>
      </c>
    </row>
    <row r="505" spans="1:11">
      <c r="A505" s="193">
        <v>42419</v>
      </c>
      <c r="B505" s="7">
        <f>EXP(-1*B$9*'Yield curve'!B498/100)</f>
        <v>0.90592387468121505</v>
      </c>
      <c r="C505" s="7">
        <f>EXP(-1*C$9*'Yield curve'!C498/100)</f>
        <v>0.81856702330088971</v>
      </c>
      <c r="D505" s="7">
        <f>EXP(-1*D$9*'Yield curve'!D498/100)</f>
        <v>0.7397078263546395</v>
      </c>
      <c r="E505" s="7">
        <f>EXP(-1*E$9*'Yield curve'!E498/100)</f>
        <v>0.6687132069033952</v>
      </c>
      <c r="F505" s="60">
        <f>EXP(-1*F$9*'Yield curve'!F498/100)</f>
        <v>0.60441151307355268</v>
      </c>
      <c r="G505" s="60">
        <f t="shared" si="3"/>
        <v>69.784459918139504</v>
      </c>
      <c r="H505" s="60">
        <f t="shared" si="4"/>
        <v>4.7052522353153021</v>
      </c>
      <c r="I505" s="60">
        <f>H505*(Bonds!Z495/100)*(1/(1+(Bonds!F495/100)))</f>
        <v>-4.2747817164669774E-4</v>
      </c>
      <c r="J505" s="60">
        <f>-H505*Bonds!$AS$8</f>
        <v>-0.73673691450162759</v>
      </c>
      <c r="K505" s="60">
        <f t="shared" si="5"/>
        <v>-2.3297666861498785</v>
      </c>
    </row>
    <row r="506" spans="1:11">
      <c r="A506" s="193">
        <v>42418</v>
      </c>
      <c r="B506" s="7">
        <f>EXP(-1*B$9*'Yield curve'!B499/100)</f>
        <v>0.9057427080235485</v>
      </c>
      <c r="C506" s="7">
        <f>EXP(-1*C$9*'Yield curve'!C499/100)</f>
        <v>0.81774886542470671</v>
      </c>
      <c r="D506" s="7">
        <f>EXP(-1*D$9*'Yield curve'!D499/100)</f>
        <v>0.7385990963704826</v>
      </c>
      <c r="E506" s="7">
        <f>EXP(-1*E$9*'Yield curve'!E499/100)</f>
        <v>0.6679112323360884</v>
      </c>
      <c r="F506" s="60">
        <f>EXP(-1*F$9*'Yield curve'!F499/100)</f>
        <v>0.60410938285586468</v>
      </c>
      <c r="G506" s="60">
        <f t="shared" si="3"/>
        <v>69.746216498113199</v>
      </c>
      <c r="H506" s="60">
        <f t="shared" si="4"/>
        <v>4.7053128016747774</v>
      </c>
      <c r="I506" s="60">
        <f>H506*(Bonds!Z496/100)*(1/(1+(Bonds!F496/100)))</f>
        <v>-6.8391174442947403E-3</v>
      </c>
      <c r="J506" s="60">
        <f>-H506*Bonds!$AS$8</f>
        <v>-0.73674639783441631</v>
      </c>
      <c r="K506" s="60">
        <f t="shared" si="5"/>
        <v>-2.3297966750813002</v>
      </c>
    </row>
    <row r="507" spans="1:11">
      <c r="A507" s="193">
        <v>42417</v>
      </c>
      <c r="B507" s="7">
        <f>EXP(-1*B$9*'Yield curve'!B500/100)</f>
        <v>0.90456600752416116</v>
      </c>
      <c r="C507" s="7">
        <f>EXP(-1*C$9*'Yield curve'!C500/100)</f>
        <v>0.81676815532993918</v>
      </c>
      <c r="D507" s="7">
        <f>EXP(-1*D$9*'Yield curve'!D500/100)</f>
        <v>0.73638661945610007</v>
      </c>
      <c r="E507" s="7">
        <f>EXP(-1*E$9*'Yield curve'!E500/100)</f>
        <v>0.66444710845585175</v>
      </c>
      <c r="F507" s="60">
        <f>EXP(-1*F$9*'Yield curve'!F500/100)</f>
        <v>0.59929578784553839</v>
      </c>
      <c r="G507" s="60">
        <f t="shared" si="3"/>
        <v>69.233237981082809</v>
      </c>
      <c r="H507" s="60">
        <f t="shared" si="4"/>
        <v>4.703690413638582</v>
      </c>
      <c r="I507" s="60">
        <f>H507*(Bonds!Z497/100)*(1/(1+(Bonds!F497/100)))</f>
        <v>-3.84009558442917E-3</v>
      </c>
      <c r="J507" s="60">
        <f>-H507*Bonds!$AS$8</f>
        <v>-0.73649236827422837</v>
      </c>
      <c r="K507" s="60">
        <f t="shared" si="5"/>
        <v>-2.3289933630780952</v>
      </c>
    </row>
    <row r="508" spans="1:11">
      <c r="A508" s="193">
        <v>42416</v>
      </c>
      <c r="B508" s="7">
        <f>EXP(-1*B$9*'Yield curve'!B501/100)</f>
        <v>0.90492790630210107</v>
      </c>
      <c r="C508" s="7">
        <f>EXP(-1*C$9*'Yield curve'!C501/100)</f>
        <v>0.81595179542259288</v>
      </c>
      <c r="D508" s="7">
        <f>EXP(-1*D$9*'Yield curve'!D501/100)</f>
        <v>0.7350623157719568</v>
      </c>
      <c r="E508" s="7">
        <f>EXP(-1*E$9*'Yield curve'!E501/100)</f>
        <v>0.6624567541547014</v>
      </c>
      <c r="F508" s="60">
        <f>EXP(-1*F$9*'Yield curve'!F501/100)</f>
        <v>0.59660501557851098</v>
      </c>
      <c r="G508" s="60">
        <f t="shared" si="3"/>
        <v>68.948011025925751</v>
      </c>
      <c r="H508" s="60">
        <f t="shared" si="4"/>
        <v>4.7026691461015684</v>
      </c>
      <c r="I508" s="60">
        <f>H508*(Bonds!Z498/100)*(1/(1+(Bonds!F498/100)))</f>
        <v>8.524733338351252E-4</v>
      </c>
      <c r="J508" s="60">
        <f>-H508*Bonds!$AS$8</f>
        <v>-0.73633246069510794</v>
      </c>
      <c r="K508" s="60">
        <f t="shared" si="5"/>
        <v>-2.3284876909129513</v>
      </c>
    </row>
    <row r="509" spans="1:11">
      <c r="A509" s="193">
        <v>42415</v>
      </c>
      <c r="B509" s="7">
        <f>EXP(-1*B$9*'Yield curve'!B502/100)</f>
        <v>0.90510890998312621</v>
      </c>
      <c r="C509" s="7">
        <f>EXP(-1*C$9*'Yield curve'!C502/100)</f>
        <v>0.81464731641141452</v>
      </c>
      <c r="D509" s="7">
        <f>EXP(-1*D$9*'Yield curve'!D502/100)</f>
        <v>0.73418077002626336</v>
      </c>
      <c r="E509" s="7">
        <f>EXP(-1*E$9*'Yield curve'!E502/100)</f>
        <v>0.66219182444251434</v>
      </c>
      <c r="F509" s="60">
        <f>EXP(-1*F$9*'Yield curve'!F502/100)</f>
        <v>0.59720191899605624</v>
      </c>
      <c r="G509" s="60">
        <f t="shared" si="3"/>
        <v>69.00351874925407</v>
      </c>
      <c r="H509" s="60">
        <f t="shared" si="4"/>
        <v>4.7030973527799125</v>
      </c>
      <c r="I509" s="60">
        <f>H509*(Bonds!Z499/100)*(1/(1+(Bonds!F499/100)))</f>
        <v>-2.5581165911230967E-3</v>
      </c>
      <c r="J509" s="60">
        <f>-H509*Bonds!$AS$8</f>
        <v>-0.73639950825200706</v>
      </c>
      <c r="K509" s="60">
        <f t="shared" si="5"/>
        <v>-2.3286997139043022</v>
      </c>
    </row>
    <row r="510" spans="1:11">
      <c r="A510" s="193">
        <v>42412</v>
      </c>
      <c r="B510" s="7">
        <f>EXP(-1*B$9*'Yield curve'!B503/100)</f>
        <v>0.90447555544608804</v>
      </c>
      <c r="C510" s="7">
        <f>EXP(-1*C$9*'Yield curve'!C503/100)</f>
        <v>0.81464731641141452</v>
      </c>
      <c r="D510" s="7">
        <f>EXP(-1*D$9*'Yield curve'!D503/100)</f>
        <v>0.7337403936903597</v>
      </c>
      <c r="E510" s="7">
        <f>EXP(-1*E$9*'Yield curve'!E503/100)</f>
        <v>0.66113316467706607</v>
      </c>
      <c r="F510" s="60">
        <f>EXP(-1*F$9*'Yield curve'!F503/100)</f>
        <v>0.5954129979623094</v>
      </c>
      <c r="G510" s="60">
        <f t="shared" si="3"/>
        <v>68.814823366699031</v>
      </c>
      <c r="H510" s="60">
        <f t="shared" si="4"/>
        <v>4.7024457187286801</v>
      </c>
      <c r="I510" s="60">
        <f>H510*(Bonds!Z500/100)*(1/(1+(Bonds!F500/100)))</f>
        <v>-3.4084955830234191E-3</v>
      </c>
      <c r="J510" s="60">
        <f>-H510*Bonds!$AS$8</f>
        <v>-0.73629747698220904</v>
      </c>
      <c r="K510" s="60">
        <f t="shared" si="5"/>
        <v>-2.3283770626991811</v>
      </c>
    </row>
    <row r="511" spans="1:11">
      <c r="A511" s="193">
        <v>42411</v>
      </c>
      <c r="B511" s="7">
        <f>EXP(-1*B$9*'Yield curve'!B504/100)</f>
        <v>0.90492790630210107</v>
      </c>
      <c r="C511" s="7">
        <f>EXP(-1*C$9*'Yield curve'!C504/100)</f>
        <v>0.81383307628292068</v>
      </c>
      <c r="D511" s="7">
        <f>EXP(-1*D$9*'Yield curve'!D504/100)</f>
        <v>0.73198152822831264</v>
      </c>
      <c r="E511" s="7">
        <f>EXP(-1*E$9*'Yield curve'!E504/100)</f>
        <v>0.6590209199441206</v>
      </c>
      <c r="F511" s="60">
        <f>EXP(-1*F$9*'Yield curve'!F504/100)</f>
        <v>0.59303610292971787</v>
      </c>
      <c r="G511" s="60">
        <f t="shared" si="3"/>
        <v>68.560609127189721</v>
      </c>
      <c r="H511" s="60">
        <f t="shared" si="4"/>
        <v>4.7015708095856077</v>
      </c>
      <c r="I511" s="60">
        <f>H511*(Bonds!Z501/100)*(1/(1+(Bonds!F501/100)))</f>
        <v>5.10808960751715E-3</v>
      </c>
      <c r="J511" s="60">
        <f>-H511*Bonds!$AS$8</f>
        <v>-0.73616048584330718</v>
      </c>
      <c r="K511" s="60">
        <f t="shared" si="5"/>
        <v>-2.3279438586809911</v>
      </c>
    </row>
    <row r="512" spans="1:11">
      <c r="A512" s="193">
        <v>42410</v>
      </c>
      <c r="B512" s="7">
        <f>EXP(-1*B$9*'Yield curve'!B505/100)</f>
        <v>0.9046564686478944</v>
      </c>
      <c r="C512" s="7">
        <f>EXP(-1*C$9*'Yield curve'!C505/100)</f>
        <v>0.81464731641141452</v>
      </c>
      <c r="D512" s="7">
        <f>EXP(-1*D$9*'Yield curve'!D505/100)</f>
        <v>0.73440105729870997</v>
      </c>
      <c r="E512" s="7">
        <f>EXP(-1*E$9*'Yield curve'!E505/100)</f>
        <v>0.66205939932057944</v>
      </c>
      <c r="F512" s="60">
        <f>EXP(-1*F$9*'Yield curve'!F505/100)</f>
        <v>0.59660501557851098</v>
      </c>
      <c r="G512" s="60">
        <f t="shared" si="3"/>
        <v>68.941424700993863</v>
      </c>
      <c r="H512" s="60">
        <f t="shared" si="4"/>
        <v>4.7028843915947638</v>
      </c>
      <c r="I512" s="60">
        <f>H512*(Bonds!Z502/100)*(1/(1+(Bonds!F502/100)))</f>
        <v>-5.1150741139433338E-3</v>
      </c>
      <c r="J512" s="60">
        <f>-H512*Bonds!$AS$8</f>
        <v>-0.73636616330924776</v>
      </c>
      <c r="K512" s="60">
        <f t="shared" si="5"/>
        <v>-2.3285942679367349</v>
      </c>
    </row>
    <row r="513" spans="1:11">
      <c r="A513" s="193">
        <v>42409</v>
      </c>
      <c r="B513" s="7">
        <f>EXP(-1*B$9*'Yield curve'!B506/100)</f>
        <v>0.90474693881819224</v>
      </c>
      <c r="C513" s="7">
        <f>EXP(-1*C$9*'Yield curve'!C506/100)</f>
        <v>0.81399585917592399</v>
      </c>
      <c r="D513" s="7">
        <f>EXP(-1*D$9*'Yield curve'!D506/100)</f>
        <v>0.73264060814519283</v>
      </c>
      <c r="E513" s="7">
        <f>EXP(-1*E$9*'Yield curve'!E506/100)</f>
        <v>0.65941645114358105</v>
      </c>
      <c r="F513" s="60">
        <f>EXP(-1*F$9*'Yield curve'!F506/100)</f>
        <v>0.59303610292971787</v>
      </c>
      <c r="G513" s="60">
        <f t="shared" si="3"/>
        <v>68.563200193503306</v>
      </c>
      <c r="H513" s="60">
        <f t="shared" si="4"/>
        <v>4.7015281894247787</v>
      </c>
      <c r="I513" s="60">
        <f>H513*(Bonds!Z503/100)*(1/(1+(Bonds!F503/100)))</f>
        <v>2.5540216511134514E-3</v>
      </c>
      <c r="J513" s="60">
        <f>-H513*Bonds!$AS$8</f>
        <v>-0.73615381248251499</v>
      </c>
      <c r="K513" s="60">
        <f t="shared" si="5"/>
        <v>-2.3279227556612394</v>
      </c>
    </row>
    <row r="514" spans="1:11">
      <c r="A514" s="193">
        <v>42408</v>
      </c>
      <c r="B514" s="7">
        <f>EXP(-1*B$9*'Yield curve'!B507/100)</f>
        <v>0.90492790630210107</v>
      </c>
      <c r="C514" s="7">
        <f>EXP(-1*C$9*'Yield curve'!C507/100)</f>
        <v>0.81399585917592399</v>
      </c>
      <c r="D514" s="7">
        <f>EXP(-1*D$9*'Yield curve'!D507/100)</f>
        <v>0.7330803244117684</v>
      </c>
      <c r="E514" s="7">
        <f>EXP(-1*E$9*'Yield curve'!E507/100)</f>
        <v>0.66047236196880998</v>
      </c>
      <c r="F514" s="60">
        <f>EXP(-1*F$9*'Yield curve'!F507/100)</f>
        <v>0.59481788257163526</v>
      </c>
      <c r="G514" s="60">
        <f t="shared" si="3"/>
        <v>68.750024093239119</v>
      </c>
      <c r="H514" s="60">
        <f t="shared" si="4"/>
        <v>4.7022425693108314</v>
      </c>
      <c r="I514" s="60">
        <f>H514*(Bonds!Z504/100)*(1/(1+(Bonds!F504/100)))</f>
        <v>3.8336971758127923E-3</v>
      </c>
      <c r="J514" s="60">
        <f>-H514*Bonds!$AS$8</f>
        <v>-0.73626566834203344</v>
      </c>
      <c r="K514" s="60">
        <f t="shared" si="5"/>
        <v>-2.3282764749469536</v>
      </c>
    </row>
    <row r="515" spans="1:11">
      <c r="A515" s="193">
        <v>42405</v>
      </c>
      <c r="B515" s="7">
        <f>EXP(-1*B$9*'Yield curve'!B508/100)</f>
        <v>0.90492790630210107</v>
      </c>
      <c r="C515" s="7">
        <f>EXP(-1*C$9*'Yield curve'!C508/100)</f>
        <v>0.81513625146711</v>
      </c>
      <c r="D515" s="7">
        <f>EXP(-1*D$9*'Yield curve'!D508/100)</f>
        <v>0.73484183015172189</v>
      </c>
      <c r="E515" s="7">
        <f>EXP(-1*E$9*'Yield curve'!E508/100)</f>
        <v>0.66272178985997043</v>
      </c>
      <c r="F515" s="60">
        <f>EXP(-1*F$9*'Yield curve'!F508/100)</f>
        <v>0.59750059461823746</v>
      </c>
      <c r="G515" s="60">
        <f t="shared" si="3"/>
        <v>69.037880392821592</v>
      </c>
      <c r="H515" s="60">
        <f t="shared" si="4"/>
        <v>4.7031511619733362</v>
      </c>
      <c r="I515" s="60">
        <f>H515*(Bonds!Z505/100)*(1/(1+(Bonds!F505/100)))</f>
        <v>1.7055851901988919E-3</v>
      </c>
      <c r="J515" s="60">
        <f>-H515*Bonds!$AS$8</f>
        <v>-0.73640793356422252</v>
      </c>
      <c r="K515" s="60">
        <f t="shared" si="5"/>
        <v>-2.3287263570809009</v>
      </c>
    </row>
    <row r="516" spans="1:11">
      <c r="A516" s="193">
        <v>42404</v>
      </c>
      <c r="B516" s="7">
        <f>EXP(-1*B$9*'Yield curve'!B509/100)</f>
        <v>0.90483741803595952</v>
      </c>
      <c r="C516" s="7">
        <f>EXP(-1*C$9*'Yield curve'!C509/100)</f>
        <v>0.81562547997186485</v>
      </c>
      <c r="D516" s="7">
        <f>EXP(-1*D$9*'Yield curve'!D509/100)</f>
        <v>0.73550348549910305</v>
      </c>
      <c r="E516" s="7">
        <f>EXP(-1*E$9*'Yield curve'!E509/100)</f>
        <v>0.6636502501363194</v>
      </c>
      <c r="F516" s="60">
        <f>EXP(-1*F$9*'Yield curve'!F509/100)</f>
        <v>0.59869679160572919</v>
      </c>
      <c r="G516" s="60">
        <f t="shared" si="3"/>
        <v>69.165462723695356</v>
      </c>
      <c r="H516" s="60">
        <f t="shared" si="4"/>
        <v>4.7035773704733561</v>
      </c>
      <c r="I516" s="60">
        <f>H516*(Bonds!Z506/100)*(1/(1+(Bonds!F506/100)))</f>
        <v>-6.8254342397581855E-3</v>
      </c>
      <c r="J516" s="60">
        <f>-H516*Bonds!$AS$8</f>
        <v>-0.73647466825123509</v>
      </c>
      <c r="K516" s="60">
        <f t="shared" si="5"/>
        <v>-2.3289373906907991</v>
      </c>
    </row>
    <row r="517" spans="1:11">
      <c r="A517" s="193">
        <v>42403</v>
      </c>
      <c r="B517" s="7">
        <f>EXP(-1*B$9*'Yield curve'!B510/100)</f>
        <v>0.90528994986850797</v>
      </c>
      <c r="C517" s="7">
        <f>EXP(-1*C$9*'Yield curve'!C510/100)</f>
        <v>0.81334492289781113</v>
      </c>
      <c r="D517" s="7">
        <f>EXP(-1*D$9*'Yield curve'!D510/100)</f>
        <v>0.73154247104170333</v>
      </c>
      <c r="E517" s="7">
        <f>EXP(-1*E$9*'Yield curve'!E510/100)</f>
        <v>0.6591527373094066</v>
      </c>
      <c r="F517" s="60">
        <f>EXP(-1*F$9*'Yield curve'!F510/100)</f>
        <v>0.59392632458343608</v>
      </c>
      <c r="G517" s="60">
        <f t="shared" si="3"/>
        <v>68.650773472595773</v>
      </c>
      <c r="H517" s="60">
        <f t="shared" si="4"/>
        <v>4.7019905299819031</v>
      </c>
      <c r="I517" s="60">
        <f>H517*(Bonds!Z507/100)*(1/(1+(Bonds!F507/100)))</f>
        <v>-3.4066223727454497E-3</v>
      </c>
      <c r="J517" s="60">
        <f>-H517*Bonds!$AS$8</f>
        <v>-0.73622620463886912</v>
      </c>
      <c r="K517" s="60">
        <f t="shared" si="5"/>
        <v>-2.3281516797600497</v>
      </c>
    </row>
    <row r="518" spans="1:11">
      <c r="A518" s="193">
        <v>42402</v>
      </c>
      <c r="B518" s="7">
        <f>EXP(-1*B$9*'Yield curve'!B511/100)</f>
        <v>0.90438511241277042</v>
      </c>
      <c r="C518" s="7">
        <f>EXP(-1*C$9*'Yield curve'!C511/100)</f>
        <v>0.81269450716047664</v>
      </c>
      <c r="D518" s="7">
        <f>EXP(-1*D$9*'Yield curve'!D511/100)</f>
        <v>0.73066514657641135</v>
      </c>
      <c r="E518" s="7">
        <f>EXP(-1*E$9*'Yield curve'!E511/100)</f>
        <v>0.65757266758197042</v>
      </c>
      <c r="F518" s="60">
        <f>EXP(-1*F$9*'Yield curve'!F511/100)</f>
        <v>0.59155536436681511</v>
      </c>
      <c r="G518" s="60">
        <f t="shared" si="3"/>
        <v>68.397718431927615</v>
      </c>
      <c r="H518" s="60">
        <f t="shared" si="4"/>
        <v>4.7012134644519268</v>
      </c>
      <c r="I518" s="60">
        <f>H518*(Bonds!Z508/100)*(1/(1+(Bonds!F508/100)))</f>
        <v>5.105390187640068E-3</v>
      </c>
      <c r="J518" s="60">
        <f>-H518*Bonds!$AS$8</f>
        <v>-0.73610453361417394</v>
      </c>
      <c r="K518" s="60">
        <f t="shared" si="5"/>
        <v>-2.3277669221967661</v>
      </c>
    </row>
    <row r="519" spans="1:11">
      <c r="A519" s="199">
        <v>42401</v>
      </c>
      <c r="B519" s="200">
        <f>EXP(-1*B$9*'Yield curve'!B512/100)</f>
        <v>0.90393303288586413</v>
      </c>
      <c r="C519" s="200">
        <f>EXP(-1*C$9*'Yield curve'!C512/100)</f>
        <v>0.81399585917592399</v>
      </c>
      <c r="D519" s="200">
        <f>EXP(-1*D$9*'Yield curve'!D512/100)</f>
        <v>0.7330803244117684</v>
      </c>
      <c r="E519" s="200">
        <f>EXP(-1*E$9*'Yield curve'!E512/100)</f>
        <v>0.66060446965153163</v>
      </c>
      <c r="F519" s="201">
        <f>EXP(-1*F$9*'Yield curve'!F512/100)</f>
        <v>0.5951153658775501</v>
      </c>
      <c r="G519" s="201">
        <f t="shared" si="3"/>
        <v>68.778359217761604</v>
      </c>
      <c r="H519" s="201">
        <f t="shared" si="4"/>
        <v>4.7025050858790802</v>
      </c>
      <c r="I519" s="201">
        <f>H519*(Bonds!Z509/100)*(1/(1+(Bonds!F509/100)))</f>
        <v>0</v>
      </c>
      <c r="J519" s="201">
        <f>-H519*Bonds!$AS$8</f>
        <v>-0.73630677254576682</v>
      </c>
      <c r="K519" s="201">
        <f t="shared" si="5"/>
        <v>-2.3284064578521586</v>
      </c>
    </row>
  </sheetData>
  <mergeCells count="1">
    <mergeCell ref="B14:F14"/>
  </mergeCells>
  <hyperlinks>
    <hyperlink ref="A15" r:id="rId1" display="https://www.cbr.ru/hd_base/zcyc_params/zcyc/?DateTo=31.01.2018"/>
    <hyperlink ref="A16" r:id="rId2" display="https://www.cbr.ru/hd_base/zcyc_params/zcyc/?DateTo=30.01.2018"/>
    <hyperlink ref="A17" r:id="rId3" display="https://www.cbr.ru/hd_base/zcyc_params/zcyc/?DateTo=29.01.2018"/>
    <hyperlink ref="A18" r:id="rId4" display="https://www.cbr.ru/hd_base/zcyc_params/zcyc/?DateTo=26.01.2018"/>
    <hyperlink ref="A19" r:id="rId5" display="https://www.cbr.ru/hd_base/zcyc_params/zcyc/?DateTo=25.01.2018"/>
    <hyperlink ref="A20" r:id="rId6" display="https://www.cbr.ru/hd_base/zcyc_params/zcyc/?DateTo=24.01.2018"/>
    <hyperlink ref="A21" r:id="rId7" display="https://www.cbr.ru/hd_base/zcyc_params/zcyc/?DateTo=23.01.2018"/>
    <hyperlink ref="A22" r:id="rId8" display="https://www.cbr.ru/hd_base/zcyc_params/zcyc/?DateTo=22.01.2018"/>
    <hyperlink ref="A23" r:id="rId9" display="https://www.cbr.ru/hd_base/zcyc_params/zcyc/?DateTo=19.01.2018"/>
    <hyperlink ref="A24" r:id="rId10" display="https://www.cbr.ru/hd_base/zcyc_params/zcyc/?DateTo=18.01.2018"/>
    <hyperlink ref="A25" r:id="rId11" display="https://www.cbr.ru/hd_base/zcyc_params/zcyc/?DateTo=17.01.2018"/>
    <hyperlink ref="A26" r:id="rId12" display="https://www.cbr.ru/hd_base/zcyc_params/zcyc/?DateTo=16.01.2018"/>
    <hyperlink ref="A27" r:id="rId13" display="https://www.cbr.ru/hd_base/zcyc_params/zcyc/?DateTo=15.01.2018"/>
    <hyperlink ref="A28" r:id="rId14" display="https://www.cbr.ru/hd_base/zcyc_params/zcyc/?DateTo=12.01.2018"/>
    <hyperlink ref="A29" r:id="rId15" display="https://www.cbr.ru/hd_base/zcyc_params/zcyc/?DateTo=11.01.2018"/>
    <hyperlink ref="A30" r:id="rId16" display="https://www.cbr.ru/hd_base/zcyc_params/zcyc/?DateTo=10.01.2018"/>
    <hyperlink ref="A31" r:id="rId17" display="https://www.cbr.ru/hd_base/zcyc_params/zcyc/?DateTo=09.01.2018"/>
    <hyperlink ref="A32" r:id="rId18" display="https://www.cbr.ru/hd_base/zcyc_params/zcyc/?DateTo=05.01.2018"/>
    <hyperlink ref="A33" r:id="rId19" display="https://www.cbr.ru/hd_base/zcyc_params/zcyc/?DateTo=04.01.2018"/>
    <hyperlink ref="A34" r:id="rId20" display="https://www.cbr.ru/hd_base/zcyc_params/zcyc/?DateTo=03.01.2018"/>
    <hyperlink ref="A35" r:id="rId21" display="https://www.cbr.ru/hd_base/zcyc_params/zcyc/?DateTo=29.12.2017"/>
    <hyperlink ref="A36" r:id="rId22" display="https://www.cbr.ru/hd_base/zcyc_params/zcyc/?DateTo=28.12.2017"/>
    <hyperlink ref="A37" r:id="rId23" display="https://www.cbr.ru/hd_base/zcyc_params/zcyc/?DateTo=27.12.2017"/>
    <hyperlink ref="A38" r:id="rId24" display="https://www.cbr.ru/hd_base/zcyc_params/zcyc/?DateTo=26.12.2017"/>
    <hyperlink ref="A39" r:id="rId25" display="https://www.cbr.ru/hd_base/zcyc_params/zcyc/?DateTo=25.12.2017"/>
    <hyperlink ref="A40" r:id="rId26" display="https://www.cbr.ru/hd_base/zcyc_params/zcyc/?DateTo=22.12.2017"/>
    <hyperlink ref="A41" r:id="rId27" display="https://www.cbr.ru/hd_base/zcyc_params/zcyc/?DateTo=21.12.2017"/>
    <hyperlink ref="A42" r:id="rId28" display="https://www.cbr.ru/hd_base/zcyc_params/zcyc/?DateTo=20.12.2017"/>
    <hyperlink ref="A43" r:id="rId29" display="https://www.cbr.ru/hd_base/zcyc_params/zcyc/?DateTo=19.12.2017"/>
    <hyperlink ref="A44" r:id="rId30" display="https://www.cbr.ru/hd_base/zcyc_params/zcyc/?DateTo=18.12.2017"/>
    <hyperlink ref="A45" r:id="rId31" display="https://www.cbr.ru/hd_base/zcyc_params/zcyc/?DateTo=15.12.2017"/>
    <hyperlink ref="A46" r:id="rId32" display="https://www.cbr.ru/hd_base/zcyc_params/zcyc/?DateTo=14.12.2017"/>
    <hyperlink ref="A47" r:id="rId33" display="https://www.cbr.ru/hd_base/zcyc_params/zcyc/?DateTo=13.12.2017"/>
    <hyperlink ref="A48" r:id="rId34" display="https://www.cbr.ru/hd_base/zcyc_params/zcyc/?DateTo=12.12.2017"/>
    <hyperlink ref="A49" r:id="rId35" display="https://www.cbr.ru/hd_base/zcyc_params/zcyc/?DateTo=11.12.2017"/>
    <hyperlink ref="A50" r:id="rId36" display="https://www.cbr.ru/hd_base/zcyc_params/zcyc/?DateTo=08.12.2017"/>
    <hyperlink ref="A51" r:id="rId37" display="https://www.cbr.ru/hd_base/zcyc_params/zcyc/?DateTo=07.12.2017"/>
    <hyperlink ref="A52" r:id="rId38" display="https://www.cbr.ru/hd_base/zcyc_params/zcyc/?DateTo=06.12.2017"/>
    <hyperlink ref="A53" r:id="rId39" display="https://www.cbr.ru/hd_base/zcyc_params/zcyc/?DateTo=05.12.2017"/>
    <hyperlink ref="A54" r:id="rId40" display="https://www.cbr.ru/hd_base/zcyc_params/zcyc/?DateTo=04.12.2017"/>
    <hyperlink ref="A55" r:id="rId41" display="https://www.cbr.ru/hd_base/zcyc_params/zcyc/?DateTo=01.12.2017"/>
    <hyperlink ref="A56" r:id="rId42" display="https://www.cbr.ru/hd_base/zcyc_params/zcyc/?DateTo=30.11.2017"/>
    <hyperlink ref="A57" r:id="rId43" display="https://www.cbr.ru/hd_base/zcyc_params/zcyc/?DateTo=29.11.2017"/>
    <hyperlink ref="A58" r:id="rId44" display="https://www.cbr.ru/hd_base/zcyc_params/zcyc/?DateTo=28.11.2017"/>
    <hyperlink ref="A59" r:id="rId45" display="https://www.cbr.ru/hd_base/zcyc_params/zcyc/?DateTo=27.11.2017"/>
    <hyperlink ref="A60" r:id="rId46" display="https://www.cbr.ru/hd_base/zcyc_params/zcyc/?DateTo=24.11.2017"/>
    <hyperlink ref="A61" r:id="rId47" display="https://www.cbr.ru/hd_base/zcyc_params/zcyc/?DateTo=23.11.2017"/>
    <hyperlink ref="A62" r:id="rId48" display="https://www.cbr.ru/hd_base/zcyc_params/zcyc/?DateTo=22.11.2017"/>
    <hyperlink ref="A63" r:id="rId49" display="https://www.cbr.ru/hd_base/zcyc_params/zcyc/?DateTo=21.11.2017"/>
    <hyperlink ref="A64" r:id="rId50" display="https://www.cbr.ru/hd_base/zcyc_params/zcyc/?DateTo=20.11.2017"/>
    <hyperlink ref="A65" r:id="rId51" display="https://www.cbr.ru/hd_base/zcyc_params/zcyc/?DateTo=17.11.2017"/>
    <hyperlink ref="A66" r:id="rId52" display="https://www.cbr.ru/hd_base/zcyc_params/zcyc/?DateTo=16.11.2017"/>
    <hyperlink ref="A67" r:id="rId53" display="https://www.cbr.ru/hd_base/zcyc_params/zcyc/?DateTo=15.11.2017"/>
    <hyperlink ref="A68" r:id="rId54" display="https://www.cbr.ru/hd_base/zcyc_params/zcyc/?DateTo=14.11.2017"/>
    <hyperlink ref="A69" r:id="rId55" display="https://www.cbr.ru/hd_base/zcyc_params/zcyc/?DateTo=13.11.2017"/>
    <hyperlink ref="A70" r:id="rId56" display="https://www.cbr.ru/hd_base/zcyc_params/zcyc/?DateTo=10.11.2017"/>
    <hyperlink ref="A71" r:id="rId57" display="https://www.cbr.ru/hd_base/zcyc_params/zcyc/?DateTo=09.11.2017"/>
    <hyperlink ref="A72" r:id="rId58" display="https://www.cbr.ru/hd_base/zcyc_params/zcyc/?DateTo=08.11.2017"/>
    <hyperlink ref="A73" r:id="rId59" display="https://www.cbr.ru/hd_base/zcyc_params/zcyc/?DateTo=07.11.2017"/>
    <hyperlink ref="A74" r:id="rId60" display="https://www.cbr.ru/hd_base/zcyc_params/zcyc/?DateTo=03.11.2017"/>
    <hyperlink ref="A75" r:id="rId61" display="https://www.cbr.ru/hd_base/zcyc_params/zcyc/?DateTo=02.11.2017"/>
    <hyperlink ref="A76" r:id="rId62" display="https://www.cbr.ru/hd_base/zcyc_params/zcyc/?DateTo=01.11.2017"/>
    <hyperlink ref="A77" r:id="rId63" display="https://www.cbr.ru/hd_base/zcyc_params/zcyc/?DateTo=31.10.2017"/>
    <hyperlink ref="A78" r:id="rId64" display="https://www.cbr.ru/hd_base/zcyc_params/zcyc/?DateTo=30.10.2017"/>
    <hyperlink ref="A79" r:id="rId65" display="https://www.cbr.ru/hd_base/zcyc_params/zcyc/?DateTo=27.10.2017"/>
    <hyperlink ref="A80" r:id="rId66" display="https://www.cbr.ru/hd_base/zcyc_params/zcyc/?DateTo=26.10.2017"/>
    <hyperlink ref="A81" r:id="rId67" display="https://www.cbr.ru/hd_base/zcyc_params/zcyc/?DateTo=25.10.2017"/>
    <hyperlink ref="A82" r:id="rId68" display="https://www.cbr.ru/hd_base/zcyc_params/zcyc/?DateTo=24.10.2017"/>
    <hyperlink ref="A83" r:id="rId69" display="https://www.cbr.ru/hd_base/zcyc_params/zcyc/?DateTo=23.10.2017"/>
    <hyperlink ref="A84" r:id="rId70" display="https://www.cbr.ru/hd_base/zcyc_params/zcyc/?DateTo=20.10.2017"/>
    <hyperlink ref="A85" r:id="rId71" display="https://www.cbr.ru/hd_base/zcyc_params/zcyc/?DateTo=19.10.2017"/>
    <hyperlink ref="A86" r:id="rId72" display="https://www.cbr.ru/hd_base/zcyc_params/zcyc/?DateTo=18.10.2017"/>
    <hyperlink ref="A87" r:id="rId73" display="https://www.cbr.ru/hd_base/zcyc_params/zcyc/?DateTo=17.10.2017"/>
    <hyperlink ref="A88" r:id="rId74" display="https://www.cbr.ru/hd_base/zcyc_params/zcyc/?DateTo=16.10.2017"/>
    <hyperlink ref="A89" r:id="rId75" display="https://www.cbr.ru/hd_base/zcyc_params/zcyc/?DateTo=13.10.2017"/>
    <hyperlink ref="A90" r:id="rId76" display="https://www.cbr.ru/hd_base/zcyc_params/zcyc/?DateTo=12.10.2017"/>
    <hyperlink ref="A91" r:id="rId77" display="https://www.cbr.ru/hd_base/zcyc_params/zcyc/?DateTo=11.10.2017"/>
    <hyperlink ref="A92" r:id="rId78" display="https://www.cbr.ru/hd_base/zcyc_params/zcyc/?DateTo=10.10.2017"/>
    <hyperlink ref="A93" r:id="rId79" display="https://www.cbr.ru/hd_base/zcyc_params/zcyc/?DateTo=09.10.2017"/>
    <hyperlink ref="A94" r:id="rId80" display="https://www.cbr.ru/hd_base/zcyc_params/zcyc/?DateTo=06.10.2017"/>
    <hyperlink ref="A95" r:id="rId81" display="https://www.cbr.ru/hd_base/zcyc_params/zcyc/?DateTo=05.10.2017"/>
    <hyperlink ref="A96" r:id="rId82" display="https://www.cbr.ru/hd_base/zcyc_params/zcyc/?DateTo=04.10.2017"/>
    <hyperlink ref="A97" r:id="rId83" display="https://www.cbr.ru/hd_base/zcyc_params/zcyc/?DateTo=03.10.2017"/>
    <hyperlink ref="A98" r:id="rId84" display="https://www.cbr.ru/hd_base/zcyc_params/zcyc/?DateTo=02.10.2017"/>
    <hyperlink ref="A99" r:id="rId85" display="https://www.cbr.ru/hd_base/zcyc_params/zcyc/?DateTo=29.09.2017"/>
    <hyperlink ref="A100" r:id="rId86" display="https://www.cbr.ru/hd_base/zcyc_params/zcyc/?DateTo=28.09.2017"/>
    <hyperlink ref="A101" r:id="rId87" display="https://www.cbr.ru/hd_base/zcyc_params/zcyc/?DateTo=27.09.2017"/>
    <hyperlink ref="A102" r:id="rId88" display="https://www.cbr.ru/hd_base/zcyc_params/zcyc/?DateTo=26.09.2017"/>
    <hyperlink ref="A103" r:id="rId89" display="https://www.cbr.ru/hd_base/zcyc_params/zcyc/?DateTo=25.09.2017"/>
    <hyperlink ref="A104" r:id="rId90" display="https://www.cbr.ru/hd_base/zcyc_params/zcyc/?DateTo=22.09.2017"/>
    <hyperlink ref="A105" r:id="rId91" display="https://www.cbr.ru/hd_base/zcyc_params/zcyc/?DateTo=21.09.2017"/>
    <hyperlink ref="A106" r:id="rId92" display="https://www.cbr.ru/hd_base/zcyc_params/zcyc/?DateTo=20.09.2017"/>
    <hyperlink ref="A107" r:id="rId93" display="https://www.cbr.ru/hd_base/zcyc_params/zcyc/?DateTo=19.09.2017"/>
    <hyperlink ref="A108" r:id="rId94" display="https://www.cbr.ru/hd_base/zcyc_params/zcyc/?DateTo=18.09.2017"/>
    <hyperlink ref="A109" r:id="rId95" display="https://www.cbr.ru/hd_base/zcyc_params/zcyc/?DateTo=15.09.2017"/>
    <hyperlink ref="A110" r:id="rId96" display="https://www.cbr.ru/hd_base/zcyc_params/zcyc/?DateTo=14.09.2017"/>
    <hyperlink ref="A111" r:id="rId97" display="https://www.cbr.ru/hd_base/zcyc_params/zcyc/?DateTo=13.09.2017"/>
    <hyperlink ref="A112" r:id="rId98" display="https://www.cbr.ru/hd_base/zcyc_params/zcyc/?DateTo=12.09.2017"/>
    <hyperlink ref="A113" r:id="rId99" display="https://www.cbr.ru/hd_base/zcyc_params/zcyc/?DateTo=11.09.2017"/>
    <hyperlink ref="A114" r:id="rId100" display="https://www.cbr.ru/hd_base/zcyc_params/zcyc/?DateTo=08.09.2017"/>
    <hyperlink ref="A115" r:id="rId101" display="https://www.cbr.ru/hd_base/zcyc_params/zcyc/?DateTo=07.09.2017"/>
    <hyperlink ref="A116" r:id="rId102" display="https://www.cbr.ru/hd_base/zcyc_params/zcyc/?DateTo=06.09.2017"/>
    <hyperlink ref="A117" r:id="rId103" display="https://www.cbr.ru/hd_base/zcyc_params/zcyc/?DateTo=05.09.2017"/>
    <hyperlink ref="A118" r:id="rId104" display="https://www.cbr.ru/hd_base/zcyc_params/zcyc/?DateTo=04.09.2017"/>
    <hyperlink ref="A119" r:id="rId105" display="https://www.cbr.ru/hd_base/zcyc_params/zcyc/?DateTo=01.09.2017"/>
    <hyperlink ref="A120" r:id="rId106" display="https://www.cbr.ru/hd_base/zcyc_params/zcyc/?DateTo=31.08.2017"/>
    <hyperlink ref="A121" r:id="rId107" display="https://www.cbr.ru/hd_base/zcyc_params/zcyc/?DateTo=30.08.2017"/>
    <hyperlink ref="A122" r:id="rId108" display="https://www.cbr.ru/hd_base/zcyc_params/zcyc/?DateTo=29.08.2017"/>
    <hyperlink ref="A123" r:id="rId109" display="https://www.cbr.ru/hd_base/zcyc_params/zcyc/?DateTo=28.08.2017"/>
    <hyperlink ref="A124" r:id="rId110" display="https://www.cbr.ru/hd_base/zcyc_params/zcyc/?DateTo=25.08.2017"/>
    <hyperlink ref="A125" r:id="rId111" display="https://www.cbr.ru/hd_base/zcyc_params/zcyc/?DateTo=24.08.2017"/>
    <hyperlink ref="A126" r:id="rId112" display="https://www.cbr.ru/hd_base/zcyc_params/zcyc/?DateTo=23.08.2017"/>
    <hyperlink ref="A127" r:id="rId113" display="https://www.cbr.ru/hd_base/zcyc_params/zcyc/?DateTo=22.08.2017"/>
    <hyperlink ref="A128" r:id="rId114" display="https://www.cbr.ru/hd_base/zcyc_params/zcyc/?DateTo=21.08.2017"/>
    <hyperlink ref="A129" r:id="rId115" display="https://www.cbr.ru/hd_base/zcyc_params/zcyc/?DateTo=18.08.2017"/>
    <hyperlink ref="A130" r:id="rId116" display="https://www.cbr.ru/hd_base/zcyc_params/zcyc/?DateTo=17.08.2017"/>
    <hyperlink ref="A131" r:id="rId117" display="https://www.cbr.ru/hd_base/zcyc_params/zcyc/?DateTo=16.08.2017"/>
    <hyperlink ref="A132" r:id="rId118" display="https://www.cbr.ru/hd_base/zcyc_params/zcyc/?DateTo=15.08.2017"/>
    <hyperlink ref="A133" r:id="rId119" display="https://www.cbr.ru/hd_base/zcyc_params/zcyc/?DateTo=14.08.2017"/>
    <hyperlink ref="A134" r:id="rId120" display="https://www.cbr.ru/hd_base/zcyc_params/zcyc/?DateTo=11.08.2017"/>
    <hyperlink ref="A135" r:id="rId121" display="https://www.cbr.ru/hd_base/zcyc_params/zcyc/?DateTo=10.08.2017"/>
    <hyperlink ref="A136" r:id="rId122" display="https://www.cbr.ru/hd_base/zcyc_params/zcyc/?DateTo=09.08.2017"/>
    <hyperlink ref="A137" r:id="rId123" display="https://www.cbr.ru/hd_base/zcyc_params/zcyc/?DateTo=08.08.2017"/>
    <hyperlink ref="A138" r:id="rId124" display="https://www.cbr.ru/hd_base/zcyc_params/zcyc/?DateTo=07.08.2017"/>
    <hyperlink ref="A139" r:id="rId125" display="https://www.cbr.ru/hd_base/zcyc_params/zcyc/?DateTo=04.08.2017"/>
    <hyperlink ref="A140" r:id="rId126" display="https://www.cbr.ru/hd_base/zcyc_params/zcyc/?DateTo=03.08.2017"/>
    <hyperlink ref="A141" r:id="rId127" display="https://www.cbr.ru/hd_base/zcyc_params/zcyc/?DateTo=02.08.2017"/>
    <hyperlink ref="A142" r:id="rId128" display="https://www.cbr.ru/hd_base/zcyc_params/zcyc/?DateTo=01.08.2017"/>
    <hyperlink ref="A143" r:id="rId129" display="https://www.cbr.ru/hd_base/zcyc_params/zcyc/?DateTo=31.07.2017"/>
    <hyperlink ref="A144" r:id="rId130" display="https://www.cbr.ru/hd_base/zcyc_params/zcyc/?DateTo=28.07.2017"/>
    <hyperlink ref="A145" r:id="rId131" display="https://www.cbr.ru/hd_base/zcyc_params/zcyc/?DateTo=27.07.2017"/>
    <hyperlink ref="A146" r:id="rId132" display="https://www.cbr.ru/hd_base/zcyc_params/zcyc/?DateTo=26.07.2017"/>
    <hyperlink ref="A147" r:id="rId133" display="https://www.cbr.ru/hd_base/zcyc_params/zcyc/?DateTo=25.07.2017"/>
    <hyperlink ref="A148" r:id="rId134" display="https://www.cbr.ru/hd_base/zcyc_params/zcyc/?DateTo=24.07.2017"/>
    <hyperlink ref="A149" r:id="rId135" display="https://www.cbr.ru/hd_base/zcyc_params/zcyc/?DateTo=21.07.2017"/>
    <hyperlink ref="A150" r:id="rId136" display="https://www.cbr.ru/hd_base/zcyc_params/zcyc/?DateTo=20.07.2017"/>
    <hyperlink ref="A151" r:id="rId137" display="https://www.cbr.ru/hd_base/zcyc_params/zcyc/?DateTo=19.07.2017"/>
    <hyperlink ref="A152" r:id="rId138" display="https://www.cbr.ru/hd_base/zcyc_params/zcyc/?DateTo=18.07.2017"/>
    <hyperlink ref="A153" r:id="rId139" display="https://www.cbr.ru/hd_base/zcyc_params/zcyc/?DateTo=17.07.2017"/>
    <hyperlink ref="A154" r:id="rId140" display="https://www.cbr.ru/hd_base/zcyc_params/zcyc/?DateTo=14.07.2017"/>
    <hyperlink ref="A155" r:id="rId141" display="https://www.cbr.ru/hd_base/zcyc_params/zcyc/?DateTo=13.07.2017"/>
    <hyperlink ref="A156" r:id="rId142" display="https://www.cbr.ru/hd_base/zcyc_params/zcyc/?DateTo=12.07.2017"/>
    <hyperlink ref="A157" r:id="rId143" display="https://www.cbr.ru/hd_base/zcyc_params/zcyc/?DateTo=11.07.2017"/>
    <hyperlink ref="A158" r:id="rId144" display="https://www.cbr.ru/hd_base/zcyc_params/zcyc/?DateTo=10.07.2017"/>
    <hyperlink ref="A159" r:id="rId145" display="https://www.cbr.ru/hd_base/zcyc_params/zcyc/?DateTo=07.07.2017"/>
    <hyperlink ref="A160" r:id="rId146" display="https://www.cbr.ru/hd_base/zcyc_params/zcyc/?DateTo=06.07.2017"/>
    <hyperlink ref="A161" r:id="rId147" display="https://www.cbr.ru/hd_base/zcyc_params/zcyc/?DateTo=05.07.2017"/>
    <hyperlink ref="A162" r:id="rId148" display="https://www.cbr.ru/hd_base/zcyc_params/zcyc/?DateTo=04.07.2017"/>
    <hyperlink ref="A163" r:id="rId149" display="https://www.cbr.ru/hd_base/zcyc_params/zcyc/?DateTo=03.07.2017"/>
    <hyperlink ref="A164" r:id="rId150" display="https://www.cbr.ru/hd_base/zcyc_params/zcyc/?DateTo=30.06.2017"/>
    <hyperlink ref="A165" r:id="rId151" display="https://www.cbr.ru/hd_base/zcyc_params/zcyc/?DateTo=29.06.2017"/>
    <hyperlink ref="A166" r:id="rId152" display="https://www.cbr.ru/hd_base/zcyc_params/zcyc/?DateTo=28.06.2017"/>
    <hyperlink ref="A167" r:id="rId153" display="https://www.cbr.ru/hd_base/zcyc_params/zcyc/?DateTo=27.06.2017"/>
    <hyperlink ref="A168" r:id="rId154" display="https://www.cbr.ru/hd_base/zcyc_params/zcyc/?DateTo=26.06.2017"/>
    <hyperlink ref="A169" r:id="rId155" display="https://www.cbr.ru/hd_base/zcyc_params/zcyc/?DateTo=23.06.2017"/>
    <hyperlink ref="A170" r:id="rId156" display="https://www.cbr.ru/hd_base/zcyc_params/zcyc/?DateTo=22.06.2017"/>
    <hyperlink ref="A171" r:id="rId157" display="https://www.cbr.ru/hd_base/zcyc_params/zcyc/?DateTo=21.06.2017"/>
    <hyperlink ref="A172" r:id="rId158" display="https://www.cbr.ru/hd_base/zcyc_params/zcyc/?DateTo=20.06.2017"/>
    <hyperlink ref="A173" r:id="rId159" display="https://www.cbr.ru/hd_base/zcyc_params/zcyc/?DateTo=19.06.2017"/>
    <hyperlink ref="A174" r:id="rId160" display="https://www.cbr.ru/hd_base/zcyc_params/zcyc/?DateTo=16.06.2017"/>
    <hyperlink ref="A175" r:id="rId161" display="https://www.cbr.ru/hd_base/zcyc_params/zcyc/?DateTo=15.06.2017"/>
    <hyperlink ref="A176" r:id="rId162" display="https://www.cbr.ru/hd_base/zcyc_params/zcyc/?DateTo=14.06.2017"/>
    <hyperlink ref="A177" r:id="rId163" display="https://www.cbr.ru/hd_base/zcyc_params/zcyc/?DateTo=13.06.2017"/>
    <hyperlink ref="A178" r:id="rId164" display="https://www.cbr.ru/hd_base/zcyc_params/zcyc/?DateTo=09.06.2017"/>
    <hyperlink ref="A179" r:id="rId165" display="https://www.cbr.ru/hd_base/zcyc_params/zcyc/?DateTo=08.06.2017"/>
    <hyperlink ref="A180" r:id="rId166" display="https://www.cbr.ru/hd_base/zcyc_params/zcyc/?DateTo=07.06.2017"/>
    <hyperlink ref="A181" r:id="rId167" display="https://www.cbr.ru/hd_base/zcyc_params/zcyc/?DateTo=06.06.2017"/>
    <hyperlink ref="A182" r:id="rId168" display="https://www.cbr.ru/hd_base/zcyc_params/zcyc/?DateTo=05.06.2017"/>
    <hyperlink ref="A183" r:id="rId169" display="https://www.cbr.ru/hd_base/zcyc_params/zcyc/?DateTo=02.06.2017"/>
    <hyperlink ref="A184" r:id="rId170" display="https://www.cbr.ru/hd_base/zcyc_params/zcyc/?DateTo=01.06.2017"/>
    <hyperlink ref="A185" r:id="rId171" display="https://www.cbr.ru/hd_base/zcyc_params/zcyc/?DateTo=31.05.2017"/>
    <hyperlink ref="A186" r:id="rId172" display="https://www.cbr.ru/hd_base/zcyc_params/zcyc/?DateTo=30.05.2017"/>
    <hyperlink ref="A187" r:id="rId173" display="https://www.cbr.ru/hd_base/zcyc_params/zcyc/?DateTo=29.05.2017"/>
    <hyperlink ref="A188" r:id="rId174" display="https://www.cbr.ru/hd_base/zcyc_params/zcyc/?DateTo=26.05.2017"/>
    <hyperlink ref="A189" r:id="rId175" display="https://www.cbr.ru/hd_base/zcyc_params/zcyc/?DateTo=25.05.2017"/>
    <hyperlink ref="A190" r:id="rId176" display="https://www.cbr.ru/hd_base/zcyc_params/zcyc/?DateTo=24.05.2017"/>
    <hyperlink ref="A191" r:id="rId177" display="https://www.cbr.ru/hd_base/zcyc_params/zcyc/?DateTo=23.05.2017"/>
    <hyperlink ref="A192" r:id="rId178" display="https://www.cbr.ru/hd_base/zcyc_params/zcyc/?DateTo=22.05.2017"/>
    <hyperlink ref="A193" r:id="rId179" display="https://www.cbr.ru/hd_base/zcyc_params/zcyc/?DateTo=19.05.2017"/>
    <hyperlink ref="A194" r:id="rId180" display="https://www.cbr.ru/hd_base/zcyc_params/zcyc/?DateTo=18.05.2017"/>
    <hyperlink ref="A195" r:id="rId181" display="https://www.cbr.ru/hd_base/zcyc_params/zcyc/?DateTo=17.05.2017"/>
    <hyperlink ref="A196" r:id="rId182" display="https://www.cbr.ru/hd_base/zcyc_params/zcyc/?DateTo=16.05.2017"/>
    <hyperlink ref="A197" r:id="rId183" display="https://www.cbr.ru/hd_base/zcyc_params/zcyc/?DateTo=15.05.2017"/>
    <hyperlink ref="A198" r:id="rId184" display="https://www.cbr.ru/hd_base/zcyc_params/zcyc/?DateTo=12.05.2017"/>
    <hyperlink ref="A199" r:id="rId185" display="https://www.cbr.ru/hd_base/zcyc_params/zcyc/?DateTo=11.05.2017"/>
    <hyperlink ref="A200" r:id="rId186" display="https://www.cbr.ru/hd_base/zcyc_params/zcyc/?DateTo=10.05.2017"/>
    <hyperlink ref="A201" r:id="rId187" display="https://www.cbr.ru/hd_base/zcyc_params/zcyc/?DateTo=05.05.2017"/>
    <hyperlink ref="A202" r:id="rId188" display="https://www.cbr.ru/hd_base/zcyc_params/zcyc/?DateTo=04.05.2017"/>
    <hyperlink ref="A203" r:id="rId189" display="https://www.cbr.ru/hd_base/zcyc_params/zcyc/?DateTo=03.05.2017"/>
    <hyperlink ref="A204" r:id="rId190" display="https://www.cbr.ru/hd_base/zcyc_params/zcyc/?DateTo=02.05.2017"/>
    <hyperlink ref="A205" r:id="rId191" display="https://www.cbr.ru/hd_base/zcyc_params/zcyc/?DateTo=28.04.2017"/>
    <hyperlink ref="A206" r:id="rId192" display="https://www.cbr.ru/hd_base/zcyc_params/zcyc/?DateTo=27.04.2017"/>
    <hyperlink ref="A207" r:id="rId193" display="https://www.cbr.ru/hd_base/zcyc_params/zcyc/?DateTo=26.04.2017"/>
    <hyperlink ref="A208" r:id="rId194" display="https://www.cbr.ru/hd_base/zcyc_params/zcyc/?DateTo=25.04.2017"/>
    <hyperlink ref="A209" r:id="rId195" display="https://www.cbr.ru/hd_base/zcyc_params/zcyc/?DateTo=24.04.2017"/>
    <hyperlink ref="A210" r:id="rId196" display="https://www.cbr.ru/hd_base/zcyc_params/zcyc/?DateTo=20.04.2017"/>
    <hyperlink ref="A211" r:id="rId197" display="https://www.cbr.ru/hd_base/zcyc_params/zcyc/?DateTo=19.04.2017"/>
    <hyperlink ref="A212" r:id="rId198" display="https://www.cbr.ru/hd_base/zcyc_params/zcyc/?DateTo=18.04.2017"/>
    <hyperlink ref="A213" r:id="rId199" display="https://www.cbr.ru/hd_base/zcyc_params/zcyc/?DateTo=17.04.2017"/>
    <hyperlink ref="A214" r:id="rId200" display="https://www.cbr.ru/hd_base/zcyc_params/zcyc/?DateTo=14.04.2017"/>
    <hyperlink ref="A215" r:id="rId201" display="https://www.cbr.ru/hd_base/zcyc_params/zcyc/?DateTo=13.04.2017"/>
    <hyperlink ref="A216" r:id="rId202" display="https://www.cbr.ru/hd_base/zcyc_params/zcyc/?DateTo=12.04.2017"/>
    <hyperlink ref="A217" r:id="rId203" display="https://www.cbr.ru/hd_base/zcyc_params/zcyc/?DateTo=11.04.2017"/>
    <hyperlink ref="A218" r:id="rId204" display="https://www.cbr.ru/hd_base/zcyc_params/zcyc/?DateTo=10.04.2017"/>
    <hyperlink ref="A219" r:id="rId205" display="https://www.cbr.ru/hd_base/zcyc_params/zcyc/?DateTo=07.04.2017"/>
    <hyperlink ref="A220" r:id="rId206" display="https://www.cbr.ru/hd_base/zcyc_params/zcyc/?DateTo=06.04.2017"/>
    <hyperlink ref="A221" r:id="rId207" display="https://www.cbr.ru/hd_base/zcyc_params/zcyc/?DateTo=05.04.2017"/>
    <hyperlink ref="A222" r:id="rId208" display="https://www.cbr.ru/hd_base/zcyc_params/zcyc/?DateTo=04.04.2017"/>
    <hyperlink ref="A223" r:id="rId209" display="https://www.cbr.ru/hd_base/zcyc_params/zcyc/?DateTo=03.04.2017"/>
    <hyperlink ref="A224" r:id="rId210" display="https://www.cbr.ru/hd_base/zcyc_params/zcyc/?DateTo=31.03.2017"/>
    <hyperlink ref="A225" r:id="rId211" display="https://www.cbr.ru/hd_base/zcyc_params/zcyc/?DateTo=30.03.2017"/>
    <hyperlink ref="A226" r:id="rId212" display="https://www.cbr.ru/hd_base/zcyc_params/zcyc/?DateTo=29.03.2017"/>
    <hyperlink ref="A227" r:id="rId213" display="https://www.cbr.ru/hd_base/zcyc_params/zcyc/?DateTo=28.03.2017"/>
    <hyperlink ref="A228" r:id="rId214" display="https://www.cbr.ru/hd_base/zcyc_params/zcyc/?DateTo=27.03.2017"/>
    <hyperlink ref="A229" r:id="rId215" display="https://www.cbr.ru/hd_base/zcyc_params/zcyc/?DateTo=24.03.2017"/>
    <hyperlink ref="A230" r:id="rId216" display="https://www.cbr.ru/hd_base/zcyc_params/zcyc/?DateTo=23.03.2017"/>
    <hyperlink ref="A231" r:id="rId217" display="https://www.cbr.ru/hd_base/zcyc_params/zcyc/?DateTo=22.03.2017"/>
    <hyperlink ref="A232" r:id="rId218" display="https://www.cbr.ru/hd_base/zcyc_params/zcyc/?DateTo=21.03.2017"/>
    <hyperlink ref="A233" r:id="rId219" display="https://www.cbr.ru/hd_base/zcyc_params/zcyc/?DateTo=20.03.2017"/>
    <hyperlink ref="A234" r:id="rId220" display="https://www.cbr.ru/hd_base/zcyc_params/zcyc/?DateTo=17.03.2017"/>
    <hyperlink ref="A235" r:id="rId221" display="https://www.cbr.ru/hd_base/zcyc_params/zcyc/?DateTo=16.03.2017"/>
    <hyperlink ref="A236" r:id="rId222" display="https://www.cbr.ru/hd_base/zcyc_params/zcyc/?DateTo=15.03.2017"/>
    <hyperlink ref="A237" r:id="rId223" display="https://www.cbr.ru/hd_base/zcyc_params/zcyc/?DateTo=14.03.2017"/>
    <hyperlink ref="A238" r:id="rId224" display="https://www.cbr.ru/hd_base/zcyc_params/zcyc/?DateTo=13.03.2017"/>
    <hyperlink ref="A239" r:id="rId225" display="https://www.cbr.ru/hd_base/zcyc_params/zcyc/?DateTo=10.03.2017"/>
    <hyperlink ref="A240" r:id="rId226" display="https://www.cbr.ru/hd_base/zcyc_params/zcyc/?DateTo=09.03.2017"/>
    <hyperlink ref="A241" r:id="rId227" display="https://www.cbr.ru/hd_base/zcyc_params/zcyc/?DateTo=07.03.2017"/>
    <hyperlink ref="A242" r:id="rId228" display="https://www.cbr.ru/hd_base/zcyc_params/zcyc/?DateTo=06.03.2017"/>
    <hyperlink ref="A243" r:id="rId229" display="https://www.cbr.ru/hd_base/zcyc_params/zcyc/?DateTo=03.03.2017"/>
    <hyperlink ref="A244" r:id="rId230" display="https://www.cbr.ru/hd_base/zcyc_params/zcyc/?DateTo=02.03.2017"/>
    <hyperlink ref="A245" r:id="rId231" display="https://www.cbr.ru/hd_base/zcyc_params/zcyc/?DateTo=01.03.2017"/>
    <hyperlink ref="A246" r:id="rId232" display="https://www.cbr.ru/hd_base/zcyc_params/zcyc/?DateTo=28.02.2017"/>
    <hyperlink ref="A247" r:id="rId233" display="https://www.cbr.ru/hd_base/zcyc_params/zcyc/?DateTo=27.02.2017"/>
    <hyperlink ref="A248" r:id="rId234" display="https://www.cbr.ru/hd_base/zcyc_params/zcyc/?DateTo=24.02.2017"/>
    <hyperlink ref="A249" r:id="rId235" display="https://www.cbr.ru/hd_base/zcyc_params/zcyc/?DateTo=22.02.2017"/>
    <hyperlink ref="A250" r:id="rId236" display="https://www.cbr.ru/hd_base/zcyc_params/zcyc/?DateTo=21.02.2017"/>
    <hyperlink ref="A251" r:id="rId237" display="https://www.cbr.ru/hd_base/zcyc_params/zcyc/?DateTo=20.02.2017"/>
    <hyperlink ref="A252" r:id="rId238" display="https://www.cbr.ru/hd_base/zcyc_params/zcyc/?DateTo=17.02.2017"/>
    <hyperlink ref="A253" r:id="rId239" display="https://www.cbr.ru/hd_base/zcyc_params/zcyc/?DateTo=16.02.2017"/>
    <hyperlink ref="A254" r:id="rId240" display="https://www.cbr.ru/hd_base/zcyc_params/zcyc/?DateTo=15.02.2017"/>
    <hyperlink ref="A255" r:id="rId241" display="https://www.cbr.ru/hd_base/zcyc_params/zcyc/?DateTo=14.02.2017"/>
    <hyperlink ref="A256" r:id="rId242" display="https://www.cbr.ru/hd_base/zcyc_params/zcyc/?DateTo=13.02.2017"/>
    <hyperlink ref="A257" r:id="rId243" display="https://www.cbr.ru/hd_base/zcyc_params/zcyc/?DateTo=10.02.2017"/>
    <hyperlink ref="A258" r:id="rId244" display="https://www.cbr.ru/hd_base/zcyc_params/zcyc/?DateTo=09.02.2017"/>
    <hyperlink ref="A259" r:id="rId245" display="https://www.cbr.ru/hd_base/zcyc_params/zcyc/?DateTo=08.02.2017"/>
    <hyperlink ref="A260" r:id="rId246" display="https://www.cbr.ru/hd_base/zcyc_params/zcyc/?DateTo=07.02.2017"/>
    <hyperlink ref="A261" r:id="rId247" display="https://www.cbr.ru/hd_base/zcyc_params/zcyc/?DateTo=06.02.2017"/>
    <hyperlink ref="A262" r:id="rId248" display="https://www.cbr.ru/hd_base/zcyc_params/zcyc/?DateTo=03.02.2017"/>
    <hyperlink ref="A263" r:id="rId249" display="https://www.cbr.ru/hd_base/zcyc_params/zcyc/?DateTo=02.02.2017"/>
    <hyperlink ref="A264" r:id="rId250" display="https://www.cbr.ru/hd_base/zcyc_params/zcyc/?DateTo=01.02.2017"/>
    <hyperlink ref="A265" r:id="rId251" display="https://www.cbr.ru/hd_base/zcyc_params/zcyc/?DateTo=31.01.2017"/>
    <hyperlink ref="A266" r:id="rId252" display="https://www.cbr.ru/hd_base/zcyc_params/zcyc/?DateTo=30.01.2017"/>
    <hyperlink ref="A267" r:id="rId253" display="https://www.cbr.ru/hd_base/zcyc_params/zcyc/?DateTo=27.01.2017"/>
    <hyperlink ref="A268" r:id="rId254" display="https://www.cbr.ru/hd_base/zcyc_params/zcyc/?DateTo=26.01.2017"/>
    <hyperlink ref="A269" r:id="rId255" display="https://www.cbr.ru/hd_base/zcyc_params/zcyc/?DateTo=25.01.2017"/>
    <hyperlink ref="A270" r:id="rId256" display="https://www.cbr.ru/hd_base/zcyc_params/zcyc/?DateTo=24.01.2017"/>
    <hyperlink ref="A271" r:id="rId257" display="https://www.cbr.ru/hd_base/zcyc_params/zcyc/?DateTo=23.01.2017"/>
    <hyperlink ref="A272" r:id="rId258" display="https://www.cbr.ru/hd_base/zcyc_params/zcyc/?DateTo=20.01.2017"/>
    <hyperlink ref="A273" r:id="rId259" display="https://www.cbr.ru/hd_base/zcyc_params/zcyc/?DateTo=19.01.2017"/>
    <hyperlink ref="A274" r:id="rId260" display="https://www.cbr.ru/hd_base/zcyc_params/zcyc/?DateTo=18.01.2017"/>
    <hyperlink ref="A275" r:id="rId261" display="https://www.cbr.ru/hd_base/zcyc_params/zcyc/?DateTo=17.01.2017"/>
    <hyperlink ref="A276" r:id="rId262" display="https://www.cbr.ru/hd_base/zcyc_params/zcyc/?DateTo=16.01.2017"/>
    <hyperlink ref="A277" r:id="rId263" display="https://www.cbr.ru/hd_base/zcyc_params/zcyc/?DateTo=13.01.2017"/>
    <hyperlink ref="A278" r:id="rId264" display="https://www.cbr.ru/hd_base/zcyc_params/zcyc/?DateTo=12.01.2017"/>
    <hyperlink ref="A279" r:id="rId265" display="https://www.cbr.ru/hd_base/zcyc_params/zcyc/?DateTo=11.01.2017"/>
    <hyperlink ref="A280" r:id="rId266" display="https://www.cbr.ru/hd_base/zcyc_params/zcyc/?DateTo=10.01.2017"/>
    <hyperlink ref="A281" r:id="rId267" display="https://www.cbr.ru/hd_base/zcyc_params/zcyc/?DateTo=09.01.2017"/>
    <hyperlink ref="A282" r:id="rId268" display="https://www.cbr.ru/hd_base/zcyc_params/zcyc/?DateTo=06.01.2017"/>
    <hyperlink ref="A283" r:id="rId269" display="https://www.cbr.ru/hd_base/zcyc_params/zcyc/?DateTo=05.01.2017"/>
    <hyperlink ref="A284" r:id="rId270" display="https://www.cbr.ru/hd_base/zcyc_params/zcyc/?DateTo=04.01.2017"/>
    <hyperlink ref="A285" r:id="rId271" display="https://www.cbr.ru/hd_base/zcyc_params/zcyc/?DateTo=03.01.2017"/>
    <hyperlink ref="A286" r:id="rId272" display="https://www.cbr.ru/hd_base/zcyc_params/zcyc/?DateTo=30.12.2016"/>
    <hyperlink ref="A287" r:id="rId273" display="https://www.cbr.ru/hd_base/zcyc_params/zcyc/?DateTo=29.12.2016"/>
    <hyperlink ref="A288" r:id="rId274" display="https://www.cbr.ru/hd_base/zcyc_params/zcyc/?DateTo=28.12.2016"/>
    <hyperlink ref="A289" r:id="rId275" display="https://www.cbr.ru/hd_base/zcyc_params/zcyc/?DateTo=27.12.2016"/>
    <hyperlink ref="A290" r:id="rId276" display="https://www.cbr.ru/hd_base/zcyc_params/zcyc/?DateTo=26.12.2016"/>
    <hyperlink ref="A291" r:id="rId277" display="https://www.cbr.ru/hd_base/zcyc_params/zcyc/?DateTo=23.12.2016"/>
    <hyperlink ref="A292" r:id="rId278" display="https://www.cbr.ru/hd_base/zcyc_params/zcyc/?DateTo=22.12.2016"/>
    <hyperlink ref="A293" r:id="rId279" display="https://www.cbr.ru/hd_base/zcyc_params/zcyc/?DateTo=21.12.2016"/>
    <hyperlink ref="A294" r:id="rId280" display="https://www.cbr.ru/hd_base/zcyc_params/zcyc/?DateTo=20.12.2016"/>
    <hyperlink ref="A295" r:id="rId281" display="https://www.cbr.ru/hd_base/zcyc_params/zcyc/?DateTo=19.12.2016"/>
    <hyperlink ref="A296" r:id="rId282" display="https://www.cbr.ru/hd_base/zcyc_params/zcyc/?DateTo=16.12.2016"/>
    <hyperlink ref="A297" r:id="rId283" display="https://www.cbr.ru/hd_base/zcyc_params/zcyc/?DateTo=15.12.2016"/>
    <hyperlink ref="A298" r:id="rId284" display="https://www.cbr.ru/hd_base/zcyc_params/zcyc/?DateTo=14.12.2016"/>
    <hyperlink ref="A299" r:id="rId285" display="https://www.cbr.ru/hd_base/zcyc_params/zcyc/?DateTo=13.12.2016"/>
    <hyperlink ref="A300" r:id="rId286" display="https://www.cbr.ru/hd_base/zcyc_params/zcyc/?DateTo=12.12.2016"/>
    <hyperlink ref="A301" r:id="rId287" display="https://www.cbr.ru/hd_base/zcyc_params/zcyc/?DateTo=09.12.2016"/>
    <hyperlink ref="A302" r:id="rId288" display="https://www.cbr.ru/hd_base/zcyc_params/zcyc/?DateTo=08.12.2016"/>
    <hyperlink ref="A303" r:id="rId289" display="https://www.cbr.ru/hd_base/zcyc_params/zcyc/?DateTo=07.12.2016"/>
    <hyperlink ref="A304" r:id="rId290" display="https://www.cbr.ru/hd_base/zcyc_params/zcyc/?DateTo=06.12.2016"/>
    <hyperlink ref="A305" r:id="rId291" display="https://www.cbr.ru/hd_base/zcyc_params/zcyc/?DateTo=05.12.2016"/>
    <hyperlink ref="A306" r:id="rId292" display="https://www.cbr.ru/hd_base/zcyc_params/zcyc/?DateTo=02.12.2016"/>
    <hyperlink ref="A307" r:id="rId293" display="https://www.cbr.ru/hd_base/zcyc_params/zcyc/?DateTo=01.12.2016"/>
    <hyperlink ref="A308" r:id="rId294" display="https://www.cbr.ru/hd_base/zcyc_params/zcyc/?DateTo=30.11.2016"/>
    <hyperlink ref="A309" r:id="rId295" display="https://www.cbr.ru/hd_base/zcyc_params/zcyc/?DateTo=29.11.2016"/>
    <hyperlink ref="A310" r:id="rId296" display="https://www.cbr.ru/hd_base/zcyc_params/zcyc/?DateTo=28.11.2016"/>
    <hyperlink ref="A311" r:id="rId297" display="https://www.cbr.ru/hd_base/zcyc_params/zcyc/?DateTo=25.11.2016"/>
    <hyperlink ref="A312" r:id="rId298" display="https://www.cbr.ru/hd_base/zcyc_params/zcyc/?DateTo=24.11.2016"/>
    <hyperlink ref="A313" r:id="rId299" display="https://www.cbr.ru/hd_base/zcyc_params/zcyc/?DateTo=23.11.2016"/>
    <hyperlink ref="A314" r:id="rId300" display="https://www.cbr.ru/hd_base/zcyc_params/zcyc/?DateTo=22.11.2016"/>
    <hyperlink ref="A315" r:id="rId301" display="https://www.cbr.ru/hd_base/zcyc_params/zcyc/?DateTo=21.11.2016"/>
    <hyperlink ref="A316" r:id="rId302" display="https://www.cbr.ru/hd_base/zcyc_params/zcyc/?DateTo=18.11.2016"/>
    <hyperlink ref="A317" r:id="rId303" display="https://www.cbr.ru/hd_base/zcyc_params/zcyc/?DateTo=17.11.2016"/>
    <hyperlink ref="A318" r:id="rId304" display="https://www.cbr.ru/hd_base/zcyc_params/zcyc/?DateTo=16.11.2016"/>
    <hyperlink ref="A319" r:id="rId305" display="https://www.cbr.ru/hd_base/zcyc_params/zcyc/?DateTo=15.11.2016"/>
    <hyperlink ref="A320" r:id="rId306" display="https://www.cbr.ru/hd_base/zcyc_params/zcyc/?DateTo=14.11.2016"/>
    <hyperlink ref="A321" r:id="rId307" display="https://www.cbr.ru/hd_base/zcyc_params/zcyc/?DateTo=11.11.2016"/>
    <hyperlink ref="A322" r:id="rId308" display="https://www.cbr.ru/hd_base/zcyc_params/zcyc/?DateTo=10.11.2016"/>
    <hyperlink ref="A323" r:id="rId309" display="https://www.cbr.ru/hd_base/zcyc_params/zcyc/?DateTo=09.11.2016"/>
    <hyperlink ref="A324" r:id="rId310" display="https://www.cbr.ru/hd_base/zcyc_params/zcyc/?DateTo=08.11.2016"/>
    <hyperlink ref="A325" r:id="rId311" display="https://www.cbr.ru/hd_base/zcyc_params/zcyc/?DateTo=07.11.2016"/>
    <hyperlink ref="A326" r:id="rId312" display="https://www.cbr.ru/hd_base/zcyc_params/zcyc/?DateTo=03.11.2016"/>
    <hyperlink ref="A327" r:id="rId313" display="https://www.cbr.ru/hd_base/zcyc_params/zcyc/?DateTo=02.11.2016"/>
    <hyperlink ref="A328" r:id="rId314" display="https://www.cbr.ru/hd_base/zcyc_params/zcyc/?DateTo=01.11.2016"/>
    <hyperlink ref="A329" r:id="rId315" display="https://www.cbr.ru/hd_base/zcyc_params/zcyc/?DateTo=31.10.2016"/>
    <hyperlink ref="A330" r:id="rId316" display="https://www.cbr.ru/hd_base/zcyc_params/zcyc/?DateTo=28.10.2016"/>
    <hyperlink ref="A331" r:id="rId317" display="https://www.cbr.ru/hd_base/zcyc_params/zcyc/?DateTo=27.10.2016"/>
    <hyperlink ref="A332" r:id="rId318" display="https://www.cbr.ru/hd_base/zcyc_params/zcyc/?DateTo=26.10.2016"/>
    <hyperlink ref="A333" r:id="rId319" display="https://www.cbr.ru/hd_base/zcyc_params/zcyc/?DateTo=25.10.2016"/>
    <hyperlink ref="A334" r:id="rId320" display="https://www.cbr.ru/hd_base/zcyc_params/zcyc/?DateTo=24.10.2016"/>
    <hyperlink ref="A335" r:id="rId321" display="https://www.cbr.ru/hd_base/zcyc_params/zcyc/?DateTo=21.10.2016"/>
    <hyperlink ref="A336" r:id="rId322" display="https://www.cbr.ru/hd_base/zcyc_params/zcyc/?DateTo=20.10.2016"/>
    <hyperlink ref="A337" r:id="rId323" display="https://www.cbr.ru/hd_base/zcyc_params/zcyc/?DateTo=19.10.2016"/>
    <hyperlink ref="A338" r:id="rId324" display="https://www.cbr.ru/hd_base/zcyc_params/zcyc/?DateTo=18.10.2016"/>
    <hyperlink ref="A339" r:id="rId325" display="https://www.cbr.ru/hd_base/zcyc_params/zcyc/?DateTo=17.10.2016"/>
    <hyperlink ref="A340" r:id="rId326" display="https://www.cbr.ru/hd_base/zcyc_params/zcyc/?DateTo=14.10.2016"/>
    <hyperlink ref="A341" r:id="rId327" display="https://www.cbr.ru/hd_base/zcyc_params/zcyc/?DateTo=13.10.2016"/>
    <hyperlink ref="A342" r:id="rId328" display="https://www.cbr.ru/hd_base/zcyc_params/zcyc/?DateTo=12.10.2016"/>
    <hyperlink ref="A343" r:id="rId329" display="https://www.cbr.ru/hd_base/zcyc_params/zcyc/?DateTo=11.10.2016"/>
    <hyperlink ref="A344" r:id="rId330" display="https://www.cbr.ru/hd_base/zcyc_params/zcyc/?DateTo=10.10.2016"/>
    <hyperlink ref="A345" r:id="rId331" display="https://www.cbr.ru/hd_base/zcyc_params/zcyc/?DateTo=07.10.2016"/>
    <hyperlink ref="A346" r:id="rId332" display="https://www.cbr.ru/hd_base/zcyc_params/zcyc/?DateTo=06.10.2016"/>
    <hyperlink ref="A347" r:id="rId333" display="https://www.cbr.ru/hd_base/zcyc_params/zcyc/?DateTo=05.10.2016"/>
    <hyperlink ref="A348" r:id="rId334" display="https://www.cbr.ru/hd_base/zcyc_params/zcyc/?DateTo=04.10.2016"/>
    <hyperlink ref="A349" r:id="rId335" display="https://www.cbr.ru/hd_base/zcyc_params/zcyc/?DateTo=03.10.2016"/>
    <hyperlink ref="A350" r:id="rId336" display="https://www.cbr.ru/hd_base/zcyc_params/zcyc/?DateTo=30.09.2016"/>
    <hyperlink ref="A351" r:id="rId337" display="https://www.cbr.ru/hd_base/zcyc_params/zcyc/?DateTo=29.09.2016"/>
    <hyperlink ref="A352" r:id="rId338" display="https://www.cbr.ru/hd_base/zcyc_params/zcyc/?DateTo=28.09.2016"/>
    <hyperlink ref="A353" r:id="rId339" display="https://www.cbr.ru/hd_base/zcyc_params/zcyc/?DateTo=27.09.2016"/>
    <hyperlink ref="A354" r:id="rId340" display="https://www.cbr.ru/hd_base/zcyc_params/zcyc/?DateTo=26.09.2016"/>
    <hyperlink ref="A355" r:id="rId341" display="https://www.cbr.ru/hd_base/zcyc_params/zcyc/?DateTo=23.09.2016"/>
    <hyperlink ref="A356" r:id="rId342" display="https://www.cbr.ru/hd_base/zcyc_params/zcyc/?DateTo=22.09.2016"/>
    <hyperlink ref="A357" r:id="rId343" display="https://www.cbr.ru/hd_base/zcyc_params/zcyc/?DateTo=21.09.2016"/>
    <hyperlink ref="A358" r:id="rId344" display="https://www.cbr.ru/hd_base/zcyc_params/zcyc/?DateTo=20.09.2016"/>
    <hyperlink ref="A359" r:id="rId345" display="https://www.cbr.ru/hd_base/zcyc_params/zcyc/?DateTo=19.09.2016"/>
    <hyperlink ref="A360" r:id="rId346" display="https://www.cbr.ru/hd_base/zcyc_params/zcyc/?DateTo=16.09.2016"/>
    <hyperlink ref="A361" r:id="rId347" display="https://www.cbr.ru/hd_base/zcyc_params/zcyc/?DateTo=15.09.2016"/>
    <hyperlink ref="A362" r:id="rId348" display="https://www.cbr.ru/hd_base/zcyc_params/zcyc/?DateTo=14.09.2016"/>
    <hyperlink ref="A363" r:id="rId349" display="https://www.cbr.ru/hd_base/zcyc_params/zcyc/?DateTo=13.09.2016"/>
    <hyperlink ref="A364" r:id="rId350" display="https://www.cbr.ru/hd_base/zcyc_params/zcyc/?DateTo=12.09.2016"/>
    <hyperlink ref="A365" r:id="rId351" display="https://www.cbr.ru/hd_base/zcyc_params/zcyc/?DateTo=09.09.2016"/>
    <hyperlink ref="A366" r:id="rId352" display="https://www.cbr.ru/hd_base/zcyc_params/zcyc/?DateTo=08.09.2016"/>
    <hyperlink ref="A367" r:id="rId353" display="https://www.cbr.ru/hd_base/zcyc_params/zcyc/?DateTo=07.09.2016"/>
    <hyperlink ref="A368" r:id="rId354" display="https://www.cbr.ru/hd_base/zcyc_params/zcyc/?DateTo=06.09.2016"/>
    <hyperlink ref="A369" r:id="rId355" display="https://www.cbr.ru/hd_base/zcyc_params/zcyc/?DateTo=05.09.2016"/>
    <hyperlink ref="A370" r:id="rId356" display="https://www.cbr.ru/hd_base/zcyc_params/zcyc/?DateTo=02.09.2016"/>
    <hyperlink ref="A371" r:id="rId357" display="https://www.cbr.ru/hd_base/zcyc_params/zcyc/?DateTo=01.09.2016"/>
    <hyperlink ref="A372" r:id="rId358" display="https://www.cbr.ru/hd_base/zcyc_params/zcyc/?DateTo=31.08.2016"/>
    <hyperlink ref="A373" r:id="rId359" display="https://www.cbr.ru/hd_base/zcyc_params/zcyc/?DateTo=30.08.2016"/>
    <hyperlink ref="A374" r:id="rId360" display="https://www.cbr.ru/hd_base/zcyc_params/zcyc/?DateTo=29.08.2016"/>
    <hyperlink ref="A375" r:id="rId361" display="https://www.cbr.ru/hd_base/zcyc_params/zcyc/?DateTo=26.08.2016"/>
    <hyperlink ref="A376" r:id="rId362" display="https://www.cbr.ru/hd_base/zcyc_params/zcyc/?DateTo=25.08.2016"/>
    <hyperlink ref="A377" r:id="rId363" display="https://www.cbr.ru/hd_base/zcyc_params/zcyc/?DateTo=24.08.2016"/>
    <hyperlink ref="A378" r:id="rId364" display="https://www.cbr.ru/hd_base/zcyc_params/zcyc/?DateTo=23.08.2016"/>
    <hyperlink ref="A379" r:id="rId365" display="https://www.cbr.ru/hd_base/zcyc_params/zcyc/?DateTo=22.08.2016"/>
    <hyperlink ref="A380" r:id="rId366" display="https://www.cbr.ru/hd_base/zcyc_params/zcyc/?DateTo=19.08.2016"/>
    <hyperlink ref="A381" r:id="rId367" display="https://www.cbr.ru/hd_base/zcyc_params/zcyc/?DateTo=18.08.2016"/>
    <hyperlink ref="A382" r:id="rId368" display="https://www.cbr.ru/hd_base/zcyc_params/zcyc/?DateTo=17.08.2016"/>
    <hyperlink ref="A383" r:id="rId369" display="https://www.cbr.ru/hd_base/zcyc_params/zcyc/?DateTo=16.08.2016"/>
    <hyperlink ref="A384" r:id="rId370" display="https://www.cbr.ru/hd_base/zcyc_params/zcyc/?DateTo=15.08.2016"/>
    <hyperlink ref="A385" r:id="rId371" display="https://www.cbr.ru/hd_base/zcyc_params/zcyc/?DateTo=12.08.2016"/>
    <hyperlink ref="A386" r:id="rId372" display="https://www.cbr.ru/hd_base/zcyc_params/zcyc/?DateTo=11.08.2016"/>
    <hyperlink ref="A387" r:id="rId373" display="https://www.cbr.ru/hd_base/zcyc_params/zcyc/?DateTo=10.08.2016"/>
    <hyperlink ref="A388" r:id="rId374" display="https://www.cbr.ru/hd_base/zcyc_params/zcyc/?DateTo=09.08.2016"/>
    <hyperlink ref="A389" r:id="rId375" display="https://www.cbr.ru/hd_base/zcyc_params/zcyc/?DateTo=08.08.2016"/>
    <hyperlink ref="A390" r:id="rId376" display="https://www.cbr.ru/hd_base/zcyc_params/zcyc/?DateTo=05.08.2016"/>
    <hyperlink ref="A391" r:id="rId377" display="https://www.cbr.ru/hd_base/zcyc_params/zcyc/?DateTo=04.08.2016"/>
    <hyperlink ref="A392" r:id="rId378" display="https://www.cbr.ru/hd_base/zcyc_params/zcyc/?DateTo=03.08.2016"/>
    <hyperlink ref="A393" r:id="rId379" display="https://www.cbr.ru/hd_base/zcyc_params/zcyc/?DateTo=02.08.2016"/>
    <hyperlink ref="A394" r:id="rId380" display="https://www.cbr.ru/hd_base/zcyc_params/zcyc/?DateTo=01.08.2016"/>
    <hyperlink ref="A395" r:id="rId381" display="https://www.cbr.ru/hd_base/zcyc_params/zcyc/?DateTo=29.07.2016"/>
    <hyperlink ref="A396" r:id="rId382" display="https://www.cbr.ru/hd_base/zcyc_params/zcyc/?DateTo=28.07.2016"/>
    <hyperlink ref="A397" r:id="rId383" display="https://www.cbr.ru/hd_base/zcyc_params/zcyc/?DateTo=27.07.2016"/>
    <hyperlink ref="A398" r:id="rId384" display="https://www.cbr.ru/hd_base/zcyc_params/zcyc/?DateTo=26.07.2016"/>
    <hyperlink ref="A399" r:id="rId385" display="https://www.cbr.ru/hd_base/zcyc_params/zcyc/?DateTo=25.07.2016"/>
    <hyperlink ref="A400" r:id="rId386" display="https://www.cbr.ru/hd_base/zcyc_params/zcyc/?DateTo=22.07.2016"/>
    <hyperlink ref="A401" r:id="rId387" display="https://www.cbr.ru/hd_base/zcyc_params/zcyc/?DateTo=21.07.2016"/>
    <hyperlink ref="A402" r:id="rId388" display="https://www.cbr.ru/hd_base/zcyc_params/zcyc/?DateTo=20.07.2016"/>
    <hyperlink ref="A403" r:id="rId389" display="https://www.cbr.ru/hd_base/zcyc_params/zcyc/?DateTo=19.07.2016"/>
    <hyperlink ref="A404" r:id="rId390" display="https://www.cbr.ru/hd_base/zcyc_params/zcyc/?DateTo=18.07.2016"/>
    <hyperlink ref="A405" r:id="rId391" display="https://www.cbr.ru/hd_base/zcyc_params/zcyc/?DateTo=15.07.2016"/>
    <hyperlink ref="A406" r:id="rId392" display="https://www.cbr.ru/hd_base/zcyc_params/zcyc/?DateTo=14.07.2016"/>
    <hyperlink ref="A407" r:id="rId393" display="https://www.cbr.ru/hd_base/zcyc_params/zcyc/?DateTo=13.07.2016"/>
    <hyperlink ref="A408" r:id="rId394" display="https://www.cbr.ru/hd_base/zcyc_params/zcyc/?DateTo=12.07.2016"/>
    <hyperlink ref="A409" r:id="rId395" display="https://www.cbr.ru/hd_base/zcyc_params/zcyc/?DateTo=11.07.2016"/>
    <hyperlink ref="A410" r:id="rId396" display="https://www.cbr.ru/hd_base/zcyc_params/zcyc/?DateTo=08.07.2016"/>
    <hyperlink ref="A411" r:id="rId397" display="https://www.cbr.ru/hd_base/zcyc_params/zcyc/?DateTo=07.07.2016"/>
    <hyperlink ref="A412" r:id="rId398" display="https://www.cbr.ru/hd_base/zcyc_params/zcyc/?DateTo=06.07.2016"/>
    <hyperlink ref="A413" r:id="rId399" display="https://www.cbr.ru/hd_base/zcyc_params/zcyc/?DateTo=05.07.2016"/>
    <hyperlink ref="A414" r:id="rId400" display="https://www.cbr.ru/hd_base/zcyc_params/zcyc/?DateTo=04.07.2016"/>
    <hyperlink ref="A415" r:id="rId401" display="https://www.cbr.ru/hd_base/zcyc_params/zcyc/?DateTo=01.07.2016"/>
    <hyperlink ref="A416" r:id="rId402" display="https://www.cbr.ru/hd_base/zcyc_params/zcyc/?DateTo=30.06.2016"/>
    <hyperlink ref="A417" r:id="rId403" display="https://www.cbr.ru/hd_base/zcyc_params/zcyc/?DateTo=29.06.2016"/>
    <hyperlink ref="A418" r:id="rId404" display="https://www.cbr.ru/hd_base/zcyc_params/zcyc/?DateTo=28.06.2016"/>
    <hyperlink ref="A419" r:id="rId405" display="https://www.cbr.ru/hd_base/zcyc_params/zcyc/?DateTo=27.06.2016"/>
    <hyperlink ref="A420" r:id="rId406" display="https://www.cbr.ru/hd_base/zcyc_params/zcyc/?DateTo=24.06.2016"/>
    <hyperlink ref="A421" r:id="rId407" display="https://www.cbr.ru/hd_base/zcyc_params/zcyc/?DateTo=23.06.2016"/>
    <hyperlink ref="A422" r:id="rId408" display="https://www.cbr.ru/hd_base/zcyc_params/zcyc/?DateTo=22.06.2016"/>
    <hyperlink ref="A423" r:id="rId409" display="https://www.cbr.ru/hd_base/zcyc_params/zcyc/?DateTo=21.06.2016"/>
    <hyperlink ref="A424" r:id="rId410" display="https://www.cbr.ru/hd_base/zcyc_params/zcyc/?DateTo=20.06.2016"/>
    <hyperlink ref="A425" r:id="rId411" display="https://www.cbr.ru/hd_base/zcyc_params/zcyc/?DateTo=17.06.2016"/>
    <hyperlink ref="A426" r:id="rId412" display="https://www.cbr.ru/hd_base/zcyc_params/zcyc/?DateTo=16.06.2016"/>
    <hyperlink ref="A427" r:id="rId413" display="https://www.cbr.ru/hd_base/zcyc_params/zcyc/?DateTo=15.06.2016"/>
    <hyperlink ref="A428" r:id="rId414" display="https://www.cbr.ru/hd_base/zcyc_params/zcyc/?DateTo=14.06.2016"/>
    <hyperlink ref="A429" r:id="rId415" display="https://www.cbr.ru/hd_base/zcyc_params/zcyc/?DateTo=10.06.2016"/>
    <hyperlink ref="A430" r:id="rId416" display="https://www.cbr.ru/hd_base/zcyc_params/zcyc/?DateTo=09.06.2016"/>
    <hyperlink ref="A431" r:id="rId417" display="https://www.cbr.ru/hd_base/zcyc_params/zcyc/?DateTo=08.06.2016"/>
    <hyperlink ref="A432" r:id="rId418" display="https://www.cbr.ru/hd_base/zcyc_params/zcyc/?DateTo=07.06.2016"/>
    <hyperlink ref="A433" r:id="rId419" display="https://www.cbr.ru/hd_base/zcyc_params/zcyc/?DateTo=06.06.2016"/>
    <hyperlink ref="A434" r:id="rId420" display="https://www.cbr.ru/hd_base/zcyc_params/zcyc/?DateTo=03.06.2016"/>
    <hyperlink ref="A435" r:id="rId421" display="https://www.cbr.ru/hd_base/zcyc_params/zcyc/?DateTo=02.06.2016"/>
    <hyperlink ref="A436" r:id="rId422" display="https://www.cbr.ru/hd_base/zcyc_params/zcyc/?DateTo=01.06.2016"/>
    <hyperlink ref="A437" r:id="rId423" display="https://www.cbr.ru/hd_base/zcyc_params/zcyc/?DateTo=31.05.2016"/>
    <hyperlink ref="A438" r:id="rId424" display="https://www.cbr.ru/hd_base/zcyc_params/zcyc/?DateTo=30.05.2016"/>
    <hyperlink ref="A439" r:id="rId425" display="https://www.cbr.ru/hd_base/zcyc_params/zcyc/?DateTo=27.05.2016"/>
    <hyperlink ref="A440" r:id="rId426" display="https://www.cbr.ru/hd_base/zcyc_params/zcyc/?DateTo=26.05.2016"/>
    <hyperlink ref="A441" r:id="rId427" display="https://www.cbr.ru/hd_base/zcyc_params/zcyc/?DateTo=25.05.2016"/>
    <hyperlink ref="A442" r:id="rId428" display="https://www.cbr.ru/hd_base/zcyc_params/zcyc/?DateTo=24.05.2016"/>
    <hyperlink ref="A443" r:id="rId429" display="https://www.cbr.ru/hd_base/zcyc_params/zcyc/?DateTo=23.05.2016"/>
    <hyperlink ref="A444" r:id="rId430" display="https://www.cbr.ru/hd_base/zcyc_params/zcyc/?DateTo=20.05.2016"/>
    <hyperlink ref="A445" r:id="rId431" display="https://www.cbr.ru/hd_base/zcyc_params/zcyc/?DateTo=19.05.2016"/>
    <hyperlink ref="A446" r:id="rId432" display="https://www.cbr.ru/hd_base/zcyc_params/zcyc/?DateTo=18.05.2016"/>
    <hyperlink ref="A447" r:id="rId433" display="https://www.cbr.ru/hd_base/zcyc_params/zcyc/?DateTo=17.05.2016"/>
    <hyperlink ref="A448" r:id="rId434" display="https://www.cbr.ru/hd_base/zcyc_params/zcyc/?DateTo=16.05.2016"/>
    <hyperlink ref="A449" r:id="rId435" display="https://www.cbr.ru/hd_base/zcyc_params/zcyc/?DateTo=13.05.2016"/>
    <hyperlink ref="A450" r:id="rId436" display="https://www.cbr.ru/hd_base/zcyc_params/zcyc/?DateTo=12.05.2016"/>
    <hyperlink ref="A451" r:id="rId437" display="https://www.cbr.ru/hd_base/zcyc_params/zcyc/?DateTo=11.05.2016"/>
    <hyperlink ref="A452" r:id="rId438" display="https://www.cbr.ru/hd_base/zcyc_params/zcyc/?DateTo=10.05.2016"/>
    <hyperlink ref="A453" r:id="rId439" display="https://www.cbr.ru/hd_base/zcyc_params/zcyc/?DateTo=06.05.2016"/>
    <hyperlink ref="A454" r:id="rId440" display="https://www.cbr.ru/hd_base/zcyc_params/zcyc/?DateTo=05.05.2016"/>
    <hyperlink ref="A455" r:id="rId441" display="https://www.cbr.ru/hd_base/zcyc_params/zcyc/?DateTo=04.05.2016"/>
    <hyperlink ref="A456" r:id="rId442" display="https://www.cbr.ru/hd_base/zcyc_params/zcyc/?DateTo=29.04.2016"/>
    <hyperlink ref="A457" r:id="rId443" display="https://www.cbr.ru/hd_base/zcyc_params/zcyc/?DateTo=28.04.2016"/>
    <hyperlink ref="A458" r:id="rId444" display="https://www.cbr.ru/hd_base/zcyc_params/zcyc/?DateTo=27.04.2016"/>
    <hyperlink ref="A459" r:id="rId445" display="https://www.cbr.ru/hd_base/zcyc_params/zcyc/?DateTo=26.04.2016"/>
    <hyperlink ref="A460" r:id="rId446" display="https://www.cbr.ru/hd_base/zcyc_params/zcyc/?DateTo=25.04.2016"/>
    <hyperlink ref="A461" r:id="rId447" display="https://www.cbr.ru/hd_base/zcyc_params/zcyc/?DateTo=22.04.2016"/>
    <hyperlink ref="A462" r:id="rId448" display="https://www.cbr.ru/hd_base/zcyc_params/zcyc/?DateTo=21.04.2016"/>
    <hyperlink ref="A463" r:id="rId449" display="https://www.cbr.ru/hd_base/zcyc_params/zcyc/?DateTo=20.04.2016"/>
    <hyperlink ref="A464" r:id="rId450" display="https://www.cbr.ru/hd_base/zcyc_params/zcyc/?DateTo=19.04.2016"/>
    <hyperlink ref="A465" r:id="rId451" display="https://www.cbr.ru/hd_base/zcyc_params/zcyc/?DateTo=18.04.2016"/>
    <hyperlink ref="A466" r:id="rId452" display="https://www.cbr.ru/hd_base/zcyc_params/zcyc/?DateTo=15.04.2016"/>
    <hyperlink ref="A467" r:id="rId453" display="https://www.cbr.ru/hd_base/zcyc_params/zcyc/?DateTo=14.04.2016"/>
    <hyperlink ref="A468" r:id="rId454" display="https://www.cbr.ru/hd_base/zcyc_params/zcyc/?DateTo=13.04.2016"/>
    <hyperlink ref="A469" r:id="rId455" display="https://www.cbr.ru/hd_base/zcyc_params/zcyc/?DateTo=12.04.2016"/>
    <hyperlink ref="A470" r:id="rId456" display="https://www.cbr.ru/hd_base/zcyc_params/zcyc/?DateTo=11.04.2016"/>
    <hyperlink ref="A471" r:id="rId457" display="https://www.cbr.ru/hd_base/zcyc_params/zcyc/?DateTo=08.04.2016"/>
    <hyperlink ref="A472" r:id="rId458" display="https://www.cbr.ru/hd_base/zcyc_params/zcyc/?DateTo=07.04.2016"/>
    <hyperlink ref="A473" r:id="rId459" display="https://www.cbr.ru/hd_base/zcyc_params/zcyc/?DateTo=06.04.2016"/>
    <hyperlink ref="A474" r:id="rId460" display="https://www.cbr.ru/hd_base/zcyc_params/zcyc/?DateTo=05.04.2016"/>
    <hyperlink ref="A475" r:id="rId461" display="https://www.cbr.ru/hd_base/zcyc_params/zcyc/?DateTo=04.04.2016"/>
    <hyperlink ref="A476" r:id="rId462" display="https://www.cbr.ru/hd_base/zcyc_params/zcyc/?DateTo=01.04.2016"/>
    <hyperlink ref="A477" r:id="rId463" display="https://www.cbr.ru/hd_base/zcyc_params/zcyc/?DateTo=31.03.2016"/>
    <hyperlink ref="A478" r:id="rId464" display="https://www.cbr.ru/hd_base/zcyc_params/zcyc/?DateTo=30.03.2016"/>
    <hyperlink ref="A479" r:id="rId465" display="https://www.cbr.ru/hd_base/zcyc_params/zcyc/?DateTo=29.03.2016"/>
    <hyperlink ref="A480" r:id="rId466" display="https://www.cbr.ru/hd_base/zcyc_params/zcyc/?DateTo=28.03.2016"/>
    <hyperlink ref="A481" r:id="rId467" display="https://www.cbr.ru/hd_base/zcyc_params/zcyc/?DateTo=25.03.2016"/>
    <hyperlink ref="A482" r:id="rId468" display="https://www.cbr.ru/hd_base/zcyc_params/zcyc/?DateTo=24.03.2016"/>
    <hyperlink ref="A483" r:id="rId469" display="https://www.cbr.ru/hd_base/zcyc_params/zcyc/?DateTo=23.03.2016"/>
    <hyperlink ref="A484" r:id="rId470" display="https://www.cbr.ru/hd_base/zcyc_params/zcyc/?DateTo=22.03.2016"/>
    <hyperlink ref="A485" r:id="rId471" display="https://www.cbr.ru/hd_base/zcyc_params/zcyc/?DateTo=21.03.2016"/>
    <hyperlink ref="A486" r:id="rId472" display="https://www.cbr.ru/hd_base/zcyc_params/zcyc/?DateTo=18.03.2016"/>
    <hyperlink ref="A487" r:id="rId473" display="https://www.cbr.ru/hd_base/zcyc_params/zcyc/?DateTo=17.03.2016"/>
    <hyperlink ref="A488" r:id="rId474" display="https://www.cbr.ru/hd_base/zcyc_params/zcyc/?DateTo=16.03.2016"/>
    <hyperlink ref="A489" r:id="rId475" display="https://www.cbr.ru/hd_base/zcyc_params/zcyc/?DateTo=15.03.2016"/>
    <hyperlink ref="A490" r:id="rId476" display="https://www.cbr.ru/hd_base/zcyc_params/zcyc/?DateTo=14.03.2016"/>
    <hyperlink ref="A491" r:id="rId477" display="https://www.cbr.ru/hd_base/zcyc_params/zcyc/?DateTo=11.03.2016"/>
    <hyperlink ref="A492" r:id="rId478" display="https://www.cbr.ru/hd_base/zcyc_params/zcyc/?DateTo=10.03.2016"/>
    <hyperlink ref="A493" r:id="rId479" display="https://www.cbr.ru/hd_base/zcyc_params/zcyc/?DateTo=09.03.2016"/>
    <hyperlink ref="A494" r:id="rId480" display="https://www.cbr.ru/hd_base/zcyc_params/zcyc/?DateTo=07.03.2016"/>
    <hyperlink ref="A495" r:id="rId481" display="https://www.cbr.ru/hd_base/zcyc_params/zcyc/?DateTo=04.03.2016"/>
    <hyperlink ref="A496" r:id="rId482" display="https://www.cbr.ru/hd_base/zcyc_params/zcyc/?DateTo=03.03.2016"/>
    <hyperlink ref="A497" r:id="rId483" display="https://www.cbr.ru/hd_base/zcyc_params/zcyc/?DateTo=02.03.2016"/>
    <hyperlink ref="A498" r:id="rId484" display="https://www.cbr.ru/hd_base/zcyc_params/zcyc/?DateTo=01.03.2016"/>
    <hyperlink ref="A499" r:id="rId485" display="https://www.cbr.ru/hd_base/zcyc_params/zcyc/?DateTo=29.02.2016"/>
    <hyperlink ref="A500" r:id="rId486" display="https://www.cbr.ru/hd_base/zcyc_params/zcyc/?DateTo=26.02.2016"/>
    <hyperlink ref="A501" r:id="rId487" display="https://www.cbr.ru/hd_base/zcyc_params/zcyc/?DateTo=25.02.2016"/>
    <hyperlink ref="A502" r:id="rId488" display="https://www.cbr.ru/hd_base/zcyc_params/zcyc/?DateTo=24.02.2016"/>
    <hyperlink ref="A503" r:id="rId489" display="https://www.cbr.ru/hd_base/zcyc_params/zcyc/?DateTo=22.02.2016"/>
    <hyperlink ref="A504" r:id="rId490" display="https://www.cbr.ru/hd_base/zcyc_params/zcyc/?DateTo=20.02.2016"/>
    <hyperlink ref="A505" r:id="rId491" display="https://www.cbr.ru/hd_base/zcyc_params/zcyc/?DateTo=19.02.2016"/>
    <hyperlink ref="A506" r:id="rId492" display="https://www.cbr.ru/hd_base/zcyc_params/zcyc/?DateTo=18.02.2016"/>
    <hyperlink ref="A507" r:id="rId493" display="https://www.cbr.ru/hd_base/zcyc_params/zcyc/?DateTo=17.02.2016"/>
    <hyperlink ref="A508" r:id="rId494" display="https://www.cbr.ru/hd_base/zcyc_params/zcyc/?DateTo=16.02.2016"/>
    <hyperlink ref="A509" r:id="rId495" display="https://www.cbr.ru/hd_base/zcyc_params/zcyc/?DateTo=15.02.2016"/>
    <hyperlink ref="A510" r:id="rId496" display="https://www.cbr.ru/hd_base/zcyc_params/zcyc/?DateTo=12.02.2016"/>
    <hyperlink ref="A511" r:id="rId497" display="https://www.cbr.ru/hd_base/zcyc_params/zcyc/?DateTo=11.02.2016"/>
    <hyperlink ref="A512" r:id="rId498" display="https://www.cbr.ru/hd_base/zcyc_params/zcyc/?DateTo=10.02.2016"/>
    <hyperlink ref="A513" r:id="rId499" display="https://www.cbr.ru/hd_base/zcyc_params/zcyc/?DateTo=09.02.2016"/>
    <hyperlink ref="A514" r:id="rId500" display="https://www.cbr.ru/hd_base/zcyc_params/zcyc/?DateTo=08.02.2016"/>
    <hyperlink ref="A515" r:id="rId501" display="https://www.cbr.ru/hd_base/zcyc_params/zcyc/?DateTo=05.02.2016"/>
    <hyperlink ref="A516" r:id="rId502" display="https://www.cbr.ru/hd_base/zcyc_params/zcyc/?DateTo=04.02.2016"/>
    <hyperlink ref="A517" r:id="rId503" display="https://www.cbr.ru/hd_base/zcyc_params/zcyc/?DateTo=03.02.2016"/>
    <hyperlink ref="A518" r:id="rId504" display="https://www.cbr.ru/hd_base/zcyc_params/zcyc/?DateTo=02.02.2016"/>
    <hyperlink ref="A519" r:id="rId505" display="https://www.cbr.ru/hd_base/zcyc_params/zcyc/?DateTo=01.02.201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P519"/>
  <sheetViews>
    <sheetView workbookViewId="0">
      <selection activeCell="M16" sqref="M16"/>
    </sheetView>
  </sheetViews>
  <sheetFormatPr defaultColWidth="14.42578125" defaultRowHeight="15" customHeight="1"/>
  <cols>
    <col min="1" max="1" width="32.85546875" customWidth="1"/>
    <col min="12" max="12" width="18" customWidth="1"/>
    <col min="13" max="13" width="29.5703125" customWidth="1"/>
  </cols>
  <sheetData>
    <row r="1" spans="1:16">
      <c r="A1" s="181" t="s">
        <v>175</v>
      </c>
    </row>
    <row r="3" spans="1:16">
      <c r="A3" s="182" t="s">
        <v>176</v>
      </c>
      <c r="B3" s="104">
        <v>10</v>
      </c>
    </row>
    <row r="4" spans="1:16">
      <c r="A4" s="183" t="s">
        <v>177</v>
      </c>
      <c r="B4" s="184">
        <v>3.5000000000000003E-2</v>
      </c>
    </row>
    <row r="5" spans="1:16">
      <c r="A5" s="183" t="s">
        <v>178</v>
      </c>
      <c r="B5" s="185">
        <v>1</v>
      </c>
    </row>
    <row r="6" spans="1:16">
      <c r="A6" s="183" t="s">
        <v>179</v>
      </c>
      <c r="B6" s="186" t="s">
        <v>180</v>
      </c>
    </row>
    <row r="8" spans="1:16">
      <c r="A8" s="183" t="s">
        <v>181</v>
      </c>
      <c r="B8" s="185">
        <v>1</v>
      </c>
      <c r="C8" s="185">
        <v>2</v>
      </c>
      <c r="D8" s="45">
        <v>3</v>
      </c>
      <c r="E8" s="185">
        <v>4</v>
      </c>
      <c r="F8" s="185">
        <v>5</v>
      </c>
      <c r="G8" s="45">
        <v>6</v>
      </c>
      <c r="H8" s="185">
        <v>7</v>
      </c>
      <c r="I8" s="185">
        <v>8</v>
      </c>
      <c r="J8" s="45">
        <v>9</v>
      </c>
      <c r="K8" s="185">
        <v>10</v>
      </c>
    </row>
    <row r="9" spans="1:16">
      <c r="A9" s="183" t="s">
        <v>182</v>
      </c>
      <c r="B9" s="185">
        <v>1</v>
      </c>
      <c r="C9" s="185">
        <v>2</v>
      </c>
      <c r="D9" s="45">
        <v>3</v>
      </c>
      <c r="E9" s="185">
        <v>4</v>
      </c>
      <c r="F9" s="185">
        <v>5</v>
      </c>
      <c r="G9" s="45">
        <v>6</v>
      </c>
      <c r="H9" s="185">
        <v>7</v>
      </c>
      <c r="I9" s="185">
        <v>8</v>
      </c>
      <c r="J9" s="45">
        <v>9</v>
      </c>
      <c r="K9" s="185">
        <v>10</v>
      </c>
    </row>
    <row r="10" spans="1:16">
      <c r="A10" s="183" t="s">
        <v>183</v>
      </c>
      <c r="B10" s="186" t="s">
        <v>180</v>
      </c>
      <c r="C10" s="186" t="s">
        <v>180</v>
      </c>
      <c r="D10" s="186" t="s">
        <v>180</v>
      </c>
      <c r="E10" s="188" t="s">
        <v>180</v>
      </c>
      <c r="F10" s="186" t="s">
        <v>180</v>
      </c>
      <c r="G10" s="186" t="s">
        <v>180</v>
      </c>
      <c r="H10" s="186" t="s">
        <v>180</v>
      </c>
      <c r="I10" s="186" t="s">
        <v>180</v>
      </c>
      <c r="J10" s="186" t="s">
        <v>180</v>
      </c>
      <c r="K10" s="186" t="s">
        <v>180</v>
      </c>
    </row>
    <row r="11" spans="1:16">
      <c r="A11" s="183" t="s">
        <v>185</v>
      </c>
      <c r="B11" s="186">
        <f t="shared" ref="B11:K11" si="0">$B$6*$B$4/$B$5</f>
        <v>3.5000000000000004</v>
      </c>
      <c r="C11" s="186">
        <f t="shared" si="0"/>
        <v>3.5000000000000004</v>
      </c>
      <c r="D11" s="186">
        <f t="shared" si="0"/>
        <v>3.5000000000000004</v>
      </c>
      <c r="E11" s="186">
        <f t="shared" si="0"/>
        <v>3.5000000000000004</v>
      </c>
      <c r="F11" s="186">
        <f t="shared" si="0"/>
        <v>3.5000000000000004</v>
      </c>
      <c r="G11" s="186">
        <f t="shared" si="0"/>
        <v>3.5000000000000004</v>
      </c>
      <c r="H11" s="186">
        <f t="shared" si="0"/>
        <v>3.5000000000000004</v>
      </c>
      <c r="I11" s="186">
        <f t="shared" si="0"/>
        <v>3.5000000000000004</v>
      </c>
      <c r="J11" s="186">
        <f t="shared" si="0"/>
        <v>3.5000000000000004</v>
      </c>
      <c r="K11" s="186">
        <f t="shared" si="0"/>
        <v>3.5000000000000004</v>
      </c>
    </row>
    <row r="12" spans="1:16">
      <c r="A12" s="183" t="s">
        <v>186</v>
      </c>
      <c r="B12" s="198">
        <f t="shared" ref="B12:J12" si="1">B11</f>
        <v>3.5000000000000004</v>
      </c>
      <c r="C12" s="186">
        <f t="shared" si="1"/>
        <v>3.5000000000000004</v>
      </c>
      <c r="D12" s="190">
        <f t="shared" si="1"/>
        <v>3.5000000000000004</v>
      </c>
      <c r="E12" s="198">
        <f t="shared" si="1"/>
        <v>3.5000000000000004</v>
      </c>
      <c r="F12" s="186">
        <f t="shared" si="1"/>
        <v>3.5000000000000004</v>
      </c>
      <c r="G12" s="190">
        <f t="shared" si="1"/>
        <v>3.5000000000000004</v>
      </c>
      <c r="H12" s="198">
        <f t="shared" si="1"/>
        <v>3.5000000000000004</v>
      </c>
      <c r="I12" s="186">
        <f t="shared" si="1"/>
        <v>3.5000000000000004</v>
      </c>
      <c r="J12" s="190">
        <f t="shared" si="1"/>
        <v>3.5000000000000004</v>
      </c>
      <c r="K12" s="198">
        <f>J12+B6</f>
        <v>103.5</v>
      </c>
    </row>
    <row r="14" spans="1:16">
      <c r="A14" s="191" t="s">
        <v>188</v>
      </c>
      <c r="B14" s="292" t="s">
        <v>189</v>
      </c>
      <c r="C14" s="224"/>
      <c r="D14" s="224"/>
      <c r="E14" s="224"/>
      <c r="F14" s="224"/>
      <c r="G14" s="224"/>
      <c r="H14" s="224"/>
      <c r="I14" s="224"/>
      <c r="J14" s="224"/>
      <c r="K14" s="225"/>
      <c r="L14" s="191" t="s">
        <v>190</v>
      </c>
      <c r="M14" s="191" t="s">
        <v>196</v>
      </c>
      <c r="N14" s="173" t="s">
        <v>192</v>
      </c>
      <c r="O14" s="174" t="s">
        <v>193</v>
      </c>
      <c r="P14" s="174" t="s">
        <v>194</v>
      </c>
    </row>
    <row r="15" spans="1:16">
      <c r="A15" s="192">
        <v>43131</v>
      </c>
      <c r="B15" s="7">
        <f>EXP(-'Yield curve'!B8*$B$9/100)</f>
        <v>0.93472772061602749</v>
      </c>
      <c r="C15" s="7">
        <f>EXP(-'Yield curve'!C8*$C$9/100)</f>
        <v>0.8731918393784367</v>
      </c>
      <c r="D15" s="7">
        <f>EXP(-'Yield curve'!D8*$D$9/100)</f>
        <v>0.81521776916807387</v>
      </c>
      <c r="E15" s="7">
        <f>EXP(-'Yield curve'!E8*$E$9/100)</f>
        <v>0.75957212322496848</v>
      </c>
      <c r="F15" s="7">
        <f>EXP(-'Yield curve'!F8*$F$9/100)</f>
        <v>0.70680532825774944</v>
      </c>
      <c r="G15" s="7">
        <f>EXP(-'Yield curve'!G8*$G$9/100)</f>
        <v>0.65606198839355623</v>
      </c>
      <c r="H15" s="7">
        <f>EXP(-'Yield curve'!H8*$H$9/100)</f>
        <v>0.60792728573421806</v>
      </c>
      <c r="I15" s="7">
        <f>EXP(-'Yield curve'!I8*$I$9/100)</f>
        <v>0.56274238371535923</v>
      </c>
      <c r="J15" s="7">
        <f>EXP(-'Yield curve'!J8*$J$9/100)</f>
        <v>0.52011777638721834</v>
      </c>
      <c r="K15" s="60">
        <f>EXP(-'Yield curve'!K8*$K$9/100)</f>
        <v>0.47998520426653596</v>
      </c>
      <c r="L15" s="60">
        <f t="shared" ref="L15:L519" si="2">SUMPRODUCT(B15:K15,$B$12:$K$12)</f>
        <v>72.205743393651105</v>
      </c>
      <c r="M15" s="60">
        <f t="shared" ref="M15:M519" si="3">SUMPRODUCT(B15:K15,$B$12:$K$12,$B$9:$K$9)/L15</f>
        <v>8.2894165295610538</v>
      </c>
      <c r="N15" s="60">
        <f>M15*(Bonds!AE5/100)*(1/(1+(Bonds!K5/100)))</f>
        <v>-6.1780633721341986E-3</v>
      </c>
      <c r="O15" s="60">
        <f>-M15*Bonds!$AS$8</f>
        <v>-1.2979366145709634</v>
      </c>
      <c r="P15" s="60">
        <f t="shared" ref="P15:P519" si="4">O15*SQRT(10)</f>
        <v>-4.1044359605723342</v>
      </c>
    </row>
    <row r="16" spans="1:16">
      <c r="A16" s="192">
        <v>43130</v>
      </c>
      <c r="B16" s="7">
        <f>EXP(-'Yield curve'!B9*$B$9/100)</f>
        <v>0.93482119806188357</v>
      </c>
      <c r="C16" s="7">
        <f>EXP(-'Yield curve'!C9*$C$9/100)</f>
        <v>0.87301721847323355</v>
      </c>
      <c r="D16" s="7">
        <f>EXP(-'Yield curve'!D9*$D$9/100)</f>
        <v>0.814728785216428</v>
      </c>
      <c r="E16" s="7">
        <f>EXP(-'Yield curve'!E9*$E$9/100)</f>
        <v>0.75850946628587823</v>
      </c>
      <c r="F16" s="7">
        <f>EXP(-'Yield curve'!F9*$F$9/100)</f>
        <v>0.7050405218642668</v>
      </c>
      <c r="G16" s="7">
        <f>EXP(-'Yield curve'!G9*$G$9/100)</f>
        <v>0.65390055216314069</v>
      </c>
      <c r="H16" s="7">
        <f>EXP(-'Yield curve'!H9*$H$9/100)</f>
        <v>0.60537934555398376</v>
      </c>
      <c r="I16" s="7">
        <f>EXP(-'Yield curve'!I9*$I$9/100)</f>
        <v>0.55974908024004599</v>
      </c>
      <c r="J16" s="7">
        <f>EXP(-'Yield curve'!J9*$J$9/100)</f>
        <v>0.5166963023473361</v>
      </c>
      <c r="K16" s="60">
        <f>EXP(-'Yield curve'!K9*$K$9/100)</f>
        <v>0.47616064128198943</v>
      </c>
      <c r="L16" s="60">
        <f t="shared" si="2"/>
        <v>71.7590750184076</v>
      </c>
      <c r="M16" s="60">
        <f t="shared" si="3"/>
        <v>8.280957712101447</v>
      </c>
      <c r="N16" s="60">
        <f>M16*(Bonds!AE6/100)*(1/(1+(Bonds!K6/100)))</f>
        <v>-4.6253720231436493E-3</v>
      </c>
      <c r="O16" s="60">
        <f>-M16*Bonds!$AS$8</f>
        <v>-1.2966121535720929</v>
      </c>
      <c r="P16" s="60">
        <f t="shared" si="4"/>
        <v>-4.1002476471438412</v>
      </c>
    </row>
    <row r="17" spans="1:16">
      <c r="A17" s="192">
        <v>43129</v>
      </c>
      <c r="B17" s="7">
        <f>EXP(-'Yield curve'!B10*$B$9/100)</f>
        <v>0.93426047357721353</v>
      </c>
      <c r="C17" s="7">
        <f>EXP(-'Yield curve'!C10*$C$9/100)</f>
        <v>0.8716215077899746</v>
      </c>
      <c r="D17" s="7">
        <f>EXP(-'Yield curve'!D10*$D$9/100)</f>
        <v>0.81301964998757104</v>
      </c>
      <c r="E17" s="7">
        <f>EXP(-'Yield curve'!E10*$E$9/100)</f>
        <v>0.75653990321504738</v>
      </c>
      <c r="F17" s="7">
        <f>EXP(-'Yield curve'!F10*$F$9/100)</f>
        <v>0.70292856981071816</v>
      </c>
      <c r="G17" s="7">
        <f>EXP(-'Yield curve'!G10*$G$9/100)</f>
        <v>0.65135530646491413</v>
      </c>
      <c r="H17" s="7">
        <f>EXP(-'Yield curve'!H10*$H$9/100)</f>
        <v>0.60242024248396053</v>
      </c>
      <c r="I17" s="7">
        <f>EXP(-'Yield curve'!I10*$I$9/100)</f>
        <v>0.55677169855408892</v>
      </c>
      <c r="J17" s="7">
        <f>EXP(-'Yield curve'!J10*$J$9/100)</f>
        <v>0.5137595112299983</v>
      </c>
      <c r="K17" s="60">
        <f>EXP(-'Yield curve'!K10*$K$9/100)</f>
        <v>0.47331223120973925</v>
      </c>
      <c r="L17" s="60">
        <f t="shared" si="2"/>
        <v>71.397184951105217</v>
      </c>
      <c r="M17" s="60">
        <f t="shared" si="3"/>
        <v>8.2760927675262739</v>
      </c>
      <c r="N17" s="60">
        <f>M17*(Bonds!AE7/100)*(1/(1+(Bonds!K7/100)))</f>
        <v>7.7001235276580131E-4</v>
      </c>
      <c r="O17" s="60">
        <f>-M17*Bonds!$AS$8</f>
        <v>-1.2958504124206551</v>
      </c>
      <c r="P17" s="60">
        <f t="shared" si="4"/>
        <v>-4.0978388101178185</v>
      </c>
    </row>
    <row r="18" spans="1:16">
      <c r="A18" s="192">
        <v>43126</v>
      </c>
      <c r="B18" s="7">
        <f>EXP(-'Yield curve'!B11*$B$9/100)</f>
        <v>0.93482119806188357</v>
      </c>
      <c r="C18" s="7">
        <f>EXP(-'Yield curve'!C11*$C$9/100)</f>
        <v>0.87214463761790306</v>
      </c>
      <c r="D18" s="7">
        <f>EXP(-'Yield curve'!D11*$D$9/100)</f>
        <v>0.81301964998757104</v>
      </c>
      <c r="E18" s="7">
        <f>EXP(-'Yield curve'!E11*$E$9/100)</f>
        <v>0.7563886103641938</v>
      </c>
      <c r="F18" s="7">
        <f>EXP(-'Yield curve'!F11*$F$9/100)</f>
        <v>0.70257719337724156</v>
      </c>
      <c r="G18" s="7">
        <f>EXP(-'Yield curve'!G11*$G$9/100)</f>
        <v>0.65155074237077371</v>
      </c>
      <c r="H18" s="7">
        <f>EXP(-'Yield curve'!H11*$H$9/100)</f>
        <v>0.60326422147087899</v>
      </c>
      <c r="I18" s="7">
        <f>EXP(-'Yield curve'!I11*$I$9/100)</f>
        <v>0.55751455594703681</v>
      </c>
      <c r="J18" s="7">
        <f>EXP(-'Yield curve'!J11*$J$9/100)</f>
        <v>0.51437639269832958</v>
      </c>
      <c r="K18" s="60">
        <f>EXP(-'Yield curve'!K11*$K$9/100)</f>
        <v>0.47378578017596978</v>
      </c>
      <c r="L18" s="60">
        <f t="shared" si="2"/>
        <v>71.456628454848214</v>
      </c>
      <c r="M18" s="60">
        <f t="shared" si="3"/>
        <v>8.2769399093436995</v>
      </c>
      <c r="N18" s="60">
        <f>M18*(Bonds!AE8/100)*(1/(1+(Bonds!K8/100)))</f>
        <v>-7.70162827704872E-4</v>
      </c>
      <c r="O18" s="60">
        <f>-M18*Bonds!$AS$8</f>
        <v>-1.2959830558194576</v>
      </c>
      <c r="P18" s="60">
        <f t="shared" si="4"/>
        <v>-4.0982582653746205</v>
      </c>
    </row>
    <row r="19" spans="1:16">
      <c r="A19" s="192">
        <v>43125</v>
      </c>
      <c r="B19" s="7">
        <f>EXP(-'Yield curve'!B12*$B$9/100)</f>
        <v>0.93510168649246306</v>
      </c>
      <c r="C19" s="7">
        <f>EXP(-'Yield curve'!C12*$C$9/100)</f>
        <v>0.8731918393784367</v>
      </c>
      <c r="D19" s="7">
        <f>EXP(-'Yield curve'!D12*$D$9/100)</f>
        <v>0.81448440323999249</v>
      </c>
      <c r="E19" s="7">
        <f>EXP(-'Yield curve'!E12*$E$9/100)</f>
        <v>0.75790290137116545</v>
      </c>
      <c r="F19" s="7">
        <f>EXP(-'Yield curve'!F12*$F$9/100)</f>
        <v>0.70398375385562095</v>
      </c>
      <c r="G19" s="7">
        <f>EXP(-'Yield curve'!G12*$G$9/100)</f>
        <v>0.65233307256585604</v>
      </c>
      <c r="H19" s="7">
        <f>EXP(-'Yield curve'!H12*$H$9/100)</f>
        <v>0.60326422147087899</v>
      </c>
      <c r="I19" s="7">
        <f>EXP(-'Yield curve'!I12*$I$9/100)</f>
        <v>0.55736590521976204</v>
      </c>
      <c r="J19" s="7">
        <f>EXP(-'Yield curve'!J12*$J$9/100)</f>
        <v>0.51406785943194644</v>
      </c>
      <c r="K19" s="60">
        <f>EXP(-'Yield curve'!K12*$K$9/100)</f>
        <v>0.47331223120973925</v>
      </c>
      <c r="L19" s="60">
        <f t="shared" si="2"/>
        <v>71.428750680799453</v>
      </c>
      <c r="M19" s="60">
        <f t="shared" si="3"/>
        <v>8.2743173562630012</v>
      </c>
      <c r="N19" s="60">
        <f>M19*(Bonds!AE9/100)*(1/(1+(Bonds!K9/100)))</f>
        <v>2.3095415024924834E-3</v>
      </c>
      <c r="O19" s="60">
        <f>-M19*Bonds!$AS$8</f>
        <v>-1.2955724228569379</v>
      </c>
      <c r="P19" s="60">
        <f t="shared" si="4"/>
        <v>-4.0969597299307159</v>
      </c>
    </row>
    <row r="20" spans="1:16">
      <c r="A20" s="192">
        <v>43124</v>
      </c>
      <c r="B20" s="7">
        <f>EXP(-'Yield curve'!B13*$B$9/100)</f>
        <v>0.93500818099916638</v>
      </c>
      <c r="C20" s="7">
        <f>EXP(-'Yield curve'!C13*$C$9/100)</f>
        <v>0.87301721847323355</v>
      </c>
      <c r="D20" s="7">
        <f>EXP(-'Yield curve'!D13*$D$9/100)</f>
        <v>0.81448440323999249</v>
      </c>
      <c r="E20" s="7">
        <f>EXP(-'Yield curve'!E13*$E$9/100)</f>
        <v>0.75820612317203118</v>
      </c>
      <c r="F20" s="7">
        <f>EXP(-'Yield curve'!F13*$F$9/100)</f>
        <v>0.70468808971871344</v>
      </c>
      <c r="G20" s="7">
        <f>EXP(-'Yield curve'!G13*$G$9/100)</f>
        <v>0.65350832951040527</v>
      </c>
      <c r="H20" s="7">
        <f>EXP(-'Yield curve'!H13*$H$9/100)</f>
        <v>0.6049557282954342</v>
      </c>
      <c r="I20" s="7">
        <f>EXP(-'Yield curve'!I13*$I$9/100)</f>
        <v>0.55900324546673552</v>
      </c>
      <c r="J20" s="7">
        <f>EXP(-'Yield curve'!J13*$J$9/100)</f>
        <v>0.51561237863065112</v>
      </c>
      <c r="K20" s="60">
        <f>EXP(-'Yield curve'!K13*$K$9/100)</f>
        <v>0.4747342999399124</v>
      </c>
      <c r="L20" s="60">
        <f t="shared" si="2"/>
        <v>71.59969298505321</v>
      </c>
      <c r="M20" s="60">
        <f t="shared" si="3"/>
        <v>8.2775722839445525</v>
      </c>
      <c r="N20" s="60">
        <f>M20*(Bonds!AE10/100)*(1/(1+(Bonds!K10/100)))</f>
        <v>-1.5407300668114239E-3</v>
      </c>
      <c r="O20" s="60">
        <f>-M20*Bonds!$AS$8</f>
        <v>-1.2960820714915069</v>
      </c>
      <c r="P20" s="60">
        <f t="shared" si="4"/>
        <v>-4.0985713804223485</v>
      </c>
    </row>
    <row r="21" spans="1:16">
      <c r="A21" s="192">
        <v>43123</v>
      </c>
      <c r="B21" s="7">
        <f>EXP(-'Yield curve'!B14*$B$9/100)</f>
        <v>0.93510168649246306</v>
      </c>
      <c r="C21" s="7">
        <f>EXP(-'Yield curve'!C14*$C$9/100)</f>
        <v>0.87301721847323355</v>
      </c>
      <c r="D21" s="7">
        <f>EXP(-'Yield curve'!D14*$D$9/100)</f>
        <v>0.81424009456715374</v>
      </c>
      <c r="E21" s="7">
        <f>EXP(-'Yield curve'!E14*$E$9/100)</f>
        <v>0.75775133594793886</v>
      </c>
      <c r="F21" s="7">
        <f>EXP(-'Yield curve'!F14*$F$9/100)</f>
        <v>0.70398375385562095</v>
      </c>
      <c r="G21" s="7">
        <f>EXP(-'Yield curve'!G14*$G$9/100)</f>
        <v>0.6527245898528361</v>
      </c>
      <c r="H21" s="7">
        <f>EXP(-'Yield curve'!H14*$H$9/100)</f>
        <v>0.60410938285586468</v>
      </c>
      <c r="I21" s="7">
        <f>EXP(-'Yield curve'!I14*$I$9/100)</f>
        <v>0.55810955541668261</v>
      </c>
      <c r="J21" s="7">
        <f>EXP(-'Yield curve'!J14*$J$9/100)</f>
        <v>0.51468511114021964</v>
      </c>
      <c r="K21" s="60">
        <f>EXP(-'Yield curve'!K14*$K$9/100)</f>
        <v>0.47378578017596978</v>
      </c>
      <c r="L21" s="60">
        <f t="shared" si="2"/>
        <v>71.484857798319922</v>
      </c>
      <c r="M21" s="60">
        <f t="shared" si="3"/>
        <v>8.2755646068618258</v>
      </c>
      <c r="N21" s="60">
        <f>M21*(Bonds!AE11/100)*(1/(1+(Bonds!K11/100)))</f>
        <v>-3.0801394275097546E-3</v>
      </c>
      <c r="O21" s="60">
        <f>-M21*Bonds!$AS$8</f>
        <v>-1.2957677143124928</v>
      </c>
      <c r="P21" s="60">
        <f t="shared" si="4"/>
        <v>-4.0975772957378389</v>
      </c>
    </row>
    <row r="22" spans="1:16">
      <c r="A22" s="192">
        <v>43122</v>
      </c>
      <c r="B22" s="7">
        <f>EXP(-'Yield curve'!B15*$B$9/100)</f>
        <v>0.93500818099916638</v>
      </c>
      <c r="C22" s="7">
        <f>EXP(-'Yield curve'!C15*$C$9/100)</f>
        <v>0.87301721847323355</v>
      </c>
      <c r="D22" s="7">
        <f>EXP(-'Yield curve'!D15*$D$9/100)</f>
        <v>0.81424009456715374</v>
      </c>
      <c r="E22" s="7">
        <f>EXP(-'Yield curve'!E15*$E$9/100)</f>
        <v>0.75775133594793886</v>
      </c>
      <c r="F22" s="7">
        <f>EXP(-'Yield curve'!F15*$F$9/100)</f>
        <v>0.70398375385562095</v>
      </c>
      <c r="G22" s="7">
        <f>EXP(-'Yield curve'!G15*$G$9/100)</f>
        <v>0.65233307256585604</v>
      </c>
      <c r="H22" s="7">
        <f>EXP(-'Yield curve'!H15*$H$9/100)</f>
        <v>0.60326422147087899</v>
      </c>
      <c r="I22" s="7">
        <f>EXP(-'Yield curve'!I15*$I$9/100)</f>
        <v>0.55692019080512356</v>
      </c>
      <c r="J22" s="7">
        <f>EXP(-'Yield curve'!J15*$J$9/100)</f>
        <v>0.51314336957545204</v>
      </c>
      <c r="K22" s="60">
        <f>EXP(-'Yield curve'!K15*$K$9/100)</f>
        <v>0.47189442229284201</v>
      </c>
      <c r="L22" s="60">
        <f t="shared" si="2"/>
        <v>71.274887741220638</v>
      </c>
      <c r="M22" s="60">
        <f t="shared" si="3"/>
        <v>8.2709198111827806</v>
      </c>
      <c r="N22" s="60">
        <f>M22*(Bonds!AE12/100)*(1/(1+(Bonds!K12/100)))</f>
        <v>3.0772653004121618E-3</v>
      </c>
      <c r="O22" s="60">
        <f>-M22*Bonds!$AS$8</f>
        <v>-1.295040443538062</v>
      </c>
      <c r="P22" s="60">
        <f t="shared" si="4"/>
        <v>-4.0952774636149636</v>
      </c>
    </row>
    <row r="23" spans="1:16">
      <c r="A23" s="192">
        <v>43119</v>
      </c>
      <c r="B23" s="7">
        <f>EXP(-'Yield curve'!B16*$B$9/100)</f>
        <v>0.93500818099916638</v>
      </c>
      <c r="C23" s="7">
        <f>EXP(-'Yield curve'!C16*$C$9/100)</f>
        <v>0.87284263248871929</v>
      </c>
      <c r="D23" s="7">
        <f>EXP(-'Yield curve'!D16*$D$9/100)</f>
        <v>0.81399585917592399</v>
      </c>
      <c r="E23" s="7">
        <f>EXP(-'Yield curve'!E16*$E$9/100)</f>
        <v>0.75759980083476564</v>
      </c>
      <c r="F23" s="7">
        <f>EXP(-'Yield curve'!F16*$F$9/100)</f>
        <v>0.70398375385562095</v>
      </c>
      <c r="G23" s="7">
        <f>EXP(-'Yield curve'!G16*$G$9/100)</f>
        <v>0.6527245898528361</v>
      </c>
      <c r="H23" s="7">
        <f>EXP(-'Yield curve'!H16*$H$9/100)</f>
        <v>0.60410938285586468</v>
      </c>
      <c r="I23" s="7">
        <f>EXP(-'Yield curve'!I16*$I$9/100)</f>
        <v>0.55810955541668261</v>
      </c>
      <c r="J23" s="7">
        <f>EXP(-'Yield curve'!J16*$J$9/100)</f>
        <v>0.51468511114021964</v>
      </c>
      <c r="K23" s="60">
        <f>EXP(-'Yield curve'!K16*$K$9/100)</f>
        <v>0.47378578017596978</v>
      </c>
      <c r="L23" s="60">
        <f t="shared" si="2"/>
        <v>71.482534281382172</v>
      </c>
      <c r="M23" s="60">
        <f t="shared" si="3"/>
        <v>8.2757463726645302</v>
      </c>
      <c r="N23" s="60">
        <f>M23*(Bonds!AE13/100)*(1/(1+(Bonds!K13/100)))</f>
        <v>-3.0802070801766216E-3</v>
      </c>
      <c r="O23" s="60">
        <f>-M23*Bonds!$AS$8</f>
        <v>-1.2957961747583837</v>
      </c>
      <c r="P23" s="60">
        <f t="shared" si="4"/>
        <v>-4.0976672955700781</v>
      </c>
    </row>
    <row r="24" spans="1:16">
      <c r="A24" s="192">
        <v>43118</v>
      </c>
      <c r="B24" s="7">
        <f>EXP(-'Yield curve'!B17*$B$9/100)</f>
        <v>0.93538225908219497</v>
      </c>
      <c r="C24" s="7">
        <f>EXP(-'Yield curve'!C17*$C$9/100)</f>
        <v>0.87371591168803442</v>
      </c>
      <c r="D24" s="7">
        <f>EXP(-'Yield curve'!D17*$D$9/100)</f>
        <v>0.814728785216428</v>
      </c>
      <c r="E24" s="7">
        <f>EXP(-'Yield curve'!E17*$E$9/100)</f>
        <v>0.75805449711050832</v>
      </c>
      <c r="F24" s="7">
        <f>EXP(-'Yield curve'!F17*$F$9/100)</f>
        <v>0.70398375385562095</v>
      </c>
      <c r="G24" s="7">
        <f>EXP(-'Yield curve'!G17*$G$9/100)</f>
        <v>0.65213740199613923</v>
      </c>
      <c r="H24" s="7">
        <f>EXP(-'Yield curve'!H17*$H$9/100)</f>
        <v>0.60284208428110309</v>
      </c>
      <c r="I24" s="7">
        <f>EXP(-'Yield curve'!I17*$I$9/100)</f>
        <v>0.55662324589570866</v>
      </c>
      <c r="J24" s="7">
        <f>EXP(-'Yield curve'!J17*$J$9/100)</f>
        <v>0.51298944965372217</v>
      </c>
      <c r="K24" s="60">
        <f>EXP(-'Yield curve'!K17*$K$9/100)</f>
        <v>0.47189442229284201</v>
      </c>
      <c r="L24" s="60">
        <f t="shared" si="2"/>
        <v>71.277673568037258</v>
      </c>
      <c r="M24" s="60">
        <f t="shared" si="3"/>
        <v>8.2704276501360443</v>
      </c>
      <c r="N24" s="60">
        <f>M24*(Bonds!AE14/100)*(1/(1+(Bonds!K14/100)))</f>
        <v>0</v>
      </c>
      <c r="O24" s="60">
        <f>-M24*Bonds!$AS$8</f>
        <v>-1.2949633821622044</v>
      </c>
      <c r="P24" s="60">
        <f t="shared" si="4"/>
        <v>-4.0950337741476268</v>
      </c>
    </row>
    <row r="25" spans="1:16">
      <c r="A25" s="192">
        <v>43117</v>
      </c>
      <c r="B25" s="7">
        <f>EXP(-'Yield curve'!B18*$B$9/100)</f>
        <v>0.93472772061602749</v>
      </c>
      <c r="C25" s="7">
        <f>EXP(-'Yield curve'!C18*$C$9/100)</f>
        <v>0.87284263248871929</v>
      </c>
      <c r="D25" s="7">
        <f>EXP(-'Yield curve'!D18*$D$9/100)</f>
        <v>0.81424009456715374</v>
      </c>
      <c r="E25" s="7">
        <f>EXP(-'Yield curve'!E18*$E$9/100)</f>
        <v>0.75759980083476564</v>
      </c>
      <c r="F25" s="7">
        <f>EXP(-'Yield curve'!F18*$F$9/100)</f>
        <v>0.7036318499619979</v>
      </c>
      <c r="G25" s="7">
        <f>EXP(-'Yield curve'!G18*$G$9/100)</f>
        <v>0.65174623691620048</v>
      </c>
      <c r="H25" s="7">
        <f>EXP(-'Yield curve'!H18*$H$9/100)</f>
        <v>0.60242024248396053</v>
      </c>
      <c r="I25" s="7">
        <f>EXP(-'Yield curve'!I18*$I$9/100)</f>
        <v>0.55632645931468749</v>
      </c>
      <c r="J25" s="7">
        <f>EXP(-'Yield curve'!J18*$J$9/100)</f>
        <v>0.51283557590104289</v>
      </c>
      <c r="K25" s="60">
        <f>EXP(-'Yield curve'!K18*$K$9/100)</f>
        <v>0.47189442229284201</v>
      </c>
      <c r="L25" s="60">
        <f t="shared" si="2"/>
        <v>71.26336985310509</v>
      </c>
      <c r="M25" s="60">
        <f t="shared" si="3"/>
        <v>8.2712770632997739</v>
      </c>
      <c r="N25" s="60">
        <f>M25*(Bonds!AE15/100)*(1/(1+(Bonds!K15/100)))</f>
        <v>0</v>
      </c>
      <c r="O25" s="60">
        <f>-M25*Bonds!$AS$8</f>
        <v>-1.2950963812028693</v>
      </c>
      <c r="P25" s="60">
        <f t="shared" si="4"/>
        <v>-4.0954543540427455</v>
      </c>
    </row>
    <row r="26" spans="1:16">
      <c r="A26" s="192">
        <v>43116</v>
      </c>
      <c r="B26" s="7">
        <f>EXP(-'Yield curve'!B19*$B$9/100)</f>
        <v>0.93519520133677658</v>
      </c>
      <c r="C26" s="7">
        <f>EXP(-'Yield curve'!C19*$C$9/100)</f>
        <v>0.87301721847323355</v>
      </c>
      <c r="D26" s="7">
        <f>EXP(-'Yield curve'!D19*$D$9/100)</f>
        <v>0.81424009456715374</v>
      </c>
      <c r="E26" s="7">
        <f>EXP(-'Yield curve'!E19*$E$9/100)</f>
        <v>0.75759980083476564</v>
      </c>
      <c r="F26" s="7">
        <f>EXP(-'Yield curve'!F19*$F$9/100)</f>
        <v>0.7036318499619979</v>
      </c>
      <c r="G26" s="7">
        <f>EXP(-'Yield curve'!G19*$G$9/100)</f>
        <v>0.65194179011878906</v>
      </c>
      <c r="H26" s="7">
        <f>EXP(-'Yield curve'!H19*$H$9/100)</f>
        <v>0.60284208428110309</v>
      </c>
      <c r="I26" s="7">
        <f>EXP(-'Yield curve'!I19*$I$9/100)</f>
        <v>0.55662324589570866</v>
      </c>
      <c r="J26" s="7">
        <f>EXP(-'Yield curve'!J19*$J$9/100)</f>
        <v>0.51298944965372217</v>
      </c>
      <c r="K26" s="60">
        <f>EXP(-'Yield curve'!K19*$K$9/100)</f>
        <v>0.47189442229284201</v>
      </c>
      <c r="L26" s="60">
        <f t="shared" si="2"/>
        <v>71.269355280240518</v>
      </c>
      <c r="M26" s="60">
        <f t="shared" si="3"/>
        <v>8.271009766746749</v>
      </c>
      <c r="N26" s="60">
        <f>M26*(Bonds!AE16/100)*(1/(1+(Bonds!K16/100)))</f>
        <v>1.5386493845682397E-3</v>
      </c>
      <c r="O26" s="60">
        <f>-M26*Bonds!$AS$8</f>
        <v>-1.2950545285607826</v>
      </c>
      <c r="P26" s="60">
        <f t="shared" si="4"/>
        <v>-4.0953220043676559</v>
      </c>
    </row>
    <row r="27" spans="1:16">
      <c r="A27" s="192">
        <v>43115</v>
      </c>
      <c r="B27" s="7">
        <f>EXP(-'Yield curve'!B20*$B$9/100)</f>
        <v>0.93510168649246306</v>
      </c>
      <c r="C27" s="7">
        <f>EXP(-'Yield curve'!C20*$C$9/100)</f>
        <v>0.87371591168803442</v>
      </c>
      <c r="D27" s="7">
        <f>EXP(-'Yield curve'!D20*$D$9/100)</f>
        <v>0.8154623711872927</v>
      </c>
      <c r="E27" s="7">
        <f>EXP(-'Yield curve'!E20*$E$9/100)</f>
        <v>0.75896470852466413</v>
      </c>
      <c r="F27" s="7">
        <f>EXP(-'Yield curve'!F20*$F$9/100)</f>
        <v>0.7050405218642668</v>
      </c>
      <c r="G27" s="7">
        <f>EXP(-'Yield curve'!G20*$G$9/100)</f>
        <v>0.65331230641648641</v>
      </c>
      <c r="H27" s="7">
        <f>EXP(-'Yield curve'!H20*$H$9/100)</f>
        <v>0.60410938285586468</v>
      </c>
      <c r="I27" s="7">
        <f>EXP(-'Yield curve'!I20*$I$9/100)</f>
        <v>0.55781197634859891</v>
      </c>
      <c r="J27" s="7">
        <f>EXP(-'Yield curve'!J20*$J$9/100)</f>
        <v>0.51406785943194644</v>
      </c>
      <c r="K27" s="60">
        <f>EXP(-'Yield curve'!K20*$K$9/100)</f>
        <v>0.47283915555577949</v>
      </c>
      <c r="L27" s="60">
        <f t="shared" si="2"/>
        <v>71.400406136856844</v>
      </c>
      <c r="M27" s="60">
        <f t="shared" si="3"/>
        <v>8.272159871565556</v>
      </c>
      <c r="N27" s="60">
        <f>M27*(Bonds!AE17/100)*(1/(1+(Bonds!K17/100)))</f>
        <v>-2.3087244966690985E-3</v>
      </c>
      <c r="O27" s="60">
        <f>-M27*Bonds!$AS$8</f>
        <v>-1.2952346091671316</v>
      </c>
      <c r="P27" s="60">
        <f t="shared" si="4"/>
        <v>-4.0958914692461423</v>
      </c>
    </row>
    <row r="28" spans="1:16">
      <c r="A28" s="192">
        <v>43112</v>
      </c>
      <c r="B28" s="7">
        <f>EXP(-'Yield curve'!B21*$B$9/100)</f>
        <v>0.93547580198517033</v>
      </c>
      <c r="C28" s="7">
        <f>EXP(-'Yield curve'!C21*$C$9/100)</f>
        <v>0.87371591168803442</v>
      </c>
      <c r="D28" s="7">
        <f>EXP(-'Yield curve'!D21*$D$9/100)</f>
        <v>0.81497324051845488</v>
      </c>
      <c r="E28" s="7">
        <f>EXP(-'Yield curve'!E21*$E$9/100)</f>
        <v>0.75850946628587823</v>
      </c>
      <c r="F28" s="7">
        <f>EXP(-'Yield curve'!F21*$F$9/100)</f>
        <v>0.70468808971871344</v>
      </c>
      <c r="G28" s="7">
        <f>EXP(-'Yield curve'!G21*$G$9/100)</f>
        <v>0.65292043660533594</v>
      </c>
      <c r="H28" s="7">
        <f>EXP(-'Yield curve'!H21*$H$9/100)</f>
        <v>0.60368665426013546</v>
      </c>
      <c r="I28" s="7">
        <f>EXP(-'Yield curve'!I21*$I$9/100)</f>
        <v>0.55706872265937202</v>
      </c>
      <c r="J28" s="7">
        <f>EXP(-'Yield curve'!J21*$J$9/100)</f>
        <v>0.51298944965372217</v>
      </c>
      <c r="K28" s="60">
        <f>EXP(-'Yield curve'!K21*$K$9/100)</f>
        <v>0.47142276373913095</v>
      </c>
      <c r="L28" s="60">
        <f t="shared" si="2"/>
        <v>71.241353253811923</v>
      </c>
      <c r="M28" s="60">
        <f t="shared" si="3"/>
        <v>8.268791193230296</v>
      </c>
      <c r="N28" s="60">
        <f>M28*(Bonds!AE18/100)*(1/(1+(Bonds!K18/100)))</f>
        <v>-3.076187199862464E-3</v>
      </c>
      <c r="O28" s="60">
        <f>-M28*Bonds!$AS$8</f>
        <v>-1.2947071497327489</v>
      </c>
      <c r="P28" s="60">
        <f t="shared" si="4"/>
        <v>-4.0942234960601489</v>
      </c>
    </row>
    <row r="29" spans="1:16">
      <c r="A29" s="193">
        <v>43111</v>
      </c>
      <c r="B29" s="7">
        <f>EXP(-'Yield curve'!B22*$B$9/100)</f>
        <v>0.93556935424290377</v>
      </c>
      <c r="C29" s="7">
        <f>EXP(-'Yield curve'!C22*$C$9/100)</f>
        <v>0.87266808141791052</v>
      </c>
      <c r="D29" s="7">
        <f>EXP(-'Yield curve'!D22*$D$9/100)</f>
        <v>0.8135076081503736</v>
      </c>
      <c r="E29" s="7">
        <f>EXP(-'Yield curve'!E22*$E$9/100)</f>
        <v>0.75653990321504738</v>
      </c>
      <c r="F29" s="7">
        <f>EXP(-'Yield curve'!F22*$F$9/100)</f>
        <v>0.70222599258806684</v>
      </c>
      <c r="G29" s="7">
        <f>EXP(-'Yield curve'!G22*$G$9/100)</f>
        <v>0.65018392147604109</v>
      </c>
      <c r="H29" s="7">
        <f>EXP(-'Yield curve'!H22*$H$9/100)</f>
        <v>0.60073582508984302</v>
      </c>
      <c r="I29" s="7">
        <f>EXP(-'Yield curve'!I22*$I$9/100)</f>
        <v>0.554401199966711</v>
      </c>
      <c r="J29" s="7">
        <f>EXP(-'Yield curve'!J22*$J$9/100)</f>
        <v>0.51068618336618787</v>
      </c>
      <c r="K29" s="60">
        <f>EXP(-'Yield curve'!K22*$K$9/100)</f>
        <v>0.46954083904279931</v>
      </c>
      <c r="L29" s="60">
        <f t="shared" si="2"/>
        <v>70.985290084225525</v>
      </c>
      <c r="M29" s="60">
        <f t="shared" si="3"/>
        <v>8.2659663553469898</v>
      </c>
      <c r="N29" s="60">
        <f>M29*(Bonds!AE19/100)*(1/(1+(Bonds!K19/100)))</f>
        <v>0</v>
      </c>
      <c r="O29" s="60">
        <f>-M29*Bonds!$AS$8</f>
        <v>-1.2942648435093982</v>
      </c>
      <c r="P29" s="60">
        <f t="shared" si="4"/>
        <v>-4.0928248009710932</v>
      </c>
    </row>
    <row r="30" spans="1:16">
      <c r="A30" s="193">
        <v>43110</v>
      </c>
      <c r="B30" s="7">
        <f>EXP(-'Yield curve'!B23*$B$9/100)</f>
        <v>0.93631810918834268</v>
      </c>
      <c r="C30" s="7">
        <f>EXP(-'Yield curve'!C23*$C$9/100)</f>
        <v>0.87371591168803442</v>
      </c>
      <c r="D30" s="7">
        <f>EXP(-'Yield curve'!D23*$D$9/100)</f>
        <v>0.81448440323999249</v>
      </c>
      <c r="E30" s="7">
        <f>EXP(-'Yield curve'!E23*$E$9/100)</f>
        <v>0.75759980083476564</v>
      </c>
      <c r="F30" s="7">
        <f>EXP(-'Yield curve'!F23*$F$9/100)</f>
        <v>0.70328012197634093</v>
      </c>
      <c r="G30" s="7">
        <f>EXP(-'Yield curve'!G23*$G$9/100)</f>
        <v>0.65115992918103249</v>
      </c>
      <c r="H30" s="7">
        <f>EXP(-'Yield curve'!H23*$H$9/100)</f>
        <v>0.6015774442409102</v>
      </c>
      <c r="I30" s="7">
        <f>EXP(-'Yield curve'!I23*$I$9/100)</f>
        <v>0.55499287675152764</v>
      </c>
      <c r="J30" s="7">
        <f>EXP(-'Yield curve'!J23*$J$9/100)</f>
        <v>0.51099268701810807</v>
      </c>
      <c r="K30" s="60">
        <f>EXP(-'Yield curve'!K23*$K$9/100)</f>
        <v>0.46954083904279931</v>
      </c>
      <c r="L30" s="60">
        <f t="shared" si="2"/>
        <v>71.011901335346423</v>
      </c>
      <c r="M30" s="60">
        <f t="shared" si="3"/>
        <v>8.2645703579867345</v>
      </c>
      <c r="N30" s="60">
        <f>M30*(Bonds!AE20/100)*(1/(1+(Bonds!K20/100)))</f>
        <v>7.6836838582991409E-4</v>
      </c>
      <c r="O30" s="60">
        <f>-M30*Bonds!$AS$8</f>
        <v>-1.2940462616488706</v>
      </c>
      <c r="P30" s="60">
        <f t="shared" si="4"/>
        <v>-4.0921335844366293</v>
      </c>
    </row>
    <row r="31" spans="1:16">
      <c r="A31" s="193">
        <v>43109</v>
      </c>
      <c r="B31" s="7">
        <f>EXP(-'Yield curve'!B24*$B$9/100)</f>
        <v>0.93706746337740343</v>
      </c>
      <c r="C31" s="7">
        <f>EXP(-'Yield curve'!C24*$C$9/100)</f>
        <v>0.87493997060571049</v>
      </c>
      <c r="D31" s="7">
        <f>EXP(-'Yield curve'!D24*$D$9/100)</f>
        <v>0.8154623711872927</v>
      </c>
      <c r="E31" s="7">
        <f>EXP(-'Yield curve'!E24*$E$9/100)</f>
        <v>0.75835777956179906</v>
      </c>
      <c r="F31" s="7">
        <f>EXP(-'Yield curve'!F24*$F$9/100)</f>
        <v>0.7036318499619979</v>
      </c>
      <c r="G31" s="7">
        <f>EXP(-'Yield curve'!G24*$G$9/100)</f>
        <v>0.65135530646491413</v>
      </c>
      <c r="H31" s="7">
        <f>EXP(-'Yield curve'!H24*$H$9/100)</f>
        <v>0.6015774442409102</v>
      </c>
      <c r="I31" s="7">
        <f>EXP(-'Yield curve'!I24*$I$9/100)</f>
        <v>0.55514089458682891</v>
      </c>
      <c r="J31" s="7">
        <f>EXP(-'Yield curve'!J24*$J$9/100)</f>
        <v>0.51129937462740105</v>
      </c>
      <c r="K31" s="60">
        <f>EXP(-'Yield curve'!K24*$K$9/100)</f>
        <v>0.47001061473053796</v>
      </c>
      <c r="L31" s="60">
        <f t="shared" si="2"/>
        <v>71.07701221576059</v>
      </c>
      <c r="M31" s="60">
        <f t="shared" si="3"/>
        <v>8.2646300006746607</v>
      </c>
      <c r="N31" s="60">
        <f>M31*(Bonds!AE21/100)*(1/(1+(Bonds!K21/100)))</f>
        <v>-3.8422268715363242E-3</v>
      </c>
      <c r="O31" s="60">
        <f>-M31*Bonds!$AS$8</f>
        <v>-1.294055600355422</v>
      </c>
      <c r="P31" s="60">
        <f t="shared" si="4"/>
        <v>-4.0921631160197318</v>
      </c>
    </row>
    <row r="32" spans="1:16">
      <c r="A32" s="193">
        <v>43105</v>
      </c>
      <c r="B32" s="7">
        <f>EXP(-'Yield curve'!B25*$B$9/100)</f>
        <v>0.93688006862482787</v>
      </c>
      <c r="C32" s="7">
        <f>EXP(-'Yield curve'!C25*$C$9/100)</f>
        <v>0.87406546795930318</v>
      </c>
      <c r="D32" s="7">
        <f>EXP(-'Yield curve'!D25*$D$9/100)</f>
        <v>0.8135076081503736</v>
      </c>
      <c r="E32" s="7">
        <f>EXP(-'Yield curve'!E25*$E$9/100)</f>
        <v>0.75593491332069918</v>
      </c>
      <c r="F32" s="7">
        <f>EXP(-'Yield curve'!F25*$F$9/100)</f>
        <v>0.70082294411904256</v>
      </c>
      <c r="G32" s="7">
        <f>EXP(-'Yield curve'!G25*$G$9/100)</f>
        <v>0.64881996789345608</v>
      </c>
      <c r="H32" s="7">
        <f>EXP(-'Yield curve'!H25*$H$9/100)</f>
        <v>0.59947560355289964</v>
      </c>
      <c r="I32" s="7">
        <f>EXP(-'Yield curve'!I25*$I$9/100)</f>
        <v>0.55292476622005216</v>
      </c>
      <c r="J32" s="7">
        <f>EXP(-'Yield curve'!J25*$J$9/100)</f>
        <v>0.50900369659111477</v>
      </c>
      <c r="K32" s="60">
        <f>EXP(-'Yield curve'!K25*$K$9/100)</f>
        <v>0.46766642700990924</v>
      </c>
      <c r="L32" s="60">
        <f t="shared" si="2"/>
        <v>70.773497823036791</v>
      </c>
      <c r="M32" s="60">
        <f t="shared" si="3"/>
        <v>8.2608534290161462</v>
      </c>
      <c r="N32" s="60">
        <f>M32*(Bonds!AE22/100)*(1/(1+(Bonds!K22/100)))</f>
        <v>1.5354746150587303E-3</v>
      </c>
      <c r="O32" s="60">
        <f>-M32*Bonds!$AS$8</f>
        <v>-1.2934642739797166</v>
      </c>
      <c r="P32" s="60">
        <f t="shared" si="4"/>
        <v>-4.0902931778319704</v>
      </c>
    </row>
    <row r="33" spans="1:16">
      <c r="A33" s="193">
        <v>43104</v>
      </c>
      <c r="B33" s="7">
        <f>EXP(-'Yield curve'!B26*$B$9/100)</f>
        <v>0.93847411930066404</v>
      </c>
      <c r="C33" s="7">
        <f>EXP(-'Yield curve'!C26*$C$9/100)</f>
        <v>0.87371591168803442</v>
      </c>
      <c r="D33" s="7">
        <f>EXP(-'Yield curve'!D26*$D$9/100)</f>
        <v>0.81326359247211033</v>
      </c>
      <c r="E33" s="7">
        <f>EXP(-'Yield curve'!E26*$E$9/100)</f>
        <v>0.75608611542306958</v>
      </c>
      <c r="F33" s="7">
        <f>EXP(-'Yield curve'!F26*$F$9/100)</f>
        <v>0.70152411759146671</v>
      </c>
      <c r="G33" s="7">
        <f>EXP(-'Yield curve'!G26*$G$9/100)</f>
        <v>0.64959901919222129</v>
      </c>
      <c r="H33" s="7">
        <f>EXP(-'Yield curve'!H26*$H$9/100)</f>
        <v>0.60031545715822132</v>
      </c>
      <c r="I33" s="7">
        <f>EXP(-'Yield curve'!I26*$I$9/100)</f>
        <v>0.55381015396731936</v>
      </c>
      <c r="J33" s="7">
        <f>EXP(-'Yield curve'!J26*$J$9/100)</f>
        <v>0.5099207283259416</v>
      </c>
      <c r="K33" s="60">
        <f>EXP(-'Yield curve'!K26*$K$9/100)</f>
        <v>0.46860269582065023</v>
      </c>
      <c r="L33" s="60">
        <f t="shared" si="2"/>
        <v>70.888861270353971</v>
      </c>
      <c r="M33" s="60">
        <f t="shared" si="3"/>
        <v>8.2625689174413335</v>
      </c>
      <c r="N33" s="60">
        <f>M33*(Bonds!AE23/100)*(1/(1+(Bonds!K23/100)))</f>
        <v>-3.8401974890506156E-3</v>
      </c>
      <c r="O33" s="60">
        <f>-M33*Bonds!$AS$8</f>
        <v>-1.2937328809716542</v>
      </c>
      <c r="P33" s="60">
        <f t="shared" si="4"/>
        <v>-4.0911425877219392</v>
      </c>
    </row>
    <row r="34" spans="1:16">
      <c r="A34" s="193">
        <v>43103</v>
      </c>
      <c r="B34" s="7">
        <f>EXP(-'Yield curve'!B27*$B$9/100)</f>
        <v>0.93716117480923466</v>
      </c>
      <c r="C34" s="7">
        <f>EXP(-'Yield curve'!C27*$C$9/100)</f>
        <v>0.87301721847323355</v>
      </c>
      <c r="D34" s="7">
        <f>EXP(-'Yield curve'!D27*$D$9/100)</f>
        <v>0.81228826147678079</v>
      </c>
      <c r="E34" s="7">
        <f>EXP(-'Yield curve'!E27*$E$9/100)</f>
        <v>0.75457545435684326</v>
      </c>
      <c r="F34" s="7">
        <f>EXP(-'Yield curve'!F27*$F$9/100)</f>
        <v>0.69942269894272913</v>
      </c>
      <c r="G34" s="7">
        <f>EXP(-'Yield curve'!G27*$G$9/100)</f>
        <v>0.64726466707803465</v>
      </c>
      <c r="H34" s="7">
        <f>EXP(-'Yield curve'!H27*$H$9/100)</f>
        <v>0.59779941961557048</v>
      </c>
      <c r="I34" s="7">
        <f>EXP(-'Yield curve'!I27*$I$9/100)</f>
        <v>0.55130523005345167</v>
      </c>
      <c r="J34" s="7">
        <f>EXP(-'Yield curve'!J27*$J$9/100)</f>
        <v>0.50747897372917627</v>
      </c>
      <c r="K34" s="60">
        <f>EXP(-'Yield curve'!K27*$K$9/100)</f>
        <v>0.46626553012487953</v>
      </c>
      <c r="L34" s="60">
        <f t="shared" si="2"/>
        <v>70.589578212797733</v>
      </c>
      <c r="M34" s="60">
        <f t="shared" si="3"/>
        <v>8.2585812427462528</v>
      </c>
      <c r="N34" s="60">
        <f>M34*(Bonds!AE24/100)*(1/(1+(Bonds!K24/100)))</f>
        <v>-7.6731220317254251E-4</v>
      </c>
      <c r="O34" s="60">
        <f>-M34*Bonds!$AS$8</f>
        <v>-1.2931085005975609</v>
      </c>
      <c r="P34" s="60">
        <f t="shared" si="4"/>
        <v>-4.0891681236134962</v>
      </c>
    </row>
    <row r="35" spans="1:16">
      <c r="A35" s="192">
        <v>43098</v>
      </c>
      <c r="B35" s="7">
        <f>EXP(-'Yield curve'!B28*$B$9/100)</f>
        <v>0.9359436568401297</v>
      </c>
      <c r="C35" s="7">
        <f>EXP(-'Yield curve'!C28*$C$9/100)</f>
        <v>0.87214463761790306</v>
      </c>
      <c r="D35" s="7">
        <f>EXP(-'Yield curve'!D28*$D$9/100)</f>
        <v>0.81107074245211885</v>
      </c>
      <c r="E35" s="7">
        <f>EXP(-'Yield curve'!E28*$E$9/100)</f>
        <v>0.75336909897153637</v>
      </c>
      <c r="F35" s="7">
        <f>EXP(-'Yield curve'!F28*$F$9/100)</f>
        <v>0.69837435135157355</v>
      </c>
      <c r="G35" s="7">
        <f>EXP(-'Yield curve'!G28*$G$9/100)</f>
        <v>0.64648841532174495</v>
      </c>
      <c r="H35" s="7">
        <f>EXP(-'Yield curve'!H28*$H$9/100)</f>
        <v>0.59738110644852915</v>
      </c>
      <c r="I35" s="7">
        <f>EXP(-'Yield curve'!I28*$I$9/100)</f>
        <v>0.5508643622400472</v>
      </c>
      <c r="J35" s="7">
        <f>EXP(-'Yield curve'!J28*$J$9/100)</f>
        <v>0.50702244812015962</v>
      </c>
      <c r="K35" s="60">
        <f>EXP(-'Yield curve'!K28*$K$9/100)</f>
        <v>0.46579949764982831</v>
      </c>
      <c r="L35" s="60">
        <f t="shared" si="2"/>
        <v>70.514553874530336</v>
      </c>
      <c r="M35" s="60">
        <f t="shared" si="3"/>
        <v>8.2589441150593998</v>
      </c>
      <c r="N35" s="60">
        <f>M35*(Bonds!AE25/100)*(1/(1+(Bonds!K25/100)))</f>
        <v>-1.5345492595800058E-3</v>
      </c>
      <c r="O35" s="60">
        <f>-M35*Bonds!$AS$8</f>
        <v>-1.2931653182589689</v>
      </c>
      <c r="P35" s="60">
        <f t="shared" si="4"/>
        <v>-4.0893477968348702</v>
      </c>
    </row>
    <row r="36" spans="1:16">
      <c r="A36" s="192">
        <v>43097</v>
      </c>
      <c r="B36" s="7">
        <f>EXP(-'Yield curve'!B29*$B$9/100)</f>
        <v>0.93678638530220959</v>
      </c>
      <c r="C36" s="7">
        <f>EXP(-'Yield curve'!C29*$C$9/100)</f>
        <v>0.87266808141791052</v>
      </c>
      <c r="D36" s="7">
        <f>EXP(-'Yield curve'!D29*$D$9/100)</f>
        <v>0.8120446115476545</v>
      </c>
      <c r="E36" s="7">
        <f>EXP(-'Yield curve'!E29*$E$9/100)</f>
        <v>0.75457545435684326</v>
      </c>
      <c r="F36" s="7">
        <f>EXP(-'Yield curve'!F29*$F$9/100)</f>
        <v>0.69977249773461103</v>
      </c>
      <c r="G36" s="7">
        <f>EXP(-'Yield curve'!G29*$G$9/100)</f>
        <v>0.64745887560798099</v>
      </c>
      <c r="H36" s="7">
        <f>EXP(-'Yield curve'!H29*$H$9/100)</f>
        <v>0.59779941961557048</v>
      </c>
      <c r="I36" s="7">
        <f>EXP(-'Yield curve'!I29*$I$9/100)</f>
        <v>0.5508643622400472</v>
      </c>
      <c r="J36" s="7">
        <f>EXP(-'Yield curve'!J29*$J$9/100)</f>
        <v>0.50656633319935351</v>
      </c>
      <c r="K36" s="60">
        <f>EXP(-'Yield curve'!K29*$K$9/100)</f>
        <v>0.46486882963276832</v>
      </c>
      <c r="L36" s="60">
        <f t="shared" si="2"/>
        <v>70.438799940569155</v>
      </c>
      <c r="M36" s="60">
        <f t="shared" si="3"/>
        <v>8.2552084274357913</v>
      </c>
      <c r="N36" s="60">
        <f>M36*(Bonds!AE26/100)*(1/(1+(Bonds!K26/100)))</f>
        <v>7.6678510379301647E-4</v>
      </c>
      <c r="O36" s="60">
        <f>-M36*Bonds!$AS$8</f>
        <v>-1.292580393405695</v>
      </c>
      <c r="P36" s="60">
        <f t="shared" si="4"/>
        <v>-4.0874981020384844</v>
      </c>
    </row>
    <row r="37" spans="1:16">
      <c r="A37" s="192">
        <v>43096</v>
      </c>
      <c r="B37" s="7">
        <f>EXP(-'Yield curve'!B30*$B$9/100)</f>
        <v>0.93519520133677658</v>
      </c>
      <c r="C37" s="7">
        <f>EXP(-'Yield curve'!C30*$C$9/100)</f>
        <v>0.87144720091968464</v>
      </c>
      <c r="D37" s="7">
        <f>EXP(-'Yield curve'!D30*$D$9/100)</f>
        <v>0.81107074245211885</v>
      </c>
      <c r="E37" s="7">
        <f>EXP(-'Yield curve'!E30*$E$9/100)</f>
        <v>0.75351978785971718</v>
      </c>
      <c r="F37" s="7">
        <f>EXP(-'Yield curve'!F30*$F$9/100)</f>
        <v>0.6987236258385946</v>
      </c>
      <c r="G37" s="7">
        <f>EXP(-'Yield curve'!G30*$G$9/100)</f>
        <v>0.64648841532174495</v>
      </c>
      <c r="H37" s="7">
        <f>EXP(-'Yield curve'!H30*$H$9/100)</f>
        <v>0.59696308599824188</v>
      </c>
      <c r="I37" s="7">
        <f>EXP(-'Yield curve'!I30*$I$9/100)</f>
        <v>0.55042384697985336</v>
      </c>
      <c r="J37" s="7">
        <f>EXP(-'Yield curve'!J30*$J$9/100)</f>
        <v>0.50656633319935351</v>
      </c>
      <c r="K37" s="60">
        <f>EXP(-'Yield curve'!K30*$K$9/100)</f>
        <v>0.46533393097431341</v>
      </c>
      <c r="L37" s="60">
        <f t="shared" si="2"/>
        <v>70.45845569551274</v>
      </c>
      <c r="M37" s="60">
        <f t="shared" si="3"/>
        <v>8.2581667344786158</v>
      </c>
      <c r="N37" s="60">
        <f>M37*(Bonds!AE27/100)*(1/(1+(Bonds!K27/100)))</f>
        <v>1.5342622822998246E-3</v>
      </c>
      <c r="O37" s="60">
        <f>-M37*Bonds!$AS$8</f>
        <v>-1.2930435979043871</v>
      </c>
      <c r="P37" s="60">
        <f t="shared" si="4"/>
        <v>-4.0889628832767881</v>
      </c>
    </row>
    <row r="38" spans="1:16">
      <c r="A38" s="192">
        <v>43095</v>
      </c>
      <c r="B38" s="7">
        <f>EXP(-'Yield curve'!B31*$B$9/100)</f>
        <v>0.93444734435838417</v>
      </c>
      <c r="C38" s="7">
        <f>EXP(-'Yield curve'!C31*$C$9/100)</f>
        <v>0.87127292890728281</v>
      </c>
      <c r="D38" s="7">
        <f>EXP(-'Yield curve'!D31*$D$9/100)</f>
        <v>0.81058424597018708</v>
      </c>
      <c r="E38" s="7">
        <f>EXP(-'Yield curve'!E31*$E$9/100)</f>
        <v>0.75336909897153637</v>
      </c>
      <c r="F38" s="7">
        <f>EXP(-'Yield curve'!F31*$F$9/100)</f>
        <v>0.69907307500652571</v>
      </c>
      <c r="G38" s="7">
        <f>EXP(-'Yield curve'!G31*$G$9/100)</f>
        <v>0.64726466707803465</v>
      </c>
      <c r="H38" s="7">
        <f>EXP(-'Yield curve'!H31*$H$9/100)</f>
        <v>0.59821802570433935</v>
      </c>
      <c r="I38" s="7">
        <f>EXP(-'Yield curve'!I31*$I$9/100)</f>
        <v>0.55159933793127613</v>
      </c>
      <c r="J38" s="7">
        <f>EXP(-'Yield curve'!J31*$J$9/100)</f>
        <v>0.50763124026013273</v>
      </c>
      <c r="K38" s="60">
        <f>EXP(-'Yield curve'!K31*$K$9/100)</f>
        <v>0.46626553012487953</v>
      </c>
      <c r="L38" s="60">
        <f t="shared" si="2"/>
        <v>70.565592242581985</v>
      </c>
      <c r="M38" s="60">
        <f t="shared" si="3"/>
        <v>8.2608311970583976</v>
      </c>
      <c r="N38" s="60">
        <f>M38*(Bonds!AE28/100)*(1/(1+(Bonds!K28/100)))</f>
        <v>7.6752124844915173E-4</v>
      </c>
      <c r="O38" s="60">
        <f>-M38*Bonds!$AS$8</f>
        <v>-1.2934607929540169</v>
      </c>
      <c r="P38" s="60">
        <f t="shared" si="4"/>
        <v>-4.0902821698621654</v>
      </c>
    </row>
    <row r="39" spans="1:16">
      <c r="A39" s="192">
        <v>43094</v>
      </c>
      <c r="B39" s="7">
        <f>EXP(-'Yield curve'!B32*$B$9/100)</f>
        <v>0.9346342525174488</v>
      </c>
      <c r="C39" s="7">
        <f>EXP(-'Yield curve'!C32*$C$9/100)</f>
        <v>0.87109869174579835</v>
      </c>
      <c r="D39" s="7">
        <f>EXP(-'Yield curve'!D32*$D$9/100)</f>
        <v>0.81034110716903973</v>
      </c>
      <c r="E39" s="7">
        <f>EXP(-'Yield curve'!E32*$E$9/100)</f>
        <v>0.75306781159344061</v>
      </c>
      <c r="F39" s="7">
        <f>EXP(-'Yield curve'!F32*$F$9/100)</f>
        <v>0.6987236258385946</v>
      </c>
      <c r="G39" s="7">
        <f>EXP(-'Yield curve'!G32*$G$9/100)</f>
        <v>0.64707051680190875</v>
      </c>
      <c r="H39" s="7">
        <f>EXP(-'Yield curve'!H32*$H$9/100)</f>
        <v>0.59821802570433935</v>
      </c>
      <c r="I39" s="7">
        <f>EXP(-'Yield curve'!I32*$I$9/100)</f>
        <v>0.55174645070222217</v>
      </c>
      <c r="J39" s="7">
        <f>EXP(-'Yield curve'!J32*$J$9/100)</f>
        <v>0.50793591039618946</v>
      </c>
      <c r="K39" s="60">
        <f>EXP(-'Yield curve'!K32*$K$9/100)</f>
        <v>0.46673202886549986</v>
      </c>
      <c r="L39" s="60">
        <f t="shared" si="2"/>
        <v>70.611692361220676</v>
      </c>
      <c r="M39" s="60">
        <f t="shared" si="3"/>
        <v>8.262221734282134</v>
      </c>
      <c r="N39" s="60">
        <f>M39*(Bonds!AE29/100)*(1/(1+(Bonds!K29/100)))</f>
        <v>-7.6772177423173739E-4</v>
      </c>
      <c r="O39" s="60">
        <f>-M39*Bonds!$AS$8</f>
        <v>-1.2936785198796907</v>
      </c>
      <c r="P39" s="60">
        <f t="shared" si="4"/>
        <v>-4.0909706828552412</v>
      </c>
    </row>
    <row r="40" spans="1:16">
      <c r="A40" s="192">
        <v>43091</v>
      </c>
      <c r="B40" s="7">
        <f>EXP(-'Yield curve'!B33*$B$9/100)</f>
        <v>0.93398023747265779</v>
      </c>
      <c r="C40" s="7">
        <f>EXP(-'Yield curve'!C33*$C$9/100)</f>
        <v>0.87092448942826162</v>
      </c>
      <c r="D40" s="7">
        <f>EXP(-'Yield curve'!D33*$D$9/100)</f>
        <v>0.81082745772391718</v>
      </c>
      <c r="E40" s="7">
        <f>EXP(-'Yield curve'!E33*$E$9/100)</f>
        <v>0.75367050688868975</v>
      </c>
      <c r="F40" s="7">
        <f>EXP(-'Yield curve'!F33*$F$9/100)</f>
        <v>0.69942269894272913</v>
      </c>
      <c r="G40" s="7">
        <f>EXP(-'Yield curve'!G33*$G$9/100)</f>
        <v>0.64745887560798099</v>
      </c>
      <c r="H40" s="7">
        <f>EXP(-'Yield curve'!H33*$H$9/100)</f>
        <v>0.59821802570433935</v>
      </c>
      <c r="I40" s="7">
        <f>EXP(-'Yield curve'!I33*$I$9/100)</f>
        <v>0.55159933793127613</v>
      </c>
      <c r="J40" s="7">
        <f>EXP(-'Yield curve'!J33*$J$9/100)</f>
        <v>0.50763124026013273</v>
      </c>
      <c r="K40" s="60">
        <f>EXP(-'Yield curve'!K33*$K$9/100)</f>
        <v>0.46626553012487953</v>
      </c>
      <c r="L40" s="60">
        <f t="shared" si="2"/>
        <v>70.566547412784985</v>
      </c>
      <c r="M40" s="60">
        <f t="shared" si="3"/>
        <v>8.2609021340984778</v>
      </c>
      <c r="N40" s="60">
        <f>M40*(Bonds!AE30/100)*(1/(1+(Bonds!K30/100)))</f>
        <v>2.302583517819905E-3</v>
      </c>
      <c r="O40" s="60">
        <f>-M40*Bonds!$AS$8</f>
        <v>-1.2934719001026709</v>
      </c>
      <c r="P40" s="60">
        <f t="shared" si="4"/>
        <v>-4.0903172937502221</v>
      </c>
    </row>
    <row r="41" spans="1:16">
      <c r="A41" s="192">
        <v>43090</v>
      </c>
      <c r="B41" s="7">
        <f>EXP(-'Yield curve'!B34*$B$9/100)</f>
        <v>0.9335133640819957</v>
      </c>
      <c r="C41" s="7">
        <f>EXP(-'Yield curve'!C34*$C$9/100)</f>
        <v>0.87022802845825153</v>
      </c>
      <c r="D41" s="7">
        <f>EXP(-'Yield curve'!D34*$D$9/100)</f>
        <v>0.81034110716903973</v>
      </c>
      <c r="E41" s="7">
        <f>EXP(-'Yield curve'!E34*$E$9/100)</f>
        <v>0.75321844021811968</v>
      </c>
      <c r="F41" s="7">
        <f>EXP(-'Yield curve'!F34*$F$9/100)</f>
        <v>0.69907307500652571</v>
      </c>
      <c r="G41" s="7">
        <f>EXP(-'Yield curve'!G34*$G$9/100)</f>
        <v>0.64745887560798099</v>
      </c>
      <c r="H41" s="7">
        <f>EXP(-'Yield curve'!H34*$H$9/100)</f>
        <v>0.5986369249199528</v>
      </c>
      <c r="I41" s="7">
        <f>EXP(-'Yield curve'!I34*$I$9/100)</f>
        <v>0.55233529424369554</v>
      </c>
      <c r="J41" s="7">
        <f>EXP(-'Yield curve'!J34*$J$9/100)</f>
        <v>0.5086983859755041</v>
      </c>
      <c r="K41" s="60">
        <f>EXP(-'Yield curve'!K34*$K$9/100)</f>
        <v>0.46766642700990924</v>
      </c>
      <c r="L41" s="60">
        <f t="shared" si="2"/>
        <v>70.710737430409338</v>
      </c>
      <c r="M41" s="60">
        <f t="shared" si="3"/>
        <v>8.2651336022372561</v>
      </c>
      <c r="N41" s="60">
        <f>M41*(Bonds!AE31/100)*(1/(1+(Bonds!K31/100)))</f>
        <v>7.6813509314470991E-4</v>
      </c>
      <c r="O41" s="60">
        <f>-M41*Bonds!$AS$8</f>
        <v>-1.2941344530593386</v>
      </c>
      <c r="P41" s="60">
        <f t="shared" si="4"/>
        <v>-4.0924124701637705</v>
      </c>
    </row>
    <row r="42" spans="1:16">
      <c r="A42" s="192">
        <v>43089</v>
      </c>
      <c r="B42" s="7">
        <f>EXP(-'Yield curve'!B35*$B$9/100)</f>
        <v>0.9329534240623506</v>
      </c>
      <c r="C42" s="7">
        <f>EXP(-'Yield curve'!C35*$C$9/100)</f>
        <v>0.86918438113773167</v>
      </c>
      <c r="D42" s="7">
        <f>EXP(-'Yield curve'!D35*$D$9/100)</f>
        <v>0.80912650668638575</v>
      </c>
      <c r="E42" s="7">
        <f>EXP(-'Yield curve'!E35*$E$9/100)</f>
        <v>0.75231512019027302</v>
      </c>
      <c r="F42" s="7">
        <f>EXP(-'Yield curve'!F35*$F$9/100)</f>
        <v>0.6987236258385946</v>
      </c>
      <c r="G42" s="7">
        <f>EXP(-'Yield curve'!G35*$G$9/100)</f>
        <v>0.64745887560798099</v>
      </c>
      <c r="H42" s="7">
        <f>EXP(-'Yield curve'!H35*$H$9/100)</f>
        <v>0.5990561174676714</v>
      </c>
      <c r="I42" s="7">
        <f>EXP(-'Yield curve'!I35*$I$9/100)</f>
        <v>0.55277733927352668</v>
      </c>
      <c r="J42" s="7">
        <f>EXP(-'Yield curve'!J35*$J$9/100)</f>
        <v>0.50915642060754918</v>
      </c>
      <c r="K42" s="60">
        <f>EXP(-'Yield curve'!K35*$K$9/100)</f>
        <v>0.46813432734809651</v>
      </c>
      <c r="L42" s="60">
        <f t="shared" si="2"/>
        <v>70.749534218580209</v>
      </c>
      <c r="M42" s="60">
        <f t="shared" si="3"/>
        <v>8.2673938477098936</v>
      </c>
      <c r="N42" s="60">
        <f>M42*(Bonds!AE32/100)*(1/(1+(Bonds!K32/100)))</f>
        <v>-3.0736662692480341E-3</v>
      </c>
      <c r="O42" s="60">
        <f>-M42*Bonds!$AS$8</f>
        <v>-1.2944883567805949</v>
      </c>
      <c r="P42" s="60">
        <f t="shared" si="4"/>
        <v>-4.09353161199535</v>
      </c>
    </row>
    <row r="43" spans="1:16">
      <c r="A43" s="192">
        <v>43088</v>
      </c>
      <c r="B43" s="7">
        <f>EXP(-'Yield curve'!B36*$B$9/100)</f>
        <v>0.93276685203536269</v>
      </c>
      <c r="C43" s="7">
        <f>EXP(-'Yield curve'!C36*$C$9/100)</f>
        <v>0.86883677691075667</v>
      </c>
      <c r="D43" s="7">
        <f>EXP(-'Yield curve'!D36*$D$9/100)</f>
        <v>0.80839862042831645</v>
      </c>
      <c r="E43" s="7">
        <f>EXP(-'Yield curve'!E36*$E$9/100)</f>
        <v>0.75111237844794732</v>
      </c>
      <c r="F43" s="7">
        <f>EXP(-'Yield curve'!F36*$F$9/100)</f>
        <v>0.69697899846687272</v>
      </c>
      <c r="G43" s="7">
        <f>EXP(-'Yield curve'!G36*$G$9/100)</f>
        <v>0.64551940963471621</v>
      </c>
      <c r="H43" s="7">
        <f>EXP(-'Yield curve'!H36*$H$9/100)</f>
        <v>0.59696308599824188</v>
      </c>
      <c r="I43" s="7">
        <f>EXP(-'Yield curve'!I36*$I$9/100)</f>
        <v>0.55071748466133075</v>
      </c>
      <c r="J43" s="7">
        <f>EXP(-'Yield curve'!J36*$J$9/100)</f>
        <v>0.50717457767288754</v>
      </c>
      <c r="K43" s="60">
        <f>EXP(-'Yield curve'!K36*$K$9/100)</f>
        <v>0.46626553012487953</v>
      </c>
      <c r="L43" s="60">
        <f t="shared" si="2"/>
        <v>70.513121012822552</v>
      </c>
      <c r="M43" s="60">
        <f t="shared" si="3"/>
        <v>8.2638499047038891</v>
      </c>
      <c r="N43" s="60">
        <f>M43*(Bonds!AE33/100)*(1/(1+(Bonds!K33/100)))</f>
        <v>-7.6780171928864745E-4</v>
      </c>
      <c r="O43" s="60">
        <f>-M43*Bonds!$AS$8</f>
        <v>-1.293933454831701</v>
      </c>
      <c r="P43" s="60">
        <f t="shared" si="4"/>
        <v>-4.091776857958779</v>
      </c>
    </row>
    <row r="44" spans="1:16">
      <c r="A44" s="192">
        <v>43087</v>
      </c>
      <c r="B44" s="7">
        <f>EXP(-'Yield curve'!B37*$B$9/100)</f>
        <v>0.93258031731904911</v>
      </c>
      <c r="C44" s="7">
        <f>EXP(-'Yield curve'!C37*$C$9/100)</f>
        <v>0.86883677691075667</v>
      </c>
      <c r="D44" s="7">
        <f>EXP(-'Yield curve'!D37*$D$9/100)</f>
        <v>0.80839862042831645</v>
      </c>
      <c r="E44" s="7">
        <f>EXP(-'Yield curve'!E37*$E$9/100)</f>
        <v>0.75096217099350393</v>
      </c>
      <c r="F44" s="7">
        <f>EXP(-'Yield curve'!F37*$F$9/100)</f>
        <v>0.69663059607549549</v>
      </c>
      <c r="G44" s="7">
        <f>EXP(-'Yield curve'!G37*$G$9/100)</f>
        <v>0.64474525093127566</v>
      </c>
      <c r="H44" s="7">
        <f>EXP(-'Yield curve'!H37*$H$9/100)</f>
        <v>0.5957107789003212</v>
      </c>
      <c r="I44" s="7">
        <f>EXP(-'Yield curve'!I37*$I$9/100)</f>
        <v>0.54969043756547642</v>
      </c>
      <c r="J44" s="7">
        <f>EXP(-'Yield curve'!J37*$J$9/100)</f>
        <v>0.50641438609259948</v>
      </c>
      <c r="K44" s="60">
        <f>EXP(-'Yield curve'!K37*$K$9/100)</f>
        <v>0.46579949764982831</v>
      </c>
      <c r="L44" s="60">
        <f t="shared" si="2"/>
        <v>70.449140680016015</v>
      </c>
      <c r="M44" s="60">
        <f t="shared" si="3"/>
        <v>8.262968208039247</v>
      </c>
      <c r="N44" s="60">
        <f>M44*(Bonds!AE34/100)*(1/(1+(Bonds!K34/100)))</f>
        <v>7.676484771496721E-4</v>
      </c>
      <c r="O44" s="60">
        <f>-M44*Bonds!$AS$8</f>
        <v>-1.293795400919233</v>
      </c>
      <c r="P44" s="60">
        <f t="shared" si="4"/>
        <v>-4.0913402931554828</v>
      </c>
    </row>
    <row r="45" spans="1:16">
      <c r="A45" s="192">
        <v>43084</v>
      </c>
      <c r="B45" s="7">
        <f>EXP(-'Yield curve'!B38*$B$9/100)</f>
        <v>0.93267358001383804</v>
      </c>
      <c r="C45" s="7">
        <f>EXP(-'Yield curve'!C38*$C$9/100)</f>
        <v>0.86831563120395672</v>
      </c>
      <c r="D45" s="7">
        <f>EXP(-'Yield curve'!D38*$D$9/100)</f>
        <v>0.80742912389806021</v>
      </c>
      <c r="E45" s="7">
        <f>EXP(-'Yield curve'!E38*$E$9/100)</f>
        <v>0.74976159223904126</v>
      </c>
      <c r="F45" s="7">
        <f>EXP(-'Yield curve'!F38*$F$9/100)</f>
        <v>0.6952387272161602</v>
      </c>
      <c r="G45" s="7">
        <f>EXP(-'Yield curve'!G38*$G$9/100)</f>
        <v>0.64358575334049539</v>
      </c>
      <c r="H45" s="7">
        <f>EXP(-'Yield curve'!H38*$H$9/100)</f>
        <v>0.59487736733408103</v>
      </c>
      <c r="I45" s="7">
        <f>EXP(-'Yield curve'!I38*$I$9/100)</f>
        <v>0.54925086106946641</v>
      </c>
      <c r="J45" s="7">
        <f>EXP(-'Yield curve'!J38*$J$9/100)</f>
        <v>0.50641438609259948</v>
      </c>
      <c r="K45" s="60">
        <f>EXP(-'Yield curve'!K38*$K$9/100)</f>
        <v>0.46626553012487953</v>
      </c>
      <c r="L45" s="60">
        <f t="shared" si="2"/>
        <v>70.474896946351976</v>
      </c>
      <c r="M45" s="60">
        <f t="shared" si="3"/>
        <v>8.2652069783286795</v>
      </c>
      <c r="N45" s="60">
        <f>M45*(Bonds!AE35/100)*(1/(1+(Bonds!K35/100)))</f>
        <v>-1.5358556124368428E-3</v>
      </c>
      <c r="O45" s="60">
        <f>-M45*Bonds!$AS$8</f>
        <v>-1.2941459421087009</v>
      </c>
      <c r="P45" s="60">
        <f t="shared" si="4"/>
        <v>-4.0924488017279055</v>
      </c>
    </row>
    <row r="46" spans="1:16">
      <c r="A46" s="192">
        <v>43083</v>
      </c>
      <c r="B46" s="7">
        <f>EXP(-'Yield curve'!B39*$B$9/100)</f>
        <v>0.93118249547154774</v>
      </c>
      <c r="C46" s="7">
        <f>EXP(-'Yield curve'!C39*$C$9/100)</f>
        <v>0.86623417243868561</v>
      </c>
      <c r="D46" s="7">
        <f>EXP(-'Yield curve'!D39*$D$9/100)</f>
        <v>0.80525200569570776</v>
      </c>
      <c r="E46" s="7">
        <f>EXP(-'Yield curve'!E39*$E$9/100)</f>
        <v>0.74736618983180436</v>
      </c>
      <c r="F46" s="7">
        <f>EXP(-'Yield curve'!F39*$F$9/100)</f>
        <v>0.69280964504439169</v>
      </c>
      <c r="G46" s="7">
        <f>EXP(-'Yield curve'!G39*$G$9/100)</f>
        <v>0.64127301006412929</v>
      </c>
      <c r="H46" s="7">
        <f>EXP(-'Yield curve'!H39*$H$9/100)</f>
        <v>0.59279893592510902</v>
      </c>
      <c r="I46" s="7">
        <f>EXP(-'Yield curve'!I39*$I$9/100)</f>
        <v>0.54749606748120905</v>
      </c>
      <c r="J46" s="7">
        <f>EXP(-'Yield curve'!J39*$J$9/100)</f>
        <v>0.50504891147041509</v>
      </c>
      <c r="K46" s="60">
        <f>EXP(-'Yield curve'!K39*$K$9/100)</f>
        <v>0.46533393097431341</v>
      </c>
      <c r="L46" s="60">
        <f t="shared" si="2"/>
        <v>70.315176872821937</v>
      </c>
      <c r="M46" s="60">
        <f t="shared" si="3"/>
        <v>8.2658552761504378</v>
      </c>
      <c r="N46" s="60">
        <f>M46*(Bonds!AE36/100)*(1/(1+(Bonds!K36/100)))</f>
        <v>0</v>
      </c>
      <c r="O46" s="60">
        <f>-M46*Bonds!$AS$8</f>
        <v>-1.2942474509998281</v>
      </c>
      <c r="P46" s="60">
        <f t="shared" si="4"/>
        <v>-4.092769801026626</v>
      </c>
    </row>
    <row r="47" spans="1:16">
      <c r="A47" s="192">
        <v>43082</v>
      </c>
      <c r="B47" s="7">
        <f>EXP(-'Yield curve'!B40*$B$9/100)</f>
        <v>0.93127561837716255</v>
      </c>
      <c r="C47" s="7">
        <f>EXP(-'Yield curve'!C40*$C$9/100)</f>
        <v>0.8660609429277264</v>
      </c>
      <c r="D47" s="7">
        <f>EXP(-'Yield curve'!D40*$D$9/100)</f>
        <v>0.80476899940866664</v>
      </c>
      <c r="E47" s="7">
        <f>EXP(-'Yield curve'!E40*$E$9/100)</f>
        <v>0.7469179046169182</v>
      </c>
      <c r="F47" s="7">
        <f>EXP(-'Yield curve'!F40*$F$9/100)</f>
        <v>0.69246332680864342</v>
      </c>
      <c r="G47" s="7">
        <f>EXP(-'Yield curve'!G40*$G$9/100)</f>
        <v>0.64108065701550998</v>
      </c>
      <c r="H47" s="7">
        <f>EXP(-'Yield curve'!H40*$H$9/100)</f>
        <v>0.59279893592510902</v>
      </c>
      <c r="I47" s="7">
        <f>EXP(-'Yield curve'!I40*$I$9/100)</f>
        <v>0.54749606748120905</v>
      </c>
      <c r="J47" s="7">
        <f>EXP(-'Yield curve'!J40*$J$9/100)</f>
        <v>0.50504891147041509</v>
      </c>
      <c r="K47" s="60">
        <f>EXP(-'Yield curve'!K40*$K$9/100)</f>
        <v>0.46533393097431341</v>
      </c>
      <c r="L47" s="60">
        <f t="shared" si="2"/>
        <v>70.309751629951194</v>
      </c>
      <c r="M47" s="60">
        <f t="shared" si="3"/>
        <v>8.2661754316524796</v>
      </c>
      <c r="N47" s="60">
        <f>M47*(Bonds!AE37/100)*(1/(1+(Bonds!K37/100)))</f>
        <v>0</v>
      </c>
      <c r="O47" s="60">
        <f>-M47*Bonds!$AS$8</f>
        <v>-1.2942975801671794</v>
      </c>
      <c r="P47" s="60">
        <f t="shared" si="4"/>
        <v>-4.0929283233726634</v>
      </c>
    </row>
    <row r="48" spans="1:16">
      <c r="A48" s="192">
        <v>43081</v>
      </c>
      <c r="B48" s="7">
        <f>EXP(-'Yield curve'!B41*$B$9/100)</f>
        <v>0.9310893818777578</v>
      </c>
      <c r="C48" s="7">
        <f>EXP(-'Yield curve'!C41*$C$9/100)</f>
        <v>0.86623417243868561</v>
      </c>
      <c r="D48" s="7">
        <f>EXP(-'Yield curve'!D41*$D$9/100)</f>
        <v>0.80525200569570776</v>
      </c>
      <c r="E48" s="7">
        <f>EXP(-'Yield curve'!E41*$E$9/100)</f>
        <v>0.74736618983180436</v>
      </c>
      <c r="F48" s="7">
        <f>EXP(-'Yield curve'!F41*$F$9/100)</f>
        <v>0.69280964504439169</v>
      </c>
      <c r="G48" s="7">
        <f>EXP(-'Yield curve'!G41*$G$9/100)</f>
        <v>0.64127301006412929</v>
      </c>
      <c r="H48" s="7">
        <f>EXP(-'Yield curve'!H41*$H$9/100)</f>
        <v>0.59279893592510902</v>
      </c>
      <c r="I48" s="7">
        <f>EXP(-'Yield curve'!I41*$I$9/100)</f>
        <v>0.54749606748120905</v>
      </c>
      <c r="J48" s="7">
        <f>EXP(-'Yield curve'!J41*$J$9/100)</f>
        <v>0.50504891147041509</v>
      </c>
      <c r="K48" s="60">
        <f>EXP(-'Yield curve'!K41*$K$9/100)</f>
        <v>0.46533393097431341</v>
      </c>
      <c r="L48" s="60">
        <f t="shared" si="2"/>
        <v>70.314850975243672</v>
      </c>
      <c r="M48" s="60">
        <f t="shared" si="3"/>
        <v>8.2658889521748584</v>
      </c>
      <c r="N48" s="60">
        <f>M48*(Bonds!AE38/100)*(1/(1+(Bonds!K38/100)))</f>
        <v>7.6784848603580265E-4</v>
      </c>
      <c r="O48" s="60">
        <f>-M48*Bonds!$AS$8</f>
        <v>-1.2942527239095645</v>
      </c>
      <c r="P48" s="60">
        <f t="shared" si="4"/>
        <v>-4.0927864754312893</v>
      </c>
    </row>
    <row r="49" spans="1:16">
      <c r="A49" s="192">
        <v>43080</v>
      </c>
      <c r="B49" s="7">
        <f>EXP(-'Yield curve'!B42*$B$9/100)</f>
        <v>0.9309031826219285</v>
      </c>
      <c r="C49" s="7">
        <f>EXP(-'Yield curve'!C42*$C$9/100)</f>
        <v>0.86588774805920499</v>
      </c>
      <c r="D49" s="7">
        <f>EXP(-'Yield curve'!D42*$D$9/100)</f>
        <v>0.80476899940866664</v>
      </c>
      <c r="E49" s="7">
        <f>EXP(-'Yield curve'!E42*$E$9/100)</f>
        <v>0.74676853597335713</v>
      </c>
      <c r="F49" s="7">
        <f>EXP(-'Yield curve'!F42*$F$9/100)</f>
        <v>0.69211718168873038</v>
      </c>
      <c r="G49" s="7">
        <f>EXP(-'Yield curve'!G42*$G$9/100)</f>
        <v>0.6408883616641502</v>
      </c>
      <c r="H49" s="7">
        <f>EXP(-'Yield curve'!H42*$H$9/100)</f>
        <v>0.59279893592510902</v>
      </c>
      <c r="I49" s="7">
        <f>EXP(-'Yield curve'!I42*$I$9/100)</f>
        <v>0.54764208590079466</v>
      </c>
      <c r="J49" s="7">
        <f>EXP(-'Yield curve'!J42*$J$9/100)</f>
        <v>0.50535203174428589</v>
      </c>
      <c r="K49" s="60">
        <f>EXP(-'Yield curve'!K42*$K$9/100)</f>
        <v>0.46579949764982831</v>
      </c>
      <c r="L49" s="60">
        <f t="shared" si="2"/>
        <v>70.35519272720903</v>
      </c>
      <c r="M49" s="60">
        <f t="shared" si="3"/>
        <v>8.2676702955780339</v>
      </c>
      <c r="N49" s="60">
        <f>M49*(Bonds!AE39/100)*(1/(1+(Bonds!K39/100)))</f>
        <v>0</v>
      </c>
      <c r="O49" s="60">
        <f>-M49*Bonds!$AS$8</f>
        <v>-1.2945316423132738</v>
      </c>
      <c r="P49" s="60">
        <f t="shared" si="4"/>
        <v>-4.0936684928683489</v>
      </c>
    </row>
    <row r="50" spans="1:16">
      <c r="A50" s="193">
        <v>43077</v>
      </c>
      <c r="B50" s="7">
        <f>EXP(-'Yield curve'!B43*$B$9/100)</f>
        <v>0.93099627759486181</v>
      </c>
      <c r="C50" s="7">
        <f>EXP(-'Yield curve'!C43*$C$9/100)</f>
        <v>0.8660609429277264</v>
      </c>
      <c r="D50" s="7">
        <f>EXP(-'Yield curve'!D43*$D$9/100)</f>
        <v>0.80476899940866664</v>
      </c>
      <c r="E50" s="7">
        <f>EXP(-'Yield curve'!E43*$E$9/100)</f>
        <v>0.7469179046169182</v>
      </c>
      <c r="F50" s="7">
        <f>EXP(-'Yield curve'!F43*$F$9/100)</f>
        <v>0.69246332680864342</v>
      </c>
      <c r="G50" s="7">
        <f>EXP(-'Yield curve'!G43*$G$9/100)</f>
        <v>0.64127301006412929</v>
      </c>
      <c r="H50" s="7">
        <f>EXP(-'Yield curve'!H43*$H$9/100)</f>
        <v>0.59321404044989023</v>
      </c>
      <c r="I50" s="7">
        <f>EXP(-'Yield curve'!I43*$I$9/100)</f>
        <v>0.54793423958066467</v>
      </c>
      <c r="J50" s="7">
        <f>EXP(-'Yield curve'!J43*$J$9/100)</f>
        <v>0.50550366009692482</v>
      </c>
      <c r="K50" s="60">
        <f>EXP(-'Yield curve'!K43*$K$9/100)</f>
        <v>0.46579949764982831</v>
      </c>
      <c r="L50" s="60">
        <f t="shared" si="2"/>
        <v>70.36221141217672</v>
      </c>
      <c r="M50" s="60">
        <f t="shared" si="3"/>
        <v>8.2674267415113984</v>
      </c>
      <c r="N50" s="60">
        <f>M50*(Bonds!AE40/100)*(1/(1+(Bonds!K40/100)))</f>
        <v>-7.6806268501597517E-4</v>
      </c>
      <c r="O50" s="60">
        <f>-M50*Bonds!$AS$8</f>
        <v>-1.2944935072117758</v>
      </c>
      <c r="P50" s="60">
        <f t="shared" si="4"/>
        <v>-4.0935478990888141</v>
      </c>
    </row>
    <row r="51" spans="1:16">
      <c r="A51" s="193">
        <v>43076</v>
      </c>
      <c r="B51" s="7">
        <f>EXP(-'Yield curve'!B44*$B$9/100)</f>
        <v>0.93071702060222661</v>
      </c>
      <c r="C51" s="7">
        <f>EXP(-'Yield curve'!C44*$C$9/100)</f>
        <v>0.8657145878261937</v>
      </c>
      <c r="D51" s="7">
        <f>EXP(-'Yield curve'!D44*$D$9/100)</f>
        <v>0.80428628283847403</v>
      </c>
      <c r="E51" s="7">
        <f>EXP(-'Yield curve'!E44*$E$9/100)</f>
        <v>0.74646988829248595</v>
      </c>
      <c r="F51" s="7">
        <f>EXP(-'Yield curve'!F44*$F$9/100)</f>
        <v>0.69211718168873038</v>
      </c>
      <c r="G51" s="7">
        <f>EXP(-'Yield curve'!G44*$G$9/100)</f>
        <v>0.6408883616641502</v>
      </c>
      <c r="H51" s="7">
        <f>EXP(-'Yield curve'!H44*$H$9/100)</f>
        <v>0.59279893592510902</v>
      </c>
      <c r="I51" s="7">
        <f>EXP(-'Yield curve'!I44*$I$9/100)</f>
        <v>0.54749606748120905</v>
      </c>
      <c r="J51" s="7">
        <f>EXP(-'Yield curve'!J44*$J$9/100)</f>
        <v>0.50504891147041509</v>
      </c>
      <c r="K51" s="60">
        <f>EXP(-'Yield curve'!K44*$K$9/100)</f>
        <v>0.46533393097431341</v>
      </c>
      <c r="L51" s="60">
        <f t="shared" si="2"/>
        <v>70.301442188102925</v>
      </c>
      <c r="M51" s="60">
        <f t="shared" si="3"/>
        <v>8.2667852517399982</v>
      </c>
      <c r="N51" s="60">
        <f>M51*(Bonds!AE41/100)*(1/(1+(Bonds!K41/100)))</f>
        <v>0</v>
      </c>
      <c r="O51" s="60">
        <f>-M51*Bonds!$AS$8</f>
        <v>-1.2943930643085626</v>
      </c>
      <c r="P51" s="60">
        <f t="shared" si="4"/>
        <v>-4.09323027073986</v>
      </c>
    </row>
    <row r="52" spans="1:16">
      <c r="A52" s="193">
        <v>43075</v>
      </c>
      <c r="B52" s="7">
        <f>EXP(-'Yield curve'!B45*$B$9/100)</f>
        <v>0.9309031826219285</v>
      </c>
      <c r="C52" s="7">
        <f>EXP(-'Yield curve'!C45*$C$9/100)</f>
        <v>0.86588774805920499</v>
      </c>
      <c r="D52" s="7">
        <f>EXP(-'Yield curve'!D45*$D$9/100)</f>
        <v>0.80452760491982789</v>
      </c>
      <c r="E52" s="7">
        <f>EXP(-'Yield curve'!E45*$E$9/100)</f>
        <v>0.74632060924322996</v>
      </c>
      <c r="F52" s="7">
        <f>EXP(-'Yield curve'!F45*$F$9/100)</f>
        <v>0.69142541045030848</v>
      </c>
      <c r="G52" s="7">
        <f>EXP(-'Yield curve'!G45*$G$9/100)</f>
        <v>0.63992774976069622</v>
      </c>
      <c r="H52" s="7">
        <f>EXP(-'Yield curve'!H45*$H$9/100)</f>
        <v>0.59155536436681511</v>
      </c>
      <c r="I52" s="7">
        <f>EXP(-'Yield curve'!I45*$I$9/100)</f>
        <v>0.54662077419459765</v>
      </c>
      <c r="J52" s="7">
        <f>EXP(-'Yield curve'!J45*$J$9/100)</f>
        <v>0.50459457193355117</v>
      </c>
      <c r="K52" s="60">
        <f>EXP(-'Yield curve'!K45*$K$9/100)</f>
        <v>0.46533393097431341</v>
      </c>
      <c r="L52" s="60">
        <f t="shared" si="2"/>
        <v>70.288232410267</v>
      </c>
      <c r="M52" s="60">
        <f t="shared" si="3"/>
        <v>8.2669267235462591</v>
      </c>
      <c r="N52" s="60">
        <f>M52*(Bonds!AE42/100)*(1/(1+(Bonds!K42/100)))</f>
        <v>7.6794488839264439E-4</v>
      </c>
      <c r="O52" s="60">
        <f>-M52*Bonds!$AS$8</f>
        <v>-1.2944152156188049</v>
      </c>
      <c r="P52" s="60">
        <f t="shared" si="4"/>
        <v>-4.093300319333383</v>
      </c>
    </row>
    <row r="53" spans="1:16">
      <c r="A53" s="193">
        <v>43074</v>
      </c>
      <c r="B53" s="7">
        <f>EXP(-'Yield curve'!B46*$B$9/100)</f>
        <v>0.93071702060222661</v>
      </c>
      <c r="C53" s="7">
        <f>EXP(-'Yield curve'!C46*$C$9/100)</f>
        <v>0.86554146222176598</v>
      </c>
      <c r="D53" s="7">
        <f>EXP(-'Yield curve'!D46*$D$9/100)</f>
        <v>0.80404503314288622</v>
      </c>
      <c r="E53" s="7">
        <f>EXP(-'Yield curve'!E46*$E$9/100)</f>
        <v>0.7460221406972215</v>
      </c>
      <c r="F53" s="7">
        <f>EXP(-'Yield curve'!F46*$F$9/100)</f>
        <v>0.69142541045030848</v>
      </c>
      <c r="G53" s="7">
        <f>EXP(-'Yield curve'!G46*$G$9/100)</f>
        <v>0.64031182162058853</v>
      </c>
      <c r="H53" s="7">
        <f>EXP(-'Yield curve'!H46*$H$9/100)</f>
        <v>0.59238412187181844</v>
      </c>
      <c r="I53" s="7">
        <f>EXP(-'Yield curve'!I46*$I$9/100)</f>
        <v>0.54735008799467733</v>
      </c>
      <c r="J53" s="7">
        <f>EXP(-'Yield curve'!J46*$J$9/100)</f>
        <v>0.50520044887333015</v>
      </c>
      <c r="K53" s="60">
        <f>EXP(-'Yield curve'!K46*$K$9/100)</f>
        <v>0.46579949764982831</v>
      </c>
      <c r="L53" s="60">
        <f t="shared" si="2"/>
        <v>70.340739422919114</v>
      </c>
      <c r="M53" s="60">
        <f t="shared" si="3"/>
        <v>8.2683959251873151</v>
      </c>
      <c r="N53" s="60">
        <f>M53*(Bonds!AE43/100)*(1/(1+(Bonds!K43/100)))</f>
        <v>-2.3044581731291479E-3</v>
      </c>
      <c r="O53" s="60">
        <f>-M53*Bonds!$AS$8</f>
        <v>-1.2946452596270068</v>
      </c>
      <c r="P53" s="60">
        <f t="shared" si="4"/>
        <v>-4.0940277823613753</v>
      </c>
    </row>
    <row r="54" spans="1:16">
      <c r="A54" s="193">
        <v>43073</v>
      </c>
      <c r="B54" s="7">
        <f>EXP(-'Yield curve'!B47*$B$9/100)</f>
        <v>0.93071702060222661</v>
      </c>
      <c r="C54" s="7">
        <f>EXP(-'Yield curve'!C47*$C$9/100)</f>
        <v>0.86554146222176598</v>
      </c>
      <c r="D54" s="7">
        <f>EXP(-'Yield curve'!D47*$D$9/100)</f>
        <v>0.80380385581135183</v>
      </c>
      <c r="E54" s="7">
        <f>EXP(-'Yield curve'!E47*$E$9/100)</f>
        <v>0.74557466166993569</v>
      </c>
      <c r="F54" s="7">
        <f>EXP(-'Yield curve'!F47*$F$9/100)</f>
        <v>0.69073433063735468</v>
      </c>
      <c r="G54" s="7">
        <f>EXP(-'Yield curve'!G47*$G$9/100)</f>
        <v>0.63916029702471933</v>
      </c>
      <c r="H54" s="7">
        <f>EXP(-'Yield curve'!H47*$H$9/100)</f>
        <v>0.59072776631051527</v>
      </c>
      <c r="I54" s="7">
        <f>EXP(-'Yield curve'!I47*$I$9/100)</f>
        <v>0.54574688025746665</v>
      </c>
      <c r="J54" s="7">
        <f>EXP(-'Yield curve'!J47*$J$9/100)</f>
        <v>0.50368711865703208</v>
      </c>
      <c r="K54" s="60">
        <f>EXP(-'Yield curve'!K47*$K$9/100)</f>
        <v>0.46440419316009157</v>
      </c>
      <c r="L54" s="60">
        <f t="shared" si="2"/>
        <v>70.17076086824278</v>
      </c>
      <c r="M54" s="60">
        <f t="shared" si="3"/>
        <v>8.2653048432801359</v>
      </c>
      <c r="N54" s="60">
        <f>M54*(Bonds!AE44/100)*(1/(1+(Bonds!K44/100)))</f>
        <v>1.535303212274535E-3</v>
      </c>
      <c r="O54" s="60">
        <f>-M54*Bonds!$AS$8</f>
        <v>-1.294161265564016</v>
      </c>
      <c r="P54" s="60">
        <f t="shared" si="4"/>
        <v>-4.0924972587483257</v>
      </c>
    </row>
    <row r="55" spans="1:16">
      <c r="A55" s="193">
        <v>43070</v>
      </c>
      <c r="B55" s="7">
        <f>EXP(-'Yield curve'!B48*$B$9/100)</f>
        <v>0.93062395355359639</v>
      </c>
      <c r="C55" s="7">
        <f>EXP(-'Yield curve'!C48*$C$9/100)</f>
        <v>0.86554146222176598</v>
      </c>
      <c r="D55" s="7">
        <f>EXP(-'Yield curve'!D48*$D$9/100)</f>
        <v>0.80404503314288622</v>
      </c>
      <c r="E55" s="7">
        <f>EXP(-'Yield curve'!E48*$E$9/100)</f>
        <v>0.74587295118853014</v>
      </c>
      <c r="F55" s="7">
        <f>EXP(-'Yield curve'!F48*$F$9/100)</f>
        <v>0.69107978415885685</v>
      </c>
      <c r="G55" s="7">
        <f>EXP(-'Yield curve'!G48*$G$9/100)</f>
        <v>0.63973580022963727</v>
      </c>
      <c r="H55" s="7">
        <f>EXP(-'Yield curve'!H48*$H$9/100)</f>
        <v>0.59155536436681511</v>
      </c>
      <c r="I55" s="7">
        <f>EXP(-'Yield curve'!I48*$I$9/100)</f>
        <v>0.54662077419459765</v>
      </c>
      <c r="J55" s="7">
        <f>EXP(-'Yield curve'!J48*$J$9/100)</f>
        <v>0.50459457193355117</v>
      </c>
      <c r="K55" s="60">
        <f>EXP(-'Yield curve'!K48*$K$9/100)</f>
        <v>0.46533393097431341</v>
      </c>
      <c r="L55" s="60">
        <f t="shared" si="2"/>
        <v>70.280905788307265</v>
      </c>
      <c r="M55" s="60">
        <f t="shared" si="3"/>
        <v>8.2674354495962969</v>
      </c>
      <c r="N55" s="60">
        <f>M55*(Bonds!AE45/100)*(1/(1+(Bonds!K45/100)))</f>
        <v>0</v>
      </c>
      <c r="O55" s="60">
        <f>-M55*Bonds!$AS$8</f>
        <v>-1.2944948707024619</v>
      </c>
      <c r="P55" s="60">
        <f t="shared" si="4"/>
        <v>-4.0935522108249502</v>
      </c>
    </row>
    <row r="56" spans="1:16">
      <c r="A56" s="192">
        <v>43069</v>
      </c>
      <c r="B56" s="7">
        <f>EXP(-'Yield curve'!B49*$B$9/100)</f>
        <v>0.93015875788542823</v>
      </c>
      <c r="C56" s="7">
        <f>EXP(-'Yield curve'!C49*$C$9/100)</f>
        <v>0.86450343540775143</v>
      </c>
      <c r="D56" s="7">
        <f>EXP(-'Yield curve'!D49*$D$9/100)</f>
        <v>0.80259905385500252</v>
      </c>
      <c r="E56" s="7">
        <f>EXP(-'Yield curve'!E49*$E$9/100)</f>
        <v>0.74438269603805529</v>
      </c>
      <c r="F56" s="7">
        <f>EXP(-'Yield curve'!F49*$F$9/100)</f>
        <v>0.68969900582912824</v>
      </c>
      <c r="G56" s="7">
        <f>EXP(-'Yield curve'!G49*$G$9/100)</f>
        <v>0.6385853115396769</v>
      </c>
      <c r="H56" s="7">
        <f>EXP(-'Yield curve'!H49*$H$9/100)</f>
        <v>0.59072776631051527</v>
      </c>
      <c r="I56" s="7">
        <f>EXP(-'Yield curve'!I49*$I$9/100)</f>
        <v>0.54603802289140524</v>
      </c>
      <c r="J56" s="7">
        <f>EXP(-'Yield curve'!J49*$J$9/100)</f>
        <v>0.50429190599925133</v>
      </c>
      <c r="K56" s="60">
        <f>EXP(-'Yield curve'!K49*$K$9/100)</f>
        <v>0.46533393097431341</v>
      </c>
      <c r="L56" s="60">
        <f t="shared" si="2"/>
        <v>70.250512700988196</v>
      </c>
      <c r="M56" s="60">
        <f t="shared" si="3"/>
        <v>8.2690280516570933</v>
      </c>
      <c r="N56" s="60">
        <f>M56*(Bonds!AE46/100)*(1/(1+(Bonds!K46/100)))</f>
        <v>-7.6814008840287188E-4</v>
      </c>
      <c r="O56" s="60">
        <f>-M56*Bonds!$AS$8</f>
        <v>-1.2947442364472979</v>
      </c>
      <c r="P56" s="60">
        <f t="shared" si="4"/>
        <v>-4.0943407745490559</v>
      </c>
    </row>
    <row r="57" spans="1:16">
      <c r="A57" s="192">
        <v>43068</v>
      </c>
      <c r="B57" s="7">
        <f>EXP(-'Yield curve'!B50*$B$9/100)</f>
        <v>0.93015875788542823</v>
      </c>
      <c r="C57" s="7">
        <f>EXP(-'Yield curve'!C50*$C$9/100)</f>
        <v>0.86450343540775143</v>
      </c>
      <c r="D57" s="7">
        <f>EXP(-'Yield curve'!D50*$D$9/100)</f>
        <v>0.80235831025219195</v>
      </c>
      <c r="E57" s="7">
        <f>EXP(-'Yield curve'!E50*$E$9/100)</f>
        <v>0.74423383438550916</v>
      </c>
      <c r="F57" s="7">
        <f>EXP(-'Yield curve'!F50*$F$9/100)</f>
        <v>0.68969900582912824</v>
      </c>
      <c r="G57" s="7">
        <f>EXP(-'Yield curve'!G50*$G$9/100)</f>
        <v>0.6385853115396769</v>
      </c>
      <c r="H57" s="7">
        <f>EXP(-'Yield curve'!H50*$H$9/100)</f>
        <v>0.59072776631051527</v>
      </c>
      <c r="I57" s="7">
        <f>EXP(-'Yield curve'!I50*$I$9/100)</f>
        <v>0.54589243216492711</v>
      </c>
      <c r="J57" s="7">
        <f>EXP(-'Yield curve'!J50*$J$9/100)</f>
        <v>0.50398942161004312</v>
      </c>
      <c r="K57" s="60">
        <f>EXP(-'Yield curve'!K50*$K$9/100)</f>
        <v>0.46486882963276832</v>
      </c>
      <c r="L57" s="60">
        <f t="shared" si="2"/>
        <v>70.199442830839629</v>
      </c>
      <c r="M57" s="60">
        <f t="shared" si="3"/>
        <v>8.2679269265470392</v>
      </c>
      <c r="N57" s="60">
        <f>M57*(Bonds!AE47/100)*(1/(1+(Bonds!K47/100)))</f>
        <v>7.6796646168928687E-4</v>
      </c>
      <c r="O57" s="60">
        <f>-M57*Bonds!$AS$8</f>
        <v>-1.2945718249642379</v>
      </c>
      <c r="P57" s="60">
        <f t="shared" si="4"/>
        <v>-4.093795561567819</v>
      </c>
    </row>
    <row r="58" spans="1:16">
      <c r="A58" s="192">
        <v>43067</v>
      </c>
      <c r="B58" s="7">
        <f>EXP(-'Yield curve'!B51*$B$9/100)</f>
        <v>0.93025177841216555</v>
      </c>
      <c r="C58" s="7">
        <f>EXP(-'Yield curve'!C51*$C$9/100)</f>
        <v>0.86450343540775143</v>
      </c>
      <c r="D58" s="7">
        <f>EXP(-'Yield curve'!D51*$D$9/100)</f>
        <v>0.80259905385500252</v>
      </c>
      <c r="E58" s="7">
        <f>EXP(-'Yield curve'!E51*$E$9/100)</f>
        <v>0.74453158746590942</v>
      </c>
      <c r="F58" s="7">
        <f>EXP(-'Yield curve'!F51*$F$9/100)</f>
        <v>0.69004394155878901</v>
      </c>
      <c r="G58" s="7">
        <f>EXP(-'Yield curve'!G51*$G$9/100)</f>
        <v>0.63916029702471933</v>
      </c>
      <c r="H58" s="7">
        <f>EXP(-'Yield curve'!H51*$H$9/100)</f>
        <v>0.59155536436681511</v>
      </c>
      <c r="I58" s="7">
        <f>EXP(-'Yield curve'!I51*$I$9/100)</f>
        <v>0.54662077419459765</v>
      </c>
      <c r="J58" s="7">
        <f>EXP(-'Yield curve'!J51*$J$9/100)</f>
        <v>0.50459457193355117</v>
      </c>
      <c r="K58" s="60">
        <f>EXP(-'Yield curve'!K51*$K$9/100)</f>
        <v>0.46533393097431341</v>
      </c>
      <c r="L58" s="60">
        <f t="shared" si="2"/>
        <v>70.260574670608989</v>
      </c>
      <c r="M58" s="60">
        <f t="shared" si="3"/>
        <v>8.2687924370035084</v>
      </c>
      <c r="N58" s="60">
        <f>M58*(Bonds!AE48/100)*(1/(1+(Bonds!K48/100)))</f>
        <v>-7.6811820130082045E-4</v>
      </c>
      <c r="O58" s="60">
        <f>-M58*Bonds!$AS$8</f>
        <v>-1.2947073444797237</v>
      </c>
      <c r="P58" s="60">
        <f t="shared" si="4"/>
        <v>-4.0942241119041567</v>
      </c>
    </row>
    <row r="59" spans="1:16">
      <c r="A59" s="192">
        <v>43066</v>
      </c>
      <c r="B59" s="7">
        <f>EXP(-'Yield curve'!B52*$B$9/100)</f>
        <v>0.92978676878505395</v>
      </c>
      <c r="C59" s="7">
        <f>EXP(-'Yield curve'!C52*$C$9/100)</f>
        <v>0.86381210922676843</v>
      </c>
      <c r="D59" s="7">
        <f>EXP(-'Yield curve'!D52*$D$9/100)</f>
        <v>0.80211763886163001</v>
      </c>
      <c r="E59" s="7">
        <f>EXP(-'Yield curve'!E52*$E$9/100)</f>
        <v>0.74408500250231646</v>
      </c>
      <c r="F59" s="7">
        <f>EXP(-'Yield curve'!F52*$F$9/100)</f>
        <v>0.68969900582912824</v>
      </c>
      <c r="G59" s="7">
        <f>EXP(-'Yield curve'!G52*$G$9/100)</f>
        <v>0.6385853115396769</v>
      </c>
      <c r="H59" s="7">
        <f>EXP(-'Yield curve'!H52*$H$9/100)</f>
        <v>0.59072776631051527</v>
      </c>
      <c r="I59" s="7">
        <f>EXP(-'Yield curve'!I52*$I$9/100)</f>
        <v>0.54589243216492711</v>
      </c>
      <c r="J59" s="7">
        <f>EXP(-'Yield curve'!J52*$J$9/100)</f>
        <v>0.50398942161004312</v>
      </c>
      <c r="K59" s="60">
        <f>EXP(-'Yield curve'!K52*$K$9/100)</f>
        <v>0.46486882963276832</v>
      </c>
      <c r="L59" s="60">
        <f t="shared" si="2"/>
        <v>70.194357965896728</v>
      </c>
      <c r="M59" s="60">
        <f t="shared" si="3"/>
        <v>8.2683726796189685</v>
      </c>
      <c r="N59" s="60">
        <f>M59*(Bonds!AE49/100)*(1/(1+(Bonds!K49/100)))</f>
        <v>-1.536015730934199E-3</v>
      </c>
      <c r="O59" s="60">
        <f>-M59*Bonds!$AS$8</f>
        <v>-1.2946416198926327</v>
      </c>
      <c r="P59" s="60">
        <f t="shared" si="4"/>
        <v>-4.0940162725106752</v>
      </c>
    </row>
    <row r="60" spans="1:16">
      <c r="A60" s="192">
        <v>43063</v>
      </c>
      <c r="B60" s="7">
        <f>EXP(-'Yield curve'!B53*$B$9/100)</f>
        <v>0.92960083002579275</v>
      </c>
      <c r="C60" s="7">
        <f>EXP(-'Yield curve'!C53*$C$9/100)</f>
        <v>0.86381210922676843</v>
      </c>
      <c r="D60" s="7">
        <f>EXP(-'Yield curve'!D53*$D$9/100)</f>
        <v>0.80187703966165591</v>
      </c>
      <c r="E60" s="7">
        <f>EXP(-'Yield curve'!E53*$E$9/100)</f>
        <v>0.74348997254403282</v>
      </c>
      <c r="F60" s="7">
        <f>EXP(-'Yield curve'!F53*$F$9/100)</f>
        <v>0.68866523284395575</v>
      </c>
      <c r="G60" s="7">
        <f>EXP(-'Yield curve'!G53*$G$9/100)</f>
        <v>0.6374368918666844</v>
      </c>
      <c r="H60" s="7">
        <f>EXP(-'Yield curve'!H53*$H$9/100)</f>
        <v>0.58948853964467818</v>
      </c>
      <c r="I60" s="7">
        <f>EXP(-'Yield curve'!I53*$I$9/100)</f>
        <v>0.54472910296865462</v>
      </c>
      <c r="J60" s="7">
        <f>EXP(-'Yield curve'!J53*$J$9/100)</f>
        <v>0.5029321543438372</v>
      </c>
      <c r="K60" s="60">
        <f>EXP(-'Yield curve'!K53*$K$9/100)</f>
        <v>0.46394002109164673</v>
      </c>
      <c r="L60" s="60">
        <f t="shared" si="2"/>
        <v>70.07490373892665</v>
      </c>
      <c r="M60" s="60">
        <f t="shared" si="3"/>
        <v>8.2666091623900719</v>
      </c>
      <c r="N60" s="60">
        <f>M60*(Bonds!AE50/100)*(1/(1+(Bonds!K50/100)))</f>
        <v>0</v>
      </c>
      <c r="O60" s="60">
        <f>-M60*Bonds!$AS$8</f>
        <v>-1.2943654926677974</v>
      </c>
      <c r="P60" s="60">
        <f t="shared" si="4"/>
        <v>-4.0931430815562146</v>
      </c>
    </row>
    <row r="61" spans="1:16">
      <c r="A61" s="192">
        <v>43062</v>
      </c>
      <c r="B61" s="7">
        <f>EXP(-'Yield curve'!B54*$B$9/100)</f>
        <v>0.92960083002579275</v>
      </c>
      <c r="C61" s="7">
        <f>EXP(-'Yield curve'!C54*$C$9/100)</f>
        <v>0.86381210922676843</v>
      </c>
      <c r="D61" s="7">
        <f>EXP(-'Yield curve'!D54*$D$9/100)</f>
        <v>0.80187703966165591</v>
      </c>
      <c r="E61" s="7">
        <f>EXP(-'Yield curve'!E54*$E$9/100)</f>
        <v>0.74363868540933242</v>
      </c>
      <c r="F61" s="7">
        <f>EXP(-'Yield curve'!F54*$F$9/100)</f>
        <v>0.68900965155788085</v>
      </c>
      <c r="G61" s="7">
        <f>EXP(-'Yield curve'!G54*$G$9/100)</f>
        <v>0.63762815162177333</v>
      </c>
      <c r="H61" s="7">
        <f>EXP(-'Yield curve'!H54*$H$9/100)</f>
        <v>0.58948853964467818</v>
      </c>
      <c r="I61" s="7">
        <f>EXP(-'Yield curve'!I54*$I$9/100)</f>
        <v>0.54472910296865462</v>
      </c>
      <c r="J61" s="7">
        <f>EXP(-'Yield curve'!J54*$J$9/100)</f>
        <v>0.5029321543438372</v>
      </c>
      <c r="K61" s="60">
        <f>EXP(-'Yield curve'!K54*$K$9/100)</f>
        <v>0.46394002109164673</v>
      </c>
      <c r="L61" s="60">
        <f t="shared" si="2"/>
        <v>70.077299108596748</v>
      </c>
      <c r="M61" s="60">
        <f t="shared" si="3"/>
        <v>8.2664996287394441</v>
      </c>
      <c r="N61" s="60">
        <f>M61*(Bonds!AE51/100)*(1/(1+(Bonds!K51/100)))</f>
        <v>0</v>
      </c>
      <c r="O61" s="60">
        <f>-M61*Bonds!$AS$8</f>
        <v>-1.2943483421560369</v>
      </c>
      <c r="P61" s="60">
        <f t="shared" si="4"/>
        <v>-4.0930888468760136</v>
      </c>
    </row>
    <row r="62" spans="1:16">
      <c r="A62" s="192">
        <v>43061</v>
      </c>
      <c r="B62" s="7">
        <f>EXP(-'Yield curve'!B55*$B$9/100)</f>
        <v>0.92932199160463946</v>
      </c>
      <c r="C62" s="7">
        <f>EXP(-'Yield curve'!C55*$C$9/100)</f>
        <v>0.86312133588556472</v>
      </c>
      <c r="D62" s="7">
        <f>EXP(-'Yield curve'!D55*$D$9/100)</f>
        <v>0.80091536433465915</v>
      </c>
      <c r="E62" s="7">
        <f>EXP(-'Yield curve'!E55*$E$9/100)</f>
        <v>0.74259831967569934</v>
      </c>
      <c r="F62" s="7">
        <f>EXP(-'Yield curve'!F55*$F$9/100)</f>
        <v>0.68797691182897935</v>
      </c>
      <c r="G62" s="7">
        <f>EXP(-'Yield curve'!G55*$G$9/100)</f>
        <v>0.63686345674851452</v>
      </c>
      <c r="H62" s="7">
        <f>EXP(-'Yield curve'!H55*$H$9/100)</f>
        <v>0.58907604205792596</v>
      </c>
      <c r="I62" s="7">
        <f>EXP(-'Yield curve'!I55*$I$9/100)</f>
        <v>0.54443865823921711</v>
      </c>
      <c r="J62" s="7">
        <f>EXP(-'Yield curve'!J55*$J$9/100)</f>
        <v>0.50278129732721799</v>
      </c>
      <c r="K62" s="60">
        <f>EXP(-'Yield curve'!K55*$K$9/100)</f>
        <v>0.46394002109164673</v>
      </c>
      <c r="L62" s="60">
        <f t="shared" si="2"/>
        <v>70.057619004943902</v>
      </c>
      <c r="M62" s="60">
        <f t="shared" si="3"/>
        <v>8.2675714512567122</v>
      </c>
      <c r="N62" s="60">
        <f>M62*(Bonds!AE52/100)*(1/(1+(Bonds!K52/100)))</f>
        <v>-3.8389540542611575E-3</v>
      </c>
      <c r="O62" s="60">
        <f>-M62*Bonds!$AS$8</f>
        <v>-1.2945161655106148</v>
      </c>
      <c r="P62" s="60">
        <f t="shared" si="4"/>
        <v>-4.0936195509210496</v>
      </c>
    </row>
    <row r="63" spans="1:16">
      <c r="A63" s="192">
        <v>43060</v>
      </c>
      <c r="B63" s="7">
        <f>EXP(-'Yield curve'!B56*$B$9/100)</f>
        <v>0.92932199160463946</v>
      </c>
      <c r="C63" s="7">
        <f>EXP(-'Yield curve'!C56*$C$9/100)</f>
        <v>0.86312133588556472</v>
      </c>
      <c r="D63" s="7">
        <f>EXP(-'Yield curve'!D56*$D$9/100)</f>
        <v>0.80091536433465915</v>
      </c>
      <c r="E63" s="7">
        <f>EXP(-'Yield curve'!E56*$E$9/100)</f>
        <v>0.7420044785880654</v>
      </c>
      <c r="F63" s="7">
        <f>EXP(-'Yield curve'!F56*$F$9/100)</f>
        <v>0.68660233304230112</v>
      </c>
      <c r="G63" s="7">
        <f>EXP(-'Yield curve'!G56*$G$9/100)</f>
        <v>0.63514624469477221</v>
      </c>
      <c r="H63" s="7">
        <f>EXP(-'Yield curve'!H56*$H$9/100)</f>
        <v>0.58701787979572218</v>
      </c>
      <c r="I63" s="7">
        <f>EXP(-'Yield curve'!I56*$I$9/100)</f>
        <v>0.54226525331398323</v>
      </c>
      <c r="J63" s="7">
        <f>EXP(-'Yield curve'!J56*$J$9/100)</f>
        <v>0.50052386452247266</v>
      </c>
      <c r="K63" s="60">
        <f>EXP(-'Yield curve'!K56*$K$9/100)</f>
        <v>0.46162611058310465</v>
      </c>
      <c r="L63" s="60">
        <f t="shared" si="2"/>
        <v>69.782518055588966</v>
      </c>
      <c r="M63" s="60">
        <f t="shared" si="3"/>
        <v>8.2622506282857344</v>
      </c>
      <c r="N63" s="60">
        <f>M63*(Bonds!AE53/100)*(1/(1+(Bonds!K53/100)))</f>
        <v>7.6694055771709757E-4</v>
      </c>
      <c r="O63" s="60">
        <f>-M63*Bonds!$AS$8</f>
        <v>-1.2936830440322751</v>
      </c>
      <c r="P63" s="60">
        <f t="shared" si="4"/>
        <v>-4.0909849894818899</v>
      </c>
    </row>
    <row r="64" spans="1:16">
      <c r="A64" s="192">
        <v>43059</v>
      </c>
      <c r="B64" s="7">
        <f>EXP(-'Yield curve'!B57*$B$9/100)</f>
        <v>0.92895033714384512</v>
      </c>
      <c r="C64" s="7">
        <f>EXP(-'Yield curve'!C57*$C$9/100)</f>
        <v>0.86260361841480615</v>
      </c>
      <c r="D64" s="7">
        <f>EXP(-'Yield curve'!D57*$D$9/100)</f>
        <v>0.8001948647801912</v>
      </c>
      <c r="E64" s="7">
        <f>EXP(-'Yield curve'!E57*$E$9/100)</f>
        <v>0.74141111238332302</v>
      </c>
      <c r="F64" s="7">
        <f>EXP(-'Yield curve'!F57*$F$9/100)</f>
        <v>0.68625911768676906</v>
      </c>
      <c r="G64" s="7">
        <f>EXP(-'Yield curve'!G57*$G$9/100)</f>
        <v>0.63476527125141757</v>
      </c>
      <c r="H64" s="7">
        <f>EXP(-'Yield curve'!H57*$H$9/100)</f>
        <v>0.58660711106569374</v>
      </c>
      <c r="I64" s="7">
        <f>EXP(-'Yield curve'!I57*$I$9/100)</f>
        <v>0.54212066852526142</v>
      </c>
      <c r="J64" s="7">
        <f>EXP(-'Yield curve'!J57*$J$9/100)</f>
        <v>0.50067404420765593</v>
      </c>
      <c r="K64" s="60">
        <f>EXP(-'Yield curve'!K57*$K$9/100)</f>
        <v>0.46208796758370002</v>
      </c>
      <c r="L64" s="60">
        <f t="shared" si="2"/>
        <v>69.818656154019322</v>
      </c>
      <c r="M64" s="60">
        <f t="shared" si="3"/>
        <v>8.2641878544168321</v>
      </c>
      <c r="N64" s="60">
        <f>M64*(Bonds!AE54/100)*(1/(1+(Bonds!K54/100)))</f>
        <v>1.5343831887145668E-3</v>
      </c>
      <c r="O64" s="60">
        <f>-M64*Bonds!$AS$8</f>
        <v>-1.2939863701731786</v>
      </c>
      <c r="P64" s="60">
        <f t="shared" si="4"/>
        <v>-4.0919441909610139</v>
      </c>
    </row>
    <row r="65" spans="1:16">
      <c r="A65" s="192">
        <v>43056</v>
      </c>
      <c r="B65" s="7">
        <f>EXP(-'Yield curve'!B58*$B$9/100)</f>
        <v>0.92867169384128723</v>
      </c>
      <c r="C65" s="7">
        <f>EXP(-'Yield curve'!C58*$C$9/100)</f>
        <v>0.86225864596652946</v>
      </c>
      <c r="D65" s="7">
        <f>EXP(-'Yield curve'!D58*$D$9/100)</f>
        <v>0.79995484232592551</v>
      </c>
      <c r="E65" s="7">
        <f>EXP(-'Yield curve'!E58*$E$9/100)</f>
        <v>0.74126284498808004</v>
      </c>
      <c r="F65" s="7">
        <f>EXP(-'Yield curve'!F58*$F$9/100)</f>
        <v>0.68625911768676906</v>
      </c>
      <c r="G65" s="7">
        <f>EXP(-'Yield curve'!G58*$G$9/100)</f>
        <v>0.63514624469477221</v>
      </c>
      <c r="H65" s="7">
        <f>EXP(-'Yield curve'!H58*$H$9/100)</f>
        <v>0.58742893616452352</v>
      </c>
      <c r="I65" s="7">
        <f>EXP(-'Yield curve'!I58*$I$9/100)</f>
        <v>0.54298875587959339</v>
      </c>
      <c r="J65" s="7">
        <f>EXP(-'Yield curve'!J58*$J$9/100)</f>
        <v>0.50157606906605556</v>
      </c>
      <c r="K65" s="60">
        <f>EXP(-'Yield curve'!K58*$K$9/100)</f>
        <v>0.46301306831122807</v>
      </c>
      <c r="L65" s="60">
        <f t="shared" si="2"/>
        <v>69.921267597359474</v>
      </c>
      <c r="M65" s="60">
        <f t="shared" si="3"/>
        <v>8.2667957641941285</v>
      </c>
      <c r="N65" s="60">
        <f>M65*(Bonds!AE55/100)*(1/(1+(Bonds!K55/100)))</f>
        <v>-7.6757620837455444E-4</v>
      </c>
      <c r="O65" s="60">
        <f>-M65*Bonds!$AS$8</f>
        <v>-1.2943947103229805</v>
      </c>
      <c r="P65" s="60">
        <f t="shared" si="4"/>
        <v>-4.093235475894482</v>
      </c>
    </row>
    <row r="66" spans="1:16">
      <c r="A66" s="192">
        <v>43055</v>
      </c>
      <c r="B66" s="7">
        <f>EXP(-'Yield curve'!B59*$B$9/100)</f>
        <v>0.92876456565418453</v>
      </c>
      <c r="C66" s="7">
        <f>EXP(-'Yield curve'!C59*$C$9/100)</f>
        <v>0.86191381147963808</v>
      </c>
      <c r="D66" s="7">
        <f>EXP(-'Yield curve'!D59*$D$9/100)</f>
        <v>0.79923520685237059</v>
      </c>
      <c r="E66" s="7">
        <f>EXP(-'Yield curve'!E59*$E$9/100)</f>
        <v>0.74022580310379926</v>
      </c>
      <c r="F66" s="7">
        <f>EXP(-'Yield curve'!F59*$F$9/100)</f>
        <v>0.68488797105507604</v>
      </c>
      <c r="G66" s="7">
        <f>EXP(-'Yield curve'!G59*$G$9/100)</f>
        <v>0.63362372146619017</v>
      </c>
      <c r="H66" s="7">
        <f>EXP(-'Yield curve'!H59*$H$9/100)</f>
        <v>0.58578643571698952</v>
      </c>
      <c r="I66" s="7">
        <f>EXP(-'Yield curve'!I59*$I$9/100)</f>
        <v>0.5416871454228035</v>
      </c>
      <c r="J66" s="7">
        <f>EXP(-'Yield curve'!J59*$J$9/100)</f>
        <v>0.50067404420765593</v>
      </c>
      <c r="K66" s="60">
        <f>EXP(-'Yield curve'!K59*$K$9/100)</f>
        <v>0.46255028667230147</v>
      </c>
      <c r="L66" s="60">
        <f t="shared" si="2"/>
        <v>69.84275013793868</v>
      </c>
      <c r="M66" s="60">
        <f t="shared" si="3"/>
        <v>8.2665792358519816</v>
      </c>
      <c r="N66" s="60">
        <f>M66*(Bonds!AE56/100)*(1/(1+(Bonds!K56/100)))</f>
        <v>-1.5349696844958079E-3</v>
      </c>
      <c r="O66" s="60">
        <f>-M66*Bonds!$AS$8</f>
        <v>-1.294360806843482</v>
      </c>
      <c r="P66" s="60">
        <f t="shared" si="4"/>
        <v>-4.0931282636786621</v>
      </c>
    </row>
    <row r="67" spans="1:16">
      <c r="A67" s="192">
        <v>43054</v>
      </c>
      <c r="B67" s="7">
        <f>EXP(-'Yield curve'!B60*$B$9/100)</f>
        <v>0.92811465795246018</v>
      </c>
      <c r="C67" s="7">
        <f>EXP(-'Yield curve'!C60*$C$9/100)</f>
        <v>0.86105232848144775</v>
      </c>
      <c r="D67" s="7">
        <f>EXP(-'Yield curve'!D60*$D$9/100)</f>
        <v>0.798276699823386</v>
      </c>
      <c r="E67" s="7">
        <f>EXP(-'Yield curve'!E60*$E$9/100)</f>
        <v>0.73948594729025685</v>
      </c>
      <c r="F67" s="7">
        <f>EXP(-'Yield curve'!F60*$F$9/100)</f>
        <v>0.68454561266627822</v>
      </c>
      <c r="G67" s="7">
        <f>EXP(-'Yield curve'!G60*$G$9/100)</f>
        <v>0.63343366285996672</v>
      </c>
      <c r="H67" s="7">
        <f>EXP(-'Yield curve'!H60*$H$9/100)</f>
        <v>0.58578643571698952</v>
      </c>
      <c r="I67" s="7">
        <f>EXP(-'Yield curve'!I60*$I$9/100)</f>
        <v>0.54139832263816667</v>
      </c>
      <c r="J67" s="7">
        <f>EXP(-'Yield curve'!J60*$J$9/100)</f>
        <v>0.5000735956957677</v>
      </c>
      <c r="K67" s="60">
        <f>EXP(-'Yield curve'!K60*$K$9/100)</f>
        <v>0.46162611058310465</v>
      </c>
      <c r="L67" s="60">
        <f t="shared" si="2"/>
        <v>69.730887866287844</v>
      </c>
      <c r="M67" s="60">
        <f t="shared" si="3"/>
        <v>8.2651807888371085</v>
      </c>
      <c r="N67" s="60">
        <f>M67*(Bonds!AE57/100)*(1/(1+(Bonds!K57/100)))</f>
        <v>-3.0688501954281751E-3</v>
      </c>
      <c r="O67" s="60">
        <f>-M67*Bonds!$AS$8</f>
        <v>-1.2941418414220114</v>
      </c>
      <c r="P67" s="60">
        <f t="shared" si="4"/>
        <v>-4.0924358342179961</v>
      </c>
    </row>
    <row r="68" spans="1:16">
      <c r="A68" s="192">
        <v>43053</v>
      </c>
      <c r="B68" s="7">
        <f>EXP(-'Yield curve'!B61*$B$9/100)</f>
        <v>0.92839313411918234</v>
      </c>
      <c r="C68" s="7">
        <f>EXP(-'Yield curve'!C61*$C$9/100)</f>
        <v>0.86122455616933868</v>
      </c>
      <c r="D68" s="7">
        <f>EXP(-'Yield curve'!D61*$D$9/100)</f>
        <v>0.798276699823386</v>
      </c>
      <c r="E68" s="7">
        <f>EXP(-'Yield curve'!E61*$E$9/100)</f>
        <v>0.73904238880273576</v>
      </c>
      <c r="F68" s="7">
        <f>EXP(-'Yield curve'!F61*$F$9/100)</f>
        <v>0.68351956397618041</v>
      </c>
      <c r="G68" s="7">
        <f>EXP(-'Yield curve'!G61*$G$9/100)</f>
        <v>0.63210484791199562</v>
      </c>
      <c r="H68" s="7">
        <f>EXP(-'Yield curve'!H61*$H$9/100)</f>
        <v>0.584148527838112</v>
      </c>
      <c r="I68" s="7">
        <f>EXP(-'Yield curve'!I61*$I$9/100)</f>
        <v>0.53966861701074365</v>
      </c>
      <c r="J68" s="7">
        <f>EXP(-'Yield curve'!J61*$J$9/100)</f>
        <v>0.49827656734308789</v>
      </c>
      <c r="K68" s="60">
        <f>EXP(-'Yield curve'!K61*$K$9/100)</f>
        <v>0.45978329423056524</v>
      </c>
      <c r="L68" s="60">
        <f t="shared" si="2"/>
        <v>69.513863113345167</v>
      </c>
      <c r="M68" s="60">
        <f t="shared" si="3"/>
        <v>8.2607410481803196</v>
      </c>
      <c r="N68" s="60">
        <f>M68*(Bonds!AE58/100)*(1/(1+(Bonds!K58/100)))</f>
        <v>2.2995474755999287E-3</v>
      </c>
      <c r="O68" s="60">
        <f>-M68*Bonds!$AS$8</f>
        <v>-1.2934466776626448</v>
      </c>
      <c r="P68" s="60">
        <f t="shared" si="4"/>
        <v>-4.0902375333915924</v>
      </c>
    </row>
    <row r="69" spans="1:16">
      <c r="A69" s="192">
        <v>43052</v>
      </c>
      <c r="B69" s="7">
        <f>EXP(-'Yield curve'!B62*$B$9/100)</f>
        <v>0.92839313411918234</v>
      </c>
      <c r="C69" s="7">
        <f>EXP(-'Yield curve'!C62*$C$9/100)</f>
        <v>0.86139681830621206</v>
      </c>
      <c r="D69" s="7">
        <f>EXP(-'Yield curve'!D62*$D$9/100)</f>
        <v>0.79851621875937706</v>
      </c>
      <c r="E69" s="7">
        <f>EXP(-'Yield curve'!E62*$E$9/100)</f>
        <v>0.73963385927041991</v>
      </c>
      <c r="F69" s="7">
        <f>EXP(-'Yield curve'!F62*$F$9/100)</f>
        <v>0.68454561266627822</v>
      </c>
      <c r="G69" s="7">
        <f>EXP(-'Yield curve'!G62*$G$9/100)</f>
        <v>0.63343366285996672</v>
      </c>
      <c r="H69" s="7">
        <f>EXP(-'Yield curve'!H62*$H$9/100)</f>
        <v>0.58578643571698952</v>
      </c>
      <c r="I69" s="7">
        <f>EXP(-'Yield curve'!I62*$I$9/100)</f>
        <v>0.541253969000137</v>
      </c>
      <c r="J69" s="7">
        <f>EXP(-'Yield curve'!J62*$J$9/100)</f>
        <v>0.49977364153359749</v>
      </c>
      <c r="K69" s="60">
        <f>EXP(-'Yield curve'!K62*$K$9/100)</f>
        <v>0.46116471520865843</v>
      </c>
      <c r="L69" s="60">
        <f t="shared" si="2"/>
        <v>69.685114756908703</v>
      </c>
      <c r="M69" s="60">
        <f t="shared" si="3"/>
        <v>8.2636777442529468</v>
      </c>
      <c r="N69" s="60">
        <f>M69*(Bonds!AE59/100)*(1/(1+(Bonds!K59/100)))</f>
        <v>3.8350091629167065E-3</v>
      </c>
      <c r="O69" s="60">
        <f>-M69*Bonds!$AS$8</f>
        <v>-1.2939064983683526</v>
      </c>
      <c r="P69" s="60">
        <f t="shared" si="4"/>
        <v>-4.0916916141369351</v>
      </c>
    </row>
    <row r="70" spans="1:16">
      <c r="A70" s="192">
        <v>43049</v>
      </c>
      <c r="B70" s="7">
        <f>EXP(-'Yield curve'!B63*$B$9/100)</f>
        <v>0.92802185112708346</v>
      </c>
      <c r="C70" s="7">
        <f>EXP(-'Yield curve'!C63*$C$9/100)</f>
        <v>0.86122455616933868</v>
      </c>
      <c r="D70" s="7">
        <f>EXP(-'Yield curve'!D63*$D$9/100)</f>
        <v>0.79875580956182834</v>
      </c>
      <c r="E70" s="7">
        <f>EXP(-'Yield curve'!E63*$E$9/100)</f>
        <v>0.74022580310379926</v>
      </c>
      <c r="F70" s="7">
        <f>EXP(-'Yield curve'!F63*$F$9/100)</f>
        <v>0.68557320158429325</v>
      </c>
      <c r="G70" s="7">
        <f>EXP(-'Yield curve'!G63*$G$9/100)</f>
        <v>0.63476527125141768</v>
      </c>
      <c r="H70" s="7">
        <f>EXP(-'Yield curve'!H63*$H$9/100)</f>
        <v>0.58742893616452352</v>
      </c>
      <c r="I70" s="7">
        <f>EXP(-'Yield curve'!I63*$I$9/100)</f>
        <v>0.54313357218914438</v>
      </c>
      <c r="J70" s="7">
        <f>EXP(-'Yield curve'!J63*$J$9/100)</f>
        <v>0.50187710500924709</v>
      </c>
      <c r="K70" s="60">
        <f>EXP(-'Yield curve'!K63*$K$9/100)</f>
        <v>0.46347631296326158</v>
      </c>
      <c r="L70" s="60">
        <f t="shared" si="2"/>
        <v>69.953319763259941</v>
      </c>
      <c r="M70" s="60">
        <f t="shared" si="3"/>
        <v>8.2692459911801635</v>
      </c>
      <c r="N70" s="60">
        <f>M70*(Bonds!AE60/100)*(1/(1+(Bonds!K60/100)))</f>
        <v>7.6787501078844111E-4</v>
      </c>
      <c r="O70" s="60">
        <f>-M70*Bonds!$AS$8</f>
        <v>-1.2947783608860621</v>
      </c>
      <c r="P70" s="60">
        <f t="shared" si="4"/>
        <v>-4.094448685499426</v>
      </c>
    </row>
    <row r="71" spans="1:16">
      <c r="A71" s="192">
        <v>43048</v>
      </c>
      <c r="B71" s="7">
        <f>EXP(-'Yield curve'!B64*$B$9/100)</f>
        <v>0.9283002994475813</v>
      </c>
      <c r="C71" s="7">
        <f>EXP(-'Yield curve'!C64*$C$9/100)</f>
        <v>0.86191381147963808</v>
      </c>
      <c r="D71" s="7">
        <f>EXP(-'Yield curve'!D64*$D$9/100)</f>
        <v>0.79947501338360749</v>
      </c>
      <c r="E71" s="7">
        <f>EXP(-'Yield curve'!E64*$E$9/100)</f>
        <v>0.74081822068171788</v>
      </c>
      <c r="F71" s="7">
        <f>EXP(-'Yield curve'!F64*$F$9/100)</f>
        <v>0.68591607389602016</v>
      </c>
      <c r="G71" s="7">
        <f>EXP(-'Yield curve'!G64*$G$9/100)</f>
        <v>0.63495572940008693</v>
      </c>
      <c r="H71" s="7">
        <f>EXP(-'Yield curve'!H64*$H$9/100)</f>
        <v>0.58742893616452352</v>
      </c>
      <c r="I71" s="7">
        <f>EXP(-'Yield curve'!I64*$I$9/100)</f>
        <v>0.54327842712152741</v>
      </c>
      <c r="J71" s="7">
        <f>EXP(-'Yield curve'!J64*$J$9/100)</f>
        <v>0.50217832162820175</v>
      </c>
      <c r="K71" s="60">
        <f>EXP(-'Yield curve'!K64*$K$9/100)</f>
        <v>0.46394002109164673</v>
      </c>
      <c r="L71" s="60">
        <f t="shared" si="2"/>
        <v>70.012719099195607</v>
      </c>
      <c r="M71" s="60">
        <f t="shared" si="3"/>
        <v>8.2697307485706055</v>
      </c>
      <c r="N71" s="60">
        <f>M71*(Bonds!AE61/100)*(1/(1+(Bonds!K61/100)))</f>
        <v>7.6799133994896263E-4</v>
      </c>
      <c r="O71" s="60">
        <f>-M71*Bonds!$AS$8</f>
        <v>-1.2948542630154816</v>
      </c>
      <c r="P71" s="60">
        <f t="shared" si="4"/>
        <v>-4.0946887091076487</v>
      </c>
    </row>
    <row r="72" spans="1:16">
      <c r="A72" s="193">
        <v>43047</v>
      </c>
      <c r="B72" s="7">
        <f>EXP(-'Yield curve'!B65*$B$9/100)</f>
        <v>0.92765071661848286</v>
      </c>
      <c r="C72" s="7">
        <f>EXP(-'Yield curve'!C65*$C$9/100)</f>
        <v>0.86122455616933868</v>
      </c>
      <c r="D72" s="7">
        <f>EXP(-'Yield curve'!D65*$D$9/100)</f>
        <v>0.79875580956182834</v>
      </c>
      <c r="E72" s="7">
        <f>EXP(-'Yield curve'!E65*$E$9/100)</f>
        <v>0.74022580310379926</v>
      </c>
      <c r="F72" s="7">
        <f>EXP(-'Yield curve'!F65*$F$9/100)</f>
        <v>0.68557320158429325</v>
      </c>
      <c r="G72" s="7">
        <f>EXP(-'Yield curve'!G65*$G$9/100)</f>
        <v>0.63476527125141768</v>
      </c>
      <c r="H72" s="7">
        <f>EXP(-'Yield curve'!H65*$H$9/100)</f>
        <v>0.58742893616452352</v>
      </c>
      <c r="I72" s="7">
        <f>EXP(-'Yield curve'!I65*$I$9/100)</f>
        <v>0.54342332068704324</v>
      </c>
      <c r="J72" s="7">
        <f>EXP(-'Yield curve'!J65*$J$9/100)</f>
        <v>0.5024797190313578</v>
      </c>
      <c r="K72" s="60">
        <f>EXP(-'Yield curve'!K65*$K$9/100)</f>
        <v>0.46440419316009157</v>
      </c>
      <c r="L72" s="60">
        <f t="shared" si="2"/>
        <v>70.051179661671767</v>
      </c>
      <c r="M72" s="60">
        <f t="shared" si="3"/>
        <v>8.2717716411519664</v>
      </c>
      <c r="N72" s="60">
        <f>M72*(Bonds!AE62/100)*(1/(1+(Bonds!K62/100)))</f>
        <v>3.0730088756949843E-3</v>
      </c>
      <c r="O72" s="60">
        <f>-M72*Bonds!$AS$8</f>
        <v>-1.2951738209962282</v>
      </c>
      <c r="P72" s="60">
        <f t="shared" si="4"/>
        <v>-4.0956992401712924</v>
      </c>
    </row>
    <row r="73" spans="1:16">
      <c r="A73" s="193">
        <v>43046</v>
      </c>
      <c r="B73" s="7">
        <f>EXP(-'Yield curve'!B66*$B$9/100)</f>
        <v>0.9283002994475813</v>
      </c>
      <c r="C73" s="7">
        <f>EXP(-'Yield curve'!C66*$C$9/100)</f>
        <v>0.86174144595446922</v>
      </c>
      <c r="D73" s="7">
        <f>EXP(-'Yield curve'!D66*$D$9/100)</f>
        <v>0.79947501338360749</v>
      </c>
      <c r="E73" s="7">
        <f>EXP(-'Yield curve'!E66*$E$9/100)</f>
        <v>0.74141111238332302</v>
      </c>
      <c r="F73" s="7">
        <f>EXP(-'Yield curve'!F66*$F$9/100)</f>
        <v>0.68728927879097224</v>
      </c>
      <c r="G73" s="7">
        <f>EXP(-'Yield curve'!G66*$G$9/100)</f>
        <v>0.63667242636747978</v>
      </c>
      <c r="H73" s="7">
        <f>EXP(-'Yield curve'!H66*$H$9/100)</f>
        <v>0.58948853964467818</v>
      </c>
      <c r="I73" s="7">
        <f>EXP(-'Yield curve'!I66*$I$9/100)</f>
        <v>0.54545589285819995</v>
      </c>
      <c r="J73" s="7">
        <f>EXP(-'Yield curve'!J66*$J$9/100)</f>
        <v>0.50444321626645638</v>
      </c>
      <c r="K73" s="60">
        <f>EXP(-'Yield curve'!K66*$K$9/100)</f>
        <v>0.46626553012487953</v>
      </c>
      <c r="L73" s="60">
        <f t="shared" si="2"/>
        <v>70.28845265576372</v>
      </c>
      <c r="M73" s="60">
        <f t="shared" si="3"/>
        <v>8.2750887941402702</v>
      </c>
      <c r="N73" s="60">
        <f>M73*(Bonds!AE63/100)*(1/(1+(Bonds!K63/100)))</f>
        <v>-1.5376918692075556E-3</v>
      </c>
      <c r="O73" s="60">
        <f>-M73*Bonds!$AS$8</f>
        <v>-1.2956932127175032</v>
      </c>
      <c r="P73" s="60">
        <f t="shared" si="4"/>
        <v>-4.0973417010083564</v>
      </c>
    </row>
    <row r="74" spans="1:16">
      <c r="A74" s="193">
        <v>43042</v>
      </c>
      <c r="B74" s="7">
        <f>EXP(-'Yield curve'!B67*$B$9/100)</f>
        <v>0.92820747405898341</v>
      </c>
      <c r="C74" s="7">
        <f>EXP(-'Yield curve'!C67*$C$9/100)</f>
        <v>0.86174144595446922</v>
      </c>
      <c r="D74" s="7">
        <f>EXP(-'Yield curve'!D67*$D$9/100)</f>
        <v>0.79947501338360749</v>
      </c>
      <c r="E74" s="7">
        <f>EXP(-'Yield curve'!E67*$E$9/100)</f>
        <v>0.74141111238332302</v>
      </c>
      <c r="F74" s="7">
        <f>EXP(-'Yield curve'!F67*$F$9/100)</f>
        <v>0.68728927879097224</v>
      </c>
      <c r="G74" s="7">
        <f>EXP(-'Yield curve'!G67*$G$9/100)</f>
        <v>0.63667242636747978</v>
      </c>
      <c r="H74" s="7">
        <f>EXP(-'Yield curve'!H67*$H$9/100)</f>
        <v>0.58948853964467818</v>
      </c>
      <c r="I74" s="7">
        <f>EXP(-'Yield curve'!I67*$I$9/100)</f>
        <v>0.54516506061083536</v>
      </c>
      <c r="J74" s="7">
        <f>EXP(-'Yield curve'!J67*$J$9/100)</f>
        <v>0.50383824746081618</v>
      </c>
      <c r="K74" s="60">
        <f>EXP(-'Yield curve'!K67*$K$9/100)</f>
        <v>0.46533393097431341</v>
      </c>
      <c r="L74" s="60">
        <f t="shared" si="2"/>
        <v>70.18857195113452</v>
      </c>
      <c r="M74" s="60">
        <f t="shared" si="3"/>
        <v>8.2727350187922397</v>
      </c>
      <c r="N74" s="60">
        <f>M74*(Bonds!AE64/100)*(1/(1+(Bonds!K64/100)))</f>
        <v>3.0739377682460741E-3</v>
      </c>
      <c r="O74" s="60">
        <f>-M74*Bonds!$AS$8</f>
        <v>-1.2953246643165646</v>
      </c>
      <c r="P74" s="60">
        <f t="shared" si="4"/>
        <v>-4.0961762486333777</v>
      </c>
    </row>
    <row r="75" spans="1:16">
      <c r="A75" s="193">
        <v>43041</v>
      </c>
      <c r="B75" s="7">
        <f>EXP(-'Yield curve'!B68*$B$9/100)</f>
        <v>0.92783626531605778</v>
      </c>
      <c r="C75" s="7">
        <f>EXP(-'Yield curve'!C68*$C$9/100)</f>
        <v>0.86156911489895827</v>
      </c>
      <c r="D75" s="7">
        <f>EXP(-'Yield curve'!D68*$D$9/100)</f>
        <v>0.79971489186759603</v>
      </c>
      <c r="E75" s="7">
        <f>EXP(-'Yield curve'!E68*$E$9/100)</f>
        <v>0.7420044785880654</v>
      </c>
      <c r="F75" s="7">
        <f>EXP(-'Yield curve'!F68*$F$9/100)</f>
        <v>0.68832098629634253</v>
      </c>
      <c r="G75" s="7">
        <f>EXP(-'Yield curve'!G68*$G$9/100)</f>
        <v>0.63801084330877178</v>
      </c>
      <c r="H75" s="7">
        <f>EXP(-'Yield curve'!H68*$H$9/100)</f>
        <v>0.5911414205090112</v>
      </c>
      <c r="I75" s="7">
        <f>EXP(-'Yield curve'!I68*$I$9/100)</f>
        <v>0.54691238302961187</v>
      </c>
      <c r="J75" s="7">
        <f>EXP(-'Yield curve'!J68*$J$9/100)</f>
        <v>0.50565533394489359</v>
      </c>
      <c r="K75" s="60">
        <f>EXP(-'Yield curve'!K68*$K$9/100)</f>
        <v>0.46719899433818785</v>
      </c>
      <c r="L75" s="60">
        <f t="shared" si="2"/>
        <v>70.409175926160032</v>
      </c>
      <c r="M75" s="60">
        <f t="shared" si="3"/>
        <v>8.2770879049227926</v>
      </c>
      <c r="N75" s="60">
        <f>M75*(Bonds!AE65/100)*(1/(1+(Bonds!K65/100)))</f>
        <v>-7.6917460318953778E-4</v>
      </c>
      <c r="O75" s="60">
        <f>-M75*Bonds!$AS$8</f>
        <v>-1.2960062286061325</v>
      </c>
      <c r="P75" s="60">
        <f t="shared" si="4"/>
        <v>-4.0983315441602466</v>
      </c>
    </row>
    <row r="76" spans="1:16">
      <c r="A76" s="193">
        <v>43040</v>
      </c>
      <c r="B76" s="7">
        <f>EXP(-'Yield curve'!B69*$B$9/100)</f>
        <v>0.92792905358192534</v>
      </c>
      <c r="C76" s="7">
        <f>EXP(-'Yield curve'!C69*$C$9/100)</f>
        <v>0.86156911489895827</v>
      </c>
      <c r="D76" s="7">
        <f>EXP(-'Yield curve'!D69*$D$9/100)</f>
        <v>0.79971489186759603</v>
      </c>
      <c r="E76" s="7">
        <f>EXP(-'Yield curve'!E69*$E$9/100)</f>
        <v>0.74170773614907448</v>
      </c>
      <c r="F76" s="7">
        <f>EXP(-'Yield curve'!F69*$F$9/100)</f>
        <v>0.68763300935584781</v>
      </c>
      <c r="G76" s="7">
        <f>EXP(-'Yield curve'!G69*$G$9/100)</f>
        <v>0.63724568948091631</v>
      </c>
      <c r="H76" s="7">
        <f>EXP(-'Yield curve'!H69*$H$9/100)</f>
        <v>0.59031440156863668</v>
      </c>
      <c r="I76" s="7">
        <f>EXP(-'Yield curve'!I69*$I$9/100)</f>
        <v>0.54618365244725398</v>
      </c>
      <c r="J76" s="7">
        <f>EXP(-'Yield curve'!J69*$J$9/100)</f>
        <v>0.50504891147041509</v>
      </c>
      <c r="K76" s="60">
        <f>EXP(-'Yield curve'!K69*$K$9/100)</f>
        <v>0.46673202886549986</v>
      </c>
      <c r="L76" s="60">
        <f t="shared" si="2"/>
        <v>70.347477600451413</v>
      </c>
      <c r="M76" s="60">
        <f t="shared" si="3"/>
        <v>8.2761734017835202</v>
      </c>
      <c r="N76" s="60">
        <f>M76*(Bonds!AE66/100)*(1/(1+(Bonds!K66/100)))</f>
        <v>7.6901815664219867E-4</v>
      </c>
      <c r="O76" s="60">
        <f>-M76*Bonds!$AS$8</f>
        <v>-1.2958630379359124</v>
      </c>
      <c r="P76" s="60">
        <f t="shared" si="4"/>
        <v>-4.0978787355026647</v>
      </c>
    </row>
    <row r="77" spans="1:16">
      <c r="A77" s="193">
        <v>43039</v>
      </c>
      <c r="B77" s="7">
        <f>EXP(-'Yield curve'!B70*$B$9/100)</f>
        <v>0.92737246314360544</v>
      </c>
      <c r="C77" s="7">
        <f>EXP(-'Yield curve'!C70*$C$9/100)</f>
        <v>0.86088013523564999</v>
      </c>
      <c r="D77" s="7">
        <f>EXP(-'Yield curve'!D70*$D$9/100)</f>
        <v>0.79899547225230294</v>
      </c>
      <c r="E77" s="7">
        <f>EXP(-'Yield curve'!E70*$E$9/100)</f>
        <v>0.74126284498808004</v>
      </c>
      <c r="F77" s="7">
        <f>EXP(-'Yield curve'!F70*$F$9/100)</f>
        <v>0.68763300935584781</v>
      </c>
      <c r="G77" s="7">
        <f>EXP(-'Yield curve'!G70*$G$9/100)</f>
        <v>0.6374368918666844</v>
      </c>
      <c r="H77" s="7">
        <f>EXP(-'Yield curve'!H70*$H$9/100)</f>
        <v>0.59072776631051527</v>
      </c>
      <c r="I77" s="7">
        <f>EXP(-'Yield curve'!I70*$I$9/100)</f>
        <v>0.54662077419459765</v>
      </c>
      <c r="J77" s="7">
        <f>EXP(-'Yield curve'!J70*$J$9/100)</f>
        <v>0.50550366009692482</v>
      </c>
      <c r="K77" s="60">
        <f>EXP(-'Yield curve'!K70*$K$9/100)</f>
        <v>0.46719899433818785</v>
      </c>
      <c r="L77" s="60">
        <f t="shared" si="2"/>
        <v>70.39261147505718</v>
      </c>
      <c r="M77" s="60">
        <f t="shared" si="3"/>
        <v>8.2780191475162592</v>
      </c>
      <c r="N77" s="60">
        <f>M77*(Bonds!AE67/100)*(1/(1+(Bonds!K67/100)))</f>
        <v>-7.6926114185634062E-4</v>
      </c>
      <c r="O77" s="60">
        <f>-M77*Bonds!$AS$8</f>
        <v>-1.2961520402992472</v>
      </c>
      <c r="P77" s="60">
        <f t="shared" si="4"/>
        <v>-4.0987926412199744</v>
      </c>
    </row>
    <row r="78" spans="1:16">
      <c r="A78" s="193">
        <v>43038</v>
      </c>
      <c r="B78" s="7">
        <f>EXP(-'Yield curve'!B71*$B$9/100)</f>
        <v>0.92792905358192534</v>
      </c>
      <c r="C78" s="7">
        <f>EXP(-'Yield curve'!C71*$C$9/100)</f>
        <v>0.86156911489895827</v>
      </c>
      <c r="D78" s="7">
        <f>EXP(-'Yield curve'!D71*$D$9/100)</f>
        <v>0.79971489186759603</v>
      </c>
      <c r="E78" s="7">
        <f>EXP(-'Yield curve'!E71*$E$9/100)</f>
        <v>0.74185609253144802</v>
      </c>
      <c r="F78" s="7">
        <f>EXP(-'Yield curve'!F71*$F$9/100)</f>
        <v>0.68797691182897935</v>
      </c>
      <c r="G78" s="7">
        <f>EXP(-'Yield curve'!G71*$G$9/100)</f>
        <v>0.6374368918666844</v>
      </c>
      <c r="H78" s="7">
        <f>EXP(-'Yield curve'!H71*$H$9/100)</f>
        <v>0.59031440156863668</v>
      </c>
      <c r="I78" s="7">
        <f>EXP(-'Yield curve'!I71*$I$9/100)</f>
        <v>0.54618365244725398</v>
      </c>
      <c r="J78" s="7">
        <f>EXP(-'Yield curve'!J71*$J$9/100)</f>
        <v>0.50504891147041509</v>
      </c>
      <c r="K78" s="60">
        <f>EXP(-'Yield curve'!K71*$K$9/100)</f>
        <v>0.46673202886549986</v>
      </c>
      <c r="L78" s="60">
        <f t="shared" si="2"/>
        <v>70.349869714795872</v>
      </c>
      <c r="M78" s="60">
        <f t="shared" si="3"/>
        <v>8.2760641333455176</v>
      </c>
      <c r="N78" s="60">
        <f>M78*(Bonds!AE68/100)*(1/(1+(Bonds!K68/100)))</f>
        <v>-2.3070240104104025E-3</v>
      </c>
      <c r="O78" s="60">
        <f>-M78*Bonds!$AS$8</f>
        <v>-1.2958459289504978</v>
      </c>
      <c r="P78" s="60">
        <f t="shared" si="4"/>
        <v>-4.0978246321403002</v>
      </c>
    </row>
    <row r="79" spans="1:16">
      <c r="A79" s="193">
        <v>43035</v>
      </c>
      <c r="B79" s="7">
        <f>EXP(-'Yield curve'!B72*$B$9/100)</f>
        <v>0.92774348632855286</v>
      </c>
      <c r="C79" s="7">
        <f>EXP(-'Yield curve'!C72*$C$9/100)</f>
        <v>0.86105232848144775</v>
      </c>
      <c r="D79" s="7">
        <f>EXP(-'Yield curve'!D72*$D$9/100)</f>
        <v>0.79899547225230294</v>
      </c>
      <c r="E79" s="7">
        <f>EXP(-'Yield curve'!E72*$E$9/100)</f>
        <v>0.74111460724335099</v>
      </c>
      <c r="F79" s="7">
        <f>EXP(-'Yield curve'!F72*$F$9/100)</f>
        <v>0.68728927879097224</v>
      </c>
      <c r="G79" s="7">
        <f>EXP(-'Yield curve'!G72*$G$9/100)</f>
        <v>0.63686345674851452</v>
      </c>
      <c r="H79" s="7">
        <f>EXP(-'Yield curve'!H72*$H$9/100)</f>
        <v>0.58990132608082657</v>
      </c>
      <c r="I79" s="7">
        <f>EXP(-'Yield curve'!I72*$I$9/100)</f>
        <v>0.54545589285819995</v>
      </c>
      <c r="J79" s="7">
        <f>EXP(-'Yield curve'!J72*$J$9/100)</f>
        <v>0.50398942161004312</v>
      </c>
      <c r="K79" s="60">
        <f>EXP(-'Yield curve'!K72*$K$9/100)</f>
        <v>0.46533393097431341</v>
      </c>
      <c r="L79" s="60">
        <f t="shared" si="2"/>
        <v>70.18548030222118</v>
      </c>
      <c r="M79" s="60">
        <f t="shared" si="3"/>
        <v>8.2732618022976077</v>
      </c>
      <c r="N79" s="60">
        <f>M79*(Bonds!AE69/100)*(1/(1+(Bonds!K69/100)))</f>
        <v>1.537066753794296E-3</v>
      </c>
      <c r="O79" s="60">
        <f>-M79*Bonds!$AS$8</f>
        <v>-1.2954071467925183</v>
      </c>
      <c r="P79" s="60">
        <f t="shared" si="4"/>
        <v>-4.0964370811244413</v>
      </c>
    </row>
    <row r="80" spans="1:16">
      <c r="A80" s="193">
        <v>43034</v>
      </c>
      <c r="B80" s="7">
        <f>EXP(-'Yield curve'!B73*$B$9/100)</f>
        <v>0.92802185112708346</v>
      </c>
      <c r="C80" s="7">
        <f>EXP(-'Yield curve'!C73*$C$9/100)</f>
        <v>0.86225864596652946</v>
      </c>
      <c r="D80" s="7">
        <f>EXP(-'Yield curve'!D73*$D$9/100)</f>
        <v>0.8006751257629463</v>
      </c>
      <c r="E80" s="7">
        <f>EXP(-'Yield curve'!E73*$E$9/100)</f>
        <v>0.74274685419259101</v>
      </c>
      <c r="F80" s="7">
        <f>EXP(-'Yield curve'!F73*$F$9/100)</f>
        <v>0.68866523284395575</v>
      </c>
      <c r="G80" s="7">
        <f>EXP(-'Yield curve'!G73*$G$9/100)</f>
        <v>0.63820227527512363</v>
      </c>
      <c r="H80" s="7">
        <f>EXP(-'Yield curve'!H73*$H$9/100)</f>
        <v>0.5911414205090112</v>
      </c>
      <c r="I80" s="7">
        <f>EXP(-'Yield curve'!I73*$I$9/100)</f>
        <v>0.54662077419459765</v>
      </c>
      <c r="J80" s="7">
        <f>EXP(-'Yield curve'!J73*$J$9/100)</f>
        <v>0.50504891147041509</v>
      </c>
      <c r="K80" s="60">
        <f>EXP(-'Yield curve'!K73*$K$9/100)</f>
        <v>0.46626553012487953</v>
      </c>
      <c r="L80" s="60">
        <f t="shared" si="2"/>
        <v>70.320316187622922</v>
      </c>
      <c r="M80" s="60">
        <f t="shared" si="3"/>
        <v>8.2739322510094109</v>
      </c>
      <c r="N80" s="60">
        <f>M80*(Bonds!AE70/100)*(1/(1+(Bonds!K70/100)))</f>
        <v>1.5374769582847225E-3</v>
      </c>
      <c r="O80" s="60">
        <f>-M80*Bonds!$AS$8</f>
        <v>-1.2955121240159619</v>
      </c>
      <c r="P80" s="60">
        <f t="shared" si="4"/>
        <v>-4.0967690482529635</v>
      </c>
    </row>
    <row r="81" spans="1:16">
      <c r="A81" s="193">
        <v>43033</v>
      </c>
      <c r="B81" s="7">
        <f>EXP(-'Yield curve'!B74*$B$9/100)</f>
        <v>0.92811465795246018</v>
      </c>
      <c r="C81" s="7">
        <f>EXP(-'Yield curve'!C74*$C$9/100)</f>
        <v>0.86225864596652946</v>
      </c>
      <c r="D81" s="7">
        <f>EXP(-'Yield curve'!D74*$D$9/100)</f>
        <v>0.80091536433465915</v>
      </c>
      <c r="E81" s="7">
        <f>EXP(-'Yield curve'!E74*$E$9/100)</f>
        <v>0.74304401236193984</v>
      </c>
      <c r="F81" s="7">
        <f>EXP(-'Yield curve'!F74*$F$9/100)</f>
        <v>0.68900965155788085</v>
      </c>
      <c r="G81" s="7">
        <f>EXP(-'Yield curve'!G74*$G$9/100)</f>
        <v>0.6385853115396769</v>
      </c>
      <c r="H81" s="7">
        <f>EXP(-'Yield curve'!H74*$H$9/100)</f>
        <v>0.59155536436681511</v>
      </c>
      <c r="I81" s="7">
        <f>EXP(-'Yield curve'!I74*$I$9/100)</f>
        <v>0.54720414743081869</v>
      </c>
      <c r="J81" s="7">
        <f>EXP(-'Yield curve'!J74*$J$9/100)</f>
        <v>0.50580705330184261</v>
      </c>
      <c r="K81" s="60">
        <f>EXP(-'Yield curve'!K74*$K$9/100)</f>
        <v>0.46719899433818785</v>
      </c>
      <c r="L81" s="60">
        <f t="shared" si="2"/>
        <v>70.427825644846621</v>
      </c>
      <c r="M81" s="60">
        <f t="shared" si="3"/>
        <v>8.2760343416126521</v>
      </c>
      <c r="N81" s="60">
        <f>M81*(Bonds!AE71/100)*(1/(1+(Bonds!K71/100)))</f>
        <v>0</v>
      </c>
      <c r="O81" s="60">
        <f>-M81*Bonds!$AS$8</f>
        <v>-1.2958412642336554</v>
      </c>
      <c r="P81" s="60">
        <f t="shared" si="4"/>
        <v>-4.0978098810104386</v>
      </c>
    </row>
    <row r="82" spans="1:16">
      <c r="A82" s="193">
        <v>43032</v>
      </c>
      <c r="B82" s="7">
        <f>EXP(-'Yield curve'!B75*$B$9/100)</f>
        <v>0.92802185112708346</v>
      </c>
      <c r="C82" s="7">
        <f>EXP(-'Yield curve'!C75*$C$9/100)</f>
        <v>0.86208621148135944</v>
      </c>
      <c r="D82" s="7">
        <f>EXP(-'Yield curve'!D75*$D$9/100)</f>
        <v>0.8006751257629463</v>
      </c>
      <c r="E82" s="7">
        <f>EXP(-'Yield curve'!E75*$E$9/100)</f>
        <v>0.74334128941833222</v>
      </c>
      <c r="F82" s="7">
        <f>EXP(-'Yield curve'!F75*$F$9/100)</f>
        <v>0.69004394155878901</v>
      </c>
      <c r="G82" s="7">
        <f>EXP(-'Yield curve'!G75*$G$9/100)</f>
        <v>0.6395439082748009</v>
      </c>
      <c r="H82" s="7">
        <f>EXP(-'Yield curve'!H75*$H$9/100)</f>
        <v>0.59238412187181844</v>
      </c>
      <c r="I82" s="7">
        <f>EXP(-'Yield curve'!I75*$I$9/100)</f>
        <v>0.54778814326381775</v>
      </c>
      <c r="J82" s="7">
        <f>EXP(-'Yield curve'!J75*$J$9/100)</f>
        <v>0.50611062859730516</v>
      </c>
      <c r="K82" s="60">
        <f>EXP(-'Yield curve'!K75*$K$9/100)</f>
        <v>0.46719899433818785</v>
      </c>
      <c r="L82" s="60">
        <f t="shared" si="2"/>
        <v>70.440079188749323</v>
      </c>
      <c r="M82" s="60">
        <f t="shared" si="3"/>
        <v>8.275795080507601</v>
      </c>
      <c r="N82" s="60">
        <f>M82*(Bonds!AE72/100)*(1/(1+(Bonds!K72/100)))</f>
        <v>1.538108926774053E-3</v>
      </c>
      <c r="O82" s="60">
        <f>-M82*Bonds!$AS$8</f>
        <v>-1.295803801313608</v>
      </c>
      <c r="P82" s="60">
        <f t="shared" si="4"/>
        <v>-4.0976914128552879</v>
      </c>
    </row>
    <row r="83" spans="1:16">
      <c r="A83" s="193">
        <v>43031</v>
      </c>
      <c r="B83" s="7">
        <f>EXP(-'Yield curve'!B76*$B$9/100)</f>
        <v>0.92848597807471467</v>
      </c>
      <c r="C83" s="7">
        <f>EXP(-'Yield curve'!C76*$C$9/100)</f>
        <v>0.86277615639171168</v>
      </c>
      <c r="D83" s="7">
        <f>EXP(-'Yield curve'!D76*$D$9/100)</f>
        <v>0.80139605774686284</v>
      </c>
      <c r="E83" s="7">
        <f>EXP(-'Yield curve'!E76*$E$9/100)</f>
        <v>0.74408500250231646</v>
      </c>
      <c r="F83" s="7">
        <f>EXP(-'Yield curve'!F76*$F$9/100)</f>
        <v>0.69073433063735468</v>
      </c>
      <c r="G83" s="7">
        <f>EXP(-'Yield curve'!G76*$G$9/100)</f>
        <v>0.64031182162058853</v>
      </c>
      <c r="H83" s="7">
        <f>EXP(-'Yield curve'!H76*$H$9/100)</f>
        <v>0.59321404044989023</v>
      </c>
      <c r="I83" s="7">
        <f>EXP(-'Yield curve'!I76*$I$9/100)</f>
        <v>0.54866530583596962</v>
      </c>
      <c r="J83" s="7">
        <f>EXP(-'Yield curve'!J76*$J$9/100)</f>
        <v>0.50702244812015962</v>
      </c>
      <c r="K83" s="60">
        <f>EXP(-'Yield curve'!K76*$K$9/100)</f>
        <v>0.46813432734809651</v>
      </c>
      <c r="L83" s="60">
        <f t="shared" si="2"/>
        <v>70.560321875356479</v>
      </c>
      <c r="M83" s="60">
        <f t="shared" si="3"/>
        <v>8.2772013314615815</v>
      </c>
      <c r="N83" s="60">
        <f>M83*(Bonds!AE73/100)*(1/(1+(Bonds!K73/100)))</f>
        <v>-7.6932812821464854E-4</v>
      </c>
      <c r="O83" s="60">
        <f>-M83*Bonds!$AS$8</f>
        <v>-1.2960239886568228</v>
      </c>
      <c r="P83" s="60">
        <f t="shared" si="4"/>
        <v>-4.0983877063717884</v>
      </c>
    </row>
    <row r="84" spans="1:16">
      <c r="A84" s="193">
        <v>43028</v>
      </c>
      <c r="B84" s="7">
        <f>EXP(-'Yield curve'!B77*$B$9/100)</f>
        <v>0.9283002994475813</v>
      </c>
      <c r="C84" s="7">
        <f>EXP(-'Yield curve'!C77*$C$9/100)</f>
        <v>0.86260361841480615</v>
      </c>
      <c r="D84" s="7">
        <f>EXP(-'Yield curve'!D77*$D$9/100)</f>
        <v>0.80163651263061608</v>
      </c>
      <c r="E84" s="7">
        <f>EXP(-'Yield curve'!E77*$E$9/100)</f>
        <v>0.74408500250231646</v>
      </c>
      <c r="F84" s="7">
        <f>EXP(-'Yield curve'!F77*$F$9/100)</f>
        <v>0.69038904979943883</v>
      </c>
      <c r="G84" s="7">
        <f>EXP(-'Yield curve'!G77*$G$9/100)</f>
        <v>0.63992774976069622</v>
      </c>
      <c r="H84" s="7">
        <f>EXP(-'Yield curve'!H77*$H$9/100)</f>
        <v>0.59279893592510902</v>
      </c>
      <c r="I84" s="7">
        <f>EXP(-'Yield curve'!I77*$I$9/100)</f>
        <v>0.54822654911738855</v>
      </c>
      <c r="J84" s="7">
        <f>EXP(-'Yield curve'!J77*$J$9/100)</f>
        <v>0.50656633319935351</v>
      </c>
      <c r="K84" s="60">
        <f>EXP(-'Yield curve'!K77*$K$9/100)</f>
        <v>0.46766642700990924</v>
      </c>
      <c r="L84" s="60">
        <f t="shared" si="2"/>
        <v>70.504344373316187</v>
      </c>
      <c r="M84" s="60">
        <f t="shared" si="3"/>
        <v>8.2761914156373191</v>
      </c>
      <c r="N84" s="60">
        <f>M84*(Bonds!AE74/100)*(1/(1+(Bonds!K74/100)))</f>
        <v>2.3074883129099843E-3</v>
      </c>
      <c r="O84" s="60">
        <f>-M84*Bonds!$AS$8</f>
        <v>-1.2958658585011877</v>
      </c>
      <c r="P84" s="60">
        <f t="shared" si="4"/>
        <v>-4.0978876549132242</v>
      </c>
    </row>
    <row r="85" spans="1:16">
      <c r="A85" s="193">
        <v>43027</v>
      </c>
      <c r="B85" s="7">
        <f>EXP(-'Yield curve'!B78*$B$9/100)</f>
        <v>0.92839313411918234</v>
      </c>
      <c r="C85" s="7">
        <f>EXP(-'Yield curve'!C78*$C$9/100)</f>
        <v>0.86277615639171168</v>
      </c>
      <c r="D85" s="7">
        <f>EXP(-'Yield curve'!D78*$D$9/100)</f>
        <v>0.80187703966165591</v>
      </c>
      <c r="E85" s="7">
        <f>EXP(-'Yield curve'!E78*$E$9/100)</f>
        <v>0.744680508675027</v>
      </c>
      <c r="F85" s="7">
        <f>EXP(-'Yield curve'!F78*$F$9/100)</f>
        <v>0.69142541045030848</v>
      </c>
      <c r="G85" s="7">
        <f>EXP(-'Yield curve'!G78*$G$9/100)</f>
        <v>0.6408883616641502</v>
      </c>
      <c r="H85" s="7">
        <f>EXP(-'Yield curve'!H78*$H$9/100)</f>
        <v>0.59362943564956305</v>
      </c>
      <c r="I85" s="7">
        <f>EXP(-'Yield curve'!I78*$I$9/100)</f>
        <v>0.54925086106946641</v>
      </c>
      <c r="J85" s="7">
        <f>EXP(-'Yield curve'!J78*$J$9/100)</f>
        <v>0.50778355247790108</v>
      </c>
      <c r="K85" s="60">
        <f>EXP(-'Yield curve'!K78*$K$9/100)</f>
        <v>0.46907153289593873</v>
      </c>
      <c r="L85" s="60">
        <f t="shared" si="2"/>
        <v>70.671369265286046</v>
      </c>
      <c r="M85" s="60">
        <f t="shared" si="3"/>
        <v>8.2791633329934182</v>
      </c>
      <c r="N85" s="60">
        <f>M85*(Bonds!AE75/100)*(1/(1+(Bonds!K75/100)))</f>
        <v>0</v>
      </c>
      <c r="O85" s="60">
        <f>-M85*Bonds!$AS$8</f>
        <v>-1.2963311940695239</v>
      </c>
      <c r="P85" s="60">
        <f t="shared" si="4"/>
        <v>-4.0993591751854552</v>
      </c>
    </row>
    <row r="86" spans="1:16">
      <c r="A86" s="193">
        <v>43026</v>
      </c>
      <c r="B86" s="7">
        <f>EXP(-'Yield curve'!B79*$B$9/100)</f>
        <v>0.92820747405898341</v>
      </c>
      <c r="C86" s="7">
        <f>EXP(-'Yield curve'!C79*$C$9/100)</f>
        <v>0.86277615639171168</v>
      </c>
      <c r="D86" s="7">
        <f>EXP(-'Yield curve'!D79*$D$9/100)</f>
        <v>0.80187703966165591</v>
      </c>
      <c r="E86" s="7">
        <f>EXP(-'Yield curve'!E79*$E$9/100)</f>
        <v>0.74453158746590942</v>
      </c>
      <c r="F86" s="7">
        <f>EXP(-'Yield curve'!F79*$F$9/100)</f>
        <v>0.69107978415885685</v>
      </c>
      <c r="G86" s="7">
        <f>EXP(-'Yield curve'!G79*$G$9/100)</f>
        <v>0.64069612399274345</v>
      </c>
      <c r="H86" s="7">
        <f>EXP(-'Yield curve'!H79*$H$9/100)</f>
        <v>0.59362943564956305</v>
      </c>
      <c r="I86" s="7">
        <f>EXP(-'Yield curve'!I79*$I$9/100)</f>
        <v>0.54925086106946641</v>
      </c>
      <c r="J86" s="7">
        <f>EXP(-'Yield curve'!J79*$J$9/100)</f>
        <v>0.50778355247790108</v>
      </c>
      <c r="K86" s="60">
        <f>EXP(-'Yield curve'!K79*$K$9/100)</f>
        <v>0.46907153289593873</v>
      </c>
      <c r="L86" s="60">
        <f t="shared" si="2"/>
        <v>70.668315706973431</v>
      </c>
      <c r="M86" s="60">
        <f t="shared" si="3"/>
        <v>8.2793396602421154</v>
      </c>
      <c r="N86" s="60">
        <f>M86*(Bonds!AE76/100)*(1/(1+(Bonds!K76/100)))</f>
        <v>-1.5393399015044972E-3</v>
      </c>
      <c r="O86" s="60">
        <f>-M86*Bonds!$AS$8</f>
        <v>-1.2963588029598982</v>
      </c>
      <c r="P86" s="60">
        <f t="shared" si="4"/>
        <v>-4.0994464821627083</v>
      </c>
    </row>
    <row r="87" spans="1:16">
      <c r="A87" s="193">
        <v>43025</v>
      </c>
      <c r="B87" s="7">
        <f>EXP(-'Yield curve'!B80*$B$9/100)</f>
        <v>0.92802185112708346</v>
      </c>
      <c r="C87" s="7">
        <f>EXP(-'Yield curve'!C80*$C$9/100)</f>
        <v>0.86243111494204538</v>
      </c>
      <c r="D87" s="7">
        <f>EXP(-'Yield curve'!D80*$D$9/100)</f>
        <v>0.8011556749887554</v>
      </c>
      <c r="E87" s="7">
        <f>EXP(-'Yield curve'!E80*$E$9/100)</f>
        <v>0.74348997254403282</v>
      </c>
      <c r="F87" s="7">
        <f>EXP(-'Yield curve'!F80*$F$9/100)</f>
        <v>0.68969900582912824</v>
      </c>
      <c r="G87" s="7">
        <f>EXP(-'Yield curve'!G80*$G$9/100)</f>
        <v>0.63935207387891657</v>
      </c>
      <c r="H87" s="7">
        <f>EXP(-'Yield curve'!H80*$H$9/100)</f>
        <v>0.59238412187181844</v>
      </c>
      <c r="I87" s="7">
        <f>EXP(-'Yield curve'!I80*$I$9/100)</f>
        <v>0.54808037486172434</v>
      </c>
      <c r="J87" s="7">
        <f>EXP(-'Yield curve'!J80*$J$9/100)</f>
        <v>0.5067183258970781</v>
      </c>
      <c r="K87" s="60">
        <f>EXP(-'Yield curve'!K80*$K$9/100)</f>
        <v>0.46813432734809651</v>
      </c>
      <c r="L87" s="60">
        <f t="shared" si="2"/>
        <v>70.541566686320039</v>
      </c>
      <c r="M87" s="60">
        <f t="shared" si="3"/>
        <v>8.2779921062665132</v>
      </c>
      <c r="N87" s="60">
        <f>M87*(Bonds!AE77/100)*(1/(1+(Bonds!K77/100)))</f>
        <v>0</v>
      </c>
      <c r="O87" s="60">
        <f>-M87*Bonds!$AS$8</f>
        <v>-1.296147806246341</v>
      </c>
      <c r="P87" s="60">
        <f t="shared" si="4"/>
        <v>-4.0987792519690576</v>
      </c>
    </row>
    <row r="88" spans="1:16">
      <c r="A88" s="193">
        <v>43024</v>
      </c>
      <c r="B88" s="7">
        <f>EXP(-'Yield curve'!B81*$B$9/100)</f>
        <v>0.92820747405898341</v>
      </c>
      <c r="C88" s="7">
        <f>EXP(-'Yield curve'!C81*$C$9/100)</f>
        <v>0.86277615639171168</v>
      </c>
      <c r="D88" s="7">
        <f>EXP(-'Yield curve'!D81*$D$9/100)</f>
        <v>0.80163651263061608</v>
      </c>
      <c r="E88" s="7">
        <f>EXP(-'Yield curve'!E81*$E$9/100)</f>
        <v>0.74423383438550916</v>
      </c>
      <c r="F88" s="7">
        <f>EXP(-'Yield curve'!F81*$F$9/100)</f>
        <v>0.69073433063735468</v>
      </c>
      <c r="G88" s="7">
        <f>EXP(-'Yield curve'!G81*$G$9/100)</f>
        <v>0.64031182162058853</v>
      </c>
      <c r="H88" s="7">
        <f>EXP(-'Yield curve'!H81*$H$9/100)</f>
        <v>0.59321404044989023</v>
      </c>
      <c r="I88" s="7">
        <f>EXP(-'Yield curve'!I81*$I$9/100)</f>
        <v>0.54866530583596962</v>
      </c>
      <c r="J88" s="7">
        <f>EXP(-'Yield curve'!J81*$J$9/100)</f>
        <v>0.50702244812015962</v>
      </c>
      <c r="K88" s="60">
        <f>EXP(-'Yield curve'!K81*$K$9/100)</f>
        <v>0.46813432734809651</v>
      </c>
      <c r="L88" s="60">
        <f t="shared" si="2"/>
        <v>70.56070961498574</v>
      </c>
      <c r="M88" s="60">
        <f t="shared" si="3"/>
        <v>8.277207344150737</v>
      </c>
      <c r="N88" s="60">
        <f>M88*(Bonds!AE78/100)*(1/(1+(Bonds!K78/100)))</f>
        <v>3.0773147482668437E-3</v>
      </c>
      <c r="O88" s="60">
        <f>-M88*Bonds!$AS$8</f>
        <v>-1.2960249301090203</v>
      </c>
      <c r="P88" s="60">
        <f t="shared" si="4"/>
        <v>-4.0983906835050403</v>
      </c>
    </row>
    <row r="89" spans="1:16">
      <c r="A89" s="193">
        <v>43021</v>
      </c>
      <c r="B89" s="7">
        <f>EXP(-'Yield curve'!B82*$B$9/100)</f>
        <v>0.92802185112708346</v>
      </c>
      <c r="C89" s="7">
        <f>EXP(-'Yield curve'!C82*$C$9/100)</f>
        <v>0.86294872887966356</v>
      </c>
      <c r="D89" s="7">
        <f>EXP(-'Yield curve'!D82*$D$9/100)</f>
        <v>0.80235831025219195</v>
      </c>
      <c r="E89" s="7">
        <f>EXP(-'Yield curve'!E82*$E$9/100)</f>
        <v>0.74527649144328867</v>
      </c>
      <c r="F89" s="7">
        <f>EXP(-'Yield curve'!F82*$F$9/100)</f>
        <v>0.69211718168873038</v>
      </c>
      <c r="G89" s="7">
        <f>EXP(-'Yield curve'!G82*$G$9/100)</f>
        <v>0.64204299957751543</v>
      </c>
      <c r="H89" s="7">
        <f>EXP(-'Yield curve'!H82*$H$9/100)</f>
        <v>0.59529392727018293</v>
      </c>
      <c r="I89" s="7">
        <f>EXP(-'Yield curve'!I82*$I$9/100)</f>
        <v>0.55071748466133075</v>
      </c>
      <c r="J89" s="7">
        <f>EXP(-'Yield curve'!J82*$J$9/100)</f>
        <v>0.50900369659111477</v>
      </c>
      <c r="K89" s="60">
        <f>EXP(-'Yield curve'!K82*$K$9/100)</f>
        <v>0.47001061473053796</v>
      </c>
      <c r="L89" s="60">
        <f t="shared" si="2"/>
        <v>70.79333097482953</v>
      </c>
      <c r="M89" s="60">
        <f t="shared" si="3"/>
        <v>8.281030003736344</v>
      </c>
      <c r="N89" s="60">
        <f>M89*(Bonds!AE79/100)*(1/(1+(Bonds!K79/100)))</f>
        <v>7.6997024674441356E-4</v>
      </c>
      <c r="O89" s="60">
        <f>-M89*Bonds!$AS$8</f>
        <v>-1.2966234728198982</v>
      </c>
      <c r="P89" s="60">
        <f t="shared" si="4"/>
        <v>-4.1002834417483065</v>
      </c>
    </row>
    <row r="90" spans="1:16">
      <c r="A90" s="193">
        <v>43020</v>
      </c>
      <c r="B90" s="7">
        <f>EXP(-'Yield curve'!B83*$B$9/100)</f>
        <v>0.92718700719718949</v>
      </c>
      <c r="C90" s="7">
        <f>EXP(-'Yield curve'!C83*$C$9/100)</f>
        <v>0.86191381147963808</v>
      </c>
      <c r="D90" s="7">
        <f>EXP(-'Yield curve'!D83*$D$9/100)</f>
        <v>0.8011556749887554</v>
      </c>
      <c r="E90" s="7">
        <f>EXP(-'Yield curve'!E83*$E$9/100)</f>
        <v>0.74438269603805529</v>
      </c>
      <c r="F90" s="7">
        <f>EXP(-'Yield curve'!F83*$F$9/100)</f>
        <v>0.69177120959811644</v>
      </c>
      <c r="G90" s="7">
        <f>EXP(-'Yield curve'!G83*$G$9/100)</f>
        <v>0.64165788932239887</v>
      </c>
      <c r="H90" s="7">
        <f>EXP(-'Yield curve'!H83*$H$9/100)</f>
        <v>0.59487736733408103</v>
      </c>
      <c r="I90" s="7">
        <f>EXP(-'Yield curve'!I83*$I$9/100)</f>
        <v>0.55057064624474672</v>
      </c>
      <c r="J90" s="7">
        <f>EXP(-'Yield curve'!J83*$J$9/100)</f>
        <v>0.50915642060754918</v>
      </c>
      <c r="K90" s="60">
        <f>EXP(-'Yield curve'!K83*$K$9/100)</f>
        <v>0.47048086042893056</v>
      </c>
      <c r="L90" s="60">
        <f t="shared" si="2"/>
        <v>70.824123584231174</v>
      </c>
      <c r="M90" s="60">
        <f t="shared" si="3"/>
        <v>8.2834692062386388</v>
      </c>
      <c r="N90" s="60">
        <f>M90*(Bonds!AE80/100)*(1/(1+(Bonds!K80/100)))</f>
        <v>-4.6216119804195193E-3</v>
      </c>
      <c r="O90" s="60">
        <f>-M90*Bonds!$AS$8</f>
        <v>-1.2970053971962148</v>
      </c>
      <c r="P90" s="60">
        <f t="shared" si="4"/>
        <v>-4.1014911926714062</v>
      </c>
    </row>
    <row r="91" spans="1:16">
      <c r="A91" s="193">
        <v>43019</v>
      </c>
      <c r="B91" s="7">
        <f>EXP(-'Yield curve'!B84*$B$9/100)</f>
        <v>0.92755795618491998</v>
      </c>
      <c r="C91" s="7">
        <f>EXP(-'Yield curve'!C84*$C$9/100)</f>
        <v>0.86225864596652946</v>
      </c>
      <c r="D91" s="7">
        <f>EXP(-'Yield curve'!D84*$D$9/100)</f>
        <v>0.80091536433465915</v>
      </c>
      <c r="E91" s="7">
        <f>EXP(-'Yield curve'!E84*$E$9/100)</f>
        <v>0.74334128941833222</v>
      </c>
      <c r="F91" s="7">
        <f>EXP(-'Yield curve'!F84*$F$9/100)</f>
        <v>0.68969900582912824</v>
      </c>
      <c r="G91" s="7">
        <f>EXP(-'Yield curve'!G84*$G$9/100)</f>
        <v>0.63935207387891657</v>
      </c>
      <c r="H91" s="7">
        <f>EXP(-'Yield curve'!H84*$H$9/100)</f>
        <v>0.59238412187181844</v>
      </c>
      <c r="I91" s="7">
        <f>EXP(-'Yield curve'!I84*$I$9/100)</f>
        <v>0.54793423958066456</v>
      </c>
      <c r="J91" s="7">
        <f>EXP(-'Yield curve'!J84*$J$9/100)</f>
        <v>0.50641438609259948</v>
      </c>
      <c r="K91" s="60">
        <f>EXP(-'Yield curve'!K84*$K$9/100)</f>
        <v>0.46766642700990924</v>
      </c>
      <c r="L91" s="60">
        <f t="shared" si="2"/>
        <v>70.4879749865771</v>
      </c>
      <c r="M91" s="60">
        <f t="shared" si="3"/>
        <v>8.2771161155026007</v>
      </c>
      <c r="N91" s="60">
        <f>M91*(Bonds!AE81/100)*(1/(1+(Bonds!K81/100)))</f>
        <v>-3.0769948384768058E-3</v>
      </c>
      <c r="O91" s="60">
        <f>-M91*Bonds!$AS$8</f>
        <v>-1.296010645749887</v>
      </c>
      <c r="P91" s="60">
        <f t="shared" si="4"/>
        <v>-4.0983455123952632</v>
      </c>
    </row>
    <row r="92" spans="1:16">
      <c r="A92" s="193">
        <v>43018</v>
      </c>
      <c r="B92" s="7">
        <f>EXP(-'Yield curve'!B85*$B$9/100)</f>
        <v>0.92746520502693663</v>
      </c>
      <c r="C92" s="7">
        <f>EXP(-'Yield curve'!C85*$C$9/100)</f>
        <v>0.86191381147963808</v>
      </c>
      <c r="D92" s="7">
        <f>EXP(-'Yield curve'!D85*$D$9/100)</f>
        <v>0.8001948647801912</v>
      </c>
      <c r="E92" s="7">
        <f>EXP(-'Yield curve'!E85*$E$9/100)</f>
        <v>0.74215289432486187</v>
      </c>
      <c r="F92" s="7">
        <f>EXP(-'Yield curve'!F85*$F$9/100)</f>
        <v>0.68797691182897935</v>
      </c>
      <c r="G92" s="7">
        <f>EXP(-'Yield curve'!G85*$G$9/100)</f>
        <v>0.6374368918666844</v>
      </c>
      <c r="H92" s="7">
        <f>EXP(-'Yield curve'!H85*$H$9/100)</f>
        <v>0.59031440156863668</v>
      </c>
      <c r="I92" s="7">
        <f>EXP(-'Yield curve'!I85*$I$9/100)</f>
        <v>0.54589243216492711</v>
      </c>
      <c r="J92" s="7">
        <f>EXP(-'Yield curve'!J85*$J$9/100)</f>
        <v>0.50444321626645638</v>
      </c>
      <c r="K92" s="60">
        <f>EXP(-'Yield curve'!K85*$K$9/100)</f>
        <v>0.46579949764982831</v>
      </c>
      <c r="L92" s="60">
        <f t="shared" si="2"/>
        <v>70.252515209332827</v>
      </c>
      <c r="M92" s="60">
        <f t="shared" si="3"/>
        <v>8.2735488227288272</v>
      </c>
      <c r="N92" s="60">
        <f>M92*(Bonds!AE82/100)*(1/(1+(Bonds!K82/100)))</f>
        <v>-3.0745257609546021E-3</v>
      </c>
      <c r="O92" s="60">
        <f>-M92*Bonds!$AS$8</f>
        <v>-1.2954520877513278</v>
      </c>
      <c r="P92" s="60">
        <f t="shared" si="4"/>
        <v>-4.0965791969145116</v>
      </c>
    </row>
    <row r="93" spans="1:16">
      <c r="A93" s="193">
        <v>43017</v>
      </c>
      <c r="B93" s="7">
        <f>EXP(-'Yield curve'!B86*$B$9/100)</f>
        <v>0.92727973053399881</v>
      </c>
      <c r="C93" s="7">
        <f>EXP(-'Yield curve'!C86*$C$9/100)</f>
        <v>0.86088013523564999</v>
      </c>
      <c r="D93" s="7">
        <f>EXP(-'Yield curve'!D86*$D$9/100)</f>
        <v>0.79875580956182834</v>
      </c>
      <c r="E93" s="7">
        <f>EXP(-'Yield curve'!E86*$E$9/100)</f>
        <v>0.74052195265100151</v>
      </c>
      <c r="F93" s="7">
        <f>EXP(-'Yield curve'!F86*$F$9/100)</f>
        <v>0.68625911768676906</v>
      </c>
      <c r="G93" s="7">
        <f>EXP(-'Yield curve'!G86*$G$9/100)</f>
        <v>0.63552744679078188</v>
      </c>
      <c r="H93" s="7">
        <f>EXP(-'Yield curve'!H86*$H$9/100)</f>
        <v>0.58825191262425613</v>
      </c>
      <c r="I93" s="7">
        <f>EXP(-'Yield curve'!I86*$I$9/100)</f>
        <v>0.54385823328543692</v>
      </c>
      <c r="J93" s="7">
        <f>EXP(-'Yield curve'!J86*$J$9/100)</f>
        <v>0.5024797190313578</v>
      </c>
      <c r="K93" s="60">
        <f>EXP(-'Yield curve'!K86*$K$9/100)</f>
        <v>0.46394002109164673</v>
      </c>
      <c r="L93" s="60">
        <f t="shared" si="2"/>
        <v>70.011141383889225</v>
      </c>
      <c r="M93" s="60">
        <f t="shared" si="3"/>
        <v>8.2705083535037129</v>
      </c>
      <c r="N93" s="60">
        <f>M93*(Bonds!AE83/100)*(1/(1+(Bonds!K83/100)))</f>
        <v>2.3041906631231994E-3</v>
      </c>
      <c r="O93" s="60">
        <f>-M93*Bonds!$AS$8</f>
        <v>-1.294976018498603</v>
      </c>
      <c r="P93" s="60">
        <f t="shared" si="4"/>
        <v>-4.0950737337519261</v>
      </c>
    </row>
    <row r="94" spans="1:16">
      <c r="A94" s="193">
        <v>43014</v>
      </c>
      <c r="B94" s="7">
        <f>EXP(-'Yield curve'!B87*$B$9/100)</f>
        <v>0.92718700719718949</v>
      </c>
      <c r="C94" s="7">
        <f>EXP(-'Yield curve'!C87*$C$9/100)</f>
        <v>0.86105232848144775</v>
      </c>
      <c r="D94" s="7">
        <f>EXP(-'Yield curve'!D87*$D$9/100)</f>
        <v>0.79899547225230294</v>
      </c>
      <c r="E94" s="7">
        <f>EXP(-'Yield curve'!E87*$E$9/100)</f>
        <v>0.74096639914320639</v>
      </c>
      <c r="F94" s="7">
        <f>EXP(-'Yield curve'!F87*$F$9/100)</f>
        <v>0.68694572004841992</v>
      </c>
      <c r="G94" s="7">
        <f>EXP(-'Yield curve'!G87*$G$9/100)</f>
        <v>0.63648145328696404</v>
      </c>
      <c r="H94" s="7">
        <f>EXP(-'Yield curve'!H87*$H$9/100)</f>
        <v>0.58948853964467818</v>
      </c>
      <c r="I94" s="7">
        <f>EXP(-'Yield curve'!I87*$I$9/100)</f>
        <v>0.54516506061083536</v>
      </c>
      <c r="J94" s="7">
        <f>EXP(-'Yield curve'!J87*$J$9/100)</f>
        <v>0.50383824746081618</v>
      </c>
      <c r="K94" s="60">
        <f>EXP(-'Yield curve'!K87*$K$9/100)</f>
        <v>0.46533393097431341</v>
      </c>
      <c r="L94" s="60">
        <f t="shared" si="2"/>
        <v>70.17748265428196</v>
      </c>
      <c r="M94" s="60">
        <f t="shared" si="3"/>
        <v>8.2736193405975467</v>
      </c>
      <c r="N94" s="60">
        <f>M94*(Bonds!AE84/100)*(1/(1+(Bonds!K84/100)))</f>
        <v>7.6856658993015381E-4</v>
      </c>
      <c r="O94" s="60">
        <f>-M94*Bonds!$AS$8</f>
        <v>-1.295463129267153</v>
      </c>
      <c r="P94" s="60">
        <f t="shared" si="4"/>
        <v>-4.0966141132533398</v>
      </c>
    </row>
    <row r="95" spans="1:16">
      <c r="A95" s="193">
        <v>43013</v>
      </c>
      <c r="B95" s="7">
        <f>EXP(-'Yield curve'!B88*$B$9/100)</f>
        <v>0.92727973053399881</v>
      </c>
      <c r="C95" s="7">
        <f>EXP(-'Yield curve'!C88*$C$9/100)</f>
        <v>0.86105232848144775</v>
      </c>
      <c r="D95" s="7">
        <f>EXP(-'Yield curve'!D88*$D$9/100)</f>
        <v>0.79899547225230294</v>
      </c>
      <c r="E95" s="7">
        <f>EXP(-'Yield curve'!E88*$E$9/100)</f>
        <v>0.74096639914320639</v>
      </c>
      <c r="F95" s="7">
        <f>EXP(-'Yield curve'!F88*$F$9/100)</f>
        <v>0.68694572004841992</v>
      </c>
      <c r="G95" s="7">
        <f>EXP(-'Yield curve'!G88*$G$9/100)</f>
        <v>0.63648145328696404</v>
      </c>
      <c r="H95" s="7">
        <f>EXP(-'Yield curve'!H88*$H$9/100)</f>
        <v>0.58948853964467818</v>
      </c>
      <c r="I95" s="7">
        <f>EXP(-'Yield curve'!I88*$I$9/100)</f>
        <v>0.54531045734570127</v>
      </c>
      <c r="J95" s="7">
        <f>EXP(-'Yield curve'!J88*$J$9/100)</f>
        <v>0.50414064111831824</v>
      </c>
      <c r="K95" s="60">
        <f>EXP(-'Yield curve'!K88*$K$9/100)</f>
        <v>0.46579949764982831</v>
      </c>
      <c r="L95" s="60">
        <f t="shared" si="2"/>
        <v>70.22756060324987</v>
      </c>
      <c r="M95" s="60">
        <f t="shared" si="3"/>
        <v>8.2747792365387749</v>
      </c>
      <c r="N95" s="60">
        <f>M95*(Bonds!AE85/100)*(1/(1+(Bonds!K85/100)))</f>
        <v>-1.5374914969414654E-3</v>
      </c>
      <c r="O95" s="60">
        <f>-M95*Bonds!$AS$8</f>
        <v>-1.2956447429435611</v>
      </c>
      <c r="P95" s="60">
        <f t="shared" si="4"/>
        <v>-4.097188426125026</v>
      </c>
    </row>
    <row r="96" spans="1:16">
      <c r="A96" s="193">
        <v>43012</v>
      </c>
      <c r="B96" s="7">
        <f>EXP(-'Yield curve'!B89*$B$9/100)</f>
        <v>0.92709429313225034</v>
      </c>
      <c r="C96" s="7">
        <f>EXP(-'Yield curve'!C89*$C$9/100)</f>
        <v>0.86019170653565769</v>
      </c>
      <c r="D96" s="7">
        <f>EXP(-'Yield curve'!D89*$D$9/100)</f>
        <v>0.79779787746456432</v>
      </c>
      <c r="E96" s="7">
        <f>EXP(-'Yield curve'!E89*$E$9/100)</f>
        <v>0.73963385927041991</v>
      </c>
      <c r="F96" s="7">
        <f>EXP(-'Yield curve'!F89*$F$9/100)</f>
        <v>0.68557320158429325</v>
      </c>
      <c r="G96" s="7">
        <f>EXP(-'Yield curve'!G89*$G$9/100)</f>
        <v>0.63514624469477221</v>
      </c>
      <c r="H96" s="7">
        <f>EXP(-'Yield curve'!H89*$H$9/100)</f>
        <v>0.58825191262425613</v>
      </c>
      <c r="I96" s="7">
        <f>EXP(-'Yield curve'!I89*$I$9/100)</f>
        <v>0.54414836837233493</v>
      </c>
      <c r="J96" s="7">
        <f>EXP(-'Yield curve'!J89*$J$9/100)</f>
        <v>0.5030830566243506</v>
      </c>
      <c r="K96" s="60">
        <f>EXP(-'Yield curve'!K89*$K$9/100)</f>
        <v>0.46486882963276832</v>
      </c>
      <c r="L96" s="60">
        <f t="shared" si="2"/>
        <v>70.097145688051683</v>
      </c>
      <c r="M96" s="60">
        <f t="shared" si="3"/>
        <v>8.2737777881782044</v>
      </c>
      <c r="N96" s="60">
        <f>M96*(Bonds!AE86/100)*(1/(1+(Bonds!K86/100)))</f>
        <v>-2.3055297570624949E-3</v>
      </c>
      <c r="O96" s="60">
        <f>-M96*Bonds!$AS$8</f>
        <v>-1.2954879386027307</v>
      </c>
      <c r="P96" s="60">
        <f t="shared" si="4"/>
        <v>-4.0966925672610008</v>
      </c>
    </row>
    <row r="97" spans="1:16">
      <c r="A97" s="193">
        <v>43011</v>
      </c>
      <c r="B97" s="7">
        <f>EXP(-'Yield curve'!B90*$B$9/100)</f>
        <v>0.92672352957265292</v>
      </c>
      <c r="C97" s="7">
        <f>EXP(-'Yield curve'!C90*$C$9/100)</f>
        <v>0.85933194478164587</v>
      </c>
      <c r="D97" s="7">
        <f>EXP(-'Yield curve'!D90*$D$9/100)</f>
        <v>0.79684109419638172</v>
      </c>
      <c r="E97" s="7">
        <f>EXP(-'Yield curve'!E90*$E$9/100)</f>
        <v>0.73845139132220561</v>
      </c>
      <c r="F97" s="7">
        <f>EXP(-'Yield curve'!F90*$F$9/100)</f>
        <v>0.68420342541388712</v>
      </c>
      <c r="G97" s="7">
        <f>EXP(-'Yield curve'!G90*$G$9/100)</f>
        <v>0.63362372146619017</v>
      </c>
      <c r="H97" s="7">
        <f>EXP(-'Yield curve'!H90*$H$9/100)</f>
        <v>0.58660711106569374</v>
      </c>
      <c r="I97" s="7">
        <f>EXP(-'Yield curve'!I90*$I$9/100)</f>
        <v>0.54255453858496572</v>
      </c>
      <c r="J97" s="7">
        <f>EXP(-'Yield curve'!J90*$J$9/100)</f>
        <v>0.50157606906605556</v>
      </c>
      <c r="K97" s="60">
        <f>EXP(-'Yield curve'!K90*$K$9/100)</f>
        <v>0.46347631296326158</v>
      </c>
      <c r="L97" s="60">
        <f t="shared" si="2"/>
        <v>69.914493280841455</v>
      </c>
      <c r="M97" s="60">
        <f t="shared" si="3"/>
        <v>8.2715996252896904</v>
      </c>
      <c r="N97" s="60">
        <f>M97*(Bonds!AE87/100)*(1/(1+(Bonds!K87/100)))</f>
        <v>0</v>
      </c>
      <c r="O97" s="60">
        <f>-M97*Bonds!$AS$8</f>
        <v>-1.2951468871722205</v>
      </c>
      <c r="P97" s="60">
        <f t="shared" si="4"/>
        <v>-4.0956140679413293</v>
      </c>
    </row>
    <row r="98" spans="1:16">
      <c r="A98" s="193">
        <v>43010</v>
      </c>
      <c r="B98" s="7">
        <f>EXP(-'Yield curve'!B91*$B$9/100)</f>
        <v>0.92700158833825408</v>
      </c>
      <c r="C98" s="7">
        <f>EXP(-'Yield curve'!C91*$C$9/100)</f>
        <v>0.85933194478164587</v>
      </c>
      <c r="D98" s="7">
        <f>EXP(-'Yield curve'!D91*$D$9/100)</f>
        <v>0.79636313294257888</v>
      </c>
      <c r="E98" s="7">
        <f>EXP(-'Yield curve'!E91*$E$9/100)</f>
        <v>0.73800845338208243</v>
      </c>
      <c r="F98" s="7">
        <f>EXP(-'Yield curve'!F91*$F$9/100)</f>
        <v>0.68386140921235583</v>
      </c>
      <c r="G98" s="7">
        <f>EXP(-'Yield curve'!G91*$G$9/100)</f>
        <v>0.63362372146619017</v>
      </c>
      <c r="H98" s="7">
        <f>EXP(-'Yield curve'!H91*$H$9/100)</f>
        <v>0.58701787979572218</v>
      </c>
      <c r="I98" s="7">
        <f>EXP(-'Yield curve'!I91*$I$9/100)</f>
        <v>0.54284397818257635</v>
      </c>
      <c r="J98" s="7">
        <f>EXP(-'Yield curve'!J91*$J$9/100)</f>
        <v>0.50172656445995578</v>
      </c>
      <c r="K98" s="60">
        <f>EXP(-'Yield curve'!K91*$K$9/100)</f>
        <v>0.46347631296326158</v>
      </c>
      <c r="L98" s="60">
        <f t="shared" si="2"/>
        <v>69.914023745662348</v>
      </c>
      <c r="M98" s="60">
        <f t="shared" si="3"/>
        <v>8.2717506787092834</v>
      </c>
      <c r="N98" s="60">
        <f>M98*(Bonds!AE88/100)*(1/(1+(Bonds!K88/100)))</f>
        <v>3.0724303756000707E-3</v>
      </c>
      <c r="O98" s="60">
        <f>-M98*Bonds!$AS$8</f>
        <v>-1.2951705387481001</v>
      </c>
      <c r="P98" s="60">
        <f t="shared" si="4"/>
        <v>-4.0956888607913617</v>
      </c>
    </row>
    <row r="99" spans="1:16">
      <c r="A99" s="193">
        <v>43007</v>
      </c>
      <c r="B99" s="7">
        <f>EXP(-'Yield curve'!B92*$B$9/100)</f>
        <v>0.92672352957265292</v>
      </c>
      <c r="C99" s="7">
        <f>EXP(-'Yield curve'!C92*$C$9/100)</f>
        <v>0.85916009557818274</v>
      </c>
      <c r="D99" s="7">
        <f>EXP(-'Yield curve'!D92*$D$9/100)</f>
        <v>0.79636313294257888</v>
      </c>
      <c r="E99" s="7">
        <f>EXP(-'Yield curve'!E92*$E$9/100)</f>
        <v>0.73845139132220561</v>
      </c>
      <c r="F99" s="7">
        <f>EXP(-'Yield curve'!F92*$F$9/100)</f>
        <v>0.68488797105507604</v>
      </c>
      <c r="G99" s="7">
        <f>EXP(-'Yield curve'!G92*$G$9/100)</f>
        <v>0.63476527125141757</v>
      </c>
      <c r="H99" s="7">
        <f>EXP(-'Yield curve'!H92*$H$9/100)</f>
        <v>0.58825191262425613</v>
      </c>
      <c r="I99" s="7">
        <f>EXP(-'Yield curve'!I92*$I$9/100)</f>
        <v>0.54429349395311832</v>
      </c>
      <c r="J99" s="7">
        <f>EXP(-'Yield curve'!J92*$J$9/100)</f>
        <v>0.50338499703138917</v>
      </c>
      <c r="K99" s="60">
        <f>EXP(-'Yield curve'!K92*$K$9/100)</f>
        <v>0.46533393097431341</v>
      </c>
      <c r="L99" s="60">
        <f t="shared" si="2"/>
        <v>70.129048139499517</v>
      </c>
      <c r="M99" s="60">
        <f t="shared" si="3"/>
        <v>8.2762143026247834</v>
      </c>
      <c r="N99" s="60">
        <f>M99*(Bonds!AE89/100)*(1/(1+(Bonds!K89/100)))</f>
        <v>-3.0752305815605349E-3</v>
      </c>
      <c r="O99" s="60">
        <f>-M99*Bonds!$AS$8</f>
        <v>-1.295869442089842</v>
      </c>
      <c r="P99" s="60">
        <f t="shared" si="4"/>
        <v>-4.0978989872155687</v>
      </c>
    </row>
    <row r="100" spans="1:16">
      <c r="A100" s="193">
        <v>43006</v>
      </c>
      <c r="B100" s="7">
        <f>EXP(-'Yield curve'!B93*$B$9/100)</f>
        <v>0.92653820339997339</v>
      </c>
      <c r="C100" s="7">
        <f>EXP(-'Yield curve'!C93*$C$9/100)</f>
        <v>0.85864475413872787</v>
      </c>
      <c r="D100" s="7">
        <f>EXP(-'Yield curve'!D93*$D$9/100)</f>
        <v>0.79564672855326302</v>
      </c>
      <c r="E100" s="7">
        <f>EXP(-'Yield curve'!E93*$E$9/100)</f>
        <v>0.7372708138099564</v>
      </c>
      <c r="F100" s="7">
        <f>EXP(-'Yield curve'!F93*$F$9/100)</f>
        <v>0.68317788961989967</v>
      </c>
      <c r="G100" s="7">
        <f>EXP(-'Yield curve'!G93*$G$9/100)</f>
        <v>0.63305371665750987</v>
      </c>
      <c r="H100" s="7">
        <f>EXP(-'Yield curve'!H93*$H$9/100)</f>
        <v>0.58660711106569374</v>
      </c>
      <c r="I100" s="7">
        <f>EXP(-'Yield curve'!I93*$I$9/100)</f>
        <v>0.54255453858496572</v>
      </c>
      <c r="J100" s="7">
        <f>EXP(-'Yield curve'!J93*$J$9/100)</f>
        <v>0.50157606906605556</v>
      </c>
      <c r="K100" s="60">
        <f>EXP(-'Yield curve'!K93*$K$9/100)</f>
        <v>0.46347631296326158</v>
      </c>
      <c r="L100" s="60">
        <f t="shared" si="2"/>
        <v>69.897542778833738</v>
      </c>
      <c r="M100" s="60">
        <f t="shared" si="3"/>
        <v>8.2726835387598552</v>
      </c>
      <c r="N100" s="60">
        <f>M100*(Bonds!AE90/100)*(1/(1+(Bonds!K90/100)))</f>
        <v>-3.8409710923761847E-3</v>
      </c>
      <c r="O100" s="60">
        <f>-M100*Bonds!$AS$8</f>
        <v>-1.2953166036987018</v>
      </c>
      <c r="P100" s="60">
        <f t="shared" si="4"/>
        <v>-4.0961507587215831</v>
      </c>
    </row>
    <row r="101" spans="1:16">
      <c r="A101" s="193">
        <v>43005</v>
      </c>
      <c r="B101" s="7">
        <f>EXP(-'Yield curve'!B94*$B$9/100)</f>
        <v>0.92653820339997339</v>
      </c>
      <c r="C101" s="7">
        <f>EXP(-'Yield curve'!C94*$C$9/100)</f>
        <v>0.85847304235965038</v>
      </c>
      <c r="D101" s="7">
        <f>EXP(-'Yield curve'!D94*$D$9/100)</f>
        <v>0.79516948370390328</v>
      </c>
      <c r="E101" s="7">
        <f>EXP(-'Yield curve'!E94*$E$9/100)</f>
        <v>0.73653391150870562</v>
      </c>
      <c r="F101" s="7">
        <f>EXP(-'Yield curve'!F94*$F$9/100)</f>
        <v>0.68215389097645218</v>
      </c>
      <c r="G101" s="7">
        <f>EXP(-'Yield curve'!G94*$G$9/100)</f>
        <v>0.63172569875936868</v>
      </c>
      <c r="H101" s="7">
        <f>EXP(-'Yield curve'!H94*$H$9/100)</f>
        <v>0.58496690850988675</v>
      </c>
      <c r="I101" s="7">
        <f>EXP(-'Yield curve'!I94*$I$9/100)</f>
        <v>0.54067693923712146</v>
      </c>
      <c r="J101" s="7">
        <f>EXP(-'Yield curve'!J94*$J$9/100)</f>
        <v>0.49947386728994364</v>
      </c>
      <c r="K101" s="60">
        <f>EXP(-'Yield curve'!K94*$K$9/100)</f>
        <v>0.46116471520865843</v>
      </c>
      <c r="L101" s="60">
        <f t="shared" si="2"/>
        <v>69.625539834203664</v>
      </c>
      <c r="M101" s="60">
        <f t="shared" si="3"/>
        <v>8.2674609647969142</v>
      </c>
      <c r="N101" s="60">
        <f>M101*(Bonds!AE91/100)*(1/(1+(Bonds!K91/100)))</f>
        <v>3.0694119045097169E-3</v>
      </c>
      <c r="O101" s="60">
        <f>-M101*Bonds!$AS$8</f>
        <v>-1.2944988658103194</v>
      </c>
      <c r="P101" s="60">
        <f t="shared" si="4"/>
        <v>-4.0935648444652779</v>
      </c>
    </row>
    <row r="102" spans="1:16">
      <c r="A102" s="193">
        <v>43004</v>
      </c>
      <c r="B102" s="7">
        <f>EXP(-'Yield curve'!B95*$B$9/100)</f>
        <v>0.92672352957265292</v>
      </c>
      <c r="C102" s="7">
        <f>EXP(-'Yield curve'!C95*$C$9/100)</f>
        <v>0.85898828074112343</v>
      </c>
      <c r="D102" s="7">
        <f>EXP(-'Yield curve'!D95*$D$9/100)</f>
        <v>0.79612425983545376</v>
      </c>
      <c r="E102" s="7">
        <f>EXP(-'Yield curve'!E95*$E$9/100)</f>
        <v>0.73800845338208243</v>
      </c>
      <c r="F102" s="7">
        <f>EXP(-'Yield curve'!F95*$F$9/100)</f>
        <v>0.68420342541388712</v>
      </c>
      <c r="G102" s="7">
        <f>EXP(-'Yield curve'!G95*$G$9/100)</f>
        <v>0.6338138370985491</v>
      </c>
      <c r="H102" s="7">
        <f>EXP(-'Yield curve'!H95*$H$9/100)</f>
        <v>0.58701787979572218</v>
      </c>
      <c r="I102" s="7">
        <f>EXP(-'Yield curve'!I95*$I$9/100)</f>
        <v>0.54269923908779794</v>
      </c>
      <c r="J102" s="7">
        <f>EXP(-'Yield curve'!J95*$J$9/100)</f>
        <v>0.50142561881400194</v>
      </c>
      <c r="K102" s="60">
        <f>EXP(-'Yield curve'!K95*$K$9/100)</f>
        <v>0.46301306831122807</v>
      </c>
      <c r="L102" s="60">
        <f t="shared" si="2"/>
        <v>69.863368403306552</v>
      </c>
      <c r="M102" s="60">
        <f t="shared" si="3"/>
        <v>8.270750273973249</v>
      </c>
      <c r="N102" s="60">
        <f>M102*(Bonds!AE92/100)*(1/(1+(Bonds!K92/100)))</f>
        <v>3.0717735465081732E-3</v>
      </c>
      <c r="O102" s="60">
        <f>-M102*Bonds!$AS$8</f>
        <v>-1.2950138978154531</v>
      </c>
      <c r="P102" s="60">
        <f t="shared" si="4"/>
        <v>-4.095193518669384</v>
      </c>
    </row>
    <row r="103" spans="1:16">
      <c r="A103" s="193">
        <v>43003</v>
      </c>
      <c r="B103" s="7">
        <f>EXP(-'Yield curve'!B96*$B$9/100)</f>
        <v>0.92727973053399881</v>
      </c>
      <c r="C103" s="7">
        <f>EXP(-'Yield curve'!C96*$C$9/100)</f>
        <v>0.86019170653565769</v>
      </c>
      <c r="D103" s="7">
        <f>EXP(-'Yield curve'!D96*$D$9/100)</f>
        <v>0.79779787746456432</v>
      </c>
      <c r="E103" s="7">
        <f>EXP(-'Yield curve'!E96*$E$9/100)</f>
        <v>0.73978180083593736</v>
      </c>
      <c r="F103" s="7">
        <f>EXP(-'Yield curve'!F96*$F$9/100)</f>
        <v>0.68591607389602016</v>
      </c>
      <c r="G103" s="7">
        <f>EXP(-'Yield curve'!G96*$G$9/100)</f>
        <v>0.63571813362641427</v>
      </c>
      <c r="H103" s="7">
        <f>EXP(-'Yield curve'!H96*$H$9/100)</f>
        <v>0.58907604205792596</v>
      </c>
      <c r="I103" s="7">
        <f>EXP(-'Yield curve'!I96*$I$9/100)</f>
        <v>0.54472910296865462</v>
      </c>
      <c r="J103" s="7">
        <f>EXP(-'Yield curve'!J96*$J$9/100)</f>
        <v>0.50338499703138917</v>
      </c>
      <c r="K103" s="60">
        <f>EXP(-'Yield curve'!K96*$K$9/100)</f>
        <v>0.46486882963276832</v>
      </c>
      <c r="L103" s="60">
        <f t="shared" si="2"/>
        <v>70.10748799431849</v>
      </c>
      <c r="M103" s="60">
        <f t="shared" si="3"/>
        <v>8.27350853112846</v>
      </c>
      <c r="N103" s="60">
        <f>M103*(Bonds!AE93/100)*(1/(1+(Bonds!K93/100)))</f>
        <v>2.3054547272325456E-3</v>
      </c>
      <c r="O103" s="60">
        <f>-M103*Bonds!$AS$8</f>
        <v>-1.2954457789908511</v>
      </c>
      <c r="P103" s="60">
        <f t="shared" si="4"/>
        <v>-4.0965592468621921</v>
      </c>
    </row>
    <row r="104" spans="1:16">
      <c r="A104" s="193">
        <v>43000</v>
      </c>
      <c r="B104" s="7">
        <f>EXP(-'Yield curve'!B97*$B$9/100)</f>
        <v>0.92746520502693663</v>
      </c>
      <c r="C104" s="7">
        <f>EXP(-'Yield curve'!C97*$C$9/100)</f>
        <v>0.86019170653565769</v>
      </c>
      <c r="D104" s="7">
        <f>EXP(-'Yield curve'!D97*$D$9/100)</f>
        <v>0.79779787746456432</v>
      </c>
      <c r="E104" s="7">
        <f>EXP(-'Yield curve'!E97*$E$9/100)</f>
        <v>0.73992977199272703</v>
      </c>
      <c r="F104" s="7">
        <f>EXP(-'Yield curve'!F97*$F$9/100)</f>
        <v>0.68625911768676906</v>
      </c>
      <c r="G104" s="7">
        <f>EXP(-'Yield curve'!G97*$G$9/100)</f>
        <v>0.63609967895874342</v>
      </c>
      <c r="H104" s="7">
        <f>EXP(-'Yield curve'!H97*$H$9/100)</f>
        <v>0.58948853964467818</v>
      </c>
      <c r="I104" s="7">
        <f>EXP(-'Yield curve'!I97*$I$9/100)</f>
        <v>0.54545589285819995</v>
      </c>
      <c r="J104" s="7">
        <f>EXP(-'Yield curve'!J97*$J$9/100)</f>
        <v>0.50444321626645638</v>
      </c>
      <c r="K104" s="60">
        <f>EXP(-'Yield curve'!K97*$K$9/100)</f>
        <v>0.46626553012487953</v>
      </c>
      <c r="L104" s="60">
        <f t="shared" si="2"/>
        <v>70.263440890446603</v>
      </c>
      <c r="M104" s="60">
        <f t="shared" si="3"/>
        <v>8.2768649577238715</v>
      </c>
      <c r="N104" s="60">
        <f>M104*(Bonds!AE94/100)*(1/(1+(Bonds!K94/100)))</f>
        <v>0</v>
      </c>
      <c r="O104" s="60">
        <f>-M104*Bonds!$AS$8</f>
        <v>-1.2959713200777019</v>
      </c>
      <c r="P104" s="60">
        <f t="shared" si="4"/>
        <v>-4.0982211537006412</v>
      </c>
    </row>
    <row r="105" spans="1:16">
      <c r="A105" s="193">
        <v>42999</v>
      </c>
      <c r="B105" s="7">
        <f>EXP(-'Yield curve'!B98*$B$9/100)</f>
        <v>0.92700158833825408</v>
      </c>
      <c r="C105" s="7">
        <f>EXP(-'Yield curve'!C98*$C$9/100)</f>
        <v>0.85933194478164587</v>
      </c>
      <c r="D105" s="7">
        <f>EXP(-'Yield curve'!D98*$D$9/100)</f>
        <v>0.79684109419638172</v>
      </c>
      <c r="E105" s="7">
        <f>EXP(-'Yield curve'!E98*$E$9/100)</f>
        <v>0.73904238880273576</v>
      </c>
      <c r="F105" s="7">
        <f>EXP(-'Yield curve'!F98*$F$9/100)</f>
        <v>0.68557320158429325</v>
      </c>
      <c r="G105" s="7">
        <f>EXP(-'Yield curve'!G98*$G$9/100)</f>
        <v>0.63571813362641427</v>
      </c>
      <c r="H105" s="7">
        <f>EXP(-'Yield curve'!H98*$H$9/100)</f>
        <v>0.58948853964467818</v>
      </c>
      <c r="I105" s="7">
        <f>EXP(-'Yield curve'!I98*$I$9/100)</f>
        <v>0.54545589285819995</v>
      </c>
      <c r="J105" s="7">
        <f>EXP(-'Yield curve'!J98*$J$9/100)</f>
        <v>0.50444321626645638</v>
      </c>
      <c r="K105" s="60">
        <f>EXP(-'Yield curve'!K98*$K$9/100)</f>
        <v>0.46626553012487953</v>
      </c>
      <c r="L105" s="60">
        <f t="shared" si="2"/>
        <v>70.248618368271735</v>
      </c>
      <c r="M105" s="60">
        <f t="shared" si="3"/>
        <v>8.2778978243143175</v>
      </c>
      <c r="N105" s="60">
        <f>M105*(Bonds!AE95/100)*(1/(1+(Bonds!K95/100)))</f>
        <v>2.3073207723630172E-3</v>
      </c>
      <c r="O105" s="60">
        <f>-M105*Bonds!$AS$8</f>
        <v>-1.2961330438083078</v>
      </c>
      <c r="P105" s="60">
        <f t="shared" si="4"/>
        <v>-4.0987325690410552</v>
      </c>
    </row>
    <row r="106" spans="1:16">
      <c r="A106" s="193">
        <v>42998</v>
      </c>
      <c r="B106" s="7">
        <f>EXP(-'Yield curve'!B99*$B$9/100)</f>
        <v>0.92681620655938224</v>
      </c>
      <c r="C106" s="7">
        <f>EXP(-'Yield curve'!C99*$C$9/100)</f>
        <v>0.85967574631528121</v>
      </c>
      <c r="D106" s="7">
        <f>EXP(-'Yield curve'!D99*$D$9/100)</f>
        <v>0.79779787746456432</v>
      </c>
      <c r="E106" s="7">
        <f>EXP(-'Yield curve'!E99*$E$9/100)</f>
        <v>0.74037386306992303</v>
      </c>
      <c r="F106" s="7">
        <f>EXP(-'Yield curve'!F99*$F$9/100)</f>
        <v>0.68728927879097224</v>
      </c>
      <c r="G106" s="7">
        <f>EXP(-'Yield curve'!G99*$G$9/100)</f>
        <v>0.6374368918666844</v>
      </c>
      <c r="H106" s="7">
        <f>EXP(-'Yield curve'!H99*$H$9/100)</f>
        <v>0.5911414205090112</v>
      </c>
      <c r="I106" s="7">
        <f>EXP(-'Yield curve'!I99*$I$9/100)</f>
        <v>0.54705824577925533</v>
      </c>
      <c r="J106" s="7">
        <f>EXP(-'Yield curve'!J99*$J$9/100)</f>
        <v>0.50595881818142696</v>
      </c>
      <c r="K106" s="60">
        <f>EXP(-'Yield curve'!K99*$K$9/100)</f>
        <v>0.46766642700990924</v>
      </c>
      <c r="L106" s="60">
        <f t="shared" si="2"/>
        <v>70.430894415403372</v>
      </c>
      <c r="M106" s="60">
        <f t="shared" si="3"/>
        <v>8.2803220249362646</v>
      </c>
      <c r="N106" s="60">
        <f>M106*(Bonds!AE96/100)*(1/(1+(Bonds!K96/100)))</f>
        <v>-1.5390933131852148E-3</v>
      </c>
      <c r="O106" s="60">
        <f>-M106*Bonds!$AS$8</f>
        <v>-1.2965126192268033</v>
      </c>
      <c r="P106" s="60">
        <f t="shared" si="4"/>
        <v>-4.0999328919073124</v>
      </c>
    </row>
    <row r="107" spans="1:16">
      <c r="A107" s="193">
        <v>42997</v>
      </c>
      <c r="B107" s="7">
        <f>EXP(-'Yield curve'!B100*$B$9/100)</f>
        <v>0.92672352957265292</v>
      </c>
      <c r="C107" s="7">
        <f>EXP(-'Yield curve'!C100*$C$9/100)</f>
        <v>0.85916009557818274</v>
      </c>
      <c r="D107" s="7">
        <f>EXP(-'Yield curve'!D100*$D$9/100)</f>
        <v>0.79708018238607592</v>
      </c>
      <c r="E107" s="7">
        <f>EXP(-'Yield curve'!E100*$E$9/100)</f>
        <v>0.73948594729025685</v>
      </c>
      <c r="F107" s="7">
        <f>EXP(-'Yield curve'!F100*$F$9/100)</f>
        <v>0.68625911768676906</v>
      </c>
      <c r="G107" s="7">
        <f>EXP(-'Yield curve'!G100*$G$9/100)</f>
        <v>0.63629053748977937</v>
      </c>
      <c r="H107" s="7">
        <f>EXP(-'Yield curve'!H100*$H$9/100)</f>
        <v>0.58990132608082657</v>
      </c>
      <c r="I107" s="7">
        <f>EXP(-'Yield curve'!I100*$I$9/100)</f>
        <v>0.54589243216492711</v>
      </c>
      <c r="J107" s="7">
        <f>EXP(-'Yield curve'!J100*$J$9/100)</f>
        <v>0.50489741952190237</v>
      </c>
      <c r="K107" s="60">
        <f>EXP(-'Yield curve'!K100*$K$9/100)</f>
        <v>0.46673202886549986</v>
      </c>
      <c r="L107" s="60">
        <f t="shared" si="2"/>
        <v>70.306682044779038</v>
      </c>
      <c r="M107" s="60">
        <f t="shared" si="3"/>
        <v>8.2788848271361015</v>
      </c>
      <c r="N107" s="60">
        <f>M107*(Bonds!AE97/100)*(1/(1+(Bonds!K97/100)))</f>
        <v>-7.6927010101616089E-4</v>
      </c>
      <c r="O107" s="60">
        <f>-M107*Bonds!$AS$8</f>
        <v>-1.2962875863019212</v>
      </c>
      <c r="P107" s="60">
        <f t="shared" si="4"/>
        <v>-4.0992212753161557</v>
      </c>
    </row>
    <row r="108" spans="1:16">
      <c r="A108" s="193">
        <v>42996</v>
      </c>
      <c r="B108" s="7">
        <f>EXP(-'Yield curve'!B101*$B$9/100)</f>
        <v>0.92672352957265292</v>
      </c>
      <c r="C108" s="7">
        <f>EXP(-'Yield curve'!C101*$C$9/100)</f>
        <v>0.85916009557818274</v>
      </c>
      <c r="D108" s="7">
        <f>EXP(-'Yield curve'!D101*$D$9/100)</f>
        <v>0.79684109419638172</v>
      </c>
      <c r="E108" s="7">
        <f>EXP(-'Yield curve'!E101*$E$9/100)</f>
        <v>0.73919021206232949</v>
      </c>
      <c r="F108" s="7">
        <f>EXP(-'Yield curve'!F101*$F$9/100)</f>
        <v>0.68591607389602016</v>
      </c>
      <c r="G108" s="7">
        <f>EXP(-'Yield curve'!G101*$G$9/100)</f>
        <v>0.63609967895874342</v>
      </c>
      <c r="H108" s="7">
        <f>EXP(-'Yield curve'!H101*$H$9/100)</f>
        <v>0.58990132608082657</v>
      </c>
      <c r="I108" s="7">
        <f>EXP(-'Yield curve'!I101*$I$9/100)</f>
        <v>0.54574688025746665</v>
      </c>
      <c r="J108" s="7">
        <f>EXP(-'Yield curve'!J101*$J$9/100)</f>
        <v>0.50459457193355117</v>
      </c>
      <c r="K108" s="60">
        <f>EXP(-'Yield curve'!K101*$K$9/100)</f>
        <v>0.46626553012487953</v>
      </c>
      <c r="L108" s="60">
        <f t="shared" si="2"/>
        <v>70.253089486801571</v>
      </c>
      <c r="M108" s="60">
        <f t="shared" si="3"/>
        <v>8.2778967318213379</v>
      </c>
      <c r="N108" s="60">
        <f>M108*(Bonds!AE98/100)*(1/(1+(Bonds!K98/100)))</f>
        <v>3.8455341130824629E-3</v>
      </c>
      <c r="O108" s="60">
        <f>-M108*Bonds!$AS$8</f>
        <v>-1.2961328727484227</v>
      </c>
      <c r="P108" s="60">
        <f t="shared" si="4"/>
        <v>-4.0987320281022024</v>
      </c>
    </row>
    <row r="109" spans="1:16">
      <c r="A109" s="193">
        <v>42993</v>
      </c>
      <c r="B109" s="7">
        <f>EXP(-'Yield curve'!B102*$B$9/100)</f>
        <v>0.92681620655938224</v>
      </c>
      <c r="C109" s="7">
        <f>EXP(-'Yield curve'!C102*$C$9/100)</f>
        <v>0.85881650026359557</v>
      </c>
      <c r="D109" s="7">
        <f>EXP(-'Yield curve'!D102*$D$9/100)</f>
        <v>0.79660207772238656</v>
      </c>
      <c r="E109" s="7">
        <f>EXP(-'Yield curve'!E102*$E$9/100)</f>
        <v>0.73933806488953191</v>
      </c>
      <c r="F109" s="7">
        <f>EXP(-'Yield curve'!F102*$F$9/100)</f>
        <v>0.68660233304230112</v>
      </c>
      <c r="G109" s="7">
        <f>EXP(-'Yield curve'!G102*$G$9/100)</f>
        <v>0.63724568948091631</v>
      </c>
      <c r="H109" s="7">
        <f>EXP(-'Yield curve'!H102*$H$9/100)</f>
        <v>0.59155536436681511</v>
      </c>
      <c r="I109" s="7">
        <f>EXP(-'Yield curve'!I102*$I$9/100)</f>
        <v>0.54764208590079466</v>
      </c>
      <c r="J109" s="7">
        <f>EXP(-'Yield curve'!J102*$J$9/100)</f>
        <v>0.5067183258970781</v>
      </c>
      <c r="K109" s="60">
        <f>EXP(-'Yield curve'!K102*$K$9/100)</f>
        <v>0.46860269582065023</v>
      </c>
      <c r="L109" s="60">
        <f t="shared" si="2"/>
        <v>70.520057285867097</v>
      </c>
      <c r="M109" s="60">
        <f t="shared" si="3"/>
        <v>8.2836125212010092</v>
      </c>
      <c r="N109" s="60">
        <f>M109*(Bonds!AE99/100)*(1/(1+(Bonds!K99/100)))</f>
        <v>-1.5399911733037426E-3</v>
      </c>
      <c r="O109" s="60">
        <f>-M109*Bonds!$AS$8</f>
        <v>-1.2970278371033439</v>
      </c>
      <c r="P109" s="60">
        <f t="shared" si="4"/>
        <v>-4.1015621538884162</v>
      </c>
    </row>
    <row r="110" spans="1:16">
      <c r="A110" s="193">
        <v>42992</v>
      </c>
      <c r="B110" s="7">
        <f>EXP(-'Yield curve'!B103*$B$9/100)</f>
        <v>0.92635291428882216</v>
      </c>
      <c r="C110" s="7">
        <f>EXP(-'Yield curve'!C103*$C$9/100)</f>
        <v>0.85864475413872787</v>
      </c>
      <c r="D110" s="7">
        <f>EXP(-'Yield curve'!D103*$D$9/100)</f>
        <v>0.79636313294257888</v>
      </c>
      <c r="E110" s="7">
        <f>EXP(-'Yield curve'!E103*$E$9/100)</f>
        <v>0.73904238880273576</v>
      </c>
      <c r="F110" s="7">
        <f>EXP(-'Yield curve'!F103*$F$9/100)</f>
        <v>0.68625911768676906</v>
      </c>
      <c r="G110" s="7">
        <f>EXP(-'Yield curve'!G103*$G$9/100)</f>
        <v>0.63667242636747978</v>
      </c>
      <c r="H110" s="7">
        <f>EXP(-'Yield curve'!H103*$H$9/100)</f>
        <v>0.59072776631051527</v>
      </c>
      <c r="I110" s="7">
        <f>EXP(-'Yield curve'!I103*$I$9/100)</f>
        <v>0.54676655917151584</v>
      </c>
      <c r="J110" s="7">
        <f>EXP(-'Yield curve'!J103*$J$9/100)</f>
        <v>0.50580705330184261</v>
      </c>
      <c r="K110" s="60">
        <f>EXP(-'Yield curve'!K103*$K$9/100)</f>
        <v>0.46766642700990924</v>
      </c>
      <c r="L110" s="60">
        <f t="shared" si="2"/>
        <v>70.406701591064063</v>
      </c>
      <c r="M110" s="60">
        <f t="shared" si="3"/>
        <v>8.2817511006797719</v>
      </c>
      <c r="N110" s="60">
        <f>M110*(Bonds!AE100/100)*(1/(1+(Bonds!K100/100)))</f>
        <v>7.6967947032338245E-4</v>
      </c>
      <c r="O110" s="60">
        <f>-M110*Bonds!$AS$8</f>
        <v>-1.2967363804198713</v>
      </c>
      <c r="P110" s="60">
        <f t="shared" si="4"/>
        <v>-4.1006404869293638</v>
      </c>
    </row>
    <row r="111" spans="1:16">
      <c r="A111" s="193">
        <v>42991</v>
      </c>
      <c r="B111" s="7">
        <f>EXP(-'Yield curve'!B104*$B$9/100)</f>
        <v>0.92635291428882216</v>
      </c>
      <c r="C111" s="7">
        <f>EXP(-'Yield curve'!C104*$C$9/100)</f>
        <v>0.85847304235965038</v>
      </c>
      <c r="D111" s="7">
        <f>EXP(-'Yield curve'!D104*$D$9/100)</f>
        <v>0.79636313294257888</v>
      </c>
      <c r="E111" s="7">
        <f>EXP(-'Yield curve'!E104*$E$9/100)</f>
        <v>0.73904238880273576</v>
      </c>
      <c r="F111" s="7">
        <f>EXP(-'Yield curve'!F104*$F$9/100)</f>
        <v>0.68625911768676906</v>
      </c>
      <c r="G111" s="7">
        <f>EXP(-'Yield curve'!G104*$G$9/100)</f>
        <v>0.63686345674851452</v>
      </c>
      <c r="H111" s="7">
        <f>EXP(-'Yield curve'!H104*$H$9/100)</f>
        <v>0.5911414205090112</v>
      </c>
      <c r="I111" s="7">
        <f>EXP(-'Yield curve'!I104*$I$9/100)</f>
        <v>0.54720414743081869</v>
      </c>
      <c r="J111" s="7">
        <f>EXP(-'Yield curve'!J104*$J$9/100)</f>
        <v>0.50626248456314027</v>
      </c>
      <c r="K111" s="60">
        <f>EXP(-'Yield curve'!K104*$K$9/100)</f>
        <v>0.46813432734809651</v>
      </c>
      <c r="L111" s="60">
        <f t="shared" si="2"/>
        <v>70.459770249190143</v>
      </c>
      <c r="M111" s="60">
        <f t="shared" si="3"/>
        <v>8.2829477859837564</v>
      </c>
      <c r="N111" s="60">
        <f>M111*(Bonds!AE101/100)*(1/(1+(Bonds!K101/100)))</f>
        <v>0</v>
      </c>
      <c r="O111" s="60">
        <f>-M111*Bonds!$AS$8</f>
        <v>-1.2969237544849364</v>
      </c>
      <c r="P111" s="60">
        <f t="shared" si="4"/>
        <v>-4.1012330157494148</v>
      </c>
    </row>
    <row r="112" spans="1:16">
      <c r="A112" s="193">
        <v>42990</v>
      </c>
      <c r="B112" s="7">
        <f>EXP(-'Yield curve'!B105*$B$9/100)</f>
        <v>0.92626028362900337</v>
      </c>
      <c r="C112" s="7">
        <f>EXP(-'Yield curve'!C105*$C$9/100)</f>
        <v>0.85847304235965038</v>
      </c>
      <c r="D112" s="7">
        <f>EXP(-'Yield curve'!D105*$D$9/100)</f>
        <v>0.79612425983545376</v>
      </c>
      <c r="E112" s="7">
        <f>EXP(-'Yield curve'!E105*$E$9/100)</f>
        <v>0.73874683096272342</v>
      </c>
      <c r="F112" s="7">
        <f>EXP(-'Yield curve'!F105*$F$9/100)</f>
        <v>0.68591607389602016</v>
      </c>
      <c r="G112" s="7">
        <f>EXP(-'Yield curve'!G105*$G$9/100)</f>
        <v>0.63648145328696404</v>
      </c>
      <c r="H112" s="7">
        <f>EXP(-'Yield curve'!H105*$H$9/100)</f>
        <v>0.59072776631051527</v>
      </c>
      <c r="I112" s="7">
        <f>EXP(-'Yield curve'!I105*$I$9/100)</f>
        <v>0.54691238302961187</v>
      </c>
      <c r="J112" s="7">
        <f>EXP(-'Yield curve'!J105*$J$9/100)</f>
        <v>0.50611062859730516</v>
      </c>
      <c r="K112" s="60">
        <f>EXP(-'Yield curve'!K105*$K$9/100)</f>
        <v>0.46813432734809651</v>
      </c>
      <c r="L112" s="60">
        <f t="shared" si="2"/>
        <v>70.452037407203363</v>
      </c>
      <c r="M112" s="60">
        <f t="shared" si="3"/>
        <v>8.2832312101316283</v>
      </c>
      <c r="N112" s="60">
        <f>M112*(Bonds!AE102/100)*(1/(1+(Bonds!K102/100)))</f>
        <v>2.3096657338409787E-3</v>
      </c>
      <c r="O112" s="60">
        <f>-M112*Bonds!$AS$8</f>
        <v>-1.2969681323464739</v>
      </c>
      <c r="P112" s="60">
        <f t="shared" si="4"/>
        <v>-4.1013733508695607</v>
      </c>
    </row>
    <row r="113" spans="1:16">
      <c r="A113" s="193">
        <v>42989</v>
      </c>
      <c r="B113" s="7">
        <f>EXP(-'Yield curve'!B106*$B$9/100)</f>
        <v>0.92626028362900337</v>
      </c>
      <c r="C113" s="7">
        <f>EXP(-'Yield curve'!C106*$C$9/100)</f>
        <v>0.85847304235965038</v>
      </c>
      <c r="D113" s="7">
        <f>EXP(-'Yield curve'!D106*$D$9/100)</f>
        <v>0.79636313294257888</v>
      </c>
      <c r="E113" s="7">
        <f>EXP(-'Yield curve'!E106*$E$9/100)</f>
        <v>0.73919021206232949</v>
      </c>
      <c r="F113" s="7">
        <f>EXP(-'Yield curve'!F106*$F$9/100)</f>
        <v>0.68660233304230112</v>
      </c>
      <c r="G113" s="7">
        <f>EXP(-'Yield curve'!G106*$G$9/100)</f>
        <v>0.6374368918666844</v>
      </c>
      <c r="H113" s="7">
        <f>EXP(-'Yield curve'!H106*$H$9/100)</f>
        <v>0.59196959808675931</v>
      </c>
      <c r="I113" s="7">
        <f>EXP(-'Yield curve'!I106*$I$9/100)</f>
        <v>0.54822654911738855</v>
      </c>
      <c r="J113" s="7">
        <f>EXP(-'Yield curve'!J106*$J$9/100)</f>
        <v>0.50747897372917627</v>
      </c>
      <c r="K113" s="60">
        <f>EXP(-'Yield curve'!K106*$K$9/100)</f>
        <v>0.46954083904279931</v>
      </c>
      <c r="L113" s="60">
        <f t="shared" si="2"/>
        <v>70.619480399855277</v>
      </c>
      <c r="M113" s="60">
        <f t="shared" si="3"/>
        <v>8.2863448585046147</v>
      </c>
      <c r="N113" s="60">
        <f>M113*(Bonds!AE103/100)*(1/(1+(Bonds!K103/100)))</f>
        <v>0</v>
      </c>
      <c r="O113" s="60">
        <f>-M113*Bonds!$AS$8</f>
        <v>-1.2974556598116203</v>
      </c>
      <c r="P113" s="60">
        <f t="shared" si="4"/>
        <v>-4.1029150480813117</v>
      </c>
    </row>
    <row r="114" spans="1:16">
      <c r="A114" s="193">
        <v>42986</v>
      </c>
      <c r="B114" s="7">
        <f>EXP(-'Yield curve'!B107*$B$9/100)</f>
        <v>0.92607505009624835</v>
      </c>
      <c r="C114" s="7">
        <f>EXP(-'Yield curve'!C107*$C$9/100)</f>
        <v>0.85830136491949471</v>
      </c>
      <c r="D114" s="7">
        <f>EXP(-'Yield curve'!D107*$D$9/100)</f>
        <v>0.79636313294257888</v>
      </c>
      <c r="E114" s="7">
        <f>EXP(-'Yield curve'!E107*$E$9/100)</f>
        <v>0.73919021206232949</v>
      </c>
      <c r="F114" s="7">
        <f>EXP(-'Yield curve'!F107*$F$9/100)</f>
        <v>0.68660233304230112</v>
      </c>
      <c r="G114" s="7">
        <f>EXP(-'Yield curve'!G107*$G$9/100)</f>
        <v>0.63724568948091631</v>
      </c>
      <c r="H114" s="7">
        <f>EXP(-'Yield curve'!H107*$H$9/100)</f>
        <v>0.59155536436681511</v>
      </c>
      <c r="I114" s="7">
        <f>EXP(-'Yield curve'!I107*$I$9/100)</f>
        <v>0.54793423958066467</v>
      </c>
      <c r="J114" s="7">
        <f>EXP(-'Yield curve'!J107*$J$9/100)</f>
        <v>0.50732675287132789</v>
      </c>
      <c r="K114" s="60">
        <f>EXP(-'Yield curve'!K107*$K$9/100)</f>
        <v>0.46954083904279931</v>
      </c>
      <c r="L114" s="60">
        <f t="shared" si="2"/>
        <v>70.614556328699109</v>
      </c>
      <c r="M114" s="60">
        <f t="shared" si="3"/>
        <v>8.2865120887838355</v>
      </c>
      <c r="N114" s="60">
        <f>M114*(Bonds!AE104/100)*(1/(1+(Bonds!K104/100)))</f>
        <v>-7.7040833848869409E-4</v>
      </c>
      <c r="O114" s="60">
        <f>-M114*Bonds!$AS$8</f>
        <v>-1.2974818443207097</v>
      </c>
      <c r="P114" s="60">
        <f t="shared" si="4"/>
        <v>-4.1029978507694471</v>
      </c>
    </row>
    <row r="115" spans="1:16">
      <c r="A115" s="193">
        <v>42985</v>
      </c>
      <c r="B115" s="7">
        <f>EXP(-'Yield curve'!B108*$B$9/100)</f>
        <v>0.92607505009624835</v>
      </c>
      <c r="C115" s="7">
        <f>EXP(-'Yield curve'!C108*$C$9/100)</f>
        <v>0.85830136491949471</v>
      </c>
      <c r="D115" s="7">
        <f>EXP(-'Yield curve'!D108*$D$9/100)</f>
        <v>0.79612425983545376</v>
      </c>
      <c r="E115" s="7">
        <f>EXP(-'Yield curve'!E108*$E$9/100)</f>
        <v>0.73904238880273576</v>
      </c>
      <c r="F115" s="7">
        <f>EXP(-'Yield curve'!F108*$F$9/100)</f>
        <v>0.68660233304230112</v>
      </c>
      <c r="G115" s="7">
        <f>EXP(-'Yield curve'!G108*$G$9/100)</f>
        <v>0.63724568948091631</v>
      </c>
      <c r="H115" s="7">
        <f>EXP(-'Yield curve'!H108*$H$9/100)</f>
        <v>0.59155536436681511</v>
      </c>
      <c r="I115" s="7">
        <f>EXP(-'Yield curve'!I108*$I$9/100)</f>
        <v>0.54778814326381775</v>
      </c>
      <c r="J115" s="7">
        <f>EXP(-'Yield curve'!J108*$J$9/100)</f>
        <v>0.50702244812015962</v>
      </c>
      <c r="K115" s="60">
        <f>EXP(-'Yield curve'!K108*$K$9/100)</f>
        <v>0.46907153289593873</v>
      </c>
      <c r="L115" s="60">
        <f t="shared" si="2"/>
        <v>70.563053301477453</v>
      </c>
      <c r="M115" s="60">
        <f t="shared" si="3"/>
        <v>8.2854179553740703</v>
      </c>
      <c r="N115" s="60">
        <f>M115*(Bonds!AE105/100)*(1/(1+(Bonds!K105/100)))</f>
        <v>1.5404700112251113E-3</v>
      </c>
      <c r="O115" s="60">
        <f>-M115*Bonds!$AS$8</f>
        <v>-1.2973105275810217</v>
      </c>
      <c r="P115" s="60">
        <f t="shared" si="4"/>
        <v>-4.1024560996707198</v>
      </c>
    </row>
    <row r="116" spans="1:16">
      <c r="A116" s="193">
        <v>42984</v>
      </c>
      <c r="B116" s="7">
        <f>EXP(-'Yield curve'!B109*$B$9/100)</f>
        <v>0.92579726925042971</v>
      </c>
      <c r="C116" s="7">
        <f>EXP(-'Yield curve'!C109*$C$9/100)</f>
        <v>0.85830136491949471</v>
      </c>
      <c r="D116" s="7">
        <f>EXP(-'Yield curve'!D109*$D$9/100)</f>
        <v>0.79612425983545376</v>
      </c>
      <c r="E116" s="7">
        <f>EXP(-'Yield curve'!E109*$E$9/100)</f>
        <v>0.73904238880273576</v>
      </c>
      <c r="F116" s="7">
        <f>EXP(-'Yield curve'!F109*$F$9/100)</f>
        <v>0.68660233304230112</v>
      </c>
      <c r="G116" s="7">
        <f>EXP(-'Yield curve'!G109*$G$9/100)</f>
        <v>0.63724568948091631</v>
      </c>
      <c r="H116" s="7">
        <f>EXP(-'Yield curve'!H109*$H$9/100)</f>
        <v>0.59155536436681511</v>
      </c>
      <c r="I116" s="7">
        <f>EXP(-'Yield curve'!I109*$I$9/100)</f>
        <v>0.54808037486172434</v>
      </c>
      <c r="J116" s="7">
        <f>EXP(-'Yield curve'!J109*$J$9/100)</f>
        <v>0.50763124026013273</v>
      </c>
      <c r="K116" s="60">
        <f>EXP(-'Yield curve'!K109*$K$9/100)</f>
        <v>0.47001061473053796</v>
      </c>
      <c r="L116" s="60">
        <f t="shared" si="2"/>
        <v>70.662429621480698</v>
      </c>
      <c r="M116" s="60">
        <f t="shared" si="3"/>
        <v>8.2878939890718044</v>
      </c>
      <c r="N116" s="60">
        <f>M116*(Bonds!AE106/100)*(1/(1+(Bonds!K106/100)))</f>
        <v>-6.1648676813179457E-3</v>
      </c>
      <c r="O116" s="60">
        <f>-M116*Bonds!$AS$8</f>
        <v>-1.2976982188960546</v>
      </c>
      <c r="P116" s="60">
        <f t="shared" si="4"/>
        <v>-4.1036820872552893</v>
      </c>
    </row>
    <row r="117" spans="1:16">
      <c r="A117" s="193">
        <v>42983</v>
      </c>
      <c r="B117" s="7">
        <f>EXP(-'Yield curve'!B110*$B$9/100)</f>
        <v>0.9253344863211781</v>
      </c>
      <c r="C117" s="7">
        <f>EXP(-'Yield curve'!C110*$C$9/100)</f>
        <v>0.85761499841076883</v>
      </c>
      <c r="D117" s="7">
        <f>EXP(-'Yield curve'!D110*$D$9/100)</f>
        <v>0.79516948370390328</v>
      </c>
      <c r="E117" s="7">
        <f>EXP(-'Yield curve'!E110*$E$9/100)</f>
        <v>0.73756578112501048</v>
      </c>
      <c r="F117" s="7">
        <f>EXP(-'Yield curve'!F110*$F$9/100)</f>
        <v>0.68454561266627822</v>
      </c>
      <c r="G117" s="7">
        <f>EXP(-'Yield curve'!G110*$G$9/100)</f>
        <v>0.63495572940008693</v>
      </c>
      <c r="H117" s="7">
        <f>EXP(-'Yield curve'!H110*$H$9/100)</f>
        <v>0.58907604205792596</v>
      </c>
      <c r="I117" s="7">
        <f>EXP(-'Yield curve'!I110*$I$9/100)</f>
        <v>0.54516506061083536</v>
      </c>
      <c r="J117" s="7">
        <f>EXP(-'Yield curve'!J110*$J$9/100)</f>
        <v>0.50429190599925133</v>
      </c>
      <c r="K117" s="60">
        <f>EXP(-'Yield curve'!K110*$K$9/100)</f>
        <v>0.46626553012487953</v>
      </c>
      <c r="L117" s="60">
        <f t="shared" si="2"/>
        <v>70.216499218958376</v>
      </c>
      <c r="M117" s="60">
        <f t="shared" si="3"/>
        <v>8.2800738381653023</v>
      </c>
      <c r="N117" s="60">
        <f>M117*(Bonds!AE107/100)*(1/(1+(Bonds!K107/100)))</f>
        <v>-6.1544727961834501E-3</v>
      </c>
      <c r="O117" s="60">
        <f>-M117*Bonds!$AS$8</f>
        <v>-1.2964737587477653</v>
      </c>
      <c r="P117" s="60">
        <f t="shared" si="4"/>
        <v>-4.0998100042825874</v>
      </c>
    </row>
    <row r="118" spans="1:16">
      <c r="A118" s="193">
        <v>42982</v>
      </c>
      <c r="B118" s="7">
        <f>EXP(-'Yield curve'!B111*$B$9/100)</f>
        <v>0.92496442654353928</v>
      </c>
      <c r="C118" s="7">
        <f>EXP(-'Yield curve'!C111*$C$9/100)</f>
        <v>0.85675781207695723</v>
      </c>
      <c r="D118" s="7">
        <f>EXP(-'Yield curve'!D111*$D$9/100)</f>
        <v>0.79397762359690138</v>
      </c>
      <c r="E118" s="7">
        <f>EXP(-'Yield curve'!E111*$E$9/100)</f>
        <v>0.73579774574142764</v>
      </c>
      <c r="F118" s="7">
        <f>EXP(-'Yield curve'!F111*$F$9/100)</f>
        <v>0.68215389097645218</v>
      </c>
      <c r="G118" s="7">
        <f>EXP(-'Yield curve'!G111*$G$9/100)</f>
        <v>0.6319152448994958</v>
      </c>
      <c r="H118" s="7">
        <f>EXP(-'Yield curve'!H111*$H$9/100)</f>
        <v>0.58537652869618273</v>
      </c>
      <c r="I118" s="7">
        <f>EXP(-'Yield curve'!I111*$I$9/100)</f>
        <v>0.54139832263816667</v>
      </c>
      <c r="J118" s="7">
        <f>EXP(-'Yield curve'!J111*$J$9/100)</f>
        <v>0.50052386452247266</v>
      </c>
      <c r="K118" s="60">
        <f>EXP(-'Yield curve'!K111*$K$9/100)</f>
        <v>0.46255028667230147</v>
      </c>
      <c r="L118" s="60">
        <f t="shared" si="2"/>
        <v>69.758983779503794</v>
      </c>
      <c r="M118" s="60">
        <f t="shared" si="3"/>
        <v>8.2725897376867703</v>
      </c>
      <c r="N118" s="60">
        <f>M118*(Bonds!AE108/100)*(1/(1+(Bonds!K108/100)))</f>
        <v>0</v>
      </c>
      <c r="O118" s="60">
        <f>-M118*Bonds!$AS$8</f>
        <v>-1.2953019165555466</v>
      </c>
      <c r="P118" s="60">
        <f t="shared" si="4"/>
        <v>-4.0961043138968911</v>
      </c>
    </row>
    <row r="119" spans="1:16">
      <c r="A119" s="193">
        <v>42979</v>
      </c>
      <c r="B119" s="7">
        <f>EXP(-'Yield curve'!B112*$B$9/100)</f>
        <v>0.92496442654353928</v>
      </c>
      <c r="C119" s="7">
        <f>EXP(-'Yield curve'!C112*$C$9/100)</f>
        <v>0.85641517748361351</v>
      </c>
      <c r="D119" s="7">
        <f>EXP(-'Yield curve'!D112*$D$9/100)</f>
        <v>0.79350137991013658</v>
      </c>
      <c r="E119" s="7">
        <f>EXP(-'Yield curve'!E112*$E$9/100)</f>
        <v>0.7350623157719568</v>
      </c>
      <c r="F119" s="7">
        <f>EXP(-'Yield curve'!F112*$F$9/100)</f>
        <v>0.68113142717954711</v>
      </c>
      <c r="G119" s="7">
        <f>EXP(-'Yield curve'!G112*$G$9/100)</f>
        <v>0.63096808258147807</v>
      </c>
      <c r="H119" s="7">
        <f>EXP(-'Yield curve'!H112*$H$9/100)</f>
        <v>0.58455757495738769</v>
      </c>
      <c r="I119" s="7">
        <f>EXP(-'Yield curve'!I112*$I$9/100)</f>
        <v>0.54082113898002915</v>
      </c>
      <c r="J119" s="7">
        <f>EXP(-'Yield curve'!J112*$J$9/100)</f>
        <v>0.50022364028003874</v>
      </c>
      <c r="K119" s="60">
        <f>EXP(-'Yield curve'!K112*$K$9/100)</f>
        <v>0.46255028667230147</v>
      </c>
      <c r="L119" s="60">
        <f t="shared" si="2"/>
        <v>69.740712743490249</v>
      </c>
      <c r="M119" s="60">
        <f t="shared" si="3"/>
        <v>8.273306502182427</v>
      </c>
      <c r="N119" s="60">
        <f>M119*(Bonds!AE109/100)*(1/(1+(Bonds!K109/100)))</f>
        <v>-3.8405470718514529E-3</v>
      </c>
      <c r="O119" s="60">
        <f>-M119*Bonds!$AS$8</f>
        <v>-1.2954141457914186</v>
      </c>
      <c r="P119" s="60">
        <f t="shared" si="4"/>
        <v>-4.0964592139023068</v>
      </c>
    </row>
    <row r="120" spans="1:16">
      <c r="A120" s="193">
        <v>42978</v>
      </c>
      <c r="B120" s="7">
        <f>EXP(-'Yield curve'!B113*$B$9/100)</f>
        <v>0.92477945215628587</v>
      </c>
      <c r="C120" s="7">
        <f>EXP(-'Yield curve'!C113*$C$9/100)</f>
        <v>0.85607267991670011</v>
      </c>
      <c r="D120" s="7">
        <f>EXP(-'Yield curve'!D113*$D$9/100)</f>
        <v>0.79302542188387715</v>
      </c>
      <c r="E120" s="7">
        <f>EXP(-'Yield curve'!E113*$E$9/100)</f>
        <v>0.73447450107656753</v>
      </c>
      <c r="F120" s="7">
        <f>EXP(-'Yield curve'!F113*$F$9/100)</f>
        <v>0.68045063620458768</v>
      </c>
      <c r="G120" s="7">
        <f>EXP(-'Yield curve'!G113*$G$9/100)</f>
        <v>0.63002233994191226</v>
      </c>
      <c r="H120" s="7">
        <f>EXP(-'Yield curve'!H113*$H$9/100)</f>
        <v>0.58333129209763879</v>
      </c>
      <c r="I120" s="7">
        <f>EXP(-'Yield curve'!I113*$I$9/100)</f>
        <v>0.53923705476505002</v>
      </c>
      <c r="J120" s="7">
        <f>EXP(-'Yield curve'!J113*$J$9/100)</f>
        <v>0.49827656734308789</v>
      </c>
      <c r="K120" s="60">
        <f>EXP(-'Yield curve'!K113*$K$9/100)</f>
        <v>0.46024330749309261</v>
      </c>
      <c r="L120" s="60">
        <f t="shared" si="2"/>
        <v>69.474027134385068</v>
      </c>
      <c r="M120" s="60">
        <f t="shared" si="3"/>
        <v>8.2680508827355883</v>
      </c>
      <c r="N120" s="60">
        <f>M120*(Bonds!AE110/100)*(1/(1+(Bonds!K110/100)))</f>
        <v>-4.6035918055321035E-3</v>
      </c>
      <c r="O120" s="60">
        <f>-M120*Bonds!$AS$8</f>
        <v>-1.2945912337217962</v>
      </c>
      <c r="P120" s="60">
        <f t="shared" si="4"/>
        <v>-4.0938569374482574</v>
      </c>
    </row>
    <row r="121" spans="1:16">
      <c r="A121" s="193">
        <v>42977</v>
      </c>
      <c r="B121" s="7">
        <f>EXP(-'Yield curve'!B114*$B$9/100)</f>
        <v>0.92468697883481343</v>
      </c>
      <c r="C121" s="7">
        <f>EXP(-'Yield curve'!C114*$C$9/100)</f>
        <v>0.8557303193214173</v>
      </c>
      <c r="D121" s="7">
        <f>EXP(-'Yield curve'!D114*$D$9/100)</f>
        <v>0.79231202008314661</v>
      </c>
      <c r="E121" s="7">
        <f>EXP(-'Yield curve'!E114*$E$9/100)</f>
        <v>0.73330028150100568</v>
      </c>
      <c r="F121" s="7">
        <f>EXP(-'Yield curve'!F114*$F$9/100)</f>
        <v>0.67875163425141438</v>
      </c>
      <c r="G121" s="7">
        <f>EXP(-'Yield curve'!G114*$G$9/100)</f>
        <v>0.62794669292133731</v>
      </c>
      <c r="H121" s="7">
        <f>EXP(-'Yield curve'!H114*$H$9/100)</f>
        <v>0.58088643845740706</v>
      </c>
      <c r="I121" s="7">
        <f>EXP(-'Yield curve'!I114*$I$9/100)</f>
        <v>0.5366549189857468</v>
      </c>
      <c r="J121" s="7">
        <f>EXP(-'Yield curve'!J114*$J$9/100)</f>
        <v>0.4955931256926514</v>
      </c>
      <c r="K121" s="60">
        <f>EXP(-'Yield curve'!K114*$K$9/100)</f>
        <v>0.45749011548373314</v>
      </c>
      <c r="L121" s="60">
        <f t="shared" si="2"/>
        <v>69.140745387737667</v>
      </c>
      <c r="M121" s="60">
        <f t="shared" si="3"/>
        <v>8.2621113819219723</v>
      </c>
      <c r="N121" s="60">
        <f>M121*(Bonds!AE111/100)*(1/(1+(Bonds!K111/100)))</f>
        <v>-2.2988623767172499E-3</v>
      </c>
      <c r="O121" s="60">
        <f>-M121*Bonds!$AS$8</f>
        <v>-1.293661241176389</v>
      </c>
      <c r="P121" s="60">
        <f t="shared" si="4"/>
        <v>-4.0909160427977929</v>
      </c>
    </row>
    <row r="122" spans="1:16">
      <c r="A122" s="193">
        <v>42976</v>
      </c>
      <c r="B122" s="7">
        <f>EXP(-'Yield curve'!B115*$B$9/100)</f>
        <v>0.92459451476021071</v>
      </c>
      <c r="C122" s="7">
        <f>EXP(-'Yield curve'!C115*$C$9/100)</f>
        <v>0.85538809564298735</v>
      </c>
      <c r="D122" s="7">
        <f>EXP(-'Yield curve'!D115*$D$9/100)</f>
        <v>0.79136181589558385</v>
      </c>
      <c r="E122" s="7">
        <f>EXP(-'Yield curve'!E115*$E$9/100)</f>
        <v>0.73198152822831264</v>
      </c>
      <c r="F122" s="7">
        <f>EXP(-'Yield curve'!F115*$F$9/100)</f>
        <v>0.67705687449816465</v>
      </c>
      <c r="G122" s="7">
        <f>EXP(-'Yield curve'!G115*$G$9/100)</f>
        <v>0.62606567577904937</v>
      </c>
      <c r="H122" s="7">
        <f>EXP(-'Yield curve'!H115*$H$9/100)</f>
        <v>0.57885688970495353</v>
      </c>
      <c r="I122" s="7">
        <f>EXP(-'Yield curve'!I115*$I$9/100)</f>
        <v>0.53479773624328364</v>
      </c>
      <c r="J122" s="7">
        <f>EXP(-'Yield curve'!J115*$J$9/100)</f>
        <v>0.49396036391652737</v>
      </c>
      <c r="K122" s="60">
        <f>EXP(-'Yield curve'!K115*$K$9/100)</f>
        <v>0.45611970178563921</v>
      </c>
      <c r="L122" s="60">
        <f t="shared" si="2"/>
        <v>68.957611366155419</v>
      </c>
      <c r="M122" s="60">
        <f t="shared" si="3"/>
        <v>8.2598088067183237</v>
      </c>
      <c r="N122" s="60">
        <f>M122*(Bonds!AE112/100)*(1/(1+(Bonds!K112/100)))</f>
        <v>3.0634432291954867E-3</v>
      </c>
      <c r="O122" s="60">
        <f>-M122*Bonds!$AS$8</f>
        <v>-1.2933007095691329</v>
      </c>
      <c r="P122" s="60">
        <f t="shared" si="4"/>
        <v>-4.0897759417503829</v>
      </c>
    </row>
    <row r="123" spans="1:16">
      <c r="A123" s="193">
        <v>42975</v>
      </c>
      <c r="B123" s="7">
        <f>EXP(-'Yield curve'!B116*$B$9/100)</f>
        <v>0.92487193472555285</v>
      </c>
      <c r="C123" s="7">
        <f>EXP(-'Yield curve'!C116*$C$9/100)</f>
        <v>0.85590148250102893</v>
      </c>
      <c r="D123" s="7">
        <f>EXP(-'Yield curve'!D116*$D$9/100)</f>
        <v>0.79207436212759741</v>
      </c>
      <c r="E123" s="7">
        <f>EXP(-'Yield curve'!E116*$E$9/100)</f>
        <v>0.73300702004460672</v>
      </c>
      <c r="F123" s="7">
        <f>EXP(-'Yield curve'!F116*$F$9/100)</f>
        <v>0.67841234326410416</v>
      </c>
      <c r="G123" s="7">
        <f>EXP(-'Yield curve'!G116*$G$9/100)</f>
        <v>0.62775833716823648</v>
      </c>
      <c r="H123" s="7">
        <f>EXP(-'Yield curve'!H116*$H$9/100)</f>
        <v>0.58088643845740706</v>
      </c>
      <c r="I123" s="7">
        <f>EXP(-'Yield curve'!I116*$I$9/100)</f>
        <v>0.53679804604690307</v>
      </c>
      <c r="J123" s="7">
        <f>EXP(-'Yield curve'!J116*$J$9/100)</f>
        <v>0.49589057079267368</v>
      </c>
      <c r="K123" s="60">
        <f>EXP(-'Yield curve'!K116*$K$9/100)</f>
        <v>0.4579478344205421</v>
      </c>
      <c r="L123" s="60">
        <f t="shared" si="2"/>
        <v>69.1872027354745</v>
      </c>
      <c r="M123" s="60">
        <f t="shared" si="3"/>
        <v>8.2633924244963879</v>
      </c>
      <c r="N123" s="60">
        <f>M123*(Bonds!AE113/100)*(1/(1+(Bonds!K113/100)))</f>
        <v>-1.5329547211755084E-3</v>
      </c>
      <c r="O123" s="60">
        <f>-M123*Bonds!$AS$8</f>
        <v>-1.2938618236970318</v>
      </c>
      <c r="P123" s="60">
        <f t="shared" si="4"/>
        <v>-4.0915503404218425</v>
      </c>
    </row>
    <row r="124" spans="1:16">
      <c r="A124" s="193">
        <v>42972</v>
      </c>
      <c r="B124" s="7">
        <f>EXP(-'Yield curve'!B117*$B$9/100)</f>
        <v>0.92487193472555285</v>
      </c>
      <c r="C124" s="7">
        <f>EXP(-'Yield curve'!C117*$C$9/100)</f>
        <v>0.85590148250102893</v>
      </c>
      <c r="D124" s="7">
        <f>EXP(-'Yield curve'!D117*$D$9/100)</f>
        <v>0.79207436212759741</v>
      </c>
      <c r="E124" s="7">
        <f>EXP(-'Yield curve'!E117*$E$9/100)</f>
        <v>0.73300702004460672</v>
      </c>
      <c r="F124" s="7">
        <f>EXP(-'Yield curve'!F117*$F$9/100)</f>
        <v>0.67841234326410416</v>
      </c>
      <c r="G124" s="7">
        <f>EXP(-'Yield curve'!G117*$G$9/100)</f>
        <v>0.6275700379133865</v>
      </c>
      <c r="H124" s="7">
        <f>EXP(-'Yield curve'!H117*$H$9/100)</f>
        <v>0.58047996023446269</v>
      </c>
      <c r="I124" s="7">
        <f>EXP(-'Yield curve'!I117*$I$9/100)</f>
        <v>0.53622576673434696</v>
      </c>
      <c r="J124" s="7">
        <f>EXP(-'Yield curve'!J117*$J$9/100)</f>
        <v>0.49514729253454298</v>
      </c>
      <c r="K124" s="60">
        <f>EXP(-'Yield curve'!K117*$K$9/100)</f>
        <v>0.45703285403707794</v>
      </c>
      <c r="L124" s="60">
        <f t="shared" si="2"/>
        <v>69.085816093116279</v>
      </c>
      <c r="M124" s="60">
        <f t="shared" si="3"/>
        <v>8.2610394498864483</v>
      </c>
      <c r="N124" s="60">
        <f>M124*(Bonds!AE114/100)*(1/(1+(Bonds!K114/100)))</f>
        <v>0</v>
      </c>
      <c r="O124" s="60">
        <f>-M124*Bonds!$AS$8</f>
        <v>-1.29349340067371</v>
      </c>
      <c r="P124" s="60">
        <f t="shared" si="4"/>
        <v>-4.0903852845257003</v>
      </c>
    </row>
    <row r="125" spans="1:16">
      <c r="A125" s="193">
        <v>42971</v>
      </c>
      <c r="B125" s="7">
        <f>EXP(-'Yield curve'!B118*$B$9/100)</f>
        <v>0.9245020599315531</v>
      </c>
      <c r="C125" s="7">
        <f>EXP(-'Yield curve'!C118*$C$9/100)</f>
        <v>0.8557303193214173</v>
      </c>
      <c r="D125" s="7">
        <f>EXP(-'Yield curve'!D118*$D$9/100)</f>
        <v>0.79183677545874132</v>
      </c>
      <c r="E125" s="7">
        <f>EXP(-'Yield curve'!E118*$E$9/100)</f>
        <v>0.73286043329976092</v>
      </c>
      <c r="F125" s="7">
        <f>EXP(-'Yield curve'!F118*$F$9/100)</f>
        <v>0.67841234326410416</v>
      </c>
      <c r="G125" s="7">
        <f>EXP(-'Yield curve'!G118*$G$9/100)</f>
        <v>0.6275700379133865</v>
      </c>
      <c r="H125" s="7">
        <f>EXP(-'Yield curve'!H118*$H$9/100)</f>
        <v>0.58047996023446269</v>
      </c>
      <c r="I125" s="7">
        <f>EXP(-'Yield curve'!I118*$I$9/100)</f>
        <v>0.53622576673434696</v>
      </c>
      <c r="J125" s="7">
        <f>EXP(-'Yield curve'!J118*$J$9/100)</f>
        <v>0.49514729253454298</v>
      </c>
      <c r="K125" s="60">
        <f>EXP(-'Yield curve'!K118*$K$9/100)</f>
        <v>0.45703285403707794</v>
      </c>
      <c r="L125" s="60">
        <f t="shared" si="2"/>
        <v>69.082577853260673</v>
      </c>
      <c r="M125" s="60">
        <f t="shared" si="3"/>
        <v>8.2613247844718209</v>
      </c>
      <c r="N125" s="60">
        <f>M125*(Bonds!AE115/100)*(1/(1+(Bonds!K115/100)))</f>
        <v>7.6614344657995395E-4</v>
      </c>
      <c r="O125" s="60">
        <f>-M125*Bonds!$AS$8</f>
        <v>-1.2935380776668901</v>
      </c>
      <c r="P125" s="60">
        <f t="shared" si="4"/>
        <v>-4.0905265655831569</v>
      </c>
    </row>
    <row r="126" spans="1:16">
      <c r="A126" s="193">
        <v>42970</v>
      </c>
      <c r="B126" s="7">
        <f>EXP(-'Yield curve'!B119*$B$9/100)</f>
        <v>0.92468697883481343</v>
      </c>
      <c r="C126" s="7">
        <f>EXP(-'Yield curve'!C119*$C$9/100)</f>
        <v>0.8557303193214173</v>
      </c>
      <c r="D126" s="7">
        <f>EXP(-'Yield curve'!D119*$D$9/100)</f>
        <v>0.79207436212759741</v>
      </c>
      <c r="E126" s="7">
        <f>EXP(-'Yield curve'!E119*$E$9/100)</f>
        <v>0.73315363610973339</v>
      </c>
      <c r="F126" s="7">
        <f>EXP(-'Yield curve'!F119*$F$9/100)</f>
        <v>0.67875163425141438</v>
      </c>
      <c r="G126" s="7">
        <f>EXP(-'Yield curve'!G119*$G$9/100)</f>
        <v>0.62794669292133731</v>
      </c>
      <c r="H126" s="7">
        <f>EXP(-'Yield curve'!H119*$H$9/100)</f>
        <v>0.58088643845740706</v>
      </c>
      <c r="I126" s="7">
        <f>EXP(-'Yield curve'!I119*$I$9/100)</f>
        <v>0.5366549189857468</v>
      </c>
      <c r="J126" s="7">
        <f>EXP(-'Yield curve'!J119*$J$9/100)</f>
        <v>0.4955931256926514</v>
      </c>
      <c r="K126" s="60">
        <f>EXP(-'Yield curve'!K119*$K$9/100)</f>
        <v>0.45749011548373314</v>
      </c>
      <c r="L126" s="60">
        <f t="shared" si="2"/>
        <v>69.139400326023804</v>
      </c>
      <c r="M126" s="60">
        <f t="shared" si="3"/>
        <v>8.2622063293130896</v>
      </c>
      <c r="N126" s="60">
        <f>M126*(Bonds!AE116/100)*(1/(1+(Bonds!K116/100)))</f>
        <v>0</v>
      </c>
      <c r="O126" s="60">
        <f>-M126*Bonds!$AS$8</f>
        <v>-1.2936761078072248</v>
      </c>
      <c r="P126" s="60">
        <f t="shared" si="4"/>
        <v>-4.0909630552123666</v>
      </c>
    </row>
    <row r="127" spans="1:16">
      <c r="A127" s="193">
        <v>42969</v>
      </c>
      <c r="B127" s="7">
        <f>EXP(-'Yield curve'!B120*$B$9/100)</f>
        <v>0.92477945215628587</v>
      </c>
      <c r="C127" s="7">
        <f>EXP(-'Yield curve'!C120*$C$9/100)</f>
        <v>0.8557303193214173</v>
      </c>
      <c r="D127" s="7">
        <f>EXP(-'Yield curve'!D120*$D$9/100)</f>
        <v>0.79183677545874132</v>
      </c>
      <c r="E127" s="7">
        <f>EXP(-'Yield curve'!E120*$E$9/100)</f>
        <v>0.73271387586933245</v>
      </c>
      <c r="F127" s="7">
        <f>EXP(-'Yield curve'!F120*$F$9/100)</f>
        <v>0.67807322187988317</v>
      </c>
      <c r="G127" s="7">
        <f>EXP(-'Yield curve'!G120*$G$9/100)</f>
        <v>0.62738179513984038</v>
      </c>
      <c r="H127" s="7">
        <f>EXP(-'Yield curve'!H120*$H$9/100)</f>
        <v>0.58047996023446269</v>
      </c>
      <c r="I127" s="7">
        <f>EXP(-'Yield curve'!I120*$I$9/100)</f>
        <v>0.53636877933964267</v>
      </c>
      <c r="J127" s="7">
        <f>EXP(-'Yield curve'!J120*$J$9/100)</f>
        <v>0.49544447005440428</v>
      </c>
      <c r="K127" s="60">
        <f>EXP(-'Yield curve'!K120*$K$9/100)</f>
        <v>0.45749011548373314</v>
      </c>
      <c r="L127" s="60">
        <f t="shared" si="2"/>
        <v>69.13005722565542</v>
      </c>
      <c r="M127" s="60">
        <f t="shared" si="3"/>
        <v>8.2625314936202905</v>
      </c>
      <c r="N127" s="60">
        <f>M127*(Bonds!AE117/100)*(1/(1+(Bonds!K117/100)))</f>
        <v>0</v>
      </c>
      <c r="O127" s="60">
        <f>-M127*Bonds!$AS$8</f>
        <v>-1.293727021241067</v>
      </c>
      <c r="P127" s="60">
        <f t="shared" si="4"/>
        <v>-4.0911240576268089</v>
      </c>
    </row>
    <row r="128" spans="1:16">
      <c r="A128" s="193">
        <v>42968</v>
      </c>
      <c r="B128" s="7">
        <f>EXP(-'Yield curve'!B121*$B$9/100)</f>
        <v>0.92468697883481343</v>
      </c>
      <c r="C128" s="7">
        <f>EXP(-'Yield curve'!C121*$C$9/100)</f>
        <v>0.8557303193214173</v>
      </c>
      <c r="D128" s="7">
        <f>EXP(-'Yield curve'!D121*$D$9/100)</f>
        <v>0.79183677545874132</v>
      </c>
      <c r="E128" s="7">
        <f>EXP(-'Yield curve'!E121*$E$9/100)</f>
        <v>0.73271387586933245</v>
      </c>
      <c r="F128" s="7">
        <f>EXP(-'Yield curve'!F121*$F$9/100)</f>
        <v>0.67807322187988317</v>
      </c>
      <c r="G128" s="7">
        <f>EXP(-'Yield curve'!G121*$G$9/100)</f>
        <v>0.62738179513984038</v>
      </c>
      <c r="H128" s="7">
        <f>EXP(-'Yield curve'!H121*$H$9/100)</f>
        <v>0.58047996023446269</v>
      </c>
      <c r="I128" s="7">
        <f>EXP(-'Yield curve'!I121*$I$9/100)</f>
        <v>0.53636877933964267</v>
      </c>
      <c r="J128" s="7">
        <f>EXP(-'Yield curve'!J121*$J$9/100)</f>
        <v>0.49544447005440428</v>
      </c>
      <c r="K128" s="60">
        <f>EXP(-'Yield curve'!K121*$K$9/100)</f>
        <v>0.45749011548373314</v>
      </c>
      <c r="L128" s="60">
        <f t="shared" si="2"/>
        <v>69.129733569030265</v>
      </c>
      <c r="M128" s="60">
        <f t="shared" si="3"/>
        <v>8.262565495869568</v>
      </c>
      <c r="N128" s="60">
        <f>M128*(Bonds!AE118/100)*(1/(1+(Bonds!K118/100)))</f>
        <v>7.6632957668986519E-4</v>
      </c>
      <c r="O128" s="60">
        <f>-M128*Bonds!$AS$8</f>
        <v>-1.2937323452302956</v>
      </c>
      <c r="P128" s="60">
        <f t="shared" si="4"/>
        <v>-4.0911408935590092</v>
      </c>
    </row>
    <row r="129" spans="1:16">
      <c r="A129" s="193">
        <v>42965</v>
      </c>
      <c r="B129" s="7">
        <f>EXP(-'Yield curve'!B122*$B$9/100)</f>
        <v>0.92487193472555285</v>
      </c>
      <c r="C129" s="7">
        <f>EXP(-'Yield curve'!C122*$C$9/100)</f>
        <v>0.85555919037101846</v>
      </c>
      <c r="D129" s="7">
        <f>EXP(-'Yield curve'!D122*$D$9/100)</f>
        <v>0.79159926005519565</v>
      </c>
      <c r="E129" s="7">
        <f>EXP(-'Yield curve'!E122*$E$9/100)</f>
        <v>0.73227437940593476</v>
      </c>
      <c r="F129" s="7">
        <f>EXP(-'Yield curve'!F122*$F$9/100)</f>
        <v>0.67739548758163015</v>
      </c>
      <c r="G129" s="7">
        <f>EXP(-'Yield curve'!G122*$G$9/100)</f>
        <v>0.62662938851993322</v>
      </c>
      <c r="H129" s="7">
        <f>EXP(-'Yield curve'!H122*$H$9/100)</f>
        <v>0.57966785689511557</v>
      </c>
      <c r="I129" s="7">
        <f>EXP(-'Yield curve'!I122*$I$9/100)</f>
        <v>0.5359398559084193</v>
      </c>
      <c r="J129" s="7">
        <f>EXP(-'Yield curve'!J122*$J$9/100)</f>
        <v>0.49544447005440434</v>
      </c>
      <c r="K129" s="60">
        <f>EXP(-'Yield curve'!K122*$K$9/100)</f>
        <v>0.4579478344205421</v>
      </c>
      <c r="L129" s="60">
        <f t="shared" si="2"/>
        <v>69.165437244836326</v>
      </c>
      <c r="M129" s="60">
        <f t="shared" si="3"/>
        <v>8.2641554582525334</v>
      </c>
      <c r="N129" s="60">
        <f>M129*(Bonds!AE119/100)*(1/(1+(Bonds!K119/100)))</f>
        <v>7.6654813637439532E-4</v>
      </c>
      <c r="O129" s="60">
        <f>-M129*Bonds!$AS$8</f>
        <v>-1.2939812976608174</v>
      </c>
      <c r="P129" s="60">
        <f t="shared" si="4"/>
        <v>-4.091928150268493</v>
      </c>
    </row>
    <row r="130" spans="1:16">
      <c r="A130" s="193">
        <v>42964</v>
      </c>
      <c r="B130" s="7">
        <f>EXP(-'Yield curve'!B123*$B$9/100)</f>
        <v>0.92459451476021071</v>
      </c>
      <c r="C130" s="7">
        <f>EXP(-'Yield curve'!C123*$C$9/100)</f>
        <v>0.85538809564298735</v>
      </c>
      <c r="D130" s="7">
        <f>EXP(-'Yield curve'!D123*$D$9/100)</f>
        <v>0.79136181589558385</v>
      </c>
      <c r="E130" s="7">
        <f>EXP(-'Yield curve'!E123*$E$9/100)</f>
        <v>0.73227437940593476</v>
      </c>
      <c r="F130" s="7">
        <f>EXP(-'Yield curve'!F123*$F$9/100)</f>
        <v>0.67773427001397113</v>
      </c>
      <c r="G130" s="7">
        <f>EXP(-'Yield curve'!G123*$G$9/100)</f>
        <v>0.62719360883065611</v>
      </c>
      <c r="H130" s="7">
        <f>EXP(-'Yield curve'!H123*$H$9/100)</f>
        <v>0.58047996023446269</v>
      </c>
      <c r="I130" s="7">
        <f>EXP(-'Yield curve'!I123*$I$9/100)</f>
        <v>0.53665491898574691</v>
      </c>
      <c r="J130" s="7">
        <f>EXP(-'Yield curve'!J123*$J$9/100)</f>
        <v>0.49603936028121892</v>
      </c>
      <c r="K130" s="60">
        <f>EXP(-'Yield curve'!K123*$K$9/100)</f>
        <v>0.45840601130522352</v>
      </c>
      <c r="L130" s="60">
        <f t="shared" si="2"/>
        <v>69.221045404268338</v>
      </c>
      <c r="M130" s="60">
        <f t="shared" si="3"/>
        <v>8.2654040881079656</v>
      </c>
      <c r="N130" s="60">
        <f>M130*(Bonds!AE120/100)*(1/(1+(Bonds!K120/100)))</f>
        <v>0</v>
      </c>
      <c r="O130" s="60">
        <f>-M130*Bonds!$AS$8</f>
        <v>-1.2941768050770066</v>
      </c>
      <c r="P130" s="60">
        <f t="shared" si="4"/>
        <v>-4.0925463990031057</v>
      </c>
    </row>
    <row r="131" spans="1:16">
      <c r="A131" s="193">
        <v>42963</v>
      </c>
      <c r="B131" s="7">
        <f>EXP(-'Yield curve'!B124*$B$9/100)</f>
        <v>0.9245020599315531</v>
      </c>
      <c r="C131" s="7">
        <f>EXP(-'Yield curve'!C124*$C$9/100)</f>
        <v>0.85487501672466948</v>
      </c>
      <c r="D131" s="7">
        <f>EXP(-'Yield curve'!D124*$D$9/100)</f>
        <v>0.79064991066668444</v>
      </c>
      <c r="E131" s="7">
        <f>EXP(-'Yield curve'!E124*$E$9/100)</f>
        <v>0.73139617717736904</v>
      </c>
      <c r="F131" s="7">
        <f>EXP(-'Yield curve'!F124*$F$9/100)</f>
        <v>0.67671843067892135</v>
      </c>
      <c r="G131" s="7">
        <f>EXP(-'Yield curve'!G124*$G$9/100)</f>
        <v>0.62625352365755593</v>
      </c>
      <c r="H131" s="7">
        <f>EXP(-'Yield curve'!H124*$H$9/100)</f>
        <v>0.57966785689511557</v>
      </c>
      <c r="I131" s="7">
        <f>EXP(-'Yield curve'!I124*$I$9/100)</f>
        <v>0.53608279226066158</v>
      </c>
      <c r="J131" s="7">
        <f>EXP(-'Yield curve'!J124*$J$9/100)</f>
        <v>0.49574182593428023</v>
      </c>
      <c r="K131" s="60">
        <f>EXP(-'Yield curve'!K124*$K$9/100)</f>
        <v>0.45840601130522352</v>
      </c>
      <c r="L131" s="60">
        <f t="shared" si="2"/>
        <v>69.200628748834475</v>
      </c>
      <c r="M131" s="60">
        <f t="shared" si="3"/>
        <v>8.2663037842370173</v>
      </c>
      <c r="N131" s="60">
        <f>M131*(Bonds!AE121/100)*(1/(1+(Bonds!K121/100)))</f>
        <v>7.6681853286056031E-4</v>
      </c>
      <c r="O131" s="60">
        <f>-M131*Bonds!$AS$8</f>
        <v>-1.2943176773016947</v>
      </c>
      <c r="P131" s="60">
        <f t="shared" si="4"/>
        <v>-4.0929918760921744</v>
      </c>
    </row>
    <row r="132" spans="1:16">
      <c r="A132" s="193">
        <v>42962</v>
      </c>
      <c r="B132" s="7">
        <f>EXP(-'Yield curve'!B125*$B$9/100)</f>
        <v>0.92468697883481343</v>
      </c>
      <c r="C132" s="7">
        <f>EXP(-'Yield curve'!C125*$C$9/100)</f>
        <v>0.85453313509886319</v>
      </c>
      <c r="D132" s="7">
        <f>EXP(-'Yield curve'!D125*$D$9/100)</f>
        <v>0.7894648248372601</v>
      </c>
      <c r="E132" s="7">
        <f>EXP(-'Yield curve'!E125*$E$9/100)</f>
        <v>0.73008084820965957</v>
      </c>
      <c r="F132" s="7">
        <f>EXP(-'Yield curve'!F125*$F$9/100)</f>
        <v>0.67536634635258452</v>
      </c>
      <c r="G132" s="7">
        <f>EXP(-'Yield curve'!G125*$G$9/100)</f>
        <v>0.62512728123723604</v>
      </c>
      <c r="H132" s="7">
        <f>EXP(-'Yield curve'!H125*$H$9/100)</f>
        <v>0.57885688970495353</v>
      </c>
      <c r="I132" s="7">
        <f>EXP(-'Yield curve'!I125*$I$9/100)</f>
        <v>0.53565409752760995</v>
      </c>
      <c r="J132" s="7">
        <f>EXP(-'Yield curve'!J125*$J$9/100)</f>
        <v>0.49574182593428023</v>
      </c>
      <c r="K132" s="60">
        <f>EXP(-'Yield curve'!K125*$K$9/100)</f>
        <v>0.4588646465959545</v>
      </c>
      <c r="L132" s="60">
        <f t="shared" si="2"/>
        <v>69.225783719761708</v>
      </c>
      <c r="M132" s="60">
        <f t="shared" si="3"/>
        <v>8.2685422596866793</v>
      </c>
      <c r="N132" s="60">
        <f>M132*(Bonds!AE122/100)*(1/(1+(Bonds!K122/100)))</f>
        <v>7.670973429526396E-4</v>
      </c>
      <c r="O132" s="60">
        <f>-M132*Bonds!$AS$8</f>
        <v>-1.2946681723258708</v>
      </c>
      <c r="P132" s="60">
        <f t="shared" si="4"/>
        <v>-4.094100238677127</v>
      </c>
    </row>
    <row r="133" spans="1:16">
      <c r="A133" s="193">
        <v>42961</v>
      </c>
      <c r="B133" s="7">
        <f>EXP(-'Yield curve'!B126*$B$9/100)</f>
        <v>0.9245020599315531</v>
      </c>
      <c r="C133" s="7">
        <f>EXP(-'Yield curve'!C126*$C$9/100)</f>
        <v>0.85453313509886319</v>
      </c>
      <c r="D133" s="7">
        <f>EXP(-'Yield curve'!D126*$D$9/100)</f>
        <v>0.78970169981418126</v>
      </c>
      <c r="E133" s="7">
        <f>EXP(-'Yield curve'!E126*$E$9/100)</f>
        <v>0.73066514657641135</v>
      </c>
      <c r="F133" s="7">
        <f>EXP(-'Yield curve'!F126*$F$9/100)</f>
        <v>0.67638015603928914</v>
      </c>
      <c r="G133" s="7">
        <f>EXP(-'Yield curve'!G126*$G$9/100)</f>
        <v>0.62625352365755593</v>
      </c>
      <c r="H133" s="7">
        <f>EXP(-'Yield curve'!H126*$H$9/100)</f>
        <v>0.5800737664467106</v>
      </c>
      <c r="I133" s="7">
        <f>EXP(-'Yield curve'!I126*$I$9/100)</f>
        <v>0.5366549189857468</v>
      </c>
      <c r="J133" s="7">
        <f>EXP(-'Yield curve'!J126*$J$9/100)</f>
        <v>0.49648599666169524</v>
      </c>
      <c r="K133" s="60">
        <f>EXP(-'Yield curve'!K126*$K$9/100)</f>
        <v>0.45932374075137034</v>
      </c>
      <c r="L133" s="60">
        <f t="shared" si="2"/>
        <v>69.293383579008861</v>
      </c>
      <c r="M133" s="60">
        <f t="shared" si="3"/>
        <v>8.269247968123544</v>
      </c>
      <c r="N133" s="60">
        <f>M133*(Bonds!AE123/100)*(1/(1+(Bonds!K123/100)))</f>
        <v>-1.534467984435585E-3</v>
      </c>
      <c r="O133" s="60">
        <f>-M133*Bonds!$AS$8</f>
        <v>-1.2947786704310331</v>
      </c>
      <c r="P133" s="60">
        <f t="shared" si="4"/>
        <v>-4.0944496643665724</v>
      </c>
    </row>
    <row r="134" spans="1:16">
      <c r="A134" s="193">
        <v>42958</v>
      </c>
      <c r="B134" s="7">
        <f>EXP(-'Yield curve'!B127*$B$9/100)</f>
        <v>0.9242247509120064</v>
      </c>
      <c r="C134" s="7">
        <f>EXP(-'Yield curve'!C127*$C$9/100)</f>
        <v>0.85367902908794524</v>
      </c>
      <c r="D134" s="7">
        <f>EXP(-'Yield curve'!D127*$D$9/100)</f>
        <v>0.78851803523483155</v>
      </c>
      <c r="E134" s="7">
        <f>EXP(-'Yield curve'!E127*$E$9/100)</f>
        <v>0.72935113228022419</v>
      </c>
      <c r="F134" s="7">
        <f>EXP(-'Yield curve'!F127*$F$9/100)</f>
        <v>0.67502874758613318</v>
      </c>
      <c r="G134" s="7">
        <f>EXP(-'Yield curve'!G127*$G$9/100)</f>
        <v>0.62512728123723604</v>
      </c>
      <c r="H134" s="7">
        <f>EXP(-'Yield curve'!H127*$H$9/100)</f>
        <v>0.57926223138078203</v>
      </c>
      <c r="I134" s="7">
        <f>EXP(-'Yield curve'!I127*$I$9/100)</f>
        <v>0.53579695766745605</v>
      </c>
      <c r="J134" s="7">
        <f>EXP(-'Yield curve'!J127*$J$9/100)</f>
        <v>0.4955931256926514</v>
      </c>
      <c r="K134" s="60">
        <f>EXP(-'Yield curve'!K127*$K$9/100)</f>
        <v>0.45840601130522352</v>
      </c>
      <c r="L134" s="60">
        <f t="shared" si="2"/>
        <v>69.168056688868063</v>
      </c>
      <c r="M134" s="60">
        <f t="shared" si="3"/>
        <v>8.2682273156623172</v>
      </c>
      <c r="N134" s="60">
        <f>M134*(Bonds!AE124/100)*(1/(1+(Bonds!K124/100)))</f>
        <v>0</v>
      </c>
      <c r="O134" s="60">
        <f>-M134*Bonds!$AS$8</f>
        <v>-1.2946188591589787</v>
      </c>
      <c r="P134" s="60">
        <f t="shared" si="4"/>
        <v>-4.0939442967511122</v>
      </c>
    </row>
    <row r="135" spans="1:16">
      <c r="A135" s="193">
        <v>42957</v>
      </c>
      <c r="B135" s="7">
        <f>EXP(-'Yield curve'!B128*$B$9/100)</f>
        <v>0.92385513493976434</v>
      </c>
      <c r="C135" s="7">
        <f>EXP(-'Yield curve'!C128*$C$9/100)</f>
        <v>0.85316697530198993</v>
      </c>
      <c r="D135" s="7">
        <f>EXP(-'Yield curve'!D128*$D$9/100)</f>
        <v>0.78804506631855464</v>
      </c>
      <c r="E135" s="7">
        <f>EXP(-'Yield curve'!E128*$E$9/100)</f>
        <v>0.72891365285780718</v>
      </c>
      <c r="F135" s="7">
        <f>EXP(-'Yield curve'!F128*$F$9/100)</f>
        <v>0.67469131757687228</v>
      </c>
      <c r="G135" s="7">
        <f>EXP(-'Yield curve'!G128*$G$9/100)</f>
        <v>0.62475231736890313</v>
      </c>
      <c r="H135" s="7">
        <f>EXP(-'Yield curve'!H128*$H$9/100)</f>
        <v>0.57885688970495353</v>
      </c>
      <c r="I135" s="7">
        <f>EXP(-'Yield curve'!I128*$I$9/100)</f>
        <v>0.53551127547872213</v>
      </c>
      <c r="J135" s="7">
        <f>EXP(-'Yield curve'!J128*$J$9/100)</f>
        <v>0.49544447005440434</v>
      </c>
      <c r="K135" s="60">
        <f>EXP(-'Yield curve'!K128*$K$9/100)</f>
        <v>0.45840601130522352</v>
      </c>
      <c r="L135" s="60">
        <f t="shared" si="2"/>
        <v>69.156352018697532</v>
      </c>
      <c r="M135" s="60">
        <f t="shared" si="3"/>
        <v>8.2688695714066522</v>
      </c>
      <c r="N135" s="60">
        <f>M135*(Bonds!AE125/100)*(1/(1+(Bonds!K125/100)))</f>
        <v>-1.5341130930253883E-3</v>
      </c>
      <c r="O135" s="60">
        <f>-M135*Bonds!$AS$8</f>
        <v>-1.2947194219963651</v>
      </c>
      <c r="P135" s="60">
        <f t="shared" si="4"/>
        <v>-4.0942623043652224</v>
      </c>
    </row>
    <row r="136" spans="1:16">
      <c r="A136" s="193">
        <v>42956</v>
      </c>
      <c r="B136" s="7">
        <f>EXP(-'Yield curve'!B129*$B$9/100)</f>
        <v>0.92357801996860645</v>
      </c>
      <c r="C136" s="7">
        <f>EXP(-'Yield curve'!C129*$C$9/100)</f>
        <v>0.85282577675612758</v>
      </c>
      <c r="D136" s="7">
        <f>EXP(-'Yield curve'!D129*$D$9/100)</f>
        <v>0.78757238109851002</v>
      </c>
      <c r="E136" s="7">
        <f>EXP(-'Yield curve'!E129*$E$9/100)</f>
        <v>0.72833075512570167</v>
      </c>
      <c r="F136" s="7">
        <f>EXP(-'Yield curve'!F129*$F$9/100)</f>
        <v>0.6740169634925337</v>
      </c>
      <c r="G136" s="7">
        <f>EXP(-'Yield curve'!G129*$G$9/100)</f>
        <v>0.62419029323206932</v>
      </c>
      <c r="H136" s="7">
        <f>EXP(-'Yield curve'!H129*$H$9/100)</f>
        <v>0.57845183166901248</v>
      </c>
      <c r="I136" s="7">
        <f>EXP(-'Yield curve'!I129*$I$9/100)</f>
        <v>0.53494036798966949</v>
      </c>
      <c r="J136" s="7">
        <f>EXP(-'Yield curve'!J129*$J$9/100)</f>
        <v>0.49470186044576853</v>
      </c>
      <c r="K136" s="60">
        <f>EXP(-'Yield curve'!K129*$K$9/100)</f>
        <v>0.45749011548373314</v>
      </c>
      <c r="L136" s="60">
        <f t="shared" si="2"/>
        <v>69.045355826789375</v>
      </c>
      <c r="M136" s="60">
        <f t="shared" si="3"/>
        <v>8.2671384421673952</v>
      </c>
      <c r="N136" s="60">
        <f>M136*(Bonds!AE126/100)*(1/(1+(Bonds!K126/100)))</f>
        <v>3.0670148180921542E-3</v>
      </c>
      <c r="O136" s="60">
        <f>-M136*Bonds!$AS$8</f>
        <v>-1.294448366003923</v>
      </c>
      <c r="P136" s="60">
        <f t="shared" si="4"/>
        <v>-4.0934051500556681</v>
      </c>
    </row>
    <row r="137" spans="1:16">
      <c r="A137" s="193">
        <v>42955</v>
      </c>
      <c r="B137" s="7">
        <f>EXP(-'Yield curve'!B130*$B$9/100)</f>
        <v>0.92339332283494169</v>
      </c>
      <c r="C137" s="7">
        <f>EXP(-'Yield curve'!C130*$C$9/100)</f>
        <v>0.8524847146623914</v>
      </c>
      <c r="D137" s="7">
        <f>EXP(-'Yield curve'!D130*$D$9/100)</f>
        <v>0.78757238109851002</v>
      </c>
      <c r="E137" s="7">
        <f>EXP(-'Yield curve'!E130*$E$9/100)</f>
        <v>0.72862214570198203</v>
      </c>
      <c r="F137" s="7">
        <f>EXP(-'Yield curve'!F130*$F$9/100)</f>
        <v>0.67469131757687228</v>
      </c>
      <c r="G137" s="7">
        <f>EXP(-'Yield curve'!G130*$G$9/100)</f>
        <v>0.62512728123723604</v>
      </c>
      <c r="H137" s="7">
        <f>EXP(-'Yield curve'!H130*$H$9/100)</f>
        <v>0.57966785689511557</v>
      </c>
      <c r="I137" s="7">
        <f>EXP(-'Yield curve'!I130*$I$9/100)</f>
        <v>0.53636877933964267</v>
      </c>
      <c r="J137" s="7">
        <f>EXP(-'Yield curve'!J130*$J$9/100)</f>
        <v>0.49633707320233256</v>
      </c>
      <c r="K137" s="60">
        <f>EXP(-'Yield curve'!K130*$K$9/100)</f>
        <v>0.45932374075137034</v>
      </c>
      <c r="L137" s="60">
        <f t="shared" si="2"/>
        <v>69.254934221688416</v>
      </c>
      <c r="M137" s="60">
        <f t="shared" si="3"/>
        <v>8.2717447482186675</v>
      </c>
      <c r="N137" s="60">
        <f>M137*(Bonds!AE127/100)*(1/(1+(Bonds!K127/100)))</f>
        <v>0</v>
      </c>
      <c r="O137" s="60">
        <f>-M137*Bonds!$AS$8</f>
        <v>-1.2951696101663495</v>
      </c>
      <c r="P137" s="60">
        <f t="shared" si="4"/>
        <v>-4.0956859243580359</v>
      </c>
    </row>
    <row r="138" spans="1:16">
      <c r="A138" s="193">
        <v>42954</v>
      </c>
      <c r="B138" s="7">
        <f>EXP(-'Yield curve'!B131*$B$9/100)</f>
        <v>0.92367038238864729</v>
      </c>
      <c r="C138" s="7">
        <f>EXP(-'Yield curve'!C131*$C$9/100)</f>
        <v>0.85299635896913151</v>
      </c>
      <c r="D138" s="7">
        <f>EXP(-'Yield curve'!D131*$D$9/100)</f>
        <v>0.78804506631855464</v>
      </c>
      <c r="E138" s="7">
        <f>EXP(-'Yield curve'!E131*$E$9/100)</f>
        <v>0.72905945016762375</v>
      </c>
      <c r="F138" s="7">
        <f>EXP(-'Yield curve'!F131*$F$9/100)</f>
        <v>0.67502874758613318</v>
      </c>
      <c r="G138" s="7">
        <f>EXP(-'Yield curve'!G131*$G$9/100)</f>
        <v>0.62550247015139704</v>
      </c>
      <c r="H138" s="7">
        <f>EXP(-'Yield curve'!H131*$H$9/100)</f>
        <v>0.5800737664467106</v>
      </c>
      <c r="I138" s="7">
        <f>EXP(-'Yield curve'!I131*$I$9/100)</f>
        <v>0.5366549189857468</v>
      </c>
      <c r="J138" s="7">
        <f>EXP(-'Yield curve'!J131*$J$9/100)</f>
        <v>0.49648599666169524</v>
      </c>
      <c r="K138" s="60">
        <f>EXP(-'Yield curve'!K131*$K$9/100)</f>
        <v>0.45932374075137034</v>
      </c>
      <c r="L138" s="60">
        <f t="shared" si="2"/>
        <v>69.266317219631574</v>
      </c>
      <c r="M138" s="60">
        <f t="shared" si="3"/>
        <v>8.2711371108590424</v>
      </c>
      <c r="N138" s="60">
        <f>M138*(Bonds!AE128/100)*(1/(1+(Bonds!K128/100)))</f>
        <v>2.3022278096657385E-3</v>
      </c>
      <c r="O138" s="60">
        <f>-M138*Bonds!$AS$8</f>
        <v>-1.2950744677911743</v>
      </c>
      <c r="P138" s="60">
        <f t="shared" si="4"/>
        <v>-4.0953850577504838</v>
      </c>
    </row>
    <row r="139" spans="1:16">
      <c r="A139" s="193">
        <v>42951</v>
      </c>
      <c r="B139" s="7">
        <f>EXP(-'Yield curve'!B132*$B$9/100)</f>
        <v>0.92339332283494169</v>
      </c>
      <c r="C139" s="7">
        <f>EXP(-'Yield curve'!C132*$C$9/100)</f>
        <v>0.8524847146623914</v>
      </c>
      <c r="D139" s="7">
        <f>EXP(-'Yield curve'!D132*$D$9/100)</f>
        <v>0.78757238109851002</v>
      </c>
      <c r="E139" s="7">
        <f>EXP(-'Yield curve'!E132*$E$9/100)</f>
        <v>0.72876788470453691</v>
      </c>
      <c r="F139" s="7">
        <f>EXP(-'Yield curve'!F132*$F$9/100)</f>
        <v>0.67502874758613318</v>
      </c>
      <c r="G139" s="7">
        <f>EXP(-'Yield curve'!G132*$G$9/100)</f>
        <v>0.62569014904286857</v>
      </c>
      <c r="H139" s="7">
        <f>EXP(-'Yield curve'!H132*$H$9/100)</f>
        <v>0.58047996023446269</v>
      </c>
      <c r="I139" s="7">
        <f>EXP(-'Yield curve'!I132*$I$9/100)</f>
        <v>0.53737093611640507</v>
      </c>
      <c r="J139" s="7">
        <f>EXP(-'Yield curve'!J132*$J$9/100)</f>
        <v>0.49752971277303604</v>
      </c>
      <c r="K139" s="60">
        <f>EXP(-'Yield curve'!K132*$K$9/100)</f>
        <v>0.46070378099896581</v>
      </c>
      <c r="L139" s="60">
        <f t="shared" si="2"/>
        <v>69.411953665079466</v>
      </c>
      <c r="M139" s="60">
        <f t="shared" si="3"/>
        <v>8.2751275598351324</v>
      </c>
      <c r="N139" s="60">
        <f>M139*(Bonds!AE129/100)*(1/(1+(Bonds!K129/100)))</f>
        <v>-5.3759529391040521E-3</v>
      </c>
      <c r="O139" s="60">
        <f>-M139*Bonds!$AS$8</f>
        <v>-1.295699282555419</v>
      </c>
      <c r="P139" s="60">
        <f t="shared" si="4"/>
        <v>-4.0973608955211986</v>
      </c>
    </row>
    <row r="140" spans="1:16">
      <c r="A140" s="193">
        <v>42950</v>
      </c>
      <c r="B140" s="7">
        <f>EXP(-'Yield curve'!B133*$B$9/100)</f>
        <v>0.92293174157845459</v>
      </c>
      <c r="C140" s="7">
        <f>EXP(-'Yield curve'!C133*$C$9/100)</f>
        <v>0.8518029996130394</v>
      </c>
      <c r="D140" s="7">
        <f>EXP(-'Yield curve'!D133*$D$9/100)</f>
        <v>0.78639190810294757</v>
      </c>
      <c r="E140" s="7">
        <f>EXP(-'Yield curve'!E133*$E$9/100)</f>
        <v>0.72702093895467979</v>
      </c>
      <c r="F140" s="7">
        <f>EXP(-'Yield curve'!F133*$F$9/100)</f>
        <v>0.67267027670123558</v>
      </c>
      <c r="G140" s="7">
        <f>EXP(-'Yield curve'!G133*$G$9/100)</f>
        <v>0.62306776128608665</v>
      </c>
      <c r="H140" s="7">
        <f>EXP(-'Yield curve'!H133*$H$9/100)</f>
        <v>0.5776425657230182</v>
      </c>
      <c r="I140" s="7">
        <f>EXP(-'Yield curve'!I133*$I$9/100)</f>
        <v>0.5343700691439377</v>
      </c>
      <c r="J140" s="7">
        <f>EXP(-'Yield curve'!J133*$J$9/100)</f>
        <v>0.4944051283580293</v>
      </c>
      <c r="K140" s="60">
        <f>EXP(-'Yield curve'!K133*$K$9/100)</f>
        <v>0.45749011548373314</v>
      </c>
      <c r="L140" s="60">
        <f t="shared" si="2"/>
        <v>69.016288815681378</v>
      </c>
      <c r="M140" s="60">
        <f t="shared" si="3"/>
        <v>8.2687013277663102</v>
      </c>
      <c r="N140" s="60">
        <f>M140*(Bonds!AE130/100)*(1/(1+(Bonds!K130/100)))</f>
        <v>-5.3682906041888018E-3</v>
      </c>
      <c r="O140" s="60">
        <f>-M140*Bonds!$AS$8</f>
        <v>-1.2946930788176638</v>
      </c>
      <c r="P140" s="60">
        <f t="shared" si="4"/>
        <v>-4.0941789999197171</v>
      </c>
    </row>
    <row r="141" spans="1:16">
      <c r="A141" s="193">
        <v>42949</v>
      </c>
      <c r="B141" s="7">
        <f>EXP(-'Yield curve'!B134*$B$9/100)</f>
        <v>0.92311634638663576</v>
      </c>
      <c r="C141" s="7">
        <f>EXP(-'Yield curve'!C134*$C$9/100)</f>
        <v>0.8518029996130394</v>
      </c>
      <c r="D141" s="7">
        <f>EXP(-'Yield curve'!D134*$D$9/100)</f>
        <v>0.78592021448032345</v>
      </c>
      <c r="E141" s="7">
        <f>EXP(-'Yield curve'!E134*$E$9/100)</f>
        <v>0.72614903707369094</v>
      </c>
      <c r="F141" s="7">
        <f>EXP(-'Yield curve'!F134*$F$9/100)</f>
        <v>0.67132628059194099</v>
      </c>
      <c r="G141" s="7">
        <f>EXP(-'Yield curve'!G134*$G$9/100)</f>
        <v>0.62101502654901519</v>
      </c>
      <c r="H141" s="7">
        <f>EXP(-'Yield curve'!H134*$H$9/100)</f>
        <v>0.57481904043732657</v>
      </c>
      <c r="I141" s="7">
        <f>EXP(-'Yield curve'!I134*$I$9/100)</f>
        <v>0.53138596006063255</v>
      </c>
      <c r="J141" s="7">
        <f>EXP(-'Yield curve'!J134*$J$9/100)</f>
        <v>0.49130016694747014</v>
      </c>
      <c r="K141" s="60">
        <f>EXP(-'Yield curve'!K134*$K$9/100)</f>
        <v>0.45429886707569556</v>
      </c>
      <c r="L141" s="60">
        <f t="shared" si="2"/>
        <v>68.638855494824753</v>
      </c>
      <c r="M141" s="60">
        <f t="shared" si="3"/>
        <v>8.2611875506281436</v>
      </c>
      <c r="N141" s="60">
        <f>M141*(Bonds!AE131/100)*(1/(1+(Bonds!K131/100)))</f>
        <v>7.6570465757975418E-4</v>
      </c>
      <c r="O141" s="60">
        <f>-M141*Bonds!$AS$8</f>
        <v>-1.2935165899264884</v>
      </c>
      <c r="P141" s="60">
        <f t="shared" si="4"/>
        <v>-4.0904586153817171</v>
      </c>
    </row>
    <row r="142" spans="1:16">
      <c r="A142" s="193">
        <v>42948</v>
      </c>
      <c r="B142" s="7">
        <f>EXP(-'Yield curve'!B135*$B$9/100)</f>
        <v>0.92293174157845459</v>
      </c>
      <c r="C142" s="7">
        <f>EXP(-'Yield curve'!C135*$C$9/100)</f>
        <v>0.85163265604804106</v>
      </c>
      <c r="D142" s="7">
        <f>EXP(-'Yield curve'!D135*$D$9/100)</f>
        <v>0.78592021448032345</v>
      </c>
      <c r="E142" s="7">
        <f>EXP(-'Yield curve'!E135*$E$9/100)</f>
        <v>0.72614903707369094</v>
      </c>
      <c r="F142" s="7">
        <f>EXP(-'Yield curve'!F135*$F$9/100)</f>
        <v>0.67132628059194099</v>
      </c>
      <c r="G142" s="7">
        <f>EXP(-'Yield curve'!G135*$G$9/100)</f>
        <v>0.62120135900545081</v>
      </c>
      <c r="H142" s="7">
        <f>EXP(-'Yield curve'!H135*$H$9/100)</f>
        <v>0.5752215546291638</v>
      </c>
      <c r="I142" s="7">
        <f>EXP(-'Yield curve'!I135*$I$9/100)</f>
        <v>0.53181123891754223</v>
      </c>
      <c r="J142" s="7">
        <f>EXP(-'Yield curve'!J135*$J$9/100)</f>
        <v>0.49174253613399682</v>
      </c>
      <c r="K142" s="60">
        <f>EXP(-'Yield curve'!K135*$K$9/100)</f>
        <v>0.45475339316794022</v>
      </c>
      <c r="L142" s="60">
        <f t="shared" si="2"/>
        <v>68.689754357486919</v>
      </c>
      <c r="M142" s="60">
        <f t="shared" si="3"/>
        <v>8.2624647127114628</v>
      </c>
      <c r="N142" s="60">
        <f>M142*(Bonds!AE132/100)*(1/(1+(Bonds!K132/100)))</f>
        <v>2.2976820669386908E-3</v>
      </c>
      <c r="O142" s="60">
        <f>-M142*Bonds!$AS$8</f>
        <v>-1.2937165648493036</v>
      </c>
      <c r="P142" s="60">
        <f t="shared" si="4"/>
        <v>-4.0910909916127292</v>
      </c>
    </row>
    <row r="143" spans="1:16">
      <c r="A143" s="193">
        <v>42947</v>
      </c>
      <c r="B143" s="7">
        <f>EXP(-'Yield curve'!B136*$B$9/100)</f>
        <v>0.92274717368754322</v>
      </c>
      <c r="C143" s="7">
        <f>EXP(-'Yield curve'!C136*$C$9/100)</f>
        <v>0.85146234654834918</v>
      </c>
      <c r="D143" s="7">
        <f>EXP(-'Yield curve'!D136*$D$9/100)</f>
        <v>0.78592021448032345</v>
      </c>
      <c r="E143" s="7">
        <f>EXP(-'Yield curve'!E136*$E$9/100)</f>
        <v>0.72643955478818978</v>
      </c>
      <c r="F143" s="7">
        <f>EXP(-'Yield curve'!F136*$F$9/100)</f>
        <v>0.67199794264758894</v>
      </c>
      <c r="G143" s="7">
        <f>EXP(-'Yield curve'!G136*$G$9/100)</f>
        <v>0.62194724808019552</v>
      </c>
      <c r="H143" s="7">
        <f>EXP(-'Yield curve'!H136*$H$9/100)</f>
        <v>0.57602742878592827</v>
      </c>
      <c r="I143" s="7">
        <f>EXP(-'Yield curve'!I136*$I$9/100)</f>
        <v>0.53280488034032558</v>
      </c>
      <c r="J143" s="7">
        <f>EXP(-'Yield curve'!J136*$J$9/100)</f>
        <v>0.4929241355728774</v>
      </c>
      <c r="K143" s="60">
        <f>EXP(-'Yield curve'!K136*$K$9/100)</f>
        <v>0.45611970178563921</v>
      </c>
      <c r="L143" s="60">
        <f t="shared" si="2"/>
        <v>68.846337372073293</v>
      </c>
      <c r="M143" s="60">
        <f t="shared" si="3"/>
        <v>8.2658752194295388</v>
      </c>
      <c r="N143" s="60">
        <f>M143*(Bonds!AE133/100)*(1/(1+(Bonds!K133/100)))</f>
        <v>1.5328465868204657E-3</v>
      </c>
      <c r="O143" s="60">
        <f>-M143*Bonds!$AS$8</f>
        <v>-1.2942505736698093</v>
      </c>
      <c r="P143" s="60">
        <f t="shared" si="4"/>
        <v>-4.0927796757761472</v>
      </c>
    </row>
    <row r="144" spans="1:16">
      <c r="A144" s="193">
        <v>42944</v>
      </c>
      <c r="B144" s="7">
        <f>EXP(-'Yield curve'!B137*$B$9/100)</f>
        <v>0.92274717368754322</v>
      </c>
      <c r="C144" s="7">
        <f>EXP(-'Yield curve'!C137*$C$9/100)</f>
        <v>0.85146234654834918</v>
      </c>
      <c r="D144" s="7">
        <f>EXP(-'Yield curve'!D137*$D$9/100)</f>
        <v>0.78615602591461409</v>
      </c>
      <c r="E144" s="7">
        <f>EXP(-'Yield curve'!E137*$E$9/100)</f>
        <v>0.72687554930633824</v>
      </c>
      <c r="F144" s="7">
        <f>EXP(-'Yield curve'!F137*$F$9/100)</f>
        <v>0.67267027670123558</v>
      </c>
      <c r="G144" s="7">
        <f>EXP(-'Yield curve'!G137*$G$9/100)</f>
        <v>0.62288086899294648</v>
      </c>
      <c r="H144" s="7">
        <f>EXP(-'Yield curve'!H137*$H$9/100)</f>
        <v>0.57723835741642449</v>
      </c>
      <c r="I144" s="7">
        <f>EXP(-'Yield curve'!I137*$I$9/100)</f>
        <v>0.53394274404145414</v>
      </c>
      <c r="J144" s="7">
        <f>EXP(-'Yield curve'!J137*$J$9/100)</f>
        <v>0.49396036391652737</v>
      </c>
      <c r="K144" s="60">
        <f>EXP(-'Yield curve'!K137*$K$9/100)</f>
        <v>0.45703285403707794</v>
      </c>
      <c r="L144" s="60">
        <f t="shared" si="2"/>
        <v>68.960668365676582</v>
      </c>
      <c r="M144" s="60">
        <f t="shared" si="3"/>
        <v>8.2678210794814415</v>
      </c>
      <c r="N144" s="60">
        <f>M144*(Bonds!AE134/100)*(1/(1+(Bonds!K134/100)))</f>
        <v>7.6674590368925764E-4</v>
      </c>
      <c r="O144" s="60">
        <f>-M144*Bonds!$AS$8</f>
        <v>-1.2945552516889665</v>
      </c>
      <c r="P144" s="60">
        <f t="shared" si="4"/>
        <v>-4.0937431522696723</v>
      </c>
    </row>
    <row r="145" spans="1:16">
      <c r="A145" s="193">
        <v>42943</v>
      </c>
      <c r="B145" s="7">
        <f>EXP(-'Yield curve'!B138*$B$9/100)</f>
        <v>0.92274717368754322</v>
      </c>
      <c r="C145" s="7">
        <f>EXP(-'Yield curve'!C138*$C$9/100)</f>
        <v>0.8518029996130394</v>
      </c>
      <c r="D145" s="7">
        <f>EXP(-'Yield curve'!D138*$D$9/100)</f>
        <v>0.78662786106655347</v>
      </c>
      <c r="E145" s="7">
        <f>EXP(-'Yield curve'!E138*$E$9/100)</f>
        <v>0.72760278841459547</v>
      </c>
      <c r="F145" s="7">
        <f>EXP(-'Yield curve'!F138*$F$9/100)</f>
        <v>0.67368003924886766</v>
      </c>
      <c r="G145" s="7">
        <f>EXP(-'Yield curve'!G138*$G$9/100)</f>
        <v>0.6240030642298543</v>
      </c>
      <c r="H145" s="7">
        <f>EXP(-'Yield curve'!H138*$H$9/100)</f>
        <v>0.57845183166901248</v>
      </c>
      <c r="I145" s="7">
        <f>EXP(-'Yield curve'!I138*$I$9/100)</f>
        <v>0.53494036798966949</v>
      </c>
      <c r="J145" s="7">
        <f>EXP(-'Yield curve'!J138*$J$9/100)</f>
        <v>0.49470186044576853</v>
      </c>
      <c r="K145" s="60">
        <f>EXP(-'Yield curve'!K138*$K$9/100)</f>
        <v>0.45749011548373314</v>
      </c>
      <c r="L145" s="60">
        <f t="shared" si="2"/>
        <v>69.031179904843555</v>
      </c>
      <c r="M145" s="60">
        <f t="shared" si="3"/>
        <v>8.2682566315101074</v>
      </c>
      <c r="N145" s="60">
        <f>M145*(Bonds!AE135/100)*(1/(1+(Bonds!K135/100)))</f>
        <v>-6.1348593073716302E-3</v>
      </c>
      <c r="O145" s="60">
        <f>-M145*Bonds!$AS$8</f>
        <v>-1.294623449362897</v>
      </c>
      <c r="P145" s="60">
        <f t="shared" si="4"/>
        <v>-4.0939588122504187</v>
      </c>
    </row>
    <row r="146" spans="1:16">
      <c r="A146" s="193">
        <v>42942</v>
      </c>
      <c r="B146" s="7">
        <f>EXP(-'Yield curve'!B139*$B$9/100)</f>
        <v>0.92293174157845459</v>
      </c>
      <c r="C146" s="7">
        <f>EXP(-'Yield curve'!C139*$C$9/100)</f>
        <v>0.85095162237299438</v>
      </c>
      <c r="D146" s="7">
        <f>EXP(-'Yield curve'!D139*$D$9/100)</f>
        <v>0.78521320448951026</v>
      </c>
      <c r="E146" s="7">
        <f>EXP(-'Yield curve'!E139*$E$9/100)</f>
        <v>0.72571347833213595</v>
      </c>
      <c r="F146" s="7">
        <f>EXP(-'Yield curve'!F139*$F$9/100)</f>
        <v>0.67132628059194099</v>
      </c>
      <c r="G146" s="7">
        <f>EXP(-'Yield curve'!G139*$G$9/100)</f>
        <v>0.62138774737000924</v>
      </c>
      <c r="H146" s="7">
        <f>EXP(-'Yield curve'!H139*$H$9/100)</f>
        <v>0.5756243506795744</v>
      </c>
      <c r="I146" s="7">
        <f>EXP(-'Yield curve'!I139*$I$9/100)</f>
        <v>0.53181123891754223</v>
      </c>
      <c r="J146" s="7">
        <f>EXP(-'Yield curve'!J139*$J$9/100)</f>
        <v>0.49130016694747014</v>
      </c>
      <c r="K146" s="60">
        <f>EXP(-'Yield curve'!K139*$K$9/100)</f>
        <v>0.45384479528235583</v>
      </c>
      <c r="L146" s="60">
        <f t="shared" si="2"/>
        <v>68.589845721202551</v>
      </c>
      <c r="M146" s="60">
        <f t="shared" si="3"/>
        <v>8.2605205785341891</v>
      </c>
      <c r="N146" s="60">
        <f>M146*(Bonds!AE136/100)*(1/(1+(Bonds!K136/100)))</f>
        <v>-1.5311437587644139E-3</v>
      </c>
      <c r="O146" s="60">
        <f>-M146*Bonds!$AS$8</f>
        <v>-1.293412157063385</v>
      </c>
      <c r="P146" s="60">
        <f t="shared" si="4"/>
        <v>-4.0901283696717377</v>
      </c>
    </row>
    <row r="147" spans="1:16">
      <c r="A147" s="193">
        <v>42941</v>
      </c>
      <c r="B147" s="7">
        <f>EXP(-'Yield curve'!B140*$B$9/100)</f>
        <v>0.92265490358375657</v>
      </c>
      <c r="C147" s="7">
        <f>EXP(-'Yield curve'!C140*$C$9/100)</f>
        <v>0.85078144906641773</v>
      </c>
      <c r="D147" s="7">
        <f>EXP(-'Yield curve'!D140*$D$9/100)</f>
        <v>0.78450683052143555</v>
      </c>
      <c r="E147" s="7">
        <f>EXP(-'Yield curve'!E140*$E$9/100)</f>
        <v>0.7246981903299029</v>
      </c>
      <c r="F147" s="7">
        <f>EXP(-'Yield curve'!F140*$F$9/100)</f>
        <v>0.66998496978866395</v>
      </c>
      <c r="G147" s="7">
        <f>EXP(-'Yield curve'!G140*$G$9/100)</f>
        <v>0.61971226337336216</v>
      </c>
      <c r="H147" s="7">
        <f>EXP(-'Yield curve'!H140*$H$9/100)</f>
        <v>0.57361318704162467</v>
      </c>
      <c r="I147" s="7">
        <f>EXP(-'Yield curve'!I140*$I$9/100)</f>
        <v>0.53011216292447294</v>
      </c>
      <c r="J147" s="7">
        <f>EXP(-'Yield curve'!J140*$J$9/100)</f>
        <v>0.48997544567519752</v>
      </c>
      <c r="K147" s="60">
        <f>EXP(-'Yield curve'!K140*$K$9/100)</f>
        <v>0.45293801277655771</v>
      </c>
      <c r="L147" s="60">
        <f t="shared" si="2"/>
        <v>68.46022223044065</v>
      </c>
      <c r="M147" s="60">
        <f t="shared" si="3"/>
        <v>8.2592236510260548</v>
      </c>
      <c r="N147" s="60">
        <f>M147*(Bonds!AE137/100)*(1/(1+(Bonds!K137/100)))</f>
        <v>0</v>
      </c>
      <c r="O147" s="60">
        <f>-M147*Bonds!$AS$8</f>
        <v>-1.2932090873185786</v>
      </c>
      <c r="P147" s="60">
        <f t="shared" si="4"/>
        <v>-4.0894862067542803</v>
      </c>
    </row>
    <row r="148" spans="1:16">
      <c r="A148" s="193">
        <v>42940</v>
      </c>
      <c r="B148" s="7">
        <f>EXP(-'Yield curve'!B141*$B$9/100)</f>
        <v>0.92265490358375657</v>
      </c>
      <c r="C148" s="7">
        <f>EXP(-'Yield curve'!C141*$C$9/100)</f>
        <v>0.85061130979109911</v>
      </c>
      <c r="D148" s="7">
        <f>EXP(-'Yield curve'!D141*$D$9/100)</f>
        <v>0.78450683052143555</v>
      </c>
      <c r="E148" s="7">
        <f>EXP(-'Yield curve'!E141*$E$9/100)</f>
        <v>0.72455326518483454</v>
      </c>
      <c r="F148" s="7">
        <f>EXP(-'Yield curve'!F141*$F$9/100)</f>
        <v>0.66965006103793456</v>
      </c>
      <c r="G148" s="7">
        <f>EXP(-'Yield curve'!G141*$G$9/100)</f>
        <v>0.6195263775786134</v>
      </c>
      <c r="H148" s="7">
        <f>EXP(-'Yield curve'!H141*$H$9/100)</f>
        <v>0.57361318704162467</v>
      </c>
      <c r="I148" s="7">
        <f>EXP(-'Yield curve'!I141*$I$9/100)</f>
        <v>0.53011216292447294</v>
      </c>
      <c r="J148" s="7">
        <f>EXP(-'Yield curve'!J141*$J$9/100)</f>
        <v>0.48997544567519752</v>
      </c>
      <c r="K148" s="60">
        <f>EXP(-'Yield curve'!K141*$K$9/100)</f>
        <v>0.45293801277655771</v>
      </c>
      <c r="L148" s="60">
        <f t="shared" si="2"/>
        <v>68.457296724060114</v>
      </c>
      <c r="M148" s="60">
        <f t="shared" si="3"/>
        <v>8.2593869350036364</v>
      </c>
      <c r="N148" s="60">
        <f>M148*(Bonds!AE138/100)*(1/(1+(Bonds!K138/100)))</f>
        <v>6.1225996553029242E-3</v>
      </c>
      <c r="O148" s="60">
        <f>-M148*Bonds!$AS$8</f>
        <v>-1.2932346539253861</v>
      </c>
      <c r="P148" s="60">
        <f t="shared" si="4"/>
        <v>-4.0895670554638341</v>
      </c>
    </row>
    <row r="149" spans="1:16">
      <c r="A149" s="193">
        <v>42937</v>
      </c>
      <c r="B149" s="7">
        <f>EXP(-'Yield curve'!B142*$B$9/100)</f>
        <v>0.92283945301880166</v>
      </c>
      <c r="C149" s="7">
        <f>EXP(-'Yield curve'!C142*$C$9/100)</f>
        <v>0.8518029996130394</v>
      </c>
      <c r="D149" s="7">
        <f>EXP(-'Yield curve'!D142*$D$9/100)</f>
        <v>0.78639190810294757</v>
      </c>
      <c r="E149" s="7">
        <f>EXP(-'Yield curve'!E142*$E$9/100)</f>
        <v>0.72731180549969232</v>
      </c>
      <c r="F149" s="7">
        <f>EXP(-'Yield curve'!F142*$F$9/100)</f>
        <v>0.67334328342521488</v>
      </c>
      <c r="G149" s="7">
        <f>EXP(-'Yield curve'!G142*$G$9/100)</f>
        <v>0.62362877468940714</v>
      </c>
      <c r="H149" s="7">
        <f>EXP(-'Yield curve'!H142*$H$9/100)</f>
        <v>0.57804705707448056</v>
      </c>
      <c r="I149" s="7">
        <f>EXP(-'Yield curve'!I142*$I$9/100)</f>
        <v>0.5343700691439377</v>
      </c>
      <c r="J149" s="7">
        <f>EXP(-'Yield curve'!J142*$J$9/100)</f>
        <v>0.49396036391652737</v>
      </c>
      <c r="K149" s="60">
        <f>EXP(-'Yield curve'!K142*$K$9/100)</f>
        <v>0.45657604962331472</v>
      </c>
      <c r="L149" s="60">
        <f t="shared" si="2"/>
        <v>68.926556136707248</v>
      </c>
      <c r="M149" s="60">
        <f t="shared" si="3"/>
        <v>8.2660771220192153</v>
      </c>
      <c r="N149" s="60">
        <f>M149*(Bonds!AE139/100)*(1/(1+(Bonds!K139/100)))</f>
        <v>7.6651308624063781E-4</v>
      </c>
      <c r="O149" s="60">
        <f>-M149*Bonds!$AS$8</f>
        <v>-1.2942821870846719</v>
      </c>
      <c r="P149" s="60">
        <f t="shared" si="4"/>
        <v>-4.0928796461717294</v>
      </c>
    </row>
    <row r="150" spans="1:16">
      <c r="A150" s="193">
        <v>42936</v>
      </c>
      <c r="B150" s="7">
        <f>EXP(-'Yield curve'!B143*$B$9/100)</f>
        <v>0.92247039105490769</v>
      </c>
      <c r="C150" s="7">
        <f>EXP(-'Yield curve'!C143*$C$9/100)</f>
        <v>0.85146234654834918</v>
      </c>
      <c r="D150" s="7">
        <f>EXP(-'Yield curve'!D143*$D$9/100)</f>
        <v>0.78662786106655347</v>
      </c>
      <c r="E150" s="7">
        <f>EXP(-'Yield curve'!E143*$E$9/100)</f>
        <v>0.72774832352530427</v>
      </c>
      <c r="F150" s="7">
        <f>EXP(-'Yield curve'!F143*$F$9/100)</f>
        <v>0.6740169634925337</v>
      </c>
      <c r="G150" s="7">
        <f>EXP(-'Yield curve'!G143*$G$9/100)</f>
        <v>0.62437757841141128</v>
      </c>
      <c r="H150" s="7">
        <f>EXP(-'Yield curve'!H143*$H$9/100)</f>
        <v>0.57885688970495353</v>
      </c>
      <c r="I150" s="7">
        <f>EXP(-'Yield curve'!I143*$I$9/100)</f>
        <v>0.53508303777625954</v>
      </c>
      <c r="J150" s="7">
        <f>EXP(-'Yield curve'!J143*$J$9/100)</f>
        <v>0.49455347214699252</v>
      </c>
      <c r="K150" s="60">
        <f>EXP(-'Yield curve'!K143*$K$9/100)</f>
        <v>0.45703285403707794</v>
      </c>
      <c r="L150" s="60">
        <f t="shared" si="2"/>
        <v>68.986089415882986</v>
      </c>
      <c r="M150" s="60">
        <f t="shared" si="3"/>
        <v>8.2671150062036816</v>
      </c>
      <c r="N150" s="60">
        <f>M150*(Bonds!AE140/100)*(1/(1+(Bonds!K140/100)))</f>
        <v>-7.6668042346318319E-4</v>
      </c>
      <c r="O150" s="60">
        <f>-M150*Bonds!$AS$8</f>
        <v>-1.2944446964579071</v>
      </c>
      <c r="P150" s="60">
        <f t="shared" si="4"/>
        <v>-4.0933935459322788</v>
      </c>
    </row>
    <row r="151" spans="1:16">
      <c r="A151" s="193">
        <v>42935</v>
      </c>
      <c r="B151" s="7">
        <f>EXP(-'Yield curve'!B144*$B$9/100)</f>
        <v>0.92274717368754322</v>
      </c>
      <c r="C151" s="7">
        <f>EXP(-'Yield curve'!C144*$C$9/100)</f>
        <v>0.85163265604804106</v>
      </c>
      <c r="D151" s="7">
        <f>EXP(-'Yield curve'!D144*$D$9/100)</f>
        <v>0.78662786106655347</v>
      </c>
      <c r="E151" s="7">
        <f>EXP(-'Yield curve'!E144*$E$9/100)</f>
        <v>0.72760278841459547</v>
      </c>
      <c r="F151" s="7">
        <f>EXP(-'Yield curve'!F144*$F$9/100)</f>
        <v>0.67368003924886766</v>
      </c>
      <c r="G151" s="7">
        <f>EXP(-'Yield curve'!G144*$G$9/100)</f>
        <v>0.62362877468940714</v>
      </c>
      <c r="H151" s="7">
        <f>EXP(-'Yield curve'!H144*$H$9/100)</f>
        <v>0.5776425657230182</v>
      </c>
      <c r="I151" s="7">
        <f>EXP(-'Yield curve'!I144*$I$9/100)</f>
        <v>0.5340851477595171</v>
      </c>
      <c r="J151" s="7">
        <f>EXP(-'Yield curve'!J144*$J$9/100)</f>
        <v>0.49381219803334614</v>
      </c>
      <c r="K151" s="60">
        <f>EXP(-'Yield curve'!K144*$K$9/100)</f>
        <v>0.45657604962331472</v>
      </c>
      <c r="L151" s="60">
        <f t="shared" si="2"/>
        <v>68.92572835236119</v>
      </c>
      <c r="M151" s="60">
        <f t="shared" si="3"/>
        <v>8.2660077223648596</v>
      </c>
      <c r="N151" s="60">
        <f>M151*(Bonds!AE141/100)*(1/(1+(Bonds!K141/100)))</f>
        <v>0</v>
      </c>
      <c r="O151" s="60">
        <f>-M151*Bonds!$AS$8</f>
        <v>-1.2942713206561236</v>
      </c>
      <c r="P151" s="60">
        <f t="shared" si="4"/>
        <v>-4.0928452835074847</v>
      </c>
    </row>
    <row r="152" spans="1:16">
      <c r="A152" s="193">
        <v>42934</v>
      </c>
      <c r="B152" s="7">
        <f>EXP(-'Yield curve'!B145*$B$9/100)</f>
        <v>0.92265490358375657</v>
      </c>
      <c r="C152" s="7">
        <f>EXP(-'Yield curve'!C145*$C$9/100)</f>
        <v>0.8518029996130394</v>
      </c>
      <c r="D152" s="7">
        <f>EXP(-'Yield curve'!D145*$D$9/100)</f>
        <v>0.78686388482666725</v>
      </c>
      <c r="E152" s="7">
        <f>EXP(-'Yield curve'!E145*$E$9/100)</f>
        <v>0.72789388774594621</v>
      </c>
      <c r="F152" s="7">
        <f>EXP(-'Yield curve'!F145*$F$9/100)</f>
        <v>0.6740169634925337</v>
      </c>
      <c r="G152" s="7">
        <f>EXP(-'Yield curve'!G145*$G$9/100)</f>
        <v>0.62419029323206932</v>
      </c>
      <c r="H152" s="7">
        <f>EXP(-'Yield curve'!H145*$H$9/100)</f>
        <v>0.57845183166901248</v>
      </c>
      <c r="I152" s="7">
        <f>EXP(-'Yield curve'!I145*$I$9/100)</f>
        <v>0.53465514252695923</v>
      </c>
      <c r="J152" s="7">
        <f>EXP(-'Yield curve'!J145*$J$9/100)</f>
        <v>0.49410857425614169</v>
      </c>
      <c r="K152" s="60">
        <f>EXP(-'Yield curve'!K145*$K$9/100)</f>
        <v>0.45657604962331472</v>
      </c>
      <c r="L152" s="60">
        <f t="shared" si="2"/>
        <v>68.936855819324521</v>
      </c>
      <c r="M152" s="60">
        <f t="shared" si="3"/>
        <v>8.2656922765262646</v>
      </c>
      <c r="N152" s="60">
        <f>M152*(Bonds!AE142/100)*(1/(1+(Bonds!K142/100)))</f>
        <v>7.6647739952949629E-4</v>
      </c>
      <c r="O152" s="60">
        <f>-M152*Bonds!$AS$8</f>
        <v>-1.2942219289163832</v>
      </c>
      <c r="P152" s="60">
        <f t="shared" si="4"/>
        <v>-4.0926890931123072</v>
      </c>
    </row>
    <row r="153" spans="1:16">
      <c r="A153" s="193">
        <v>42933</v>
      </c>
      <c r="B153" s="7">
        <f>EXP(-'Yield curve'!B146*$B$9/100)</f>
        <v>0.92256264270651889</v>
      </c>
      <c r="C153" s="7">
        <f>EXP(-'Yield curve'!C146*$C$9/100)</f>
        <v>0.85163265604804106</v>
      </c>
      <c r="D153" s="7">
        <f>EXP(-'Yield curve'!D146*$D$9/100)</f>
        <v>0.78686388482666725</v>
      </c>
      <c r="E153" s="7">
        <f>EXP(-'Yield curve'!E146*$E$9/100)</f>
        <v>0.72789388774594621</v>
      </c>
      <c r="F153" s="7">
        <f>EXP(-'Yield curve'!F146*$F$9/100)</f>
        <v>0.6740169634925337</v>
      </c>
      <c r="G153" s="7">
        <f>EXP(-'Yield curve'!G146*$G$9/100)</f>
        <v>0.6240030642298543</v>
      </c>
      <c r="H153" s="7">
        <f>EXP(-'Yield curve'!H146*$H$9/100)</f>
        <v>0.57804705707448056</v>
      </c>
      <c r="I153" s="7">
        <f>EXP(-'Yield curve'!I146*$I$9/100)</f>
        <v>0.53451258683055636</v>
      </c>
      <c r="J153" s="7">
        <f>EXP(-'Yield curve'!J146*$J$9/100)</f>
        <v>0.49425682906552804</v>
      </c>
      <c r="K153" s="60">
        <f>EXP(-'Yield curve'!K146*$K$9/100)</f>
        <v>0.45703285403707794</v>
      </c>
      <c r="L153" s="60">
        <f t="shared" si="2"/>
        <v>68.981163894908008</v>
      </c>
      <c r="M153" s="60">
        <f t="shared" si="3"/>
        <v>8.2670240895499649</v>
      </c>
      <c r="N153" s="60">
        <f>M153*(Bonds!AE143/100)*(1/(1+(Bonds!K143/100)))</f>
        <v>1.5333439839655301E-3</v>
      </c>
      <c r="O153" s="60">
        <f>-M153*Bonds!$AS$8</f>
        <v>-1.2944304609500987</v>
      </c>
      <c r="P153" s="60">
        <f t="shared" si="4"/>
        <v>-4.0933485293039551</v>
      </c>
    </row>
    <row r="154" spans="1:16">
      <c r="A154" s="193">
        <v>42930</v>
      </c>
      <c r="B154" s="7">
        <f>EXP(-'Yield curve'!B147*$B$9/100)</f>
        <v>0.92237814862800049</v>
      </c>
      <c r="C154" s="7">
        <f>EXP(-'Yield curve'!C147*$C$9/100)</f>
        <v>0.8512920711071511</v>
      </c>
      <c r="D154" s="7">
        <f>EXP(-'Yield curve'!D147*$D$9/100)</f>
        <v>0.78662786106655347</v>
      </c>
      <c r="E154" s="7">
        <f>EXP(-'Yield curve'!E147*$E$9/100)</f>
        <v>0.72774832352530427</v>
      </c>
      <c r="F154" s="7">
        <f>EXP(-'Yield curve'!F147*$F$9/100)</f>
        <v>0.6740169634925337</v>
      </c>
      <c r="G154" s="7">
        <f>EXP(-'Yield curve'!G147*$G$9/100)</f>
        <v>0.62437757841141128</v>
      </c>
      <c r="H154" s="7">
        <f>EXP(-'Yield curve'!H147*$H$9/100)</f>
        <v>0.57885688970495353</v>
      </c>
      <c r="I154" s="7">
        <f>EXP(-'Yield curve'!I147*$I$9/100)</f>
        <v>0.53536849151063637</v>
      </c>
      <c r="J154" s="7">
        <f>EXP(-'Yield curve'!J147*$J$9/100)</f>
        <v>0.49514729253454298</v>
      </c>
      <c r="K154" s="60">
        <f>EXP(-'Yield curve'!K147*$K$9/100)</f>
        <v>0.4579478344205421</v>
      </c>
      <c r="L154" s="60">
        <f t="shared" si="2"/>
        <v>69.082948532459909</v>
      </c>
      <c r="M154" s="60">
        <f t="shared" si="3"/>
        <v>8.269596696904129</v>
      </c>
      <c r="N154" s="60">
        <f>M154*(Bonds!AE144/100)*(1/(1+(Bonds!K144/100)))</f>
        <v>-3.068211370709261E-3</v>
      </c>
      <c r="O154" s="60">
        <f>-M154*Bonds!$AS$8</f>
        <v>-1.294833273532622</v>
      </c>
      <c r="P154" s="60">
        <f t="shared" si="4"/>
        <v>-4.0946223345349031</v>
      </c>
    </row>
    <row r="155" spans="1:16">
      <c r="A155" s="193">
        <v>42929</v>
      </c>
      <c r="B155" s="7">
        <f>EXP(-'Yield curve'!B148*$B$9/100)</f>
        <v>0.92219369144460805</v>
      </c>
      <c r="C155" s="7">
        <f>EXP(-'Yield curve'!C148*$C$9/100)</f>
        <v>0.85061130979109911</v>
      </c>
      <c r="D155" s="7">
        <f>EXP(-'Yield curve'!D148*$D$9/100)</f>
        <v>0.78521320448951026</v>
      </c>
      <c r="E155" s="7">
        <f>EXP(-'Yield curve'!E148*$E$9/100)</f>
        <v>0.72585863554303953</v>
      </c>
      <c r="F155" s="7">
        <f>EXP(-'Yield curve'!F148*$F$9/100)</f>
        <v>0.67166202766200978</v>
      </c>
      <c r="G155" s="7">
        <f>EXP(-'Yield curve'!G148*$G$9/100)</f>
        <v>0.62176069189059913</v>
      </c>
      <c r="H155" s="7">
        <f>EXP(-'Yield curve'!H148*$H$9/100)</f>
        <v>0.57602742878592827</v>
      </c>
      <c r="I155" s="7">
        <f>EXP(-'Yield curve'!I148*$I$9/100)</f>
        <v>0.53280488034032558</v>
      </c>
      <c r="J155" s="7">
        <f>EXP(-'Yield curve'!J148*$J$9/100)</f>
        <v>0.4929241355728774</v>
      </c>
      <c r="K155" s="60">
        <f>EXP(-'Yield curve'!K148*$K$9/100)</f>
        <v>0.45611970178563921</v>
      </c>
      <c r="L155" s="60">
        <f t="shared" si="2"/>
        <v>68.835085154133651</v>
      </c>
      <c r="M155" s="60">
        <f t="shared" si="3"/>
        <v>8.26674341502458</v>
      </c>
      <c r="N155" s="60">
        <f>M155*(Bonds!AE145/100)*(1/(1+(Bonds!K145/100)))</f>
        <v>-3.8325189684861832E-3</v>
      </c>
      <c r="O155" s="60">
        <f>-M155*Bonds!$AS$8</f>
        <v>-1.294386513617741</v>
      </c>
      <c r="P155" s="60">
        <f t="shared" si="4"/>
        <v>-4.0932095556366166</v>
      </c>
    </row>
    <row r="156" spans="1:16">
      <c r="A156" s="193">
        <v>42928</v>
      </c>
      <c r="B156" s="7">
        <f>EXP(-'Yield curve'!B149*$B$9/100)</f>
        <v>0.92219369144460805</v>
      </c>
      <c r="C156" s="7">
        <f>EXP(-'Yield curve'!C149*$C$9/100)</f>
        <v>0.8502711333070152</v>
      </c>
      <c r="D156" s="7">
        <f>EXP(-'Yield curve'!D149*$D$9/100)</f>
        <v>0.78450683052143555</v>
      </c>
      <c r="E156" s="7">
        <f>EXP(-'Yield curve'!E149*$E$9/100)</f>
        <v>0.72498812758962095</v>
      </c>
      <c r="F156" s="7">
        <f>EXP(-'Yield curve'!F149*$F$9/100)</f>
        <v>0.67065528986262957</v>
      </c>
      <c r="G156" s="7">
        <f>EXP(-'Yield curve'!G149*$G$9/100)</f>
        <v>0.62064252929343733</v>
      </c>
      <c r="H156" s="7">
        <f>EXP(-'Yield curve'!H149*$H$9/100)</f>
        <v>0.57481904043732657</v>
      </c>
      <c r="I156" s="7">
        <f>EXP(-'Yield curve'!I149*$I$9/100)</f>
        <v>0.53124427602999336</v>
      </c>
      <c r="J156" s="7">
        <f>EXP(-'Yield curve'!J149*$J$9/100)</f>
        <v>0.49100547526364752</v>
      </c>
      <c r="K156" s="60">
        <f>EXP(-'Yield curve'!K149*$K$9/100)</f>
        <v>0.45384479528235583</v>
      </c>
      <c r="L156" s="60">
        <f t="shared" si="2"/>
        <v>68.569078689847828</v>
      </c>
      <c r="M156" s="60">
        <f t="shared" si="3"/>
        <v>8.2616048615389079</v>
      </c>
      <c r="N156" s="60">
        <f>M156*(Bonds!AE146/100)*(1/(1+(Bonds!K146/100)))</f>
        <v>-4.5940342140160448E-3</v>
      </c>
      <c r="O156" s="60">
        <f>-M156*Bonds!$AS$8</f>
        <v>-1.2935819314506851</v>
      </c>
      <c r="P156" s="60">
        <f t="shared" si="4"/>
        <v>-4.0906652434239659</v>
      </c>
    </row>
    <row r="157" spans="1:16">
      <c r="A157" s="193">
        <v>42927</v>
      </c>
      <c r="B157" s="7">
        <f>EXP(-'Yield curve'!B150*$B$9/100)</f>
        <v>0.92200927114896347</v>
      </c>
      <c r="C157" s="7">
        <f>EXP(-'Yield curve'!C150*$C$9/100)</f>
        <v>0.85010109608464279</v>
      </c>
      <c r="D157" s="7">
        <f>EXP(-'Yield curve'!D150*$D$9/100)</f>
        <v>0.78380109200393644</v>
      </c>
      <c r="E157" s="7">
        <f>EXP(-'Yield curve'!E150*$E$9/100)</f>
        <v>0.72368432273635486</v>
      </c>
      <c r="F157" s="7">
        <f>EXP(-'Yield curve'!F150*$F$9/100)</f>
        <v>0.66864633892615943</v>
      </c>
      <c r="G157" s="7">
        <f>EXP(-'Yield curve'!G150*$G$9/100)</f>
        <v>0.61822673728562372</v>
      </c>
      <c r="H157" s="7">
        <f>EXP(-'Yield curve'!H150*$H$9/100)</f>
        <v>0.57200931658441023</v>
      </c>
      <c r="I157" s="7">
        <f>EXP(-'Yield curve'!I150*$I$9/100)</f>
        <v>0.52841851528458417</v>
      </c>
      <c r="J157" s="7">
        <f>EXP(-'Yield curve'!J150*$J$9/100)</f>
        <v>0.48821470530503225</v>
      </c>
      <c r="K157" s="60">
        <f>EXP(-'Yield curve'!K150*$K$9/100)</f>
        <v>0.45112987940304239</v>
      </c>
      <c r="L157" s="60">
        <f t="shared" si="2"/>
        <v>68.234832401973861</v>
      </c>
      <c r="M157" s="60">
        <f t="shared" si="3"/>
        <v>8.2557752363940455</v>
      </c>
      <c r="N157" s="60">
        <f>M157*(Bonds!AE147/100)*(1/(1+(Bonds!K147/100)))</f>
        <v>3.0588274310463324E-3</v>
      </c>
      <c r="O157" s="60">
        <f>-M157*Bonds!$AS$8</f>
        <v>-1.2926691429694019</v>
      </c>
      <c r="P157" s="60">
        <f t="shared" si="4"/>
        <v>-4.0877787528011451</v>
      </c>
    </row>
    <row r="158" spans="1:16">
      <c r="A158" s="193">
        <v>42926</v>
      </c>
      <c r="B158" s="7">
        <f>EXP(-'Yield curve'!B151*$B$9/100)</f>
        <v>0.92219369144460805</v>
      </c>
      <c r="C158" s="7">
        <f>EXP(-'Yield curve'!C151*$C$9/100)</f>
        <v>0.85078144906641773</v>
      </c>
      <c r="D158" s="7">
        <f>EXP(-'Yield curve'!D151*$D$9/100)</f>
        <v>0.7849776758592244</v>
      </c>
      <c r="E158" s="7">
        <f>EXP(-'Yield curve'!E151*$E$9/100)</f>
        <v>0.725278180847441</v>
      </c>
      <c r="F158" s="7">
        <f>EXP(-'Yield curve'!F151*$F$9/100)</f>
        <v>0.67065528986262957</v>
      </c>
      <c r="G158" s="7">
        <f>EXP(-'Yield curve'!G151*$G$9/100)</f>
        <v>0.6202702554691768</v>
      </c>
      <c r="H158" s="7">
        <f>EXP(-'Yield curve'!H151*$H$9/100)</f>
        <v>0.57401485684058207</v>
      </c>
      <c r="I158" s="7">
        <f>EXP(-'Yield curve'!I151*$I$9/100)</f>
        <v>0.53039496481850101</v>
      </c>
      <c r="J158" s="7">
        <f>EXP(-'Yield curve'!J151*$J$9/100)</f>
        <v>0.49012246036000018</v>
      </c>
      <c r="K158" s="60">
        <f>EXP(-'Yield curve'!K151*$K$9/100)</f>
        <v>0.45293801277655771</v>
      </c>
      <c r="L158" s="60">
        <f t="shared" si="2"/>
        <v>68.469495208363753</v>
      </c>
      <c r="M158" s="60">
        <f t="shared" si="3"/>
        <v>8.2589417833603314</v>
      </c>
      <c r="N158" s="60">
        <f>M158*(Bonds!AE148/100)*(1/(1+(Bonds!K148/100)))</f>
        <v>-5.3569859602967526E-3</v>
      </c>
      <c r="O158" s="60">
        <f>-M158*Bonds!$AS$8</f>
        <v>-1.293164953167218</v>
      </c>
      <c r="P158" s="60">
        <f t="shared" si="4"/>
        <v>-4.089346642313382</v>
      </c>
    </row>
    <row r="159" spans="1:16">
      <c r="A159" s="193">
        <v>42923</v>
      </c>
      <c r="B159" s="7">
        <f>EXP(-'Yield curve'!B152*$B$9/100)</f>
        <v>0.92164054119141181</v>
      </c>
      <c r="C159" s="7">
        <f>EXP(-'Yield curve'!C152*$C$9/100)</f>
        <v>0.85010109608464279</v>
      </c>
      <c r="D159" s="7">
        <f>EXP(-'Yield curve'!D152*$D$9/100)</f>
        <v>0.78450683052143555</v>
      </c>
      <c r="E159" s="7">
        <f>EXP(-'Yield curve'!E152*$E$9/100)</f>
        <v>0.72440836902189687</v>
      </c>
      <c r="F159" s="7">
        <f>EXP(-'Yield curve'!F152*$F$9/100)</f>
        <v>0.66931531969972402</v>
      </c>
      <c r="G159" s="7">
        <f>EXP(-'Yield curve'!G152*$G$9/100)</f>
        <v>0.61841223312979476</v>
      </c>
      <c r="H159" s="7">
        <f>EXP(-'Yield curve'!H152*$H$9/100)</f>
        <v>0.5716090501723895</v>
      </c>
      <c r="I159" s="7">
        <f>EXP(-'Yield curve'!I152*$I$9/100)</f>
        <v>0.52771442676086333</v>
      </c>
      <c r="J159" s="7">
        <f>EXP(-'Yield curve'!J152*$J$9/100)</f>
        <v>0.48719053018415304</v>
      </c>
      <c r="K159" s="60">
        <f>EXP(-'Yield curve'!K152*$K$9/100)</f>
        <v>0.44977851782072775</v>
      </c>
      <c r="L159" s="60">
        <f t="shared" si="2"/>
        <v>68.094220983127414</v>
      </c>
      <c r="M159" s="60">
        <f t="shared" si="3"/>
        <v>8.2518435287926515</v>
      </c>
      <c r="N159" s="60">
        <f>M159*(Bonds!AE149/100)*(1/(1+(Bonds!K149/100)))</f>
        <v>4.5847820328508478E-3</v>
      </c>
      <c r="O159" s="60">
        <f>-M159*Bonds!$AS$8</f>
        <v>-1.292053525786282</v>
      </c>
      <c r="P159" s="60">
        <f t="shared" si="4"/>
        <v>-4.0858320003357491</v>
      </c>
    </row>
    <row r="160" spans="1:16">
      <c r="A160" s="193">
        <v>42922</v>
      </c>
      <c r="B160" s="7">
        <f>EXP(-'Yield curve'!B153*$B$9/100)</f>
        <v>0.92173270985388722</v>
      </c>
      <c r="C160" s="7">
        <f>EXP(-'Yield curve'!C153*$C$9/100)</f>
        <v>0.85044120454023298</v>
      </c>
      <c r="D160" s="7">
        <f>EXP(-'Yield curve'!D153*$D$9/100)</f>
        <v>0.78521320448951026</v>
      </c>
      <c r="E160" s="7">
        <f>EXP(-'Yield curve'!E153*$E$9/100)</f>
        <v>0.7255683501497715</v>
      </c>
      <c r="F160" s="7">
        <f>EXP(-'Yield curve'!F153*$F$9/100)</f>
        <v>0.67099070135344585</v>
      </c>
      <c r="G160" s="7">
        <f>EXP(-'Yield curve'!G153*$G$9/100)</f>
        <v>0.62045636446077035</v>
      </c>
      <c r="H160" s="7">
        <f>EXP(-'Yield curve'!H153*$H$9/100)</f>
        <v>0.57401485684058207</v>
      </c>
      <c r="I160" s="7">
        <f>EXP(-'Yield curve'!I153*$I$9/100)</f>
        <v>0.53025354501802746</v>
      </c>
      <c r="J160" s="7">
        <f>EXP(-'Yield curve'!J153*$J$9/100)</f>
        <v>0.48982847508818533</v>
      </c>
      <c r="K160" s="60">
        <f>EXP(-'Yield curve'!K153*$K$9/100)</f>
        <v>0.45248530115731678</v>
      </c>
      <c r="L160" s="60">
        <f t="shared" si="2"/>
        <v>68.421976611062746</v>
      </c>
      <c r="M160" s="60">
        <f t="shared" si="3"/>
        <v>8.2578163375904872</v>
      </c>
      <c r="N160" s="60">
        <f>M160*(Bonds!AE150/100)*(1/(1+(Bonds!K150/100)))</f>
        <v>3.0604341101048808E-3</v>
      </c>
      <c r="O160" s="60">
        <f>-M160*Bonds!$AS$8</f>
        <v>-1.2929887336145889</v>
      </c>
      <c r="P160" s="60">
        <f t="shared" si="4"/>
        <v>-4.0887893871588181</v>
      </c>
    </row>
    <row r="161" spans="1:16">
      <c r="A161" s="193">
        <v>42921</v>
      </c>
      <c r="B161" s="7">
        <f>EXP(-'Yield curve'!B154*$B$9/100)</f>
        <v>0.92200927114896347</v>
      </c>
      <c r="C161" s="7">
        <f>EXP(-'Yield curve'!C154*$C$9/100)</f>
        <v>0.85112182971763617</v>
      </c>
      <c r="D161" s="7">
        <f>EXP(-'Yield curve'!D154*$D$9/100)</f>
        <v>0.78639190810294757</v>
      </c>
      <c r="E161" s="7">
        <f>EXP(-'Yield curve'!E154*$E$9/100)</f>
        <v>0.72716635768385884</v>
      </c>
      <c r="F161" s="7">
        <f>EXP(-'Yield curve'!F154*$F$9/100)</f>
        <v>0.67300669593738638</v>
      </c>
      <c r="G161" s="7">
        <f>EXP(-'Yield curve'!G154*$G$9/100)</f>
        <v>0.62250725256768669</v>
      </c>
      <c r="H161" s="7">
        <f>EXP(-'Yield curve'!H154*$H$9/100)</f>
        <v>0.57602742878592827</v>
      </c>
      <c r="I161" s="7">
        <f>EXP(-'Yield curve'!I154*$I$9/100)</f>
        <v>0.53223685813366306</v>
      </c>
      <c r="J161" s="7">
        <f>EXP(-'Yield curve'!J154*$J$9/100)</f>
        <v>0.49174253613399682</v>
      </c>
      <c r="K161" s="60">
        <f>EXP(-'Yield curve'!K154*$K$9/100)</f>
        <v>0.45429886707569556</v>
      </c>
      <c r="L161" s="60">
        <f t="shared" si="2"/>
        <v>68.657668226076723</v>
      </c>
      <c r="M161" s="60">
        <f t="shared" si="3"/>
        <v>8.2609435301455623</v>
      </c>
      <c r="N161" s="60">
        <f>M161*(Bonds!AE151/100)*(1/(1+(Bonds!K151/100)))</f>
        <v>7.6568204005427135E-3</v>
      </c>
      <c r="O161" s="60">
        <f>-M161*Bonds!$AS$8</f>
        <v>-1.2934783817947197</v>
      </c>
      <c r="P161" s="60">
        <f t="shared" si="4"/>
        <v>-4.0903377906601879</v>
      </c>
    </row>
    <row r="162" spans="1:16">
      <c r="A162" s="193">
        <v>42920</v>
      </c>
      <c r="B162" s="7">
        <f>EXP(-'Yield curve'!B155*$B$9/100)</f>
        <v>0.92247039105490769</v>
      </c>
      <c r="C162" s="7">
        <f>EXP(-'Yield curve'!C155*$C$9/100)</f>
        <v>0.85197337725015776</v>
      </c>
      <c r="D162" s="7">
        <f>EXP(-'Yield curve'!D155*$D$9/100)</f>
        <v>0.78757238109851002</v>
      </c>
      <c r="E162" s="7">
        <f>EXP(-'Yield curve'!E155*$E$9/100)</f>
        <v>0.72891365285780729</v>
      </c>
      <c r="F162" s="7">
        <f>EXP(-'Yield curve'!F155*$F$9/100)</f>
        <v>0.67536634635258452</v>
      </c>
      <c r="G162" s="7">
        <f>EXP(-'Yield curve'!G155*$G$9/100)</f>
        <v>0.62569014904286857</v>
      </c>
      <c r="H162" s="7">
        <f>EXP(-'Yield curve'!H155*$H$9/100)</f>
        <v>0.5800737664467106</v>
      </c>
      <c r="I162" s="7">
        <f>EXP(-'Yield curve'!I155*$I$9/100)</f>
        <v>0.53651183008671843</v>
      </c>
      <c r="J162" s="7">
        <f>EXP(-'Yield curve'!J155*$J$9/100)</f>
        <v>0.4961881944133068</v>
      </c>
      <c r="K162" s="60">
        <f>EXP(-'Yield curve'!K155*$K$9/100)</f>
        <v>0.4588646465959545</v>
      </c>
      <c r="L162" s="60">
        <f t="shared" si="2"/>
        <v>69.209151232793801</v>
      </c>
      <c r="M162" s="60">
        <f t="shared" si="3"/>
        <v>8.270786897644129</v>
      </c>
      <c r="N162" s="60">
        <f>M162*(Bonds!AE152/100)*(1/(1+(Bonds!K152/100)))</f>
        <v>0</v>
      </c>
      <c r="O162" s="60">
        <f>-M162*Bonds!$AS$8</f>
        <v>-1.2950196322604801</v>
      </c>
      <c r="P162" s="60">
        <f t="shared" si="4"/>
        <v>-4.0952116525767863</v>
      </c>
    </row>
    <row r="163" spans="1:16">
      <c r="A163" s="193">
        <v>42919</v>
      </c>
      <c r="B163" s="7">
        <f>EXP(-'Yield curve'!B156*$B$9/100)</f>
        <v>0.92247039105490769</v>
      </c>
      <c r="C163" s="7">
        <f>EXP(-'Yield curve'!C156*$C$9/100)</f>
        <v>0.85197337725015776</v>
      </c>
      <c r="D163" s="7">
        <f>EXP(-'Yield curve'!D156*$D$9/100)</f>
        <v>0.78757238109851002</v>
      </c>
      <c r="E163" s="7">
        <f>EXP(-'Yield curve'!E156*$E$9/100)</f>
        <v>0.72891365285780729</v>
      </c>
      <c r="F163" s="7">
        <f>EXP(-'Yield curve'!F156*$F$9/100)</f>
        <v>0.67536634635258452</v>
      </c>
      <c r="G163" s="7">
        <f>EXP(-'Yield curve'!G156*$G$9/100)</f>
        <v>0.62569014904286857</v>
      </c>
      <c r="H163" s="7">
        <f>EXP(-'Yield curve'!H156*$H$9/100)</f>
        <v>0.5800737664467106</v>
      </c>
      <c r="I163" s="7">
        <f>EXP(-'Yield curve'!I156*$I$9/100)</f>
        <v>0.53651183008671843</v>
      </c>
      <c r="J163" s="7">
        <f>EXP(-'Yield curve'!J156*$J$9/100)</f>
        <v>0.4961881944133068</v>
      </c>
      <c r="K163" s="60">
        <f>EXP(-'Yield curve'!K156*$K$9/100)</f>
        <v>0.4588646465959545</v>
      </c>
      <c r="L163" s="60">
        <f t="shared" si="2"/>
        <v>69.209151232793801</v>
      </c>
      <c r="M163" s="60">
        <f t="shared" si="3"/>
        <v>8.270786897644129</v>
      </c>
      <c r="N163" s="60">
        <f>M163*(Bonds!AE153/100)*(1/(1+(Bonds!K153/100)))</f>
        <v>7.6730558471508963E-4</v>
      </c>
      <c r="O163" s="60">
        <f>-M163*Bonds!$AS$8</f>
        <v>-1.2950196322604801</v>
      </c>
      <c r="P163" s="60">
        <f t="shared" si="4"/>
        <v>-4.0952116525767863</v>
      </c>
    </row>
    <row r="164" spans="1:16">
      <c r="A164" s="193">
        <v>42916</v>
      </c>
      <c r="B164" s="7">
        <f>EXP(-'Yield curve'!B157*$B$9/100)</f>
        <v>0.92256264270651889</v>
      </c>
      <c r="C164" s="7">
        <f>EXP(-'Yield curve'!C157*$C$9/100)</f>
        <v>0.85197337725015776</v>
      </c>
      <c r="D164" s="7">
        <f>EXP(-'Yield curve'!D157*$D$9/100)</f>
        <v>0.78757238109851002</v>
      </c>
      <c r="E164" s="7">
        <f>EXP(-'Yield curve'!E157*$E$9/100)</f>
        <v>0.72891365285780729</v>
      </c>
      <c r="F164" s="7">
        <f>EXP(-'Yield curve'!F157*$F$9/100)</f>
        <v>0.67536634635258452</v>
      </c>
      <c r="G164" s="7">
        <f>EXP(-'Yield curve'!G157*$G$9/100)</f>
        <v>0.62569014904286857</v>
      </c>
      <c r="H164" s="7">
        <f>EXP(-'Yield curve'!H157*$H$9/100)</f>
        <v>0.5800737664467106</v>
      </c>
      <c r="I164" s="7">
        <f>EXP(-'Yield curve'!I157*$I$9/100)</f>
        <v>0.5366549189857468</v>
      </c>
      <c r="J164" s="7">
        <f>EXP(-'Yield curve'!J157*$J$9/100)</f>
        <v>0.49648599666169524</v>
      </c>
      <c r="K164" s="60">
        <f>EXP(-'Yield curve'!K157*$K$9/100)</f>
        <v>0.45932374075137034</v>
      </c>
      <c r="L164" s="60">
        <f t="shared" si="2"/>
        <v>69.258533477675925</v>
      </c>
      <c r="M164" s="60">
        <f t="shared" si="3"/>
        <v>8.2719483800441527</v>
      </c>
      <c r="N164" s="60">
        <f>M164*(Bonds!AE154/100)*(1/(1+(Bonds!K154/100)))</f>
        <v>-7.6748454073519905E-4</v>
      </c>
      <c r="O164" s="60">
        <f>-M164*Bonds!$AS$8</f>
        <v>-1.2952014943407357</v>
      </c>
      <c r="P164" s="60">
        <f t="shared" si="4"/>
        <v>-4.0957867509704107</v>
      </c>
    </row>
    <row r="165" spans="1:16">
      <c r="A165" s="193">
        <v>42915</v>
      </c>
      <c r="B165" s="7">
        <f>EXP(-'Yield curve'!B158*$B$9/100)</f>
        <v>0.92357801996860645</v>
      </c>
      <c r="C165" s="7">
        <f>EXP(-'Yield curve'!C158*$C$9/100)</f>
        <v>0.8524847146623914</v>
      </c>
      <c r="D165" s="7">
        <f>EXP(-'Yield curve'!D158*$D$9/100)</f>
        <v>0.78709997940453114</v>
      </c>
      <c r="E165" s="7">
        <f>EXP(-'Yield curve'!E158*$E$9/100)</f>
        <v>0.72803948108234373</v>
      </c>
      <c r="F165" s="7">
        <f>EXP(-'Yield curve'!F158*$F$9/100)</f>
        <v>0.6740169634925337</v>
      </c>
      <c r="G165" s="7">
        <f>EXP(-'Yield curve'!G158*$G$9/100)</f>
        <v>0.62456491978473561</v>
      </c>
      <c r="H165" s="7">
        <f>EXP(-'Yield curve'!H158*$H$9/100)</f>
        <v>0.57926223138078203</v>
      </c>
      <c r="I165" s="7">
        <f>EXP(-'Yield curve'!I158*$I$9/100)</f>
        <v>0.5359398559084193</v>
      </c>
      <c r="J165" s="7">
        <f>EXP(-'Yield curve'!J158*$J$9/100)</f>
        <v>0.49589057079267368</v>
      </c>
      <c r="K165" s="60">
        <f>EXP(-'Yield curve'!K158*$K$9/100)</f>
        <v>0.4588646465959545</v>
      </c>
      <c r="L165" s="60">
        <f t="shared" si="2"/>
        <v>69.195559500350853</v>
      </c>
      <c r="M165" s="60">
        <f t="shared" si="3"/>
        <v>8.2709336515469793</v>
      </c>
      <c r="N165" s="60">
        <f>M165*(Bonds!AE155/100)*(1/(1+(Bonds!K155/100)))</f>
        <v>0</v>
      </c>
      <c r="O165" s="60">
        <f>-M165*Bonds!$AS$8</f>
        <v>-1.2950426106285187</v>
      </c>
      <c r="P165" s="60">
        <f t="shared" si="4"/>
        <v>-4.0952843165567021</v>
      </c>
    </row>
    <row r="166" spans="1:16">
      <c r="A166" s="193">
        <v>42914</v>
      </c>
      <c r="B166" s="7">
        <f>EXP(-'Yield curve'!B159*$B$9/100)</f>
        <v>0.924132333057885</v>
      </c>
      <c r="C166" s="7">
        <f>EXP(-'Yield curve'!C159*$C$9/100)</f>
        <v>0.85333762576152739</v>
      </c>
      <c r="D166" s="7">
        <f>EXP(-'Yield curve'!D159*$D$9/100)</f>
        <v>0.78828151530402468</v>
      </c>
      <c r="E166" s="7">
        <f>EXP(-'Yield curve'!E159*$E$9/100)</f>
        <v>0.7293511322802243</v>
      </c>
      <c r="F166" s="7">
        <f>EXP(-'Yield curve'!F159*$F$9/100)</f>
        <v>0.67536634635258452</v>
      </c>
      <c r="G166" s="7">
        <f>EXP(-'Yield curve'!G159*$G$9/100)</f>
        <v>0.62569014904286857</v>
      </c>
      <c r="H166" s="7">
        <f>EXP(-'Yield curve'!H159*$H$9/100)</f>
        <v>0.5800737664467106</v>
      </c>
      <c r="I166" s="7">
        <f>EXP(-'Yield curve'!I159*$I$9/100)</f>
        <v>0.53651183008671843</v>
      </c>
      <c r="J166" s="7">
        <f>EXP(-'Yield curve'!J159*$J$9/100)</f>
        <v>0.4961881944133068</v>
      </c>
      <c r="K166" s="60">
        <f>EXP(-'Yield curve'!K159*$K$9/100)</f>
        <v>0.4588646465959545</v>
      </c>
      <c r="L166" s="60">
        <f t="shared" si="2"/>
        <v>69.223756047291772</v>
      </c>
      <c r="M166" s="60">
        <f t="shared" si="3"/>
        <v>8.2694599521564012</v>
      </c>
      <c r="N166" s="60">
        <f>M166*(Bonds!AE156/100)*(1/(1+(Bonds!K156/100)))</f>
        <v>2.3015474400658138E-3</v>
      </c>
      <c r="O166" s="60">
        <f>-M166*Bonds!$AS$8</f>
        <v>-1.2948118623736709</v>
      </c>
      <c r="P166" s="60">
        <f t="shared" si="4"/>
        <v>-4.0945546265052739</v>
      </c>
    </row>
    <row r="167" spans="1:16">
      <c r="A167" s="193">
        <v>42913</v>
      </c>
      <c r="B167" s="7">
        <f>EXP(-'Yield curve'!B160*$B$9/100)</f>
        <v>0.92394752507268796</v>
      </c>
      <c r="C167" s="7">
        <f>EXP(-'Yield curve'!C160*$C$9/100)</f>
        <v>0.85333762576152739</v>
      </c>
      <c r="D167" s="7">
        <f>EXP(-'Yield curve'!D160*$D$9/100)</f>
        <v>0.78828151530402468</v>
      </c>
      <c r="E167" s="7">
        <f>EXP(-'Yield curve'!E160*$E$9/100)</f>
        <v>0.72949701709467552</v>
      </c>
      <c r="F167" s="7">
        <f>EXP(-'Yield curve'!F160*$F$9/100)</f>
        <v>0.67570411396062602</v>
      </c>
      <c r="G167" s="7">
        <f>EXP(-'Yield curve'!G160*$G$9/100)</f>
        <v>0.62625352365755593</v>
      </c>
      <c r="H167" s="7">
        <f>EXP(-'Yield curve'!H160*$H$9/100)</f>
        <v>0.58088643845740706</v>
      </c>
      <c r="I167" s="7">
        <f>EXP(-'Yield curve'!I160*$I$9/100)</f>
        <v>0.53751425414092335</v>
      </c>
      <c r="J167" s="7">
        <f>EXP(-'Yield curve'!J160*$J$9/100)</f>
        <v>0.49738047624580251</v>
      </c>
      <c r="K167" s="60">
        <f>EXP(-'Yield curve'!K160*$K$9/100)</f>
        <v>0.46024330749309261</v>
      </c>
      <c r="L167" s="60">
        <f t="shared" si="2"/>
        <v>69.379991039468393</v>
      </c>
      <c r="M167" s="60">
        <f t="shared" si="3"/>
        <v>8.27291350683441</v>
      </c>
      <c r="N167" s="60">
        <f>M167*(Bonds!AE157/100)*(1/(1+(Bonds!K157/100)))</f>
        <v>7.6771654666241964E-4</v>
      </c>
      <c r="O167" s="60">
        <f>-M167*Bonds!$AS$8</f>
        <v>-1.2953526115387086</v>
      </c>
      <c r="P167" s="60">
        <f t="shared" si="4"/>
        <v>-4.0962646255096278</v>
      </c>
    </row>
    <row r="168" spans="1:16">
      <c r="A168" s="193">
        <v>42912</v>
      </c>
      <c r="B168" s="7">
        <f>EXP(-'Yield curve'!B161*$B$9/100)</f>
        <v>0.9242247509120064</v>
      </c>
      <c r="C168" s="7">
        <f>EXP(-'Yield curve'!C161*$C$9/100)</f>
        <v>0.85350831035457009</v>
      </c>
      <c r="D168" s="7">
        <f>EXP(-'Yield curve'!D161*$D$9/100)</f>
        <v>0.78828151530402468</v>
      </c>
      <c r="E168" s="7">
        <f>EXP(-'Yield curve'!E161*$E$9/100)</f>
        <v>0.7293511322802243</v>
      </c>
      <c r="F168" s="7">
        <f>EXP(-'Yield curve'!F161*$F$9/100)</f>
        <v>0.67536634635258452</v>
      </c>
      <c r="G168" s="7">
        <f>EXP(-'Yield curve'!G161*$G$9/100)</f>
        <v>0.62606567577904937</v>
      </c>
      <c r="H168" s="7">
        <f>EXP(-'Yield curve'!H161*$H$9/100)</f>
        <v>0.58088643845740706</v>
      </c>
      <c r="I168" s="7">
        <f>EXP(-'Yield curve'!I161*$I$9/100)</f>
        <v>0.53765761038867776</v>
      </c>
      <c r="J168" s="7">
        <f>EXP(-'Yield curve'!J161*$J$9/100)</f>
        <v>0.49767899407794408</v>
      </c>
      <c r="K168" s="60">
        <f>EXP(-'Yield curve'!K161*$K$9/100)</f>
        <v>0.46070378099896581</v>
      </c>
      <c r="L168" s="60">
        <f t="shared" si="2"/>
        <v>69.428414042065668</v>
      </c>
      <c r="M168" s="60">
        <f t="shared" si="3"/>
        <v>8.2740610918786075</v>
      </c>
      <c r="N168" s="60">
        <f>M168*(Bonds!AE158/100)*(1/(1+(Bonds!K158/100)))</f>
        <v>-1.5357886017407761E-3</v>
      </c>
      <c r="O168" s="60">
        <f>-M168*Bonds!$AS$8</f>
        <v>-1.2955322976048975</v>
      </c>
      <c r="P168" s="60">
        <f t="shared" si="4"/>
        <v>-4.0968328427425797</v>
      </c>
    </row>
    <row r="169" spans="1:16">
      <c r="A169" s="193">
        <v>42909</v>
      </c>
      <c r="B169" s="7">
        <f>EXP(-'Yield curve'!B162*$B$9/100)</f>
        <v>0.92339332283494169</v>
      </c>
      <c r="C169" s="7">
        <f>EXP(-'Yield curve'!C162*$C$9/100)</f>
        <v>0.85265522865615484</v>
      </c>
      <c r="D169" s="7">
        <f>EXP(-'Yield curve'!D162*$D$9/100)</f>
        <v>0.78757238109851002</v>
      </c>
      <c r="E169" s="7">
        <f>EXP(-'Yield curve'!E162*$E$9/100)</f>
        <v>0.72862214570198203</v>
      </c>
      <c r="F169" s="7">
        <f>EXP(-'Yield curve'!F162*$F$9/100)</f>
        <v>0.67469131757687228</v>
      </c>
      <c r="G169" s="7">
        <f>EXP(-'Yield curve'!G162*$G$9/100)</f>
        <v>0.62512728123723604</v>
      </c>
      <c r="H169" s="7">
        <f>EXP(-'Yield curve'!H162*$H$9/100)</f>
        <v>0.57966785689511557</v>
      </c>
      <c r="I169" s="7">
        <f>EXP(-'Yield curve'!I162*$I$9/100)</f>
        <v>0.53651183008671843</v>
      </c>
      <c r="J169" s="7">
        <f>EXP(-'Yield curve'!J162*$J$9/100)</f>
        <v>0.49663496480479796</v>
      </c>
      <c r="K169" s="60">
        <f>EXP(-'Yield curve'!K162*$K$9/100)</f>
        <v>0.45978329423056524</v>
      </c>
      <c r="L169" s="60">
        <f t="shared" si="2"/>
        <v>69.304638103986662</v>
      </c>
      <c r="M169" s="60">
        <f t="shared" si="3"/>
        <v>8.2728858353106105</v>
      </c>
      <c r="N169" s="60">
        <f>M169*(Bonds!AE159/100)*(1/(1+(Bonds!K159/100)))</f>
        <v>-1.074699839420516E-2</v>
      </c>
      <c r="O169" s="60">
        <f>-M169*Bonds!$AS$8</f>
        <v>-1.2953482787990289</v>
      </c>
      <c r="P169" s="60">
        <f t="shared" si="4"/>
        <v>-4.0962509241837308</v>
      </c>
    </row>
    <row r="170" spans="1:16">
      <c r="A170" s="193">
        <v>42908</v>
      </c>
      <c r="B170" s="7">
        <f>EXP(-'Yield curve'!B163*$B$9/100)</f>
        <v>0.92348566678434574</v>
      </c>
      <c r="C170" s="7">
        <f>EXP(-'Yield curve'!C163*$C$9/100)</f>
        <v>0.8524847146623914</v>
      </c>
      <c r="D170" s="7">
        <f>EXP(-'Yield curve'!D163*$D$9/100)</f>
        <v>0.7873361448213938</v>
      </c>
      <c r="E170" s="7">
        <f>EXP(-'Yield curve'!E163*$E$9/100)</f>
        <v>0.72774832352530427</v>
      </c>
      <c r="F170" s="7">
        <f>EXP(-'Yield curve'!F163*$F$9/100)</f>
        <v>0.67300669593738638</v>
      </c>
      <c r="G170" s="7">
        <f>EXP(-'Yield curve'!G163*$G$9/100)</f>
        <v>0.62232052840194174</v>
      </c>
      <c r="H170" s="7">
        <f>EXP(-'Yield curve'!H163*$H$9/100)</f>
        <v>0.5756243506795744</v>
      </c>
      <c r="I170" s="7">
        <f>EXP(-'Yield curve'!I163*$I$9/100)</f>
        <v>0.5316694414943276</v>
      </c>
      <c r="J170" s="7">
        <f>EXP(-'Yield curve'!J163*$J$9/100)</f>
        <v>0.49100547526364752</v>
      </c>
      <c r="K170" s="60">
        <f>EXP(-'Yield curve'!K163*$K$9/100)</f>
        <v>0.45339117733384926</v>
      </c>
      <c r="L170" s="60">
        <f t="shared" si="2"/>
        <v>68.572371549549501</v>
      </c>
      <c r="M170" s="60">
        <f t="shared" si="3"/>
        <v>8.2572254150112645</v>
      </c>
      <c r="N170" s="60">
        <f>M170*(Bonds!AE160/100)*(1/(1+(Bonds!K160/100)))</f>
        <v>0</v>
      </c>
      <c r="O170" s="60">
        <f>-M170*Bonds!$AS$8</f>
        <v>-1.2928962083989464</v>
      </c>
      <c r="P170" s="60">
        <f t="shared" si="4"/>
        <v>-4.0884967967363899</v>
      </c>
    </row>
    <row r="171" spans="1:16">
      <c r="A171" s="193">
        <v>42907</v>
      </c>
      <c r="B171" s="7">
        <f>EXP(-'Yield curve'!B164*$B$9/100)</f>
        <v>0.92311634638663576</v>
      </c>
      <c r="C171" s="7">
        <f>EXP(-'Yield curve'!C164*$C$9/100)</f>
        <v>0.8523142347680166</v>
      </c>
      <c r="D171" s="7">
        <f>EXP(-'Yield curve'!D164*$D$9/100)</f>
        <v>0.7873361448213938</v>
      </c>
      <c r="E171" s="7">
        <f>EXP(-'Yield curve'!E164*$E$9/100)</f>
        <v>0.72774832352530427</v>
      </c>
      <c r="F171" s="7">
        <f>EXP(-'Yield curve'!F164*$F$9/100)</f>
        <v>0.67300669593738638</v>
      </c>
      <c r="G171" s="7">
        <f>EXP(-'Yield curve'!G164*$G$9/100)</f>
        <v>0.62232052840194174</v>
      </c>
      <c r="H171" s="7">
        <f>EXP(-'Yield curve'!H164*$H$9/100)</f>
        <v>0.5756243506795744</v>
      </c>
      <c r="I171" s="7">
        <f>EXP(-'Yield curve'!I164*$I$9/100)</f>
        <v>0.5316694414943276</v>
      </c>
      <c r="J171" s="7">
        <f>EXP(-'Yield curve'!J164*$J$9/100)</f>
        <v>0.49100547526364752</v>
      </c>
      <c r="K171" s="60">
        <f>EXP(-'Yield curve'!K164*$K$9/100)</f>
        <v>0.45339117733384926</v>
      </c>
      <c r="L171" s="60">
        <f t="shared" si="2"/>
        <v>68.570482248527199</v>
      </c>
      <c r="M171" s="60">
        <f t="shared" si="3"/>
        <v>8.2574166693722564</v>
      </c>
      <c r="N171" s="60">
        <f>M171*(Bonds!AE161/100)*(1/(1+(Bonds!K161/100)))</f>
        <v>-3.8260664764026633E-3</v>
      </c>
      <c r="O171" s="60">
        <f>-M171*Bonds!$AS$8</f>
        <v>-1.2929261545401425</v>
      </c>
      <c r="P171" s="60">
        <f t="shared" si="4"/>
        <v>-4.0885914947497026</v>
      </c>
    </row>
    <row r="172" spans="1:16">
      <c r="A172" s="193">
        <v>42906</v>
      </c>
      <c r="B172" s="7">
        <f>EXP(-'Yield curve'!B165*$B$9/100)</f>
        <v>0.92283945301880166</v>
      </c>
      <c r="C172" s="7">
        <f>EXP(-'Yield curve'!C165*$C$9/100)</f>
        <v>0.85163265604804106</v>
      </c>
      <c r="D172" s="7">
        <f>EXP(-'Yield curve'!D165*$D$9/100)</f>
        <v>0.78639190810294757</v>
      </c>
      <c r="E172" s="7">
        <f>EXP(-'Yield curve'!E165*$E$9/100)</f>
        <v>0.72658485722890709</v>
      </c>
      <c r="F172" s="7">
        <f>EXP(-'Yield curve'!F165*$F$9/100)</f>
        <v>0.67166202766200978</v>
      </c>
      <c r="G172" s="7">
        <f>EXP(-'Yield curve'!G165*$G$9/100)</f>
        <v>0.62082874998393223</v>
      </c>
      <c r="H172" s="7">
        <f>EXP(-'Yield curve'!H165*$H$9/100)</f>
        <v>0.57401485684058207</v>
      </c>
      <c r="I172" s="7">
        <f>EXP(-'Yield curve'!I165*$I$9/100)</f>
        <v>0.52982951181790816</v>
      </c>
      <c r="J172" s="7">
        <f>EXP(-'Yield curve'!J165*$J$9/100)</f>
        <v>0.48894757687925711</v>
      </c>
      <c r="K172" s="60">
        <f>EXP(-'Yield curve'!K165*$K$9/100)</f>
        <v>0.45112987940304239</v>
      </c>
      <c r="L172" s="60">
        <f t="shared" si="2"/>
        <v>68.296503109753246</v>
      </c>
      <c r="M172" s="60">
        <f t="shared" si="3"/>
        <v>8.2527215517830204</v>
      </c>
      <c r="N172" s="60">
        <f>M172*(Bonds!AE162/100)*(1/(1+(Bonds!K162/100)))</f>
        <v>0</v>
      </c>
      <c r="O172" s="60">
        <f>-M172*Bonds!$AS$8</f>
        <v>-1.2921910044837961</v>
      </c>
      <c r="P172" s="60">
        <f t="shared" si="4"/>
        <v>-4.0862667461496471</v>
      </c>
    </row>
    <row r="173" spans="1:16">
      <c r="A173" s="193">
        <v>42905</v>
      </c>
      <c r="B173" s="7">
        <f>EXP(-'Yield curve'!B166*$B$9/100)</f>
        <v>0.92265490358375657</v>
      </c>
      <c r="C173" s="7">
        <f>EXP(-'Yield curve'!C166*$C$9/100)</f>
        <v>0.85163265604804106</v>
      </c>
      <c r="D173" s="7">
        <f>EXP(-'Yield curve'!D166*$D$9/100)</f>
        <v>0.78662786106655347</v>
      </c>
      <c r="E173" s="7">
        <f>EXP(-'Yield curve'!E166*$E$9/100)</f>
        <v>0.72687554930633824</v>
      </c>
      <c r="F173" s="7">
        <f>EXP(-'Yield curve'!F166*$F$9/100)</f>
        <v>0.67199794264758894</v>
      </c>
      <c r="G173" s="7">
        <f>EXP(-'Yield curve'!G166*$G$9/100)</f>
        <v>0.62101502654901519</v>
      </c>
      <c r="H173" s="7">
        <f>EXP(-'Yield curve'!H166*$H$9/100)</f>
        <v>0.57401485684058207</v>
      </c>
      <c r="I173" s="7">
        <f>EXP(-'Yield curve'!I166*$I$9/100)</f>
        <v>0.52982951181790816</v>
      </c>
      <c r="J173" s="7">
        <f>EXP(-'Yield curve'!J166*$J$9/100)</f>
        <v>0.48894757687925711</v>
      </c>
      <c r="K173" s="60">
        <f>EXP(-'Yield curve'!K166*$K$9/100)</f>
        <v>0.45112987940304239</v>
      </c>
      <c r="L173" s="60">
        <f t="shared" si="2"/>
        <v>68.299528114801532</v>
      </c>
      <c r="M173" s="60">
        <f t="shared" si="3"/>
        <v>8.2525857831720408</v>
      </c>
      <c r="N173" s="60">
        <f>M173*(Bonds!AE163/100)*(1/(1+(Bonds!K163/100)))</f>
        <v>3.8220571430029695E-3</v>
      </c>
      <c r="O173" s="60">
        <f>-M173*Bonds!$AS$8</f>
        <v>-1.2921697461659554</v>
      </c>
      <c r="P173" s="60">
        <f t="shared" si="4"/>
        <v>-4.086199521446046</v>
      </c>
    </row>
    <row r="174" spans="1:16">
      <c r="A174" s="193">
        <v>42902</v>
      </c>
      <c r="B174" s="7">
        <f>EXP(-'Yield curve'!B167*$B$9/100)</f>
        <v>0.92256264270651889</v>
      </c>
      <c r="C174" s="7">
        <f>EXP(-'Yield curve'!C167*$C$9/100)</f>
        <v>0.85197337725015776</v>
      </c>
      <c r="D174" s="7">
        <f>EXP(-'Yield curve'!D167*$D$9/100)</f>
        <v>0.7873361448213938</v>
      </c>
      <c r="E174" s="7">
        <f>EXP(-'Yield curve'!E167*$E$9/100)</f>
        <v>0.72789388774594621</v>
      </c>
      <c r="F174" s="7">
        <f>EXP(-'Yield curve'!F167*$F$9/100)</f>
        <v>0.67334328342521488</v>
      </c>
      <c r="G174" s="7">
        <f>EXP(-'Yield curve'!G167*$G$9/100)</f>
        <v>0.62269403275908497</v>
      </c>
      <c r="H174" s="7">
        <f>EXP(-'Yield curve'!H167*$H$9/100)</f>
        <v>0.57602742878592827</v>
      </c>
      <c r="I174" s="7">
        <f>EXP(-'Yield curve'!I167*$I$9/100)</f>
        <v>0.53195307415844517</v>
      </c>
      <c r="J174" s="7">
        <f>EXP(-'Yield curve'!J167*$J$9/100)</f>
        <v>0.49115279900368264</v>
      </c>
      <c r="K174" s="60">
        <f>EXP(-'Yield curve'!K167*$K$9/100)</f>
        <v>0.45339117733384926</v>
      </c>
      <c r="L174" s="60">
        <f t="shared" si="2"/>
        <v>68.573265201350708</v>
      </c>
      <c r="M174" s="60">
        <f t="shared" si="3"/>
        <v>8.2575759972249649</v>
      </c>
      <c r="N174" s="60">
        <f>M174*(Bonds!AE164/100)*(1/(1+(Bonds!K164/100)))</f>
        <v>6.8870525414720203E-3</v>
      </c>
      <c r="O174" s="60">
        <f>-M174*Bonds!$AS$8</f>
        <v>-1.29295110170657</v>
      </c>
      <c r="P174" s="60">
        <f t="shared" si="4"/>
        <v>-4.0886703846167807</v>
      </c>
    </row>
    <row r="175" spans="1:16">
      <c r="A175" s="193">
        <v>42901</v>
      </c>
      <c r="B175" s="7">
        <f>EXP(-'Yield curve'!B168*$B$9/100)</f>
        <v>0.92274717368754322</v>
      </c>
      <c r="C175" s="7">
        <f>EXP(-'Yield curve'!C168*$C$9/100)</f>
        <v>0.85282577675612758</v>
      </c>
      <c r="D175" s="7">
        <f>EXP(-'Yield curve'!D168*$D$9/100)</f>
        <v>0.7892280209121737</v>
      </c>
      <c r="E175" s="7">
        <f>EXP(-'Yield curve'!E168*$E$9/100)</f>
        <v>0.73051902815942493</v>
      </c>
      <c r="F175" s="7">
        <f>EXP(-'Yield curve'!F168*$F$9/100)</f>
        <v>0.67671843067892135</v>
      </c>
      <c r="G175" s="7">
        <f>EXP(-'Yield curve'!G168*$G$9/100)</f>
        <v>0.62644142789888013</v>
      </c>
      <c r="H175" s="7">
        <f>EXP(-'Yield curve'!H168*$H$9/100)</f>
        <v>0.5800737664467106</v>
      </c>
      <c r="I175" s="7">
        <f>EXP(-'Yield curve'!I168*$I$9/100)</f>
        <v>0.53608279226066147</v>
      </c>
      <c r="J175" s="7">
        <f>EXP(-'Yield curve'!J168*$J$9/100)</f>
        <v>0.4952958590061598</v>
      </c>
      <c r="K175" s="60">
        <f>EXP(-'Yield curve'!K168*$K$9/100)</f>
        <v>0.45749011548373314</v>
      </c>
      <c r="L175" s="60">
        <f t="shared" si="2"/>
        <v>69.084989917889487</v>
      </c>
      <c r="M175" s="60">
        <f t="shared" si="3"/>
        <v>8.2657262294757583</v>
      </c>
      <c r="N175" s="60">
        <f>M175*(Bonds!AE165/100)*(1/(1+(Bonds!K165/100)))</f>
        <v>8.4328499836981638E-3</v>
      </c>
      <c r="O175" s="60">
        <f>-M175*Bonds!$AS$8</f>
        <v>-1.2942272451863721</v>
      </c>
      <c r="P175" s="60">
        <f t="shared" si="4"/>
        <v>-4.0927059046341281</v>
      </c>
    </row>
    <row r="176" spans="1:16">
      <c r="A176" s="193">
        <v>42900</v>
      </c>
      <c r="B176" s="7">
        <f>EXP(-'Yield curve'!B169*$B$9/100)</f>
        <v>0.92348566678434574</v>
      </c>
      <c r="C176" s="7">
        <f>EXP(-'Yield curve'!C169*$C$9/100)</f>
        <v>0.85436224556136675</v>
      </c>
      <c r="D176" s="7">
        <f>EXP(-'Yield curve'!D169*$D$9/100)</f>
        <v>0.79136181589558385</v>
      </c>
      <c r="E176" s="7">
        <f>EXP(-'Yield curve'!E169*$E$9/100)</f>
        <v>0.73344695622428924</v>
      </c>
      <c r="F176" s="7">
        <f>EXP(-'Yield curve'!F169*$F$9/100)</f>
        <v>0.68045063620458768</v>
      </c>
      <c r="G176" s="7">
        <f>EXP(-'Yield curve'!G169*$G$9/100)</f>
        <v>0.63058961528347257</v>
      </c>
      <c r="H176" s="7">
        <f>EXP(-'Yield curve'!H169*$H$9/100)</f>
        <v>0.58455757495738769</v>
      </c>
      <c r="I176" s="7">
        <f>EXP(-'Yield curve'!I169*$I$9/100)</f>
        <v>0.54082113898002915</v>
      </c>
      <c r="J176" s="7">
        <f>EXP(-'Yield curve'!J169*$J$9/100)</f>
        <v>0.50022364028003874</v>
      </c>
      <c r="K176" s="60">
        <f>EXP(-'Yield curve'!K169*$K$9/100)</f>
        <v>0.46255028667230147</v>
      </c>
      <c r="L176" s="60">
        <f t="shared" si="2"/>
        <v>69.711502186182059</v>
      </c>
      <c r="M176" s="60">
        <f t="shared" si="3"/>
        <v>8.2755612176171542</v>
      </c>
      <c r="N176" s="60">
        <f>M176*(Bonds!AE166/100)*(1/(1+(Bonds!K166/100)))</f>
        <v>3.8415937320662552E-3</v>
      </c>
      <c r="O176" s="60">
        <f>-M176*Bonds!$AS$8</f>
        <v>-1.2957671836328317</v>
      </c>
      <c r="P176" s="60">
        <f t="shared" si="4"/>
        <v>-4.097575617581402</v>
      </c>
    </row>
    <row r="177" spans="1:16">
      <c r="A177" s="193">
        <v>42899</v>
      </c>
      <c r="B177" s="7">
        <f>EXP(-'Yield curve'!B170*$B$9/100)</f>
        <v>0.92311634638663576</v>
      </c>
      <c r="C177" s="7">
        <f>EXP(-'Yield curve'!C170*$C$9/100)</f>
        <v>0.85367902908794524</v>
      </c>
      <c r="D177" s="7">
        <f>EXP(-'Yield curve'!D170*$D$9/100)</f>
        <v>0.79088714122268866</v>
      </c>
      <c r="E177" s="7">
        <f>EXP(-'Yield curve'!E170*$E$9/100)</f>
        <v>0.73315363610973339</v>
      </c>
      <c r="F177" s="7">
        <f>EXP(-'Yield curve'!F170*$F$9/100)</f>
        <v>0.68045063620458768</v>
      </c>
      <c r="G177" s="7">
        <f>EXP(-'Yield curve'!G170*$G$9/100)</f>
        <v>0.63115740140265586</v>
      </c>
      <c r="H177" s="7">
        <f>EXP(-'Yield curve'!H170*$H$9/100)</f>
        <v>0.58578643571698952</v>
      </c>
      <c r="I177" s="7">
        <f>EXP(-'Yield curve'!I170*$I$9/100)</f>
        <v>0.54240987666378981</v>
      </c>
      <c r="J177" s="7">
        <f>EXP(-'Yield curve'!J170*$J$9/100)</f>
        <v>0.50217832162820175</v>
      </c>
      <c r="K177" s="60">
        <f>EXP(-'Yield curve'!K170*$K$9/100)</f>
        <v>0.46486882963276832</v>
      </c>
      <c r="L177" s="60">
        <f t="shared" si="2"/>
        <v>69.96378975247282</v>
      </c>
      <c r="M177" s="60">
        <f t="shared" si="3"/>
        <v>8.2819186887993812</v>
      </c>
      <c r="N177" s="60">
        <f>M177*(Bonds!AE167/100)*(1/(1+(Bonds!K167/100)))</f>
        <v>-7.6926608664306187E-4</v>
      </c>
      <c r="O177" s="60">
        <f>-M177*Bonds!$AS$8</f>
        <v>-1.296762620958736</v>
      </c>
      <c r="P177" s="60">
        <f t="shared" si="4"/>
        <v>-4.1007234667992067</v>
      </c>
    </row>
    <row r="178" spans="1:16">
      <c r="A178" s="193">
        <v>42895</v>
      </c>
      <c r="B178" s="7">
        <f>EXP(-'Yield curve'!B171*$B$9/100)</f>
        <v>0.92283945301880166</v>
      </c>
      <c r="C178" s="7">
        <f>EXP(-'Yield curve'!C171*$C$9/100)</f>
        <v>0.85350831035457009</v>
      </c>
      <c r="D178" s="7">
        <f>EXP(-'Yield curve'!D171*$D$9/100)</f>
        <v>0.79064991066668444</v>
      </c>
      <c r="E178" s="7">
        <f>EXP(-'Yield curve'!E171*$E$9/100)</f>
        <v>0.73300702004460661</v>
      </c>
      <c r="F178" s="7">
        <f>EXP(-'Yield curve'!F171*$F$9/100)</f>
        <v>0.68045063620458768</v>
      </c>
      <c r="G178" s="7">
        <f>EXP(-'Yield curve'!G171*$G$9/100)</f>
        <v>0.63096808258147807</v>
      </c>
      <c r="H178" s="7">
        <f>EXP(-'Yield curve'!H171*$H$9/100)</f>
        <v>0.58537652869618273</v>
      </c>
      <c r="I178" s="7">
        <f>EXP(-'Yield curve'!I171*$I$9/100)</f>
        <v>0.54197612228734293</v>
      </c>
      <c r="J178" s="7">
        <f>EXP(-'Yield curve'!J171*$J$9/100)</f>
        <v>0.50172656445995578</v>
      </c>
      <c r="K178" s="60">
        <f>EXP(-'Yield curve'!K171*$K$9/100)</f>
        <v>0.46440419316009157</v>
      </c>
      <c r="L178" s="60">
        <f t="shared" si="2"/>
        <v>69.907593191169212</v>
      </c>
      <c r="M178" s="60">
        <f t="shared" si="3"/>
        <v>8.2810234356613091</v>
      </c>
      <c r="N178" s="60">
        <f>M178*(Bonds!AE168/100)*(1/(1+(Bonds!K168/100)))</f>
        <v>-7.6911149212047301E-4</v>
      </c>
      <c r="O178" s="60">
        <f>-M178*Bonds!$AS$8</f>
        <v>-1.2966224444067349</v>
      </c>
      <c r="P178" s="60">
        <f t="shared" si="4"/>
        <v>-4.1002801896203342</v>
      </c>
    </row>
    <row r="179" spans="1:16">
      <c r="A179" s="193">
        <v>42894</v>
      </c>
      <c r="B179" s="7">
        <f>EXP(-'Yield curve'!B172*$B$9/100)</f>
        <v>0.92293174157845459</v>
      </c>
      <c r="C179" s="7">
        <f>EXP(-'Yield curve'!C172*$C$9/100)</f>
        <v>0.85316697530198993</v>
      </c>
      <c r="D179" s="7">
        <f>EXP(-'Yield curve'!D172*$D$9/100)</f>
        <v>0.78993864586425588</v>
      </c>
      <c r="E179" s="7">
        <f>EXP(-'Yield curve'!E172*$E$9/100)</f>
        <v>0.73227437940593476</v>
      </c>
      <c r="F179" s="7">
        <f>EXP(-'Yield curve'!F172*$F$9/100)</f>
        <v>0.67977052568032104</v>
      </c>
      <c r="G179" s="7">
        <f>EXP(-'Yield curve'!G172*$G$9/100)</f>
        <v>0.63040046677258277</v>
      </c>
      <c r="H179" s="7">
        <f>EXP(-'Yield curve'!H172*$H$9/100)</f>
        <v>0.58496690850988675</v>
      </c>
      <c r="I179" s="7">
        <f>EXP(-'Yield curve'!I172*$I$9/100)</f>
        <v>0.54154271477563287</v>
      </c>
      <c r="J179" s="7">
        <f>EXP(-'Yield curve'!J172*$J$9/100)</f>
        <v>0.5012752136902543</v>
      </c>
      <c r="K179" s="60">
        <f>EXP(-'Yield curve'!K172*$K$9/100)</f>
        <v>0.46394002109164673</v>
      </c>
      <c r="L179" s="60">
        <f t="shared" si="2"/>
        <v>69.84472868351304</v>
      </c>
      <c r="M179" s="60">
        <f t="shared" si="3"/>
        <v>8.2804530599795001</v>
      </c>
      <c r="N179" s="60">
        <f>M179*(Bonds!AE169/100)*(1/(1+(Bonds!K169/100)))</f>
        <v>-7.6898709695208574E-4</v>
      </c>
      <c r="O179" s="60">
        <f>-M179*Bonds!$AS$8</f>
        <v>-1.2965331363741561</v>
      </c>
      <c r="P179" s="60">
        <f t="shared" si="4"/>
        <v>-4.0999977728240369</v>
      </c>
    </row>
    <row r="180" spans="1:16">
      <c r="A180" s="193">
        <v>42893</v>
      </c>
      <c r="B180" s="7">
        <f>EXP(-'Yield curve'!B173*$B$9/100)</f>
        <v>0.92247039105490769</v>
      </c>
      <c r="C180" s="7">
        <f>EXP(-'Yield curve'!C173*$C$9/100)</f>
        <v>0.85282577675612758</v>
      </c>
      <c r="D180" s="7">
        <f>EXP(-'Yield curve'!D173*$D$9/100)</f>
        <v>0.78993864586425588</v>
      </c>
      <c r="E180" s="7">
        <f>EXP(-'Yield curve'!E173*$E$9/100)</f>
        <v>0.73227437940593476</v>
      </c>
      <c r="F180" s="7">
        <f>EXP(-'Yield curve'!F173*$F$9/100)</f>
        <v>0.67977052568032104</v>
      </c>
      <c r="G180" s="7">
        <f>EXP(-'Yield curve'!G173*$G$9/100)</f>
        <v>0.63040046677258277</v>
      </c>
      <c r="H180" s="7">
        <f>EXP(-'Yield curve'!H173*$H$9/100)</f>
        <v>0.58496690850988675</v>
      </c>
      <c r="I180" s="7">
        <f>EXP(-'Yield curve'!I173*$I$9/100)</f>
        <v>0.54139832263816667</v>
      </c>
      <c r="J180" s="7">
        <f>EXP(-'Yield curve'!J173*$J$9/100)</f>
        <v>0.50097453877353537</v>
      </c>
      <c r="K180" s="60">
        <f>EXP(-'Yield curve'!K173*$K$9/100)</f>
        <v>0.46347631296326158</v>
      </c>
      <c r="L180" s="60">
        <f t="shared" si="2"/>
        <v>69.792368235792594</v>
      </c>
      <c r="M180" s="60">
        <f t="shared" si="3"/>
        <v>8.2795376727914149</v>
      </c>
      <c r="N180" s="60">
        <f>M180*(Bonds!AE170/100)*(1/(1+(Bonds!K170/100)))</f>
        <v>0</v>
      </c>
      <c r="O180" s="60">
        <f>-M180*Bonds!$AS$8</f>
        <v>-1.2963898072817299</v>
      </c>
      <c r="P180" s="60">
        <f t="shared" si="4"/>
        <v>-4.099544526437005</v>
      </c>
    </row>
    <row r="181" spans="1:16">
      <c r="A181" s="193">
        <v>42892</v>
      </c>
      <c r="B181" s="7">
        <f>EXP(-'Yield curve'!B174*$B$9/100)</f>
        <v>0.92173270985388722</v>
      </c>
      <c r="C181" s="7">
        <f>EXP(-'Yield curve'!C174*$C$9/100)</f>
        <v>0.85197337725015776</v>
      </c>
      <c r="D181" s="7">
        <f>EXP(-'Yield curve'!D174*$D$9/100)</f>
        <v>0.78899128801760965</v>
      </c>
      <c r="E181" s="7">
        <f>EXP(-'Yield curve'!E174*$E$9/100)</f>
        <v>0.73139617717736904</v>
      </c>
      <c r="F181" s="7">
        <f>EXP(-'Yield curve'!F174*$F$9/100)</f>
        <v>0.67909109492663677</v>
      </c>
      <c r="G181" s="7">
        <f>EXP(-'Yield curve'!G174*$G$9/100)</f>
        <v>0.63002233994191226</v>
      </c>
      <c r="H181" s="7">
        <f>EXP(-'Yield curve'!H174*$H$9/100)</f>
        <v>0.58496690850988675</v>
      </c>
      <c r="I181" s="7">
        <f>EXP(-'Yield curve'!I174*$I$9/100)</f>
        <v>0.54139832263816667</v>
      </c>
      <c r="J181" s="7">
        <f>EXP(-'Yield curve'!J174*$J$9/100)</f>
        <v>0.50097453877353537</v>
      </c>
      <c r="K181" s="60">
        <f>EXP(-'Yield curve'!K174*$K$9/100)</f>
        <v>0.46347631296326158</v>
      </c>
      <c r="L181" s="60">
        <f t="shared" si="2"/>
        <v>69.77671204150964</v>
      </c>
      <c r="M181" s="60">
        <f t="shared" si="3"/>
        <v>8.2806699213181538</v>
      </c>
      <c r="N181" s="60">
        <f>M181*(Bonds!AE171/100)*(1/(1+(Bonds!K171/100)))</f>
        <v>0</v>
      </c>
      <c r="O181" s="60">
        <f>-M181*Bonds!$AS$8</f>
        <v>-1.2965670919934353</v>
      </c>
      <c r="P181" s="60">
        <f t="shared" si="4"/>
        <v>-4.1001051499203207</v>
      </c>
    </row>
    <row r="182" spans="1:16">
      <c r="A182" s="193">
        <v>42891</v>
      </c>
      <c r="B182" s="7">
        <f>EXP(-'Yield curve'!B175*$B$9/100)</f>
        <v>0.92099561856183243</v>
      </c>
      <c r="C182" s="7">
        <f>EXP(-'Yield curve'!C175*$C$9/100)</f>
        <v>0.8512920711071511</v>
      </c>
      <c r="D182" s="7">
        <f>EXP(-'Yield curve'!D175*$D$9/100)</f>
        <v>0.78828151530402468</v>
      </c>
      <c r="E182" s="7">
        <f>EXP(-'Yield curve'!E175*$E$9/100)</f>
        <v>0.73066514657641146</v>
      </c>
      <c r="F182" s="7">
        <f>EXP(-'Yield curve'!F175*$F$9/100)</f>
        <v>0.67841234326410416</v>
      </c>
      <c r="G182" s="7">
        <f>EXP(-'Yield curve'!G175*$G$9/100)</f>
        <v>0.62926676656867475</v>
      </c>
      <c r="H182" s="7">
        <f>EXP(-'Yield curve'!H175*$H$9/100)</f>
        <v>0.584148527838112</v>
      </c>
      <c r="I182" s="7">
        <f>EXP(-'Yield curve'!I175*$I$9/100)</f>
        <v>0.54082113898002915</v>
      </c>
      <c r="J182" s="7">
        <f>EXP(-'Yield curve'!J175*$J$9/100)</f>
        <v>0.50067404420765593</v>
      </c>
      <c r="K182" s="60">
        <f>EXP(-'Yield curve'!K175*$K$9/100)</f>
        <v>0.46347631296326158</v>
      </c>
      <c r="L182" s="60">
        <f t="shared" si="2"/>
        <v>69.755748495125559</v>
      </c>
      <c r="M182" s="60">
        <f t="shared" si="3"/>
        <v>8.2817470219519311</v>
      </c>
      <c r="N182" s="60">
        <f>M182*(Bonds!AE172/100)*(1/(1+(Bonds!K172/100)))</f>
        <v>4.6142150739819851E-3</v>
      </c>
      <c r="O182" s="60">
        <f>-M182*Bonds!$AS$8</f>
        <v>-1.296735741782618</v>
      </c>
      <c r="P182" s="60">
        <f t="shared" si="4"/>
        <v>-4.100638467381045</v>
      </c>
    </row>
    <row r="183" spans="1:16">
      <c r="A183" s="193">
        <v>42888</v>
      </c>
      <c r="B183" s="7">
        <f>EXP(-'Yield curve'!B176*$B$9/100)</f>
        <v>0.92062729398423426</v>
      </c>
      <c r="C183" s="7">
        <f>EXP(-'Yield curve'!C176*$C$9/100)</f>
        <v>0.85078144906641773</v>
      </c>
      <c r="D183" s="7">
        <f>EXP(-'Yield curve'!D176*$D$9/100)</f>
        <v>0.78828151530402468</v>
      </c>
      <c r="E183" s="7">
        <f>EXP(-'Yield curve'!E176*$E$9/100)</f>
        <v>0.73110367721039149</v>
      </c>
      <c r="F183" s="7">
        <f>EXP(-'Yield curve'!F176*$F$9/100)</f>
        <v>0.67943072537463645</v>
      </c>
      <c r="G183" s="7">
        <f>EXP(-'Yield curve'!G176*$G$9/100)</f>
        <v>0.63077882054742829</v>
      </c>
      <c r="H183" s="7">
        <f>EXP(-'Yield curve'!H176*$H$9/100)</f>
        <v>0.58619662977316145</v>
      </c>
      <c r="I183" s="7">
        <f>EXP(-'Yield curve'!I176*$I$9/100)</f>
        <v>0.54313357218914438</v>
      </c>
      <c r="J183" s="7">
        <f>EXP(-'Yield curve'!J176*$J$9/100)</f>
        <v>0.50323400418233954</v>
      </c>
      <c r="K183" s="60">
        <f>EXP(-'Yield curve'!K176*$K$9/100)</f>
        <v>0.46626553012487953</v>
      </c>
      <c r="L183" s="60">
        <f t="shared" si="2"/>
        <v>70.075969274636265</v>
      </c>
      <c r="M183" s="60">
        <f t="shared" si="3"/>
        <v>8.2886148313550674</v>
      </c>
      <c r="N183" s="60">
        <f>M183*(Bonds!AE173/100)*(1/(1+(Bonds!K173/100)))</f>
        <v>1.5402053017476336E-3</v>
      </c>
      <c r="O183" s="60">
        <f>-M183*Bonds!$AS$8</f>
        <v>-1.2978110866219605</v>
      </c>
      <c r="P183" s="60">
        <f t="shared" si="4"/>
        <v>-4.1040390063434753</v>
      </c>
    </row>
    <row r="184" spans="1:16">
      <c r="A184" s="193">
        <v>42887</v>
      </c>
      <c r="B184" s="7">
        <f>EXP(-'Yield curve'!B177*$B$9/100)</f>
        <v>0.92044318693675586</v>
      </c>
      <c r="C184" s="7">
        <f>EXP(-'Yield curve'!C177*$C$9/100)</f>
        <v>0.85061130979109911</v>
      </c>
      <c r="D184" s="7">
        <f>EXP(-'Yield curve'!D177*$D$9/100)</f>
        <v>0.78828151530402468</v>
      </c>
      <c r="E184" s="7">
        <f>EXP(-'Yield curve'!E177*$E$9/100)</f>
        <v>0.73139617717736904</v>
      </c>
      <c r="F184" s="7">
        <f>EXP(-'Yield curve'!F177*$F$9/100)</f>
        <v>0.68011049592864059</v>
      </c>
      <c r="G184" s="7">
        <f>EXP(-'Yield curve'!G177*$G$9/100)</f>
        <v>0.63153620947455469</v>
      </c>
      <c r="H184" s="7">
        <f>EXP(-'Yield curve'!H177*$H$9/100)</f>
        <v>0.58701787979572218</v>
      </c>
      <c r="I184" s="7">
        <f>EXP(-'Yield curve'!I177*$I$9/100)</f>
        <v>0.54400328148654697</v>
      </c>
      <c r="J184" s="7">
        <f>EXP(-'Yield curve'!J177*$J$9/100)</f>
        <v>0.50414064111831813</v>
      </c>
      <c r="K184" s="60">
        <f>EXP(-'Yield curve'!K177*$K$9/100)</f>
        <v>0.46719899433818785</v>
      </c>
      <c r="L184" s="60">
        <f t="shared" si="2"/>
        <v>70.186488353548043</v>
      </c>
      <c r="M184" s="60">
        <f t="shared" si="3"/>
        <v>8.2907972704430435</v>
      </c>
      <c r="N184" s="60">
        <f>M184*(Bonds!AE174/100)*(1/(1+(Bonds!K174/100)))</f>
        <v>-7.704485893916006E-3</v>
      </c>
      <c r="O184" s="60">
        <f>-M184*Bonds!$AS$8</f>
        <v>-1.2981528076093489</v>
      </c>
      <c r="P184" s="60">
        <f t="shared" si="4"/>
        <v>-4.1051196229879041</v>
      </c>
    </row>
    <row r="185" spans="1:16">
      <c r="A185" s="193">
        <v>42886</v>
      </c>
      <c r="B185" s="7">
        <f>EXP(-'Yield curve'!B178*$B$9/100)</f>
        <v>0.91998308037951237</v>
      </c>
      <c r="C185" s="7">
        <f>EXP(-'Yield curve'!C178*$C$9/100)</f>
        <v>0.84942128716759835</v>
      </c>
      <c r="D185" s="7">
        <f>EXP(-'Yield curve'!D178*$D$9/100)</f>
        <v>0.78615602591461409</v>
      </c>
      <c r="E185" s="7">
        <f>EXP(-'Yield curve'!E178*$E$9/100)</f>
        <v>0.72833075512570167</v>
      </c>
      <c r="F185" s="7">
        <f>EXP(-'Yield curve'!F178*$F$9/100)</f>
        <v>0.67604205049469956</v>
      </c>
      <c r="G185" s="7">
        <f>EXP(-'Yield curve'!G178*$G$9/100)</f>
        <v>0.62719360883065611</v>
      </c>
      <c r="H185" s="7">
        <f>EXP(-'Yield curve'!H178*$H$9/100)</f>
        <v>0.58251519968668486</v>
      </c>
      <c r="I185" s="7">
        <f>EXP(-'Yield curve'!I178*$I$9/100)</f>
        <v>0.53938087048756478</v>
      </c>
      <c r="J185" s="7">
        <f>EXP(-'Yield curve'!J178*$J$9/100)</f>
        <v>0.49947386728994364</v>
      </c>
      <c r="K185" s="60">
        <f>EXP(-'Yield curve'!K178*$K$9/100)</f>
        <v>0.46255028667230147</v>
      </c>
      <c r="L185" s="60">
        <f t="shared" si="2"/>
        <v>69.60369327940262</v>
      </c>
      <c r="M185" s="60">
        <f t="shared" si="3"/>
        <v>8.2821211552935896</v>
      </c>
      <c r="N185" s="60">
        <f>M185*(Bonds!AE175/100)*(1/(1+(Bonds!K175/100)))</f>
        <v>1.5378555668542221E-3</v>
      </c>
      <c r="O185" s="60">
        <f>-M185*Bonds!$AS$8</f>
        <v>-1.2967943226683942</v>
      </c>
      <c r="P185" s="60">
        <f t="shared" si="4"/>
        <v>-4.1008237164074481</v>
      </c>
    </row>
    <row r="186" spans="1:16">
      <c r="A186" s="193">
        <v>42885</v>
      </c>
      <c r="B186" s="7">
        <f>EXP(-'Yield curve'!B179*$B$9/100)</f>
        <v>0.91998308037951237</v>
      </c>
      <c r="C186" s="7">
        <f>EXP(-'Yield curve'!C179*$C$9/100)</f>
        <v>0.84891178726055494</v>
      </c>
      <c r="D186" s="7">
        <f>EXP(-'Yield curve'!D179*$D$9/100)</f>
        <v>0.78568447377885264</v>
      </c>
      <c r="E186" s="7">
        <f>EXP(-'Yield curve'!E179*$E$9/100)</f>
        <v>0.72818510354032062</v>
      </c>
      <c r="F186" s="7">
        <f>EXP(-'Yield curve'!F179*$F$9/100)</f>
        <v>0.67638015603928914</v>
      </c>
      <c r="G186" s="7">
        <f>EXP(-'Yield curve'!G179*$G$9/100)</f>
        <v>0.6275700379133865</v>
      </c>
      <c r="H186" s="7">
        <f>EXP(-'Yield curve'!H179*$H$9/100)</f>
        <v>0.58292310307599582</v>
      </c>
      <c r="I186" s="7">
        <f>EXP(-'Yield curve'!I179*$I$9/100)</f>
        <v>0.53995651703966618</v>
      </c>
      <c r="J186" s="7">
        <f>EXP(-'Yield curve'!J179*$J$9/100)</f>
        <v>0.50022364028003863</v>
      </c>
      <c r="K186" s="60">
        <f>EXP(-'Yield curve'!K179*$K$9/100)</f>
        <v>0.46347631296326158</v>
      </c>
      <c r="L186" s="60">
        <f t="shared" si="2"/>
        <v>69.704161039274226</v>
      </c>
      <c r="M186" s="60">
        <f t="shared" si="3"/>
        <v>8.2846941089522304</v>
      </c>
      <c r="N186" s="60">
        <f>M186*(Bonds!AE176/100)*(1/(1+(Bonds!K176/100)))</f>
        <v>3.0772380384259403E-3</v>
      </c>
      <c r="O186" s="60">
        <f>-M186*Bonds!$AS$8</f>
        <v>-1.2971971894744274</v>
      </c>
      <c r="P186" s="60">
        <f t="shared" si="4"/>
        <v>-4.1020976931081901</v>
      </c>
    </row>
    <row r="187" spans="1:16">
      <c r="A187" s="193">
        <v>42884</v>
      </c>
      <c r="B187" s="7">
        <f>EXP(-'Yield curve'!B180*$B$9/100)</f>
        <v>0.920259116707005</v>
      </c>
      <c r="C187" s="7">
        <f>EXP(-'Yield curve'!C180*$C$9/100)</f>
        <v>0.84976112364522982</v>
      </c>
      <c r="D187" s="7">
        <f>EXP(-'Yield curve'!D180*$D$9/100)</f>
        <v>0.78686388482666725</v>
      </c>
      <c r="E187" s="7">
        <f>EXP(-'Yield curve'!E180*$E$9/100)</f>
        <v>0.72964293108900746</v>
      </c>
      <c r="F187" s="7">
        <f>EXP(-'Yield curve'!F180*$F$9/100)</f>
        <v>0.67807322187988317</v>
      </c>
      <c r="G187" s="7">
        <f>EXP(-'Yield curve'!G180*$G$9/100)</f>
        <v>0.62945557491848181</v>
      </c>
      <c r="H187" s="7">
        <f>EXP(-'Yield curve'!H180*$H$9/100)</f>
        <v>0.58496690850988675</v>
      </c>
      <c r="I187" s="7">
        <f>EXP(-'Yield curve'!I180*$I$9/100)</f>
        <v>0.54197612228734293</v>
      </c>
      <c r="J187" s="7">
        <f>EXP(-'Yield curve'!J180*$J$9/100)</f>
        <v>0.50217832162820175</v>
      </c>
      <c r="K187" s="60">
        <f>EXP(-'Yield curve'!K180*$K$9/100)</f>
        <v>0.46533393097431341</v>
      </c>
      <c r="L187" s="60">
        <f t="shared" si="2"/>
        <v>69.94318207506241</v>
      </c>
      <c r="M187" s="60">
        <f t="shared" si="3"/>
        <v>8.2878329842962994</v>
      </c>
      <c r="N187" s="60">
        <f>M187*(Bonds!AE177/100)*(1/(1+(Bonds!K177/100)))</f>
        <v>-1.5397738939704824E-3</v>
      </c>
      <c r="O187" s="60">
        <f>-M187*Bonds!$AS$8</f>
        <v>-1.2976886669171537</v>
      </c>
      <c r="P187" s="60">
        <f t="shared" si="4"/>
        <v>-4.1036518812458</v>
      </c>
    </row>
    <row r="188" spans="1:16">
      <c r="A188" s="193">
        <v>42881</v>
      </c>
      <c r="B188" s="7">
        <f>EXP(-'Yield curve'!B181*$B$9/100)</f>
        <v>0.91979910216187144</v>
      </c>
      <c r="C188" s="7">
        <f>EXP(-'Yield curve'!C181*$C$9/100)</f>
        <v>0.84908158659737476</v>
      </c>
      <c r="D188" s="7">
        <f>EXP(-'Yield curve'!D181*$D$9/100)</f>
        <v>0.78568447377885264</v>
      </c>
      <c r="E188" s="7">
        <f>EXP(-'Yield curve'!E181*$E$9/100)</f>
        <v>0.72833075512570178</v>
      </c>
      <c r="F188" s="7">
        <f>EXP(-'Yield curve'!F181*$F$9/100)</f>
        <v>0.67671843067892135</v>
      </c>
      <c r="G188" s="7">
        <f>EXP(-'Yield curve'!G181*$G$9/100)</f>
        <v>0.62813510518964077</v>
      </c>
      <c r="H188" s="7">
        <f>EXP(-'Yield curve'!H181*$H$9/100)</f>
        <v>0.58373976695162666</v>
      </c>
      <c r="I188" s="7">
        <f>EXP(-'Yield curve'!I181*$I$9/100)</f>
        <v>0.54082113898002915</v>
      </c>
      <c r="J188" s="7">
        <f>EXP(-'Yield curve'!J181*$J$9/100)</f>
        <v>0.50112485368127624</v>
      </c>
      <c r="K188" s="60">
        <f>EXP(-'Yield curve'!K181*$K$9/100)</f>
        <v>0.46440419316009157</v>
      </c>
      <c r="L188" s="60">
        <f t="shared" si="2"/>
        <v>69.81285723807801</v>
      </c>
      <c r="M188" s="60">
        <f t="shared" si="3"/>
        <v>8.2868830633379691</v>
      </c>
      <c r="N188" s="60">
        <f>M188*(Bonds!AE178/100)*(1/(1+(Bonds!K178/100)))</f>
        <v>5.38758999195375E-3</v>
      </c>
      <c r="O188" s="60">
        <f>-M188*Bonds!$AS$8</f>
        <v>-1.2975399306112427</v>
      </c>
      <c r="P188" s="60">
        <f t="shared" si="4"/>
        <v>-4.1031815357483623</v>
      </c>
    </row>
    <row r="189" spans="1:16">
      <c r="A189" s="193">
        <v>42880</v>
      </c>
      <c r="B189" s="7">
        <f>EXP(-'Yield curve'!B182*$B$9/100)</f>
        <v>0.91998308037951237</v>
      </c>
      <c r="C189" s="7">
        <f>EXP(-'Yield curve'!C182*$C$9/100)</f>
        <v>0.84891178726055494</v>
      </c>
      <c r="D189" s="7">
        <f>EXP(-'Yield curve'!D182*$D$9/100)</f>
        <v>0.78592021448032345</v>
      </c>
      <c r="E189" s="7">
        <f>EXP(-'Yield curve'!E182*$E$9/100)</f>
        <v>0.72905945016762375</v>
      </c>
      <c r="F189" s="7">
        <f>EXP(-'Yield curve'!F182*$F$9/100)</f>
        <v>0.67807322187988317</v>
      </c>
      <c r="G189" s="7">
        <f>EXP(-'Yield curve'!G182*$G$9/100)</f>
        <v>0.63002233994191226</v>
      </c>
      <c r="H189" s="7">
        <f>EXP(-'Yield curve'!H182*$H$9/100)</f>
        <v>0.58619662977316145</v>
      </c>
      <c r="I189" s="7">
        <f>EXP(-'Yield curve'!I182*$I$9/100)</f>
        <v>0.54356825289599542</v>
      </c>
      <c r="J189" s="7">
        <f>EXP(-'Yield curve'!J182*$J$9/100)</f>
        <v>0.50414064111831824</v>
      </c>
      <c r="K189" s="60">
        <f>EXP(-'Yield curve'!K182*$K$9/100)</f>
        <v>0.46766642700990924</v>
      </c>
      <c r="L189" s="60">
        <f t="shared" si="2"/>
        <v>70.194039858166107</v>
      </c>
      <c r="M189" s="60">
        <f t="shared" si="3"/>
        <v>8.2943648806316883</v>
      </c>
      <c r="N189" s="60">
        <f>M189*(Bonds!AE179/100)*(1/(1+(Bonds!K179/100)))</f>
        <v>0</v>
      </c>
      <c r="O189" s="60">
        <f>-M189*Bonds!$AS$8</f>
        <v>-1.2987114153079542</v>
      </c>
      <c r="P189" s="60">
        <f t="shared" si="4"/>
        <v>-4.1068860956340023</v>
      </c>
    </row>
    <row r="190" spans="1:16">
      <c r="A190" s="193">
        <v>42879</v>
      </c>
      <c r="B190" s="7">
        <f>EXP(-'Yield curve'!B183*$B$9/100)</f>
        <v>0.920259116707005</v>
      </c>
      <c r="C190" s="7">
        <f>EXP(-'Yield curve'!C183*$C$9/100)</f>
        <v>0.84942128716759835</v>
      </c>
      <c r="D190" s="7">
        <f>EXP(-'Yield curve'!D183*$D$9/100)</f>
        <v>0.78662786106655347</v>
      </c>
      <c r="E190" s="7">
        <f>EXP(-'Yield curve'!E183*$E$9/100)</f>
        <v>0.72964293108900746</v>
      </c>
      <c r="F190" s="7">
        <f>EXP(-'Yield curve'!F183*$F$9/100)</f>
        <v>0.67841234326410416</v>
      </c>
      <c r="G190" s="7">
        <f>EXP(-'Yield curve'!G183*$G$9/100)</f>
        <v>0.6302113749977355</v>
      </c>
      <c r="H190" s="7">
        <f>EXP(-'Yield curve'!H183*$H$9/100)</f>
        <v>0.58619662977316145</v>
      </c>
      <c r="I190" s="7">
        <f>EXP(-'Yield curve'!I183*$I$9/100)</f>
        <v>0.54356825289599542</v>
      </c>
      <c r="J190" s="7">
        <f>EXP(-'Yield curve'!J183*$J$9/100)</f>
        <v>0.50414064111831824</v>
      </c>
      <c r="K190" s="60">
        <f>EXP(-'Yield curve'!K183*$K$9/100)</f>
        <v>0.46766642700990924</v>
      </c>
      <c r="L190" s="60">
        <f t="shared" si="2"/>
        <v>70.203156728803791</v>
      </c>
      <c r="M190" s="60">
        <f t="shared" si="3"/>
        <v>8.2937155844345369</v>
      </c>
      <c r="N190" s="60">
        <f>M190*(Bonds!AE180/100)*(1/(1+(Bonds!K180/100)))</f>
        <v>4.6247484671567748E-3</v>
      </c>
      <c r="O190" s="60">
        <f>-M190*Bonds!$AS$8</f>
        <v>-1.298609750093644</v>
      </c>
      <c r="P190" s="60">
        <f t="shared" si="4"/>
        <v>-4.1065646019979729</v>
      </c>
    </row>
    <row r="191" spans="1:16">
      <c r="A191" s="193">
        <v>42878</v>
      </c>
      <c r="B191" s="7">
        <f>EXP(-'Yield curve'!B184*$B$9/100)</f>
        <v>0.92016709539647656</v>
      </c>
      <c r="C191" s="7">
        <f>EXP(-'Yield curve'!C184*$C$9/100)</f>
        <v>0.84993109286631441</v>
      </c>
      <c r="D191" s="7">
        <f>EXP(-'Yield curve'!D184*$D$9/100)</f>
        <v>0.78780868825714112</v>
      </c>
      <c r="E191" s="7">
        <f>EXP(-'Yield curve'!E184*$E$9/100)</f>
        <v>0.73154247104170333</v>
      </c>
      <c r="F191" s="7">
        <f>EXP(-'Yield curve'!F184*$F$9/100)</f>
        <v>0.68113142717954711</v>
      </c>
      <c r="G191" s="7">
        <f>EXP(-'Yield curve'!G184*$G$9/100)</f>
        <v>0.63343366285996672</v>
      </c>
      <c r="H191" s="7">
        <f>EXP(-'Yield curve'!H184*$H$9/100)</f>
        <v>0.58990132608082657</v>
      </c>
      <c r="I191" s="7">
        <f>EXP(-'Yield curve'!I184*$I$9/100)</f>
        <v>0.54705824577925533</v>
      </c>
      <c r="J191" s="7">
        <f>EXP(-'Yield curve'!J184*$J$9/100)</f>
        <v>0.50732675287132789</v>
      </c>
      <c r="K191" s="60">
        <f>EXP(-'Yield curve'!K184*$K$9/100)</f>
        <v>0.47048086042893056</v>
      </c>
      <c r="L191" s="60">
        <f t="shared" si="2"/>
        <v>70.563821722558274</v>
      </c>
      <c r="M191" s="60">
        <f t="shared" si="3"/>
        <v>8.298931060361161</v>
      </c>
      <c r="N191" s="60">
        <f>M191*(Bonds!AE181/100)*(1/(1+(Bonds!K181/100)))</f>
        <v>-7.7170644042783931E-4</v>
      </c>
      <c r="O191" s="60">
        <f>-M191*Bonds!$AS$8</f>
        <v>-1.2994263765888188</v>
      </c>
      <c r="P191" s="60">
        <f t="shared" si="4"/>
        <v>-4.1091470017203653</v>
      </c>
    </row>
    <row r="192" spans="1:16">
      <c r="A192" s="193">
        <v>42877</v>
      </c>
      <c r="B192" s="7">
        <f>EXP(-'Yield curve'!B185*$B$9/100)</f>
        <v>0.92071936131692256</v>
      </c>
      <c r="C192" s="7">
        <f>EXP(-'Yield curve'!C185*$C$9/100)</f>
        <v>0.85044120454023298</v>
      </c>
      <c r="D192" s="7">
        <f>EXP(-'Yield curve'!D185*$D$9/100)</f>
        <v>0.78804506631855464</v>
      </c>
      <c r="E192" s="7">
        <f>EXP(-'Yield curve'!E185*$E$9/100)</f>
        <v>0.73168879416773658</v>
      </c>
      <c r="F192" s="7">
        <f>EXP(-'Yield curve'!F185*$F$9/100)</f>
        <v>0.68113142717954711</v>
      </c>
      <c r="G192" s="7">
        <f>EXP(-'Yield curve'!G185*$G$9/100)</f>
        <v>0.63305371665750987</v>
      </c>
      <c r="H192" s="7">
        <f>EXP(-'Yield curve'!H185*$H$9/100)</f>
        <v>0.58907604205792596</v>
      </c>
      <c r="I192" s="7">
        <f>EXP(-'Yield curve'!I185*$I$9/100)</f>
        <v>0.54632932084282948</v>
      </c>
      <c r="J192" s="7">
        <f>EXP(-'Yield curve'!J185*$J$9/100)</f>
        <v>0.50671832589707821</v>
      </c>
      <c r="K192" s="60">
        <f>EXP(-'Yield curve'!K185*$K$9/100)</f>
        <v>0.47001061473053796</v>
      </c>
      <c r="L192" s="60">
        <f t="shared" si="2"/>
        <v>70.511310031034867</v>
      </c>
      <c r="M192" s="60">
        <f t="shared" si="3"/>
        <v>8.2973901322342272</v>
      </c>
      <c r="N192" s="60">
        <f>M192*(Bonds!AE182/100)*(1/(1+(Bonds!K182/100)))</f>
        <v>-7.7149141164426329E-4</v>
      </c>
      <c r="O192" s="60">
        <f>-M192*Bonds!$AS$8</f>
        <v>-1.299185101822466</v>
      </c>
      <c r="P192" s="60">
        <f t="shared" si="4"/>
        <v>-4.1083840239167655</v>
      </c>
    </row>
    <row r="193" spans="1:16">
      <c r="A193" s="193">
        <v>42874</v>
      </c>
      <c r="B193" s="7">
        <f>EXP(-'Yield curve'!B186*$B$9/100)</f>
        <v>0.920259116707005</v>
      </c>
      <c r="C193" s="7">
        <f>EXP(-'Yield curve'!C186*$C$9/100)</f>
        <v>0.84959118841459025</v>
      </c>
      <c r="D193" s="7">
        <f>EXP(-'Yield curve'!D186*$D$9/100)</f>
        <v>0.7873361448213938</v>
      </c>
      <c r="E193" s="7">
        <f>EXP(-'Yield curve'!E186*$E$9/100)</f>
        <v>0.73110367721039149</v>
      </c>
      <c r="F193" s="7">
        <f>EXP(-'Yield curve'!F186*$F$9/100)</f>
        <v>0.68079094659319728</v>
      </c>
      <c r="G193" s="7">
        <f>EXP(-'Yield curve'!G186*$G$9/100)</f>
        <v>0.63305371665750987</v>
      </c>
      <c r="H193" s="7">
        <f>EXP(-'Yield curve'!H186*$H$9/100)</f>
        <v>0.58948853964467818</v>
      </c>
      <c r="I193" s="7">
        <f>EXP(-'Yield curve'!I186*$I$9/100)</f>
        <v>0.54647502808849024</v>
      </c>
      <c r="J193" s="7">
        <f>EXP(-'Yield curve'!J186*$J$9/100)</f>
        <v>0.50656633319935351</v>
      </c>
      <c r="K193" s="60">
        <f>EXP(-'Yield curve'!K186*$K$9/100)</f>
        <v>0.46954083904279931</v>
      </c>
      <c r="L193" s="60">
        <f t="shared" si="2"/>
        <v>70.45380326060787</v>
      </c>
      <c r="M193" s="60">
        <f t="shared" si="3"/>
        <v>8.2969810954665739</v>
      </c>
      <c r="N193" s="60">
        <f>M193*(Bonds!AE183/100)*(1/(1+(Bonds!K183/100)))</f>
        <v>-6.9424349069542365E-3</v>
      </c>
      <c r="O193" s="60">
        <f>-M193*Bonds!$AS$8</f>
        <v>-1.2991210558434094</v>
      </c>
      <c r="P193" s="60">
        <f t="shared" si="4"/>
        <v>-4.1081814927479714</v>
      </c>
    </row>
    <row r="194" spans="1:16">
      <c r="A194" s="193">
        <v>42873</v>
      </c>
      <c r="B194" s="7">
        <f>EXP(-'Yield curve'!B187*$B$9/100)</f>
        <v>0.92044318693675586</v>
      </c>
      <c r="C194" s="7">
        <f>EXP(-'Yield curve'!C187*$C$9/100)</f>
        <v>0.84959118841459025</v>
      </c>
      <c r="D194" s="7">
        <f>EXP(-'Yield curve'!D187*$D$9/100)</f>
        <v>0.78639190810294757</v>
      </c>
      <c r="E194" s="7">
        <f>EXP(-'Yield curve'!E187*$E$9/100)</f>
        <v>0.7293511322802243</v>
      </c>
      <c r="F194" s="7">
        <f>EXP(-'Yield curve'!F187*$F$9/100)</f>
        <v>0.67807322187988317</v>
      </c>
      <c r="G194" s="7">
        <f>EXP(-'Yield curve'!G187*$G$9/100)</f>
        <v>0.62964443991929098</v>
      </c>
      <c r="H194" s="7">
        <f>EXP(-'Yield curve'!H187*$H$9/100)</f>
        <v>0.58537652869618273</v>
      </c>
      <c r="I194" s="7">
        <f>EXP(-'Yield curve'!I187*$I$9/100)</f>
        <v>0.54226525331398323</v>
      </c>
      <c r="J194" s="7">
        <f>EXP(-'Yield curve'!J187*$J$9/100)</f>
        <v>0.50232899772497464</v>
      </c>
      <c r="K194" s="60">
        <f>EXP(-'Yield curve'!K187*$K$9/100)</f>
        <v>0.46533393097431341</v>
      </c>
      <c r="L194" s="60">
        <f t="shared" si="2"/>
        <v>69.944192356282358</v>
      </c>
      <c r="M194" s="60">
        <f t="shared" si="3"/>
        <v>8.2879600076176878</v>
      </c>
      <c r="N194" s="60">
        <f>M194*(Bonds!AE184/100)*(1/(1+(Bonds!K184/100)))</f>
        <v>-7.6989874664352162E-4</v>
      </c>
      <c r="O194" s="60">
        <f>-M194*Bonds!$AS$8</f>
        <v>-1.2977085559188881</v>
      </c>
      <c r="P194" s="60">
        <f t="shared" si="4"/>
        <v>-4.1037147757916683</v>
      </c>
    </row>
    <row r="195" spans="1:16">
      <c r="A195" s="193">
        <v>42872</v>
      </c>
      <c r="B195" s="7">
        <f>EXP(-'Yield curve'!B188*$B$9/100)</f>
        <v>0.92035114722012468</v>
      </c>
      <c r="C195" s="7">
        <f>EXP(-'Yield curve'!C188*$C$9/100)</f>
        <v>0.84942128716759835</v>
      </c>
      <c r="D195" s="7">
        <f>EXP(-'Yield curve'!D188*$D$9/100)</f>
        <v>0.78662786106655347</v>
      </c>
      <c r="E195" s="7">
        <f>EXP(-'Yield curve'!E188*$E$9/100)</f>
        <v>0.72964293108900746</v>
      </c>
      <c r="F195" s="7">
        <f>EXP(-'Yield curve'!F188*$F$9/100)</f>
        <v>0.67841234326410416</v>
      </c>
      <c r="G195" s="7">
        <f>EXP(-'Yield curve'!G188*$G$9/100)</f>
        <v>0.6298333615881001</v>
      </c>
      <c r="H195" s="7">
        <f>EXP(-'Yield curve'!H188*$H$9/100)</f>
        <v>0.58537652869618273</v>
      </c>
      <c r="I195" s="7">
        <f>EXP(-'Yield curve'!I188*$I$9/100)</f>
        <v>0.54212066852526142</v>
      </c>
      <c r="J195" s="7">
        <f>EXP(-'Yield curve'!J188*$J$9/100)</f>
        <v>0.5020276907274781</v>
      </c>
      <c r="K195" s="60">
        <f>EXP(-'Yield curve'!K188*$K$9/100)</f>
        <v>0.46486882963276832</v>
      </c>
      <c r="L195" s="60">
        <f t="shared" si="2"/>
        <v>69.897272234696956</v>
      </c>
      <c r="M195" s="60">
        <f t="shared" si="3"/>
        <v>8.2866567504537496</v>
      </c>
      <c r="N195" s="60">
        <f>M195*(Bonds!AE185/100)*(1/(1+(Bonds!K185/100)))</f>
        <v>4.6182370892367559E-3</v>
      </c>
      <c r="O195" s="60">
        <f>-M195*Bonds!$AS$8</f>
        <v>-1.29750449509202</v>
      </c>
      <c r="P195" s="60">
        <f t="shared" si="4"/>
        <v>-4.1030694787975479</v>
      </c>
    </row>
    <row r="196" spans="1:16">
      <c r="A196" s="193">
        <v>42871</v>
      </c>
      <c r="B196" s="7">
        <f>EXP(-'Yield curve'!B189*$B$9/100)</f>
        <v>0.92044318693675586</v>
      </c>
      <c r="C196" s="7">
        <f>EXP(-'Yield curve'!C189*$C$9/100)</f>
        <v>0.84976112364522982</v>
      </c>
      <c r="D196" s="7">
        <f>EXP(-'Yield curve'!D189*$D$9/100)</f>
        <v>0.7873361448213938</v>
      </c>
      <c r="E196" s="7">
        <f>EXP(-'Yield curve'!E189*$E$9/100)</f>
        <v>0.73095747109604825</v>
      </c>
      <c r="F196" s="7">
        <f>EXP(-'Yield curve'!F189*$F$9/100)</f>
        <v>0.68045063620458768</v>
      </c>
      <c r="G196" s="7">
        <f>EXP(-'Yield curve'!G189*$G$9/100)</f>
        <v>0.63229450781393204</v>
      </c>
      <c r="H196" s="7">
        <f>EXP(-'Yield curve'!H189*$H$9/100)</f>
        <v>0.58825191262425613</v>
      </c>
      <c r="I196" s="7">
        <f>EXP(-'Yield curve'!I189*$I$9/100)</f>
        <v>0.54501970264326283</v>
      </c>
      <c r="J196" s="7">
        <f>EXP(-'Yield curve'!J189*$J$9/100)</f>
        <v>0.50489741952190248</v>
      </c>
      <c r="K196" s="60">
        <f>EXP(-'Yield curve'!K189*$K$9/100)</f>
        <v>0.46766642700990924</v>
      </c>
      <c r="L196" s="60">
        <f t="shared" si="2"/>
        <v>70.241417564101397</v>
      </c>
      <c r="M196" s="60">
        <f t="shared" si="3"/>
        <v>8.2923743332114039</v>
      </c>
      <c r="N196" s="60">
        <f>M196*(Bonds!AE186/100)*(1/(1+(Bonds!K186/100)))</f>
        <v>3.0826670383685543E-3</v>
      </c>
      <c r="O196" s="60">
        <f>-M196*Bonds!$AS$8</f>
        <v>-1.2983997402496901</v>
      </c>
      <c r="P196" s="60">
        <f t="shared" si="4"/>
        <v>-4.1059004925600213</v>
      </c>
    </row>
    <row r="197" spans="1:16">
      <c r="A197" s="193">
        <v>42870</v>
      </c>
      <c r="B197" s="7">
        <f>EXP(-'Yield curve'!B190*$B$9/100)</f>
        <v>0.92044318693675586</v>
      </c>
      <c r="C197" s="7">
        <f>EXP(-'Yield curve'!C190*$C$9/100)</f>
        <v>0.85010109608464279</v>
      </c>
      <c r="D197" s="7">
        <f>EXP(-'Yield curve'!D190*$D$9/100)</f>
        <v>0.78804506631855464</v>
      </c>
      <c r="E197" s="7">
        <f>EXP(-'Yield curve'!E190*$E$9/100)</f>
        <v>0.73198152822831264</v>
      </c>
      <c r="F197" s="7">
        <f>EXP(-'Yield curve'!F190*$F$9/100)</f>
        <v>0.68181289928599054</v>
      </c>
      <c r="G197" s="7">
        <f>EXP(-'Yield curve'!G190*$G$9/100)</f>
        <v>0.63400400977415361</v>
      </c>
      <c r="H197" s="7">
        <f>EXP(-'Yield curve'!H190*$H$9/100)</f>
        <v>0.59031440156863668</v>
      </c>
      <c r="I197" s="7">
        <f>EXP(-'Yield curve'!I190*$I$9/100)</f>
        <v>0.54705824577925533</v>
      </c>
      <c r="J197" s="7">
        <f>EXP(-'Yield curve'!J190*$J$9/100)</f>
        <v>0.50687036419945231</v>
      </c>
      <c r="K197" s="60">
        <f>EXP(-'Yield curve'!K190*$K$9/100)</f>
        <v>0.46954083904279931</v>
      </c>
      <c r="L197" s="60">
        <f t="shared" si="2"/>
        <v>70.474684634544872</v>
      </c>
      <c r="M197" s="60">
        <f t="shared" si="3"/>
        <v>8.2960541788138649</v>
      </c>
      <c r="N197" s="60">
        <f>M197*(Bonds!AE187/100)*(1/(1+(Bonds!K187/100)))</f>
        <v>-6.1703638369757317E-3</v>
      </c>
      <c r="O197" s="60">
        <f>-M197*Bonds!$AS$8</f>
        <v>-1.2989759214955436</v>
      </c>
      <c r="P197" s="60">
        <f t="shared" si="4"/>
        <v>-4.1077225376419921</v>
      </c>
    </row>
    <row r="198" spans="1:16">
      <c r="A198" s="193">
        <v>42867</v>
      </c>
      <c r="B198" s="7">
        <f>EXP(-'Yield curve'!B191*$B$9/100)</f>
        <v>0.92090352360480088</v>
      </c>
      <c r="C198" s="7">
        <f>EXP(-'Yield curve'!C191*$C$9/100)</f>
        <v>0.85078144906641773</v>
      </c>
      <c r="D198" s="7">
        <f>EXP(-'Yield curve'!D191*$D$9/100)</f>
        <v>0.78828151530402468</v>
      </c>
      <c r="E198" s="7">
        <f>EXP(-'Yield curve'!E191*$E$9/100)</f>
        <v>0.73124991256888205</v>
      </c>
      <c r="F198" s="7">
        <f>EXP(-'Yield curve'!F191*$F$9/100)</f>
        <v>0.67977052568032104</v>
      </c>
      <c r="G198" s="7">
        <f>EXP(-'Yield curve'!G191*$G$9/100)</f>
        <v>0.63115740140265586</v>
      </c>
      <c r="H198" s="7">
        <f>EXP(-'Yield curve'!H191*$H$9/100)</f>
        <v>0.58660711106569374</v>
      </c>
      <c r="I198" s="7">
        <f>EXP(-'Yield curve'!I191*$I$9/100)</f>
        <v>0.54327842712152741</v>
      </c>
      <c r="J198" s="7">
        <f>EXP(-'Yield curve'!J191*$J$9/100)</f>
        <v>0.50308305662435071</v>
      </c>
      <c r="K198" s="60">
        <f>EXP(-'Yield curve'!K191*$K$9/100)</f>
        <v>0.46579949764982831</v>
      </c>
      <c r="L198" s="60">
        <f t="shared" si="2"/>
        <v>70.033143235292599</v>
      </c>
      <c r="M198" s="60">
        <f t="shared" si="3"/>
        <v>8.2871711380059203</v>
      </c>
      <c r="N198" s="60">
        <f>M198*(Bonds!AE188/100)*(1/(1+(Bonds!K188/100)))</f>
        <v>0</v>
      </c>
      <c r="O198" s="60">
        <f>-M198*Bonds!$AS$8</f>
        <v>-1.2975850366398674</v>
      </c>
      <c r="P198" s="60">
        <f t="shared" si="4"/>
        <v>-4.1033241735350208</v>
      </c>
    </row>
    <row r="199" spans="1:16">
      <c r="A199" s="193">
        <v>42866</v>
      </c>
      <c r="B199" s="7">
        <f>EXP(-'Yield curve'!B192*$B$9/100)</f>
        <v>0.92081143785680453</v>
      </c>
      <c r="C199" s="7">
        <f>EXP(-'Yield curve'!C192*$C$9/100)</f>
        <v>0.84976112364522982</v>
      </c>
      <c r="D199" s="7">
        <f>EXP(-'Yield curve'!D192*$D$9/100)</f>
        <v>0.7873361448213938</v>
      </c>
      <c r="E199" s="7">
        <f>EXP(-'Yield curve'!E192*$E$9/100)</f>
        <v>0.7308112942200039</v>
      </c>
      <c r="F199" s="7">
        <f>EXP(-'Yield curve'!F192*$F$9/100)</f>
        <v>0.68011049592864059</v>
      </c>
      <c r="G199" s="7">
        <f>EXP(-'Yield curve'!G192*$G$9/100)</f>
        <v>0.6319152448994958</v>
      </c>
      <c r="H199" s="7">
        <f>EXP(-'Yield curve'!H192*$H$9/100)</f>
        <v>0.58784028037351521</v>
      </c>
      <c r="I199" s="7">
        <f>EXP(-'Yield curve'!I192*$I$9/100)</f>
        <v>0.54414836837233493</v>
      </c>
      <c r="J199" s="7">
        <f>EXP(-'Yield curve'!J192*$J$9/100)</f>
        <v>0.50353603518508883</v>
      </c>
      <c r="K199" s="60">
        <f>EXP(-'Yield curve'!K192*$K$9/100)</f>
        <v>0.46579949764982831</v>
      </c>
      <c r="L199" s="60">
        <f t="shared" si="2"/>
        <v>70.037194495316015</v>
      </c>
      <c r="M199" s="60">
        <f t="shared" si="3"/>
        <v>8.2876508675352376</v>
      </c>
      <c r="N199" s="60">
        <f>M199*(Bonds!AE189/100)*(1/(1+(Bonds!K189/100)))</f>
        <v>0</v>
      </c>
      <c r="O199" s="60">
        <f>-M199*Bonds!$AS$8</f>
        <v>-1.2976601515190596</v>
      </c>
      <c r="P199" s="60">
        <f t="shared" si="4"/>
        <v>-4.1035617076394368</v>
      </c>
    </row>
    <row r="200" spans="1:16">
      <c r="A200" s="193">
        <v>42865</v>
      </c>
      <c r="B200" s="7">
        <f>EXP(-'Yield curve'!B193*$B$9/100)</f>
        <v>0.91970712685049749</v>
      </c>
      <c r="C200" s="7">
        <f>EXP(-'Yield curve'!C193*$C$9/100)</f>
        <v>0.84908158659737476</v>
      </c>
      <c r="D200" s="7">
        <f>EXP(-'Yield curve'!D193*$D$9/100)</f>
        <v>0.78709997940453114</v>
      </c>
      <c r="E200" s="7">
        <f>EXP(-'Yield curve'!E193*$E$9/100)</f>
        <v>0.73066514657641135</v>
      </c>
      <c r="F200" s="7">
        <f>EXP(-'Yield curve'!F193*$F$9/100)</f>
        <v>0.68011049592864059</v>
      </c>
      <c r="G200" s="7">
        <f>EXP(-'Yield curve'!G193*$G$9/100)</f>
        <v>0.6319152448994958</v>
      </c>
      <c r="H200" s="7">
        <f>EXP(-'Yield curve'!H193*$H$9/100)</f>
        <v>0.58784028037351521</v>
      </c>
      <c r="I200" s="7">
        <f>EXP(-'Yield curve'!I193*$I$9/100)</f>
        <v>0.54414836837233493</v>
      </c>
      <c r="J200" s="7">
        <f>EXP(-'Yield curve'!J193*$J$9/100)</f>
        <v>0.50353603518508883</v>
      </c>
      <c r="K200" s="60">
        <f>EXP(-'Yield curve'!K193*$K$9/100)</f>
        <v>0.46579949764982831</v>
      </c>
      <c r="L200" s="60">
        <f t="shared" si="2"/>
        <v>70.029612931414846</v>
      </c>
      <c r="M200" s="60">
        <f t="shared" si="3"/>
        <v>8.288360363144573</v>
      </c>
      <c r="N200" s="60">
        <f>M200*(Bonds!AE190/100)*(1/(1+(Bonds!K190/100)))</f>
        <v>-7.7000746591830331E-3</v>
      </c>
      <c r="O200" s="60">
        <f>-M200*Bonds!$AS$8</f>
        <v>-1.2977712426104469</v>
      </c>
      <c r="P200" s="60">
        <f t="shared" si="4"/>
        <v>-4.1039130085159741</v>
      </c>
    </row>
    <row r="201" spans="1:16">
      <c r="A201" s="193">
        <v>42860</v>
      </c>
      <c r="B201" s="7">
        <f>EXP(-'Yield curve'!B194*$B$9/100)</f>
        <v>0.91878787942396423</v>
      </c>
      <c r="C201" s="7">
        <f>EXP(-'Yield curve'!C194*$C$9/100)</f>
        <v>0.84772414230384185</v>
      </c>
      <c r="D201" s="7">
        <f>EXP(-'Yield curve'!D194*$D$9/100)</f>
        <v>0.78450683052143555</v>
      </c>
      <c r="E201" s="7">
        <f>EXP(-'Yield curve'!E194*$E$9/100)</f>
        <v>0.72702093895467979</v>
      </c>
      <c r="F201" s="7">
        <f>EXP(-'Yield curve'!F194*$F$9/100)</f>
        <v>0.67536634635258452</v>
      </c>
      <c r="G201" s="7">
        <f>EXP(-'Yield curve'!G194*$G$9/100)</f>
        <v>0.62662938851993322</v>
      </c>
      <c r="H201" s="7">
        <f>EXP(-'Yield curve'!H194*$H$9/100)</f>
        <v>0.58210758172983346</v>
      </c>
      <c r="I201" s="7">
        <f>EXP(-'Yield curve'!I194*$I$9/100)</f>
        <v>0.53866217523022619</v>
      </c>
      <c r="J201" s="7">
        <f>EXP(-'Yield curve'!J194*$J$9/100)</f>
        <v>0.49842607273797873</v>
      </c>
      <c r="K201" s="60">
        <f>EXP(-'Yield curve'!K194*$K$9/100)</f>
        <v>0.46116471520865843</v>
      </c>
      <c r="L201" s="60">
        <f t="shared" si="2"/>
        <v>69.427857769306812</v>
      </c>
      <c r="M201" s="60">
        <f t="shared" si="3"/>
        <v>8.280446298102957</v>
      </c>
      <c r="N201" s="60">
        <f>M201*(Bonds!AE191/100)*(1/(1+(Bonds!K191/100)))</f>
        <v>2.305674669974854E-3</v>
      </c>
      <c r="O201" s="60">
        <f>-M201*Bonds!$AS$8</f>
        <v>-1.2965320776160256</v>
      </c>
      <c r="P201" s="60">
        <f t="shared" si="4"/>
        <v>-4.0999944247368534</v>
      </c>
    </row>
    <row r="202" spans="1:16">
      <c r="A202" s="193">
        <v>42859</v>
      </c>
      <c r="B202" s="7">
        <f>EXP(-'Yield curve'!B195*$B$9/100)</f>
        <v>0.91989108667123642</v>
      </c>
      <c r="C202" s="7">
        <f>EXP(-'Yield curve'!C195*$C$9/100)</f>
        <v>0.84908158659737476</v>
      </c>
      <c r="D202" s="7">
        <f>EXP(-'Yield curve'!D195*$D$9/100)</f>
        <v>0.78615602591461409</v>
      </c>
      <c r="E202" s="7">
        <f>EXP(-'Yield curve'!E195*$E$9/100)</f>
        <v>0.72891365285780729</v>
      </c>
      <c r="F202" s="7">
        <f>EXP(-'Yield curve'!F195*$F$9/100)</f>
        <v>0.67739548758163015</v>
      </c>
      <c r="G202" s="7">
        <f>EXP(-'Yield curve'!G195*$G$9/100)</f>
        <v>0.62870068125536471</v>
      </c>
      <c r="H202" s="7">
        <f>EXP(-'Yield curve'!H195*$H$9/100)</f>
        <v>0.584148527838112</v>
      </c>
      <c r="I202" s="7">
        <f>EXP(-'Yield curve'!I195*$I$9/100)</f>
        <v>0.54053277794235177</v>
      </c>
      <c r="J202" s="7">
        <f>EXP(-'Yield curve'!J195*$J$9/100)</f>
        <v>0.5000735956957677</v>
      </c>
      <c r="K202" s="60">
        <f>EXP(-'Yield curve'!K195*$K$9/100)</f>
        <v>0.46255028667230147</v>
      </c>
      <c r="L202" s="60">
        <f t="shared" si="2"/>
        <v>69.626081648823117</v>
      </c>
      <c r="M202" s="60">
        <f t="shared" si="3"/>
        <v>8.281640481417206</v>
      </c>
      <c r="N202" s="60">
        <f>M202*(Bonds!AE192/100)*(1/(1+(Bonds!K192/100)))</f>
        <v>5.3821820972909367E-3</v>
      </c>
      <c r="O202" s="60">
        <f>-M202*Bonds!$AS$8</f>
        <v>-1.2967190599256424</v>
      </c>
      <c r="P202" s="60">
        <f t="shared" si="4"/>
        <v>-4.1005857147174014</v>
      </c>
    </row>
    <row r="203" spans="1:16">
      <c r="A203" s="193">
        <v>42858</v>
      </c>
      <c r="B203" s="7">
        <f>EXP(-'Yield curve'!B196*$B$9/100)</f>
        <v>0.92016709539647656</v>
      </c>
      <c r="C203" s="7">
        <f>EXP(-'Yield curve'!C196*$C$9/100)</f>
        <v>0.85061130979109911</v>
      </c>
      <c r="D203" s="7">
        <f>EXP(-'Yield curve'!D196*$D$9/100)</f>
        <v>0.78828151530402468</v>
      </c>
      <c r="E203" s="7">
        <f>EXP(-'Yield curve'!E196*$E$9/100)</f>
        <v>0.73154247104170333</v>
      </c>
      <c r="F203" s="7">
        <f>EXP(-'Yield curve'!F196*$F$9/100)</f>
        <v>0.68045063620458768</v>
      </c>
      <c r="G203" s="7">
        <f>EXP(-'Yield curve'!G196*$G$9/100)</f>
        <v>0.63172569875936868</v>
      </c>
      <c r="H203" s="7">
        <f>EXP(-'Yield curve'!H196*$H$9/100)</f>
        <v>0.58701787979572218</v>
      </c>
      <c r="I203" s="7">
        <f>EXP(-'Yield curve'!I196*$I$9/100)</f>
        <v>0.54356825289599542</v>
      </c>
      <c r="J203" s="7">
        <f>EXP(-'Yield curve'!J196*$J$9/100)</f>
        <v>0.50323400418233954</v>
      </c>
      <c r="K203" s="60">
        <f>EXP(-'Yield curve'!K196*$K$9/100)</f>
        <v>0.46579949764982831</v>
      </c>
      <c r="L203" s="60">
        <f t="shared" si="2"/>
        <v>70.03834402855685</v>
      </c>
      <c r="M203" s="60">
        <f t="shared" si="3"/>
        <v>8.2872282133622477</v>
      </c>
      <c r="N203" s="60">
        <f>M203*(Bonds!AE193/100)*(1/(1+(Bonds!K193/100)))</f>
        <v>1.5398045732742608E-3</v>
      </c>
      <c r="O203" s="60">
        <f>-M203*Bonds!$AS$8</f>
        <v>-1.2975939733599009</v>
      </c>
      <c r="P203" s="60">
        <f t="shared" si="4"/>
        <v>-4.1033524339251377</v>
      </c>
    </row>
    <row r="204" spans="1:16">
      <c r="A204" s="193">
        <v>42857</v>
      </c>
      <c r="B204" s="7">
        <f>EXP(-'Yield curve'!B197*$B$9/100)</f>
        <v>0.920075083287619</v>
      </c>
      <c r="C204" s="7">
        <f>EXP(-'Yield curve'!C197*$C$9/100)</f>
        <v>0.85078144906641773</v>
      </c>
      <c r="D204" s="7">
        <f>EXP(-'Yield curve'!D197*$D$9/100)</f>
        <v>0.7892280209121737</v>
      </c>
      <c r="E204" s="7">
        <f>EXP(-'Yield curve'!E197*$E$9/100)</f>
        <v>0.73271387586933245</v>
      </c>
      <c r="F204" s="7">
        <f>EXP(-'Yield curve'!F197*$F$9/100)</f>
        <v>0.68181289928599054</v>
      </c>
      <c r="G204" s="7">
        <f>EXP(-'Yield curve'!G197*$G$9/100)</f>
        <v>0.63324366126277332</v>
      </c>
      <c r="H204" s="7">
        <f>EXP(-'Yield curve'!H197*$H$9/100)</f>
        <v>0.58866383311844594</v>
      </c>
      <c r="I204" s="7">
        <f>EXP(-'Yield curve'!I197*$I$9/100)</f>
        <v>0.54501970264326283</v>
      </c>
      <c r="J204" s="7">
        <f>EXP(-'Yield curve'!J197*$J$9/100)</f>
        <v>0.50444321626645638</v>
      </c>
      <c r="K204" s="60">
        <f>EXP(-'Yield curve'!K197*$K$9/100)</f>
        <v>0.46673202886549986</v>
      </c>
      <c r="L204" s="60">
        <f t="shared" si="2"/>
        <v>70.167701083572894</v>
      </c>
      <c r="M204" s="60">
        <f t="shared" si="3"/>
        <v>8.2885840897315592</v>
      </c>
      <c r="N204" s="60">
        <f>M204*(Bonds!AE194/100)*(1/(1+(Bonds!K194/100)))</f>
        <v>-3.8508567597711997E-3</v>
      </c>
      <c r="O204" s="60">
        <f>-M204*Bonds!$AS$8</f>
        <v>-1.2978062731735591</v>
      </c>
      <c r="P204" s="60">
        <f t="shared" si="4"/>
        <v>-4.1040237848831271</v>
      </c>
    </row>
    <row r="205" spans="1:16">
      <c r="A205" s="193">
        <v>42853</v>
      </c>
      <c r="B205" s="7">
        <f>EXP(-'Yield curve'!B198*$B$9/100)</f>
        <v>0.92035114722012468</v>
      </c>
      <c r="C205" s="7">
        <f>EXP(-'Yield curve'!C198*$C$9/100)</f>
        <v>0.85061130979109911</v>
      </c>
      <c r="D205" s="7">
        <f>EXP(-'Yield curve'!D198*$D$9/100)</f>
        <v>0.78851803523483155</v>
      </c>
      <c r="E205" s="7">
        <f>EXP(-'Yield curve'!E198*$E$9/100)</f>
        <v>0.73183514656132165</v>
      </c>
      <c r="F205" s="7">
        <f>EXP(-'Yield curve'!F198*$F$9/100)</f>
        <v>0.68079094659319728</v>
      </c>
      <c r="G205" s="7">
        <f>EXP(-'Yield curve'!G198*$G$9/100)</f>
        <v>0.6319152448994958</v>
      </c>
      <c r="H205" s="7">
        <f>EXP(-'Yield curve'!H198*$H$9/100)</f>
        <v>0.58701787979572218</v>
      </c>
      <c r="I205" s="7">
        <f>EXP(-'Yield curve'!I198*$I$9/100)</f>
        <v>0.54313357218914438</v>
      </c>
      <c r="J205" s="7">
        <f>EXP(-'Yield curve'!J198*$J$9/100)</f>
        <v>0.50232899772497464</v>
      </c>
      <c r="K205" s="60">
        <f>EXP(-'Yield curve'!K198*$K$9/100)</f>
        <v>0.46440419316009157</v>
      </c>
      <c r="L205" s="60">
        <f t="shared" si="2"/>
        <v>69.893591972104176</v>
      </c>
      <c r="M205" s="60">
        <f t="shared" si="3"/>
        <v>8.2833928891549533</v>
      </c>
      <c r="N205" s="60">
        <f>M205*(Bonds!AE195/100)*(1/(1+(Bonds!K195/100)))</f>
        <v>-7.6933155838719474E-3</v>
      </c>
      <c r="O205" s="60">
        <f>-M205*Bonds!$AS$8</f>
        <v>-1.2969934476534601</v>
      </c>
      <c r="P205" s="60">
        <f t="shared" si="4"/>
        <v>-4.1014534048993037</v>
      </c>
    </row>
    <row r="206" spans="1:16">
      <c r="A206" s="193">
        <v>42852</v>
      </c>
      <c r="B206" s="7">
        <f>EXP(-'Yield curve'!B199*$B$9/100)</f>
        <v>0.92053523585781882</v>
      </c>
      <c r="C206" s="7">
        <f>EXP(-'Yield curve'!C199*$C$9/100)</f>
        <v>0.84908158659737476</v>
      </c>
      <c r="D206" s="7">
        <f>EXP(-'Yield curve'!D199*$D$9/100)</f>
        <v>0.78544880378898496</v>
      </c>
      <c r="E206" s="7">
        <f>EXP(-'Yield curve'!E199*$E$9/100)</f>
        <v>0.72789388774594621</v>
      </c>
      <c r="F206" s="7">
        <f>EXP(-'Yield curve'!F199*$F$9/100)</f>
        <v>0.67604205049469956</v>
      </c>
      <c r="G206" s="7">
        <f>EXP(-'Yield curve'!G199*$G$9/100)</f>
        <v>0.62700547896889725</v>
      </c>
      <c r="H206" s="7">
        <f>EXP(-'Yield curve'!H199*$H$9/100)</f>
        <v>0.58210758172983346</v>
      </c>
      <c r="I206" s="7">
        <f>EXP(-'Yield curve'!I199*$I$9/100)</f>
        <v>0.53823141781598149</v>
      </c>
      <c r="J206" s="7">
        <f>EXP(-'Yield curve'!J199*$J$9/100)</f>
        <v>0.49752971277303604</v>
      </c>
      <c r="K206" s="60">
        <f>EXP(-'Yield curve'!K199*$K$9/100)</f>
        <v>0.45978329423056524</v>
      </c>
      <c r="L206" s="60">
        <f t="shared" si="2"/>
        <v>69.301136098067502</v>
      </c>
      <c r="M206" s="60">
        <f t="shared" si="3"/>
        <v>8.2752039210814825</v>
      </c>
      <c r="N206" s="60">
        <f>M206*(Bonds!AE196/100)*(1/(1+(Bonds!K196/100)))</f>
        <v>-1.5357156761773541E-3</v>
      </c>
      <c r="O206" s="60">
        <f>-M206*Bonds!$AS$8</f>
        <v>-1.2957112390130561</v>
      </c>
      <c r="P206" s="60">
        <f t="shared" si="4"/>
        <v>-4.0973987051600789</v>
      </c>
    </row>
    <row r="207" spans="1:16">
      <c r="A207" s="193">
        <v>42851</v>
      </c>
      <c r="B207" s="7">
        <f>EXP(-'Yield curve'!B200*$B$9/100)</f>
        <v>0.92062729398423426</v>
      </c>
      <c r="C207" s="7">
        <f>EXP(-'Yield curve'!C200*$C$9/100)</f>
        <v>0.8502711333070152</v>
      </c>
      <c r="D207" s="7">
        <f>EXP(-'Yield curve'!D200*$D$9/100)</f>
        <v>0.78709997940453114</v>
      </c>
      <c r="E207" s="7">
        <f>EXP(-'Yield curve'!E200*$E$9/100)</f>
        <v>0.72935113228022419</v>
      </c>
      <c r="F207" s="7">
        <f>EXP(-'Yield curve'!F200*$F$9/100)</f>
        <v>0.67705687449816465</v>
      </c>
      <c r="G207" s="7">
        <f>EXP(-'Yield curve'!G200*$G$9/100)</f>
        <v>0.6275700379133865</v>
      </c>
      <c r="H207" s="7">
        <f>EXP(-'Yield curve'!H200*$H$9/100)</f>
        <v>0.58210758172983346</v>
      </c>
      <c r="I207" s="7">
        <f>EXP(-'Yield curve'!I200*$I$9/100)</f>
        <v>0.53794443759467447</v>
      </c>
      <c r="J207" s="7">
        <f>EXP(-'Yield curve'!J200*$J$9/100)</f>
        <v>0.49693303519585602</v>
      </c>
      <c r="K207" s="60">
        <f>EXP(-'Yield curve'!K200*$K$9/100)</f>
        <v>0.4588646465959545</v>
      </c>
      <c r="L207" s="60">
        <f t="shared" si="2"/>
        <v>69.223856193359012</v>
      </c>
      <c r="M207" s="60">
        <f t="shared" si="3"/>
        <v>8.2714173483607265</v>
      </c>
      <c r="N207" s="60">
        <f>M207*(Bonds!AE197/100)*(1/(1+(Bonds!K197/100)))</f>
        <v>0</v>
      </c>
      <c r="O207" s="60">
        <f>-M207*Bonds!$AS$8</f>
        <v>-1.295118346695427</v>
      </c>
      <c r="P207" s="60">
        <f t="shared" si="4"/>
        <v>-4.0955238150291553</v>
      </c>
    </row>
    <row r="208" spans="1:16">
      <c r="A208" s="193">
        <v>42850</v>
      </c>
      <c r="B208" s="7">
        <f>EXP(-'Yield curve'!B201*$B$9/100)</f>
        <v>0.92053523585781882</v>
      </c>
      <c r="C208" s="7">
        <f>EXP(-'Yield curve'!C201*$C$9/100)</f>
        <v>0.8502711333070152</v>
      </c>
      <c r="D208" s="7">
        <f>EXP(-'Yield curve'!D201*$D$9/100)</f>
        <v>0.78757238109851002</v>
      </c>
      <c r="E208" s="7">
        <f>EXP(-'Yield curve'!E201*$E$9/100)</f>
        <v>0.73008084820965957</v>
      </c>
      <c r="F208" s="7">
        <f>EXP(-'Yield curve'!F201*$F$9/100)</f>
        <v>0.67807322187988317</v>
      </c>
      <c r="G208" s="7">
        <f>EXP(-'Yield curve'!G201*$G$9/100)</f>
        <v>0.62851209933968977</v>
      </c>
      <c r="H208" s="7">
        <f>EXP(-'Yield curve'!H201*$H$9/100)</f>
        <v>0.58292310307599582</v>
      </c>
      <c r="I208" s="7">
        <f>EXP(-'Yield curve'!I201*$I$9/100)</f>
        <v>0.53851855113422875</v>
      </c>
      <c r="J208" s="7">
        <f>EXP(-'Yield curve'!J201*$J$9/100)</f>
        <v>0.49723128448281212</v>
      </c>
      <c r="K208" s="60">
        <f>EXP(-'Yield curve'!K201*$K$9/100)</f>
        <v>0.4588646465959545</v>
      </c>
      <c r="L208" s="60">
        <f t="shared" si="2"/>
        <v>69.240503427030944</v>
      </c>
      <c r="M208" s="60">
        <f t="shared" si="3"/>
        <v>8.2708422152477556</v>
      </c>
      <c r="N208" s="60">
        <f>M208*(Bonds!AE198/100)*(1/(1+(Bonds!K198/100)))</f>
        <v>1.5346214333886161E-3</v>
      </c>
      <c r="O208" s="60">
        <f>-M208*Bonds!$AS$8</f>
        <v>-1.2950282937558848</v>
      </c>
      <c r="P208" s="60">
        <f t="shared" si="4"/>
        <v>-4.0952390426302081</v>
      </c>
    </row>
    <row r="209" spans="1:16">
      <c r="A209" s="193">
        <v>42849</v>
      </c>
      <c r="B209" s="7">
        <f>EXP(-'Yield curve'!B202*$B$9/100)</f>
        <v>0.92145623151475553</v>
      </c>
      <c r="C209" s="7">
        <f>EXP(-'Yield curve'!C202*$C$9/100)</f>
        <v>0.85163265604804106</v>
      </c>
      <c r="D209" s="7">
        <f>EXP(-'Yield curve'!D202*$D$9/100)</f>
        <v>0.78828151530402468</v>
      </c>
      <c r="E209" s="7">
        <f>EXP(-'Yield curve'!E202*$E$9/100)</f>
        <v>0.73037293896319955</v>
      </c>
      <c r="F209" s="7">
        <f>EXP(-'Yield curve'!F202*$F$9/100)</f>
        <v>0.67773427001397113</v>
      </c>
      <c r="G209" s="7">
        <f>EXP(-'Yield curve'!G202*$G$9/100)</f>
        <v>0.6283235739901043</v>
      </c>
      <c r="H209" s="7">
        <f>EXP(-'Yield curve'!H202*$H$9/100)</f>
        <v>0.58292310307599582</v>
      </c>
      <c r="I209" s="7">
        <f>EXP(-'Yield curve'!I202*$I$9/100)</f>
        <v>0.5388058376310898</v>
      </c>
      <c r="J209" s="7">
        <f>EXP(-'Yield curve'!J202*$J$9/100)</f>
        <v>0.49782832017396195</v>
      </c>
      <c r="K209" s="60">
        <f>EXP(-'Yield curve'!K202*$K$9/100)</f>
        <v>0.45978329423056524</v>
      </c>
      <c r="L209" s="60">
        <f t="shared" si="2"/>
        <v>69.348325516366515</v>
      </c>
      <c r="M209" s="60">
        <f t="shared" si="3"/>
        <v>8.2722881058694124</v>
      </c>
      <c r="N209" s="60">
        <f>M209*(Bonds!AE199/100)*(1/(1+(Bonds!K199/100)))</f>
        <v>-8.4434600690882246E-3</v>
      </c>
      <c r="O209" s="60">
        <f>-M209*Bonds!$AS$8</f>
        <v>-1.2952546877815463</v>
      </c>
      <c r="P209" s="60">
        <f t="shared" si="4"/>
        <v>-4.0959549633999535</v>
      </c>
    </row>
    <row r="210" spans="1:16">
      <c r="A210" s="193">
        <v>42845</v>
      </c>
      <c r="B210" s="7">
        <f>EXP(-'Yield curve'!B203*$B$9/100)</f>
        <v>0.9186960052298081</v>
      </c>
      <c r="C210" s="7">
        <f>EXP(-'Yield curve'!C203*$C$9/100)</f>
        <v>0.84840259296176401</v>
      </c>
      <c r="D210" s="7">
        <f>EXP(-'Yield curve'!D203*$D$9/100)</f>
        <v>0.78544880378898496</v>
      </c>
      <c r="E210" s="7">
        <f>EXP(-'Yield curve'!E203*$E$9/100)</f>
        <v>0.72716635768385884</v>
      </c>
      <c r="F210" s="7">
        <f>EXP(-'Yield curve'!F203*$F$9/100)</f>
        <v>0.6743540562404442</v>
      </c>
      <c r="G210" s="7">
        <f>EXP(-'Yield curve'!G203*$G$9/100)</f>
        <v>0.6240030642298543</v>
      </c>
      <c r="H210" s="7">
        <f>EXP(-'Yield curve'!H203*$H$9/100)</f>
        <v>0.5776425657230182</v>
      </c>
      <c r="I210" s="7">
        <f>EXP(-'Yield curve'!I203*$I$9/100)</f>
        <v>0.53351576066234507</v>
      </c>
      <c r="J210" s="7">
        <f>EXP(-'Yield curve'!J203*$J$9/100)</f>
        <v>0.49262846980013547</v>
      </c>
      <c r="K210" s="60">
        <f>EXP(-'Yield curve'!K203*$K$9/100)</f>
        <v>0.45475339316794022</v>
      </c>
      <c r="L210" s="60">
        <f t="shared" si="2"/>
        <v>68.703478060002553</v>
      </c>
      <c r="M210" s="60">
        <f t="shared" si="3"/>
        <v>8.2639964506578671</v>
      </c>
      <c r="N210" s="60">
        <f>M210*(Bonds!AE200/100)*(1/(1+(Bonds!K200/100)))</f>
        <v>-7.6603600766202368E-3</v>
      </c>
      <c r="O210" s="60">
        <f>-M210*Bonds!$AS$8</f>
        <v>-1.2939564006396125</v>
      </c>
      <c r="P210" s="60">
        <f t="shared" si="4"/>
        <v>-4.0918494189745322</v>
      </c>
    </row>
    <row r="211" spans="1:16">
      <c r="A211" s="193">
        <v>42844</v>
      </c>
      <c r="B211" s="7">
        <f>EXP(-'Yield curve'!B204*$B$9/100)</f>
        <v>0.91722726692541467</v>
      </c>
      <c r="C211" s="7">
        <f>EXP(-'Yield curve'!C204*$C$9/100)</f>
        <v>0.84569204385585739</v>
      </c>
      <c r="D211" s="7">
        <f>EXP(-'Yield curve'!D204*$D$9/100)</f>
        <v>0.78239151903458648</v>
      </c>
      <c r="E211" s="7">
        <f>EXP(-'Yield curve'!E204*$E$9/100)</f>
        <v>0.72368432273635486</v>
      </c>
      <c r="F211" s="7">
        <f>EXP(-'Yield curve'!F204*$F$9/100)</f>
        <v>0.67065528986262957</v>
      </c>
      <c r="G211" s="7">
        <f>EXP(-'Yield curve'!G204*$G$9/100)</f>
        <v>0.62008420230190653</v>
      </c>
      <c r="H211" s="7">
        <f>EXP(-'Yield curve'!H204*$H$9/100)</f>
        <v>0.57361318704162467</v>
      </c>
      <c r="I211" s="7">
        <f>EXP(-'Yield curve'!I204*$I$9/100)</f>
        <v>0.52926466164561714</v>
      </c>
      <c r="J211" s="7">
        <f>EXP(-'Yield curve'!J204*$J$9/100)</f>
        <v>0.48821470530503225</v>
      </c>
      <c r="K211" s="60">
        <f>EXP(-'Yield curve'!K204*$K$9/100)</f>
        <v>0.45022852130278918</v>
      </c>
      <c r="L211" s="60">
        <f t="shared" si="2"/>
        <v>68.126547150320263</v>
      </c>
      <c r="M211" s="60">
        <f t="shared" si="3"/>
        <v>8.2563010593115944</v>
      </c>
      <c r="N211" s="60">
        <f>M211*(Bonds!AE201/100)*(1/(1+(Bonds!K201/100)))</f>
        <v>-1.5292278309522907E-3</v>
      </c>
      <c r="O211" s="60">
        <f>-M211*Bonds!$AS$8</f>
        <v>-1.2927514750388587</v>
      </c>
      <c r="P211" s="60">
        <f t="shared" si="4"/>
        <v>-4.088039109665103</v>
      </c>
    </row>
    <row r="212" spans="1:16">
      <c r="A212" s="193">
        <v>42843</v>
      </c>
      <c r="B212" s="7">
        <f>EXP(-'Yield curve'!B205*$B$9/100)</f>
        <v>0.91649377854634539</v>
      </c>
      <c r="C212" s="7">
        <f>EXP(-'Yield curve'!C205*$C$9/100)</f>
        <v>0.84467782205801567</v>
      </c>
      <c r="D212" s="7">
        <f>EXP(-'Yield curve'!D205*$D$9/100)</f>
        <v>0.78098448101444262</v>
      </c>
      <c r="E212" s="7">
        <f>EXP(-'Yield curve'!E205*$E$9/100)</f>
        <v>0.72209396725880348</v>
      </c>
      <c r="F212" s="7">
        <f>EXP(-'Yield curve'!F205*$F$9/100)</f>
        <v>0.66898074569034671</v>
      </c>
      <c r="G212" s="7">
        <f>EXP(-'Yield curve'!G205*$G$9/100)</f>
        <v>0.61841223312979476</v>
      </c>
      <c r="H212" s="7">
        <f>EXP(-'Yield curve'!H205*$H$9/100)</f>
        <v>0.57200931658441023</v>
      </c>
      <c r="I212" s="7">
        <f>EXP(-'Yield curve'!I205*$I$9/100)</f>
        <v>0.52785516937284704</v>
      </c>
      <c r="J212" s="7">
        <f>EXP(-'Yield curve'!J205*$J$9/100)</f>
        <v>0.48704439494647944</v>
      </c>
      <c r="K212" s="60">
        <f>EXP(-'Yield curve'!K205*$K$9/100)</f>
        <v>0.44932896411722156</v>
      </c>
      <c r="L212" s="60">
        <f t="shared" si="2"/>
        <v>67.99047946623763</v>
      </c>
      <c r="M212" s="60">
        <f t="shared" si="3"/>
        <v>8.2557955058477184</v>
      </c>
      <c r="N212" s="60">
        <f>M212*(Bonds!AE202/100)*(1/(1+(Bonds!K202/100)))</f>
        <v>1.5288510196013966E-3</v>
      </c>
      <c r="O212" s="60">
        <f>-M212*Bonds!$AS$8</f>
        <v>-1.2926723167110019</v>
      </c>
      <c r="P212" s="60">
        <f t="shared" si="4"/>
        <v>-4.087788789053306</v>
      </c>
    </row>
    <row r="213" spans="1:16">
      <c r="A213" s="193">
        <v>42842</v>
      </c>
      <c r="B213" s="7">
        <f>EXP(-'Yield curve'!B206*$B$9/100)</f>
        <v>0.91658543250682167</v>
      </c>
      <c r="C213" s="7">
        <f>EXP(-'Yield curve'!C206*$C$9/100)</f>
        <v>0.84501576077007545</v>
      </c>
      <c r="D213" s="7">
        <f>EXP(-'Yield curve'!D206*$D$9/100)</f>
        <v>0.7814532123083775</v>
      </c>
      <c r="E213" s="7">
        <f>EXP(-'Yield curve'!E206*$E$9/100)</f>
        <v>0.72267187356431106</v>
      </c>
      <c r="F213" s="7">
        <f>EXP(-'Yield curve'!F206*$F$9/100)</f>
        <v>0.66965006103793456</v>
      </c>
      <c r="G213" s="7">
        <f>EXP(-'Yield curve'!G206*$G$9/100)</f>
        <v>0.61915477324451462</v>
      </c>
      <c r="H213" s="7">
        <f>EXP(-'Yield curve'!H206*$H$9/100)</f>
        <v>0.57281069045844912</v>
      </c>
      <c r="I213" s="7">
        <f>EXP(-'Yield curve'!I206*$I$9/100)</f>
        <v>0.52870041365895382</v>
      </c>
      <c r="J213" s="7">
        <f>EXP(-'Yield curve'!J206*$J$9/100)</f>
        <v>0.48792186434292317</v>
      </c>
      <c r="K213" s="60">
        <f>EXP(-'Yield curve'!K206*$K$9/100)</f>
        <v>0.45022852130278918</v>
      </c>
      <c r="L213" s="60">
        <f t="shared" si="2"/>
        <v>68.102526241461945</v>
      </c>
      <c r="M213" s="60">
        <f t="shared" si="3"/>
        <v>8.2575568545664115</v>
      </c>
      <c r="N213" s="60">
        <f>M213*(Bonds!AE203/100)*(1/(1+(Bonds!K203/100)))</f>
        <v>-7.6473021435138303E-4</v>
      </c>
      <c r="O213" s="60">
        <f>-M213*Bonds!$AS$8</f>
        <v>-1.2929481043958007</v>
      </c>
      <c r="P213" s="60">
        <f t="shared" si="4"/>
        <v>-4.0886609062878945</v>
      </c>
    </row>
    <row r="214" spans="1:16">
      <c r="A214" s="193">
        <v>42839</v>
      </c>
      <c r="B214" s="7">
        <f>EXP(-'Yield curve'!B207*$B$9/100)</f>
        <v>0.91594404721510891</v>
      </c>
      <c r="C214" s="7">
        <f>EXP(-'Yield curve'!C207*$C$9/100)</f>
        <v>0.84434001849440921</v>
      </c>
      <c r="D214" s="7">
        <f>EXP(-'Yield curve'!D207*$D$9/100)</f>
        <v>0.78075022081092571</v>
      </c>
      <c r="E214" s="7">
        <f>EXP(-'Yield curve'!E207*$E$9/100)</f>
        <v>0.72209396725880348</v>
      </c>
      <c r="F214" s="7">
        <f>EXP(-'Yield curve'!F207*$F$9/100)</f>
        <v>0.66931531969972402</v>
      </c>
      <c r="G214" s="7">
        <f>EXP(-'Yield curve'!G207*$G$9/100)</f>
        <v>0.61896905467172003</v>
      </c>
      <c r="H214" s="7">
        <f>EXP(-'Yield curve'!H207*$H$9/100)</f>
        <v>0.57281069045844912</v>
      </c>
      <c r="I214" s="7">
        <f>EXP(-'Yield curve'!I207*$I$9/100)</f>
        <v>0.52855944567854418</v>
      </c>
      <c r="J214" s="7">
        <f>EXP(-'Yield curve'!J207*$J$9/100)</f>
        <v>0.48762919903269042</v>
      </c>
      <c r="K214" s="60">
        <f>EXP(-'Yield curve'!K207*$K$9/100)</f>
        <v>0.44977851782072775</v>
      </c>
      <c r="L214" s="60">
        <f t="shared" si="2"/>
        <v>68.043518466066644</v>
      </c>
      <c r="M214" s="60">
        <f t="shared" si="3"/>
        <v>8.2572061259164897</v>
      </c>
      <c r="N214" s="60">
        <f>M214*(Bonds!AE204/100)*(1/(1+(Bonds!K204/100)))</f>
        <v>-7.6462692155906216E-4</v>
      </c>
      <c r="O214" s="60">
        <f>-M214*Bonds!$AS$8</f>
        <v>-1.2928931881595507</v>
      </c>
      <c r="P214" s="60">
        <f t="shared" si="4"/>
        <v>-4.0884872459008204</v>
      </c>
    </row>
    <row r="215" spans="1:16">
      <c r="A215" s="193">
        <v>42838</v>
      </c>
      <c r="B215" s="7">
        <f>EXP(-'Yield curve'!B208*$B$9/100)</f>
        <v>0.91585245738995502</v>
      </c>
      <c r="C215" s="7">
        <f>EXP(-'Yield curve'!C208*$C$9/100)</f>
        <v>0.84417116737638498</v>
      </c>
      <c r="D215" s="7">
        <f>EXP(-'Yield curve'!D208*$D$9/100)</f>
        <v>0.78051603087492927</v>
      </c>
      <c r="E215" s="7">
        <f>EXP(-'Yield curve'!E208*$E$9/100)</f>
        <v>0.72180518743171584</v>
      </c>
      <c r="F215" s="7">
        <f>EXP(-'Yield curve'!F208*$F$9/100)</f>
        <v>0.66898074569034671</v>
      </c>
      <c r="G215" s="7">
        <f>EXP(-'Yield curve'!G208*$G$9/100)</f>
        <v>0.61841223312979476</v>
      </c>
      <c r="H215" s="7">
        <f>EXP(-'Yield curve'!H208*$H$9/100)</f>
        <v>0.57200931658441023</v>
      </c>
      <c r="I215" s="7">
        <f>EXP(-'Yield curve'!I208*$I$9/100)</f>
        <v>0.52785516937284704</v>
      </c>
      <c r="J215" s="7">
        <f>EXP(-'Yield curve'!J208*$J$9/100)</f>
        <v>0.48704439494647944</v>
      </c>
      <c r="K215" s="60">
        <f>EXP(-'Yield curve'!K208*$K$9/100)</f>
        <v>0.44932896411722156</v>
      </c>
      <c r="L215" s="60">
        <f t="shared" si="2"/>
        <v>67.983811245921459</v>
      </c>
      <c r="M215" s="60">
        <f t="shared" si="3"/>
        <v>8.2563882736216456</v>
      </c>
      <c r="N215" s="60">
        <f>M215*(Bonds!AE205/100)*(1/(1+(Bonds!K205/100)))</f>
        <v>-6.1158431656456683E-3</v>
      </c>
      <c r="O215" s="60">
        <f>-M215*Bonds!$AS$8</f>
        <v>-1.2927651308427293</v>
      </c>
      <c r="P215" s="60">
        <f t="shared" si="4"/>
        <v>-4.0880822931086147</v>
      </c>
    </row>
    <row r="216" spans="1:16">
      <c r="A216" s="193">
        <v>42837</v>
      </c>
      <c r="B216" s="7">
        <f>EXP(-'Yield curve'!B209*$B$9/100)</f>
        <v>0.91530311073599757</v>
      </c>
      <c r="C216" s="7">
        <f>EXP(-'Yield curve'!C209*$C$9/100)</f>
        <v>0.84349610050523594</v>
      </c>
      <c r="D216" s="7">
        <f>EXP(-'Yield curve'!D209*$D$9/100)</f>
        <v>0.77957997338470042</v>
      </c>
      <c r="E216" s="7">
        <f>EXP(-'Yield curve'!E209*$E$9/100)</f>
        <v>0.72036301970530137</v>
      </c>
      <c r="F216" s="7">
        <f>EXP(-'Yield curve'!F209*$F$9/100)</f>
        <v>0.66697681085847438</v>
      </c>
      <c r="G216" s="7">
        <f>EXP(-'Yield curve'!G209*$G$9/100)</f>
        <v>0.61618995159734946</v>
      </c>
      <c r="H216" s="7">
        <f>EXP(-'Yield curve'!H209*$H$9/100)</f>
        <v>0.56961191552116708</v>
      </c>
      <c r="I216" s="7">
        <f>EXP(-'Yield curve'!I209*$I$9/100)</f>
        <v>0.52504743574789059</v>
      </c>
      <c r="J216" s="7">
        <f>EXP(-'Yield curve'!J209*$J$9/100)</f>
        <v>0.48384048646799099</v>
      </c>
      <c r="K216" s="60">
        <f>EXP(-'Yield curve'!K209*$K$9/100)</f>
        <v>0.44574867266496027</v>
      </c>
      <c r="L216" s="60">
        <f t="shared" si="2"/>
        <v>67.556418436657765</v>
      </c>
      <c r="M216" s="60">
        <f t="shared" si="3"/>
        <v>8.2484902740478585</v>
      </c>
      <c r="N216" s="60">
        <f>M216*(Bonds!AE206/100)*(1/(1+(Bonds!K206/100)))</f>
        <v>7.6318377813172492E-4</v>
      </c>
      <c r="O216" s="60">
        <f>-M216*Bonds!$AS$8</f>
        <v>-1.291528481340062</v>
      </c>
      <c r="P216" s="60">
        <f t="shared" si="4"/>
        <v>-4.0841716640128718</v>
      </c>
    </row>
    <row r="217" spans="1:16">
      <c r="A217" s="193">
        <v>42836</v>
      </c>
      <c r="B217" s="7">
        <f>EXP(-'Yield curve'!B210*$B$9/100)</f>
        <v>0.91521158500128696</v>
      </c>
      <c r="C217" s="7">
        <f>EXP(-'Yield curve'!C210*$C$9/100)</f>
        <v>0.84400235002520752</v>
      </c>
      <c r="D217" s="7">
        <f>EXP(-'Yield curve'!D210*$D$9/100)</f>
        <v>0.78075022081092571</v>
      </c>
      <c r="E217" s="7">
        <f>EXP(-'Yield curve'!E210*$E$9/100)</f>
        <v>0.72180518743171584</v>
      </c>
      <c r="F217" s="7">
        <f>EXP(-'Yield curve'!F210*$F$9/100)</f>
        <v>0.66864633892615943</v>
      </c>
      <c r="G217" s="7">
        <f>EXP(-'Yield curve'!G210*$G$9/100)</f>
        <v>0.61767058352879756</v>
      </c>
      <c r="H217" s="7">
        <f>EXP(-'Yield curve'!H210*$H$9/100)</f>
        <v>0.57080935741769301</v>
      </c>
      <c r="I217" s="7">
        <f>EXP(-'Yield curve'!I210*$I$9/100)</f>
        <v>0.52602843961337331</v>
      </c>
      <c r="J217" s="7">
        <f>EXP(-'Yield curve'!J210*$J$9/100)</f>
        <v>0.4845667917905026</v>
      </c>
      <c r="K217" s="60">
        <f>EXP(-'Yield curve'!K210*$K$9/100)</f>
        <v>0.44619464428627154</v>
      </c>
      <c r="L217" s="60">
        <f t="shared" si="2"/>
        <v>67.634363674538918</v>
      </c>
      <c r="M217" s="60">
        <f t="shared" si="3"/>
        <v>8.2484066702199996</v>
      </c>
      <c r="N217" s="60">
        <f>M217*(Bonds!AE207/100)*(1/(1+(Bonds!K207/100)))</f>
        <v>3.8162333072175978E-3</v>
      </c>
      <c r="O217" s="60">
        <f>-M217*Bonds!$AS$8</f>
        <v>-1.2915153908566837</v>
      </c>
      <c r="P217" s="60">
        <f t="shared" si="4"/>
        <v>-4.0841302682697238</v>
      </c>
    </row>
    <row r="218" spans="1:16">
      <c r="A218" s="193">
        <v>42835</v>
      </c>
      <c r="B218" s="7">
        <f>EXP(-'Yield curve'!B211*$B$9/100)</f>
        <v>0.91447970852291072</v>
      </c>
      <c r="C218" s="7">
        <f>EXP(-'Yield curve'!C211*$C$9/100)</f>
        <v>0.84383356643412422</v>
      </c>
      <c r="D218" s="7">
        <f>EXP(-'Yield curve'!D211*$D$9/100)</f>
        <v>0.78121881150656325</v>
      </c>
      <c r="E218" s="7">
        <f>EXP(-'Yield curve'!E211*$E$9/100)</f>
        <v>0.72281642239342503</v>
      </c>
      <c r="F218" s="7">
        <f>EXP(-'Yield curve'!F211*$F$9/100)</f>
        <v>0.67032004603563933</v>
      </c>
      <c r="G218" s="7">
        <f>EXP(-'Yield curve'!G211*$G$9/100)</f>
        <v>0.6195263775786134</v>
      </c>
      <c r="H218" s="7">
        <f>EXP(-'Yield curve'!H211*$H$9/100)</f>
        <v>0.57281069045844912</v>
      </c>
      <c r="I218" s="7">
        <f>EXP(-'Yield curve'!I211*$I$9/100)</f>
        <v>0.52813676721592917</v>
      </c>
      <c r="J218" s="7">
        <f>EXP(-'Yield curve'!J211*$J$9/100)</f>
        <v>0.48675225595997168</v>
      </c>
      <c r="K218" s="60">
        <f>EXP(-'Yield curve'!K211*$K$9/100)</f>
        <v>0.44843120424810956</v>
      </c>
      <c r="L218" s="60">
        <f t="shared" si="2"/>
        <v>67.902260901049033</v>
      </c>
      <c r="M218" s="60">
        <f t="shared" si="3"/>
        <v>8.2537911482579585</v>
      </c>
      <c r="N218" s="60">
        <f>M218*(Bonds!AE208/100)*(1/(1+(Bonds!K208/100)))</f>
        <v>3.0563936857092321E-3</v>
      </c>
      <c r="O218" s="60">
        <f>-M218*Bonds!$AS$8</f>
        <v>-1.2923584792900973</v>
      </c>
      <c r="P218" s="60">
        <f t="shared" si="4"/>
        <v>-4.0867963479882539</v>
      </c>
    </row>
    <row r="219" spans="1:16">
      <c r="A219" s="193">
        <v>42832</v>
      </c>
      <c r="B219" s="7">
        <f>EXP(-'Yield curve'!B212*$B$9/100)</f>
        <v>0.91521158500128696</v>
      </c>
      <c r="C219" s="7">
        <f>EXP(-'Yield curve'!C212*$C$9/100)</f>
        <v>0.84501576077007545</v>
      </c>
      <c r="D219" s="7">
        <f>EXP(-'Yield curve'!D212*$D$9/100)</f>
        <v>0.78262627170143628</v>
      </c>
      <c r="E219" s="7">
        <f>EXP(-'Yield curve'!E212*$E$9/100)</f>
        <v>0.72440836902189676</v>
      </c>
      <c r="F219" s="7">
        <f>EXP(-'Yield curve'!F212*$F$9/100)</f>
        <v>0.67199794264758894</v>
      </c>
      <c r="G219" s="7">
        <f>EXP(-'Yield curve'!G212*$G$9/100)</f>
        <v>0.62138774737000924</v>
      </c>
      <c r="H219" s="7">
        <f>EXP(-'Yield curve'!H212*$H$9/100)</f>
        <v>0.57481904043732657</v>
      </c>
      <c r="I219" s="7">
        <f>EXP(-'Yield curve'!I212*$I$9/100)</f>
        <v>0.53011216292447294</v>
      </c>
      <c r="J219" s="7">
        <f>EXP(-'Yield curve'!J212*$J$9/100)</f>
        <v>0.48865429632609392</v>
      </c>
      <c r="K219" s="60">
        <f>EXP(-'Yield curve'!K212*$K$9/100)</f>
        <v>0.45022852130278918</v>
      </c>
      <c r="L219" s="60">
        <f t="shared" si="2"/>
        <v>68.138468071539336</v>
      </c>
      <c r="M219" s="60">
        <f t="shared" si="3"/>
        <v>8.2566001766836994</v>
      </c>
      <c r="N219" s="60">
        <f>M219*(Bonds!AE209/100)*(1/(1+(Bonds!K209/100)))</f>
        <v>4.5878496999539366E-3</v>
      </c>
      <c r="O219" s="60">
        <f>-M219*Bonds!$AS$8</f>
        <v>-1.2927983101071563</v>
      </c>
      <c r="P219" s="60">
        <f t="shared" si="4"/>
        <v>-4.0881872151552932</v>
      </c>
    </row>
    <row r="220" spans="1:16">
      <c r="A220" s="193">
        <v>42831</v>
      </c>
      <c r="B220" s="7">
        <f>EXP(-'Yield curve'!B213*$B$9/100)</f>
        <v>0.91512006841869231</v>
      </c>
      <c r="C220" s="7">
        <f>EXP(-'Yield curve'!C213*$C$9/100)</f>
        <v>0.84603038833778488</v>
      </c>
      <c r="D220" s="7">
        <f>EXP(-'Yield curve'!D213*$D$9/100)</f>
        <v>0.78450683052143555</v>
      </c>
      <c r="E220" s="7">
        <f>EXP(-'Yield curve'!E213*$E$9/100)</f>
        <v>0.72687554930633824</v>
      </c>
      <c r="F220" s="7">
        <f>EXP(-'Yield curve'!F213*$F$9/100)</f>
        <v>0.67502874758613318</v>
      </c>
      <c r="G220" s="7">
        <f>EXP(-'Yield curve'!G213*$G$9/100)</f>
        <v>0.62437757841141128</v>
      </c>
      <c r="H220" s="7">
        <f>EXP(-'Yield curve'!H213*$H$9/100)</f>
        <v>0.5776425657230182</v>
      </c>
      <c r="I220" s="7">
        <f>EXP(-'Yield curve'!I213*$I$9/100)</f>
        <v>0.53294698058760726</v>
      </c>
      <c r="J220" s="7">
        <f>EXP(-'Yield curve'!J213*$J$9/100)</f>
        <v>0.4914475791082728</v>
      </c>
      <c r="K220" s="60">
        <f>EXP(-'Yield curve'!K213*$K$9/100)</f>
        <v>0.45293801277655771</v>
      </c>
      <c r="L220" s="60">
        <f t="shared" si="2"/>
        <v>68.48800133037615</v>
      </c>
      <c r="M220" s="60">
        <f t="shared" si="3"/>
        <v>8.2614448354379793</v>
      </c>
      <c r="N220" s="60">
        <f>M220*(Bonds!AE210/100)*(1/(1+(Bonds!K210/100)))</f>
        <v>-3.8275782224971976E-3</v>
      </c>
      <c r="O220" s="60">
        <f>-M220*Bonds!$AS$8</f>
        <v>-1.2935568749542548</v>
      </c>
      <c r="P220" s="60">
        <f t="shared" si="4"/>
        <v>-4.0905860078250615</v>
      </c>
    </row>
    <row r="221" spans="1:16">
      <c r="A221" s="193">
        <v>42830</v>
      </c>
      <c r="B221" s="7">
        <f>EXP(-'Yield curve'!B214*$B$9/100)</f>
        <v>0.91502856098729823</v>
      </c>
      <c r="C221" s="7">
        <f>EXP(-'Yield curve'!C214*$C$9/100)</f>
        <v>0.84569204385585739</v>
      </c>
      <c r="D221" s="7">
        <f>EXP(-'Yield curve'!D214*$D$9/100)</f>
        <v>0.78450683052143555</v>
      </c>
      <c r="E221" s="7">
        <f>EXP(-'Yield curve'!E214*$E$9/100)</f>
        <v>0.72658485722890709</v>
      </c>
      <c r="F221" s="7">
        <f>EXP(-'Yield curve'!F214*$F$9/100)</f>
        <v>0.6743540562404442</v>
      </c>
      <c r="G221" s="7">
        <f>EXP(-'Yield curve'!G214*$G$9/100)</f>
        <v>0.6232547096553257</v>
      </c>
      <c r="H221" s="7">
        <f>EXP(-'Yield curve'!H214*$H$9/100)</f>
        <v>0.57602742878592827</v>
      </c>
      <c r="I221" s="7">
        <f>EXP(-'Yield curve'!I214*$I$9/100)</f>
        <v>0.53110262977672518</v>
      </c>
      <c r="J221" s="7">
        <f>EXP(-'Yield curve'!J214*$J$9/100)</f>
        <v>0.48938782778163764</v>
      </c>
      <c r="K221" s="60">
        <f>EXP(-'Yield curve'!K214*$K$9/100)</f>
        <v>0.45067897501340948</v>
      </c>
      <c r="L221" s="60">
        <f t="shared" si="2"/>
        <v>68.226060220805351</v>
      </c>
      <c r="M221" s="60">
        <f t="shared" si="3"/>
        <v>8.2559874981661494</v>
      </c>
      <c r="N221" s="60">
        <f>M221*(Bonds!AE211/100)*(1/(1+(Bonds!K211/100)))</f>
        <v>-7.6465569122596171E-4</v>
      </c>
      <c r="O221" s="60">
        <f>-M221*Bonds!$AS$8</f>
        <v>-1.2927023783997733</v>
      </c>
      <c r="P221" s="60">
        <f t="shared" si="4"/>
        <v>-4.0878838524601342</v>
      </c>
    </row>
    <row r="222" spans="1:16">
      <c r="A222" s="193">
        <v>42829</v>
      </c>
      <c r="B222" s="7">
        <f>EXP(-'Yield curve'!B215*$B$9/100)</f>
        <v>0.91484557357445195</v>
      </c>
      <c r="C222" s="7">
        <f>EXP(-'Yield curve'!C215*$C$9/100)</f>
        <v>0.84501576077007545</v>
      </c>
      <c r="D222" s="7">
        <f>EXP(-'Yield curve'!D215*$D$9/100)</f>
        <v>0.78262627170143628</v>
      </c>
      <c r="E222" s="7">
        <f>EXP(-'Yield curve'!E215*$E$9/100)</f>
        <v>0.72440836902189676</v>
      </c>
      <c r="F222" s="7">
        <f>EXP(-'Yield curve'!F215*$F$9/100)</f>
        <v>0.67199794264758894</v>
      </c>
      <c r="G222" s="7">
        <f>EXP(-'Yield curve'!G215*$G$9/100)</f>
        <v>0.62120135900545081</v>
      </c>
      <c r="H222" s="7">
        <f>EXP(-'Yield curve'!H215*$H$9/100)</f>
        <v>0.57441680790683058</v>
      </c>
      <c r="I222" s="7">
        <f>EXP(-'Yield curve'!I215*$I$9/100)</f>
        <v>0.52982951181790816</v>
      </c>
      <c r="J222" s="7">
        <f>EXP(-'Yield curve'!J215*$J$9/100)</f>
        <v>0.48850772202444065</v>
      </c>
      <c r="K222" s="60">
        <f>EXP(-'Yield curve'!K215*$K$9/100)</f>
        <v>0.45022852130278918</v>
      </c>
      <c r="L222" s="60">
        <f t="shared" si="2"/>
        <v>68.13362456948397</v>
      </c>
      <c r="M222" s="60">
        <f t="shared" si="3"/>
        <v>8.2567823135635692</v>
      </c>
      <c r="N222" s="60">
        <f>M222*(Bonds!AE212/100)*(1/(1+(Bonds!K212/100)))</f>
        <v>-2.2939754529255588E-3</v>
      </c>
      <c r="O222" s="60">
        <f>-M222*Bonds!$AS$8</f>
        <v>-1.2928268286554043</v>
      </c>
      <c r="P222" s="60">
        <f t="shared" si="4"/>
        <v>-4.0882773987233181</v>
      </c>
    </row>
    <row r="223" spans="1:16">
      <c r="A223" s="193">
        <v>42828</v>
      </c>
      <c r="B223" s="7">
        <f>EXP(-'Yield curve'!B216*$B$9/100)</f>
        <v>0.91521158500128696</v>
      </c>
      <c r="C223" s="7">
        <f>EXP(-'Yield curve'!C216*$C$9/100)</f>
        <v>0.84552292235979953</v>
      </c>
      <c r="D223" s="7">
        <f>EXP(-'Yield curve'!D216*$D$9/100)</f>
        <v>0.7835659869438576</v>
      </c>
      <c r="E223" s="7">
        <f>EXP(-'Yield curve'!E216*$E$9/100)</f>
        <v>0.72513313971586812</v>
      </c>
      <c r="F223" s="7">
        <f>EXP(-'Yield curve'!F216*$F$9/100)</f>
        <v>0.67233402563265721</v>
      </c>
      <c r="G223" s="7">
        <f>EXP(-'Yield curve'!G216*$G$9/100)</f>
        <v>0.62120135900545081</v>
      </c>
      <c r="H223" s="7">
        <f>EXP(-'Yield curve'!H216*$H$9/100)</f>
        <v>0.57401485684058207</v>
      </c>
      <c r="I223" s="7">
        <f>EXP(-'Yield curve'!I216*$I$9/100)</f>
        <v>0.52912354321913813</v>
      </c>
      <c r="J223" s="7">
        <f>EXP(-'Yield curve'!J216*$J$9/100)</f>
        <v>0.48748293221410044</v>
      </c>
      <c r="K223" s="60">
        <f>EXP(-'Yield curve'!K216*$K$9/100)</f>
        <v>0.44887985974271699</v>
      </c>
      <c r="L223" s="60">
        <f t="shared" si="2"/>
        <v>67.9966317116358</v>
      </c>
      <c r="M223" s="60">
        <f t="shared" si="3"/>
        <v>8.2524304231941006</v>
      </c>
      <c r="N223" s="60">
        <f>M223*(Bonds!AE213/100)*(1/(1+(Bonds!K213/100)))</f>
        <v>2.292129550002942E-3</v>
      </c>
      <c r="O223" s="60">
        <f>-M223*Bonds!$AS$8</f>
        <v>-1.2921454202796774</v>
      </c>
      <c r="P223" s="60">
        <f t="shared" si="4"/>
        <v>-4.0861225962393055</v>
      </c>
    </row>
    <row r="224" spans="1:16">
      <c r="A224" s="193">
        <v>42825</v>
      </c>
      <c r="B224" s="7">
        <f>EXP(-'Yield curve'!B217*$B$9/100)</f>
        <v>0.91466262275542887</v>
      </c>
      <c r="C224" s="7">
        <f>EXP(-'Yield curve'!C217*$C$9/100)</f>
        <v>0.84535383468465874</v>
      </c>
      <c r="D224" s="7">
        <f>EXP(-'Yield curve'!D217*$D$9/100)</f>
        <v>0.78309598836536476</v>
      </c>
      <c r="E224" s="7">
        <f>EXP(-'Yield curve'!E217*$E$9/100)</f>
        <v>0.72484314446289899</v>
      </c>
      <c r="F224" s="7">
        <f>EXP(-'Yield curve'!F217*$F$9/100)</f>
        <v>0.67233402563265721</v>
      </c>
      <c r="G224" s="7">
        <f>EXP(-'Yield curve'!G217*$G$9/100)</f>
        <v>0.62157419165946526</v>
      </c>
      <c r="H224" s="7">
        <f>EXP(-'Yield curve'!H217*$H$9/100)</f>
        <v>0.57481904043732657</v>
      </c>
      <c r="I224" s="7">
        <f>EXP(-'Yield curve'!I217*$I$9/100)</f>
        <v>0.53011216292447294</v>
      </c>
      <c r="J224" s="7">
        <f>EXP(-'Yield curve'!J217*$J$9/100)</f>
        <v>0.48865429632609392</v>
      </c>
      <c r="K224" s="60">
        <f>EXP(-'Yield curve'!K217*$K$9/100)</f>
        <v>0.45022852130278918</v>
      </c>
      <c r="L224" s="60">
        <f t="shared" si="2"/>
        <v>68.142724530207971</v>
      </c>
      <c r="M224" s="60">
        <f t="shared" si="3"/>
        <v>8.2563964415896418</v>
      </c>
      <c r="N224" s="60">
        <f>M224*(Bonds!AE214/100)*(1/(1+(Bonds!K214/100)))</f>
        <v>3.0584909952175027E-3</v>
      </c>
      <c r="O224" s="60">
        <f>-M224*Bonds!$AS$8</f>
        <v>-1.292766409763229</v>
      </c>
      <c r="P224" s="60">
        <f t="shared" si="4"/>
        <v>-4.0880863374103402</v>
      </c>
    </row>
    <row r="225" spans="1:16">
      <c r="A225" s="193">
        <v>42824</v>
      </c>
      <c r="B225" s="7">
        <f>EXP(-'Yield curve'!B218*$B$9/100)</f>
        <v>0.91466262275542887</v>
      </c>
      <c r="C225" s="7">
        <f>EXP(-'Yield curve'!C218*$C$9/100)</f>
        <v>0.84586119917959712</v>
      </c>
      <c r="D225" s="7">
        <f>EXP(-'Yield curve'!D218*$D$9/100)</f>
        <v>0.78450683052143555</v>
      </c>
      <c r="E225" s="7">
        <f>EXP(-'Yield curve'!E218*$E$9/100)</f>
        <v>0.72658485722890709</v>
      </c>
      <c r="F225" s="7">
        <f>EXP(-'Yield curve'!F218*$F$9/100)</f>
        <v>0.6743540562404442</v>
      </c>
      <c r="G225" s="7">
        <f>EXP(-'Yield curve'!G218*$G$9/100)</f>
        <v>0.62344171411748917</v>
      </c>
      <c r="H225" s="7">
        <f>EXP(-'Yield curve'!H218*$H$9/100)</f>
        <v>0.57643078914573376</v>
      </c>
      <c r="I225" s="7">
        <f>EXP(-'Yield curve'!I218*$I$9/100)</f>
        <v>0.53181123891754223</v>
      </c>
      <c r="J225" s="7">
        <f>EXP(-'Yield curve'!J218*$J$9/100)</f>
        <v>0.49041662207590614</v>
      </c>
      <c r="K225" s="60">
        <f>EXP(-'Yield curve'!K218*$K$9/100)</f>
        <v>0.45203304202341466</v>
      </c>
      <c r="L225" s="60">
        <f t="shared" si="2"/>
        <v>68.373664605062118</v>
      </c>
      <c r="M225" s="60">
        <f t="shared" si="3"/>
        <v>8.2596263291090555</v>
      </c>
      <c r="N225" s="60">
        <f>M225*(Bonds!AE215/100)*(1/(1+(Bonds!K215/100)))</f>
        <v>-5.3564373081121811E-3</v>
      </c>
      <c r="O225" s="60">
        <f>-M225*Bonds!$AS$8</f>
        <v>-1.2932721376703069</v>
      </c>
      <c r="P225" s="60">
        <f t="shared" si="4"/>
        <v>-4.0896855894730164</v>
      </c>
    </row>
    <row r="226" spans="1:16">
      <c r="A226" s="193">
        <v>42823</v>
      </c>
      <c r="B226" s="7">
        <f>EXP(-'Yield curve'!B219*$B$9/100)</f>
        <v>0.91402258295956351</v>
      </c>
      <c r="C226" s="7">
        <f>EXP(-'Yield curve'!C219*$C$9/100)</f>
        <v>0.84518478082367143</v>
      </c>
      <c r="D226" s="7">
        <f>EXP(-'Yield curve'!D219*$D$9/100)</f>
        <v>0.78380109200393644</v>
      </c>
      <c r="E226" s="7">
        <f>EXP(-'Yield curve'!E219*$E$9/100)</f>
        <v>0.725278180847441</v>
      </c>
      <c r="F226" s="7">
        <f>EXP(-'Yield curve'!F219*$F$9/100)</f>
        <v>0.67233402563265721</v>
      </c>
      <c r="G226" s="7">
        <f>EXP(-'Yield curve'!G219*$G$9/100)</f>
        <v>0.62101502654901519</v>
      </c>
      <c r="H226" s="7">
        <f>EXP(-'Yield curve'!H219*$H$9/100)</f>
        <v>0.57361318704162467</v>
      </c>
      <c r="I226" s="7">
        <f>EXP(-'Yield curve'!I219*$I$9/100)</f>
        <v>0.5288414192358375</v>
      </c>
      <c r="J226" s="7">
        <f>EXP(-'Yield curve'!J219*$J$9/100)</f>
        <v>0.4873367092689746</v>
      </c>
      <c r="K226" s="60">
        <f>EXP(-'Yield curve'!K219*$K$9/100)</f>
        <v>0.44887985974271699</v>
      </c>
      <c r="L226" s="60">
        <f t="shared" si="2"/>
        <v>67.989059998640727</v>
      </c>
      <c r="M226" s="60">
        <f t="shared" si="3"/>
        <v>8.2529333913155511</v>
      </c>
      <c r="N226" s="60">
        <f>M226*(Bonds!AE216/100)*(1/(1+(Bonds!K216/100)))</f>
        <v>-7.6408975014492862E-4</v>
      </c>
      <c r="O226" s="60">
        <f>-M226*Bonds!$AS$8</f>
        <v>-1.2922241738009252</v>
      </c>
      <c r="P226" s="60">
        <f t="shared" si="4"/>
        <v>-4.086371636740207</v>
      </c>
    </row>
    <row r="227" spans="1:16">
      <c r="A227" s="193">
        <v>42822</v>
      </c>
      <c r="B227" s="7">
        <f>EXP(-'Yield curve'!B220*$B$9/100)</f>
        <v>0.91420540575782594</v>
      </c>
      <c r="C227" s="7">
        <f>EXP(-'Yield curve'!C220*$C$9/100)</f>
        <v>0.84569204385585739</v>
      </c>
      <c r="D227" s="7">
        <f>EXP(-'Yield curve'!D220*$D$9/100)</f>
        <v>0.78380109200393644</v>
      </c>
      <c r="E227" s="7">
        <f>EXP(-'Yield curve'!E220*$E$9/100)</f>
        <v>0.72498812758962095</v>
      </c>
      <c r="F227" s="7">
        <f>EXP(-'Yield curve'!F220*$F$9/100)</f>
        <v>0.67166202766200978</v>
      </c>
      <c r="G227" s="7">
        <f>EXP(-'Yield curve'!G220*$G$9/100)</f>
        <v>0.6202702554691768</v>
      </c>
      <c r="H227" s="7">
        <f>EXP(-'Yield curve'!H220*$H$9/100)</f>
        <v>0.57281069045844912</v>
      </c>
      <c r="I227" s="7">
        <f>EXP(-'Yield curve'!I220*$I$9/100)</f>
        <v>0.52813676721592917</v>
      </c>
      <c r="J227" s="7">
        <f>EXP(-'Yield curve'!J220*$J$9/100)</f>
        <v>0.48675225595997168</v>
      </c>
      <c r="K227" s="60">
        <f>EXP(-'Yield curve'!K220*$K$9/100)</f>
        <v>0.44843120424810956</v>
      </c>
      <c r="L227" s="60">
        <f t="shared" si="2"/>
        <v>67.931744970584063</v>
      </c>
      <c r="M227" s="60">
        <f t="shared" si="3"/>
        <v>8.2518085385400077</v>
      </c>
      <c r="N227" s="60">
        <f>M227*(Bonds!AE217/100)*(1/(1+(Bonds!K217/100)))</f>
        <v>7.6391488044249504E-4</v>
      </c>
      <c r="O227" s="60">
        <f>-M227*Bonds!$AS$8</f>
        <v>-1.292048047097897</v>
      </c>
      <c r="P227" s="60">
        <f t="shared" si="4"/>
        <v>-4.0858146752018616</v>
      </c>
    </row>
    <row r="228" spans="1:16">
      <c r="A228" s="193">
        <v>42821</v>
      </c>
      <c r="B228" s="7">
        <f>EXP(-'Yield curve'!B221*$B$9/100)</f>
        <v>0.91447970852291072</v>
      </c>
      <c r="C228" s="7">
        <f>EXP(-'Yield curve'!C221*$C$9/100)</f>
        <v>0.84619961133718824</v>
      </c>
      <c r="D228" s="7">
        <f>EXP(-'Yield curve'!D221*$D$9/100)</f>
        <v>0.78403626760611411</v>
      </c>
      <c r="E228" s="7">
        <f>EXP(-'Yield curve'!E221*$E$9/100)</f>
        <v>0.72498812758962095</v>
      </c>
      <c r="F228" s="7">
        <f>EXP(-'Yield curve'!F221*$F$9/100)</f>
        <v>0.67132628059194099</v>
      </c>
      <c r="G228" s="7">
        <f>EXP(-'Yield curve'!G221*$G$9/100)</f>
        <v>0.61989820494221481</v>
      </c>
      <c r="H228" s="7">
        <f>EXP(-'Yield curve'!H221*$H$9/100)</f>
        <v>0.57240986328100751</v>
      </c>
      <c r="I228" s="7">
        <f>EXP(-'Yield curve'!I221*$I$9/100)</f>
        <v>0.52799594952119866</v>
      </c>
      <c r="J228" s="7">
        <f>EXP(-'Yield curve'!J221*$J$9/100)</f>
        <v>0.48689830354280172</v>
      </c>
      <c r="K228" s="60">
        <f>EXP(-'Yield curve'!K221*$K$9/100)</f>
        <v>0.44887985974271699</v>
      </c>
      <c r="L228" s="60">
        <f t="shared" si="2"/>
        <v>67.977878592643691</v>
      </c>
      <c r="M228" s="60">
        <f t="shared" si="3"/>
        <v>8.2528059762437724</v>
      </c>
      <c r="N228" s="60">
        <f>M228*(Bonds!AE218/100)*(1/(1+(Bonds!K218/100)))</f>
        <v>-3.0563118141816361E-3</v>
      </c>
      <c r="O228" s="60">
        <f>-M228*Bonds!$AS$8</f>
        <v>-1.2922042234598705</v>
      </c>
      <c r="P228" s="60">
        <f t="shared" si="4"/>
        <v>-4.0863085482223775</v>
      </c>
    </row>
    <row r="229" spans="1:16">
      <c r="A229" s="193">
        <v>42818</v>
      </c>
      <c r="B229" s="7">
        <f>EXP(-'Yield curve'!B222*$B$9/100)</f>
        <v>0.91466262275542887</v>
      </c>
      <c r="C229" s="7">
        <f>EXP(-'Yield curve'!C222*$C$9/100)</f>
        <v>0.84535383468465874</v>
      </c>
      <c r="D229" s="7">
        <f>EXP(-'Yield curve'!D222*$D$9/100)</f>
        <v>0.78286109480465094</v>
      </c>
      <c r="E229" s="7">
        <f>EXP(-'Yield curve'!E222*$E$9/100)</f>
        <v>0.72382907407555352</v>
      </c>
      <c r="F229" s="7">
        <f>EXP(-'Yield curve'!F222*$F$9/100)</f>
        <v>0.67032004603563933</v>
      </c>
      <c r="G229" s="7">
        <f>EXP(-'Yield curve'!G222*$G$9/100)</f>
        <v>0.61878339180614084</v>
      </c>
      <c r="H229" s="7">
        <f>EXP(-'Yield curve'!H222*$H$9/100)</f>
        <v>0.57120906384881487</v>
      </c>
      <c r="I229" s="7">
        <f>EXP(-'Yield curve'!I222*$I$9/100)</f>
        <v>0.52658983597379105</v>
      </c>
      <c r="J229" s="7">
        <f>EXP(-'Yield curve'!J222*$J$9/100)</f>
        <v>0.48529418738850022</v>
      </c>
      <c r="K229" s="60">
        <f>EXP(-'Yield curve'!K222*$K$9/100)</f>
        <v>0.44708792655935642</v>
      </c>
      <c r="L229" s="60">
        <f t="shared" si="2"/>
        <v>67.75976142869952</v>
      </c>
      <c r="M229" s="60">
        <f t="shared" si="3"/>
        <v>8.2491347839218232</v>
      </c>
      <c r="N229" s="60">
        <f>M229*(Bonds!AE219/100)*(1/(1+(Bonds!K219/100)))</f>
        <v>-2.2903659742494163E-3</v>
      </c>
      <c r="O229" s="60">
        <f>-M229*Bonds!$AS$8</f>
        <v>-1.2916293971235659</v>
      </c>
      <c r="P229" s="60">
        <f t="shared" si="4"/>
        <v>-4.0844907877406049</v>
      </c>
    </row>
    <row r="230" spans="1:16">
      <c r="A230" s="193">
        <v>42817</v>
      </c>
      <c r="B230" s="7">
        <f>EXP(-'Yield curve'!B223*$B$9/100)</f>
        <v>0.91393118527122819</v>
      </c>
      <c r="C230" s="7">
        <f>EXP(-'Yield curve'!C223*$C$9/100)</f>
        <v>0.84484677451710999</v>
      </c>
      <c r="D230" s="7">
        <f>EXP(-'Yield curve'!D223*$D$9/100)</f>
        <v>0.78262627170143628</v>
      </c>
      <c r="E230" s="7">
        <f>EXP(-'Yield curve'!E223*$E$9/100)</f>
        <v>0.72368432273635486</v>
      </c>
      <c r="F230" s="7">
        <f>EXP(-'Yield curve'!F223*$F$9/100)</f>
        <v>0.67032004603563933</v>
      </c>
      <c r="G230" s="7">
        <f>EXP(-'Yield curve'!G223*$G$9/100)</f>
        <v>0.6185977846310674</v>
      </c>
      <c r="H230" s="7">
        <f>EXP(-'Yield curve'!H223*$H$9/100)</f>
        <v>0.57080935741769301</v>
      </c>
      <c r="I230" s="7">
        <f>EXP(-'Yield curve'!I223*$I$9/100)</f>
        <v>0.52588818406438076</v>
      </c>
      <c r="J230" s="7">
        <f>EXP(-'Yield curve'!J223*$J$9/100)</f>
        <v>0.48427613892000904</v>
      </c>
      <c r="K230" s="60">
        <f>EXP(-'Yield curve'!K223*$K$9/100)</f>
        <v>0.44574867266496027</v>
      </c>
      <c r="L230" s="60">
        <f t="shared" si="2"/>
        <v>67.607417849355613</v>
      </c>
      <c r="M230" s="60">
        <f t="shared" si="3"/>
        <v>8.2460961822428658</v>
      </c>
      <c r="N230" s="60">
        <f>M230*(Bonds!AE220/100)*(1/(1+(Bonds!K220/100)))</f>
        <v>-7.6296226704688109E-4</v>
      </c>
      <c r="O230" s="60">
        <f>-M230*Bonds!$AS$8</f>
        <v>-1.2911536202866618</v>
      </c>
      <c r="P230" s="60">
        <f t="shared" si="4"/>
        <v>-4.0829862492780373</v>
      </c>
    </row>
    <row r="231" spans="1:16">
      <c r="A231" s="193">
        <v>42816</v>
      </c>
      <c r="B231" s="7">
        <f>EXP(-'Yield curve'!B224*$B$9/100)</f>
        <v>0.91402258295956351</v>
      </c>
      <c r="C231" s="7">
        <f>EXP(-'Yield curve'!C224*$C$9/100)</f>
        <v>0.84467782205801567</v>
      </c>
      <c r="D231" s="7">
        <f>EXP(-'Yield curve'!D224*$D$9/100)</f>
        <v>0.78239151903458648</v>
      </c>
      <c r="E231" s="7">
        <f>EXP(-'Yield curve'!E224*$E$9/100)</f>
        <v>0.72325024237984237</v>
      </c>
      <c r="F231" s="7">
        <f>EXP(-'Yield curve'!F224*$F$9/100)</f>
        <v>0.66965006103793456</v>
      </c>
      <c r="G231" s="7">
        <f>EXP(-'Yield curve'!G224*$G$9/100)</f>
        <v>0.61785591250181227</v>
      </c>
      <c r="H231" s="7">
        <f>EXP(-'Yield curve'!H224*$H$9/100)</f>
        <v>0.57001078344951972</v>
      </c>
      <c r="I231" s="7">
        <f>EXP(-'Yield curve'!I224*$I$9/100)</f>
        <v>0.52518746706743624</v>
      </c>
      <c r="J231" s="7">
        <f>EXP(-'Yield curve'!J224*$J$9/100)</f>
        <v>0.48369535609269537</v>
      </c>
      <c r="K231" s="60">
        <f>EXP(-'Yield curve'!K224*$K$9/100)</f>
        <v>0.44530314679235872</v>
      </c>
      <c r="L231" s="60">
        <f t="shared" si="2"/>
        <v>67.546471806044053</v>
      </c>
      <c r="M231" s="60">
        <f t="shared" si="3"/>
        <v>8.2453153717234553</v>
      </c>
      <c r="N231" s="60">
        <f>M231*(Bonds!AE221/100)*(1/(1+(Bonds!K221/100)))</f>
        <v>5.3397361089892147E-3</v>
      </c>
      <c r="O231" s="60">
        <f>-M231*Bonds!$AS$8</f>
        <v>-1.2910313628806585</v>
      </c>
      <c r="P231" s="60">
        <f t="shared" si="4"/>
        <v>-4.0825996374142424</v>
      </c>
    </row>
    <row r="232" spans="1:16">
      <c r="A232" s="193">
        <v>42815</v>
      </c>
      <c r="B232" s="7">
        <f>EXP(-'Yield curve'!B225*$B$9/100)</f>
        <v>0.91411398978812475</v>
      </c>
      <c r="C232" s="7">
        <f>EXP(-'Yield curve'!C225*$C$9/100)</f>
        <v>0.84434001849440921</v>
      </c>
      <c r="D232" s="7">
        <f>EXP(-'Yield curve'!D225*$D$9/100)</f>
        <v>0.78239151903458648</v>
      </c>
      <c r="E232" s="7">
        <f>EXP(-'Yield curve'!E225*$E$9/100)</f>
        <v>0.72397385436791528</v>
      </c>
      <c r="F232" s="7">
        <f>EXP(-'Yield curve'!F225*$F$9/100)</f>
        <v>0.67132628059194099</v>
      </c>
      <c r="G232" s="7">
        <f>EXP(-'Yield curve'!G225*$G$9/100)</f>
        <v>0.62008420230190653</v>
      </c>
      <c r="H232" s="7">
        <f>EXP(-'Yield curve'!H225*$H$9/100)</f>
        <v>0.57281069045844912</v>
      </c>
      <c r="I232" s="7">
        <f>EXP(-'Yield curve'!I225*$I$9/100)</f>
        <v>0.52813676721592917</v>
      </c>
      <c r="J232" s="7">
        <f>EXP(-'Yield curve'!J225*$J$9/100)</f>
        <v>0.48675225595997168</v>
      </c>
      <c r="K232" s="60">
        <f>EXP(-'Yield curve'!K225*$K$9/100)</f>
        <v>0.44843120424810956</v>
      </c>
      <c r="L232" s="60">
        <f t="shared" si="2"/>
        <v>67.91638316342565</v>
      </c>
      <c r="M232" s="60">
        <f t="shared" si="3"/>
        <v>8.2529598885219997</v>
      </c>
      <c r="N232" s="60">
        <f>M232*(Bonds!AE222/100)*(1/(1+(Bonds!K222/100)))</f>
        <v>7.640214671840236E-4</v>
      </c>
      <c r="O232" s="60">
        <f>-M232*Bonds!$AS$8</f>
        <v>-1.2922283226688596</v>
      </c>
      <c r="P232" s="60">
        <f t="shared" si="4"/>
        <v>-4.086384756612591</v>
      </c>
    </row>
    <row r="233" spans="1:16">
      <c r="A233" s="193">
        <v>42814</v>
      </c>
      <c r="B233" s="7">
        <f>EXP(-'Yield curve'!B226*$B$9/100)</f>
        <v>0.91429683086958102</v>
      </c>
      <c r="C233" s="7">
        <f>EXP(-'Yield curve'!C226*$C$9/100)</f>
        <v>0.84535383468465874</v>
      </c>
      <c r="D233" s="7">
        <f>EXP(-'Yield curve'!D226*$D$9/100)</f>
        <v>0.7835659869438576</v>
      </c>
      <c r="E233" s="7">
        <f>EXP(-'Yield curve'!E226*$E$9/100)</f>
        <v>0.72513313971586812</v>
      </c>
      <c r="F233" s="7">
        <f>EXP(-'Yield curve'!F226*$F$9/100)</f>
        <v>0.67233402563265721</v>
      </c>
      <c r="G233" s="7">
        <f>EXP(-'Yield curve'!G226*$G$9/100)</f>
        <v>0.62101502654901519</v>
      </c>
      <c r="H233" s="7">
        <f>EXP(-'Yield curve'!H226*$H$9/100)</f>
        <v>0.57361318704162467</v>
      </c>
      <c r="I233" s="7">
        <f>EXP(-'Yield curve'!I226*$I$9/100)</f>
        <v>0.5288414192358375</v>
      </c>
      <c r="J233" s="7">
        <f>EXP(-'Yield curve'!J226*$J$9/100)</f>
        <v>0.4873367092689746</v>
      </c>
      <c r="K233" s="60">
        <f>EXP(-'Yield curve'!K226*$K$9/100)</f>
        <v>0.44887985974271699</v>
      </c>
      <c r="L233" s="60">
        <f t="shared" si="2"/>
        <v>67.989281043168475</v>
      </c>
      <c r="M233" s="60">
        <f t="shared" si="3"/>
        <v>8.2528719080940682</v>
      </c>
      <c r="N233" s="60">
        <f>M233*(Bonds!AE223/100)*(1/(1+(Bonds!K223/100)))</f>
        <v>-7.640840577811213E-4</v>
      </c>
      <c r="O233" s="60">
        <f>-M233*Bonds!$AS$8</f>
        <v>-1.2922145469081205</v>
      </c>
      <c r="P233" s="60">
        <f t="shared" si="4"/>
        <v>-4.0863411938321539</v>
      </c>
    </row>
    <row r="234" spans="1:16">
      <c r="A234" s="193">
        <v>42811</v>
      </c>
      <c r="B234" s="7">
        <f>EXP(-'Yield curve'!B227*$B$9/100)</f>
        <v>0.91411398978812475</v>
      </c>
      <c r="C234" s="7">
        <f>EXP(-'Yield curve'!C227*$C$9/100)</f>
        <v>0.84467782205801567</v>
      </c>
      <c r="D234" s="7">
        <f>EXP(-'Yield curve'!D227*$D$9/100)</f>
        <v>0.78309598836536476</v>
      </c>
      <c r="E234" s="7">
        <f>EXP(-'Yield curve'!E227*$E$9/100)</f>
        <v>0.7246981903299029</v>
      </c>
      <c r="F234" s="7">
        <f>EXP(-'Yield curve'!F227*$F$9/100)</f>
        <v>0.67199794264758894</v>
      </c>
      <c r="G234" s="7">
        <f>EXP(-'Yield curve'!G227*$G$9/100)</f>
        <v>0.62082874998393223</v>
      </c>
      <c r="H234" s="7">
        <f>EXP(-'Yield curve'!H227*$H$9/100)</f>
        <v>0.57361318704162467</v>
      </c>
      <c r="I234" s="7">
        <f>EXP(-'Yield curve'!I227*$I$9/100)</f>
        <v>0.52870041365895382</v>
      </c>
      <c r="J234" s="7">
        <f>EXP(-'Yield curve'!J227*$J$9/100)</f>
        <v>0.48704439494647944</v>
      </c>
      <c r="K234" s="60">
        <f>EXP(-'Yield curve'!K227*$K$9/100)</f>
        <v>0.44843120424810956</v>
      </c>
      <c r="L234" s="60">
        <f t="shared" si="2"/>
        <v>67.933327015549295</v>
      </c>
      <c r="M234" s="60">
        <f t="shared" si="3"/>
        <v>8.2522547936063262</v>
      </c>
      <c r="N234" s="60">
        <f>M234*(Bonds!AE224/100)*(1/(1+(Bonds!K224/100)))</f>
        <v>-2.2918685781170077E-3</v>
      </c>
      <c r="O234" s="60">
        <f>-M234*Bonds!$AS$8</f>
        <v>-1.2921179206273483</v>
      </c>
      <c r="P234" s="60">
        <f t="shared" si="4"/>
        <v>-4.0860356347030828</v>
      </c>
    </row>
    <row r="235" spans="1:16">
      <c r="A235" s="193">
        <v>42810</v>
      </c>
      <c r="B235" s="7">
        <f>EXP(-'Yield curve'!B228*$B$9/100)</f>
        <v>0.91420540575782594</v>
      </c>
      <c r="C235" s="7">
        <f>EXP(-'Yield curve'!C228*$C$9/100)</f>
        <v>0.84467782205801567</v>
      </c>
      <c r="D235" s="7">
        <f>EXP(-'Yield curve'!D228*$D$9/100)</f>
        <v>0.78262627170143628</v>
      </c>
      <c r="E235" s="7">
        <f>EXP(-'Yield curve'!E228*$E$9/100)</f>
        <v>0.72397385436791528</v>
      </c>
      <c r="F235" s="7">
        <f>EXP(-'Yield curve'!F228*$F$9/100)</f>
        <v>0.67099070135344585</v>
      </c>
      <c r="G235" s="7">
        <f>EXP(-'Yield curve'!G228*$G$9/100)</f>
        <v>0.61971226337336216</v>
      </c>
      <c r="H235" s="7">
        <f>EXP(-'Yield curve'!H228*$H$9/100)</f>
        <v>0.57240986328100751</v>
      </c>
      <c r="I235" s="7">
        <f>EXP(-'Yield curve'!I228*$I$9/100)</f>
        <v>0.52743305410596841</v>
      </c>
      <c r="J235" s="7">
        <f>EXP(-'Yield curve'!J228*$J$9/100)</f>
        <v>0.48573114876027224</v>
      </c>
      <c r="K235" s="60">
        <f>EXP(-'Yield curve'!K228*$K$9/100)</f>
        <v>0.44708792655935642</v>
      </c>
      <c r="L235" s="60">
        <f t="shared" si="2"/>
        <v>67.769761745550767</v>
      </c>
      <c r="M235" s="60">
        <f t="shared" si="3"/>
        <v>8.2492642180498361</v>
      </c>
      <c r="N235" s="60">
        <f>M235*(Bonds!AE225/100)*(1/(1+(Bonds!K225/100)))</f>
        <v>-6.1077384307634194E-3</v>
      </c>
      <c r="O235" s="60">
        <f>-M235*Bonds!$AS$8</f>
        <v>-1.2916496636035195</v>
      </c>
      <c r="P235" s="60">
        <f t="shared" si="4"/>
        <v>-4.0845548759774122</v>
      </c>
    </row>
    <row r="236" spans="1:16">
      <c r="A236" s="193">
        <v>42809</v>
      </c>
      <c r="B236" s="7">
        <f>EXP(-'Yield curve'!B229*$B$9/100)</f>
        <v>0.91365704703843775</v>
      </c>
      <c r="C236" s="7">
        <f>EXP(-'Yield curve'!C229*$C$9/100)</f>
        <v>0.8436648165963837</v>
      </c>
      <c r="D236" s="7">
        <f>EXP(-'Yield curve'!D229*$D$9/100)</f>
        <v>0.78098448101444262</v>
      </c>
      <c r="E236" s="7">
        <f>EXP(-'Yield curve'!E229*$E$9/100)</f>
        <v>0.72166084082937088</v>
      </c>
      <c r="F236" s="7">
        <f>EXP(-'Yield curve'!F229*$F$9/100)</f>
        <v>0.66797802679898954</v>
      </c>
      <c r="G236" s="7">
        <f>EXP(-'Yield curve'!G229*$G$9/100)</f>
        <v>0.61637483631414958</v>
      </c>
      <c r="H236" s="7">
        <f>EXP(-'Yield curve'!H229*$H$9/100)</f>
        <v>0.56881501679870317</v>
      </c>
      <c r="I236" s="7">
        <f>EXP(-'Yield curve'!I229*$I$9/100)</f>
        <v>0.52378883282972677</v>
      </c>
      <c r="J236" s="7">
        <f>EXP(-'Yield curve'!J229*$J$9/100)</f>
        <v>0.4821017922440986</v>
      </c>
      <c r="K236" s="60">
        <f>EXP(-'Yield curve'!K229*$K$9/100)</f>
        <v>0.44352549188520946</v>
      </c>
      <c r="L236" s="60">
        <f t="shared" si="2"/>
        <v>67.321478326744241</v>
      </c>
      <c r="M236" s="60">
        <f t="shared" si="3"/>
        <v>8.2422087098152943</v>
      </c>
      <c r="N236" s="60">
        <f>M236*(Bonds!AE226/100)*(1/(1+(Bonds!K226/100)))</f>
        <v>-3.8112497502150742E-3</v>
      </c>
      <c r="O236" s="60">
        <f>-M236*Bonds!$AS$8</f>
        <v>-1.290544929339128</v>
      </c>
      <c r="P236" s="60">
        <f t="shared" si="4"/>
        <v>-4.0810613994927047</v>
      </c>
    </row>
    <row r="237" spans="1:16">
      <c r="A237" s="193">
        <v>42808</v>
      </c>
      <c r="B237" s="7">
        <f>EXP(-'Yield curve'!B230*$B$9/100)</f>
        <v>0.91411398978812475</v>
      </c>
      <c r="C237" s="7">
        <f>EXP(-'Yield curve'!C230*$C$9/100)</f>
        <v>0.84400235002520752</v>
      </c>
      <c r="D237" s="7">
        <f>EXP(-'Yield curve'!D230*$D$9/100)</f>
        <v>0.77981388246132299</v>
      </c>
      <c r="E237" s="7">
        <f>EXP(-'Yield curve'!E230*$E$9/100)</f>
        <v>0.71964301674707543</v>
      </c>
      <c r="F237" s="7">
        <f>EXP(-'Yield curve'!F230*$F$9/100)</f>
        <v>0.66497887882240192</v>
      </c>
      <c r="G237" s="7">
        <f>EXP(-'Yield curve'!G230*$G$9/100)</f>
        <v>0.61305538278883964</v>
      </c>
      <c r="H237" s="7">
        <f>EXP(-'Yield curve'!H230*$H$9/100)</f>
        <v>0.5652427466590868</v>
      </c>
      <c r="I237" s="7">
        <f>EXP(-'Yield curve'!I230*$I$9/100)</f>
        <v>0.52058609309687487</v>
      </c>
      <c r="J237" s="7">
        <f>EXP(-'Yield curve'!J230*$J$9/100)</f>
        <v>0.47936162891278961</v>
      </c>
      <c r="K237" s="60">
        <f>EXP(-'Yield curve'!K230*$K$9/100)</f>
        <v>0.44131339926585622</v>
      </c>
      <c r="L237" s="60">
        <f t="shared" si="2"/>
        <v>67.028729716572158</v>
      </c>
      <c r="M237" s="60">
        <f t="shared" si="3"/>
        <v>8.2377493444717977</v>
      </c>
      <c r="N237" s="60">
        <f>M237*(Bonds!AE227/100)*(1/(1+(Bonds!K227/100)))</f>
        <v>1.5229708531099319E-3</v>
      </c>
      <c r="O237" s="60">
        <f>-M237*Bonds!$AS$8</f>
        <v>-1.2898466927941996</v>
      </c>
      <c r="P237" s="60">
        <f t="shared" si="4"/>
        <v>-4.078853381665164</v>
      </c>
    </row>
    <row r="238" spans="1:16">
      <c r="A238" s="193">
        <v>42807</v>
      </c>
      <c r="B238" s="7">
        <f>EXP(-'Yield curve'!B231*$B$9/100)</f>
        <v>0.91420540575782594</v>
      </c>
      <c r="C238" s="7">
        <f>EXP(-'Yield curve'!C231*$C$9/100)</f>
        <v>0.84400235002520752</v>
      </c>
      <c r="D238" s="7">
        <f>EXP(-'Yield curve'!D231*$D$9/100)</f>
        <v>0.78004786172119556</v>
      </c>
      <c r="E238" s="7">
        <f>EXP(-'Yield curve'!E231*$E$9/100)</f>
        <v>0.72021896150766029</v>
      </c>
      <c r="F238" s="7">
        <f>EXP(-'Yield curve'!F231*$F$9/100)</f>
        <v>0.665977095616065</v>
      </c>
      <c r="G238" s="7">
        <f>EXP(-'Yield curve'!G231*$G$9/100)</f>
        <v>0.61434415182656321</v>
      </c>
      <c r="H238" s="7">
        <f>EXP(-'Yield curve'!H231*$H$9/100)</f>
        <v>0.56682764417078246</v>
      </c>
      <c r="I238" s="7">
        <f>EXP(-'Yield curve'!I231*$I$9/100)</f>
        <v>0.52197617529764861</v>
      </c>
      <c r="J238" s="7">
        <f>EXP(-'Yield curve'!J231*$J$9/100)</f>
        <v>0.48051347848878384</v>
      </c>
      <c r="K238" s="60">
        <f>EXP(-'Yield curve'!K231*$K$9/100)</f>
        <v>0.44219690927989869</v>
      </c>
      <c r="L238" s="60">
        <f t="shared" si="2"/>
        <v>67.14577604591058</v>
      </c>
      <c r="M238" s="60">
        <f t="shared" si="3"/>
        <v>8.2395311840684684</v>
      </c>
      <c r="N238" s="60">
        <f>M238*(Bonds!AE228/100)*(1/(1+(Bonds!K228/100)))</f>
        <v>-1.5235819497167703E-3</v>
      </c>
      <c r="O238" s="60">
        <f>-M238*Bonds!$AS$8</f>
        <v>-1.2901256888906758</v>
      </c>
      <c r="P238" s="60">
        <f t="shared" si="4"/>
        <v>-4.0797356447883253</v>
      </c>
    </row>
    <row r="239" spans="1:16">
      <c r="A239" s="193">
        <v>42804</v>
      </c>
      <c r="B239" s="7">
        <f>EXP(-'Yield curve'!B232*$B$9/100)</f>
        <v>0.91365704703843775</v>
      </c>
      <c r="C239" s="7">
        <f>EXP(-'Yield curve'!C232*$C$9/100)</f>
        <v>0.8428215734716199</v>
      </c>
      <c r="D239" s="7">
        <f>EXP(-'Yield curve'!D232*$D$9/100)</f>
        <v>0.7793461344702759</v>
      </c>
      <c r="E239" s="7">
        <f>EXP(-'Yield curve'!E232*$E$9/100)</f>
        <v>0.71978695974424467</v>
      </c>
      <c r="F239" s="7">
        <f>EXP(-'Yield curve'!F232*$F$9/100)</f>
        <v>0.665977095616065</v>
      </c>
      <c r="G239" s="7">
        <f>EXP(-'Yield curve'!G232*$G$9/100)</f>
        <v>0.6141598762237378</v>
      </c>
      <c r="H239" s="7">
        <f>EXP(-'Yield curve'!H232*$H$9/100)</f>
        <v>0.56643100366023769</v>
      </c>
      <c r="I239" s="7">
        <f>EXP(-'Yield curve'!I232*$I$9/100)</f>
        <v>0.52141969755155804</v>
      </c>
      <c r="J239" s="7">
        <f>EXP(-'Yield curve'!J232*$J$9/100)</f>
        <v>0.47979324857852645</v>
      </c>
      <c r="K239" s="60">
        <f>EXP(-'Yield curve'!K232*$K$9/100)</f>
        <v>0.44131339926585622</v>
      </c>
      <c r="L239" s="60">
        <f t="shared" si="2"/>
        <v>67.037811051257592</v>
      </c>
      <c r="M239" s="60">
        <f t="shared" si="3"/>
        <v>8.2380348810988959</v>
      </c>
      <c r="N239" s="60">
        <f>M239*(Bonds!AE229/100)*(1/(1+(Bonds!K229/100)))</f>
        <v>-4.5690709268435738E-3</v>
      </c>
      <c r="O239" s="60">
        <f>-M239*Bonds!$AS$8</f>
        <v>-1.2898914014225802</v>
      </c>
      <c r="P239" s="60">
        <f t="shared" si="4"/>
        <v>-4.0789947627619085</v>
      </c>
    </row>
    <row r="240" spans="1:16">
      <c r="A240" s="193">
        <v>42803</v>
      </c>
      <c r="B240" s="7">
        <f>EXP(-'Yield curve'!B233*$B$9/100)</f>
        <v>0.91338299103478227</v>
      </c>
      <c r="C240" s="7">
        <f>EXP(-'Yield curve'!C233*$C$9/100)</f>
        <v>0.84231603220508311</v>
      </c>
      <c r="D240" s="7">
        <f>EXP(-'Yield curve'!D233*$D$9/100)</f>
        <v>0.77841148001374405</v>
      </c>
      <c r="E240" s="7">
        <f>EXP(-'Yield curve'!E233*$E$9/100)</f>
        <v>0.7182051690405703</v>
      </c>
      <c r="F240" s="7">
        <f>EXP(-'Yield curve'!F233*$F$9/100)</f>
        <v>0.6636502501363194</v>
      </c>
      <c r="G240" s="7">
        <f>EXP(-'Yield curve'!G233*$G$9/100)</f>
        <v>0.61158581405801637</v>
      </c>
      <c r="H240" s="7">
        <f>EXP(-'Yield curve'!H233*$H$9/100)</f>
        <v>0.56366228065342028</v>
      </c>
      <c r="I240" s="7">
        <f>EXP(-'Yield curve'!I233*$I$9/100)</f>
        <v>0.51864619507876875</v>
      </c>
      <c r="J240" s="7">
        <f>EXP(-'Yield curve'!J233*$J$9/100)</f>
        <v>0.47706620651497239</v>
      </c>
      <c r="K240" s="60">
        <f>EXP(-'Yield curve'!K233*$K$9/100)</f>
        <v>0.43867344664796781</v>
      </c>
      <c r="L240" s="60">
        <f t="shared" si="2"/>
        <v>66.706944193639544</v>
      </c>
      <c r="M240" s="60">
        <f t="shared" si="3"/>
        <v>8.2324989674735942</v>
      </c>
      <c r="N240" s="60">
        <f>M240*(Bonds!AE230/100)*(1/(1+(Bonds!K230/100)))</f>
        <v>7.605782490274776E-4</v>
      </c>
      <c r="O240" s="60">
        <f>-M240*Bonds!$AS$8</f>
        <v>-1.2890246015743934</v>
      </c>
      <c r="P240" s="60">
        <f t="shared" si="4"/>
        <v>-4.0762537009661504</v>
      </c>
    </row>
    <row r="241" spans="1:16">
      <c r="A241" s="193">
        <v>42801</v>
      </c>
      <c r="B241" s="7">
        <f>EXP(-'Yield curve'!B234*$B$9/100)</f>
        <v>0.91457116106631398</v>
      </c>
      <c r="C241" s="7">
        <f>EXP(-'Yield curve'!C234*$C$9/100)</f>
        <v>0.8428215734716199</v>
      </c>
      <c r="D241" s="7">
        <f>EXP(-'Yield curve'!D234*$D$9/100)</f>
        <v>0.77747794646987789</v>
      </c>
      <c r="E241" s="7">
        <f>EXP(-'Yield curve'!E234*$E$9/100)</f>
        <v>0.71677019415569898</v>
      </c>
      <c r="F241" s="7">
        <f>EXP(-'Yield curve'!F234*$F$9/100)</f>
        <v>0.66166228282784834</v>
      </c>
      <c r="G241" s="7">
        <f>EXP(-'Yield curve'!G234*$G$9/100)</f>
        <v>0.60993675958539828</v>
      </c>
      <c r="H241" s="7">
        <f>EXP(-'Yield curve'!H234*$H$9/100)</f>
        <v>0.56247983186982087</v>
      </c>
      <c r="I241" s="7">
        <f>EXP(-'Yield curve'!I234*$I$9/100)</f>
        <v>0.51795512763267482</v>
      </c>
      <c r="J241" s="7">
        <f>EXP(-'Yield curve'!J234*$J$9/100)</f>
        <v>0.47692310811885053</v>
      </c>
      <c r="K241" s="60">
        <f>EXP(-'Yield curve'!K234*$K$9/100)</f>
        <v>0.43911233950446965</v>
      </c>
      <c r="L241" s="60">
        <f t="shared" si="2"/>
        <v>66.730220086905973</v>
      </c>
      <c r="M241" s="60">
        <f t="shared" si="3"/>
        <v>8.2342701877307736</v>
      </c>
      <c r="N241" s="60">
        <f>M241*(Bonds!AE231/100)*(1/(1+(Bonds!K231/100)))</f>
        <v>-3.043248706543693E-3</v>
      </c>
      <c r="O241" s="60">
        <f>-M241*Bonds!$AS$8</f>
        <v>-1.2893019349206023</v>
      </c>
      <c r="P241" s="60">
        <f t="shared" si="4"/>
        <v>-4.0771307060112862</v>
      </c>
    </row>
    <row r="242" spans="1:16">
      <c r="A242" s="193">
        <v>42800</v>
      </c>
      <c r="B242" s="7">
        <f>EXP(-'Yield curve'!B235*$B$9/100)</f>
        <v>0.91429683086958102</v>
      </c>
      <c r="C242" s="7">
        <f>EXP(-'Yield curve'!C235*$C$9/100)</f>
        <v>0.84197917316849991</v>
      </c>
      <c r="D242" s="7">
        <f>EXP(-'Yield curve'!D235*$D$9/100)</f>
        <v>0.77631260377569544</v>
      </c>
      <c r="E242" s="7">
        <f>EXP(-'Yield curve'!E235*$E$9/100)</f>
        <v>0.71533808635255991</v>
      </c>
      <c r="F242" s="7">
        <f>EXP(-'Yield curve'!F235*$F$9/100)</f>
        <v>0.66001019309341014</v>
      </c>
      <c r="G242" s="7">
        <f>EXP(-'Yield curve'!G235*$G$9/100)</f>
        <v>0.60792728573421806</v>
      </c>
      <c r="H242" s="7">
        <f>EXP(-'Yield curve'!H235*$H$9/100)</f>
        <v>0.56012237070987048</v>
      </c>
      <c r="I242" s="7">
        <f>EXP(-'Yield curve'!I235*$I$9/100)</f>
        <v>0.51574989359946699</v>
      </c>
      <c r="J242" s="7">
        <f>EXP(-'Yield curve'!J235*$J$9/100)</f>
        <v>0.47492423164369668</v>
      </c>
      <c r="K242" s="60">
        <f>EXP(-'Yield curve'!K235*$K$9/100)</f>
        <v>0.43735939836598303</v>
      </c>
      <c r="L242" s="60">
        <f t="shared" si="2"/>
        <v>66.500010072193746</v>
      </c>
      <c r="M242" s="60">
        <f t="shared" si="3"/>
        <v>8.2310911707061294</v>
      </c>
      <c r="N242" s="60">
        <f>M242*(Bonds!AE232/100)*(1/(1+(Bonds!K232/100)))</f>
        <v>-7.6023747766749354E-4</v>
      </c>
      <c r="O242" s="60">
        <f>-M242*Bonds!$AS$8</f>
        <v>-1.2888041721914747</v>
      </c>
      <c r="P242" s="60">
        <f t="shared" si="4"/>
        <v>-4.0755566420529021</v>
      </c>
    </row>
    <row r="243" spans="1:16">
      <c r="A243" s="193">
        <v>42797</v>
      </c>
      <c r="B243" s="7">
        <f>EXP(-'Yield curve'!B236*$B$9/100)</f>
        <v>0.91320033270301726</v>
      </c>
      <c r="C243" s="7">
        <f>EXP(-'Yield curve'!C236*$C$9/100)</f>
        <v>0.84113761484462324</v>
      </c>
      <c r="D243" s="7">
        <f>EXP(-'Yield curve'!D236*$D$9/100)</f>
        <v>0.77654553249438907</v>
      </c>
      <c r="E243" s="7">
        <f>EXP(-'Yield curve'!E236*$E$9/100)</f>
        <v>0.71619700730568436</v>
      </c>
      <c r="F243" s="7">
        <f>EXP(-'Yield curve'!F236*$F$9/100)</f>
        <v>0.66166228282784834</v>
      </c>
      <c r="G243" s="7">
        <f>EXP(-'Yield curve'!G236*$G$9/100)</f>
        <v>0.60975380600193219</v>
      </c>
      <c r="H243" s="7">
        <f>EXP(-'Yield curve'!H236*$H$9/100)</f>
        <v>0.56208623376292133</v>
      </c>
      <c r="I243" s="7">
        <f>EXP(-'Yield curve'!I236*$I$9/100)</f>
        <v>0.51698917989280035</v>
      </c>
      <c r="J243" s="7">
        <f>EXP(-'Yield curve'!J236*$J$9/100)</f>
        <v>0.47535185585420614</v>
      </c>
      <c r="K243" s="60">
        <f>EXP(-'Yield curve'!K236*$K$9/100)</f>
        <v>0.4369222575744412</v>
      </c>
      <c r="L243" s="60">
        <f t="shared" si="2"/>
        <v>66.476687118860639</v>
      </c>
      <c r="M243" s="60">
        <f t="shared" si="3"/>
        <v>8.2297046387454262</v>
      </c>
      <c r="N243" s="60">
        <f>M243*(Bonds!AE233/100)*(1/(1+(Bonds!K233/100)))</f>
        <v>-2.2801176501881428E-3</v>
      </c>
      <c r="O243" s="60">
        <f>-M243*Bonds!$AS$8</f>
        <v>-1.2885870724001141</v>
      </c>
      <c r="P243" s="60">
        <f t="shared" si="4"/>
        <v>-4.0748701122326549</v>
      </c>
    </row>
    <row r="244" spans="1:16">
      <c r="A244" s="193">
        <v>42796</v>
      </c>
      <c r="B244" s="7">
        <f>EXP(-'Yield curve'!B237*$B$9/100)</f>
        <v>0.91301771089926576</v>
      </c>
      <c r="C244" s="7">
        <f>EXP(-'Yield curve'!C237*$C$9/100)</f>
        <v>0.84063308365021072</v>
      </c>
      <c r="D244" s="7">
        <f>EXP(-'Yield curve'!D237*$D$9/100)</f>
        <v>0.77538158737272833</v>
      </c>
      <c r="E244" s="7">
        <f>EXP(-'Yield curve'!E237*$E$9/100)</f>
        <v>0.7144801954864034</v>
      </c>
      <c r="F244" s="7">
        <f>EXP(-'Yield curve'!F237*$F$9/100)</f>
        <v>0.6593505127954391</v>
      </c>
      <c r="G244" s="7">
        <f>EXP(-'Yield curve'!G237*$G$9/100)</f>
        <v>0.60738039731376148</v>
      </c>
      <c r="H244" s="7">
        <f>EXP(-'Yield curve'!H237*$H$9/100)</f>
        <v>0.55973042224833958</v>
      </c>
      <c r="I244" s="7">
        <f>EXP(-'Yield curve'!I237*$I$9/100)</f>
        <v>0.51492535357762714</v>
      </c>
      <c r="J244" s="7">
        <f>EXP(-'Yield curve'!J237*$J$9/100)</f>
        <v>0.47364366576014527</v>
      </c>
      <c r="K244" s="60">
        <f>EXP(-'Yield curve'!K237*$K$9/100)</f>
        <v>0.43561345498720044</v>
      </c>
      <c r="L244" s="60">
        <f t="shared" si="2"/>
        <v>66.290892843038975</v>
      </c>
      <c r="M244" s="60">
        <f t="shared" si="3"/>
        <v>8.2278097115893694</v>
      </c>
      <c r="N244" s="60">
        <f>M244*(Bonds!AE234/100)*(1/(1+(Bonds!K234/100)))</f>
        <v>0</v>
      </c>
      <c r="O244" s="60">
        <f>-M244*Bonds!$AS$8</f>
        <v>-1.2882903693295154</v>
      </c>
      <c r="P244" s="60">
        <f t="shared" si="4"/>
        <v>-4.0739318547407972</v>
      </c>
    </row>
    <row r="245" spans="1:16">
      <c r="A245" s="193">
        <v>42795</v>
      </c>
      <c r="B245" s="7">
        <f>EXP(-'Yield curve'!B238*$B$9/100)</f>
        <v>0.9134743339009529</v>
      </c>
      <c r="C245" s="7">
        <f>EXP(-'Yield curve'!C238*$C$9/100)</f>
        <v>0.84214758584383975</v>
      </c>
      <c r="D245" s="7">
        <f>EXP(-'Yield curve'!D238*$D$9/100)</f>
        <v>0.77677853110218098</v>
      </c>
      <c r="E245" s="7">
        <f>EXP(-'Yield curve'!E238*$E$9/100)</f>
        <v>0.71548116827754593</v>
      </c>
      <c r="F245" s="7">
        <f>EXP(-'Yield curve'!F238*$F$9/100)</f>
        <v>0.65968027048438904</v>
      </c>
      <c r="G245" s="7">
        <f>EXP(-'Yield curve'!G238*$G$9/100)</f>
        <v>0.60738039731376148</v>
      </c>
      <c r="H245" s="7">
        <f>EXP(-'Yield curve'!H238*$H$9/100)</f>
        <v>0.55933874805472683</v>
      </c>
      <c r="I245" s="7">
        <f>EXP(-'Yield curve'!I238*$I$9/100)</f>
        <v>0.51465079994319618</v>
      </c>
      <c r="J245" s="7">
        <f>EXP(-'Yield curve'!J238*$J$9/100)</f>
        <v>0.47350159397225089</v>
      </c>
      <c r="K245" s="60">
        <f>EXP(-'Yield curve'!K238*$K$9/100)</f>
        <v>0.43561345498720044</v>
      </c>
      <c r="L245" s="60">
        <f t="shared" si="2"/>
        <v>66.304509592300207</v>
      </c>
      <c r="M245" s="60">
        <f t="shared" si="3"/>
        <v>8.2264954296571045</v>
      </c>
      <c r="N245" s="60">
        <f>M245*(Bonds!AE235/100)*(1/(1+(Bonds!K235/100)))</f>
        <v>-2.2785972014560791E-3</v>
      </c>
      <c r="O245" s="60">
        <f>-M245*Bonds!$AS$8</f>
        <v>-1.2880845822713223</v>
      </c>
      <c r="P245" s="60">
        <f t="shared" si="4"/>
        <v>-4.0732810989239212</v>
      </c>
    </row>
    <row r="246" spans="1:16">
      <c r="A246" s="193">
        <v>42794</v>
      </c>
      <c r="B246" s="7">
        <f>EXP(-'Yield curve'!B239*$B$9/100)</f>
        <v>0.91320033270301726</v>
      </c>
      <c r="C246" s="7">
        <f>EXP(-'Yield curve'!C239*$C$9/100)</f>
        <v>0.84164244884858619</v>
      </c>
      <c r="D246" s="7">
        <f>EXP(-'Yield curve'!D239*$D$9/100)</f>
        <v>0.77654553249438907</v>
      </c>
      <c r="E246" s="7">
        <f>EXP(-'Yield curve'!E239*$E$9/100)</f>
        <v>0.71533808635255991</v>
      </c>
      <c r="F246" s="7">
        <f>EXP(-'Yield curve'!F239*$F$9/100)</f>
        <v>0.65968027048438904</v>
      </c>
      <c r="G246" s="7">
        <f>EXP(-'Yield curve'!G239*$G$9/100)</f>
        <v>0.60719821052395218</v>
      </c>
      <c r="H246" s="7">
        <f>EXP(-'Yield curve'!H239*$H$9/100)</f>
        <v>0.55894734793711187</v>
      </c>
      <c r="I246" s="7">
        <f>EXP(-'Yield curve'!I239*$I$9/100)</f>
        <v>0.51396505614073196</v>
      </c>
      <c r="J246" s="7">
        <f>EXP(-'Yield curve'!J239*$J$9/100)</f>
        <v>0.47250828396545769</v>
      </c>
      <c r="K246" s="60">
        <f>EXP(-'Yield curve'!K239*$K$9/100)</f>
        <v>0.43430857292399505</v>
      </c>
      <c r="L246" s="60">
        <f t="shared" si="2"/>
        <v>66.15752679070917</v>
      </c>
      <c r="M246" s="60">
        <f t="shared" si="3"/>
        <v>8.2232569545670327</v>
      </c>
      <c r="N246" s="60">
        <f>M246*(Bonds!AE236/100)*(1/(1+(Bonds!K236/100)))</f>
        <v>3.795115818057573E-3</v>
      </c>
      <c r="O246" s="60">
        <f>-M246*Bonds!$AS$8</f>
        <v>-1.2875775097433837</v>
      </c>
      <c r="P246" s="60">
        <f t="shared" si="4"/>
        <v>-4.0716775947967365</v>
      </c>
    </row>
    <row r="247" spans="1:16">
      <c r="A247" s="193">
        <v>42793</v>
      </c>
      <c r="B247" s="7">
        <f>EXP(-'Yield curve'!B240*$B$9/100)</f>
        <v>0.91411398978812475</v>
      </c>
      <c r="C247" s="7">
        <f>EXP(-'Yield curve'!C240*$C$9/100)</f>
        <v>0.84349610050523594</v>
      </c>
      <c r="D247" s="7">
        <f>EXP(-'Yield curve'!D240*$D$9/100)</f>
        <v>0.77911236569700415</v>
      </c>
      <c r="E247" s="7">
        <f>EXP(-'Yield curve'!E240*$E$9/100)</f>
        <v>0.71834882443943948</v>
      </c>
      <c r="F247" s="7">
        <f>EXP(-'Yield curve'!F240*$F$9/100)</f>
        <v>0.66298693160072741</v>
      </c>
      <c r="G247" s="7">
        <f>EXP(-'Yield curve'!G240*$G$9/100)</f>
        <v>0.61048594976753667</v>
      </c>
      <c r="H247" s="7">
        <f>EXP(-'Yield curve'!H240*$H$9/100)</f>
        <v>0.56208623376292133</v>
      </c>
      <c r="I247" s="7">
        <f>EXP(-'Yield curve'!I240*$I$9/100)</f>
        <v>0.51685133449169918</v>
      </c>
      <c r="J247" s="7">
        <f>EXP(-'Yield curve'!J240*$J$9/100)</f>
        <v>0.47506673028691759</v>
      </c>
      <c r="K247" s="60">
        <f>EXP(-'Yield curve'!K240*$K$9/100)</f>
        <v>0.43648555370519337</v>
      </c>
      <c r="L247" s="60">
        <f t="shared" si="2"/>
        <v>66.465174419676146</v>
      </c>
      <c r="M247" s="60">
        <f t="shared" si="3"/>
        <v>8.2258719134259195</v>
      </c>
      <c r="N247" s="60">
        <f>M247*(Bonds!AE237/100)*(1/(1+(Bonds!K237/100)))</f>
        <v>-1.519230199173788E-3</v>
      </c>
      <c r="O247" s="60">
        <f>-M247*Bonds!$AS$8</f>
        <v>-1.2879869536211817</v>
      </c>
      <c r="P247" s="60">
        <f t="shared" si="4"/>
        <v>-4.0729723700245897</v>
      </c>
    </row>
    <row r="248" spans="1:16">
      <c r="A248" s="193">
        <v>42790</v>
      </c>
      <c r="B248" s="7">
        <f>EXP(-'Yield curve'!B241*$B$9/100)</f>
        <v>0.91502856098729823</v>
      </c>
      <c r="C248" s="7">
        <f>EXP(-'Yield curve'!C241*$C$9/100)</f>
        <v>0.84315876953572544</v>
      </c>
      <c r="D248" s="7">
        <f>EXP(-'Yield curve'!D241*$D$9/100)</f>
        <v>0.77701159962004129</v>
      </c>
      <c r="E248" s="7">
        <f>EXP(-'Yield curve'!E241*$E$9/100)</f>
        <v>0.71576741799098309</v>
      </c>
      <c r="F248" s="7">
        <f>EXP(-'Yield curve'!F241*$F$9/100)</f>
        <v>0.66001019309341014</v>
      </c>
      <c r="G248" s="7">
        <f>EXP(-'Yield curve'!G241*$G$9/100)</f>
        <v>0.60810969127940206</v>
      </c>
      <c r="H248" s="7">
        <f>EXP(-'Yield curve'!H241*$H$9/100)</f>
        <v>0.56051459363137401</v>
      </c>
      <c r="I248" s="7">
        <f>EXP(-'Yield curve'!I241*$I$9/100)</f>
        <v>0.51547490032760479</v>
      </c>
      <c r="J248" s="7">
        <f>EXP(-'Yield curve'!J241*$J$9/100)</f>
        <v>0.47392793723251486</v>
      </c>
      <c r="K248" s="60">
        <f>EXP(-'Yield curve'!K241*$K$9/100)</f>
        <v>0.43561345498720044</v>
      </c>
      <c r="L248" s="60">
        <f t="shared" si="2"/>
        <v>66.327505414119486</v>
      </c>
      <c r="M248" s="60">
        <f t="shared" si="3"/>
        <v>8.2252319935082951</v>
      </c>
      <c r="N248" s="60">
        <f>M248*(Bonds!AE238/100)*(1/(1+(Bonds!K238/100)))</f>
        <v>1.5188315009710741E-3</v>
      </c>
      <c r="O248" s="60">
        <f>-M248*Bonds!$AS$8</f>
        <v>-1.2878867565218424</v>
      </c>
      <c r="P248" s="60">
        <f t="shared" si="4"/>
        <v>-4.0726555189757354</v>
      </c>
    </row>
    <row r="249" spans="1:16">
      <c r="A249" s="193">
        <v>42788</v>
      </c>
      <c r="B249" s="7">
        <f>EXP(-'Yield curve'!B242*$B$9/100)</f>
        <v>0.91411398978812475</v>
      </c>
      <c r="C249" s="7">
        <f>EXP(-'Yield curve'!C242*$C$9/100)</f>
        <v>0.8428215734716199</v>
      </c>
      <c r="D249" s="7">
        <f>EXP(-'Yield curve'!D242*$D$9/100)</f>
        <v>0.77771122484382538</v>
      </c>
      <c r="E249" s="7">
        <f>EXP(-'Yield curve'!E242*$E$9/100)</f>
        <v>0.71677019415569898</v>
      </c>
      <c r="F249" s="7">
        <f>EXP(-'Yield curve'!F242*$F$9/100)</f>
        <v>0.6613315343804369</v>
      </c>
      <c r="G249" s="7">
        <f>EXP(-'Yield curve'!G242*$G$9/100)</f>
        <v>0.60902254028191383</v>
      </c>
      <c r="H249" s="7">
        <f>EXP(-'Yield curve'!H242*$H$9/100)</f>
        <v>0.56090709120503979</v>
      </c>
      <c r="I249" s="7">
        <f>EXP(-'Yield curve'!I242*$I$9/100)</f>
        <v>0.51602503357352458</v>
      </c>
      <c r="J249" s="7">
        <f>EXP(-'Yield curve'!J242*$J$9/100)</f>
        <v>0.47463936257397749</v>
      </c>
      <c r="K249" s="60">
        <f>EXP(-'Yield curve'!K242*$K$9/100)</f>
        <v>0.43648555370519337</v>
      </c>
      <c r="L249" s="60">
        <f t="shared" si="2"/>
        <v>66.432953713447091</v>
      </c>
      <c r="M249" s="60">
        <f t="shared" si="3"/>
        <v>8.2273519072068773</v>
      </c>
      <c r="N249" s="60">
        <f>M249*(Bonds!AE239/100)*(1/(1+(Bonds!K239/100)))</f>
        <v>-7.5975176906530279E-4</v>
      </c>
      <c r="O249" s="60">
        <f>-M249*Bonds!$AS$8</f>
        <v>-1.2882186874363173</v>
      </c>
      <c r="P249" s="60">
        <f t="shared" si="4"/>
        <v>-4.0737051766912984</v>
      </c>
    </row>
    <row r="250" spans="1:16">
      <c r="A250" s="193">
        <v>42787</v>
      </c>
      <c r="B250" s="7">
        <f>EXP(-'Yield curve'!B243*$B$9/100)</f>
        <v>0.91502856098729823</v>
      </c>
      <c r="C250" s="7">
        <f>EXP(-'Yield curve'!C243*$C$9/100)</f>
        <v>0.84383356643412422</v>
      </c>
      <c r="D250" s="7">
        <f>EXP(-'Yield curve'!D243*$D$9/100)</f>
        <v>0.77864503848976796</v>
      </c>
      <c r="E250" s="7">
        <f>EXP(-'Yield curve'!E243*$E$9/100)</f>
        <v>0.71734383973866223</v>
      </c>
      <c r="F250" s="7">
        <f>EXP(-'Yield curve'!F243*$F$9/100)</f>
        <v>0.6613315343804369</v>
      </c>
      <c r="G250" s="7">
        <f>EXP(-'Yield curve'!G243*$G$9/100)</f>
        <v>0.60883986092310327</v>
      </c>
      <c r="H250" s="7">
        <f>EXP(-'Yield curve'!H243*$H$9/100)</f>
        <v>0.56051459363137401</v>
      </c>
      <c r="I250" s="7">
        <f>EXP(-'Yield curve'!I243*$I$9/100)</f>
        <v>0.51561237863065112</v>
      </c>
      <c r="J250" s="7">
        <f>EXP(-'Yield curve'!J243*$J$9/100)</f>
        <v>0.474212379318947</v>
      </c>
      <c r="K250" s="60">
        <f>EXP(-'Yield curve'!K243*$K$9/100)</f>
        <v>0.43604928632153561</v>
      </c>
      <c r="L250" s="60">
        <f t="shared" si="2"/>
        <v>66.394867268149213</v>
      </c>
      <c r="M250" s="60">
        <f t="shared" si="3"/>
        <v>8.2251149588329788</v>
      </c>
      <c r="N250" s="60">
        <f>M250*(Bonds!AE240/100)*(1/(1+(Bonds!K240/100)))</f>
        <v>7.5947506545099403E-4</v>
      </c>
      <c r="O250" s="60">
        <f>-M250*Bonds!$AS$8</f>
        <v>-1.2878684315179383</v>
      </c>
      <c r="P250" s="60">
        <f t="shared" si="4"/>
        <v>-4.072597570225267</v>
      </c>
    </row>
    <row r="251" spans="1:16">
      <c r="A251" s="193">
        <v>42786</v>
      </c>
      <c r="B251" s="7">
        <f>EXP(-'Yield curve'!B244*$B$9/100)</f>
        <v>0.91530311073599757</v>
      </c>
      <c r="C251" s="7">
        <f>EXP(-'Yield curve'!C244*$C$9/100)</f>
        <v>0.84450890338603435</v>
      </c>
      <c r="D251" s="7">
        <f>EXP(-'Yield curve'!D244*$D$9/100)</f>
        <v>0.77957997338470042</v>
      </c>
      <c r="E251" s="7">
        <f>EXP(-'Yield curve'!E244*$E$9/100)</f>
        <v>0.71849250857226166</v>
      </c>
      <c r="F251" s="7">
        <f>EXP(-'Yield curve'!F244*$F$9/100)</f>
        <v>0.66265552099448299</v>
      </c>
      <c r="G251" s="7">
        <f>EXP(-'Yield curve'!G244*$G$9/100)</f>
        <v>0.61011976806317292</v>
      </c>
      <c r="H251" s="7">
        <f>EXP(-'Yield curve'!H244*$H$9/100)</f>
        <v>0.56169291107828756</v>
      </c>
      <c r="I251" s="7">
        <f>EXP(-'Yield curve'!I244*$I$9/100)</f>
        <v>0.51657575394131605</v>
      </c>
      <c r="J251" s="7">
        <f>EXP(-'Yield curve'!J244*$J$9/100)</f>
        <v>0.47492423164369668</v>
      </c>
      <c r="K251" s="60">
        <f>EXP(-'Yield curve'!K244*$K$9/100)</f>
        <v>0.43648555370519337</v>
      </c>
      <c r="L251" s="60">
        <f t="shared" si="2"/>
        <v>66.469739194787337</v>
      </c>
      <c r="M251" s="60">
        <f t="shared" si="3"/>
        <v>8.2250488753965243</v>
      </c>
      <c r="N251" s="60">
        <f>M251*(Bonds!AE241/100)*(1/(1+(Bonds!K241/100)))</f>
        <v>7.5953909644439451E-4</v>
      </c>
      <c r="O251" s="60">
        <f>-M251*Bonds!$AS$8</f>
        <v>-1.2878580843346974</v>
      </c>
      <c r="P251" s="60">
        <f t="shared" si="4"/>
        <v>-4.0725648495588587</v>
      </c>
    </row>
    <row r="252" spans="1:16">
      <c r="A252" s="193">
        <v>42783</v>
      </c>
      <c r="B252" s="7">
        <f>EXP(-'Yield curve'!B245*$B$9/100)</f>
        <v>0.91393118527122819</v>
      </c>
      <c r="C252" s="7">
        <f>EXP(-'Yield curve'!C245*$C$9/100)</f>
        <v>0.84265302601223335</v>
      </c>
      <c r="D252" s="7">
        <f>EXP(-'Yield curve'!D245*$D$9/100)</f>
        <v>0.77794457321178356</v>
      </c>
      <c r="E252" s="7">
        <f>EXP(-'Yield curve'!E245*$E$9/100)</f>
        <v>0.71734383973866223</v>
      </c>
      <c r="F252" s="7">
        <f>EXP(-'Yield curve'!F245*$F$9/100)</f>
        <v>0.66232427605212219</v>
      </c>
      <c r="G252" s="7">
        <f>EXP(-'Yield curve'!G245*$G$9/100)</f>
        <v>0.61030283145172726</v>
      </c>
      <c r="H252" s="7">
        <f>EXP(-'Yield curve'!H245*$H$9/100)</f>
        <v>0.56247983186982087</v>
      </c>
      <c r="I252" s="7">
        <f>EXP(-'Yield curve'!I245*$I$9/100)</f>
        <v>0.51726498099583307</v>
      </c>
      <c r="J252" s="7">
        <f>EXP(-'Yield curve'!J245*$J$9/100)</f>
        <v>0.47549448280393514</v>
      </c>
      <c r="K252" s="60">
        <f>EXP(-'Yield curve'!K245*$K$9/100)</f>
        <v>0.4369222575744412</v>
      </c>
      <c r="L252" s="60">
        <f t="shared" si="2"/>
        <v>66.500540254880377</v>
      </c>
      <c r="M252" s="60">
        <f t="shared" si="3"/>
        <v>8.2280893124534682</v>
      </c>
      <c r="N252" s="60">
        <f>M252*(Bonds!AE242/100)*(1/(1+(Bonds!K242/100)))</f>
        <v>3.7994501812215059E-3</v>
      </c>
      <c r="O252" s="60">
        <f>-M252*Bonds!$AS$8</f>
        <v>-1.2883341485506083</v>
      </c>
      <c r="P252" s="60">
        <f t="shared" si="4"/>
        <v>-4.0740702967936393</v>
      </c>
    </row>
    <row r="253" spans="1:16">
      <c r="A253" s="193">
        <v>42782</v>
      </c>
      <c r="B253" s="7">
        <f>EXP(-'Yield curve'!B246*$B$9/100)</f>
        <v>0.91429683086958102</v>
      </c>
      <c r="C253" s="7">
        <f>EXP(-'Yield curve'!C246*$C$9/100)</f>
        <v>0.8428215734716199</v>
      </c>
      <c r="D253" s="7">
        <f>EXP(-'Yield curve'!D246*$D$9/100)</f>
        <v>0.77817799159475398</v>
      </c>
      <c r="E253" s="7">
        <f>EXP(-'Yield curve'!E246*$E$9/100)</f>
        <v>0.71791794442170742</v>
      </c>
      <c r="F253" s="7">
        <f>EXP(-'Yield curve'!F246*$F$9/100)</f>
        <v>0.66331850795370817</v>
      </c>
      <c r="G253" s="7">
        <f>EXP(-'Yield curve'!G246*$G$9/100)</f>
        <v>0.61158581405801637</v>
      </c>
      <c r="H253" s="7">
        <f>EXP(-'Yield curve'!H246*$H$9/100)</f>
        <v>0.56405698237936486</v>
      </c>
      <c r="I253" s="7">
        <f>EXP(-'Yield curve'!I246*$I$9/100)</f>
        <v>0.51906127804588087</v>
      </c>
      <c r="J253" s="7">
        <f>EXP(-'Yield curve'!J246*$J$9/100)</f>
        <v>0.47749575937062605</v>
      </c>
      <c r="K253" s="60">
        <f>EXP(-'Yield curve'!K246*$K$9/100)</f>
        <v>0.43911233950446965</v>
      </c>
      <c r="L253" s="60">
        <f t="shared" si="2"/>
        <v>66.758691526291017</v>
      </c>
      <c r="M253" s="60">
        <f t="shared" si="3"/>
        <v>8.2333606776103228</v>
      </c>
      <c r="N253" s="60">
        <f>M253*(Bonds!AE243/100)*(1/(1+(Bonds!K243/100)))</f>
        <v>3.0429125667968261E-3</v>
      </c>
      <c r="O253" s="60">
        <f>-M253*Bonds!$AS$8</f>
        <v>-1.2891595260450865</v>
      </c>
      <c r="P253" s="60">
        <f t="shared" si="4"/>
        <v>-4.0766803696056337</v>
      </c>
    </row>
    <row r="254" spans="1:16">
      <c r="A254" s="193">
        <v>42781</v>
      </c>
      <c r="B254" s="7">
        <f>EXP(-'Yield curve'!B247*$B$9/100)</f>
        <v>0.91512006841869231</v>
      </c>
      <c r="C254" s="7">
        <f>EXP(-'Yield curve'!C247*$C$9/100)</f>
        <v>0.84535383468465874</v>
      </c>
      <c r="D254" s="7">
        <f>EXP(-'Yield curve'!D247*$D$9/100)</f>
        <v>0.78121881150656325</v>
      </c>
      <c r="E254" s="7">
        <f>EXP(-'Yield curve'!E247*$E$9/100)</f>
        <v>0.72108374302660705</v>
      </c>
      <c r="F254" s="7">
        <f>EXP(-'Yield curve'!F247*$F$9/100)</f>
        <v>0.66631016742488636</v>
      </c>
      <c r="G254" s="7">
        <f>EXP(-'Yield curve'!G247*$G$9/100)</f>
        <v>0.61434415182656332</v>
      </c>
      <c r="H254" s="7">
        <f>EXP(-'Yield curve'!H247*$H$9/100)</f>
        <v>0.56643100366023769</v>
      </c>
      <c r="I254" s="7">
        <f>EXP(-'Yield curve'!I247*$I$9/100)</f>
        <v>0.52128067083659679</v>
      </c>
      <c r="J254" s="7">
        <f>EXP(-'Yield curve'!J247*$J$9/100)</f>
        <v>0.47950545897489411</v>
      </c>
      <c r="K254" s="60">
        <f>EXP(-'Yield curve'!K247*$K$9/100)</f>
        <v>0.44087230644975617</v>
      </c>
      <c r="L254" s="60">
        <f t="shared" si="2"/>
        <v>67.01755140380871</v>
      </c>
      <c r="M254" s="60">
        <f t="shared" si="3"/>
        <v>8.2345697219652081</v>
      </c>
      <c r="N254" s="60">
        <f>M254*(Bonds!AE244/100)*(1/(1+(Bonds!K244/100)))</f>
        <v>3.0444846000425292E-3</v>
      </c>
      <c r="O254" s="60">
        <f>-M254*Bonds!$AS$8</f>
        <v>-1.2893488352601863</v>
      </c>
      <c r="P254" s="60">
        <f t="shared" si="4"/>
        <v>-4.077279017907407</v>
      </c>
    </row>
    <row r="255" spans="1:16">
      <c r="A255" s="193">
        <v>42780</v>
      </c>
      <c r="B255" s="7">
        <f>EXP(-'Yield curve'!B248*$B$9/100)</f>
        <v>0.91576087672332562</v>
      </c>
      <c r="C255" s="7">
        <f>EXP(-'Yield curve'!C248*$C$9/100)</f>
        <v>0.84636886818457624</v>
      </c>
      <c r="D255" s="7">
        <f>EXP(-'Yield curve'!D248*$D$9/100)</f>
        <v>0.7835659869438576</v>
      </c>
      <c r="E255" s="7">
        <f>EXP(-'Yield curve'!E248*$E$9/100)</f>
        <v>0.72411866361923127</v>
      </c>
      <c r="F255" s="7">
        <f>EXP(-'Yield curve'!F248*$F$9/100)</f>
        <v>0.66998496978866395</v>
      </c>
      <c r="G255" s="7">
        <f>EXP(-'Yield curve'!G248*$G$9/100)</f>
        <v>0.6180412970818594</v>
      </c>
      <c r="H255" s="7">
        <f>EXP(-'Yield curve'!H248*$H$9/100)</f>
        <v>0.57001078344951972</v>
      </c>
      <c r="I255" s="7">
        <f>EXP(-'Yield curve'!I248*$I$9/100)</f>
        <v>0.52434783900170145</v>
      </c>
      <c r="J255" s="7">
        <f>EXP(-'Yield curve'!J248*$J$9/100)</f>
        <v>0.4819571833988367</v>
      </c>
      <c r="K255" s="60">
        <f>EXP(-'Yield curve'!K248*$K$9/100)</f>
        <v>0.44263932736135114</v>
      </c>
      <c r="L255" s="60">
        <f t="shared" si="2"/>
        <v>67.282718020570343</v>
      </c>
      <c r="M255" s="60">
        <f t="shared" si="3"/>
        <v>8.2362726803430242</v>
      </c>
      <c r="N255" s="60">
        <f>M255*(Bonds!AE245/100)*(1/(1+(Bonds!K245/100)))</f>
        <v>2.2846803551576523E-3</v>
      </c>
      <c r="O255" s="60">
        <f>-M255*Bonds!$AS$8</f>
        <v>-1.289615480327879</v>
      </c>
      <c r="P255" s="60">
        <f t="shared" si="4"/>
        <v>-4.0781222236481662</v>
      </c>
    </row>
    <row r="256" spans="1:16">
      <c r="A256" s="193">
        <v>42779</v>
      </c>
      <c r="B256" s="7">
        <f>EXP(-'Yield curve'!B249*$B$9/100)</f>
        <v>0.91576087672332562</v>
      </c>
      <c r="C256" s="7">
        <f>EXP(-'Yield curve'!C249*$C$9/100)</f>
        <v>0.84653815888671913</v>
      </c>
      <c r="D256" s="7">
        <f>EXP(-'Yield curve'!D249*$D$9/100)</f>
        <v>0.78403626760611411</v>
      </c>
      <c r="E256" s="7">
        <f>EXP(-'Yield curve'!E249*$E$9/100)</f>
        <v>0.72484314446289899</v>
      </c>
      <c r="F256" s="7">
        <f>EXP(-'Yield curve'!F249*$F$9/100)</f>
        <v>0.67099070135344585</v>
      </c>
      <c r="G256" s="7">
        <f>EXP(-'Yield curve'!G249*$G$9/100)</f>
        <v>0.61915477324451462</v>
      </c>
      <c r="H256" s="7">
        <f>EXP(-'Yield curve'!H249*$H$9/100)</f>
        <v>0.57120906384881487</v>
      </c>
      <c r="I256" s="7">
        <f>EXP(-'Yield curve'!I249*$I$9/100)</f>
        <v>0.52560778514590456</v>
      </c>
      <c r="J256" s="7">
        <f>EXP(-'Yield curve'!J249*$J$9/100)</f>
        <v>0.48326022611007541</v>
      </c>
      <c r="K256" s="60">
        <f>EXP(-'Yield curve'!K249*$K$9/100)</f>
        <v>0.44396923921378012</v>
      </c>
      <c r="L256" s="60">
        <f t="shared" si="2"/>
        <v>67.445719749462583</v>
      </c>
      <c r="M256" s="60">
        <f t="shared" si="3"/>
        <v>8.2391915209184585</v>
      </c>
      <c r="N256" s="60">
        <f>M256*(Bonds!AE246/100)*(1/(1+(Bonds!K246/100)))</f>
        <v>-3.0481655645278024E-3</v>
      </c>
      <c r="O256" s="60">
        <f>-M256*Bonds!$AS$8</f>
        <v>-1.2900725052634028</v>
      </c>
      <c r="P256" s="60">
        <f t="shared" si="4"/>
        <v>-4.0795674633919132</v>
      </c>
    </row>
    <row r="257" spans="1:16">
      <c r="A257" s="193">
        <v>42776</v>
      </c>
      <c r="B257" s="7">
        <f>EXP(-'Yield curve'!B250*$B$9/100)</f>
        <v>0.91603564619970335</v>
      </c>
      <c r="C257" s="7">
        <f>EXP(-'Yield curve'!C250*$C$9/100)</f>
        <v>0.84653815888671913</v>
      </c>
      <c r="D257" s="7">
        <f>EXP(-'Yield curve'!D250*$D$9/100)</f>
        <v>0.78333095240471806</v>
      </c>
      <c r="E257" s="7">
        <f>EXP(-'Yield curve'!E250*$E$9/100)</f>
        <v>0.72382907407555352</v>
      </c>
      <c r="F257" s="7">
        <f>EXP(-'Yield curve'!F250*$F$9/100)</f>
        <v>0.66965006103793456</v>
      </c>
      <c r="G257" s="7">
        <f>EXP(-'Yield curve'!G250*$G$9/100)</f>
        <v>0.61767058352879767</v>
      </c>
      <c r="H257" s="7">
        <f>EXP(-'Yield curve'!H250*$H$9/100)</f>
        <v>0.56961191552116708</v>
      </c>
      <c r="I257" s="7">
        <f>EXP(-'Yield curve'!I250*$I$9/100)</f>
        <v>0.52392852847707316</v>
      </c>
      <c r="J257" s="7">
        <f>EXP(-'Yield curve'!J250*$J$9/100)</f>
        <v>0.48152361706789243</v>
      </c>
      <c r="K257" s="60">
        <f>EXP(-'Yield curve'!K250*$K$9/100)</f>
        <v>0.44219690927989869</v>
      </c>
      <c r="L257" s="60">
        <f t="shared" si="2"/>
        <v>67.229794990667983</v>
      </c>
      <c r="M257" s="60">
        <f t="shared" si="3"/>
        <v>8.2351540426427423</v>
      </c>
      <c r="N257" s="60">
        <f>M257*(Bonds!AE247/100)*(1/(1+(Bonds!K247/100)))</f>
        <v>-3.0455451341133755E-3</v>
      </c>
      <c r="O257" s="60">
        <f>-M257*Bonds!$AS$8</f>
        <v>-1.2894403267661709</v>
      </c>
      <c r="P257" s="60">
        <f t="shared" si="4"/>
        <v>-4.0775683394528777</v>
      </c>
    </row>
    <row r="258" spans="1:16">
      <c r="A258" s="193">
        <v>42775</v>
      </c>
      <c r="B258" s="7">
        <f>EXP(-'Yield curve'!B251*$B$9/100)</f>
        <v>0.91631049811928977</v>
      </c>
      <c r="C258" s="7">
        <f>EXP(-'Yield curve'!C251*$C$9/100)</f>
        <v>0.84721566037829166</v>
      </c>
      <c r="D258" s="7">
        <f>EXP(-'Yield curve'!D251*$D$9/100)</f>
        <v>0.78427151377155646</v>
      </c>
      <c r="E258" s="7">
        <f>EXP(-'Yield curve'!E251*$E$9/100)</f>
        <v>0.72455326518483454</v>
      </c>
      <c r="F258" s="7">
        <f>EXP(-'Yield curve'!F251*$F$9/100)</f>
        <v>0.66998496978866395</v>
      </c>
      <c r="G258" s="7">
        <f>EXP(-'Yield curve'!G251*$G$9/100)</f>
        <v>0.61748531014613595</v>
      </c>
      <c r="H258" s="7">
        <f>EXP(-'Yield curve'!H251*$H$9/100)</f>
        <v>0.56881501679870317</v>
      </c>
      <c r="I258" s="7">
        <f>EXP(-'Yield curve'!I251*$I$9/100)</f>
        <v>0.52281200566410746</v>
      </c>
      <c r="J258" s="7">
        <f>EXP(-'Yield curve'!J251*$J$9/100)</f>
        <v>0.48008121090773342</v>
      </c>
      <c r="K258" s="60">
        <f>EXP(-'Yield curve'!K251*$K$9/100)</f>
        <v>0.4404316545059993</v>
      </c>
      <c r="L258" s="60">
        <f t="shared" si="2"/>
        <v>67.045029319028544</v>
      </c>
      <c r="M258" s="60">
        <f t="shared" si="3"/>
        <v>8.2295757297624803</v>
      </c>
      <c r="N258" s="60">
        <f>M258*(Bonds!AE248/100)*(1/(1+(Bonds!K248/100)))</f>
        <v>-4.5635355248221151E-3</v>
      </c>
      <c r="O258" s="60">
        <f>-M258*Bonds!$AS$8</f>
        <v>-1.2885668881460937</v>
      </c>
      <c r="P258" s="60">
        <f t="shared" si="4"/>
        <v>-4.0748062840170789</v>
      </c>
    </row>
    <row r="259" spans="1:16">
      <c r="A259" s="193">
        <v>42774</v>
      </c>
      <c r="B259" s="7">
        <f>EXP(-'Yield curve'!B252*$B$9/100)</f>
        <v>0.91621887165087768</v>
      </c>
      <c r="C259" s="7">
        <f>EXP(-'Yield curve'!C252*$C$9/100)</f>
        <v>0.84670748345038838</v>
      </c>
      <c r="D259" s="7">
        <f>EXP(-'Yield curve'!D252*$D$9/100)</f>
        <v>0.78333095240471806</v>
      </c>
      <c r="E259" s="7">
        <f>EXP(-'Yield curve'!E252*$E$9/100)</f>
        <v>0.72310560679540703</v>
      </c>
      <c r="F259" s="7">
        <f>EXP(-'Yield curve'!F252*$F$9/100)</f>
        <v>0.66797802679898954</v>
      </c>
      <c r="G259" s="7">
        <f>EXP(-'Yield curve'!G252*$G$9/100)</f>
        <v>0.61508180731352857</v>
      </c>
      <c r="H259" s="7">
        <f>EXP(-'Yield curve'!H252*$H$9/100)</f>
        <v>0.56603464070089615</v>
      </c>
      <c r="I259" s="7">
        <f>EXP(-'Yield curve'!I252*$I$9/100)</f>
        <v>0.5200310973146105</v>
      </c>
      <c r="J259" s="7">
        <f>EXP(-'Yield curve'!J252*$J$9/100)</f>
        <v>0.47735253212797546</v>
      </c>
      <c r="K259" s="60">
        <f>EXP(-'Yield curve'!K252*$K$9/100)</f>
        <v>0.43779697651695965</v>
      </c>
      <c r="L259" s="60">
        <f t="shared" si="2"/>
        <v>66.717430634456193</v>
      </c>
      <c r="M259" s="60">
        <f t="shared" si="3"/>
        <v>8.2238433796727435</v>
      </c>
      <c r="N259" s="60">
        <f>M259*(Bonds!AE249/100)*(1/(1+(Bonds!K249/100)))</f>
        <v>-1.5192764418386416E-3</v>
      </c>
      <c r="O259" s="60">
        <f>-M259*Bonds!$AS$8</f>
        <v>-1.2876693307555975</v>
      </c>
      <c r="P259" s="60">
        <f t="shared" si="4"/>
        <v>-4.0719679583323938</v>
      </c>
    </row>
    <row r="260" spans="1:16">
      <c r="A260" s="193">
        <v>42773</v>
      </c>
      <c r="B260" s="7">
        <f>EXP(-'Yield curve'!B253*$B$9/100)</f>
        <v>0.91640213375080692</v>
      </c>
      <c r="C260" s="7">
        <f>EXP(-'Yield curve'!C253*$C$9/100)</f>
        <v>0.84704623418939962</v>
      </c>
      <c r="D260" s="7">
        <f>EXP(-'Yield curve'!D253*$D$9/100)</f>
        <v>0.78333095240471806</v>
      </c>
      <c r="E260" s="7">
        <f>EXP(-'Yield curve'!E253*$E$9/100)</f>
        <v>0.72310560679540703</v>
      </c>
      <c r="F260" s="7">
        <f>EXP(-'Yield curve'!F253*$F$9/100)</f>
        <v>0.66797802679898954</v>
      </c>
      <c r="G260" s="7">
        <f>EXP(-'Yield curve'!G253*$G$9/100)</f>
        <v>0.61508180731352857</v>
      </c>
      <c r="H260" s="7">
        <f>EXP(-'Yield curve'!H253*$H$9/100)</f>
        <v>0.56603464070089615</v>
      </c>
      <c r="I260" s="7">
        <f>EXP(-'Yield curve'!I253*$I$9/100)</f>
        <v>0.5197538213428744</v>
      </c>
      <c r="J260" s="7">
        <f>EXP(-'Yield curve'!J253*$J$9/100)</f>
        <v>0.47678005264580869</v>
      </c>
      <c r="K260" s="60">
        <f>EXP(-'Yield curve'!K253*$K$9/100)</f>
        <v>0.4369222575744412</v>
      </c>
      <c r="L260" s="60">
        <f t="shared" si="2"/>
        <v>66.625750124753168</v>
      </c>
      <c r="M260" s="60">
        <f t="shared" si="3"/>
        <v>8.2212294937384254</v>
      </c>
      <c r="N260" s="60">
        <f>M260*(Bonds!AE250/100)*(1/(1+(Bonds!K250/100)))</f>
        <v>7.5925651031939394E-3</v>
      </c>
      <c r="O260" s="60">
        <f>-M260*Bonds!$AS$8</f>
        <v>-1.2872600548737108</v>
      </c>
      <c r="P260" s="60">
        <f t="shared" si="4"/>
        <v>-4.0706737143542577</v>
      </c>
    </row>
    <row r="261" spans="1:16">
      <c r="A261" s="193">
        <v>42772</v>
      </c>
      <c r="B261" s="7">
        <f>EXP(-'Yield curve'!B254*$B$9/100)</f>
        <v>0.91649377854634539</v>
      </c>
      <c r="C261" s="7">
        <f>EXP(-'Yield curve'!C254*$C$9/100)</f>
        <v>0.8475546144287337</v>
      </c>
      <c r="D261" s="7">
        <f>EXP(-'Yield curve'!D254*$D$9/100)</f>
        <v>0.78521320448951026</v>
      </c>
      <c r="E261" s="7">
        <f>EXP(-'Yield curve'!E254*$E$9/100)</f>
        <v>0.72585863554303953</v>
      </c>
      <c r="F261" s="7">
        <f>EXP(-'Yield curve'!F254*$F$9/100)</f>
        <v>0.67166202766200978</v>
      </c>
      <c r="G261" s="7">
        <f>EXP(-'Yield curve'!G254*$G$9/100)</f>
        <v>0.61934054754123913</v>
      </c>
      <c r="H261" s="7">
        <f>EXP(-'Yield curve'!H254*$H$9/100)</f>
        <v>0.57080935741769301</v>
      </c>
      <c r="I261" s="7">
        <f>EXP(-'Yield curve'!I254*$I$9/100)</f>
        <v>0.52448768373723798</v>
      </c>
      <c r="J261" s="7">
        <f>EXP(-'Yield curve'!J254*$J$9/100)</f>
        <v>0.48137918164916815</v>
      </c>
      <c r="K261" s="60">
        <f>EXP(-'Yield curve'!K254*$K$9/100)</f>
        <v>0.44131339926585622</v>
      </c>
      <c r="L261" s="60">
        <f t="shared" si="2"/>
        <v>67.175733432568535</v>
      </c>
      <c r="M261" s="60">
        <f t="shared" si="3"/>
        <v>8.2306641947065415</v>
      </c>
      <c r="N261" s="60">
        <f>M261*(Bonds!AE251/100)*(1/(1+(Bonds!K251/100)))</f>
        <v>-7.6083048573732351E-4</v>
      </c>
      <c r="O261" s="60">
        <f>-M261*Bonds!$AS$8</f>
        <v>-1.2887373173312524</v>
      </c>
      <c r="P261" s="60">
        <f t="shared" si="4"/>
        <v>-4.0753452284219476</v>
      </c>
    </row>
    <row r="262" spans="1:16">
      <c r="A262" s="193">
        <v>42769</v>
      </c>
      <c r="B262" s="7">
        <f>EXP(-'Yield curve'!B255*$B$9/100)</f>
        <v>0.91686044938704314</v>
      </c>
      <c r="C262" s="7">
        <f>EXP(-'Yield curve'!C255*$C$9/100)</f>
        <v>0.84823292941009243</v>
      </c>
      <c r="D262" s="7">
        <f>EXP(-'Yield curve'!D255*$D$9/100)</f>
        <v>0.78450683052143555</v>
      </c>
      <c r="E262" s="7">
        <f>EXP(-'Yield curve'!E255*$E$9/100)</f>
        <v>0.7246981903299029</v>
      </c>
      <c r="F262" s="7">
        <f>EXP(-'Yield curve'!F255*$F$9/100)</f>
        <v>0.66998496978866395</v>
      </c>
      <c r="G262" s="7">
        <f>EXP(-'Yield curve'!G255*$G$9/100)</f>
        <v>0.61785591250181227</v>
      </c>
      <c r="H262" s="7">
        <f>EXP(-'Yield curve'!H255*$H$9/100)</f>
        <v>0.56961191552116708</v>
      </c>
      <c r="I262" s="7">
        <f>EXP(-'Yield curve'!I255*$I$9/100)</f>
        <v>0.52350955326672099</v>
      </c>
      <c r="J262" s="7">
        <f>EXP(-'Yield curve'!J255*$J$9/100)</f>
        <v>0.48065765415759948</v>
      </c>
      <c r="K262" s="60">
        <f>EXP(-'Yield curve'!K255*$K$9/100)</f>
        <v>0.44087230644975617</v>
      </c>
      <c r="L262" s="60">
        <f t="shared" si="2"/>
        <v>67.105998134645304</v>
      </c>
      <c r="M262" s="60">
        <f t="shared" si="3"/>
        <v>8.2300655329307197</v>
      </c>
      <c r="N262" s="60">
        <f>M262*(Bonds!AE252/100)*(1/(1+(Bonds!K252/100)))</f>
        <v>1.5214096557778988E-3</v>
      </c>
      <c r="O262" s="60">
        <f>-M262*Bonds!$AS$8</f>
        <v>-1.2886435803310894</v>
      </c>
      <c r="P262" s="60">
        <f t="shared" si="4"/>
        <v>-4.0750488060004004</v>
      </c>
    </row>
    <row r="263" spans="1:16">
      <c r="A263" s="193">
        <v>42768</v>
      </c>
      <c r="B263" s="7">
        <f>EXP(-'Yield curve'!B256*$B$9/100)</f>
        <v>0.91759423122015094</v>
      </c>
      <c r="C263" s="7">
        <f>EXP(-'Yield curve'!C256*$C$9/100)</f>
        <v>0.84942128716759835</v>
      </c>
      <c r="D263" s="7">
        <f>EXP(-'Yield curve'!D256*$D$9/100)</f>
        <v>0.78592021448032345</v>
      </c>
      <c r="E263" s="7">
        <f>EXP(-'Yield curve'!E256*$E$9/100)</f>
        <v>0.72600382178828882</v>
      </c>
      <c r="F263" s="7">
        <f>EXP(-'Yield curve'!F256*$F$9/100)</f>
        <v>0.67099070135344585</v>
      </c>
      <c r="G263" s="7">
        <f>EXP(-'Yield curve'!G256*$G$9/100)</f>
        <v>0.61878339180614084</v>
      </c>
      <c r="H263" s="7">
        <f>EXP(-'Yield curve'!H256*$H$9/100)</f>
        <v>0.57040993068316759</v>
      </c>
      <c r="I263" s="7">
        <f>EXP(-'Yield curve'!I256*$I$9/100)</f>
        <v>0.52434783900170145</v>
      </c>
      <c r="J263" s="7">
        <f>EXP(-'Yield curve'!J256*$J$9/100)</f>
        <v>0.48152361706789243</v>
      </c>
      <c r="K263" s="60">
        <f>EXP(-'Yield curve'!K256*$K$9/100)</f>
        <v>0.44175493339539229</v>
      </c>
      <c r="L263" s="60">
        <f t="shared" si="2"/>
        <v>67.229118227413593</v>
      </c>
      <c r="M263" s="60">
        <f t="shared" si="3"/>
        <v>8.2308333124642346</v>
      </c>
      <c r="N263" s="60">
        <f>M263*(Bonds!AE253/100)*(1/(1+(Bonds!K253/100)))</f>
        <v>-7.6091645673146014E-3</v>
      </c>
      <c r="O263" s="60">
        <f>-M263*Bonds!$AS$8</f>
        <v>-1.2887637973771158</v>
      </c>
      <c r="P263" s="60">
        <f t="shared" si="4"/>
        <v>-4.0754289656794214</v>
      </c>
    </row>
    <row r="264" spans="1:16">
      <c r="A264" s="193">
        <v>42767</v>
      </c>
      <c r="B264" s="7">
        <f>EXP(-'Yield curve'!B257*$B$9/100)</f>
        <v>0.91658543250682167</v>
      </c>
      <c r="C264" s="7">
        <f>EXP(-'Yield curve'!C257*$C$9/100)</f>
        <v>0.84857229044953952</v>
      </c>
      <c r="D264" s="7">
        <f>EXP(-'Yield curve'!D257*$D$9/100)</f>
        <v>0.78592021448032345</v>
      </c>
      <c r="E264" s="7">
        <f>EXP(-'Yield curve'!E257*$E$9/100)</f>
        <v>0.72600382178828882</v>
      </c>
      <c r="F264" s="7">
        <f>EXP(-'Yield curve'!F257*$F$9/100)</f>
        <v>0.67099070135344585</v>
      </c>
      <c r="G264" s="7">
        <f>EXP(-'Yield curve'!G257*$G$9/100)</f>
        <v>0.61785591250181227</v>
      </c>
      <c r="H264" s="7">
        <f>EXP(-'Yield curve'!H257*$H$9/100)</f>
        <v>0.56841698561411169</v>
      </c>
      <c r="I264" s="7">
        <f>EXP(-'Yield curve'!I257*$I$9/100)</f>
        <v>0.52155876134525347</v>
      </c>
      <c r="J264" s="7">
        <f>EXP(-'Yield curve'!J257*$J$9/100)</f>
        <v>0.47792569899787096</v>
      </c>
      <c r="K264" s="60">
        <f>EXP(-'Yield curve'!K257*$K$9/100)</f>
        <v>0.43735939836598303</v>
      </c>
      <c r="L264" s="60">
        <f t="shared" si="2"/>
        <v>66.735102097510378</v>
      </c>
      <c r="M264" s="60">
        <f t="shared" si="3"/>
        <v>8.2195585725061058</v>
      </c>
      <c r="N264" s="60">
        <f>M264*(Bonds!AE254/100)*(1/(1+(Bonds!K254/100)))</f>
        <v>7.5917230742642743E-4</v>
      </c>
      <c r="O264" s="60">
        <f>-M264*Bonds!$AS$8</f>
        <v>-1.2869984261040912</v>
      </c>
      <c r="P264" s="60">
        <f t="shared" si="4"/>
        <v>-4.0698463715408328</v>
      </c>
    </row>
    <row r="265" spans="1:16">
      <c r="A265" s="192">
        <v>42766</v>
      </c>
      <c r="B265" s="7">
        <f>EXP(-'Yield curve'!B258*$B$9/100)</f>
        <v>0.91658543250682167</v>
      </c>
      <c r="C265" s="7">
        <f>EXP(-'Yield curve'!C258*$C$9/100)</f>
        <v>0.84738512045581027</v>
      </c>
      <c r="D265" s="7">
        <f>EXP(-'Yield curve'!D258*$D$9/100)</f>
        <v>0.78427151377155646</v>
      </c>
      <c r="E265" s="7">
        <f>EXP(-'Yield curve'!E258*$E$9/100)</f>
        <v>0.72455326518483454</v>
      </c>
      <c r="F265" s="7">
        <f>EXP(-'Yield curve'!F258*$F$9/100)</f>
        <v>0.66998496978866395</v>
      </c>
      <c r="G265" s="7">
        <f>EXP(-'Yield curve'!G258*$G$9/100)</f>
        <v>0.61730009233715266</v>
      </c>
      <c r="H265" s="7">
        <f>EXP(-'Yield curve'!H258*$H$9/100)</f>
        <v>0.56841698561411169</v>
      </c>
      <c r="I265" s="7">
        <f>EXP(-'Yield curve'!I258*$I$9/100)</f>
        <v>0.52169786222757231</v>
      </c>
      <c r="J265" s="7">
        <f>EXP(-'Yield curve'!J258*$J$9/100)</f>
        <v>0.47821254046110334</v>
      </c>
      <c r="K265" s="60">
        <f>EXP(-'Yield curve'!K258*$K$9/100)</f>
        <v>0.43779697651695965</v>
      </c>
      <c r="L265" s="60">
        <f t="shared" si="2"/>
        <v>66.761414307722021</v>
      </c>
      <c r="M265" s="60">
        <f t="shared" si="3"/>
        <v>8.2221700674867133</v>
      </c>
      <c r="N265" s="60">
        <f>M265*(Bonds!AE255/100)*(1/(1+(Bonds!K255/100)))</f>
        <v>-6.0758692536388107E-3</v>
      </c>
      <c r="O265" s="60">
        <f>-M265*Bonds!$AS$8</f>
        <v>-1.2874073276162799</v>
      </c>
      <c r="P265" s="60">
        <f t="shared" si="4"/>
        <v>-4.071139431658036</v>
      </c>
    </row>
    <row r="266" spans="1:16">
      <c r="A266" s="192">
        <v>42765</v>
      </c>
      <c r="B266" s="7">
        <f>EXP(-'Yield curve'!B259*$B$9/100)</f>
        <v>0.91759423122015094</v>
      </c>
      <c r="C266" s="7">
        <f>EXP(-'Yield curve'!C259*$C$9/100)</f>
        <v>0.84874202188020675</v>
      </c>
      <c r="D266" s="7">
        <f>EXP(-'Yield curve'!D259*$D$9/100)</f>
        <v>0.78544880378898496</v>
      </c>
      <c r="E266" s="7">
        <f>EXP(-'Yield curve'!E259*$E$9/100)</f>
        <v>0.725278180847441</v>
      </c>
      <c r="F266" s="7">
        <f>EXP(-'Yield curve'!F259*$F$9/100)</f>
        <v>0.66998496978866395</v>
      </c>
      <c r="G266" s="7">
        <f>EXP(-'Yield curve'!G259*$G$9/100)</f>
        <v>0.61637483631414958</v>
      </c>
      <c r="H266" s="7">
        <f>EXP(-'Yield curve'!H259*$H$9/100)</f>
        <v>0.56643100366023769</v>
      </c>
      <c r="I266" s="7">
        <f>EXP(-'Yield curve'!I259*$I$9/100)</f>
        <v>0.51919971284384581</v>
      </c>
      <c r="J266" s="7">
        <f>EXP(-'Yield curve'!J259*$J$9/100)</f>
        <v>0.47520927168614452</v>
      </c>
      <c r="K266" s="60">
        <f>EXP(-'Yield curve'!K259*$K$9/100)</f>
        <v>0.43430857292399505</v>
      </c>
      <c r="L266" s="60">
        <f t="shared" si="2"/>
        <v>66.385857909737879</v>
      </c>
      <c r="M266" s="60">
        <f t="shared" si="3"/>
        <v>8.2113287862138229</v>
      </c>
      <c r="N266" s="60">
        <f>M266*(Bonds!AE256/100)*(1/(1+(Bonds!K256/100)))</f>
        <v>6.8212995270375016E-3</v>
      </c>
      <c r="O266" s="60">
        <f>-M266*Bonds!$AS$8</f>
        <v>-1.2857098262465796</v>
      </c>
      <c r="P266" s="60">
        <f t="shared" si="4"/>
        <v>-4.0657714609985272</v>
      </c>
    </row>
    <row r="267" spans="1:16">
      <c r="A267" s="192">
        <v>42762</v>
      </c>
      <c r="B267" s="7">
        <f>EXP(-'Yield curve'!B260*$B$9/100)</f>
        <v>0.9177777684195032</v>
      </c>
      <c r="C267" s="7">
        <f>EXP(-'Yield curve'!C260*$C$9/100)</f>
        <v>0.84942128716759835</v>
      </c>
      <c r="D267" s="7">
        <f>EXP(-'Yield curve'!D260*$D$9/100)</f>
        <v>0.78615602591461409</v>
      </c>
      <c r="E267" s="7">
        <f>EXP(-'Yield curve'!E260*$E$9/100)</f>
        <v>0.72643955478818978</v>
      </c>
      <c r="F267" s="7">
        <f>EXP(-'Yield curve'!F260*$F$9/100)</f>
        <v>0.67166202766200978</v>
      </c>
      <c r="G267" s="7">
        <f>EXP(-'Yield curve'!G260*$G$9/100)</f>
        <v>0.61878339180614084</v>
      </c>
      <c r="H267" s="7">
        <f>EXP(-'Yield curve'!H260*$H$9/100)</f>
        <v>0.56961191552116708</v>
      </c>
      <c r="I267" s="7">
        <f>EXP(-'Yield curve'!I260*$I$9/100)</f>
        <v>0.52267260771648283</v>
      </c>
      <c r="J267" s="7">
        <f>EXP(-'Yield curve'!J260*$J$9/100)</f>
        <v>0.4789303975299985</v>
      </c>
      <c r="K267" s="60">
        <f>EXP(-'Yield curve'!K260*$K$9/100)</f>
        <v>0.43823499246494924</v>
      </c>
      <c r="L267" s="60">
        <f t="shared" si="2"/>
        <v>66.852414137962214</v>
      </c>
      <c r="M267" s="60">
        <f t="shared" si="3"/>
        <v>8.220815309472286</v>
      </c>
      <c r="N267" s="60">
        <f>M267*(Bonds!AE257/100)*(1/(1+(Bonds!K257/100)))</f>
        <v>-9.1131439920246454E-3</v>
      </c>
      <c r="O267" s="60">
        <f>-M267*Bonds!$AS$8</f>
        <v>-1.2871952029119007</v>
      </c>
      <c r="P267" s="60">
        <f t="shared" si="4"/>
        <v>-4.0704686344442083</v>
      </c>
    </row>
    <row r="268" spans="1:16">
      <c r="A268" s="192">
        <v>42761</v>
      </c>
      <c r="B268" s="7">
        <f>EXP(-'Yield curve'!B261*$B$9/100)</f>
        <v>0.91704383981535209</v>
      </c>
      <c r="C268" s="7">
        <f>EXP(-'Yield curve'!C261*$C$9/100)</f>
        <v>0.84772414230384185</v>
      </c>
      <c r="D268" s="7">
        <f>EXP(-'Yield curve'!D261*$D$9/100)</f>
        <v>0.7835659869438576</v>
      </c>
      <c r="E268" s="7">
        <f>EXP(-'Yield curve'!E261*$E$9/100)</f>
        <v>0.72281642239342503</v>
      </c>
      <c r="F268" s="7">
        <f>EXP(-'Yield curve'!F261*$F$9/100)</f>
        <v>0.66697681085847438</v>
      </c>
      <c r="G268" s="7">
        <f>EXP(-'Yield curve'!G261*$G$9/100)</f>
        <v>0.61360738099528267</v>
      </c>
      <c r="H268" s="7">
        <f>EXP(-'Yield curve'!H261*$H$9/100)</f>
        <v>0.56405698237936486</v>
      </c>
      <c r="I268" s="7">
        <f>EXP(-'Yield curve'!I261*$I$9/100)</f>
        <v>0.51712706205757664</v>
      </c>
      <c r="J268" s="7">
        <f>EXP(-'Yield curve'!J261*$J$9/100)</f>
        <v>0.47350159397225089</v>
      </c>
      <c r="K268" s="60">
        <f>EXP(-'Yield curve'!K261*$K$9/100)</f>
        <v>0.43300759964087771</v>
      </c>
      <c r="L268" s="60">
        <f t="shared" si="2"/>
        <v>66.188757338848831</v>
      </c>
      <c r="M268" s="60">
        <f t="shared" si="3"/>
        <v>8.210239712843288</v>
      </c>
      <c r="N268" s="60">
        <f>M268*(Bonds!AE258/100)*(1/(1+(Bonds!K258/100)))</f>
        <v>-7.57611858710397E-4</v>
      </c>
      <c r="O268" s="60">
        <f>-M268*Bonds!$AS$8</f>
        <v>-1.2855393017954881</v>
      </c>
      <c r="P268" s="60">
        <f t="shared" si="4"/>
        <v>-4.0652322153363283</v>
      </c>
    </row>
    <row r="269" spans="1:16">
      <c r="A269" s="192">
        <v>42760</v>
      </c>
      <c r="B269" s="7">
        <f>EXP(-'Yield curve'!B262*$B$9/100)</f>
        <v>0.91952320381804376</v>
      </c>
      <c r="C269" s="7">
        <f>EXP(-'Yield curve'!C262*$C$9/100)</f>
        <v>0.85044120454023298</v>
      </c>
      <c r="D269" s="7">
        <f>EXP(-'Yield curve'!D262*$D$9/100)</f>
        <v>0.78615602591461409</v>
      </c>
      <c r="E269" s="7">
        <f>EXP(-'Yield curve'!E262*$E$9/100)</f>
        <v>0.72513313971586812</v>
      </c>
      <c r="F269" s="7">
        <f>EXP(-'Yield curve'!F262*$F$9/100)</f>
        <v>0.66864633892615943</v>
      </c>
      <c r="G269" s="7">
        <f>EXP(-'Yield curve'!G262*$G$9/100)</f>
        <v>0.61489731044724827</v>
      </c>
      <c r="H269" s="7">
        <f>EXP(-'Yield curve'!H262*$H$9/100)</f>
        <v>0.56484721518859105</v>
      </c>
      <c r="I269" s="7">
        <f>EXP(-'Yield curve'!I262*$I$9/100)</f>
        <v>0.51754092923201955</v>
      </c>
      <c r="J269" s="7">
        <f>EXP(-'Yield curve'!J262*$J$9/100)</f>
        <v>0.47350159397225089</v>
      </c>
      <c r="K269" s="60">
        <f>EXP(-'Yield curve'!K262*$K$9/100)</f>
        <v>0.43257480847288665</v>
      </c>
      <c r="L269" s="60">
        <f t="shared" si="2"/>
        <v>66.193897043086366</v>
      </c>
      <c r="M269" s="60">
        <f t="shared" si="3"/>
        <v>8.2054725640417718</v>
      </c>
      <c r="N269" s="60">
        <f>M269*(Bonds!AE259/100)*(1/(1+(Bonds!K259/100)))</f>
        <v>9.8423273050879927E-3</v>
      </c>
      <c r="O269" s="60">
        <f>-M269*Bonds!$AS$8</f>
        <v>-1.2847928732676743</v>
      </c>
      <c r="P269" s="60">
        <f t="shared" si="4"/>
        <v>-4.0628718010779101</v>
      </c>
    </row>
    <row r="270" spans="1:16">
      <c r="A270" s="192">
        <v>42759</v>
      </c>
      <c r="B270" s="7">
        <f>EXP(-'Yield curve'!B263*$B$9/100)</f>
        <v>0.920075083287619</v>
      </c>
      <c r="C270" s="7">
        <f>EXP(-'Yield curve'!C263*$C$9/100)</f>
        <v>0.85095162237299438</v>
      </c>
      <c r="D270" s="7">
        <f>EXP(-'Yield curve'!D263*$D$9/100)</f>
        <v>0.78686388482666725</v>
      </c>
      <c r="E270" s="7">
        <f>EXP(-'Yield curve'!E263*$E$9/100)</f>
        <v>0.72687554930633824</v>
      </c>
      <c r="F270" s="7">
        <f>EXP(-'Yield curve'!F263*$F$9/100)</f>
        <v>0.67166202766200978</v>
      </c>
      <c r="G270" s="7">
        <f>EXP(-'Yield curve'!G263*$G$9/100)</f>
        <v>0.61896905467172003</v>
      </c>
      <c r="H270" s="7">
        <f>EXP(-'Yield curve'!H263*$H$9/100)</f>
        <v>0.57001078344951972</v>
      </c>
      <c r="I270" s="7">
        <f>EXP(-'Yield curve'!I263*$I$9/100)</f>
        <v>0.52295144078947509</v>
      </c>
      <c r="J270" s="7">
        <f>EXP(-'Yield curve'!J263*$J$9/100)</f>
        <v>0.47907409820328084</v>
      </c>
      <c r="K270" s="60">
        <f>EXP(-'Yield curve'!K263*$K$9/100)</f>
        <v>0.43823499246494924</v>
      </c>
      <c r="L270" s="60">
        <f t="shared" si="2"/>
        <v>66.873339126115923</v>
      </c>
      <c r="M270" s="60">
        <f t="shared" si="3"/>
        <v>8.2191146916704838</v>
      </c>
      <c r="N270" s="60">
        <f>M270*(Bonds!AE260/100)*(1/(1+(Bonds!K260/100)))</f>
        <v>3.7963578252520093E-3</v>
      </c>
      <c r="O270" s="60">
        <f>-M270*Bonds!$AS$8</f>
        <v>-1.2869289243258895</v>
      </c>
      <c r="P270" s="60">
        <f t="shared" si="4"/>
        <v>-4.0696265876202835</v>
      </c>
    </row>
    <row r="271" spans="1:16">
      <c r="A271" s="192">
        <v>42758</v>
      </c>
      <c r="B271" s="7">
        <f>EXP(-'Yield curve'!B264*$B$9/100)</f>
        <v>0.92016709539647656</v>
      </c>
      <c r="C271" s="7">
        <f>EXP(-'Yield curve'!C264*$C$9/100)</f>
        <v>0.8512920711071511</v>
      </c>
      <c r="D271" s="7">
        <f>EXP(-'Yield curve'!D264*$D$9/100)</f>
        <v>0.78780868825714112</v>
      </c>
      <c r="E271" s="7">
        <f>EXP(-'Yield curve'!E264*$E$9/100)</f>
        <v>0.72818510354032062</v>
      </c>
      <c r="F271" s="7">
        <f>EXP(-'Yield curve'!F264*$F$9/100)</f>
        <v>0.67334328342521488</v>
      </c>
      <c r="G271" s="7">
        <f>EXP(-'Yield curve'!G264*$G$9/100)</f>
        <v>0.62082874998393223</v>
      </c>
      <c r="H271" s="7">
        <f>EXP(-'Yield curve'!H264*$H$9/100)</f>
        <v>0.57200931658441023</v>
      </c>
      <c r="I271" s="7">
        <f>EXP(-'Yield curve'!I264*$I$9/100)</f>
        <v>0.52504743574789059</v>
      </c>
      <c r="J271" s="7">
        <f>EXP(-'Yield curve'!J264*$J$9/100)</f>
        <v>0.4812347895545705</v>
      </c>
      <c r="K271" s="60">
        <f>EXP(-'Yield curve'!K264*$K$9/100)</f>
        <v>0.4404316545059993</v>
      </c>
      <c r="L271" s="60">
        <f t="shared" si="2"/>
        <v>67.144384108960807</v>
      </c>
      <c r="M271" s="60">
        <f t="shared" si="3"/>
        <v>8.2238946009745373</v>
      </c>
      <c r="N271" s="60">
        <f>M271*(Bonds!AE261/100)*(1/(1+(Bonds!K261/100)))</f>
        <v>7.6006419602350837E-4</v>
      </c>
      <c r="O271" s="60">
        <f>-M271*Bonds!$AS$8</f>
        <v>-1.2876773508620558</v>
      </c>
      <c r="P271" s="60">
        <f t="shared" si="4"/>
        <v>-4.0719933201358796</v>
      </c>
    </row>
    <row r="272" spans="1:16">
      <c r="A272" s="192">
        <v>42755</v>
      </c>
      <c r="B272" s="7">
        <f>EXP(-'Yield curve'!B265*$B$9/100)</f>
        <v>0.91979910216187144</v>
      </c>
      <c r="C272" s="7">
        <f>EXP(-'Yield curve'!C265*$C$9/100)</f>
        <v>0.85146234654834918</v>
      </c>
      <c r="D272" s="7">
        <f>EXP(-'Yield curve'!D265*$D$9/100)</f>
        <v>0.78828151530402468</v>
      </c>
      <c r="E272" s="7">
        <f>EXP(-'Yield curve'!E265*$E$9/100)</f>
        <v>0.72862214570198203</v>
      </c>
      <c r="F272" s="7">
        <f>EXP(-'Yield curve'!F265*$F$9/100)</f>
        <v>0.67368003924886766</v>
      </c>
      <c r="G272" s="7">
        <f>EXP(-'Yield curve'!G265*$G$9/100)</f>
        <v>0.62101502654901519</v>
      </c>
      <c r="H272" s="7">
        <f>EXP(-'Yield curve'!H265*$H$9/100)</f>
        <v>0.57200931658441023</v>
      </c>
      <c r="I272" s="7">
        <f>EXP(-'Yield curve'!I265*$I$9/100)</f>
        <v>0.52518746706743613</v>
      </c>
      <c r="J272" s="7">
        <f>EXP(-'Yield curve'!J265*$J$9/100)</f>
        <v>0.48152361706789243</v>
      </c>
      <c r="K272" s="60">
        <f>EXP(-'Yield curve'!K265*$K$9/100)</f>
        <v>0.44087230644975617</v>
      </c>
      <c r="L272" s="60">
        <f t="shared" si="2"/>
        <v>67.195815734368239</v>
      </c>
      <c r="M272" s="60">
        <f t="shared" si="3"/>
        <v>8.22489046208538</v>
      </c>
      <c r="N272" s="60">
        <f>M272*(Bonds!AE262/100)*(1/(1+(Bonds!K262/100)))</f>
        <v>3.801132480860156E-3</v>
      </c>
      <c r="O272" s="60">
        <f>-M272*Bonds!$AS$8</f>
        <v>-1.2878332803649564</v>
      </c>
      <c r="P272" s="60">
        <f t="shared" si="4"/>
        <v>-4.0724864125194626</v>
      </c>
    </row>
    <row r="273" spans="1:16">
      <c r="A273" s="192">
        <v>42754</v>
      </c>
      <c r="B273" s="7">
        <f>EXP(-'Yield curve'!B266*$B$9/100)</f>
        <v>0.920259116707005</v>
      </c>
      <c r="C273" s="7">
        <f>EXP(-'Yield curve'!C266*$C$9/100)</f>
        <v>0.8512920711071511</v>
      </c>
      <c r="D273" s="7">
        <f>EXP(-'Yield curve'!D266*$D$9/100)</f>
        <v>0.7873361448213938</v>
      </c>
      <c r="E273" s="7">
        <f>EXP(-'Yield curve'!E266*$E$9/100)</f>
        <v>0.72745728240799823</v>
      </c>
      <c r="F273" s="7">
        <f>EXP(-'Yield curve'!F266*$F$9/100)</f>
        <v>0.67233402563265721</v>
      </c>
      <c r="G273" s="7">
        <f>EXP(-'Yield curve'!G266*$G$9/100)</f>
        <v>0.62008420230190653</v>
      </c>
      <c r="H273" s="7">
        <f>EXP(-'Yield curve'!H266*$H$9/100)</f>
        <v>0.5716090501723895</v>
      </c>
      <c r="I273" s="7">
        <f>EXP(-'Yield curve'!I266*$I$9/100)</f>
        <v>0.52560778514590445</v>
      </c>
      <c r="J273" s="7">
        <f>EXP(-'Yield curve'!J266*$J$9/100)</f>
        <v>0.48282548756826499</v>
      </c>
      <c r="K273" s="60">
        <f>EXP(-'Yield curve'!K266*$K$9/100)</f>
        <v>0.44308218808216776</v>
      </c>
      <c r="L273" s="60">
        <f t="shared" si="2"/>
        <v>67.414824547030705</v>
      </c>
      <c r="M273" s="60">
        <f t="shared" si="3"/>
        <v>8.2317132402693165</v>
      </c>
      <c r="N273" s="60">
        <f>M273*(Bonds!AE263/100)*(1/(1+(Bonds!K263/100)))</f>
        <v>7.6120891809405779E-4</v>
      </c>
      <c r="O273" s="60">
        <f>-M273*Bonds!$AS$8</f>
        <v>-1.28890157432587</v>
      </c>
      <c r="P273" s="60">
        <f t="shared" si="4"/>
        <v>-4.0758646546465531</v>
      </c>
    </row>
    <row r="274" spans="1:16">
      <c r="A274" s="192">
        <v>42753</v>
      </c>
      <c r="B274" s="7">
        <f>EXP(-'Yield curve'!B267*$B$9/100)</f>
        <v>0.920075083287619</v>
      </c>
      <c r="C274" s="7">
        <f>EXP(-'Yield curve'!C267*$C$9/100)</f>
        <v>0.85061130979109911</v>
      </c>
      <c r="D274" s="7">
        <f>EXP(-'Yield curve'!D267*$D$9/100)</f>
        <v>0.7873361448213938</v>
      </c>
      <c r="E274" s="7">
        <f>EXP(-'Yield curve'!E267*$E$9/100)</f>
        <v>0.72774832352530427</v>
      </c>
      <c r="F274" s="7">
        <f>EXP(-'Yield curve'!F267*$F$9/100)</f>
        <v>0.67300669593738638</v>
      </c>
      <c r="G274" s="7">
        <f>EXP(-'Yield curve'!G267*$G$9/100)</f>
        <v>0.62064252929343733</v>
      </c>
      <c r="H274" s="7">
        <f>EXP(-'Yield curve'!H267*$H$9/100)</f>
        <v>0.57200931658441023</v>
      </c>
      <c r="I274" s="7">
        <f>EXP(-'Yield curve'!I267*$I$9/100)</f>
        <v>0.52602843961337331</v>
      </c>
      <c r="J274" s="7">
        <f>EXP(-'Yield curve'!J267*$J$9/100)</f>
        <v>0.48326022611007541</v>
      </c>
      <c r="K274" s="60">
        <f>EXP(-'Yield curve'!K267*$K$9/100)</f>
        <v>0.44352549188520946</v>
      </c>
      <c r="L274" s="60">
        <f t="shared" si="2"/>
        <v>67.467401651493532</v>
      </c>
      <c r="M274" s="60">
        <f t="shared" si="3"/>
        <v>8.2329502914974828</v>
      </c>
      <c r="N274" s="60">
        <f>M274*(Bonds!AE264/100)*(1/(1+(Bonds!K264/100)))</f>
        <v>2.284181159205899E-3</v>
      </c>
      <c r="O274" s="60">
        <f>-M274*Bonds!$AS$8</f>
        <v>-1.2890952687888531</v>
      </c>
      <c r="P274" s="60">
        <f t="shared" si="4"/>
        <v>-4.0764771703197429</v>
      </c>
    </row>
    <row r="275" spans="1:16">
      <c r="A275" s="192">
        <v>42752</v>
      </c>
      <c r="B275" s="7">
        <f>EXP(-'Yield curve'!B268*$B$9/100)</f>
        <v>0.92016709539647656</v>
      </c>
      <c r="C275" s="7">
        <f>EXP(-'Yield curve'!C268*$C$9/100)</f>
        <v>0.85061130979109911</v>
      </c>
      <c r="D275" s="7">
        <f>EXP(-'Yield curve'!D268*$D$9/100)</f>
        <v>0.78709997940453114</v>
      </c>
      <c r="E275" s="7">
        <f>EXP(-'Yield curve'!E268*$E$9/100)</f>
        <v>0.72774832352530427</v>
      </c>
      <c r="F275" s="7">
        <f>EXP(-'Yield curve'!F268*$F$9/100)</f>
        <v>0.67334328342521488</v>
      </c>
      <c r="G275" s="7">
        <f>EXP(-'Yield curve'!G268*$G$9/100)</f>
        <v>0.62138774737000924</v>
      </c>
      <c r="H275" s="7">
        <f>EXP(-'Yield curve'!H268*$H$9/100)</f>
        <v>0.57321179831314062</v>
      </c>
      <c r="I275" s="7">
        <f>EXP(-'Yield curve'!I268*$I$9/100)</f>
        <v>0.52729242404304855</v>
      </c>
      <c r="J275" s="7">
        <f>EXP(-'Yield curve'!J268*$J$9/100)</f>
        <v>0.4845667917905026</v>
      </c>
      <c r="K275" s="60">
        <f>EXP(-'Yield curve'!K268*$K$9/100)</f>
        <v>0.44485806622294111</v>
      </c>
      <c r="L275" s="60">
        <f t="shared" si="2"/>
        <v>67.621810489782064</v>
      </c>
      <c r="M275" s="60">
        <f t="shared" si="3"/>
        <v>8.2364013304319901</v>
      </c>
      <c r="N275" s="60">
        <f>M275*(Bonds!AE265/100)*(1/(1+(Bonds!K265/100)))</f>
        <v>-2.285772802155125E-3</v>
      </c>
      <c r="O275" s="60">
        <f>-M275*Bonds!$AS$8</f>
        <v>-1.2896356240449116</v>
      </c>
      <c r="P275" s="60">
        <f t="shared" si="4"/>
        <v>-4.078185923674531</v>
      </c>
    </row>
    <row r="276" spans="1:16">
      <c r="A276" s="192">
        <v>42751</v>
      </c>
      <c r="B276" s="7">
        <f>EXP(-'Yield curve'!B269*$B$9/100)</f>
        <v>0.920075083287619</v>
      </c>
      <c r="C276" s="7">
        <f>EXP(-'Yield curve'!C269*$C$9/100)</f>
        <v>0.84993109286631441</v>
      </c>
      <c r="D276" s="7">
        <f>EXP(-'Yield curve'!D269*$D$9/100)</f>
        <v>0.78592021448032345</v>
      </c>
      <c r="E276" s="7">
        <f>EXP(-'Yield curve'!E269*$E$9/100)</f>
        <v>0.7262942814050547</v>
      </c>
      <c r="F276" s="7">
        <f>EXP(-'Yield curve'!F269*$F$9/100)</f>
        <v>0.67166202766200978</v>
      </c>
      <c r="G276" s="7">
        <f>EXP(-'Yield curve'!G269*$G$9/100)</f>
        <v>0.61971226337336216</v>
      </c>
      <c r="H276" s="7">
        <f>EXP(-'Yield curve'!H269*$H$9/100)</f>
        <v>0.5716090501723895</v>
      </c>
      <c r="I276" s="7">
        <f>EXP(-'Yield curve'!I269*$I$9/100)</f>
        <v>0.52574796591188155</v>
      </c>
      <c r="J276" s="7">
        <f>EXP(-'Yield curve'!J269*$J$9/100)</f>
        <v>0.48311526978677805</v>
      </c>
      <c r="K276" s="60">
        <f>EXP(-'Yield curve'!K269*$K$9/100)</f>
        <v>0.44352549188520946</v>
      </c>
      <c r="L276" s="60">
        <f t="shared" si="2"/>
        <v>67.444123781429241</v>
      </c>
      <c r="M276" s="60">
        <f t="shared" si="3"/>
        <v>8.234230862309138</v>
      </c>
      <c r="N276" s="60">
        <f>M276*(Bonds!AE266/100)*(1/(1+(Bonds!K266/100)))</f>
        <v>3.0460485942141232E-3</v>
      </c>
      <c r="O276" s="60">
        <f>-M276*Bonds!$AS$8</f>
        <v>-1.2892957774420339</v>
      </c>
      <c r="P276" s="60">
        <f t="shared" si="4"/>
        <v>-4.0771112343543665</v>
      </c>
    </row>
    <row r="277" spans="1:16">
      <c r="A277" s="192">
        <v>42748</v>
      </c>
      <c r="B277" s="7">
        <f>EXP(-'Yield curve'!B270*$B$9/100)</f>
        <v>0.91979910216187144</v>
      </c>
      <c r="C277" s="7">
        <f>EXP(-'Yield curve'!C270*$C$9/100)</f>
        <v>0.85010109608464279</v>
      </c>
      <c r="D277" s="7">
        <f>EXP(-'Yield curve'!D270*$D$9/100)</f>
        <v>0.78709997940453114</v>
      </c>
      <c r="E277" s="7">
        <f>EXP(-'Yield curve'!E270*$E$9/100)</f>
        <v>0.72803948108234373</v>
      </c>
      <c r="F277" s="7">
        <f>EXP(-'Yield curve'!F270*$F$9/100)</f>
        <v>0.6740169634925337</v>
      </c>
      <c r="G277" s="7">
        <f>EXP(-'Yield curve'!G270*$G$9/100)</f>
        <v>0.62213386024504469</v>
      </c>
      <c r="H277" s="7">
        <f>EXP(-'Yield curve'!H270*$H$9/100)</f>
        <v>0.57401485684058207</v>
      </c>
      <c r="I277" s="7">
        <f>EXP(-'Yield curve'!I270*$I$9/100)</f>
        <v>0.52799594952119866</v>
      </c>
      <c r="J277" s="7">
        <f>EXP(-'Yield curve'!J270*$J$9/100)</f>
        <v>0.48514862096833844</v>
      </c>
      <c r="K277" s="60">
        <f>EXP(-'Yield curve'!K270*$K$9/100)</f>
        <v>0.44530314679235872</v>
      </c>
      <c r="L277" s="60">
        <f t="shared" si="2"/>
        <v>67.678100377312944</v>
      </c>
      <c r="M277" s="60">
        <f t="shared" si="3"/>
        <v>8.237604201905075</v>
      </c>
      <c r="N277" s="60">
        <f>M277*(Bonds!AE267/100)*(1/(1+(Bonds!K267/100)))</f>
        <v>7.6210604143814406E-4</v>
      </c>
      <c r="O277" s="60">
        <f>-M277*Bonds!$AS$8</f>
        <v>-1.2898239667252405</v>
      </c>
      <c r="P277" s="60">
        <f t="shared" si="4"/>
        <v>-4.0787815155249909</v>
      </c>
    </row>
    <row r="278" spans="1:16">
      <c r="A278" s="192">
        <v>42747</v>
      </c>
      <c r="B278" s="7">
        <f>EXP(-'Yield curve'!B271*$B$9/100)</f>
        <v>0.91961516073619476</v>
      </c>
      <c r="C278" s="7">
        <f>EXP(-'Yield curve'!C271*$C$9/100)</f>
        <v>0.84993109286631441</v>
      </c>
      <c r="D278" s="7">
        <f>EXP(-'Yield curve'!D271*$D$9/100)</f>
        <v>0.78662786106655347</v>
      </c>
      <c r="E278" s="7">
        <f>EXP(-'Yield curve'!E271*$E$9/100)</f>
        <v>0.72760278841459547</v>
      </c>
      <c r="F278" s="7">
        <f>EXP(-'Yield curve'!F271*$F$9/100)</f>
        <v>0.67368003924886766</v>
      </c>
      <c r="G278" s="7">
        <f>EXP(-'Yield curve'!G271*$G$9/100)</f>
        <v>0.62176069189059913</v>
      </c>
      <c r="H278" s="7">
        <f>EXP(-'Yield curve'!H271*$H$9/100)</f>
        <v>0.57361318704162467</v>
      </c>
      <c r="I278" s="7">
        <f>EXP(-'Yield curve'!I271*$I$9/100)</f>
        <v>0.52785516937284704</v>
      </c>
      <c r="J278" s="7">
        <f>EXP(-'Yield curve'!J271*$J$9/100)</f>
        <v>0.48529418738850022</v>
      </c>
      <c r="K278" s="60">
        <f>EXP(-'Yield curve'!K271*$K$9/100)</f>
        <v>0.44574867266496027</v>
      </c>
      <c r="L278" s="60">
        <f t="shared" si="2"/>
        <v>67.715918243914729</v>
      </c>
      <c r="M278" s="60">
        <f t="shared" si="3"/>
        <v>8.2392840991161087</v>
      </c>
      <c r="N278" s="60">
        <f>M278*(Bonds!AE268/100)*(1/(1+(Bonds!K268/100)))</f>
        <v>-9.1479838258135323E-3</v>
      </c>
      <c r="O278" s="60">
        <f>-M278*Bonds!$AS$8</f>
        <v>-1.2900870009317063</v>
      </c>
      <c r="P278" s="60">
        <f t="shared" si="4"/>
        <v>-4.0796133027199577</v>
      </c>
    </row>
    <row r="279" spans="1:16">
      <c r="A279" s="192">
        <v>42746</v>
      </c>
      <c r="B279" s="7">
        <f>EXP(-'Yield curve'!B272*$B$9/100)</f>
        <v>0.91943125609512466</v>
      </c>
      <c r="C279" s="7">
        <f>EXP(-'Yield curve'!C272*$C$9/100)</f>
        <v>0.84874202188020675</v>
      </c>
      <c r="D279" s="7">
        <f>EXP(-'Yield curve'!D272*$D$9/100)</f>
        <v>0.78427151377155646</v>
      </c>
      <c r="E279" s="7">
        <f>EXP(-'Yield curve'!E272*$E$9/100)</f>
        <v>0.72397385436791528</v>
      </c>
      <c r="F279" s="7">
        <f>EXP(-'Yield curve'!F272*$F$9/100)</f>
        <v>0.66864633892615943</v>
      </c>
      <c r="G279" s="7">
        <f>EXP(-'Yield curve'!G272*$G$9/100)</f>
        <v>0.61637483631414958</v>
      </c>
      <c r="H279" s="7">
        <f>EXP(-'Yield curve'!H272*$H$9/100)</f>
        <v>0.56801923295385448</v>
      </c>
      <c r="I279" s="7">
        <f>EXP(-'Yield curve'!I272*$I$9/100)</f>
        <v>0.52225463684095164</v>
      </c>
      <c r="J279" s="7">
        <f>EXP(-'Yield curve'!J272*$J$9/100)</f>
        <v>0.47979324857852645</v>
      </c>
      <c r="K279" s="60">
        <f>EXP(-'Yield curve'!K272*$K$9/100)</f>
        <v>0.4404316545059993</v>
      </c>
      <c r="L279" s="60">
        <f t="shared" si="2"/>
        <v>67.044950530420493</v>
      </c>
      <c r="M279" s="60">
        <f t="shared" si="3"/>
        <v>8.2284305874994654</v>
      </c>
      <c r="N279" s="60">
        <f>M279*(Bonds!AE269/100)*(1/(1+(Bonds!K269/100)))</f>
        <v>5.3233839290660837E-3</v>
      </c>
      <c r="O279" s="60">
        <f>-M279*Bonds!$AS$8</f>
        <v>-1.2883875845646222</v>
      </c>
      <c r="P279" s="60">
        <f t="shared" si="4"/>
        <v>-4.0742392763070034</v>
      </c>
    </row>
    <row r="280" spans="1:16">
      <c r="A280" s="193">
        <v>42745</v>
      </c>
      <c r="B280" s="7">
        <f>EXP(-'Yield curve'!B273*$B$9/100)</f>
        <v>0.91979910216187144</v>
      </c>
      <c r="C280" s="7">
        <f>EXP(-'Yield curve'!C273*$C$9/100)</f>
        <v>0.84857229044953952</v>
      </c>
      <c r="D280" s="7">
        <f>EXP(-'Yield curve'!D273*$D$9/100)</f>
        <v>0.78450683052143555</v>
      </c>
      <c r="E280" s="7">
        <f>EXP(-'Yield curve'!E273*$E$9/100)</f>
        <v>0.72484314446289899</v>
      </c>
      <c r="F280" s="7">
        <f>EXP(-'Yield curve'!F273*$F$9/100)</f>
        <v>0.67032004603563933</v>
      </c>
      <c r="G280" s="7">
        <f>EXP(-'Yield curve'!G273*$G$9/100)</f>
        <v>0.61822673728562372</v>
      </c>
      <c r="H280" s="7">
        <f>EXP(-'Yield curve'!H273*$H$9/100)</f>
        <v>0.57001078344951972</v>
      </c>
      <c r="I280" s="7">
        <f>EXP(-'Yield curve'!I273*$I$9/100)</f>
        <v>0.52462756576967662</v>
      </c>
      <c r="J280" s="7">
        <f>EXP(-'Yield curve'!J273*$J$9/100)</f>
        <v>0.48253587916693269</v>
      </c>
      <c r="K280" s="60">
        <f>EXP(-'Yield curve'!K273*$K$9/100)</f>
        <v>0.44352549188520946</v>
      </c>
      <c r="L280" s="60">
        <f t="shared" si="2"/>
        <v>67.406936737680155</v>
      </c>
      <c r="M280" s="60">
        <f t="shared" si="3"/>
        <v>8.2359682567057302</v>
      </c>
      <c r="N280" s="60">
        <f>M280*(Bonds!AE270/100)*(1/(1+(Bonds!K270/100)))</f>
        <v>-6.0933825999857491E-3</v>
      </c>
      <c r="O280" s="60">
        <f>-M280*Bonds!$AS$8</f>
        <v>-1.2895678144175251</v>
      </c>
      <c r="P280" s="60">
        <f t="shared" si="4"/>
        <v>-4.0779714908047024</v>
      </c>
    </row>
    <row r="281" spans="1:16">
      <c r="A281" s="193">
        <v>42744</v>
      </c>
      <c r="B281" s="7">
        <f>EXP(-'Yield curve'!B274*$B$9/100)</f>
        <v>0.91860414022261205</v>
      </c>
      <c r="C281" s="7">
        <f>EXP(-'Yield curve'!C274*$C$9/100)</f>
        <v>0.84823292941009243</v>
      </c>
      <c r="D281" s="7">
        <f>EXP(-'Yield curve'!D274*$D$9/100)</f>
        <v>0.78286109480465094</v>
      </c>
      <c r="E281" s="7">
        <f>EXP(-'Yield curve'!E274*$E$9/100)</f>
        <v>0.72223840049509747</v>
      </c>
      <c r="F281" s="7">
        <f>EXP(-'Yield curve'!F274*$F$9/100)</f>
        <v>0.66664340581125292</v>
      </c>
      <c r="G281" s="7">
        <f>EXP(-'Yield curve'!G274*$G$9/100)</f>
        <v>0.61452848272036287</v>
      </c>
      <c r="H281" s="7">
        <f>EXP(-'Yield curve'!H274*$H$9/100)</f>
        <v>0.56643100366023769</v>
      </c>
      <c r="I281" s="7">
        <f>EXP(-'Yield curve'!I274*$I$9/100)</f>
        <v>0.52100272860333441</v>
      </c>
      <c r="J281" s="7">
        <f>EXP(-'Yield curve'!J274*$J$9/100)</f>
        <v>0.4789303975299985</v>
      </c>
      <c r="K281" s="60">
        <f>EXP(-'Yield curve'!K274*$K$9/100)</f>
        <v>0.43999144299393356</v>
      </c>
      <c r="L281" s="60">
        <f t="shared" si="2"/>
        <v>66.957268391273857</v>
      </c>
      <c r="M281" s="60">
        <f t="shared" si="3"/>
        <v>8.2291076396591514</v>
      </c>
      <c r="N281" s="60">
        <f>M281*(Bonds!AE271/100)*(1/(1+(Bonds!K271/100)))</f>
        <v>-1.0646659916387313E-2</v>
      </c>
      <c r="O281" s="60">
        <f>-M281*Bonds!$AS$8</f>
        <v>-1.2884935957398234</v>
      </c>
      <c r="P281" s="60">
        <f t="shared" si="4"/>
        <v>-4.0745745130780708</v>
      </c>
    </row>
    <row r="282" spans="1:16">
      <c r="A282" s="193">
        <v>42741</v>
      </c>
      <c r="B282" s="7">
        <f>EXP(-'Yield curve'!B275*$B$9/100)</f>
        <v>0.91989108667123642</v>
      </c>
      <c r="C282" s="7">
        <f>EXP(-'Yield curve'!C275*$C$9/100)</f>
        <v>0.84806329978773809</v>
      </c>
      <c r="D282" s="7">
        <f>EXP(-'Yield curve'!D275*$D$9/100)</f>
        <v>0.78262627170143628</v>
      </c>
      <c r="E282" s="7">
        <f>EXP(-'Yield curve'!E275*$E$9/100)</f>
        <v>0.72151652309345959</v>
      </c>
      <c r="F282" s="7">
        <f>EXP(-'Yield curve'!F275*$F$9/100)</f>
        <v>0.66531145139802839</v>
      </c>
      <c r="G282" s="7">
        <f>EXP(-'Yield curve'!G275*$G$9/100)</f>
        <v>0.61213648905724771</v>
      </c>
      <c r="H282" s="7">
        <f>EXP(-'Yield curve'!H275*$H$9/100)</f>
        <v>0.56287370559184913</v>
      </c>
      <c r="I282" s="7">
        <f>EXP(-'Yield curve'!I275*$I$9/100)</f>
        <v>0.51657575394131605</v>
      </c>
      <c r="J282" s="7">
        <f>EXP(-'Yield curve'!J275*$J$9/100)</f>
        <v>0.47364366576014527</v>
      </c>
      <c r="K282" s="60">
        <f>EXP(-'Yield curve'!K275*$K$9/100)</f>
        <v>0.4338744814329909</v>
      </c>
      <c r="L282" s="60">
        <f t="shared" si="2"/>
        <v>66.265242692823165</v>
      </c>
      <c r="M282" s="60">
        <f t="shared" si="3"/>
        <v>8.2125569044145692</v>
      </c>
      <c r="N282" s="60">
        <f>M282*(Bonds!AE272/100)*(1/(1+(Bonds!K272/100)))</f>
        <v>-1.5159311314101329E-3</v>
      </c>
      <c r="O282" s="60">
        <f>-M282*Bonds!$AS$8</f>
        <v>-1.2859021219979252</v>
      </c>
      <c r="P282" s="60">
        <f t="shared" si="4"/>
        <v>-4.0663795535571534</v>
      </c>
    </row>
    <row r="283" spans="1:16">
      <c r="A283" s="193">
        <v>42740</v>
      </c>
      <c r="B283" s="7">
        <f>EXP(-'Yield curve'!B276*$B$9/100)</f>
        <v>0.91970712685049749</v>
      </c>
      <c r="C283" s="7">
        <f>EXP(-'Yield curve'!C276*$C$9/100)</f>
        <v>0.84925141989745812</v>
      </c>
      <c r="D283" s="7">
        <f>EXP(-'Yield curve'!D276*$D$9/100)</f>
        <v>0.7835659869438576</v>
      </c>
      <c r="E283" s="7">
        <f>EXP(-'Yield curve'!E276*$E$9/100)</f>
        <v>0.72194956290626833</v>
      </c>
      <c r="F283" s="7">
        <f>EXP(-'Yield curve'!F276*$F$9/100)</f>
        <v>0.66497887882240192</v>
      </c>
      <c r="G283" s="7">
        <f>EXP(-'Yield curve'!G276*$G$9/100)</f>
        <v>0.6114023658324087</v>
      </c>
      <c r="H283" s="7">
        <f>EXP(-'Yield curve'!H276*$H$9/100)</f>
        <v>0.56169291107828756</v>
      </c>
      <c r="I283" s="7">
        <f>EXP(-'Yield curve'!I276*$I$9/100)</f>
        <v>0.51547490032760479</v>
      </c>
      <c r="J283" s="7">
        <f>EXP(-'Yield curve'!J276*$J$9/100)</f>
        <v>0.47265005771564655</v>
      </c>
      <c r="K283" s="60">
        <f>EXP(-'Yield curve'!K276*$K$9/100)</f>
        <v>0.43300759964087771</v>
      </c>
      <c r="L283" s="60">
        <f t="shared" si="2"/>
        <v>66.168642799141352</v>
      </c>
      <c r="M283" s="60">
        <f t="shared" si="3"/>
        <v>8.2096465136008696</v>
      </c>
      <c r="N283" s="60">
        <f>M283*(Bonds!AE273/100)*(1/(1+(Bonds!K273/100)))</f>
        <v>-5.3028998426876747E-3</v>
      </c>
      <c r="O283" s="60">
        <f>-M283*Bonds!$AS$8</f>
        <v>-1.2854464201054772</v>
      </c>
      <c r="P283" s="60">
        <f t="shared" si="4"/>
        <v>-4.0649384976429683</v>
      </c>
    </row>
    <row r="284" spans="1:16">
      <c r="A284" s="193">
        <v>42739</v>
      </c>
      <c r="B284" s="7">
        <f>EXP(-'Yield curve'!B277*$B$9/100)</f>
        <v>0.91952320381804376</v>
      </c>
      <c r="C284" s="7">
        <f>EXP(-'Yield curve'!C277*$C$9/100)</f>
        <v>0.84908158659737476</v>
      </c>
      <c r="D284" s="7">
        <f>EXP(-'Yield curve'!D277*$D$9/100)</f>
        <v>0.78333095240471806</v>
      </c>
      <c r="E284" s="7">
        <f>EXP(-'Yield curve'!E277*$E$9/100)</f>
        <v>0.72137223421820951</v>
      </c>
      <c r="F284" s="7">
        <f>EXP(-'Yield curve'!F277*$F$9/100)</f>
        <v>0.66398215823149653</v>
      </c>
      <c r="G284" s="7">
        <f>EXP(-'Yield curve'!G277*$G$9/100)</f>
        <v>0.60993675958539828</v>
      </c>
      <c r="H284" s="7">
        <f>EXP(-'Yield curve'!H277*$H$9/100)</f>
        <v>0.55973042224833958</v>
      </c>
      <c r="I284" s="7">
        <f>EXP(-'Yield curve'!I277*$I$9/100)</f>
        <v>0.51314336957545204</v>
      </c>
      <c r="J284" s="7">
        <f>EXP(-'Yield curve'!J277*$J$9/100)</f>
        <v>0.46996361601903969</v>
      </c>
      <c r="K284" s="60">
        <f>EXP(-'Yield curve'!K277*$K$9/100)</f>
        <v>0.42998713041923986</v>
      </c>
      <c r="L284" s="60">
        <f t="shared" si="2"/>
        <v>65.818893057834586</v>
      </c>
      <c r="M284" s="60">
        <f t="shared" si="3"/>
        <v>8.2018455009043301</v>
      </c>
      <c r="N284" s="60">
        <f>M284*(Bonds!AE274/100)*(1/(1+(Bonds!K274/100)))</f>
        <v>1.5126974365370998E-3</v>
      </c>
      <c r="O284" s="60">
        <f>-M284*Bonds!$AS$8</f>
        <v>-1.2842249565714077</v>
      </c>
      <c r="P284" s="60">
        <f t="shared" si="4"/>
        <v>-4.0610758907964701</v>
      </c>
    </row>
    <row r="285" spans="1:16">
      <c r="A285" s="193">
        <v>42738</v>
      </c>
      <c r="B285" s="7">
        <f>EXP(-'Yield curve'!B278*$B$9/100)</f>
        <v>0.91943125609512466</v>
      </c>
      <c r="C285" s="7">
        <f>EXP(-'Yield curve'!C278*$C$9/100)</f>
        <v>0.84789370408791587</v>
      </c>
      <c r="D285" s="7">
        <f>EXP(-'Yield curve'!D278*$D$9/100)</f>
        <v>0.78168768344098138</v>
      </c>
      <c r="E285" s="7">
        <f>EXP(-'Yield curve'!E278*$E$9/100)</f>
        <v>0.71993093153289256</v>
      </c>
      <c r="F285" s="7">
        <f>EXP(-'Yield curve'!F278*$F$9/100)</f>
        <v>0.66298693160072741</v>
      </c>
      <c r="G285" s="7">
        <f>EXP(-'Yield curve'!G278*$G$9/100)</f>
        <v>0.60957090729630925</v>
      </c>
      <c r="H285" s="7">
        <f>EXP(-'Yield curve'!H278*$H$9/100)</f>
        <v>0.56012237070987048</v>
      </c>
      <c r="I285" s="7">
        <f>EXP(-'Yield curve'!I278*$I$9/100)</f>
        <v>0.51369101452838262</v>
      </c>
      <c r="J285" s="7">
        <f>EXP(-'Yield curve'!J278*$J$9/100)</f>
        <v>0.47066909041658989</v>
      </c>
      <c r="K285" s="60">
        <f>EXP(-'Yield curve'!K278*$K$9/100)</f>
        <v>0.430847965227942</v>
      </c>
      <c r="L285" s="60">
        <f t="shared" si="2"/>
        <v>65.893708015072775</v>
      </c>
      <c r="M285" s="60">
        <f t="shared" si="3"/>
        <v>8.2056900808089424</v>
      </c>
      <c r="N285" s="60">
        <f>M285*(Bonds!AE275/100)*(1/(1+(Bonds!K275/100)))</f>
        <v>-2.2705285226366262E-3</v>
      </c>
      <c r="O285" s="60">
        <f>-M285*Bonds!$AS$8</f>
        <v>-1.2848269315123513</v>
      </c>
      <c r="P285" s="60">
        <f t="shared" si="4"/>
        <v>-4.0629795027041968</v>
      </c>
    </row>
    <row r="286" spans="1:16">
      <c r="A286" s="193">
        <v>42734</v>
      </c>
      <c r="B286" s="7">
        <f>EXP(-'Yield curve'!B279*$B$9/100)</f>
        <v>0.91897165537683168</v>
      </c>
      <c r="C286" s="7">
        <f>EXP(-'Yield curve'!C279*$C$9/100)</f>
        <v>0.84603038833778488</v>
      </c>
      <c r="D286" s="7">
        <f>EXP(-'Yield curve'!D279*$D$9/100)</f>
        <v>0.77957997338470042</v>
      </c>
      <c r="E286" s="7">
        <f>EXP(-'Yield curve'!E279*$E$9/100)</f>
        <v>0.71748732285444328</v>
      </c>
      <c r="F286" s="7">
        <f>EXP(-'Yield curve'!F279*$F$9/100)</f>
        <v>0.66034028070498285</v>
      </c>
      <c r="G286" s="7">
        <f>EXP(-'Yield curve'!G279*$G$9/100)</f>
        <v>0.60683400087145989</v>
      </c>
      <c r="H286" s="7">
        <f>EXP(-'Yield curve'!H279*$H$9/100)</f>
        <v>0.55738448439292054</v>
      </c>
      <c r="I286" s="7">
        <f>EXP(-'Yield curve'!I279*$I$9/100)</f>
        <v>0.5113675524224367</v>
      </c>
      <c r="J286" s="7">
        <f>EXP(-'Yield curve'!J279*$J$9/100)</f>
        <v>0.4688370557536613</v>
      </c>
      <c r="K286" s="60">
        <f>EXP(-'Yield curve'!K279*$K$9/100)</f>
        <v>0.42955735821073915</v>
      </c>
      <c r="L286" s="60">
        <f t="shared" si="2"/>
        <v>65.69310107415879</v>
      </c>
      <c r="M286" s="60">
        <f t="shared" si="3"/>
        <v>8.2048636798964658</v>
      </c>
      <c r="N286" s="60">
        <f>M286*(Bonds!AE276/100)*(1/(1+(Bonds!K276/100)))</f>
        <v>6.0524582239900211E-3</v>
      </c>
      <c r="O286" s="60">
        <f>-M286*Bonds!$AS$8</f>
        <v>-1.2846975356738393</v>
      </c>
      <c r="P286" s="60">
        <f t="shared" si="4"/>
        <v>-4.0625703171347514</v>
      </c>
    </row>
    <row r="287" spans="1:16">
      <c r="A287" s="192">
        <v>42733</v>
      </c>
      <c r="B287" s="7">
        <f>EXP(-'Yield curve'!B280*$B$9/100)</f>
        <v>0.91823677204505672</v>
      </c>
      <c r="C287" s="7">
        <f>EXP(-'Yield curve'!C280*$C$9/100)</f>
        <v>0.84569204385585739</v>
      </c>
      <c r="D287" s="7">
        <f>EXP(-'Yield curve'!D280*$D$9/100)</f>
        <v>0.78004786172119556</v>
      </c>
      <c r="E287" s="7">
        <f>EXP(-'Yield curve'!E280*$E$9/100)</f>
        <v>0.71877996306275593</v>
      </c>
      <c r="F287" s="7">
        <f>EXP(-'Yield curve'!F280*$F$9/100)</f>
        <v>0.66265552099448299</v>
      </c>
      <c r="G287" s="7">
        <f>EXP(-'Yield curve'!G280*$G$9/100)</f>
        <v>0.60957090729630925</v>
      </c>
      <c r="H287" s="7">
        <f>EXP(-'Yield curve'!H280*$H$9/100)</f>
        <v>0.56051459363137401</v>
      </c>
      <c r="I287" s="7">
        <f>EXP(-'Yield curve'!I280*$I$9/100)</f>
        <v>0.51465079994319618</v>
      </c>
      <c r="J287" s="7">
        <f>EXP(-'Yield curve'!J280*$J$9/100)</f>
        <v>0.47222486402956182</v>
      </c>
      <c r="K287" s="60">
        <f>EXP(-'Yield curve'!K280*$K$9/100)</f>
        <v>0.43300759964087771</v>
      </c>
      <c r="L287" s="60">
        <f t="shared" si="2"/>
        <v>66.104593205860112</v>
      </c>
      <c r="M287" s="60">
        <f t="shared" si="3"/>
        <v>8.213730819089438</v>
      </c>
      <c r="N287" s="60">
        <f>M287*(Bonds!AE277/100)*(1/(1+(Bonds!K277/100)))</f>
        <v>-6.063472045096943E-3</v>
      </c>
      <c r="O287" s="60">
        <f>-M287*Bonds!$AS$8</f>
        <v>-1.286085930693442</v>
      </c>
      <c r="P287" s="60">
        <f t="shared" si="4"/>
        <v>-4.0669608076887309</v>
      </c>
    </row>
    <row r="288" spans="1:16">
      <c r="A288" s="192">
        <v>42732</v>
      </c>
      <c r="B288" s="7">
        <f>EXP(-'Yield curve'!B281*$B$9/100)</f>
        <v>0.9181449529588831</v>
      </c>
      <c r="C288" s="7">
        <f>EXP(-'Yield curve'!C281*$C$9/100)</f>
        <v>0.84501576077007545</v>
      </c>
      <c r="D288" s="7">
        <f>EXP(-'Yield curve'!D281*$D$9/100)</f>
        <v>0.77841148001374405</v>
      </c>
      <c r="E288" s="7">
        <f>EXP(-'Yield curve'!E281*$E$9/100)</f>
        <v>0.71662685445131602</v>
      </c>
      <c r="F288" s="7">
        <f>EXP(-'Yield curve'!F281*$F$9/100)</f>
        <v>0.66001019309341014</v>
      </c>
      <c r="G288" s="7">
        <f>EXP(-'Yield curve'!G281*$G$9/100)</f>
        <v>0.6066519779759979</v>
      </c>
      <c r="H288" s="7">
        <f>EXP(-'Yield curve'!H281*$H$9/100)</f>
        <v>0.55738448439292054</v>
      </c>
      <c r="I288" s="7">
        <f>EXP(-'Yield curve'!I281*$I$9/100)</f>
        <v>0.5113675524224367</v>
      </c>
      <c r="J288" s="7">
        <f>EXP(-'Yield curve'!J281*$J$9/100)</f>
        <v>0.4688370557536613</v>
      </c>
      <c r="K288" s="60">
        <f>EXP(-'Yield curve'!K281*$K$9/100)</f>
        <v>0.42955735821073915</v>
      </c>
      <c r="L288" s="60">
        <f t="shared" si="2"/>
        <v>65.677762666225064</v>
      </c>
      <c r="M288" s="60">
        <f t="shared" si="3"/>
        <v>8.2061112702429355</v>
      </c>
      <c r="N288" s="60">
        <f>M288*(Bonds!AE278/100)*(1/(1+(Bonds!K278/100)))</f>
        <v>-8.3233954792690888E-3</v>
      </c>
      <c r="O288" s="60">
        <f>-M288*Bonds!$AS$8</f>
        <v>-1.2848928803262516</v>
      </c>
      <c r="P288" s="60">
        <f t="shared" si="4"/>
        <v>-4.0631880511651088</v>
      </c>
    </row>
    <row r="289" spans="1:16">
      <c r="A289" s="192">
        <v>42731</v>
      </c>
      <c r="B289" s="7">
        <f>EXP(-'Yield curve'!B282*$B$9/100)</f>
        <v>0.91768599523139704</v>
      </c>
      <c r="C289" s="7">
        <f>EXP(-'Yield curve'!C282*$C$9/100)</f>
        <v>0.84535383468465874</v>
      </c>
      <c r="D289" s="7">
        <f>EXP(-'Yield curve'!D282*$D$9/100)</f>
        <v>0.77841148001374405</v>
      </c>
      <c r="E289" s="7">
        <f>EXP(-'Yield curve'!E282*$E$9/100)</f>
        <v>0.71591058579088396</v>
      </c>
      <c r="F289" s="7">
        <f>EXP(-'Yield curve'!F282*$F$9/100)</f>
        <v>0.65836222842482717</v>
      </c>
      <c r="G289" s="7">
        <f>EXP(-'Yield curve'!G282*$G$9/100)</f>
        <v>0.60429064285836243</v>
      </c>
      <c r="H289" s="7">
        <f>EXP(-'Yield curve'!H282*$H$9/100)</f>
        <v>0.55427185477757768</v>
      </c>
      <c r="I289" s="7">
        <f>EXP(-'Yield curve'!I282*$I$9/100)</f>
        <v>0.50769892893797897</v>
      </c>
      <c r="J289" s="7">
        <f>EXP(-'Yield curve'!J282*$J$9/100)</f>
        <v>0.46463645331687203</v>
      </c>
      <c r="K289" s="60">
        <f>EXP(-'Yield curve'!K282*$K$9/100)</f>
        <v>0.42485812046192456</v>
      </c>
      <c r="L289" s="60">
        <f t="shared" si="2"/>
        <v>65.135992481936256</v>
      </c>
      <c r="M289" s="60">
        <f t="shared" si="3"/>
        <v>8.193570131332125</v>
      </c>
      <c r="N289" s="60">
        <f>M289*(Bonds!AE279/100)*(1/(1+(Bonds!K279/100)))</f>
        <v>-7.5475038055747518E-4</v>
      </c>
      <c r="O289" s="60">
        <f>-M289*Bonds!$AS$8</f>
        <v>-1.2829292193951458</v>
      </c>
      <c r="P289" s="60">
        <f t="shared" si="4"/>
        <v>-4.0569784100705277</v>
      </c>
    </row>
    <row r="290" spans="1:16">
      <c r="A290" s="192">
        <v>42730</v>
      </c>
      <c r="B290" s="7">
        <f>EXP(-'Yield curve'!B283*$B$9/100)</f>
        <v>0.91805314305415886</v>
      </c>
      <c r="C290" s="7">
        <f>EXP(-'Yield curve'!C283*$C$9/100)</f>
        <v>0.84619961133718824</v>
      </c>
      <c r="D290" s="7">
        <f>EXP(-'Yield curve'!D283*$D$9/100)</f>
        <v>0.7793461344702759</v>
      </c>
      <c r="E290" s="7">
        <f>EXP(-'Yield curve'!E283*$E$9/100)</f>
        <v>0.71634026103204063</v>
      </c>
      <c r="F290" s="7">
        <f>EXP(-'Yield curve'!F283*$F$9/100)</f>
        <v>0.65803312959217919</v>
      </c>
      <c r="G290" s="7">
        <f>EXP(-'Yield curve'!G283*$G$9/100)</f>
        <v>0.60356592900221173</v>
      </c>
      <c r="H290" s="7">
        <f>EXP(-'Yield curve'!H283*$H$9/100)</f>
        <v>0.55310910519691481</v>
      </c>
      <c r="I290" s="7">
        <f>EXP(-'Yield curve'!I283*$I$9/100)</f>
        <v>0.50675210824487027</v>
      </c>
      <c r="J290" s="7">
        <f>EXP(-'Yield curve'!J283*$J$9/100)</f>
        <v>0.46394002109164673</v>
      </c>
      <c r="K290" s="60">
        <f>EXP(-'Yield curve'!K283*$K$9/100)</f>
        <v>0.42443347469973092</v>
      </c>
      <c r="L290" s="60">
        <f t="shared" si="2"/>
        <v>65.087552681997352</v>
      </c>
      <c r="M290" s="60">
        <f t="shared" si="3"/>
        <v>8.1917649802434287</v>
      </c>
      <c r="N290" s="60">
        <f>M290*(Bonds!AE280/100)*(1/(1+(Bonds!K280/100)))</f>
        <v>1.5090291941131533E-3</v>
      </c>
      <c r="O290" s="60">
        <f>-M290*Bonds!$AS$8</f>
        <v>-1.2826465732421271</v>
      </c>
      <c r="P290" s="60">
        <f t="shared" si="4"/>
        <v>-4.056084604455104</v>
      </c>
    </row>
    <row r="291" spans="1:16">
      <c r="A291" s="192">
        <v>42727</v>
      </c>
      <c r="B291" s="7">
        <f>EXP(-'Yield curve'!B284*$B$9/100)</f>
        <v>0.9178695507853869</v>
      </c>
      <c r="C291" s="7">
        <f>EXP(-'Yield curve'!C284*$C$9/100)</f>
        <v>0.84552292235979953</v>
      </c>
      <c r="D291" s="7">
        <f>EXP(-'Yield curve'!D284*$D$9/100)</f>
        <v>0.77841148001374405</v>
      </c>
      <c r="E291" s="7">
        <f>EXP(-'Yield curve'!E284*$E$9/100)</f>
        <v>0.71562427882177893</v>
      </c>
      <c r="F291" s="7">
        <f>EXP(-'Yield curve'!F284*$F$9/100)</f>
        <v>0.65770419526781687</v>
      </c>
      <c r="G291" s="7">
        <f>EXP(-'Yield curve'!G284*$G$9/100)</f>
        <v>0.60356592900221173</v>
      </c>
      <c r="H291" s="7">
        <f>EXP(-'Yield curve'!H284*$H$9/100)</f>
        <v>0.5534964171139084</v>
      </c>
      <c r="I291" s="7">
        <f>EXP(-'Yield curve'!I284*$I$9/100)</f>
        <v>0.50729293221517091</v>
      </c>
      <c r="J291" s="7">
        <f>EXP(-'Yield curve'!J284*$J$9/100)</f>
        <v>0.46463645331687203</v>
      </c>
      <c r="K291" s="60">
        <f>EXP(-'Yield curve'!K284*$K$9/100)</f>
        <v>0.42528319108227414</v>
      </c>
      <c r="L291" s="60">
        <f t="shared" si="2"/>
        <v>65.171244833153793</v>
      </c>
      <c r="M291" s="60">
        <f t="shared" si="3"/>
        <v>8.1949790738599795</v>
      </c>
      <c r="N291" s="60">
        <f>M291*(Bonds!AE281/100)*(1/(1+(Bonds!K281/100)))</f>
        <v>0</v>
      </c>
      <c r="O291" s="60">
        <f>-M291*Bonds!$AS$8</f>
        <v>-1.2831498281784308</v>
      </c>
      <c r="P291" s="60">
        <f t="shared" si="4"/>
        <v>-4.0576760362975461</v>
      </c>
    </row>
    <row r="292" spans="1:16">
      <c r="A292" s="192">
        <v>42726</v>
      </c>
      <c r="B292" s="7">
        <f>EXP(-'Yield curve'!B285*$B$9/100)</f>
        <v>0.91805314305415886</v>
      </c>
      <c r="C292" s="7">
        <f>EXP(-'Yield curve'!C285*$C$9/100)</f>
        <v>0.84586119917959712</v>
      </c>
      <c r="D292" s="7">
        <f>EXP(-'Yield curve'!D285*$D$9/100)</f>
        <v>0.77817799159475398</v>
      </c>
      <c r="E292" s="7">
        <f>EXP(-'Yield curve'!E285*$E$9/100)</f>
        <v>0.71505200833743632</v>
      </c>
      <c r="F292" s="7">
        <f>EXP(-'Yield curve'!F285*$F$9/100)</f>
        <v>0.65671837852231496</v>
      </c>
      <c r="G292" s="7">
        <f>EXP(-'Yield curve'!G285*$G$9/100)</f>
        <v>0.60266125878099996</v>
      </c>
      <c r="H292" s="7">
        <f>EXP(-'Yield curve'!H285*$H$9/100)</f>
        <v>0.55272206430339388</v>
      </c>
      <c r="I292" s="7">
        <f>EXP(-'Yield curve'!I285*$I$9/100)</f>
        <v>0.50675210824487027</v>
      </c>
      <c r="J292" s="7">
        <f>EXP(-'Yield curve'!J285*$J$9/100)</f>
        <v>0.46435775506271909</v>
      </c>
      <c r="K292" s="60">
        <f>EXP(-'Yield curve'!K285*$K$9/100)</f>
        <v>0.42528319108227414</v>
      </c>
      <c r="L292" s="60">
        <f t="shared" si="2"/>
        <v>65.158055951796229</v>
      </c>
      <c r="M292" s="60">
        <f t="shared" si="3"/>
        <v>8.1953088277821085</v>
      </c>
      <c r="N292" s="60">
        <f>M292*(Bonds!AE282/100)*(1/(1+(Bonds!K282/100)))</f>
        <v>-3.0199203418818737E-3</v>
      </c>
      <c r="O292" s="60">
        <f>-M292*Bonds!$AS$8</f>
        <v>-1.28320146024298</v>
      </c>
      <c r="P292" s="60">
        <f t="shared" si="4"/>
        <v>-4.0578393112218185</v>
      </c>
    </row>
    <row r="293" spans="1:16">
      <c r="A293" s="192">
        <v>42725</v>
      </c>
      <c r="B293" s="7">
        <f>EXP(-'Yield curve'!B286*$B$9/100)</f>
        <v>0.9177777684195032</v>
      </c>
      <c r="C293" s="7">
        <f>EXP(-'Yield curve'!C286*$C$9/100)</f>
        <v>0.84518478082367143</v>
      </c>
      <c r="D293" s="7">
        <f>EXP(-'Yield curve'!D286*$D$9/100)</f>
        <v>0.77794457321178356</v>
      </c>
      <c r="E293" s="7">
        <f>EXP(-'Yield curve'!E286*$E$9/100)</f>
        <v>0.71476604473063554</v>
      </c>
      <c r="F293" s="7">
        <f>EXP(-'Yield curve'!F286*$F$9/100)</f>
        <v>0.6563901014091712</v>
      </c>
      <c r="G293" s="7">
        <f>EXP(-'Yield curve'!G286*$G$9/100)</f>
        <v>0.60193849901305463</v>
      </c>
      <c r="H293" s="7">
        <f>EXP(-'Yield curve'!H286*$H$9/100)</f>
        <v>0.55156256586782981</v>
      </c>
      <c r="I293" s="7">
        <f>EXP(-'Yield curve'!I286*$I$9/100)</f>
        <v>0.50540256947430473</v>
      </c>
      <c r="J293" s="7">
        <f>EXP(-'Yield curve'!J286*$J$9/100)</f>
        <v>0.46282790012001068</v>
      </c>
      <c r="K293" s="60">
        <f>EXP(-'Yield curve'!K286*$K$9/100)</f>
        <v>0.42358545605165232</v>
      </c>
      <c r="L293" s="60">
        <f t="shared" si="2"/>
        <v>64.959376512090898</v>
      </c>
      <c r="M293" s="60">
        <f t="shared" si="3"/>
        <v>8.1910542064911436</v>
      </c>
      <c r="N293" s="60">
        <f>M293*(Bonds!AE283/100)*(1/(1+(Bonds!K283/100)))</f>
        <v>-7.5431017648871601E-4</v>
      </c>
      <c r="O293" s="60">
        <f>-M293*Bonds!$AS$8</f>
        <v>-1.2825352820222351</v>
      </c>
      <c r="P293" s="60">
        <f t="shared" si="4"/>
        <v>-4.0557326707166661</v>
      </c>
    </row>
    <row r="294" spans="1:16">
      <c r="A294" s="192">
        <v>42724</v>
      </c>
      <c r="B294" s="7">
        <f>EXP(-'Yield curve'!B287*$B$9/100)</f>
        <v>0.91796134232996618</v>
      </c>
      <c r="C294" s="7">
        <f>EXP(-'Yield curve'!C287*$C$9/100)</f>
        <v>0.84552292235979953</v>
      </c>
      <c r="D294" s="7">
        <f>EXP(-'Yield curve'!D287*$D$9/100)</f>
        <v>0.77794457321178356</v>
      </c>
      <c r="E294" s="7">
        <f>EXP(-'Yield curve'!E287*$E$9/100)</f>
        <v>0.71462310581605737</v>
      </c>
      <c r="F294" s="7">
        <f>EXP(-'Yield curve'!F287*$F$9/100)</f>
        <v>0.65606198839355623</v>
      </c>
      <c r="G294" s="7">
        <f>EXP(-'Yield curve'!G287*$G$9/100)</f>
        <v>0.60175794454787468</v>
      </c>
      <c r="H294" s="7">
        <f>EXP(-'Yield curve'!H287*$H$9/100)</f>
        <v>0.55156256586782981</v>
      </c>
      <c r="I294" s="7">
        <f>EXP(-'Yield curve'!I287*$I$9/100)</f>
        <v>0.50526781342405014</v>
      </c>
      <c r="J294" s="7">
        <f>EXP(-'Yield curve'!J287*$J$9/100)</f>
        <v>0.46255028667230147</v>
      </c>
      <c r="K294" s="60">
        <f>EXP(-'Yield curve'!K287*$K$9/100)</f>
        <v>0.42316208231774882</v>
      </c>
      <c r="L294" s="60">
        <f t="shared" si="2"/>
        <v>64.913659419068267</v>
      </c>
      <c r="M294" s="60">
        <f t="shared" si="3"/>
        <v>8.1897484121767601</v>
      </c>
      <c r="N294" s="60">
        <f>M294*(Bonds!AE284/100)*(1/(1+(Bonds!K284/100)))</f>
        <v>2.2623614398277862E-3</v>
      </c>
      <c r="O294" s="60">
        <f>-M294*Bonds!$AS$8</f>
        <v>-1.2823308239345406</v>
      </c>
      <c r="P294" s="60">
        <f t="shared" si="4"/>
        <v>-4.0550861174735093</v>
      </c>
    </row>
    <row r="295" spans="1:16">
      <c r="A295" s="192">
        <v>42723</v>
      </c>
      <c r="B295" s="7">
        <f>EXP(-'Yield curve'!B288*$B$9/100)</f>
        <v>0.91805314305415886</v>
      </c>
      <c r="C295" s="7">
        <f>EXP(-'Yield curve'!C288*$C$9/100)</f>
        <v>0.84552292235979953</v>
      </c>
      <c r="D295" s="7">
        <f>EXP(-'Yield curve'!D288*$D$9/100)</f>
        <v>0.77771122484382538</v>
      </c>
      <c r="E295" s="7">
        <f>EXP(-'Yield curve'!E288*$E$9/100)</f>
        <v>0.71462310581605726</v>
      </c>
      <c r="F295" s="7">
        <f>EXP(-'Yield curve'!F288*$F$9/100)</f>
        <v>0.6563901014091712</v>
      </c>
      <c r="G295" s="7">
        <f>EXP(-'Yield curve'!G288*$G$9/100)</f>
        <v>0.60229977048306538</v>
      </c>
      <c r="H295" s="7">
        <f>EXP(-'Yield curve'!H288*$H$9/100)</f>
        <v>0.55233529424369554</v>
      </c>
      <c r="I295" s="7">
        <f>EXP(-'Yield curve'!I288*$I$9/100)</f>
        <v>0.50621186084591208</v>
      </c>
      <c r="J295" s="7">
        <f>EXP(-'Yield curve'!J288*$J$9/100)</f>
        <v>0.46366174057149612</v>
      </c>
      <c r="K295" s="60">
        <f>EXP(-'Yield curve'!K288*$K$9/100)</f>
        <v>0.42443347469973092</v>
      </c>
      <c r="L295" s="60">
        <f t="shared" si="2"/>
        <v>65.057696704117291</v>
      </c>
      <c r="M295" s="60">
        <f t="shared" si="3"/>
        <v>8.1933087814872412</v>
      </c>
      <c r="N295" s="60">
        <f>M295*(Bonds!AE285/100)*(1/(1+(Bonds!K285/100)))</f>
        <v>-7.5465679114737638E-4</v>
      </c>
      <c r="O295" s="60">
        <f>-M295*Bonds!$AS$8</f>
        <v>-1.2828882978741103</v>
      </c>
      <c r="P295" s="60">
        <f t="shared" si="4"/>
        <v>-4.0568490048587362</v>
      </c>
    </row>
    <row r="296" spans="1:16">
      <c r="A296" s="192">
        <v>42720</v>
      </c>
      <c r="B296" s="7">
        <f>EXP(-'Yield curve'!B289*$B$9/100)</f>
        <v>0.91823677204505672</v>
      </c>
      <c r="C296" s="7">
        <f>EXP(-'Yield curve'!C289*$C$9/100)</f>
        <v>0.84535383468465874</v>
      </c>
      <c r="D296" s="7">
        <f>EXP(-'Yield curve'!D289*$D$9/100)</f>
        <v>0.77794457321178356</v>
      </c>
      <c r="E296" s="7">
        <f>EXP(-'Yield curve'!E289*$E$9/100)</f>
        <v>0.71490901223585557</v>
      </c>
      <c r="F296" s="7">
        <f>EXP(-'Yield curve'!F289*$F$9/100)</f>
        <v>0.65671837852231496</v>
      </c>
      <c r="G296" s="7">
        <f>EXP(-'Yield curve'!G289*$G$9/100)</f>
        <v>0.6024804875204105</v>
      </c>
      <c r="H296" s="7">
        <f>EXP(-'Yield curve'!H289*$H$9/100)</f>
        <v>0.55233529424369554</v>
      </c>
      <c r="I296" s="7">
        <f>EXP(-'Yield curve'!I289*$I$9/100)</f>
        <v>0.50607688901339731</v>
      </c>
      <c r="J296" s="7">
        <f>EXP(-'Yield curve'!J289*$J$9/100)</f>
        <v>0.46338362696957724</v>
      </c>
      <c r="K296" s="60">
        <f>EXP(-'Yield curve'!K289*$K$9/100)</f>
        <v>0.42400925337104728</v>
      </c>
      <c r="L296" s="60">
        <f t="shared" si="2"/>
        <v>65.015993763467023</v>
      </c>
      <c r="M296" s="60">
        <f t="shared" si="3"/>
        <v>8.1918557243716137</v>
      </c>
      <c r="N296" s="60">
        <f>M296*(Bonds!AE286/100)*(1/(1+(Bonds!K286/100)))</f>
        <v>-3.0178138605162787E-3</v>
      </c>
      <c r="O296" s="60">
        <f>-M296*Bonds!$AS$8</f>
        <v>-1.2826607817363085</v>
      </c>
      <c r="P296" s="60">
        <f t="shared" si="4"/>
        <v>-4.0561295356588385</v>
      </c>
    </row>
    <row r="297" spans="1:16">
      <c r="A297" s="192">
        <v>42719</v>
      </c>
      <c r="B297" s="7">
        <f>EXP(-'Yield curve'!B290*$B$9/100)</f>
        <v>0.91759423122015094</v>
      </c>
      <c r="C297" s="7">
        <f>EXP(-'Yield curve'!C290*$C$9/100)</f>
        <v>0.84501576077007545</v>
      </c>
      <c r="D297" s="7">
        <f>EXP(-'Yield curve'!D290*$D$9/100)</f>
        <v>0.77771122484382538</v>
      </c>
      <c r="E297" s="7">
        <f>EXP(-'Yield curve'!E290*$E$9/100)</f>
        <v>0.71462310581605726</v>
      </c>
      <c r="F297" s="7">
        <f>EXP(-'Yield curve'!F290*$F$9/100)</f>
        <v>0.6563901014091712</v>
      </c>
      <c r="G297" s="7">
        <f>EXP(-'Yield curve'!G290*$G$9/100)</f>
        <v>0.60193849901305463</v>
      </c>
      <c r="H297" s="7">
        <f>EXP(-'Yield curve'!H290*$H$9/100)</f>
        <v>0.55156256586782981</v>
      </c>
      <c r="I297" s="7">
        <f>EXP(-'Yield curve'!I290*$I$9/100)</f>
        <v>0.50499840910442839</v>
      </c>
      <c r="J297" s="7">
        <f>EXP(-'Yield curve'!J290*$J$9/100)</f>
        <v>0.46199555923132657</v>
      </c>
      <c r="K297" s="60">
        <f>EXP(-'Yield curve'!K290*$K$9/100)</f>
        <v>0.42231660391334391</v>
      </c>
      <c r="L297" s="60">
        <f t="shared" si="2"/>
        <v>64.821171605496815</v>
      </c>
      <c r="M297" s="60">
        <f t="shared" si="3"/>
        <v>8.1875826534838296</v>
      </c>
      <c r="N297" s="60">
        <f>M297*(Bonds!AE287/100)*(1/(1+(Bonds!K287/100)))</f>
        <v>9.7991690752429542E-3</v>
      </c>
      <c r="O297" s="60">
        <f>-M297*Bonds!$AS$8</f>
        <v>-1.2819917147227093</v>
      </c>
      <c r="P297" s="60">
        <f t="shared" si="4"/>
        <v>-4.0540137599885782</v>
      </c>
    </row>
    <row r="298" spans="1:16">
      <c r="A298" s="192">
        <v>42718</v>
      </c>
      <c r="B298" s="7">
        <f>EXP(-'Yield curve'!B291*$B$9/100)</f>
        <v>0.91759423122015094</v>
      </c>
      <c r="C298" s="7">
        <f>EXP(-'Yield curve'!C291*$C$9/100)</f>
        <v>0.84569204385585739</v>
      </c>
      <c r="D298" s="7">
        <f>EXP(-'Yield curve'!D291*$D$9/100)</f>
        <v>0.77887866704384567</v>
      </c>
      <c r="E298" s="7">
        <f>EXP(-'Yield curve'!E291*$E$9/100)</f>
        <v>0.71634026103204063</v>
      </c>
      <c r="F298" s="7">
        <f>EXP(-'Yield curve'!F291*$F$9/100)</f>
        <v>0.65869149184803577</v>
      </c>
      <c r="G298" s="7">
        <f>EXP(-'Yield curve'!G291*$G$9/100)</f>
        <v>0.60483474924808311</v>
      </c>
      <c r="H298" s="7">
        <f>EXP(-'Yield curve'!H291*$H$9/100)</f>
        <v>0.55504837881425961</v>
      </c>
      <c r="I298" s="7">
        <f>EXP(-'Yield curve'!I291*$I$9/100)</f>
        <v>0.50919036550040686</v>
      </c>
      <c r="J298" s="7">
        <f>EXP(-'Yield curve'!J291*$J$9/100)</f>
        <v>0.46687206947920123</v>
      </c>
      <c r="K298" s="60">
        <f>EXP(-'Yield curve'!K291*$K$9/100)</f>
        <v>0.42784256065939497</v>
      </c>
      <c r="L298" s="60">
        <f t="shared" si="2"/>
        <v>65.467702931393973</v>
      </c>
      <c r="M298" s="60">
        <f t="shared" si="3"/>
        <v>8.2017018554161965</v>
      </c>
      <c r="N298" s="60">
        <f>M298*(Bonds!AE288/100)*(1/(1+(Bonds!K288/100)))</f>
        <v>-1.511973795818236E-3</v>
      </c>
      <c r="O298" s="60">
        <f>-M298*Bonds!$AS$8</f>
        <v>-1.2842024649113613</v>
      </c>
      <c r="P298" s="60">
        <f t="shared" si="4"/>
        <v>-4.0610047659223651</v>
      </c>
    </row>
    <row r="299" spans="1:16">
      <c r="A299" s="192">
        <v>42717</v>
      </c>
      <c r="B299" s="7">
        <f>EXP(-'Yield curve'!B292*$B$9/100)</f>
        <v>0.91676876792625384</v>
      </c>
      <c r="C299" s="7">
        <f>EXP(-'Yield curve'!C292*$C$9/100)</f>
        <v>0.84400235002520752</v>
      </c>
      <c r="D299" s="7">
        <f>EXP(-'Yield curve'!D292*$D$9/100)</f>
        <v>0.77724473806894612</v>
      </c>
      <c r="E299" s="7">
        <f>EXP(-'Yield curve'!E292*$E$9/100)</f>
        <v>0.71490901223585557</v>
      </c>
      <c r="F299" s="7">
        <f>EXP(-'Yield curve'!F292*$F$9/100)</f>
        <v>0.65770419526781687</v>
      </c>
      <c r="G299" s="7">
        <f>EXP(-'Yield curve'!G292*$G$9/100)</f>
        <v>0.60410938285586468</v>
      </c>
      <c r="H299" s="7">
        <f>EXP(-'Yield curve'!H292*$H$9/100)</f>
        <v>0.55465998090421786</v>
      </c>
      <c r="I299" s="7">
        <f>EXP(-'Yield curve'!I292*$I$9/100)</f>
        <v>0.50864751868031377</v>
      </c>
      <c r="J299" s="7">
        <f>EXP(-'Yield curve'!J292*$J$9/100)</f>
        <v>0.46617228634354346</v>
      </c>
      <c r="K299" s="60">
        <f>EXP(-'Yield curve'!K292*$K$9/100)</f>
        <v>0.42698773065302592</v>
      </c>
      <c r="L299" s="60">
        <f t="shared" si="2"/>
        <v>65.347993935666253</v>
      </c>
      <c r="M299" s="60">
        <f t="shared" si="3"/>
        <v>8.2011798609246132</v>
      </c>
      <c r="N299" s="60">
        <f>M299*(Bonds!AE289/100)*(1/(1+(Bonds!K289/100)))</f>
        <v>1.5115989053404179E-3</v>
      </c>
      <c r="O299" s="60">
        <f>-M299*Bonds!$AS$8</f>
        <v>-1.284120732287501</v>
      </c>
      <c r="P299" s="60">
        <f t="shared" si="4"/>
        <v>-4.0607463046718246</v>
      </c>
    </row>
    <row r="300" spans="1:16">
      <c r="A300" s="192">
        <v>42716</v>
      </c>
      <c r="B300" s="7">
        <f>EXP(-'Yield curve'!B293*$B$9/100)</f>
        <v>0.91686044938704314</v>
      </c>
      <c r="C300" s="7">
        <f>EXP(-'Yield curve'!C293*$C$9/100)</f>
        <v>0.84434001849440921</v>
      </c>
      <c r="D300" s="7">
        <f>EXP(-'Yield curve'!D293*$D$9/100)</f>
        <v>0.77701159962004129</v>
      </c>
      <c r="E300" s="7">
        <f>EXP(-'Yield curve'!E293*$E$9/100)</f>
        <v>0.71419446055900415</v>
      </c>
      <c r="F300" s="7">
        <f>EXP(-'Yield curve'!F293*$F$9/100)</f>
        <v>0.6563901014091712</v>
      </c>
      <c r="G300" s="7">
        <f>EXP(-'Yield curve'!G293*$G$9/100)</f>
        <v>0.6028420842811032</v>
      </c>
      <c r="H300" s="7">
        <f>EXP(-'Yield curve'!H293*$H$9/100)</f>
        <v>0.5534964171139084</v>
      </c>
      <c r="I300" s="7">
        <f>EXP(-'Yield curve'!I293*$I$9/100)</f>
        <v>0.50810525058811895</v>
      </c>
      <c r="J300" s="7">
        <f>EXP(-'Yield curve'!J293*$J$9/100)</f>
        <v>0.46631215900929746</v>
      </c>
      <c r="K300" s="60">
        <f>EXP(-'Yield curve'!K293*$K$9/100)</f>
        <v>0.42784256065939497</v>
      </c>
      <c r="L300" s="60">
        <f t="shared" si="2"/>
        <v>65.420138919864726</v>
      </c>
      <c r="M300" s="60">
        <f t="shared" si="3"/>
        <v>8.2041516248564132</v>
      </c>
      <c r="N300" s="60">
        <f>M300*(Bonds!AE290/100)*(1/(1+(Bonds!K290/100)))</f>
        <v>-3.0248508156903819E-3</v>
      </c>
      <c r="O300" s="60">
        <f>-M300*Bonds!$AS$8</f>
        <v>-1.284586043833035</v>
      </c>
      <c r="P300" s="60">
        <f t="shared" si="4"/>
        <v>-4.062217748977285</v>
      </c>
    </row>
    <row r="301" spans="1:16">
      <c r="A301" s="192">
        <v>42713</v>
      </c>
      <c r="B301" s="7">
        <f>EXP(-'Yield curve'!B294*$B$9/100)</f>
        <v>0.91621887165087768</v>
      </c>
      <c r="C301" s="7">
        <f>EXP(-'Yield curve'!C294*$C$9/100)</f>
        <v>0.84214758584383975</v>
      </c>
      <c r="D301" s="7">
        <f>EXP(-'Yield curve'!D294*$D$9/100)</f>
        <v>0.77375499455947239</v>
      </c>
      <c r="E301" s="7">
        <f>EXP(-'Yield curve'!E294*$E$9/100)</f>
        <v>0.71077454152025599</v>
      </c>
      <c r="F301" s="7">
        <f>EXP(-'Yield curve'!F294*$F$9/100)</f>
        <v>0.6531163421206756</v>
      </c>
      <c r="G301" s="7">
        <f>EXP(-'Yield curve'!G294*$G$9/100)</f>
        <v>0.59995537591910053</v>
      </c>
      <c r="H301" s="7">
        <f>EXP(-'Yield curve'!H294*$H$9/100)</f>
        <v>0.55117660717302541</v>
      </c>
      <c r="I301" s="7">
        <f>EXP(-'Yield curve'!I294*$I$9/100)</f>
        <v>0.50594195316857271</v>
      </c>
      <c r="J301" s="7">
        <f>EXP(-'Yield curve'!J294*$J$9/100)</f>
        <v>0.46435775506271909</v>
      </c>
      <c r="K301" s="60">
        <f>EXP(-'Yield curve'!K294*$K$9/100)</f>
        <v>0.42613460859814872</v>
      </c>
      <c r="L301" s="60">
        <f t="shared" si="2"/>
        <v>65.165986084473289</v>
      </c>
      <c r="M301" s="60">
        <f t="shared" si="3"/>
        <v>8.2029367147509387</v>
      </c>
      <c r="N301" s="60">
        <f>M301*(Bonds!AE291/100)*(1/(1+(Bonds!K291/100)))</f>
        <v>-5.2907543539350236E-3</v>
      </c>
      <c r="O301" s="60">
        <f>-M301*Bonds!$AS$8</f>
        <v>-1.28439581617302</v>
      </c>
      <c r="P301" s="60">
        <f t="shared" si="4"/>
        <v>-4.061616196297674</v>
      </c>
    </row>
    <row r="302" spans="1:16">
      <c r="A302" s="193">
        <v>42712</v>
      </c>
      <c r="B302" s="7">
        <f>EXP(-'Yield curve'!B295*$B$9/100)</f>
        <v>0.91576087672332562</v>
      </c>
      <c r="C302" s="7">
        <f>EXP(-'Yield curve'!C295*$C$9/100)</f>
        <v>0.84096940414328514</v>
      </c>
      <c r="D302" s="7">
        <f>EXP(-'Yield curve'!D295*$D$9/100)</f>
        <v>0.77236348830060497</v>
      </c>
      <c r="E302" s="7">
        <f>EXP(-'Yield curve'!E295*$E$9/100)</f>
        <v>0.70949629810971471</v>
      </c>
      <c r="F302" s="7">
        <f>EXP(-'Yield curve'!F295*$F$9/100)</f>
        <v>0.65213740199613923</v>
      </c>
      <c r="G302" s="7">
        <f>EXP(-'Yield curve'!G295*$G$9/100)</f>
        <v>0.5988764275872609</v>
      </c>
      <c r="H302" s="7">
        <f>EXP(-'Yield curve'!H295*$H$9/100)</f>
        <v>0.55002035079208633</v>
      </c>
      <c r="I302" s="7">
        <f>EXP(-'Yield curve'!I295*$I$9/100)</f>
        <v>0.50419105770321726</v>
      </c>
      <c r="J302" s="7">
        <f>EXP(-'Yield curve'!J295*$J$9/100)</f>
        <v>0.46199555923132657</v>
      </c>
      <c r="K302" s="60">
        <f>EXP(-'Yield curve'!K295*$K$9/100)</f>
        <v>0.42316208231774882</v>
      </c>
      <c r="L302" s="60">
        <f t="shared" si="2"/>
        <v>64.81761354594137</v>
      </c>
      <c r="M302" s="60">
        <f t="shared" si="3"/>
        <v>8.1959510335984795</v>
      </c>
      <c r="N302" s="60">
        <f>M302*(Bonds!AE292/100)*(1/(1+(Bonds!K292/100)))</f>
        <v>-4.5281497423196393E-3</v>
      </c>
      <c r="O302" s="60">
        <f>-M302*Bonds!$AS$8</f>
        <v>-1.2833020152627677</v>
      </c>
      <c r="P302" s="60">
        <f t="shared" si="4"/>
        <v>-4.058157294114511</v>
      </c>
    </row>
    <row r="303" spans="1:16">
      <c r="A303" s="193">
        <v>42711</v>
      </c>
      <c r="B303" s="7">
        <f>EXP(-'Yield curve'!B296*$B$9/100)</f>
        <v>0.91566930521430501</v>
      </c>
      <c r="C303" s="7">
        <f>EXP(-'Yield curve'!C296*$C$9/100)</f>
        <v>0.84029689765843141</v>
      </c>
      <c r="D303" s="7">
        <f>EXP(-'Yield curve'!D296*$D$9/100)</f>
        <v>0.77074322684514807</v>
      </c>
      <c r="E303" s="7">
        <f>EXP(-'Yield curve'!E296*$E$9/100)</f>
        <v>0.70722953870511207</v>
      </c>
      <c r="F303" s="7">
        <f>EXP(-'Yield curve'!F296*$F$9/100)</f>
        <v>0.64920937668514733</v>
      </c>
      <c r="G303" s="7">
        <f>EXP(-'Yield curve'!G296*$G$9/100)</f>
        <v>0.59565121080088579</v>
      </c>
      <c r="H303" s="7">
        <f>EXP(-'Yield curve'!H296*$H$9/100)</f>
        <v>0.54656611485019091</v>
      </c>
      <c r="I303" s="7">
        <f>EXP(-'Yield curve'!I296*$I$9/100)</f>
        <v>0.50097453877353537</v>
      </c>
      <c r="J303" s="7">
        <f>EXP(-'Yield curve'!J296*$J$9/100)</f>
        <v>0.45909413628689416</v>
      </c>
      <c r="K303" s="60">
        <f>EXP(-'Yield curve'!K296*$K$9/100)</f>
        <v>0.42063071153031245</v>
      </c>
      <c r="L303" s="60">
        <f t="shared" si="2"/>
        <v>64.484298853756115</v>
      </c>
      <c r="M303" s="60">
        <f t="shared" si="3"/>
        <v>8.1908805059457777</v>
      </c>
      <c r="N303" s="60">
        <f>M303*(Bonds!AE293/100)*(1/(1+(Bonds!K293/100)))</f>
        <v>-5.2766577895840853E-3</v>
      </c>
      <c r="O303" s="60">
        <f>-M303*Bonds!$AS$8</f>
        <v>-1.2825080844146595</v>
      </c>
      <c r="P303" s="60">
        <f t="shared" si="4"/>
        <v>-4.0556466643298199</v>
      </c>
    </row>
    <row r="304" spans="1:16">
      <c r="A304" s="193">
        <v>42710</v>
      </c>
      <c r="B304" s="7">
        <f>EXP(-'Yield curve'!B297*$B$9/100)</f>
        <v>0.91521158500128696</v>
      </c>
      <c r="C304" s="7">
        <f>EXP(-'Yield curve'!C297*$C$9/100)</f>
        <v>0.83979287074303177</v>
      </c>
      <c r="D304" s="7">
        <f>EXP(-'Yield curve'!D297*$D$9/100)</f>
        <v>0.77028091961507916</v>
      </c>
      <c r="E304" s="7">
        <f>EXP(-'Yield curve'!E297*$E$9/100)</f>
        <v>0.70595767056017766</v>
      </c>
      <c r="F304" s="7">
        <f>EXP(-'Yield curve'!F297*$F$9/100)</f>
        <v>0.64694111563909595</v>
      </c>
      <c r="G304" s="7">
        <f>EXP(-'Yield curve'!G297*$G$9/100)</f>
        <v>0.59279893592510902</v>
      </c>
      <c r="H304" s="7">
        <f>EXP(-'Yield curve'!H297*$H$9/100)</f>
        <v>0.54313357218914438</v>
      </c>
      <c r="I304" s="7">
        <f>EXP(-'Yield curve'!I297*$I$9/100)</f>
        <v>0.4976458165842676</v>
      </c>
      <c r="J304" s="7">
        <f>EXP(-'Yield curve'!J297*$J$9/100)</f>
        <v>0.45593729038963637</v>
      </c>
      <c r="K304" s="60">
        <f>EXP(-'Yield curve'!K297*$K$9/100)</f>
        <v>0.41769657799799875</v>
      </c>
      <c r="L304" s="60">
        <f t="shared" si="2"/>
        <v>64.118545041056777</v>
      </c>
      <c r="M304" s="60">
        <f t="shared" si="3"/>
        <v>8.1839385592235079</v>
      </c>
      <c r="N304" s="60">
        <f>M304*(Bonds!AE294/100)*(1/(1+(Bonds!K294/100)))</f>
        <v>-3.763422495734082E-3</v>
      </c>
      <c r="O304" s="60">
        <f>-M304*Bonds!$AS$8</f>
        <v>-1.281421131334777</v>
      </c>
      <c r="P304" s="60">
        <f t="shared" si="4"/>
        <v>-4.0522094168876563</v>
      </c>
    </row>
    <row r="305" spans="1:16">
      <c r="A305" s="193">
        <v>42709</v>
      </c>
      <c r="B305" s="7">
        <f>EXP(-'Yield curve'!B298*$B$9/100)</f>
        <v>0.91466262275542887</v>
      </c>
      <c r="C305" s="7">
        <f>EXP(-'Yield curve'!C298*$C$9/100)</f>
        <v>0.83861798333707394</v>
      </c>
      <c r="D305" s="7">
        <f>EXP(-'Yield curve'!D298*$D$9/100)</f>
        <v>0.76889566106648555</v>
      </c>
      <c r="E305" s="7">
        <f>EXP(-'Yield curve'!E298*$E$9/100)</f>
        <v>0.70454716619359203</v>
      </c>
      <c r="F305" s="7">
        <f>EXP(-'Yield curve'!F298*$F$9/100)</f>
        <v>0.64564852642789206</v>
      </c>
      <c r="G305" s="7">
        <f>EXP(-'Yield curve'!G298*$G$9/100)</f>
        <v>0.59137792437483461</v>
      </c>
      <c r="H305" s="7">
        <f>EXP(-'Yield curve'!H298*$H$9/100)</f>
        <v>0.54161492528486332</v>
      </c>
      <c r="I305" s="7">
        <f>EXP(-'Yield curve'!I298*$I$9/100)</f>
        <v>0.49592363126606348</v>
      </c>
      <c r="J305" s="7">
        <f>EXP(-'Yield curve'!J298*$J$9/100)</f>
        <v>0.45402636951289382</v>
      </c>
      <c r="K305" s="60">
        <f>EXP(-'Yield curve'!K298*$K$9/100)</f>
        <v>0.41561330762408838</v>
      </c>
      <c r="L305" s="60">
        <f t="shared" si="2"/>
        <v>63.859579174860102</v>
      </c>
      <c r="M305" s="60">
        <f t="shared" si="3"/>
        <v>8.179564187238201</v>
      </c>
      <c r="N305" s="60">
        <f>M305*(Bonds!AE295/100)*(1/(1+(Bonds!K295/100)))</f>
        <v>-3.0077456103101267E-3</v>
      </c>
      <c r="O305" s="60">
        <f>-M305*Bonds!$AS$8</f>
        <v>-1.2807362028424958</v>
      </c>
      <c r="P305" s="60">
        <f t="shared" si="4"/>
        <v>-4.0500434828177028</v>
      </c>
    </row>
    <row r="306" spans="1:16">
      <c r="A306" s="193">
        <v>42706</v>
      </c>
      <c r="B306" s="7">
        <f>EXP(-'Yield curve'!B299*$B$9/100)</f>
        <v>0.91466262275542887</v>
      </c>
      <c r="C306" s="7">
        <f>EXP(-'Yield curve'!C299*$C$9/100)</f>
        <v>0.83845027651164816</v>
      </c>
      <c r="D306" s="7">
        <f>EXP(-'Yield curve'!D299*$D$9/100)</f>
        <v>0.76820396628086862</v>
      </c>
      <c r="E306" s="7">
        <f>EXP(-'Yield curve'!E299*$E$9/100)</f>
        <v>0.70342079206727637</v>
      </c>
      <c r="F306" s="7">
        <f>EXP(-'Yield curve'!F299*$F$9/100)</f>
        <v>0.64403642108314141</v>
      </c>
      <c r="G306" s="7">
        <f>EXP(-'Yield curve'!G299*$G$9/100)</f>
        <v>0.58960644914316385</v>
      </c>
      <c r="H306" s="7">
        <f>EXP(-'Yield curve'!H299*$H$9/100)</f>
        <v>0.53972258657087768</v>
      </c>
      <c r="I306" s="7">
        <f>EXP(-'Yield curve'!I299*$I$9/100)</f>
        <v>0.49407563478251926</v>
      </c>
      <c r="J306" s="7">
        <f>EXP(-'Yield curve'!J299*$J$9/100)</f>
        <v>0.45225911505797517</v>
      </c>
      <c r="K306" s="60">
        <f>EXP(-'Yield curve'!K299*$K$9/100)</f>
        <v>0.41395417487127412</v>
      </c>
      <c r="L306" s="60">
        <f t="shared" si="2"/>
        <v>63.649789624062024</v>
      </c>
      <c r="M306" s="60">
        <f t="shared" si="3"/>
        <v>8.1757211451229299</v>
      </c>
      <c r="N306" s="60">
        <f>M306*(Bonds!AE296/100)*(1/(1+(Bonds!K296/100)))</f>
        <v>0</v>
      </c>
      <c r="O306" s="60">
        <f>-M306*Bonds!$AS$8</f>
        <v>-1.280134468684855</v>
      </c>
      <c r="P306" s="60">
        <f t="shared" si="4"/>
        <v>-4.0481406323336353</v>
      </c>
    </row>
    <row r="307" spans="1:16">
      <c r="A307" s="193">
        <v>42705</v>
      </c>
      <c r="B307" s="7">
        <f>EXP(-'Yield curve'!B300*$B$9/100)</f>
        <v>0.91502856098729823</v>
      </c>
      <c r="C307" s="7">
        <f>EXP(-'Yield curve'!C300*$C$9/100)</f>
        <v>0.83912130510850802</v>
      </c>
      <c r="D307" s="7">
        <f>EXP(-'Yield curve'!D300*$D$9/100)</f>
        <v>0.76889566106648555</v>
      </c>
      <c r="E307" s="7">
        <f>EXP(-'Yield curve'!E300*$E$9/100)</f>
        <v>0.70412456468700579</v>
      </c>
      <c r="F307" s="7">
        <f>EXP(-'Yield curve'!F300*$F$9/100)</f>
        <v>0.6446807796298013</v>
      </c>
      <c r="G307" s="7">
        <f>EXP(-'Yield curve'!G300*$G$9/100)</f>
        <v>0.59013733380965794</v>
      </c>
      <c r="H307" s="7">
        <f>EXP(-'Yield curve'!H300*$H$9/100)</f>
        <v>0.54010052464437053</v>
      </c>
      <c r="I307" s="7">
        <f>EXP(-'Yield curve'!I300*$I$9/100)</f>
        <v>0.49433921206876519</v>
      </c>
      <c r="J307" s="7">
        <f>EXP(-'Yield curve'!J300*$J$9/100)</f>
        <v>0.45239481314618796</v>
      </c>
      <c r="K307" s="60">
        <f>EXP(-'Yield curve'!K300*$K$9/100)</f>
        <v>0.41395417487127412</v>
      </c>
      <c r="L307" s="60">
        <f t="shared" si="2"/>
        <v>63.665136742195159</v>
      </c>
      <c r="M307" s="60">
        <f t="shared" si="3"/>
        <v>8.1747937745683821</v>
      </c>
      <c r="N307" s="60">
        <f>M307*(Bonds!AE297/100)*(1/(1+(Bonds!K297/100)))</f>
        <v>-3.7561081485794007E-3</v>
      </c>
      <c r="O307" s="60">
        <f>-M307*Bonds!$AS$8</f>
        <v>-1.2799892632661467</v>
      </c>
      <c r="P307" s="60">
        <f t="shared" si="4"/>
        <v>-4.0476814524819185</v>
      </c>
    </row>
    <row r="308" spans="1:16">
      <c r="A308" s="192">
        <v>42704</v>
      </c>
      <c r="B308" s="7">
        <f>EXP(-'Yield curve'!B301*$B$9/100)</f>
        <v>0.9143882651243046</v>
      </c>
      <c r="C308" s="7">
        <f>EXP(-'Yield curve'!C301*$C$9/100)</f>
        <v>0.83777978452299384</v>
      </c>
      <c r="D308" s="7">
        <f>EXP(-'Yield curve'!D301*$D$9/100)</f>
        <v>0.76705252412895664</v>
      </c>
      <c r="E308" s="7">
        <f>EXP(-'Yield curve'!E301*$E$9/100)</f>
        <v>0.70201535638730039</v>
      </c>
      <c r="F308" s="7">
        <f>EXP(-'Yield curve'!F301*$F$9/100)</f>
        <v>0.64242834096811896</v>
      </c>
      <c r="G308" s="7">
        <f>EXP(-'Yield curve'!G301*$G$9/100)</f>
        <v>0.58784028037351521</v>
      </c>
      <c r="H308" s="7">
        <f>EXP(-'Yield curve'!H301*$H$9/100)</f>
        <v>0.53783685946532711</v>
      </c>
      <c r="I308" s="7">
        <f>EXP(-'Yield curve'!I301*$I$9/100)</f>
        <v>0.49210327958359329</v>
      </c>
      <c r="J308" s="7">
        <f>EXP(-'Yield curve'!J301*$J$9/100)</f>
        <v>0.45022852130278929</v>
      </c>
      <c r="K308" s="60">
        <f>EXP(-'Yield curve'!K301*$K$9/100)</f>
        <v>0.41188956981082764</v>
      </c>
      <c r="L308" s="60">
        <f t="shared" si="2"/>
        <v>63.39142671691981</v>
      </c>
      <c r="M308" s="60">
        <f t="shared" si="3"/>
        <v>8.1711053158768916</v>
      </c>
      <c r="N308" s="60">
        <f>M308*(Bonds!AE298/100)*(1/(1+(Bonds!K298/100)))</f>
        <v>-6.0043026110971976E-3</v>
      </c>
      <c r="O308" s="60">
        <f>-M308*Bonds!$AS$8</f>
        <v>-1.2794117334038284</v>
      </c>
      <c r="P308" s="60">
        <f t="shared" si="4"/>
        <v>-4.0458551427002289</v>
      </c>
    </row>
    <row r="309" spans="1:16">
      <c r="A309" s="192">
        <v>42703</v>
      </c>
      <c r="B309" s="7">
        <f>EXP(-'Yield curve'!B302*$B$9/100)</f>
        <v>0.91429683086958102</v>
      </c>
      <c r="C309" s="7">
        <f>EXP(-'Yield curve'!C302*$C$9/100)</f>
        <v>0.83761224532056799</v>
      </c>
      <c r="D309" s="7">
        <f>EXP(-'Yield curve'!D302*$D$9/100)</f>
        <v>0.76682244288563006</v>
      </c>
      <c r="E309" s="7">
        <f>EXP(-'Yield curve'!E302*$E$9/100)</f>
        <v>0.70159427351096337</v>
      </c>
      <c r="F309" s="7">
        <f>EXP(-'Yield curve'!F302*$F$9/100)</f>
        <v>0.64178623373427668</v>
      </c>
      <c r="G309" s="7">
        <f>EXP(-'Yield curve'!G302*$G$9/100)</f>
        <v>0.58678311959897334</v>
      </c>
      <c r="H309" s="7">
        <f>EXP(-'Yield curve'!H302*$H$9/100)</f>
        <v>0.53633302261292415</v>
      </c>
      <c r="I309" s="7">
        <f>EXP(-'Yield curve'!I302*$I$9/100)</f>
        <v>0.4900081117937678</v>
      </c>
      <c r="J309" s="7">
        <f>EXP(-'Yield curve'!J302*$J$9/100)</f>
        <v>0.44753523810441237</v>
      </c>
      <c r="K309" s="60">
        <f>EXP(-'Yield curve'!K302*$K$9/100)</f>
        <v>0.40860759864084845</v>
      </c>
      <c r="L309" s="60">
        <f t="shared" si="2"/>
        <v>63.020586773836655</v>
      </c>
      <c r="M309" s="60">
        <f t="shared" si="3"/>
        <v>8.161739231822196</v>
      </c>
      <c r="N309" s="60">
        <f>M309*(Bonds!AE299/100)*(1/(1+(Bonds!K299/100)))</f>
        <v>4.494762312155314E-3</v>
      </c>
      <c r="O309" s="60">
        <f>-M309*Bonds!$AS$8</f>
        <v>-1.2779452148151693</v>
      </c>
      <c r="P309" s="60">
        <f t="shared" si="4"/>
        <v>-4.0412176037290903</v>
      </c>
    </row>
    <row r="310" spans="1:16">
      <c r="A310" s="192">
        <v>42702</v>
      </c>
      <c r="B310" s="7">
        <f>EXP(-'Yield curve'!B303*$B$9/100)</f>
        <v>0.91457116106631398</v>
      </c>
      <c r="C310" s="7">
        <f>EXP(-'Yield curve'!C303*$C$9/100)</f>
        <v>0.83828260322423342</v>
      </c>
      <c r="D310" s="7">
        <f>EXP(-'Yield curve'!D303*$D$9/100)</f>
        <v>0.76797353965670612</v>
      </c>
      <c r="E310" s="7">
        <f>EXP(-'Yield curve'!E303*$E$9/100)</f>
        <v>0.70285828046826282</v>
      </c>
      <c r="F310" s="7">
        <f>EXP(-'Yield curve'!F303*$F$9/100)</f>
        <v>0.64307109063035572</v>
      </c>
      <c r="G310" s="7">
        <f>EXP(-'Yield curve'!G303*$G$9/100)</f>
        <v>0.58836957477260365</v>
      </c>
      <c r="H310" s="7">
        <f>EXP(-'Yield curve'!H303*$H$9/100)</f>
        <v>0.53821347706773515</v>
      </c>
      <c r="I310" s="7">
        <f>EXP(-'Yield curve'!I303*$I$9/100)</f>
        <v>0.49210327958359329</v>
      </c>
      <c r="J310" s="7">
        <f>EXP(-'Yield curve'!J303*$J$9/100)</f>
        <v>0.44982349792147736</v>
      </c>
      <c r="K310" s="60">
        <f>EXP(-'Yield curve'!K303*$K$9/100)</f>
        <v>0.41106661390143395</v>
      </c>
      <c r="L310" s="60">
        <f t="shared" si="2"/>
        <v>63.318827304167897</v>
      </c>
      <c r="M310" s="60">
        <f t="shared" si="3"/>
        <v>8.1677243585096733</v>
      </c>
      <c r="N310" s="60">
        <f>M310*(Bonds!AE300/100)*(1/(1+(Bonds!K300/100)))</f>
        <v>-2.2502684429725871E-3</v>
      </c>
      <c r="O310" s="60">
        <f>-M310*Bonds!$AS$8</f>
        <v>-1.2788823513485814</v>
      </c>
      <c r="P310" s="60">
        <f t="shared" si="4"/>
        <v>-4.0441810896532271</v>
      </c>
    </row>
    <row r="311" spans="1:16">
      <c r="A311" s="192">
        <v>42699</v>
      </c>
      <c r="B311" s="7">
        <f>EXP(-'Yield curve'!B304*$B$9/100)</f>
        <v>0.91429683086958102</v>
      </c>
      <c r="C311" s="7">
        <f>EXP(-'Yield curve'!C304*$C$9/100)</f>
        <v>0.83828260322423342</v>
      </c>
      <c r="D311" s="7">
        <f>EXP(-'Yield curve'!D304*$D$9/100)</f>
        <v>0.76797353965670612</v>
      </c>
      <c r="E311" s="7">
        <f>EXP(-'Yield curve'!E304*$E$9/100)</f>
        <v>0.70271772286839762</v>
      </c>
      <c r="F311" s="7">
        <f>EXP(-'Yield curve'!F304*$F$9/100)</f>
        <v>0.64274963545553121</v>
      </c>
      <c r="G311" s="7">
        <f>EXP(-'Yield curve'!G304*$G$9/100)</f>
        <v>0.58766395473957067</v>
      </c>
      <c r="H311" s="7">
        <f>EXP(-'Yield curve'!H304*$H$9/100)</f>
        <v>0.53708441469631318</v>
      </c>
      <c r="I311" s="7">
        <f>EXP(-'Yield curve'!I304*$I$9/100)</f>
        <v>0.49092364783691178</v>
      </c>
      <c r="J311" s="7">
        <f>EXP(-'Yield curve'!J304*$J$9/100)</f>
        <v>0.44861061260908885</v>
      </c>
      <c r="K311" s="60">
        <f>EXP(-'Yield curve'!K304*$K$9/100)</f>
        <v>0.40983526201107895</v>
      </c>
      <c r="L311" s="60">
        <f t="shared" si="2"/>
        <v>63.174009984993845</v>
      </c>
      <c r="M311" s="60">
        <f t="shared" si="3"/>
        <v>8.1643386257707959</v>
      </c>
      <c r="N311" s="60">
        <f>M311*(Bonds!AE301/100)*(1/(1+(Bonds!K301/100)))</f>
        <v>5.2470042582074741E-3</v>
      </c>
      <c r="O311" s="60">
        <f>-M311*Bonds!$AS$8</f>
        <v>-1.2783522215772918</v>
      </c>
      <c r="P311" s="60">
        <f t="shared" si="4"/>
        <v>-4.0425046721204883</v>
      </c>
    </row>
    <row r="312" spans="1:16">
      <c r="A312" s="192">
        <v>42698</v>
      </c>
      <c r="B312" s="7">
        <f>EXP(-'Yield curve'!B305*$B$9/100)</f>
        <v>0.91502856098729823</v>
      </c>
      <c r="C312" s="7">
        <f>EXP(-'Yield curve'!C305*$C$9/100)</f>
        <v>0.83945702076920736</v>
      </c>
      <c r="D312" s="7">
        <f>EXP(-'Yield curve'!D305*$D$9/100)</f>
        <v>0.7686650269650106</v>
      </c>
      <c r="E312" s="7">
        <f>EXP(-'Yield curve'!E305*$E$9/100)</f>
        <v>0.70342079206727637</v>
      </c>
      <c r="F312" s="7">
        <f>EXP(-'Yield curve'!F305*$F$9/100)</f>
        <v>0.64339270657295622</v>
      </c>
      <c r="G312" s="7">
        <f>EXP(-'Yield curve'!G305*$G$9/100)</f>
        <v>0.58872270244517511</v>
      </c>
      <c r="H312" s="7">
        <f>EXP(-'Yield curve'!H305*$H$9/100)</f>
        <v>0.53859035839475766</v>
      </c>
      <c r="I312" s="7">
        <f>EXP(-'Yield curve'!I305*$I$9/100)</f>
        <v>0.49289127505920177</v>
      </c>
      <c r="J312" s="7">
        <f>EXP(-'Yield curve'!J305*$J$9/100)</f>
        <v>0.45103966244915794</v>
      </c>
      <c r="K312" s="60">
        <f>EXP(-'Yield curve'!K305*$K$9/100)</f>
        <v>0.41271417327904963</v>
      </c>
      <c r="L312" s="60">
        <f t="shared" si="2"/>
        <v>63.510145304366787</v>
      </c>
      <c r="M312" s="60">
        <f t="shared" si="3"/>
        <v>8.1716638783205564</v>
      </c>
      <c r="N312" s="60">
        <f>M312*(Bonds!AE302/100)*(1/(1+(Bonds!K302/100)))</f>
        <v>7.5072704440242366E-4</v>
      </c>
      <c r="O312" s="60">
        <f>-M312*Bonds!$AS$8</f>
        <v>-1.279499191748402</v>
      </c>
      <c r="P312" s="60">
        <f t="shared" si="4"/>
        <v>-4.0461317102694698</v>
      </c>
    </row>
    <row r="313" spans="1:16">
      <c r="A313" s="192">
        <v>42697</v>
      </c>
      <c r="B313" s="7">
        <f>EXP(-'Yield curve'!B306*$B$9/100)</f>
        <v>0.91521158500128696</v>
      </c>
      <c r="C313" s="7">
        <f>EXP(-'Yield curve'!C306*$C$9/100)</f>
        <v>0.83928914615307471</v>
      </c>
      <c r="D313" s="7">
        <f>EXP(-'Yield curve'!D306*$D$9/100)</f>
        <v>0.76820396628086862</v>
      </c>
      <c r="E313" s="7">
        <f>EXP(-'Yield curve'!E306*$E$9/100)</f>
        <v>0.70313948001661042</v>
      </c>
      <c r="F313" s="7">
        <f>EXP(-'Yield curve'!F306*$F$9/100)</f>
        <v>0.64339270657295622</v>
      </c>
      <c r="G313" s="7">
        <f>EXP(-'Yield curve'!G306*$G$9/100)</f>
        <v>0.58889934575107972</v>
      </c>
      <c r="H313" s="7">
        <f>EXP(-'Yield curve'!H306*$H$9/100)</f>
        <v>0.5389675036310666</v>
      </c>
      <c r="I313" s="7">
        <f>EXP(-'Yield curve'!I306*$I$9/100)</f>
        <v>0.49328574584652568</v>
      </c>
      <c r="J313" s="7">
        <f>EXP(-'Yield curve'!J306*$J$9/100)</f>
        <v>0.45144578087123904</v>
      </c>
      <c r="K313" s="60">
        <f>EXP(-'Yield curve'!K306*$K$9/100)</f>
        <v>0.41312709387821822</v>
      </c>
      <c r="L313" s="60">
        <f t="shared" si="2"/>
        <v>63.555077626832066</v>
      </c>
      <c r="M313" s="60">
        <f t="shared" si="3"/>
        <v>8.1730433813099648</v>
      </c>
      <c r="N313" s="60">
        <f>M313*(Bonds!AE303/100)*(1/(1+(Bonds!K303/100)))</f>
        <v>6.0073821251818973E-3</v>
      </c>
      <c r="O313" s="60">
        <f>-M313*Bonds!$AS$8</f>
        <v>-1.2797151909605875</v>
      </c>
      <c r="P313" s="60">
        <f t="shared" si="4"/>
        <v>-4.0468147597527775</v>
      </c>
    </row>
    <row r="314" spans="1:16">
      <c r="A314" s="192">
        <v>42696</v>
      </c>
      <c r="B314" s="7">
        <f>EXP(-'Yield curve'!B307*$B$9/100)</f>
        <v>0.91512006841869231</v>
      </c>
      <c r="C314" s="7">
        <f>EXP(-'Yield curve'!C307*$C$9/100)</f>
        <v>0.83996084611415756</v>
      </c>
      <c r="D314" s="7">
        <f>EXP(-'Yield curve'!D307*$D$9/100)</f>
        <v>0.77028091961507916</v>
      </c>
      <c r="E314" s="7">
        <f>EXP(-'Yield curve'!E307*$E$9/100)</f>
        <v>0.70581649314427775</v>
      </c>
      <c r="F314" s="7">
        <f>EXP(-'Yield curve'!F307*$F$9/100)</f>
        <v>0.64661772593543965</v>
      </c>
      <c r="G314" s="7">
        <f>EXP(-'Yield curve'!G307*$G$9/100)</f>
        <v>0.59226565689433663</v>
      </c>
      <c r="H314" s="7">
        <f>EXP(-'Yield curve'!H307*$H$9/100)</f>
        <v>0.54237371721067407</v>
      </c>
      <c r="I314" s="7">
        <f>EXP(-'Yield curve'!I307*$I$9/100)</f>
        <v>0.49671774419702314</v>
      </c>
      <c r="J314" s="7">
        <f>EXP(-'Yield curve'!J307*$J$9/100)</f>
        <v>0.45484435294224795</v>
      </c>
      <c r="K314" s="60">
        <f>EXP(-'Yield curve'!K307*$K$9/100)</f>
        <v>0.41644536602038013</v>
      </c>
      <c r="L314" s="60">
        <f t="shared" si="2"/>
        <v>63.976086718761096</v>
      </c>
      <c r="M314" s="60">
        <f t="shared" si="3"/>
        <v>8.1804037480362659</v>
      </c>
      <c r="N314" s="60">
        <f>M314*(Bonds!AE304/100)*(1/(1+(Bonds!K304/100)))</f>
        <v>7.5215187091174068E-4</v>
      </c>
      <c r="O314" s="60">
        <f>-M314*Bonds!$AS$8</f>
        <v>-1.280867659223784</v>
      </c>
      <c r="P314" s="60">
        <f t="shared" si="4"/>
        <v>-4.0504591843955371</v>
      </c>
    </row>
    <row r="315" spans="1:16">
      <c r="A315" s="192">
        <v>42695</v>
      </c>
      <c r="B315" s="7">
        <f>EXP(-'Yield curve'!B308*$B$9/100)</f>
        <v>0.91557774286197757</v>
      </c>
      <c r="C315" s="7">
        <f>EXP(-'Yield curve'!C308*$C$9/100)</f>
        <v>0.84012885508371737</v>
      </c>
      <c r="D315" s="7">
        <f>EXP(-'Yield curve'!D308*$D$9/100)</f>
        <v>0.76981888968614964</v>
      </c>
      <c r="E315" s="7">
        <f>EXP(-'Yield curve'!E308*$E$9/100)</f>
        <v>0.70525206575082255</v>
      </c>
      <c r="F315" s="7">
        <f>EXP(-'Yield curve'!F308*$F$9/100)</f>
        <v>0.64597143141062441</v>
      </c>
      <c r="G315" s="7">
        <f>EXP(-'Yield curve'!G308*$G$9/100)</f>
        <v>0.59191040408669993</v>
      </c>
      <c r="H315" s="7">
        <f>EXP(-'Yield curve'!H308*$H$9/100)</f>
        <v>0.54237371721067407</v>
      </c>
      <c r="I315" s="7">
        <f>EXP(-'Yield curve'!I308*$I$9/100)</f>
        <v>0.49685021992478767</v>
      </c>
      <c r="J315" s="7">
        <f>EXP(-'Yield curve'!J308*$J$9/100)</f>
        <v>0.4551173414423737</v>
      </c>
      <c r="K315" s="60">
        <f>EXP(-'Yield curve'!K308*$K$9/100)</f>
        <v>0.41686201967850839</v>
      </c>
      <c r="L315" s="60">
        <f t="shared" si="2"/>
        <v>64.015721372828011</v>
      </c>
      <c r="M315" s="60">
        <f t="shared" si="3"/>
        <v>8.1818185830502639</v>
      </c>
      <c r="N315" s="60">
        <f>M315*(Bonds!AE305/100)*(1/(1+(Bonds!K305/100)))</f>
        <v>-1.5047022681471431E-3</v>
      </c>
      <c r="O315" s="60">
        <f>-M315*Bonds!$AS$8</f>
        <v>-1.2810891906381721</v>
      </c>
      <c r="P315" s="60">
        <f t="shared" si="4"/>
        <v>-4.0511597282382814</v>
      </c>
    </row>
    <row r="316" spans="1:16">
      <c r="A316" s="192">
        <v>42692</v>
      </c>
      <c r="B316" s="7">
        <f>EXP(-'Yield curve'!B309*$B$9/100)</f>
        <v>0.91512006841869231</v>
      </c>
      <c r="C316" s="7">
        <f>EXP(-'Yield curve'!C309*$C$9/100)</f>
        <v>0.83928914615307471</v>
      </c>
      <c r="D316" s="7">
        <f>EXP(-'Yield curve'!D309*$D$9/100)</f>
        <v>0.7686650269650106</v>
      </c>
      <c r="E316" s="7">
        <f>EXP(-'Yield curve'!E309*$E$9/100)</f>
        <v>0.70398375385562095</v>
      </c>
      <c r="F316" s="7">
        <f>EXP(-'Yield curve'!F309*$F$9/100)</f>
        <v>0.6446807796298013</v>
      </c>
      <c r="G316" s="7">
        <f>EXP(-'Yield curve'!G309*$G$9/100)</f>
        <v>0.59084592367912037</v>
      </c>
      <c r="H316" s="7">
        <f>EXP(-'Yield curve'!H309*$H$9/100)</f>
        <v>0.54161492528486332</v>
      </c>
      <c r="I316" s="7">
        <f>EXP(-'Yield curve'!I309*$I$9/100)</f>
        <v>0.49605589520214205</v>
      </c>
      <c r="J316" s="7">
        <f>EXP(-'Yield curve'!J309*$J$9/100)</f>
        <v>0.45429886707569556</v>
      </c>
      <c r="K316" s="60">
        <f>EXP(-'Yield curve'!K309*$K$9/100)</f>
        <v>0.41602912880765258</v>
      </c>
      <c r="L316" s="60">
        <f t="shared" si="2"/>
        <v>63.89995518351612</v>
      </c>
      <c r="M316" s="60">
        <f t="shared" si="3"/>
        <v>8.1808206203441429</v>
      </c>
      <c r="N316" s="60">
        <f>M316*(Bonds!AE306/100)*(1/(1+(Bonds!K306/100)))</f>
        <v>-7.5212104627599239E-4</v>
      </c>
      <c r="O316" s="60">
        <f>-M316*Bonds!$AS$8</f>
        <v>-1.2809329320726106</v>
      </c>
      <c r="P316" s="60">
        <f t="shared" si="4"/>
        <v>-4.0506655952671968</v>
      </c>
    </row>
    <row r="317" spans="1:16">
      <c r="A317" s="192">
        <v>42691</v>
      </c>
      <c r="B317" s="7">
        <f>EXP(-'Yield curve'!B310*$B$9/100)</f>
        <v>0.91576087672332562</v>
      </c>
      <c r="C317" s="7">
        <f>EXP(-'Yield curve'!C310*$C$9/100)</f>
        <v>0.83945702076920736</v>
      </c>
      <c r="D317" s="7">
        <f>EXP(-'Yield curve'!D310*$D$9/100)</f>
        <v>0.7684344620433885</v>
      </c>
      <c r="E317" s="7">
        <f>EXP(-'Yield curve'!E310*$E$9/100)</f>
        <v>0.70370221666527055</v>
      </c>
      <c r="F317" s="7">
        <f>EXP(-'Yield curve'!F310*$F$9/100)</f>
        <v>0.64435851981165471</v>
      </c>
      <c r="G317" s="7">
        <f>EXP(-'Yield curve'!G310*$G$9/100)</f>
        <v>0.59013733380965794</v>
      </c>
      <c r="H317" s="7">
        <f>EXP(-'Yield curve'!H310*$H$9/100)</f>
        <v>0.54047872736713143</v>
      </c>
      <c r="I317" s="7">
        <f>EXP(-'Yield curve'!I310*$I$9/100)</f>
        <v>0.49513078789987064</v>
      </c>
      <c r="J317" s="7">
        <f>EXP(-'Yield curve'!J310*$J$9/100)</f>
        <v>0.45361792960586017</v>
      </c>
      <c r="K317" s="60">
        <f>EXP(-'Yield curve'!K310*$K$9/100)</f>
        <v>0.41561330762408838</v>
      </c>
      <c r="L317" s="60">
        <f t="shared" si="2"/>
        <v>63.844749900526935</v>
      </c>
      <c r="M317" s="60">
        <f t="shared" si="3"/>
        <v>8.1796082383320492</v>
      </c>
      <c r="N317" s="60">
        <f>M317*(Bonds!AE307/100)*(1/(1+(Bonds!K307/100)))</f>
        <v>-6.0155236170855338E-3</v>
      </c>
      <c r="O317" s="60">
        <f>-M317*Bonds!$AS$8</f>
        <v>-1.2807431002552889</v>
      </c>
      <c r="P317" s="60">
        <f t="shared" si="4"/>
        <v>-4.0500652943520912</v>
      </c>
    </row>
    <row r="318" spans="1:16">
      <c r="A318" s="192">
        <v>42690</v>
      </c>
      <c r="B318" s="7">
        <f>EXP(-'Yield curve'!B311*$B$9/100)</f>
        <v>0.9149370627061898</v>
      </c>
      <c r="C318" s="7">
        <f>EXP(-'Yield curve'!C311*$C$9/100)</f>
        <v>0.83878572370721927</v>
      </c>
      <c r="D318" s="7">
        <f>EXP(-'Yield curve'!D311*$D$9/100)</f>
        <v>0.76728267440701092</v>
      </c>
      <c r="E318" s="7">
        <f>EXP(-'Yield curve'!E311*$E$9/100)</f>
        <v>0.70187496735539401</v>
      </c>
      <c r="F318" s="7">
        <f>EXP(-'Yield curve'!F311*$F$9/100)</f>
        <v>0.64178623373427668</v>
      </c>
      <c r="G318" s="7">
        <f>EXP(-'Yield curve'!G311*$G$9/100)</f>
        <v>0.58748768199538259</v>
      </c>
      <c r="H318" s="7">
        <f>EXP(-'Yield curve'!H311*$H$9/100)</f>
        <v>0.53783685946532711</v>
      </c>
      <c r="I318" s="7">
        <f>EXP(-'Yield curve'!I311*$I$9/100)</f>
        <v>0.49223452462337647</v>
      </c>
      <c r="J318" s="7">
        <f>EXP(-'Yield curve'!J311*$J$9/100)</f>
        <v>0.45049873947291541</v>
      </c>
      <c r="K318" s="60">
        <f>EXP(-'Yield curve'!K311*$K$9/100)</f>
        <v>0.4123016653940888</v>
      </c>
      <c r="L318" s="60">
        <f t="shared" si="2"/>
        <v>63.437758004423017</v>
      </c>
      <c r="M318" s="60">
        <f t="shared" si="3"/>
        <v>8.1719076753691944</v>
      </c>
      <c r="N318" s="60">
        <f>M318*(Bonds!AE308/100)*(1/(1+(Bonds!K308/100)))</f>
        <v>4.5040828635140662E-3</v>
      </c>
      <c r="O318" s="60">
        <f>-M318*Bonds!$AS$8</f>
        <v>-1.2795373648954289</v>
      </c>
      <c r="P318" s="60">
        <f t="shared" si="4"/>
        <v>-4.0462524243595306</v>
      </c>
    </row>
    <row r="319" spans="1:16">
      <c r="A319" s="192">
        <v>42689</v>
      </c>
      <c r="B319" s="7">
        <f>EXP(-'Yield curve'!B312*$B$9/100)</f>
        <v>0.91512006841869231</v>
      </c>
      <c r="C319" s="7">
        <f>EXP(-'Yield curve'!C312*$C$9/100)</f>
        <v>0.83912130510850802</v>
      </c>
      <c r="D319" s="7">
        <f>EXP(-'Yield curve'!D312*$D$9/100)</f>
        <v>0.76820396628086862</v>
      </c>
      <c r="E319" s="7">
        <f>EXP(-'Yield curve'!E312*$E$9/100)</f>
        <v>0.70313948001661042</v>
      </c>
      <c r="F319" s="7">
        <f>EXP(-'Yield curve'!F312*$F$9/100)</f>
        <v>0.64339270657295622</v>
      </c>
      <c r="G319" s="7">
        <f>EXP(-'Yield curve'!G312*$G$9/100)</f>
        <v>0.58925279138161613</v>
      </c>
      <c r="H319" s="7">
        <f>EXP(-'Yield curve'!H312*$H$9/100)</f>
        <v>0.53972258657087768</v>
      </c>
      <c r="I319" s="7">
        <f>EXP(-'Yield curve'!I312*$I$9/100)</f>
        <v>0.49433921206876519</v>
      </c>
      <c r="J319" s="7">
        <f>EXP(-'Yield curve'!J312*$J$9/100)</f>
        <v>0.45280215175289718</v>
      </c>
      <c r="K319" s="60">
        <f>EXP(-'Yield curve'!K312*$K$9/100)</f>
        <v>0.41478291168158138</v>
      </c>
      <c r="L319" s="60">
        <f t="shared" si="2"/>
        <v>63.737861297644955</v>
      </c>
      <c r="M319" s="60">
        <f t="shared" si="3"/>
        <v>8.1780093776737992</v>
      </c>
      <c r="N319" s="60">
        <f>M319*(Bonds!AE309/100)*(1/(1+(Bonds!K309/100)))</f>
        <v>-9.7715185578822212E-3</v>
      </c>
      <c r="O319" s="60">
        <f>-M319*Bonds!$AS$8</f>
        <v>-1.2804927545545342</v>
      </c>
      <c r="P319" s="60">
        <f t="shared" si="4"/>
        <v>-4.0492736317352751</v>
      </c>
    </row>
    <row r="320" spans="1:16">
      <c r="A320" s="192">
        <v>42688</v>
      </c>
      <c r="B320" s="7">
        <f>EXP(-'Yield curve'!B313*$B$9/100)</f>
        <v>0.91411398978812475</v>
      </c>
      <c r="C320" s="7">
        <f>EXP(-'Yield curve'!C313*$C$9/100)</f>
        <v>0.83828260322423342</v>
      </c>
      <c r="D320" s="7">
        <f>EXP(-'Yield curve'!D313*$D$9/100)</f>
        <v>0.76705252412895664</v>
      </c>
      <c r="E320" s="7">
        <f>EXP(-'Yield curve'!E313*$E$9/100)</f>
        <v>0.70145396868721122</v>
      </c>
      <c r="F320" s="7">
        <f>EXP(-'Yield curve'!F313*$F$9/100)</f>
        <v>0.64114476828672162</v>
      </c>
      <c r="G320" s="7">
        <f>EXP(-'Yield curve'!G313*$G$9/100)</f>
        <v>0.58607940217035781</v>
      </c>
      <c r="H320" s="7">
        <f>EXP(-'Yield curve'!H313*$H$9/100)</f>
        <v>0.53558268174243107</v>
      </c>
      <c r="I320" s="7">
        <f>EXP(-'Yield curve'!I313*$I$9/100)</f>
        <v>0.48974684381179928</v>
      </c>
      <c r="J320" s="7">
        <f>EXP(-'Yield curve'!J313*$J$9/100)</f>
        <v>0.4478038398197316</v>
      </c>
      <c r="K320" s="60">
        <f>EXP(-'Yield curve'!K313*$K$9/100)</f>
        <v>0.40942563159841006</v>
      </c>
      <c r="L320" s="60">
        <f t="shared" si="2"/>
        <v>63.099965046243938</v>
      </c>
      <c r="M320" s="60">
        <f t="shared" si="3"/>
        <v>8.1642758716735564</v>
      </c>
      <c r="N320" s="60">
        <f>M320*(Bonds!AE310/100)*(1/(1+(Bonds!K310/100)))</f>
        <v>-2.2484923909870192E-3</v>
      </c>
      <c r="O320" s="60">
        <f>-M320*Bonds!$AS$8</f>
        <v>-1.278342395693862</v>
      </c>
      <c r="P320" s="60">
        <f t="shared" si="4"/>
        <v>-4.0424735999488268</v>
      </c>
    </row>
    <row r="321" spans="1:16">
      <c r="A321" s="192">
        <v>42685</v>
      </c>
      <c r="B321" s="7">
        <f>EXP(-'Yield curve'!B314*$B$9/100)</f>
        <v>0.91383979672220472</v>
      </c>
      <c r="C321" s="7">
        <f>EXP(-'Yield curve'!C314*$C$9/100)</f>
        <v>0.83828260322423342</v>
      </c>
      <c r="D321" s="7">
        <f>EXP(-'Yield curve'!D314*$D$9/100)</f>
        <v>0.76728267440701092</v>
      </c>
      <c r="E321" s="7">
        <f>EXP(-'Yield curve'!E314*$E$9/100)</f>
        <v>0.70159427351096337</v>
      </c>
      <c r="F321" s="7">
        <f>EXP(-'Yield curve'!F314*$F$9/100)</f>
        <v>0.64114476828672162</v>
      </c>
      <c r="G321" s="7">
        <f>EXP(-'Yield curve'!G314*$G$9/100)</f>
        <v>0.58590360472064273</v>
      </c>
      <c r="H321" s="7">
        <f>EXP(-'Yield curve'!H314*$H$9/100)</f>
        <v>0.53520790505235627</v>
      </c>
      <c r="I321" s="7">
        <f>EXP(-'Yield curve'!I314*$I$9/100)</f>
        <v>0.4890942831571623</v>
      </c>
      <c r="J321" s="7">
        <f>EXP(-'Yield curve'!J314*$J$9/100)</f>
        <v>0.44686443847275437</v>
      </c>
      <c r="K321" s="60">
        <f>EXP(-'Yield curve'!K314*$K$9/100)</f>
        <v>0.40819919527792264</v>
      </c>
      <c r="L321" s="60">
        <f t="shared" si="2"/>
        <v>62.96586692770417</v>
      </c>
      <c r="M321" s="60">
        <f t="shared" si="3"/>
        <v>8.1605935114397372</v>
      </c>
      <c r="N321" s="60">
        <f>M321*(Bonds!AE311/100)*(1/(1+(Bonds!K311/100)))</f>
        <v>1.7974875575858466E-2</v>
      </c>
      <c r="O321" s="60">
        <f>-M321*Bonds!$AS$8</f>
        <v>-1.2777658207131657</v>
      </c>
      <c r="P321" s="60">
        <f t="shared" si="4"/>
        <v>-4.0406503097679591</v>
      </c>
    </row>
    <row r="322" spans="1:16">
      <c r="A322" s="192">
        <v>42684</v>
      </c>
      <c r="B322" s="7">
        <f>EXP(-'Yield curve'!B315*$B$9/100)</f>
        <v>0.91420540575782594</v>
      </c>
      <c r="C322" s="7">
        <f>EXP(-'Yield curve'!C315*$C$9/100)</f>
        <v>0.83928914615307471</v>
      </c>
      <c r="D322" s="7">
        <f>EXP(-'Yield curve'!D315*$D$9/100)</f>
        <v>0.76935713689202878</v>
      </c>
      <c r="E322" s="7">
        <f>EXP(-'Yield curve'!E315*$E$9/100)</f>
        <v>0.70497002133716546</v>
      </c>
      <c r="F322" s="7">
        <f>EXP(-'Yield curve'!F315*$F$9/100)</f>
        <v>0.64597143141062441</v>
      </c>
      <c r="G322" s="7">
        <f>EXP(-'Yield curve'!G315*$G$9/100)</f>
        <v>0.59226565689433663</v>
      </c>
      <c r="H322" s="7">
        <f>EXP(-'Yield curve'!H315*$H$9/100)</f>
        <v>0.54313357218914438</v>
      </c>
      <c r="I322" s="7">
        <f>EXP(-'Yield curve'!I315*$I$9/100)</f>
        <v>0.49777853983100318</v>
      </c>
      <c r="J322" s="7">
        <f>EXP(-'Yield curve'!J315*$J$9/100)</f>
        <v>0.45621093484899855</v>
      </c>
      <c r="K322" s="60">
        <f>EXP(-'Yield curve'!K315*$K$9/100)</f>
        <v>0.41811448349391933</v>
      </c>
      <c r="L322" s="60">
        <f t="shared" si="2"/>
        <v>64.145985500220362</v>
      </c>
      <c r="M322" s="60">
        <f t="shared" si="3"/>
        <v>8.186457101353998</v>
      </c>
      <c r="N322" s="60">
        <f>M322*(Bonds!AE312/100)*(1/(1+(Bonds!K312/100)))</f>
        <v>1.2800751538173095E-2</v>
      </c>
      <c r="O322" s="60">
        <f>-M322*Bonds!$AS$8</f>
        <v>-1.281815478516493</v>
      </c>
      <c r="P322" s="60">
        <f t="shared" si="4"/>
        <v>-4.0534564521707477</v>
      </c>
    </row>
    <row r="323" spans="1:16">
      <c r="A323" s="192">
        <v>42683</v>
      </c>
      <c r="B323" s="7">
        <f>EXP(-'Yield curve'!B316*$B$9/100)</f>
        <v>0.91365704703843775</v>
      </c>
      <c r="C323" s="7">
        <f>EXP(-'Yield curve'!C316*$C$9/100)</f>
        <v>0.83979287074303177</v>
      </c>
      <c r="D323" s="7">
        <f>EXP(-'Yield curve'!D316*$D$9/100)</f>
        <v>0.77120581154278678</v>
      </c>
      <c r="E323" s="7">
        <f>EXP(-'Yield curve'!E316*$E$9/100)</f>
        <v>0.7079371219764875</v>
      </c>
      <c r="F323" s="7">
        <f>EXP(-'Yield curve'!F316*$F$9/100)</f>
        <v>0.6501839214760412</v>
      </c>
      <c r="G323" s="7">
        <f>EXP(-'Yield curve'!G316*$G$9/100)</f>
        <v>0.59708249055549933</v>
      </c>
      <c r="H323" s="7">
        <f>EXP(-'Yield curve'!H316*$H$9/100)</f>
        <v>0.54848244787871026</v>
      </c>
      <c r="I323" s="7">
        <f>EXP(-'Yield curve'!I316*$I$9/100)</f>
        <v>0.50378786615517746</v>
      </c>
      <c r="J323" s="7">
        <f>EXP(-'Yield curve'!J316*$J$9/100)</f>
        <v>0.46282790012001068</v>
      </c>
      <c r="K323" s="60">
        <f>EXP(-'Yield curve'!K316*$K$9/100)</f>
        <v>0.42528319108227414</v>
      </c>
      <c r="L323" s="60">
        <f t="shared" si="2"/>
        <v>64.999161448217023</v>
      </c>
      <c r="M323" s="60">
        <f t="shared" si="3"/>
        <v>8.204615742471832</v>
      </c>
      <c r="N323" s="60">
        <f>M323*(Bonds!AE313/100)*(1/(1+(Bonds!K313/100)))</f>
        <v>1.5116749410359071E-3</v>
      </c>
      <c r="O323" s="60">
        <f>-M323*Bonds!$AS$8</f>
        <v>-1.2846587142368411</v>
      </c>
      <c r="P323" s="60">
        <f t="shared" si="4"/>
        <v>-4.0624475529717969</v>
      </c>
    </row>
    <row r="324" spans="1:16">
      <c r="A324" s="193">
        <v>42682</v>
      </c>
      <c r="B324" s="7">
        <f>EXP(-'Yield curve'!B317*$B$9/100)</f>
        <v>0.9134743339009529</v>
      </c>
      <c r="C324" s="7">
        <f>EXP(-'Yield curve'!C317*$C$9/100)</f>
        <v>0.84080122708072336</v>
      </c>
      <c r="D324" s="7">
        <f>EXP(-'Yield curve'!D317*$D$9/100)</f>
        <v>0.77282704544682257</v>
      </c>
      <c r="E324" s="7">
        <f>EXP(-'Yield curve'!E317*$E$9/100)</f>
        <v>0.70949629810971471</v>
      </c>
      <c r="F324" s="7">
        <f>EXP(-'Yield curve'!F317*$F$9/100)</f>
        <v>0.65148559055418176</v>
      </c>
      <c r="G324" s="7">
        <f>EXP(-'Yield curve'!G317*$G$9/100)</f>
        <v>0.59833768127463838</v>
      </c>
      <c r="H324" s="7">
        <f>EXP(-'Yield curve'!H317*$H$9/100)</f>
        <v>0.54963547127008039</v>
      </c>
      <c r="I324" s="7">
        <f>EXP(-'Yield curve'!I317*$I$9/100)</f>
        <v>0.50486376081590356</v>
      </c>
      <c r="J324" s="7">
        <f>EXP(-'Yield curve'!J317*$J$9/100)</f>
        <v>0.46380085996053261</v>
      </c>
      <c r="K324" s="60">
        <f>EXP(-'Yield curve'!K317*$K$9/100)</f>
        <v>0.42613460859814872</v>
      </c>
      <c r="L324" s="60">
        <f t="shared" si="2"/>
        <v>65.121459929355822</v>
      </c>
      <c r="M324" s="60">
        <f t="shared" si="3"/>
        <v>8.2055560788546398</v>
      </c>
      <c r="N324" s="60">
        <f>M324*(Bonds!AE314/100)*(1/(1+(Bonds!K314/100)))</f>
        <v>-1.5121267997521782E-3</v>
      </c>
      <c r="O324" s="60">
        <f>-M324*Bonds!$AS$8</f>
        <v>-1.2848059498133024</v>
      </c>
      <c r="P324" s="60">
        <f t="shared" si="4"/>
        <v>-4.062913152746022</v>
      </c>
    </row>
    <row r="325" spans="1:16">
      <c r="A325" s="193">
        <v>42681</v>
      </c>
      <c r="B325" s="7">
        <f>EXP(-'Yield curve'!B318*$B$9/100)</f>
        <v>0.91365704703843775</v>
      </c>
      <c r="C325" s="7">
        <f>EXP(-'Yield curve'!C318*$C$9/100)</f>
        <v>0.84096940414328514</v>
      </c>
      <c r="D325" s="7">
        <f>EXP(-'Yield curve'!D318*$D$9/100)</f>
        <v>0.77259523210692804</v>
      </c>
      <c r="E325" s="7">
        <f>EXP(-'Yield curve'!E318*$E$9/100)</f>
        <v>0.70921255634260749</v>
      </c>
      <c r="F325" s="7">
        <f>EXP(-'Yield curve'!F318*$F$9/100)</f>
        <v>0.65115992918103249</v>
      </c>
      <c r="G325" s="7">
        <f>EXP(-'Yield curve'!G318*$G$9/100)</f>
        <v>0.59797878634511925</v>
      </c>
      <c r="H325" s="7">
        <f>EXP(-'Yield curve'!H318*$H$9/100)</f>
        <v>0.54925086106946641</v>
      </c>
      <c r="I325" s="7">
        <f>EXP(-'Yield curve'!I318*$I$9/100)</f>
        <v>0.50432552658032481</v>
      </c>
      <c r="J325" s="7">
        <f>EXP(-'Yield curve'!J318*$J$9/100)</f>
        <v>0.46310568018576898</v>
      </c>
      <c r="K325" s="60">
        <f>EXP(-'Yield curve'!K318*$K$9/100)</f>
        <v>0.42528319108227414</v>
      </c>
      <c r="L325" s="60">
        <f t="shared" si="2"/>
        <v>65.024702857490766</v>
      </c>
      <c r="M325" s="60">
        <f t="shared" si="3"/>
        <v>8.2032263676615997</v>
      </c>
      <c r="N325" s="60">
        <f>M325*(Bonds!AE315/100)*(1/(1+(Bonds!K315/100)))</f>
        <v>-8.3128042417574509E-3</v>
      </c>
      <c r="O325" s="60">
        <f>-M325*Bonds!$AS$8</f>
        <v>-1.2844411693190374</v>
      </c>
      <c r="P325" s="60">
        <f t="shared" si="4"/>
        <v>-4.0617596155381426</v>
      </c>
    </row>
    <row r="326" spans="1:16">
      <c r="A326" s="193">
        <v>42677</v>
      </c>
      <c r="B326" s="7">
        <f>EXP(-'Yield curve'!B319*$B$9/100)</f>
        <v>0.91383979672220472</v>
      </c>
      <c r="C326" s="7">
        <f>EXP(-'Yield curve'!C319*$C$9/100)</f>
        <v>0.84012885508371737</v>
      </c>
      <c r="D326" s="7">
        <f>EXP(-'Yield curve'!D319*$D$9/100)</f>
        <v>0.77028091961507916</v>
      </c>
      <c r="E326" s="7">
        <f>EXP(-'Yield curve'!E319*$E$9/100)</f>
        <v>0.70595767056017766</v>
      </c>
      <c r="F326" s="7">
        <f>EXP(-'Yield curve'!F319*$F$9/100)</f>
        <v>0.64694111563909595</v>
      </c>
      <c r="G326" s="7">
        <f>EXP(-'Yield curve'!G319*$G$9/100)</f>
        <v>0.59351072163423035</v>
      </c>
      <c r="H326" s="7">
        <f>EXP(-'Yield curve'!H319*$H$9/100)</f>
        <v>0.54465647726341337</v>
      </c>
      <c r="I326" s="7">
        <f>EXP(-'Yield curve'!I319*$I$9/100)</f>
        <v>0.49964038633067187</v>
      </c>
      <c r="J326" s="7">
        <f>EXP(-'Yield curve'!J319*$J$9/100)</f>
        <v>0.45840601130522352</v>
      </c>
      <c r="K326" s="60">
        <f>EXP(-'Yield curve'!K319*$K$9/100)</f>
        <v>0.42063071153031245</v>
      </c>
      <c r="L326" s="60">
        <f t="shared" si="2"/>
        <v>64.442045482925693</v>
      </c>
      <c r="M326" s="60">
        <f t="shared" si="3"/>
        <v>8.1928262726546244</v>
      </c>
      <c r="N326" s="60">
        <f>M326*(Bonds!AE316/100)*(1/(1+(Bonds!K316/100)))</f>
        <v>-4.5239239495608458E-3</v>
      </c>
      <c r="O326" s="60">
        <f>-M326*Bonds!$AS$8</f>
        <v>-1.2828127478183888</v>
      </c>
      <c r="P326" s="60">
        <f t="shared" si="4"/>
        <v>-4.0566100946053041</v>
      </c>
    </row>
    <row r="327" spans="1:16">
      <c r="A327" s="193">
        <v>42676</v>
      </c>
      <c r="B327" s="7">
        <f>EXP(-'Yield curve'!B320*$B$9/100)</f>
        <v>0.9143882651243046</v>
      </c>
      <c r="C327" s="7">
        <f>EXP(-'Yield curve'!C320*$C$9/100)</f>
        <v>0.8404649738450215</v>
      </c>
      <c r="D327" s="7">
        <f>EXP(-'Yield curve'!D320*$D$9/100)</f>
        <v>0.76981888968614964</v>
      </c>
      <c r="E327" s="7">
        <f>EXP(-'Yield curve'!E320*$E$9/100)</f>
        <v>0.70497002133716546</v>
      </c>
      <c r="F327" s="7">
        <f>EXP(-'Yield curve'!F320*$F$9/100)</f>
        <v>0.64532578285729458</v>
      </c>
      <c r="G327" s="7">
        <f>EXP(-'Yield curve'!G320*$G$9/100)</f>
        <v>0.59155536436681511</v>
      </c>
      <c r="H327" s="7">
        <f>EXP(-'Yield curve'!H320*$H$9/100)</f>
        <v>0.54237371721067407</v>
      </c>
      <c r="I327" s="7">
        <f>EXP(-'Yield curve'!I320*$I$9/100)</f>
        <v>0.4972478591352042</v>
      </c>
      <c r="J327" s="7">
        <f>EXP(-'Yield curve'!J320*$J$9/100)</f>
        <v>0.45593729038963637</v>
      </c>
      <c r="K327" s="60">
        <f>EXP(-'Yield curve'!K320*$K$9/100)</f>
        <v>0.41811448349391933</v>
      </c>
      <c r="L327" s="60">
        <f t="shared" si="2"/>
        <v>64.14213661545358</v>
      </c>
      <c r="M327" s="60">
        <f t="shared" si="3"/>
        <v>8.1860972386349165</v>
      </c>
      <c r="N327" s="60">
        <f>M327*(Bonds!AE317/100)*(1/(1+(Bonds!K317/100)))</f>
        <v>5.2706659924985876E-3</v>
      </c>
      <c r="O327" s="60">
        <f>-M327*Bonds!$AS$8</f>
        <v>-1.2817591320899806</v>
      </c>
      <c r="P327" s="60">
        <f t="shared" si="4"/>
        <v>-4.0532782691249567</v>
      </c>
    </row>
    <row r="328" spans="1:16">
      <c r="A328" s="193">
        <v>42675</v>
      </c>
      <c r="B328" s="7">
        <f>EXP(-'Yield curve'!B321*$B$9/100)</f>
        <v>0.91420540575782594</v>
      </c>
      <c r="C328" s="7">
        <f>EXP(-'Yield curve'!C321*$C$9/100)</f>
        <v>0.84080122708072336</v>
      </c>
      <c r="D328" s="7">
        <f>EXP(-'Yield curve'!D321*$D$9/100)</f>
        <v>0.77074322684514807</v>
      </c>
      <c r="E328" s="7">
        <f>EXP(-'Yield curve'!E321*$E$9/100)</f>
        <v>0.70638137226031272</v>
      </c>
      <c r="F328" s="7">
        <f>EXP(-'Yield curve'!F321*$F$9/100)</f>
        <v>0.64726466707803465</v>
      </c>
      <c r="G328" s="7">
        <f>EXP(-'Yield curve'!G321*$G$9/100)</f>
        <v>0.59386693492051046</v>
      </c>
      <c r="H328" s="7">
        <f>EXP(-'Yield curve'!H321*$H$9/100)</f>
        <v>0.54503787026947637</v>
      </c>
      <c r="I328" s="7">
        <f>EXP(-'Yield curve'!I321*$I$9/100)</f>
        <v>0.5000402585673045</v>
      </c>
      <c r="J328" s="7">
        <f>EXP(-'Yield curve'!J321*$J$9/100)</f>
        <v>0.4588187624255417</v>
      </c>
      <c r="K328" s="60">
        <f>EXP(-'Yield curve'!K321*$K$9/100)</f>
        <v>0.42105155262732119</v>
      </c>
      <c r="L328" s="60">
        <f t="shared" si="2"/>
        <v>64.498894735144816</v>
      </c>
      <c r="M328" s="60">
        <f t="shared" si="3"/>
        <v>8.1933421204758634</v>
      </c>
      <c r="N328" s="60">
        <f>M328*(Bonds!AE318/100)*(1/(1+(Bonds!K318/100)))</f>
        <v>-2.2623125965418379E-3</v>
      </c>
      <c r="O328" s="60">
        <f>-M328*Bonds!$AS$8</f>
        <v>-1.2828935180116039</v>
      </c>
      <c r="P328" s="60">
        <f t="shared" si="4"/>
        <v>-4.0568655123829158</v>
      </c>
    </row>
    <row r="329" spans="1:16">
      <c r="A329" s="193">
        <v>42674</v>
      </c>
      <c r="B329" s="7">
        <f>EXP(-'Yield curve'!B322*$B$9/100)</f>
        <v>0.91402258295956351</v>
      </c>
      <c r="C329" s="7">
        <f>EXP(-'Yield curve'!C322*$C$9/100)</f>
        <v>0.84029689765843141</v>
      </c>
      <c r="D329" s="7">
        <f>EXP(-'Yield curve'!D322*$D$9/100)</f>
        <v>0.77004986999837</v>
      </c>
      <c r="E329" s="7">
        <f>EXP(-'Yield curve'!E322*$E$9/100)</f>
        <v>0.70553422300481161</v>
      </c>
      <c r="F329" s="7">
        <f>EXP(-'Yield curve'!F322*$F$9/100)</f>
        <v>0.64629449788621807</v>
      </c>
      <c r="G329" s="7">
        <f>EXP(-'Yield curve'!G322*$G$9/100)</f>
        <v>0.59262112291761626</v>
      </c>
      <c r="H329" s="7">
        <f>EXP(-'Yield curve'!H322*$H$9/100)</f>
        <v>0.54351389878845646</v>
      </c>
      <c r="I329" s="7">
        <f>EXP(-'Yield curve'!I322*$I$9/100)</f>
        <v>0.49857562299121649</v>
      </c>
      <c r="J329" s="7">
        <f>EXP(-'Yield curve'!J322*$J$9/100)</f>
        <v>0.45744436875955918</v>
      </c>
      <c r="K329" s="60">
        <f>EXP(-'Yield curve'!K322*$K$9/100)</f>
        <v>0.41979029080811425</v>
      </c>
      <c r="L329" s="60">
        <f t="shared" si="2"/>
        <v>64.33753089601467</v>
      </c>
      <c r="M329" s="60">
        <f t="shared" si="3"/>
        <v>8.1906782340373372</v>
      </c>
      <c r="N329" s="60">
        <f>M329*(Bonds!AE319/100)*(1/(1+(Bonds!K319/100)))</f>
        <v>5.2755564628507168E-3</v>
      </c>
      <c r="O329" s="60">
        <f>-M329*Bonds!$AS$8</f>
        <v>-1.2824764131727659</v>
      </c>
      <c r="P329" s="60">
        <f t="shared" si="4"/>
        <v>-4.0555465110691102</v>
      </c>
    </row>
    <row r="330" spans="1:16">
      <c r="A330" s="193">
        <v>42671</v>
      </c>
      <c r="B330" s="7">
        <f>EXP(-'Yield curve'!B323*$B$9/100)</f>
        <v>0.91475409359116999</v>
      </c>
      <c r="C330" s="7">
        <f>EXP(-'Yield curve'!C323*$C$9/100)</f>
        <v>0.83979287074303177</v>
      </c>
      <c r="D330" s="7">
        <f>EXP(-'Yield curve'!D323*$D$9/100)</f>
        <v>0.76981888968614964</v>
      </c>
      <c r="E330" s="7">
        <f>EXP(-'Yield curve'!E323*$E$9/100)</f>
        <v>0.70581649314427775</v>
      </c>
      <c r="F330" s="7">
        <f>EXP(-'Yield curve'!F323*$F$9/100)</f>
        <v>0.64726466707803465</v>
      </c>
      <c r="G330" s="7">
        <f>EXP(-'Yield curve'!G323*$G$9/100)</f>
        <v>0.59422336199889336</v>
      </c>
      <c r="H330" s="7">
        <f>EXP(-'Yield curve'!H323*$H$9/100)</f>
        <v>0.54580145767431776</v>
      </c>
      <c r="I330" s="7">
        <f>EXP(-'Yield curve'!I323*$I$9/100)</f>
        <v>0.50110814979788654</v>
      </c>
      <c r="J330" s="7">
        <f>EXP(-'Yield curve'!J323*$J$9/100)</f>
        <v>0.4601972854634831</v>
      </c>
      <c r="K330" s="60">
        <f>EXP(-'Yield curve'!K323*$K$9/100)</f>
        <v>0.42273913174596284</v>
      </c>
      <c r="L330" s="60">
        <f t="shared" si="2"/>
        <v>64.679220577827522</v>
      </c>
      <c r="M330" s="60">
        <f t="shared" si="3"/>
        <v>8.1986906453640138</v>
      </c>
      <c r="N330" s="60">
        <f>M330*(Bonds!AE320/100)*(1/(1+(Bonds!K320/100)))</f>
        <v>2.2646231411556504E-3</v>
      </c>
      <c r="O330" s="60">
        <f>-M330*Bonds!$AS$8</f>
        <v>-1.2837309769885437</v>
      </c>
      <c r="P330" s="60">
        <f t="shared" si="4"/>
        <v>-4.0595137901969993</v>
      </c>
    </row>
    <row r="331" spans="1:16">
      <c r="A331" s="193">
        <v>42670</v>
      </c>
      <c r="B331" s="7">
        <f>EXP(-'Yield curve'!B324*$B$9/100)</f>
        <v>0.91475409359116999</v>
      </c>
      <c r="C331" s="7">
        <f>EXP(-'Yield curve'!C324*$C$9/100)</f>
        <v>0.84063308365021072</v>
      </c>
      <c r="D331" s="7">
        <f>EXP(-'Yield curve'!D324*$D$9/100)</f>
        <v>0.7709744845001153</v>
      </c>
      <c r="E331" s="7">
        <f>EXP(-'Yield curve'!E324*$E$9/100)</f>
        <v>0.70722953870511207</v>
      </c>
      <c r="F331" s="7">
        <f>EXP(-'Yield curve'!F324*$F$9/100)</f>
        <v>0.64888485313445343</v>
      </c>
      <c r="G331" s="7">
        <f>EXP(-'Yield curve'!G324*$G$9/100)</f>
        <v>0.59565121080088579</v>
      </c>
      <c r="H331" s="7">
        <f>EXP(-'Yield curve'!H324*$H$9/100)</f>
        <v>0.54694884507053509</v>
      </c>
      <c r="I331" s="7">
        <f>EXP(-'Yield curve'!I324*$I$9/100)</f>
        <v>0.50231225370411914</v>
      </c>
      <c r="J331" s="7">
        <f>EXP(-'Yield curve'!J324*$J$9/100)</f>
        <v>0.46144149706403675</v>
      </c>
      <c r="K331" s="60">
        <f>EXP(-'Yield curve'!K324*$K$9/100)</f>
        <v>0.42400925337104728</v>
      </c>
      <c r="L331" s="60">
        <f t="shared" si="2"/>
        <v>64.845862234675621</v>
      </c>
      <c r="M331" s="60">
        <f t="shared" si="3"/>
        <v>8.2009342273659662</v>
      </c>
      <c r="N331" s="60">
        <f>M331*(Bonds!AE321/100)*(1/(1+(Bonds!K321/100)))</f>
        <v>6.042316616221015E-3</v>
      </c>
      <c r="O331" s="60">
        <f>-M331*Bonds!$AS$8</f>
        <v>-1.2840822715842177</v>
      </c>
      <c r="P331" s="60">
        <f t="shared" si="4"/>
        <v>-4.0606246812490374</v>
      </c>
    </row>
    <row r="332" spans="1:16">
      <c r="A332" s="193">
        <v>42669</v>
      </c>
      <c r="B332" s="7">
        <f>EXP(-'Yield curve'!B325*$B$9/100)</f>
        <v>0.91502856098729823</v>
      </c>
      <c r="C332" s="7">
        <f>EXP(-'Yield curve'!C325*$C$9/100)</f>
        <v>0.84063308365021072</v>
      </c>
      <c r="D332" s="7">
        <f>EXP(-'Yield curve'!D325*$D$9/100)</f>
        <v>0.77120581154278678</v>
      </c>
      <c r="E332" s="7">
        <f>EXP(-'Yield curve'!E325*$E$9/100)</f>
        <v>0.7079371219764875</v>
      </c>
      <c r="F332" s="7">
        <f>EXP(-'Yield curve'!F325*$F$9/100)</f>
        <v>0.6501839214760412</v>
      </c>
      <c r="G332" s="7">
        <f>EXP(-'Yield curve'!G325*$G$9/100)</f>
        <v>0.59762010668796972</v>
      </c>
      <c r="H332" s="7">
        <f>EXP(-'Yield curve'!H325*$H$9/100)</f>
        <v>0.54963547127008039</v>
      </c>
      <c r="I332" s="7">
        <f>EXP(-'Yield curve'!I325*$I$9/100)</f>
        <v>0.50526781342405014</v>
      </c>
      <c r="J332" s="7">
        <f>EXP(-'Yield curve'!J325*$J$9/100)</f>
        <v>0.46463645331687203</v>
      </c>
      <c r="K332" s="60">
        <f>EXP(-'Yield curve'!K325*$K$9/100)</f>
        <v>0.42741493194872671</v>
      </c>
      <c r="L332" s="60">
        <f t="shared" si="2"/>
        <v>65.24496466185451</v>
      </c>
      <c r="M332" s="60">
        <f t="shared" si="3"/>
        <v>8.2098001982017479</v>
      </c>
      <c r="N332" s="60">
        <f>M332*(Bonds!AE322/100)*(1/(1+(Bonds!K322/100)))</f>
        <v>2.2699908382124165E-3</v>
      </c>
      <c r="O332" s="60">
        <f>-M332*Bonds!$AS$8</f>
        <v>-1.2854704836653024</v>
      </c>
      <c r="P332" s="60">
        <f t="shared" si="4"/>
        <v>-4.0650145933006279</v>
      </c>
    </row>
    <row r="333" spans="1:16">
      <c r="A333" s="193">
        <v>42668</v>
      </c>
      <c r="B333" s="7">
        <f>EXP(-'Yield curve'!B326*$B$9/100)</f>
        <v>0.9143882651243046</v>
      </c>
      <c r="C333" s="7">
        <f>EXP(-'Yield curve'!C326*$C$9/100)</f>
        <v>0.84147413719054331</v>
      </c>
      <c r="D333" s="7">
        <f>EXP(-'Yield curve'!D326*$D$9/100)</f>
        <v>0.77282704544682257</v>
      </c>
      <c r="E333" s="7">
        <f>EXP(-'Yield curve'!E326*$E$9/100)</f>
        <v>0.70978015339623113</v>
      </c>
      <c r="F333" s="7">
        <f>EXP(-'Yield curve'!F326*$F$9/100)</f>
        <v>0.65213740199613923</v>
      </c>
      <c r="G333" s="7">
        <f>EXP(-'Yield curve'!G326*$G$9/100)</f>
        <v>0.59941565898982241</v>
      </c>
      <c r="H333" s="7">
        <f>EXP(-'Yield curve'!H326*$H$9/100)</f>
        <v>0.55117660717302541</v>
      </c>
      <c r="I333" s="7">
        <f>EXP(-'Yield curve'!I326*$I$9/100)</f>
        <v>0.50675210824487038</v>
      </c>
      <c r="J333" s="7">
        <f>EXP(-'Yield curve'!J326*$J$9/100)</f>
        <v>0.46603245563329571</v>
      </c>
      <c r="K333" s="60">
        <f>EXP(-'Yield curve'!K326*$K$9/100)</f>
        <v>0.42869910203657724</v>
      </c>
      <c r="L333" s="60">
        <f t="shared" si="2"/>
        <v>65.419300476968431</v>
      </c>
      <c r="M333" s="60">
        <f t="shared" si="3"/>
        <v>8.2119327528236408</v>
      </c>
      <c r="N333" s="60">
        <f>M333*(Bonds!AE323/100)*(1/(1+(Bonds!K323/100)))</f>
        <v>3.7853474476001459E-3</v>
      </c>
      <c r="O333" s="60">
        <f>-M333*Bonds!$AS$8</f>
        <v>-1.2858043938647064</v>
      </c>
      <c r="P333" s="60">
        <f t="shared" si="4"/>
        <v>-4.066070510064705</v>
      </c>
    </row>
    <row r="334" spans="1:16">
      <c r="A334" s="193">
        <v>42667</v>
      </c>
      <c r="B334" s="7">
        <f>EXP(-'Yield curve'!B327*$B$9/100)</f>
        <v>0.91420540575782594</v>
      </c>
      <c r="C334" s="7">
        <f>EXP(-'Yield curve'!C327*$C$9/100)</f>
        <v>0.84130585919146594</v>
      </c>
      <c r="D334" s="7">
        <f>EXP(-'Yield curve'!D327*$D$9/100)</f>
        <v>0.77259523210692804</v>
      </c>
      <c r="E334" s="7">
        <f>EXP(-'Yield curve'!E327*$E$9/100)</f>
        <v>0.70963821156020868</v>
      </c>
      <c r="F334" s="7">
        <f>EXP(-'Yield curve'!F327*$F$9/100)</f>
        <v>0.65213740199613923</v>
      </c>
      <c r="G334" s="7">
        <f>EXP(-'Yield curve'!G327*$G$9/100)</f>
        <v>0.59995537591910053</v>
      </c>
      <c r="H334" s="7">
        <f>EXP(-'Yield curve'!H327*$H$9/100)</f>
        <v>0.55233529424369554</v>
      </c>
      <c r="I334" s="7">
        <f>EXP(-'Yield curve'!I327*$I$9/100)</f>
        <v>0.50824076338917945</v>
      </c>
      <c r="J334" s="7">
        <f>EXP(-'Yield curve'!J327*$J$9/100)</f>
        <v>0.46785353099901633</v>
      </c>
      <c r="K334" s="60">
        <f>EXP(-'Yield curve'!K327*$K$9/100)</f>
        <v>0.430847965227942</v>
      </c>
      <c r="L334" s="60">
        <f t="shared" si="2"/>
        <v>65.656699164164451</v>
      </c>
      <c r="M334" s="60">
        <f t="shared" si="3"/>
        <v>8.2181331905648047</v>
      </c>
      <c r="N334" s="60">
        <f>M334*(Bonds!AE324/100)*(1/(1+(Bonds!K324/100)))</f>
        <v>1.5159810349685719E-3</v>
      </c>
      <c r="O334" s="60">
        <f>-M334*Bonds!$AS$8</f>
        <v>-1.2867752432775601</v>
      </c>
      <c r="P334" s="60">
        <f t="shared" si="4"/>
        <v>-4.0691406054743604</v>
      </c>
    </row>
    <row r="335" spans="1:16">
      <c r="A335" s="193">
        <v>42664</v>
      </c>
      <c r="B335" s="7">
        <f>EXP(-'Yield curve'!B328*$B$9/100)</f>
        <v>0.91365704703843775</v>
      </c>
      <c r="C335" s="7">
        <f>EXP(-'Yield curve'!C328*$C$9/100)</f>
        <v>0.84029689765843141</v>
      </c>
      <c r="D335" s="7">
        <f>EXP(-'Yield curve'!D328*$D$9/100)</f>
        <v>0.77213181400699638</v>
      </c>
      <c r="E335" s="7">
        <f>EXP(-'Yield curve'!E328*$E$9/100)</f>
        <v>0.70949629810971471</v>
      </c>
      <c r="F335" s="7">
        <f>EXP(-'Yield curve'!F328*$F$9/100)</f>
        <v>0.65246355222790053</v>
      </c>
      <c r="G335" s="7">
        <f>EXP(-'Yield curve'!G328*$G$9/100)</f>
        <v>0.6004955788122659</v>
      </c>
      <c r="H335" s="7">
        <f>EXP(-'Yield curve'!H328*$H$9/100)</f>
        <v>0.55310910519691481</v>
      </c>
      <c r="I335" s="7">
        <f>EXP(-'Yield curve'!I328*$I$9/100)</f>
        <v>0.50905459950587717</v>
      </c>
      <c r="J335" s="7">
        <f>EXP(-'Yield curve'!J328*$J$9/100)</f>
        <v>0.46869642573249309</v>
      </c>
      <c r="K335" s="60">
        <f>EXP(-'Yield curve'!K328*$K$9/100)</f>
        <v>0.43171052342907973</v>
      </c>
      <c r="L335" s="60">
        <f t="shared" si="2"/>
        <v>65.749943788921371</v>
      </c>
      <c r="M335" s="60">
        <f t="shared" si="3"/>
        <v>8.2211136521479062</v>
      </c>
      <c r="N335" s="60">
        <f>M335*(Bonds!AE325/100)*(1/(1+(Bonds!K325/100)))</f>
        <v>-5.3088372292468241E-3</v>
      </c>
      <c r="O335" s="60">
        <f>-M335*Bonds!$AS$8</f>
        <v>-1.287241916680113</v>
      </c>
      <c r="P335" s="60">
        <f t="shared" si="4"/>
        <v>-4.0706163563498476</v>
      </c>
    </row>
    <row r="336" spans="1:16">
      <c r="A336" s="193">
        <v>42663</v>
      </c>
      <c r="B336" s="7">
        <f>EXP(-'Yield curve'!B329*$B$9/100)</f>
        <v>0.91393118527122819</v>
      </c>
      <c r="C336" s="7">
        <f>EXP(-'Yield curve'!C329*$C$9/100)</f>
        <v>0.84063308365021072</v>
      </c>
      <c r="D336" s="7">
        <f>EXP(-'Yield curve'!D329*$D$9/100)</f>
        <v>0.77166867387452609</v>
      </c>
      <c r="E336" s="7">
        <f>EXP(-'Yield curve'!E329*$E$9/100)</f>
        <v>0.70836201170384494</v>
      </c>
      <c r="F336" s="7">
        <f>EXP(-'Yield curve'!F329*$F$9/100)</f>
        <v>0.65050909472331653</v>
      </c>
      <c r="G336" s="7">
        <f>EXP(-'Yield curve'!G329*$G$9/100)</f>
        <v>0.59815820689275934</v>
      </c>
      <c r="H336" s="7">
        <f>EXP(-'Yield curve'!H329*$H$9/100)</f>
        <v>0.55040549982407505</v>
      </c>
      <c r="I336" s="7">
        <f>EXP(-'Yield curve'!I329*$I$9/100)</f>
        <v>0.50621186084591208</v>
      </c>
      <c r="J336" s="7">
        <f>EXP(-'Yield curve'!J329*$J$9/100)</f>
        <v>0.46575292002898311</v>
      </c>
      <c r="K336" s="60">
        <f>EXP(-'Yield curve'!K329*$K$9/100)</f>
        <v>0.42869910203657724</v>
      </c>
      <c r="L336" s="60">
        <f t="shared" si="2"/>
        <v>65.390070939637738</v>
      </c>
      <c r="M336" s="60">
        <f t="shared" si="3"/>
        <v>8.2135048669678721</v>
      </c>
      <c r="N336" s="60">
        <f>M336*(Bonds!AE326/100)*(1/(1+(Bonds!K326/100)))</f>
        <v>-7.5721442490713528E-4</v>
      </c>
      <c r="O336" s="60">
        <f>-M336*Bonds!$AS$8</f>
        <v>-1.2860505516615555</v>
      </c>
      <c r="P336" s="60">
        <f t="shared" si="4"/>
        <v>-4.0668489293665573</v>
      </c>
    </row>
    <row r="337" spans="1:16">
      <c r="A337" s="193">
        <v>42662</v>
      </c>
      <c r="B337" s="7">
        <f>EXP(-'Yield curve'!B330*$B$9/100)</f>
        <v>0.91383979672220472</v>
      </c>
      <c r="C337" s="7">
        <f>EXP(-'Yield curve'!C330*$C$9/100)</f>
        <v>0.8404649738450215</v>
      </c>
      <c r="D337" s="7">
        <f>EXP(-'Yield curve'!D330*$D$9/100)</f>
        <v>0.7719002092052516</v>
      </c>
      <c r="E337" s="7">
        <f>EXP(-'Yield curve'!E330*$E$9/100)</f>
        <v>0.70878715644153423</v>
      </c>
      <c r="F337" s="7">
        <f>EXP(-'Yield curve'!F330*$F$9/100)</f>
        <v>0.65115992918103249</v>
      </c>
      <c r="G337" s="7">
        <f>EXP(-'Yield curve'!G330*$G$9/100)</f>
        <v>0.59869679160572919</v>
      </c>
      <c r="H337" s="7">
        <f>EXP(-'Yield curve'!H330*$H$9/100)</f>
        <v>0.55079091855476969</v>
      </c>
      <c r="I337" s="7">
        <f>EXP(-'Yield curve'!I330*$I$9/100)</f>
        <v>0.50634686867571488</v>
      </c>
      <c r="J337" s="7">
        <f>EXP(-'Yield curve'!J330*$J$9/100)</f>
        <v>0.46561321510976006</v>
      </c>
      <c r="K337" s="60">
        <f>EXP(-'Yield curve'!K330*$K$9/100)</f>
        <v>0.42827061721265963</v>
      </c>
      <c r="L337" s="60">
        <f t="shared" si="2"/>
        <v>65.352608389203837</v>
      </c>
      <c r="M337" s="60">
        <f t="shared" si="3"/>
        <v>8.2120148839215759</v>
      </c>
      <c r="N337" s="60">
        <f>M337*(Bonds!AE327/100)*(1/(1+(Bonds!K327/100)))</f>
        <v>-7.5700727174793031E-3</v>
      </c>
      <c r="O337" s="60">
        <f>-M337*Bonds!$AS$8</f>
        <v>-1.2858172537516266</v>
      </c>
      <c r="P337" s="60">
        <f t="shared" si="4"/>
        <v>-4.0661111765978255</v>
      </c>
    </row>
    <row r="338" spans="1:16">
      <c r="A338" s="193">
        <v>42661</v>
      </c>
      <c r="B338" s="7">
        <f>EXP(-'Yield curve'!B331*$B$9/100)</f>
        <v>0.91338299103478227</v>
      </c>
      <c r="C338" s="7">
        <f>EXP(-'Yield curve'!C331*$C$9/100)</f>
        <v>0.83878572370721927</v>
      </c>
      <c r="D338" s="7">
        <f>EXP(-'Yield curve'!D331*$D$9/100)</f>
        <v>0.76912636436857051</v>
      </c>
      <c r="E338" s="7">
        <f>EXP(-'Yield curve'!E331*$E$9/100)</f>
        <v>0.70539313026995443</v>
      </c>
      <c r="F338" s="7">
        <f>EXP(-'Yield curve'!F331*$F$9/100)</f>
        <v>0.64726466707803465</v>
      </c>
      <c r="G338" s="7">
        <f>EXP(-'Yield curve'!G331*$G$9/100)</f>
        <v>0.59440165575021864</v>
      </c>
      <c r="H338" s="7">
        <f>EXP(-'Yield curve'!H331*$H$9/100)</f>
        <v>0.54618365244725398</v>
      </c>
      <c r="I338" s="7">
        <f>EXP(-'Yield curve'!I331*$I$9/100)</f>
        <v>0.50177673962511815</v>
      </c>
      <c r="J338" s="7">
        <f>EXP(-'Yield curve'!J331*$J$9/100)</f>
        <v>0.46116471520865848</v>
      </c>
      <c r="K338" s="60">
        <f>EXP(-'Yield curve'!K331*$K$9/100)</f>
        <v>0.42400925337104728</v>
      </c>
      <c r="L338" s="60">
        <f t="shared" si="2"/>
        <v>64.806136462117735</v>
      </c>
      <c r="M338" s="60">
        <f t="shared" si="3"/>
        <v>8.2034939994019922</v>
      </c>
      <c r="N338" s="60">
        <f>M338*(Bonds!AE328/100)*(1/(1+(Bonds!K328/100)))</f>
        <v>-1.5110506537855623E-3</v>
      </c>
      <c r="O338" s="60">
        <f>-M338*Bonds!$AS$8</f>
        <v>-1.2844830744439444</v>
      </c>
      <c r="P338" s="60">
        <f t="shared" si="4"/>
        <v>-4.0618921311784826</v>
      </c>
    </row>
    <row r="339" spans="1:16">
      <c r="A339" s="193">
        <v>42660</v>
      </c>
      <c r="B339" s="7">
        <f>EXP(-'Yield curve'!B332*$B$9/100)</f>
        <v>0.91338299103478227</v>
      </c>
      <c r="C339" s="7">
        <f>EXP(-'Yield curve'!C332*$C$9/100)</f>
        <v>0.83928914615307471</v>
      </c>
      <c r="D339" s="7">
        <f>EXP(-'Yield curve'!D332*$D$9/100)</f>
        <v>0.76958797865762996</v>
      </c>
      <c r="E339" s="7">
        <f>EXP(-'Yield curve'!E332*$E$9/100)</f>
        <v>0.7056753439610377</v>
      </c>
      <c r="F339" s="7">
        <f>EXP(-'Yield curve'!F332*$F$9/100)</f>
        <v>0.64726466707803465</v>
      </c>
      <c r="G339" s="7">
        <f>EXP(-'Yield curve'!G332*$G$9/100)</f>
        <v>0.59422336199889336</v>
      </c>
      <c r="H339" s="7">
        <f>EXP(-'Yield curve'!H332*$H$9/100)</f>
        <v>0.54580145767431776</v>
      </c>
      <c r="I339" s="7">
        <f>EXP(-'Yield curve'!I332*$I$9/100)</f>
        <v>0.50124179645659517</v>
      </c>
      <c r="J339" s="7">
        <f>EXP(-'Yield curve'!J332*$J$9/100)</f>
        <v>0.46047348668684213</v>
      </c>
      <c r="K339" s="60">
        <f>EXP(-'Yield curve'!K332*$K$9/100)</f>
        <v>0.42316208231774882</v>
      </c>
      <c r="L339" s="60">
        <f t="shared" si="2"/>
        <v>64.716566323841235</v>
      </c>
      <c r="M339" s="60">
        <f t="shared" si="3"/>
        <v>8.2007192524163788</v>
      </c>
      <c r="N339" s="60">
        <f>M339*(Bonds!AE329/100)*(1/(1+(Bonds!K329/100)))</f>
        <v>1.5102613724523666E-2</v>
      </c>
      <c r="O339" s="60">
        <f>-M339*Bonds!$AS$8</f>
        <v>-1.284048611331136</v>
      </c>
      <c r="P339" s="60">
        <f t="shared" si="4"/>
        <v>-4.0605182381826816</v>
      </c>
    </row>
    <row r="340" spans="1:16">
      <c r="A340" s="193">
        <v>42657</v>
      </c>
      <c r="B340" s="7">
        <f>EXP(-'Yield curve'!B333*$B$9/100)</f>
        <v>0.91356568590186693</v>
      </c>
      <c r="C340" s="7">
        <f>EXP(-'Yield curve'!C333*$C$9/100)</f>
        <v>0.84080122708072336</v>
      </c>
      <c r="D340" s="7">
        <f>EXP(-'Yield curve'!D333*$D$9/100)</f>
        <v>0.77259523210692804</v>
      </c>
      <c r="E340" s="7">
        <f>EXP(-'Yield curve'!E333*$E$9/100)</f>
        <v>0.70963821156020868</v>
      </c>
      <c r="F340" s="7">
        <f>EXP(-'Yield curve'!F333*$F$9/100)</f>
        <v>0.65213740199613923</v>
      </c>
      <c r="G340" s="7">
        <f>EXP(-'Yield curve'!G333*$G$9/100)</f>
        <v>0.59977541630161713</v>
      </c>
      <c r="H340" s="7">
        <f>EXP(-'Yield curve'!H333*$H$9/100)</f>
        <v>0.55194879482830239</v>
      </c>
      <c r="I340" s="7">
        <f>EXP(-'Yield curve'!I333*$I$9/100)</f>
        <v>0.50824076338917945</v>
      </c>
      <c r="J340" s="7">
        <f>EXP(-'Yield curve'!J333*$J$9/100)</f>
        <v>0.46827478871445244</v>
      </c>
      <c r="K340" s="60">
        <f>EXP(-'Yield curve'!K333*$K$9/100)</f>
        <v>0.43171052342907973</v>
      </c>
      <c r="L340" s="60">
        <f t="shared" si="2"/>
        <v>65.741460501487722</v>
      </c>
      <c r="M340" s="60">
        <f t="shared" si="3"/>
        <v>8.2210296513874415</v>
      </c>
      <c r="N340" s="60">
        <f>M340*(Bonds!AE330/100)*(1/(1+(Bonds!K330/100)))</f>
        <v>0</v>
      </c>
      <c r="O340" s="60">
        <f>-M340*Bonds!$AS$8</f>
        <v>-1.2872287640459958</v>
      </c>
      <c r="P340" s="60">
        <f t="shared" si="4"/>
        <v>-4.070574764068807</v>
      </c>
    </row>
    <row r="341" spans="1:16">
      <c r="A341" s="193">
        <v>42656</v>
      </c>
      <c r="B341" s="7">
        <f>EXP(-'Yield curve'!B334*$B$9/100)</f>
        <v>0.91356568590186693</v>
      </c>
      <c r="C341" s="7">
        <f>EXP(-'Yield curve'!C334*$C$9/100)</f>
        <v>0.83996084611415756</v>
      </c>
      <c r="D341" s="7">
        <f>EXP(-'Yield curve'!D334*$D$9/100)</f>
        <v>0.77120581154278678</v>
      </c>
      <c r="E341" s="7">
        <f>EXP(-'Yield curve'!E334*$E$9/100)</f>
        <v>0.70807872356056922</v>
      </c>
      <c r="F341" s="7">
        <f>EXP(-'Yield curve'!F334*$F$9/100)</f>
        <v>0.65050909472331653</v>
      </c>
      <c r="G341" s="7">
        <f>EXP(-'Yield curve'!G334*$G$9/100)</f>
        <v>0.59833768127463838</v>
      </c>
      <c r="H341" s="7">
        <f>EXP(-'Yield curve'!H334*$H$9/100)</f>
        <v>0.55079091855476969</v>
      </c>
      <c r="I341" s="7">
        <f>EXP(-'Yield curve'!I334*$I$9/100)</f>
        <v>0.50742822836911372</v>
      </c>
      <c r="J341" s="7">
        <f>EXP(-'Yield curve'!J334*$J$9/100)</f>
        <v>0.46785353099901633</v>
      </c>
      <c r="K341" s="60">
        <f>EXP(-'Yield curve'!K334*$K$9/100)</f>
        <v>0.43171052342907973</v>
      </c>
      <c r="L341" s="60">
        <f t="shared" si="2"/>
        <v>65.70909599855058</v>
      </c>
      <c r="M341" s="60">
        <f t="shared" si="3"/>
        <v>8.2225619924118245</v>
      </c>
      <c r="N341" s="60">
        <f>M341*(Bonds!AE331/100)*(1/(1+(Bonds!K331/100)))</f>
        <v>-1.5170778583785329E-3</v>
      </c>
      <c r="O341" s="60">
        <f>-M341*Bonds!$AS$8</f>
        <v>-1.2874686942647831</v>
      </c>
      <c r="P341" s="60">
        <f t="shared" si="4"/>
        <v>-4.0713334900396774</v>
      </c>
    </row>
    <row r="342" spans="1:16">
      <c r="A342" s="193">
        <v>42655</v>
      </c>
      <c r="B342" s="7">
        <f>EXP(-'Yield curve'!B335*$B$9/100)</f>
        <v>0.9134743339009529</v>
      </c>
      <c r="C342" s="7">
        <f>EXP(-'Yield curve'!C335*$C$9/100)</f>
        <v>0.83979287074303177</v>
      </c>
      <c r="D342" s="7">
        <f>EXP(-'Yield curve'!D335*$D$9/100)</f>
        <v>0.7719002092052516</v>
      </c>
      <c r="E342" s="7">
        <f>EXP(-'Yield curve'!E335*$E$9/100)</f>
        <v>0.70949629810971471</v>
      </c>
      <c r="F342" s="7">
        <f>EXP(-'Yield curve'!F335*$F$9/100)</f>
        <v>0.65278986557555319</v>
      </c>
      <c r="G342" s="7">
        <f>EXP(-'Yield curve'!G335*$G$9/100)</f>
        <v>0.6004955788122659</v>
      </c>
      <c r="H342" s="7">
        <f>EXP(-'Yield curve'!H335*$H$9/100)</f>
        <v>0.55272206430339388</v>
      </c>
      <c r="I342" s="7">
        <f>EXP(-'Yield curve'!I335*$I$9/100)</f>
        <v>0.50851189742563663</v>
      </c>
      <c r="J342" s="7">
        <f>EXP(-'Yield curve'!J335*$J$9/100)</f>
        <v>0.46799390811383035</v>
      </c>
      <c r="K342" s="60">
        <f>EXP(-'Yield curve'!K335*$K$9/100)</f>
        <v>0.430847965227942</v>
      </c>
      <c r="L342" s="60">
        <f t="shared" si="2"/>
        <v>65.652883992755704</v>
      </c>
      <c r="M342" s="60">
        <f t="shared" si="3"/>
        <v>8.218943075159844</v>
      </c>
      <c r="N342" s="60">
        <f>M342*(Bonds!AE332/100)*(1/(1+(Bonds!K332/100)))</f>
        <v>6.8225869467292448E-3</v>
      </c>
      <c r="O342" s="60">
        <f>-M342*Bonds!$AS$8</f>
        <v>-1.2869020530313864</v>
      </c>
      <c r="P342" s="60">
        <f t="shared" si="4"/>
        <v>-4.0695416131259767</v>
      </c>
    </row>
    <row r="343" spans="1:16">
      <c r="A343" s="193">
        <v>42654</v>
      </c>
      <c r="B343" s="7">
        <f>EXP(-'Yield curve'!B336*$B$9/100)</f>
        <v>0.9134743339009529</v>
      </c>
      <c r="C343" s="7">
        <f>EXP(-'Yield curve'!C336*$C$9/100)</f>
        <v>0.83996084611415756</v>
      </c>
      <c r="D343" s="7">
        <f>EXP(-'Yield curve'!D336*$D$9/100)</f>
        <v>0.77166867387452609</v>
      </c>
      <c r="E343" s="7">
        <f>EXP(-'Yield curve'!E336*$E$9/100)</f>
        <v>0.70921255634260749</v>
      </c>
      <c r="F343" s="7">
        <f>EXP(-'Yield curve'!F336*$F$9/100)</f>
        <v>0.65246355222790053</v>
      </c>
      <c r="G343" s="7">
        <f>EXP(-'Yield curve'!G336*$G$9/100)</f>
        <v>0.60085598427037867</v>
      </c>
      <c r="H343" s="7">
        <f>EXP(-'Yield curve'!H336*$H$9/100)</f>
        <v>0.5538840002441574</v>
      </c>
      <c r="I343" s="7">
        <f>EXP(-'Yield curve'!I336*$I$9/100)</f>
        <v>0.51055001854007398</v>
      </c>
      <c r="J343" s="7">
        <f>EXP(-'Yield curve'!J336*$J$9/100)</f>
        <v>0.47095157660822273</v>
      </c>
      <c r="K343" s="60">
        <f>EXP(-'Yield curve'!K336*$K$9/100)</f>
        <v>0.43474309872360845</v>
      </c>
      <c r="L343" s="60">
        <f t="shared" si="2"/>
        <v>66.076486115323888</v>
      </c>
      <c r="M343" s="60">
        <f t="shared" si="3"/>
        <v>8.2299187370177211</v>
      </c>
      <c r="N343" s="60">
        <f>M343*(Bonds!AE333/100)*(1/(1+(Bonds!K333/100)))</f>
        <v>3.0388327285213374E-3</v>
      </c>
      <c r="O343" s="60">
        <f>-M343*Bonds!$AS$8</f>
        <v>-1.2886205953852043</v>
      </c>
      <c r="P343" s="60">
        <f t="shared" si="4"/>
        <v>-4.0749761212195077</v>
      </c>
    </row>
    <row r="344" spans="1:16">
      <c r="A344" s="193">
        <v>42653</v>
      </c>
      <c r="B344" s="7">
        <f>EXP(-'Yield curve'!B337*$B$9/100)</f>
        <v>0.91356568590186693</v>
      </c>
      <c r="C344" s="7">
        <f>EXP(-'Yield curve'!C337*$C$9/100)</f>
        <v>0.84096940414328514</v>
      </c>
      <c r="D344" s="7">
        <f>EXP(-'Yield curve'!D337*$D$9/100)</f>
        <v>0.77329088081078479</v>
      </c>
      <c r="E344" s="7">
        <f>EXP(-'Yield curve'!E337*$E$9/100)</f>
        <v>0.71105890820640971</v>
      </c>
      <c r="F344" s="7">
        <f>EXP(-'Yield curve'!F337*$F$9/100)</f>
        <v>0.65442388190885858</v>
      </c>
      <c r="G344" s="7">
        <f>EXP(-'Yield curve'!G337*$G$9/100)</f>
        <v>0.60284208428110309</v>
      </c>
      <c r="H344" s="7">
        <f>EXP(-'Yield curve'!H337*$H$9/100)</f>
        <v>0.55582599074594186</v>
      </c>
      <c r="I344" s="7">
        <f>EXP(-'Yield curve'!I337*$I$9/100)</f>
        <v>0.51245963434080199</v>
      </c>
      <c r="J344" s="7">
        <f>EXP(-'Yield curve'!J337*$J$9/100)</f>
        <v>0.47279187400434092</v>
      </c>
      <c r="K344" s="60">
        <f>EXP(-'Yield curve'!K337*$K$9/100)</f>
        <v>0.43648555370519337</v>
      </c>
      <c r="L344" s="60">
        <f t="shared" si="2"/>
        <v>66.306554013689393</v>
      </c>
      <c r="M344" s="60">
        <f t="shared" si="3"/>
        <v>8.2328640534463258</v>
      </c>
      <c r="N344" s="60">
        <f>M344*(Bonds!AE334/100)*(1/(1+(Bonds!K334/100)))</f>
        <v>3.0410431446841447E-3</v>
      </c>
      <c r="O344" s="60">
        <f>-M344*Bonds!$AS$8</f>
        <v>-1.2890817658452181</v>
      </c>
      <c r="P344" s="60">
        <f t="shared" si="4"/>
        <v>-4.0764344702627389</v>
      </c>
    </row>
    <row r="345" spans="1:16">
      <c r="A345" s="193">
        <v>42650</v>
      </c>
      <c r="B345" s="7">
        <f>EXP(-'Yield curve'!B338*$B$9/100)</f>
        <v>0.91356568590186693</v>
      </c>
      <c r="C345" s="7">
        <f>EXP(-'Yield curve'!C338*$C$9/100)</f>
        <v>0.84147413719054331</v>
      </c>
      <c r="D345" s="7">
        <f>EXP(-'Yield curve'!D338*$D$9/100)</f>
        <v>0.7742193868599665</v>
      </c>
      <c r="E345" s="7">
        <f>EXP(-'Yield curve'!E338*$E$9/100)</f>
        <v>0.71219751310055301</v>
      </c>
      <c r="F345" s="7">
        <f>EXP(-'Yield curve'!F338*$F$9/100)</f>
        <v>0.65573403939344177</v>
      </c>
      <c r="G345" s="7">
        <f>EXP(-'Yield curve'!G338*$G$9/100)</f>
        <v>0.60429064285836243</v>
      </c>
      <c r="H345" s="7">
        <f>EXP(-'Yield curve'!H338*$H$9/100)</f>
        <v>0.55738448439292054</v>
      </c>
      <c r="I345" s="7">
        <f>EXP(-'Yield curve'!I338*$I$9/100)</f>
        <v>0.51410213176497366</v>
      </c>
      <c r="J345" s="7">
        <f>EXP(-'Yield curve'!J338*$J$9/100)</f>
        <v>0.47449699212184093</v>
      </c>
      <c r="K345" s="60">
        <f>EXP(-'Yield curve'!K338*$K$9/100)</f>
        <v>0.43823499246494924</v>
      </c>
      <c r="L345" s="60">
        <f t="shared" si="2"/>
        <v>66.523449267667885</v>
      </c>
      <c r="M345" s="60">
        <f t="shared" si="3"/>
        <v>8.2365537992668401</v>
      </c>
      <c r="N345" s="60">
        <f>M345*(Bonds!AE335/100)*(1/(1+(Bonds!K335/100)))</f>
        <v>1.5217651361231711E-3</v>
      </c>
      <c r="O345" s="60">
        <f>-M345*Bonds!$AS$8</f>
        <v>-1.2896594972430586</v>
      </c>
      <c r="P345" s="60">
        <f t="shared" si="4"/>
        <v>-4.0782614173557077</v>
      </c>
    </row>
    <row r="346" spans="1:16">
      <c r="A346" s="193">
        <v>42649</v>
      </c>
      <c r="B346" s="7">
        <f>EXP(-'Yield curve'!B339*$B$9/100)</f>
        <v>0.91320033270301726</v>
      </c>
      <c r="C346" s="7">
        <f>EXP(-'Yield curve'!C339*$C$9/100)</f>
        <v>0.84080122708072336</v>
      </c>
      <c r="D346" s="7">
        <f>EXP(-'Yield curve'!D339*$D$9/100)</f>
        <v>0.7742193868599665</v>
      </c>
      <c r="E346" s="7">
        <f>EXP(-'Yield curve'!E339*$E$9/100)</f>
        <v>0.7127674990750239</v>
      </c>
      <c r="F346" s="7">
        <f>EXP(-'Yield curve'!F339*$F$9/100)</f>
        <v>0.65704681981505675</v>
      </c>
      <c r="G346" s="7">
        <f>EXP(-'Yield curve'!G339*$G$9/100)</f>
        <v>0.60574268215139526</v>
      </c>
      <c r="H346" s="7">
        <f>EXP(-'Yield curve'!H339*$H$9/100)</f>
        <v>0.55894734793711187</v>
      </c>
      <c r="I346" s="7">
        <f>EXP(-'Yield curve'!I339*$I$9/100)</f>
        <v>0.51547490032760479</v>
      </c>
      <c r="J346" s="7">
        <f>EXP(-'Yield curve'!J339*$J$9/100)</f>
        <v>0.47563715254816796</v>
      </c>
      <c r="K346" s="60">
        <f>EXP(-'Yield curve'!K339*$K$9/100)</f>
        <v>0.43911233950446965</v>
      </c>
      <c r="L346" s="60">
        <f t="shared" si="2"/>
        <v>66.636557858455845</v>
      </c>
      <c r="M346" s="60">
        <f t="shared" si="3"/>
        <v>8.238722715348187</v>
      </c>
      <c r="N346" s="60">
        <f>M346*(Bonds!AE336/100)*(1/(1+(Bonds!K336/100)))</f>
        <v>2.2836707147782962E-3</v>
      </c>
      <c r="O346" s="60">
        <f>-M346*Bonds!$AS$8</f>
        <v>-1.2899991008310643</v>
      </c>
      <c r="P346" s="60">
        <f t="shared" si="4"/>
        <v>-4.0793353381953716</v>
      </c>
    </row>
    <row r="347" spans="1:16">
      <c r="A347" s="193">
        <v>42648</v>
      </c>
      <c r="B347" s="7">
        <f>EXP(-'Yield curve'!B340*$B$9/100)</f>
        <v>0.91383979672220472</v>
      </c>
      <c r="C347" s="7">
        <f>EXP(-'Yield curve'!C340*$C$9/100)</f>
        <v>0.84164244884858619</v>
      </c>
      <c r="D347" s="7">
        <f>EXP(-'Yield curve'!D340*$D$9/100)</f>
        <v>0.77538158737272833</v>
      </c>
      <c r="E347" s="7">
        <f>EXP(-'Yield curve'!E340*$E$9/100)</f>
        <v>0.71419446055900415</v>
      </c>
      <c r="F347" s="7">
        <f>EXP(-'Yield curve'!F340*$F$9/100)</f>
        <v>0.65869149184803577</v>
      </c>
      <c r="G347" s="7">
        <f>EXP(-'Yield curve'!G340*$G$9/100)</f>
        <v>0.60756263876780692</v>
      </c>
      <c r="H347" s="7">
        <f>EXP(-'Yield curve'!H340*$H$9/100)</f>
        <v>0.56090709120503979</v>
      </c>
      <c r="I347" s="7">
        <f>EXP(-'Yield curve'!I340*$I$9/100)</f>
        <v>0.51726498099583307</v>
      </c>
      <c r="J347" s="7">
        <f>EXP(-'Yield curve'!J340*$J$9/100)</f>
        <v>0.47720934784705316</v>
      </c>
      <c r="K347" s="60">
        <f>EXP(-'Yield curve'!K340*$K$9/100)</f>
        <v>0.4404316545059993</v>
      </c>
      <c r="L347" s="60">
        <f t="shared" si="2"/>
        <v>66.818104695952954</v>
      </c>
      <c r="M347" s="60">
        <f t="shared" si="3"/>
        <v>8.2405896522506481</v>
      </c>
      <c r="N347" s="60">
        <f>M347*(Bonds!AE337/100)*(1/(1+(Bonds!K337/100)))</f>
        <v>5.3312502371306199E-3</v>
      </c>
      <c r="O347" s="60">
        <f>-M347*Bonds!$AS$8</f>
        <v>-1.290291421256049</v>
      </c>
      <c r="P347" s="60">
        <f t="shared" si="4"/>
        <v>-4.0802597365449111</v>
      </c>
    </row>
    <row r="348" spans="1:16">
      <c r="A348" s="193">
        <v>42647</v>
      </c>
      <c r="B348" s="7">
        <f>EXP(-'Yield curve'!B341*$B$9/100)</f>
        <v>0.91411398978812475</v>
      </c>
      <c r="C348" s="7">
        <f>EXP(-'Yield curve'!C341*$C$9/100)</f>
        <v>0.84315876953572544</v>
      </c>
      <c r="D348" s="7">
        <f>EXP(-'Yield curve'!D341*$D$9/100)</f>
        <v>0.77771122484382538</v>
      </c>
      <c r="E348" s="7">
        <f>EXP(-'Yield curve'!E341*$E$9/100)</f>
        <v>0.71691356253088967</v>
      </c>
      <c r="F348" s="7">
        <f>EXP(-'Yield curve'!F341*$F$9/100)</f>
        <v>0.66166228282784834</v>
      </c>
      <c r="G348" s="7">
        <f>EXP(-'Yield curve'!G341*$G$9/100)</f>
        <v>0.61048594976753678</v>
      </c>
      <c r="H348" s="7">
        <f>EXP(-'Yield curve'!H341*$H$9/100)</f>
        <v>0.56366228065342028</v>
      </c>
      <c r="I348" s="7">
        <f>EXP(-'Yield curve'!I341*$I$9/100)</f>
        <v>0.52016979076553271</v>
      </c>
      <c r="J348" s="7">
        <f>EXP(-'Yield curve'!J341*$J$9/100)</f>
        <v>0.48022525687682077</v>
      </c>
      <c r="K348" s="60">
        <f>EXP(-'Yield curve'!K341*$K$9/100)</f>
        <v>0.44352549188520946</v>
      </c>
      <c r="L348" s="60">
        <f t="shared" si="2"/>
        <v>67.213249286683208</v>
      </c>
      <c r="M348" s="60">
        <f t="shared" si="3"/>
        <v>8.2462018809433619</v>
      </c>
      <c r="N348" s="60">
        <f>M348*(Bonds!AE338/100)*(1/(1+(Bonds!K338/100)))</f>
        <v>1.5252384871809711E-3</v>
      </c>
      <c r="O348" s="60">
        <f>-M348*Bonds!$AS$8</f>
        <v>-1.2911701703312877</v>
      </c>
      <c r="P348" s="60">
        <f t="shared" si="4"/>
        <v>-4.0830385851144326</v>
      </c>
    </row>
    <row r="349" spans="1:16">
      <c r="A349" s="193">
        <v>42646</v>
      </c>
      <c r="B349" s="7">
        <f>EXP(-'Yield curve'!B342*$B$9/100)</f>
        <v>0.9143882651243046</v>
      </c>
      <c r="C349" s="7">
        <f>EXP(-'Yield curve'!C342*$C$9/100)</f>
        <v>0.84349610050523594</v>
      </c>
      <c r="D349" s="7">
        <f>EXP(-'Yield curve'!D342*$D$9/100)</f>
        <v>0.77817799159475398</v>
      </c>
      <c r="E349" s="7">
        <f>EXP(-'Yield curve'!E342*$E$9/100)</f>
        <v>0.71748732285444328</v>
      </c>
      <c r="F349" s="7">
        <f>EXP(-'Yield curve'!F342*$F$9/100)</f>
        <v>0.66232427605212219</v>
      </c>
      <c r="G349" s="7">
        <f>EXP(-'Yield curve'!G342*$G$9/100)</f>
        <v>0.61121897263301428</v>
      </c>
      <c r="H349" s="7">
        <f>EXP(-'Yield curve'!H342*$H$9/100)</f>
        <v>0.56445196049324198</v>
      </c>
      <c r="I349" s="7">
        <f>EXP(-'Yield curve'!I342*$I$9/100)</f>
        <v>0.52100272860333441</v>
      </c>
      <c r="J349" s="7">
        <f>EXP(-'Yield curve'!J342*$J$9/100)</f>
        <v>0.4810904407711043</v>
      </c>
      <c r="K349" s="60">
        <f>EXP(-'Yield curve'!K342*$K$9/100)</f>
        <v>0.44441343051162685</v>
      </c>
      <c r="L349" s="60">
        <f t="shared" si="2"/>
        <v>67.324523263163826</v>
      </c>
      <c r="M349" s="60">
        <f t="shared" si="3"/>
        <v>8.2479038588306928</v>
      </c>
      <c r="N349" s="60">
        <f>M349*(Bonds!AE339/100)*(1/(1+(Bonds!K339/100)))</f>
        <v>-5.3404242911677998E-3</v>
      </c>
      <c r="O349" s="60">
        <f>-M349*Bonds!$AS$8</f>
        <v>-1.2914366618761726</v>
      </c>
      <c r="P349" s="60">
        <f t="shared" si="4"/>
        <v>-4.0838813053734455</v>
      </c>
    </row>
    <row r="350" spans="1:16">
      <c r="A350" s="193">
        <v>42643</v>
      </c>
      <c r="B350" s="7">
        <f>EXP(-'Yield curve'!B343*$B$9/100)</f>
        <v>0.91429683086958102</v>
      </c>
      <c r="C350" s="7">
        <f>EXP(-'Yield curve'!C343*$C$9/100)</f>
        <v>0.84231603220508311</v>
      </c>
      <c r="D350" s="7">
        <f>EXP(-'Yield curve'!D343*$D$9/100)</f>
        <v>0.77584695592175568</v>
      </c>
      <c r="E350" s="7">
        <f>EXP(-'Yield curve'!E343*$E$9/100)</f>
        <v>0.71462310581605726</v>
      </c>
      <c r="F350" s="7">
        <f>EXP(-'Yield curve'!F343*$F$9/100)</f>
        <v>0.6590209199441206</v>
      </c>
      <c r="G350" s="7">
        <f>EXP(-'Yield curve'!G343*$G$9/100)</f>
        <v>0.60792728573421806</v>
      </c>
      <c r="H350" s="7">
        <f>EXP(-'Yield curve'!H343*$H$9/100)</f>
        <v>0.56129986362319151</v>
      </c>
      <c r="I350" s="7">
        <f>EXP(-'Yield curve'!I343*$I$9/100)</f>
        <v>0.51781702467985158</v>
      </c>
      <c r="J350" s="7">
        <f>EXP(-'Yield curve'!J343*$J$9/100)</f>
        <v>0.47792569899787096</v>
      </c>
      <c r="K350" s="60">
        <f>EXP(-'Yield curve'!K343*$K$9/100)</f>
        <v>0.44131339926585622</v>
      </c>
      <c r="L350" s="60">
        <f t="shared" si="2"/>
        <v>66.924694836287173</v>
      </c>
      <c r="M350" s="60">
        <f t="shared" si="3"/>
        <v>8.2422707971890894</v>
      </c>
      <c r="N350" s="60">
        <f>M350*(Bonds!AE340/100)*(1/(1+(Bonds!K340/100)))</f>
        <v>1.5238067659805717E-3</v>
      </c>
      <c r="O350" s="60">
        <f>-M350*Bonds!$AS$8</f>
        <v>-1.2905546508286279</v>
      </c>
      <c r="P350" s="60">
        <f t="shared" si="4"/>
        <v>-4.0810921415417729</v>
      </c>
    </row>
    <row r="351" spans="1:16">
      <c r="A351" s="193">
        <v>42642</v>
      </c>
      <c r="B351" s="7">
        <f>EXP(-'Yield curve'!B344*$B$9/100)</f>
        <v>0.91402258295956351</v>
      </c>
      <c r="C351" s="7">
        <f>EXP(-'Yield curve'!C344*$C$9/100)</f>
        <v>0.84197917316849991</v>
      </c>
      <c r="D351" s="7">
        <f>EXP(-'Yield curve'!D344*$D$9/100)</f>
        <v>0.77584695592175568</v>
      </c>
      <c r="E351" s="7">
        <f>EXP(-'Yield curve'!E344*$E$9/100)</f>
        <v>0.71476604473063554</v>
      </c>
      <c r="F351" s="7">
        <f>EXP(-'Yield curve'!F344*$F$9/100)</f>
        <v>0.6593505127954391</v>
      </c>
      <c r="G351" s="7">
        <f>EXP(-'Yield curve'!G344*$G$9/100)</f>
        <v>0.6082921515544587</v>
      </c>
      <c r="H351" s="7">
        <f>EXP(-'Yield curve'!H344*$H$9/100)</f>
        <v>0.56169291107828756</v>
      </c>
      <c r="I351" s="7">
        <f>EXP(-'Yield curve'!I344*$I$9/100)</f>
        <v>0.51836965752462949</v>
      </c>
      <c r="J351" s="7">
        <f>EXP(-'Yield curve'!J344*$J$9/100)</f>
        <v>0.47864312548171312</v>
      </c>
      <c r="K351" s="60">
        <f>EXP(-'Yield curve'!K344*$K$9/100)</f>
        <v>0.44219690927989869</v>
      </c>
      <c r="L351" s="60">
        <f t="shared" si="2"/>
        <v>67.022751013721958</v>
      </c>
      <c r="M351" s="60">
        <f t="shared" si="3"/>
        <v>8.2447482086918793</v>
      </c>
      <c r="N351" s="60">
        <f>M351*(Bonds!AE341/100)*(1/(1+(Bonds!K341/100)))</f>
        <v>-6.098186544890449E-3</v>
      </c>
      <c r="O351" s="60">
        <f>-M351*Bonds!$AS$8</f>
        <v>-1.2909425578770146</v>
      </c>
      <c r="P351" s="60">
        <f t="shared" si="4"/>
        <v>-4.0823188113351083</v>
      </c>
    </row>
    <row r="352" spans="1:16">
      <c r="A352" s="193">
        <v>42641</v>
      </c>
      <c r="B352" s="7">
        <f>EXP(-'Yield curve'!B345*$B$9/100)</f>
        <v>0.91329165730244144</v>
      </c>
      <c r="C352" s="7">
        <f>EXP(-'Yield curve'!C345*$C$9/100)</f>
        <v>0.84080122708072336</v>
      </c>
      <c r="D352" s="7">
        <f>EXP(-'Yield curve'!D345*$D$9/100)</f>
        <v>0.77445168751938109</v>
      </c>
      <c r="E352" s="7">
        <f>EXP(-'Yield curve'!E345*$E$9/100)</f>
        <v>0.7133379412207187</v>
      </c>
      <c r="F352" s="7">
        <f>EXP(-'Yield curve'!F345*$F$9/100)</f>
        <v>0.65803312959217919</v>
      </c>
      <c r="G352" s="7">
        <f>EXP(-'Yield curve'!G345*$G$9/100)</f>
        <v>0.60647000967921427</v>
      </c>
      <c r="H352" s="7">
        <f>EXP(-'Yield curve'!H345*$H$9/100)</f>
        <v>0.55933874805472683</v>
      </c>
      <c r="I352" s="7">
        <f>EXP(-'Yield curve'!I345*$I$9/100)</f>
        <v>0.51561237863065112</v>
      </c>
      <c r="J352" s="7">
        <f>EXP(-'Yield curve'!J345*$J$9/100)</f>
        <v>0.47549448280393514</v>
      </c>
      <c r="K352" s="60">
        <f>EXP(-'Yield curve'!K345*$K$9/100)</f>
        <v>0.43867344664796781</v>
      </c>
      <c r="L352" s="60">
        <f t="shared" si="2"/>
        <v>66.601611144658577</v>
      </c>
      <c r="M352" s="60">
        <f t="shared" si="3"/>
        <v>8.2370093342593389</v>
      </c>
      <c r="N352" s="60">
        <f>M352*(Bonds!AE342/100)*(1/(1+(Bonds!K342/100)))</f>
        <v>-2.2829848487414535E-3</v>
      </c>
      <c r="O352" s="60">
        <f>-M352*Bonds!$AS$8</f>
        <v>-1.2897308238007088</v>
      </c>
      <c r="P352" s="60">
        <f t="shared" si="4"/>
        <v>-4.0784869717355416</v>
      </c>
    </row>
    <row r="353" spans="1:16">
      <c r="A353" s="193">
        <v>42640</v>
      </c>
      <c r="B353" s="7">
        <f>EXP(-'Yield curve'!B346*$B$9/100)</f>
        <v>0.91283512561622293</v>
      </c>
      <c r="C353" s="7">
        <f>EXP(-'Yield curve'!C346*$C$9/100)</f>
        <v>0.84012885508371737</v>
      </c>
      <c r="D353" s="7">
        <f>EXP(-'Yield curve'!D346*$D$9/100)</f>
        <v>0.77375499455947239</v>
      </c>
      <c r="E353" s="7">
        <f>EXP(-'Yield curve'!E346*$E$9/100)</f>
        <v>0.71233996684807299</v>
      </c>
      <c r="F353" s="7">
        <f>EXP(-'Yield curve'!F346*$F$9/100)</f>
        <v>0.65671837852231496</v>
      </c>
      <c r="G353" s="7">
        <f>EXP(-'Yield curve'!G346*$G$9/100)</f>
        <v>0.6051977589896641</v>
      </c>
      <c r="H353" s="7">
        <f>EXP(-'Yield curve'!H346*$H$9/100)</f>
        <v>0.55816536916286508</v>
      </c>
      <c r="I353" s="7">
        <f>EXP(-'Yield curve'!I346*$I$9/100)</f>
        <v>0.51437639269832958</v>
      </c>
      <c r="J353" s="7">
        <f>EXP(-'Yield curve'!J346*$J$9/100)</f>
        <v>0.47421237931894711</v>
      </c>
      <c r="K353" s="60">
        <f>EXP(-'Yield curve'!K346*$K$9/100)</f>
        <v>0.43735939836598303</v>
      </c>
      <c r="L353" s="60">
        <f t="shared" si="2"/>
        <v>66.433750003677872</v>
      </c>
      <c r="M353" s="60">
        <f t="shared" si="3"/>
        <v>8.2346246333228308</v>
      </c>
      <c r="N353" s="60">
        <f>M353*(Bonds!AE343/100)*(1/(1+(Bonds!K343/100)))</f>
        <v>3.0422553369622812E-3</v>
      </c>
      <c r="O353" s="60">
        <f>-M353*Bonds!$AS$8</f>
        <v>-1.2893574331465829</v>
      </c>
      <c r="P353" s="60">
        <f t="shared" si="4"/>
        <v>-4.0773062068114836</v>
      </c>
    </row>
    <row r="354" spans="1:16">
      <c r="A354" s="193">
        <v>42639</v>
      </c>
      <c r="B354" s="7">
        <f>EXP(-'Yield curve'!B347*$B$9/100)</f>
        <v>0.91301771089926576</v>
      </c>
      <c r="C354" s="7">
        <f>EXP(-'Yield curve'!C347*$C$9/100)</f>
        <v>0.8404649738450215</v>
      </c>
      <c r="D354" s="7">
        <f>EXP(-'Yield curve'!D347*$D$9/100)</f>
        <v>0.77398715588029721</v>
      </c>
      <c r="E354" s="7">
        <f>EXP(-'Yield curve'!E347*$E$9/100)</f>
        <v>0.71291006683113933</v>
      </c>
      <c r="F354" s="7">
        <f>EXP(-'Yield curve'!F347*$F$9/100)</f>
        <v>0.65770419526781687</v>
      </c>
      <c r="G354" s="7">
        <f>EXP(-'Yield curve'!G347*$G$9/100)</f>
        <v>0.60647000967921427</v>
      </c>
      <c r="H354" s="7">
        <f>EXP(-'Yield curve'!H347*$H$9/100)</f>
        <v>0.55973042224833958</v>
      </c>
      <c r="I354" s="7">
        <f>EXP(-'Yield curve'!I347*$I$9/100)</f>
        <v>0.51602503357352458</v>
      </c>
      <c r="J354" s="7">
        <f>EXP(-'Yield curve'!J347*$J$9/100)</f>
        <v>0.47592262047150979</v>
      </c>
      <c r="K354" s="60">
        <f>EXP(-'Yield curve'!K347*$K$9/100)</f>
        <v>0.43911233950446965</v>
      </c>
      <c r="L354" s="60">
        <f t="shared" si="2"/>
        <v>66.644939799149057</v>
      </c>
      <c r="M354" s="60">
        <f t="shared" si="3"/>
        <v>8.2386907148504047</v>
      </c>
      <c r="N354" s="60">
        <f>M354*(Bonds!AE344/100)*(1/(1+(Bonds!K344/100)))</f>
        <v>7.6122061488036858E-4</v>
      </c>
      <c r="O354" s="60">
        <f>-M354*Bonds!$AS$8</f>
        <v>-1.2899940902712006</v>
      </c>
      <c r="P354" s="60">
        <f t="shared" si="4"/>
        <v>-4.0793194934138493</v>
      </c>
    </row>
    <row r="355" spans="1:16">
      <c r="A355" s="193">
        <v>42636</v>
      </c>
      <c r="B355" s="7">
        <f>EXP(-'Yield curve'!B348*$B$9/100)</f>
        <v>0.91310901723559645</v>
      </c>
      <c r="C355" s="7">
        <f>EXP(-'Yield curve'!C348*$C$9/100)</f>
        <v>0.84130585919146594</v>
      </c>
      <c r="D355" s="7">
        <f>EXP(-'Yield curve'!D348*$D$9/100)</f>
        <v>0.77561423674460106</v>
      </c>
      <c r="E355" s="7">
        <f>EXP(-'Yield curve'!E348*$E$9/100)</f>
        <v>0.71433731373595744</v>
      </c>
      <c r="F355" s="7">
        <f>EXP(-'Yield curve'!F348*$F$9/100)</f>
        <v>0.65869149184803577</v>
      </c>
      <c r="G355" s="7">
        <f>EXP(-'Yield curve'!G348*$G$9/100)</f>
        <v>0.60719821052395218</v>
      </c>
      <c r="H355" s="7">
        <f>EXP(-'Yield curve'!H348*$H$9/100)</f>
        <v>0.56012237070987048</v>
      </c>
      <c r="I355" s="7">
        <f>EXP(-'Yield curve'!I348*$I$9/100)</f>
        <v>0.51643801877243711</v>
      </c>
      <c r="J355" s="7">
        <f>EXP(-'Yield curve'!J348*$J$9/100)</f>
        <v>0.47635114363643311</v>
      </c>
      <c r="K355" s="60">
        <f>EXP(-'Yield curve'!K348*$K$9/100)</f>
        <v>0.43955167147334756</v>
      </c>
      <c r="L355" s="60">
        <f t="shared" si="2"/>
        <v>66.714684815885704</v>
      </c>
      <c r="M355" s="60">
        <f t="shared" si="3"/>
        <v>8.2385499250344587</v>
      </c>
      <c r="N355" s="60">
        <f>M355*(Bonds!AE345/100)*(1/(1+(Bonds!K345/100)))</f>
        <v>4.5676676723532764E-3</v>
      </c>
      <c r="O355" s="60">
        <f>-M355*Bonds!$AS$8</f>
        <v>-1.2899720457453376</v>
      </c>
      <c r="P355" s="60">
        <f t="shared" si="4"/>
        <v>-4.0792497825021838</v>
      </c>
    </row>
    <row r="356" spans="1:16">
      <c r="A356" s="193">
        <v>42635</v>
      </c>
      <c r="B356" s="7">
        <f>EXP(-'Yield curve'!B349*$B$9/100)</f>
        <v>0.91320033270301726</v>
      </c>
      <c r="C356" s="7">
        <f>EXP(-'Yield curve'!C349*$C$9/100)</f>
        <v>0.84147413719054331</v>
      </c>
      <c r="D356" s="7">
        <f>EXP(-'Yield curve'!D349*$D$9/100)</f>
        <v>0.77584695592175568</v>
      </c>
      <c r="E356" s="7">
        <f>EXP(-'Yield curve'!E349*$E$9/100)</f>
        <v>0.71562427882177893</v>
      </c>
      <c r="F356" s="7">
        <f>EXP(-'Yield curve'!F349*$F$9/100)</f>
        <v>0.6613315343804369</v>
      </c>
      <c r="G356" s="7">
        <f>EXP(-'Yield curve'!G349*$G$9/100)</f>
        <v>0.61066912302708221</v>
      </c>
      <c r="H356" s="7">
        <f>EXP(-'Yield curve'!H349*$H$9/100)</f>
        <v>0.56445196049324198</v>
      </c>
      <c r="I356" s="7">
        <f>EXP(-'Yield curve'!I349*$I$9/100)</f>
        <v>0.52030852120630688</v>
      </c>
      <c r="J356" s="7">
        <f>EXP(-'Yield curve'!J349*$J$9/100)</f>
        <v>0.47964933219249012</v>
      </c>
      <c r="K356" s="60">
        <f>EXP(-'Yield curve'!K349*$K$9/100)</f>
        <v>0.44219690927989869</v>
      </c>
      <c r="L356" s="60">
        <f t="shared" si="2"/>
        <v>67.056326726247804</v>
      </c>
      <c r="M356" s="60">
        <f t="shared" si="3"/>
        <v>8.2442552430914784</v>
      </c>
      <c r="N356" s="60">
        <f>M356*(Bonds!AE346/100)*(1/(1+(Bonds!K346/100)))</f>
        <v>-3.0489109626816949E-3</v>
      </c>
      <c r="O356" s="60">
        <f>-M356*Bonds!$AS$8</f>
        <v>-1.2908653705261073</v>
      </c>
      <c r="P356" s="60">
        <f t="shared" si="4"/>
        <v>-4.0820747234996864</v>
      </c>
    </row>
    <row r="357" spans="1:16">
      <c r="A357" s="193">
        <v>42634</v>
      </c>
      <c r="B357" s="7">
        <f>EXP(-'Yield curve'!B350*$B$9/100)</f>
        <v>0.91338299103478227</v>
      </c>
      <c r="C357" s="7">
        <f>EXP(-'Yield curve'!C350*$C$9/100)</f>
        <v>0.84096940414328514</v>
      </c>
      <c r="D357" s="7">
        <f>EXP(-'Yield curve'!D350*$D$9/100)</f>
        <v>0.77445168751938109</v>
      </c>
      <c r="E357" s="7">
        <f>EXP(-'Yield curve'!E350*$E$9/100)</f>
        <v>0.71390883990272003</v>
      </c>
      <c r="F357" s="7">
        <f>EXP(-'Yield curve'!F350*$F$9/100)</f>
        <v>0.6593505127954391</v>
      </c>
      <c r="G357" s="7">
        <f>EXP(-'Yield curve'!G350*$G$9/100)</f>
        <v>0.60865723635988045</v>
      </c>
      <c r="H357" s="7">
        <f>EXP(-'Yield curve'!H350*$H$9/100)</f>
        <v>0.56247983186982087</v>
      </c>
      <c r="I357" s="7">
        <f>EXP(-'Yield curve'!I350*$I$9/100)</f>
        <v>0.51836965752462949</v>
      </c>
      <c r="J357" s="7">
        <f>EXP(-'Yield curve'!J350*$J$9/100)</f>
        <v>0.47778234279267751</v>
      </c>
      <c r="K357" s="60">
        <f>EXP(-'Yield curve'!K350*$K$9/100)</f>
        <v>0.4404316545059993</v>
      </c>
      <c r="L357" s="60">
        <f t="shared" si="2"/>
        <v>66.827410005170094</v>
      </c>
      <c r="M357" s="60">
        <f t="shared" si="3"/>
        <v>8.2409679078280345</v>
      </c>
      <c r="N357" s="60">
        <f>M357*(Bonds!AE347/100)*(1/(1+(Bonds!K347/100)))</f>
        <v>-5.331494949611504E-3</v>
      </c>
      <c r="O357" s="60">
        <f>-M357*Bonds!$AS$8</f>
        <v>-1.2903506475914377</v>
      </c>
      <c r="P357" s="60">
        <f t="shared" si="4"/>
        <v>-4.0804470266622053</v>
      </c>
    </row>
    <row r="358" spans="1:16">
      <c r="A358" s="193">
        <v>42633</v>
      </c>
      <c r="B358" s="7">
        <f>EXP(-'Yield curve'!B351*$B$9/100)</f>
        <v>0.9123788221387904</v>
      </c>
      <c r="C358" s="7">
        <f>EXP(-'Yield curve'!C351*$C$9/100)</f>
        <v>0.83828260322423342</v>
      </c>
      <c r="D358" s="7">
        <f>EXP(-'Yield curve'!D351*$D$9/100)</f>
        <v>0.77120581154278678</v>
      </c>
      <c r="E358" s="7">
        <f>EXP(-'Yield curve'!E351*$E$9/100)</f>
        <v>0.71034820470917726</v>
      </c>
      <c r="F358" s="7">
        <f>EXP(-'Yield curve'!F351*$F$9/100)</f>
        <v>0.65573403939344177</v>
      </c>
      <c r="G358" s="7">
        <f>EXP(-'Yield curve'!G351*$G$9/100)</f>
        <v>0.60483474924808311</v>
      </c>
      <c r="H358" s="7">
        <f>EXP(-'Yield curve'!H351*$H$9/100)</f>
        <v>0.55855622170370856</v>
      </c>
      <c r="I358" s="7">
        <f>EXP(-'Yield curve'!I351*$I$9/100)</f>
        <v>0.51465079994319618</v>
      </c>
      <c r="J358" s="7">
        <f>EXP(-'Yield curve'!J351*$J$9/100)</f>
        <v>0.47435466437443391</v>
      </c>
      <c r="K358" s="60">
        <f>EXP(-'Yield curve'!K351*$K$9/100)</f>
        <v>0.43735939836598303</v>
      </c>
      <c r="L358" s="60">
        <f t="shared" si="2"/>
        <v>66.407908437851731</v>
      </c>
      <c r="M358" s="60">
        <f t="shared" si="3"/>
        <v>8.2367405832306062</v>
      </c>
      <c r="N358" s="60">
        <f>M358*(Bonds!AE348/100)*(1/(1+(Bonds!K348/100)))</f>
        <v>1.5215185338931247E-3</v>
      </c>
      <c r="O358" s="60">
        <f>-M358*Bonds!$AS$8</f>
        <v>-1.2896887434203645</v>
      </c>
      <c r="P358" s="60">
        <f t="shared" si="4"/>
        <v>-4.0783539018888479</v>
      </c>
    </row>
    <row r="359" spans="1:16">
      <c r="A359" s="193">
        <v>42632</v>
      </c>
      <c r="B359" s="7">
        <f>EXP(-'Yield curve'!B352*$B$9/100)</f>
        <v>0.91320033270301726</v>
      </c>
      <c r="C359" s="7">
        <f>EXP(-'Yield curve'!C352*$C$9/100)</f>
        <v>0.83928914615307471</v>
      </c>
      <c r="D359" s="7">
        <f>EXP(-'Yield curve'!D352*$D$9/100)</f>
        <v>0.77259523210692804</v>
      </c>
      <c r="E359" s="7">
        <f>EXP(-'Yield curve'!E352*$E$9/100)</f>
        <v>0.71177032276260965</v>
      </c>
      <c r="F359" s="7">
        <f>EXP(-'Yield curve'!F352*$F$9/100)</f>
        <v>0.65704681981505675</v>
      </c>
      <c r="G359" s="7">
        <f>EXP(-'Yield curve'!G352*$G$9/100)</f>
        <v>0.60610623681617903</v>
      </c>
      <c r="H359" s="7">
        <f>EXP(-'Yield curve'!H352*$H$9/100)</f>
        <v>0.55973042224833958</v>
      </c>
      <c r="I359" s="7">
        <f>EXP(-'Yield curve'!I352*$I$9/100)</f>
        <v>0.51574989359946699</v>
      </c>
      <c r="J359" s="7">
        <f>EXP(-'Yield curve'!J352*$J$9/100)</f>
        <v>0.47535185585420614</v>
      </c>
      <c r="K359" s="60">
        <f>EXP(-'Yield curve'!K352*$K$9/100)</f>
        <v>0.43823499246494924</v>
      </c>
      <c r="L359" s="60">
        <f t="shared" si="2"/>
        <v>66.535262637328316</v>
      </c>
      <c r="M359" s="60">
        <f t="shared" si="3"/>
        <v>8.2373764116209642</v>
      </c>
      <c r="N359" s="60">
        <f>M359*(Bonds!AE349/100)*(1/(1+(Bonds!K349/100)))</f>
        <v>0</v>
      </c>
      <c r="O359" s="60">
        <f>-M359*Bonds!$AS$8</f>
        <v>-1.2897882998783476</v>
      </c>
      <c r="P359" s="60">
        <f t="shared" si="4"/>
        <v>-4.0786687270518538</v>
      </c>
    </row>
    <row r="360" spans="1:16">
      <c r="A360" s="193">
        <v>42629</v>
      </c>
      <c r="B360" s="7">
        <f>EXP(-'Yield curve'!B353*$B$9/100)</f>
        <v>0.91338299103478227</v>
      </c>
      <c r="C360" s="7">
        <f>EXP(-'Yield curve'!C353*$C$9/100)</f>
        <v>0.8404649738450215</v>
      </c>
      <c r="D360" s="7">
        <f>EXP(-'Yield curve'!D353*$D$9/100)</f>
        <v>0.77445168751938109</v>
      </c>
      <c r="E360" s="7">
        <f>EXP(-'Yield curve'!E353*$E$9/100)</f>
        <v>0.71362333347185203</v>
      </c>
      <c r="F360" s="7">
        <f>EXP(-'Yield curve'!F353*$F$9/100)</f>
        <v>0.65869149184803577</v>
      </c>
      <c r="G360" s="7">
        <f>EXP(-'Yield curve'!G353*$G$9/100)</f>
        <v>0.60738039731376148</v>
      </c>
      <c r="H360" s="7">
        <f>EXP(-'Yield curve'!H353*$H$9/100)</f>
        <v>0.56051459363137401</v>
      </c>
      <c r="I360" s="7">
        <f>EXP(-'Yield curve'!I353*$I$9/100)</f>
        <v>0.51630032032803963</v>
      </c>
      <c r="J360" s="7">
        <f>EXP(-'Yield curve'!J353*$J$9/100)</f>
        <v>0.47563715254816802</v>
      </c>
      <c r="K360" s="60">
        <f>EXP(-'Yield curve'!K353*$K$9/100)</f>
        <v>0.43823499246494924</v>
      </c>
      <c r="L360" s="60">
        <f t="shared" si="2"/>
        <v>66.568886015513698</v>
      </c>
      <c r="M360" s="60">
        <f t="shared" si="3"/>
        <v>8.2355209912316401</v>
      </c>
      <c r="N360" s="60">
        <f>M360*(Bonds!AE350/100)*(1/(1+(Bonds!K350/100)))</f>
        <v>8.3686587439766799E-3</v>
      </c>
      <c r="O360" s="60">
        <f>-M360*Bonds!$AS$8</f>
        <v>-1.2894977826808902</v>
      </c>
      <c r="P360" s="60">
        <f t="shared" si="4"/>
        <v>-4.0777500310084394</v>
      </c>
    </row>
    <row r="361" spans="1:16">
      <c r="A361" s="193">
        <v>42628</v>
      </c>
      <c r="B361" s="7">
        <f>EXP(-'Yield curve'!B354*$B$9/100)</f>
        <v>0.91502856098729823</v>
      </c>
      <c r="C361" s="7">
        <f>EXP(-'Yield curve'!C354*$C$9/100)</f>
        <v>0.84299015464386962</v>
      </c>
      <c r="D361" s="7">
        <f>EXP(-'Yield curve'!D354*$D$9/100)</f>
        <v>0.77771122484382538</v>
      </c>
      <c r="E361" s="7">
        <f>EXP(-'Yield curve'!E354*$E$9/100)</f>
        <v>0.71777437519022491</v>
      </c>
      <c r="F361" s="7">
        <f>EXP(-'Yield curve'!F354*$F$9/100)</f>
        <v>0.6636502501363194</v>
      </c>
      <c r="G361" s="7">
        <f>EXP(-'Yield curve'!G354*$G$9/100)</f>
        <v>0.61268765988706864</v>
      </c>
      <c r="H361" s="7">
        <f>EXP(-'Yield curve'!H354*$H$9/100)</f>
        <v>0.56603464070089615</v>
      </c>
      <c r="I361" s="7">
        <f>EXP(-'Yield curve'!I354*$I$9/100)</f>
        <v>0.5216978622275722</v>
      </c>
      <c r="J361" s="7">
        <f>EXP(-'Yield curve'!J354*$J$9/100)</f>
        <v>0.48080187308560424</v>
      </c>
      <c r="K361" s="60">
        <f>EXP(-'Yield curve'!K354*$K$9/100)</f>
        <v>0.44308218808216776</v>
      </c>
      <c r="L361" s="60">
        <f t="shared" si="2"/>
        <v>67.203324572463742</v>
      </c>
      <c r="M361" s="60">
        <f t="shared" si="3"/>
        <v>8.2437792538657675</v>
      </c>
      <c r="N361" s="60">
        <f>M361*(Bonds!AE351/100)*(1/(1+(Bonds!K351/100)))</f>
        <v>0</v>
      </c>
      <c r="O361" s="60">
        <f>-M361*Bonds!$AS$8</f>
        <v>-1.2907908412945277</v>
      </c>
      <c r="P361" s="60">
        <f t="shared" si="4"/>
        <v>-4.0818390413756331</v>
      </c>
    </row>
    <row r="362" spans="1:16">
      <c r="A362" s="193">
        <v>42627</v>
      </c>
      <c r="B362" s="7">
        <f>EXP(-'Yield curve'!B355*$B$9/100)</f>
        <v>0.91521158500128696</v>
      </c>
      <c r="C362" s="7">
        <f>EXP(-'Yield curve'!C355*$C$9/100)</f>
        <v>0.84332741815393231</v>
      </c>
      <c r="D362" s="7">
        <f>EXP(-'Yield curve'!D355*$D$9/100)</f>
        <v>0.77817799159475398</v>
      </c>
      <c r="E362" s="7">
        <f>EXP(-'Yield curve'!E355*$E$9/100)</f>
        <v>0.71791794442170742</v>
      </c>
      <c r="F362" s="7">
        <f>EXP(-'Yield curve'!F355*$F$9/100)</f>
        <v>0.66331850795370817</v>
      </c>
      <c r="G362" s="7">
        <f>EXP(-'Yield curve'!G355*$G$9/100)</f>
        <v>0.61213648905724771</v>
      </c>
      <c r="H362" s="7">
        <f>EXP(-'Yield curve'!H355*$H$9/100)</f>
        <v>0.5652427466590868</v>
      </c>
      <c r="I362" s="7">
        <f>EXP(-'Yield curve'!I355*$I$9/100)</f>
        <v>0.52114168119048354</v>
      </c>
      <c r="J362" s="7">
        <f>EXP(-'Yield curve'!J355*$J$9/100)</f>
        <v>0.48051347848878373</v>
      </c>
      <c r="K362" s="60">
        <f>EXP(-'Yield curve'!K355*$K$9/100)</f>
        <v>0.44308218808216776</v>
      </c>
      <c r="L362" s="60">
        <f t="shared" si="2"/>
        <v>67.198463915327835</v>
      </c>
      <c r="M362" s="60">
        <f t="shared" si="3"/>
        <v>8.2436087686401383</v>
      </c>
      <c r="N362" s="60">
        <f>M362*(Bonds!AE352/100)*(1/(1+(Bonds!K352/100)))</f>
        <v>2.2869267898947064E-3</v>
      </c>
      <c r="O362" s="60">
        <f>-M362*Bonds!$AS$8</f>
        <v>-1.2907641471338713</v>
      </c>
      <c r="P362" s="60">
        <f t="shared" si="4"/>
        <v>-4.081754627027733</v>
      </c>
    </row>
    <row r="363" spans="1:16">
      <c r="A363" s="193">
        <v>42626</v>
      </c>
      <c r="B363" s="7">
        <f>EXP(-'Yield curve'!B356*$B$9/100)</f>
        <v>0.91484557357445195</v>
      </c>
      <c r="C363" s="7">
        <f>EXP(-'Yield curve'!C356*$C$9/100)</f>
        <v>0.84248451225896792</v>
      </c>
      <c r="D363" s="7">
        <f>EXP(-'Yield curve'!D356*$D$9/100)</f>
        <v>0.77677853110218098</v>
      </c>
      <c r="E363" s="7">
        <f>EXP(-'Yield curve'!E356*$E$9/100)</f>
        <v>0.71677019415569898</v>
      </c>
      <c r="F363" s="7">
        <f>EXP(-'Yield curve'!F356*$F$9/100)</f>
        <v>0.66265552099448299</v>
      </c>
      <c r="G363" s="7">
        <f>EXP(-'Yield curve'!G356*$G$9/100)</f>
        <v>0.61213648905724771</v>
      </c>
      <c r="H363" s="7">
        <f>EXP(-'Yield curve'!H356*$H$9/100)</f>
        <v>0.56603464070089615</v>
      </c>
      <c r="I363" s="7">
        <f>EXP(-'Yield curve'!I356*$I$9/100)</f>
        <v>0.52211538750519737</v>
      </c>
      <c r="J363" s="7">
        <f>EXP(-'Yield curve'!J356*$J$9/100)</f>
        <v>0.48166809582374248</v>
      </c>
      <c r="K363" s="60">
        <f>EXP(-'Yield curve'!K356*$K$9/100)</f>
        <v>0.44441343051162685</v>
      </c>
      <c r="L363" s="60">
        <f t="shared" si="2"/>
        <v>67.331001366058416</v>
      </c>
      <c r="M363" s="60">
        <f t="shared" si="3"/>
        <v>8.2483426676161482</v>
      </c>
      <c r="N363" s="60">
        <f>M363*(Bonds!AE353/100)*(1/(1+(Bonds!K353/100)))</f>
        <v>2.288875034950321E-3</v>
      </c>
      <c r="O363" s="60">
        <f>-M363*Bonds!$AS$8</f>
        <v>-1.2915053694851348</v>
      </c>
      <c r="P363" s="60">
        <f t="shared" si="4"/>
        <v>-4.0840985779103507</v>
      </c>
    </row>
    <row r="364" spans="1:16">
      <c r="A364" s="193">
        <v>42625</v>
      </c>
      <c r="B364" s="7">
        <f>EXP(-'Yield curve'!B357*$B$9/100)</f>
        <v>0.91420540575782594</v>
      </c>
      <c r="C364" s="7">
        <f>EXP(-'Yield curve'!C357*$C$9/100)</f>
        <v>0.84147413719054331</v>
      </c>
      <c r="D364" s="7">
        <f>EXP(-'Yield curve'!D357*$D$9/100)</f>
        <v>0.77584695592175568</v>
      </c>
      <c r="E364" s="7">
        <f>EXP(-'Yield curve'!E357*$E$9/100)</f>
        <v>0.71619700730568436</v>
      </c>
      <c r="F364" s="7">
        <f>EXP(-'Yield curve'!F357*$F$9/100)</f>
        <v>0.66265552099448299</v>
      </c>
      <c r="G364" s="7">
        <f>EXP(-'Yield curve'!G357*$G$9/100)</f>
        <v>0.61268765988706864</v>
      </c>
      <c r="H364" s="7">
        <f>EXP(-'Yield curve'!H357*$H$9/100)</f>
        <v>0.56722456242688413</v>
      </c>
      <c r="I364" s="7">
        <f>EXP(-'Yield curve'!I357*$I$9/100)</f>
        <v>0.52336996933120172</v>
      </c>
      <c r="J364" s="7">
        <f>EXP(-'Yield curve'!J357*$J$9/100)</f>
        <v>0.48297035694385532</v>
      </c>
      <c r="K364" s="60">
        <f>EXP(-'Yield curve'!K357*$K$9/100)</f>
        <v>0.44574867266496027</v>
      </c>
      <c r="L364" s="60">
        <f t="shared" si="2"/>
        <v>67.473198135980951</v>
      </c>
      <c r="M364" s="60">
        <f t="shared" si="3"/>
        <v>8.2527717708808463</v>
      </c>
      <c r="N364" s="60">
        <f>M364*(Bonds!AE354/100)*(1/(1+(Bonds!K354/100)))</f>
        <v>-7.635799195855542E-4</v>
      </c>
      <c r="O364" s="60">
        <f>-M364*Bonds!$AS$8</f>
        <v>-1.2921988676676024</v>
      </c>
      <c r="P364" s="60">
        <f t="shared" si="4"/>
        <v>-4.0862916117201351</v>
      </c>
    </row>
    <row r="365" spans="1:16">
      <c r="A365" s="193">
        <v>42622</v>
      </c>
      <c r="B365" s="7">
        <f>EXP(-'Yield curve'!B358*$B$9/100)</f>
        <v>0.91402258295956351</v>
      </c>
      <c r="C365" s="7">
        <f>EXP(-'Yield curve'!C358*$C$9/100)</f>
        <v>0.84113761484462324</v>
      </c>
      <c r="D365" s="7">
        <f>EXP(-'Yield curve'!D358*$D$9/100)</f>
        <v>0.77538158737272833</v>
      </c>
      <c r="E365" s="7">
        <f>EXP(-'Yield curve'!E358*$E$9/100)</f>
        <v>0.71562427882177893</v>
      </c>
      <c r="F365" s="7">
        <f>EXP(-'Yield curve'!F358*$F$9/100)</f>
        <v>0.66199319669083401</v>
      </c>
      <c r="G365" s="7">
        <f>EXP(-'Yield curve'!G358*$G$9/100)</f>
        <v>0.61213648905724771</v>
      </c>
      <c r="H365" s="7">
        <f>EXP(-'Yield curve'!H358*$H$9/100)</f>
        <v>0.56682764417078246</v>
      </c>
      <c r="I365" s="7">
        <f>EXP(-'Yield curve'!I358*$I$9/100)</f>
        <v>0.52295144078947509</v>
      </c>
      <c r="J365" s="7">
        <f>EXP(-'Yield curve'!J358*$J$9/100)</f>
        <v>0.48253587916693275</v>
      </c>
      <c r="K365" s="60">
        <f>EXP(-'Yield curve'!K358*$K$9/100)</f>
        <v>0.44530314679235872</v>
      </c>
      <c r="L365" s="60">
        <f t="shared" si="2"/>
        <v>67.413013191568012</v>
      </c>
      <c r="M365" s="60">
        <f t="shared" si="3"/>
        <v>8.2521988639606274</v>
      </c>
      <c r="N365" s="60">
        <f>M365*(Bonds!AE355/100)*(1/(1+(Bonds!K355/100)))</f>
        <v>1.1451844107633358E-2</v>
      </c>
      <c r="O365" s="60">
        <f>-M365*Bonds!$AS$8</f>
        <v>-1.2921091632998893</v>
      </c>
      <c r="P365" s="60">
        <f t="shared" si="4"/>
        <v>-4.0860079416020962</v>
      </c>
    </row>
    <row r="366" spans="1:16">
      <c r="A366" s="193">
        <v>42621</v>
      </c>
      <c r="B366" s="7">
        <f>EXP(-'Yield curve'!B359*$B$9/100)</f>
        <v>0.91411398978812475</v>
      </c>
      <c r="C366" s="7">
        <f>EXP(-'Yield curve'!C359*$C$9/100)</f>
        <v>0.84265302601223335</v>
      </c>
      <c r="D366" s="7">
        <f>EXP(-'Yield curve'!D359*$D$9/100)</f>
        <v>0.77817799159475398</v>
      </c>
      <c r="E366" s="7">
        <f>EXP(-'Yield curve'!E359*$E$9/100)</f>
        <v>0.71949910253562688</v>
      </c>
      <c r="F366" s="7">
        <f>EXP(-'Yield curve'!F359*$F$9/100)</f>
        <v>0.66697681085847438</v>
      </c>
      <c r="G366" s="7">
        <f>EXP(-'Yield curve'!G359*$G$9/100)</f>
        <v>0.61748531014613595</v>
      </c>
      <c r="H366" s="7">
        <f>EXP(-'Yield curve'!H359*$H$9/100)</f>
        <v>0.57240986328100751</v>
      </c>
      <c r="I366" s="7">
        <f>EXP(-'Yield curve'!I359*$I$9/100)</f>
        <v>0.52898246241922231</v>
      </c>
      <c r="J366" s="7">
        <f>EXP(-'Yield curve'!J359*$J$9/100)</f>
        <v>0.48894757687925711</v>
      </c>
      <c r="K366" s="60">
        <f>EXP(-'Yield curve'!K359*$K$9/100)</f>
        <v>0.45203304202341466</v>
      </c>
      <c r="L366" s="60">
        <f t="shared" si="2"/>
        <v>68.237781316725346</v>
      </c>
      <c r="M366" s="60">
        <f t="shared" si="3"/>
        <v>8.266281509690252</v>
      </c>
      <c r="N366" s="60">
        <f>M366*(Bonds!AE356/100)*(1/(1+(Bonds!K356/100)))</f>
        <v>-5.3607532488263174E-3</v>
      </c>
      <c r="O366" s="60">
        <f>-M366*Bonds!$AS$8</f>
        <v>-1.2943141896075105</v>
      </c>
      <c r="P366" s="60">
        <f t="shared" si="4"/>
        <v>-4.0929808470347711</v>
      </c>
    </row>
    <row r="367" spans="1:16">
      <c r="A367" s="193">
        <v>42620</v>
      </c>
      <c r="B367" s="7">
        <f>EXP(-'Yield curve'!B360*$B$9/100)</f>
        <v>0.91420540575782594</v>
      </c>
      <c r="C367" s="7">
        <f>EXP(-'Yield curve'!C360*$C$9/100)</f>
        <v>0.84197917316849991</v>
      </c>
      <c r="D367" s="7">
        <f>EXP(-'Yield curve'!D360*$D$9/100)</f>
        <v>0.77677853110218098</v>
      </c>
      <c r="E367" s="7">
        <f>EXP(-'Yield curve'!E360*$E$9/100)</f>
        <v>0.71734383973866223</v>
      </c>
      <c r="F367" s="7">
        <f>EXP(-'Yield curve'!F360*$F$9/100)</f>
        <v>0.66398215823149653</v>
      </c>
      <c r="G367" s="7">
        <f>EXP(-'Yield curve'!G360*$G$9/100)</f>
        <v>0.6141598762237378</v>
      </c>
      <c r="H367" s="7">
        <f>EXP(-'Yield curve'!H360*$H$9/100)</f>
        <v>0.56881501679870317</v>
      </c>
      <c r="I367" s="7">
        <f>EXP(-'Yield curve'!I360*$I$9/100)</f>
        <v>0.52546764175648131</v>
      </c>
      <c r="J367" s="7">
        <f>EXP(-'Yield curve'!J360*$J$9/100)</f>
        <v>0.48558545127136021</v>
      </c>
      <c r="K367" s="60">
        <f>EXP(-'Yield curve'!K360*$K$9/100)</f>
        <v>0.44887985974271699</v>
      </c>
      <c r="L367" s="60">
        <f t="shared" si="2"/>
        <v>67.838175312542518</v>
      </c>
      <c r="M367" s="60">
        <f t="shared" si="3"/>
        <v>8.2600285529924005</v>
      </c>
      <c r="N367" s="60">
        <f>M367*(Bonds!AE357/100)*(1/(1+(Bonds!K357/100)))</f>
        <v>-2.2942399462065246E-3</v>
      </c>
      <c r="O367" s="60">
        <f>-M367*Bonds!$AS$8</f>
        <v>-1.2933351169045615</v>
      </c>
      <c r="P367" s="60">
        <f t="shared" si="4"/>
        <v>-4.0898847472985542</v>
      </c>
    </row>
    <row r="368" spans="1:16">
      <c r="A368" s="193">
        <v>42619</v>
      </c>
      <c r="B368" s="7">
        <f>EXP(-'Yield curve'!B361*$B$9/100)</f>
        <v>0.91383979672220472</v>
      </c>
      <c r="C368" s="7">
        <f>EXP(-'Yield curve'!C361*$C$9/100)</f>
        <v>0.84147413719054331</v>
      </c>
      <c r="D368" s="7">
        <f>EXP(-'Yield curve'!D361*$D$9/100)</f>
        <v>0.77561423674460106</v>
      </c>
      <c r="E368" s="7">
        <f>EXP(-'Yield curve'!E361*$E$9/100)</f>
        <v>0.71591058579088396</v>
      </c>
      <c r="F368" s="7">
        <f>EXP(-'Yield curve'!F361*$F$9/100)</f>
        <v>0.66232427605212219</v>
      </c>
      <c r="G368" s="7">
        <f>EXP(-'Yield curve'!G361*$G$9/100)</f>
        <v>0.61250388115729026</v>
      </c>
      <c r="H368" s="7">
        <f>EXP(-'Yield curve'!H361*$H$9/100)</f>
        <v>0.56722456242688413</v>
      </c>
      <c r="I368" s="7">
        <f>EXP(-'Yield curve'!I361*$I$9/100)</f>
        <v>0.52392852847707316</v>
      </c>
      <c r="J368" s="7">
        <f>EXP(-'Yield curve'!J361*$J$9/100)</f>
        <v>0.48413087786858028</v>
      </c>
      <c r="K368" s="60">
        <f>EXP(-'Yield curve'!K361*$K$9/100)</f>
        <v>0.44753523810441243</v>
      </c>
      <c r="L368" s="60">
        <f t="shared" si="2"/>
        <v>67.659225232312323</v>
      </c>
      <c r="M368" s="60">
        <f t="shared" si="3"/>
        <v>8.2579249913118797</v>
      </c>
      <c r="N368" s="60">
        <f>M368*(Bonds!AE358/100)*(1/(1+(Bonds!K358/100)))</f>
        <v>-4.5860375738496564E-3</v>
      </c>
      <c r="O368" s="60">
        <f>-M368*Bonds!$AS$8</f>
        <v>-1.2930057463491766</v>
      </c>
      <c r="P368" s="60">
        <f t="shared" si="4"/>
        <v>-4.0888431861493437</v>
      </c>
    </row>
    <row r="369" spans="1:16">
      <c r="A369" s="193">
        <v>42618</v>
      </c>
      <c r="B369" s="7">
        <f>EXP(-'Yield curve'!B362*$B$9/100)</f>
        <v>0.91374841731157908</v>
      </c>
      <c r="C369" s="7">
        <f>EXP(-'Yield curve'!C362*$C$9/100)</f>
        <v>0.83996084611415756</v>
      </c>
      <c r="D369" s="7">
        <f>EXP(-'Yield curve'!D362*$D$9/100)</f>
        <v>0.77398715588029721</v>
      </c>
      <c r="E369" s="7">
        <f>EXP(-'Yield curve'!E362*$E$9/100)</f>
        <v>0.71390883990272003</v>
      </c>
      <c r="F369" s="7">
        <f>EXP(-'Yield curve'!F362*$F$9/100)</f>
        <v>0.66001019309341014</v>
      </c>
      <c r="G369" s="7">
        <f>EXP(-'Yield curve'!G362*$G$9/100)</f>
        <v>0.60993675958539828</v>
      </c>
      <c r="H369" s="7">
        <f>EXP(-'Yield curve'!H362*$H$9/100)</f>
        <v>0.56445196049324198</v>
      </c>
      <c r="I369" s="7">
        <f>EXP(-'Yield curve'!I362*$I$9/100)</f>
        <v>0.52114168119048354</v>
      </c>
      <c r="J369" s="7">
        <f>EXP(-'Yield curve'!J362*$J$9/100)</f>
        <v>0.48137918164916815</v>
      </c>
      <c r="K369" s="60">
        <f>EXP(-'Yield curve'!K362*$K$9/100)</f>
        <v>0.44485806622294111</v>
      </c>
      <c r="L369" s="60">
        <f t="shared" si="2"/>
        <v>67.317647477346014</v>
      </c>
      <c r="M369" s="60">
        <f t="shared" si="3"/>
        <v>8.2529750859798305</v>
      </c>
      <c r="N369" s="60">
        <f>M369*(Bonds!AE359/100)*(1/(1+(Bonds!K359/100)))</f>
        <v>-1.5269149095244504E-3</v>
      </c>
      <c r="O369" s="60">
        <f>-M369*Bonds!$AS$8</f>
        <v>-1.2922307022497259</v>
      </c>
      <c r="P369" s="60">
        <f t="shared" si="4"/>
        <v>-4.0863922815080054</v>
      </c>
    </row>
    <row r="370" spans="1:16">
      <c r="A370" s="193">
        <v>42615</v>
      </c>
      <c r="B370" s="7">
        <f>EXP(-'Yield curve'!B363*$B$9/100)</f>
        <v>0.91402258295956351</v>
      </c>
      <c r="C370" s="7">
        <f>EXP(-'Yield curve'!C363*$C$9/100)</f>
        <v>0.83912130510850802</v>
      </c>
      <c r="D370" s="7">
        <f>EXP(-'Yield curve'!D363*$D$9/100)</f>
        <v>0.77236348830060497</v>
      </c>
      <c r="E370" s="7">
        <f>EXP(-'Yield curve'!E363*$E$9/100)</f>
        <v>0.71205508784093363</v>
      </c>
      <c r="F370" s="7">
        <f>EXP(-'Yield curve'!F363*$F$9/100)</f>
        <v>0.65803312959217919</v>
      </c>
      <c r="G370" s="7">
        <f>EXP(-'Yield curve'!G363*$G$9/100)</f>
        <v>0.60792728573421806</v>
      </c>
      <c r="H370" s="7">
        <f>EXP(-'Yield curve'!H363*$H$9/100)</f>
        <v>0.56247983186982087</v>
      </c>
      <c r="I370" s="7">
        <f>EXP(-'Yield curve'!I363*$I$9/100)</f>
        <v>0.51947669321222867</v>
      </c>
      <c r="J370" s="7">
        <f>EXP(-'Yield curve'!J363*$J$9/100)</f>
        <v>0.48008121090773342</v>
      </c>
      <c r="K370" s="60">
        <f>EXP(-'Yield curve'!K363*$K$9/100)</f>
        <v>0.44396923921378012</v>
      </c>
      <c r="L370" s="60">
        <f t="shared" si="2"/>
        <v>67.180278412966501</v>
      </c>
      <c r="M370" s="60">
        <f t="shared" si="3"/>
        <v>8.2522788818174213</v>
      </c>
      <c r="N370" s="60">
        <f>M370*(Bonds!AE360/100)*(1/(1+(Bonds!K360/100)))</f>
        <v>-3.0530073554634156E-3</v>
      </c>
      <c r="O370" s="60">
        <f>-M370*Bonds!$AS$8</f>
        <v>-1.292121692300668</v>
      </c>
      <c r="P370" s="60">
        <f t="shared" si="4"/>
        <v>-4.0860475617813634</v>
      </c>
    </row>
    <row r="371" spans="1:16">
      <c r="A371" s="193">
        <v>42614</v>
      </c>
      <c r="B371" s="7">
        <f>EXP(-'Yield curve'!B364*$B$9/100)</f>
        <v>0.91411398978812475</v>
      </c>
      <c r="C371" s="7">
        <f>EXP(-'Yield curve'!C364*$C$9/100)</f>
        <v>0.83828260322423342</v>
      </c>
      <c r="D371" s="7">
        <f>EXP(-'Yield curve'!D364*$D$9/100)</f>
        <v>0.7709744845001153</v>
      </c>
      <c r="E371" s="7">
        <f>EXP(-'Yield curve'!E364*$E$9/100)</f>
        <v>0.71049028855803031</v>
      </c>
      <c r="F371" s="7">
        <f>EXP(-'Yield curve'!F364*$F$9/100)</f>
        <v>0.6563901014091712</v>
      </c>
      <c r="G371" s="7">
        <f>EXP(-'Yield curve'!G364*$G$9/100)</f>
        <v>0.60628809596473221</v>
      </c>
      <c r="H371" s="7">
        <f>EXP(-'Yield curve'!H364*$H$9/100)</f>
        <v>0.56090709120503979</v>
      </c>
      <c r="I371" s="7">
        <f>EXP(-'Yield curve'!I364*$I$9/100)</f>
        <v>0.51781702467985158</v>
      </c>
      <c r="J371" s="7">
        <f>EXP(-'Yield curve'!J364*$J$9/100)</f>
        <v>0.47835602574495817</v>
      </c>
      <c r="K371" s="60">
        <f>EXP(-'Yield curve'!K364*$K$9/100)</f>
        <v>0.44219690927989869</v>
      </c>
      <c r="L371" s="60">
        <f t="shared" si="2"/>
        <v>66.955049078229422</v>
      </c>
      <c r="M371" s="60">
        <f t="shared" si="3"/>
        <v>8.2489890463633078</v>
      </c>
      <c r="N371" s="60">
        <f>M371*(Bonds!AE361/100)*(1/(1+(Bonds!K361/100)))</f>
        <v>-7.6266540739304111E-4</v>
      </c>
      <c r="O371" s="60">
        <f>-M371*Bonds!$AS$8</f>
        <v>-1.2916065778922436</v>
      </c>
      <c r="P371" s="60">
        <f t="shared" si="4"/>
        <v>-4.0844186269951717</v>
      </c>
    </row>
    <row r="372" spans="1:16">
      <c r="A372" s="193">
        <v>42613</v>
      </c>
      <c r="B372" s="7">
        <f>EXP(-'Yield curve'!B365*$B$9/100)</f>
        <v>0.91383979672220472</v>
      </c>
      <c r="C372" s="7">
        <f>EXP(-'Yield curve'!C365*$C$9/100)</f>
        <v>0.83811496346812309</v>
      </c>
      <c r="D372" s="7">
        <f>EXP(-'Yield curve'!D365*$D$9/100)</f>
        <v>0.77074322684514807</v>
      </c>
      <c r="E372" s="7">
        <f>EXP(-'Yield curve'!E365*$E$9/100)</f>
        <v>0.71020614927425241</v>
      </c>
      <c r="F372" s="7">
        <f>EXP(-'Yield curve'!F365*$F$9/100)</f>
        <v>0.65606198839355623</v>
      </c>
      <c r="G372" s="7">
        <f>EXP(-'Yield curve'!G365*$G$9/100)</f>
        <v>0.6059244322171875</v>
      </c>
      <c r="H372" s="7">
        <f>EXP(-'Yield curve'!H365*$H$9/100)</f>
        <v>0.56051459363137401</v>
      </c>
      <c r="I372" s="7">
        <f>EXP(-'Yield curve'!I365*$I$9/100)</f>
        <v>0.51740293671737736</v>
      </c>
      <c r="J372" s="7">
        <f>EXP(-'Yield curve'!J365*$J$9/100)</f>
        <v>0.47792569899787096</v>
      </c>
      <c r="K372" s="60">
        <f>EXP(-'Yield curve'!K365*$K$9/100)</f>
        <v>0.44175493339539229</v>
      </c>
      <c r="L372" s="60">
        <f t="shared" si="2"/>
        <v>66.899203858357936</v>
      </c>
      <c r="M372" s="60">
        <f t="shared" si="3"/>
        <v>8.2481898947702899</v>
      </c>
      <c r="N372" s="60">
        <f>M372*(Bonds!AE362/100)*(1/(1+(Bonds!K362/100)))</f>
        <v>-3.8126051099058914E-3</v>
      </c>
      <c r="O372" s="60">
        <f>-M372*Bonds!$AS$8</f>
        <v>-1.2914814486856858</v>
      </c>
      <c r="P372" s="60">
        <f t="shared" si="4"/>
        <v>-4.0840229337006395</v>
      </c>
    </row>
    <row r="373" spans="1:16">
      <c r="A373" s="193">
        <v>42612</v>
      </c>
      <c r="B373" s="7">
        <f>EXP(-'Yield curve'!B366*$B$9/100)</f>
        <v>0.91329165730244144</v>
      </c>
      <c r="C373" s="7">
        <f>EXP(-'Yield curve'!C366*$C$9/100)</f>
        <v>0.83677505174180289</v>
      </c>
      <c r="D373" s="7">
        <f>EXP(-'Yield curve'!D366*$D$9/100)</f>
        <v>0.7686650269650106</v>
      </c>
      <c r="E373" s="7">
        <f>EXP(-'Yield curve'!E366*$E$9/100)</f>
        <v>0.70779554870989081</v>
      </c>
      <c r="F373" s="7">
        <f>EXP(-'Yield curve'!F366*$F$9/100)</f>
        <v>0.65344298194488704</v>
      </c>
      <c r="G373" s="7">
        <f>EXP(-'Yield curve'!G366*$G$9/100)</f>
        <v>0.60338488638126198</v>
      </c>
      <c r="H373" s="7">
        <f>EXP(-'Yield curve'!H366*$H$9/100)</f>
        <v>0.55816536916286508</v>
      </c>
      <c r="I373" s="7">
        <f>EXP(-'Yield curve'!I366*$I$9/100)</f>
        <v>0.51506268531533239</v>
      </c>
      <c r="J373" s="7">
        <f>EXP(-'Yield curve'!J366*$J$9/100)</f>
        <v>0.47563715254816796</v>
      </c>
      <c r="K373" s="60">
        <f>EXP(-'Yield curve'!K366*$K$9/100)</f>
        <v>0.43955167147334756</v>
      </c>
      <c r="L373" s="60">
        <f t="shared" si="2"/>
        <v>66.606369257742287</v>
      </c>
      <c r="M373" s="60">
        <f t="shared" si="3"/>
        <v>8.2447934718425167</v>
      </c>
      <c r="N373" s="60">
        <f>M373*(Bonds!AE363/100)*(1/(1+(Bonds!K363/100)))</f>
        <v>-1.5237097526967919E-3</v>
      </c>
      <c r="O373" s="60">
        <f>-M373*Bonds!$AS$8</f>
        <v>-1.2909496450707023</v>
      </c>
      <c r="P373" s="60">
        <f t="shared" si="4"/>
        <v>-4.0823412230093803</v>
      </c>
    </row>
    <row r="374" spans="1:16">
      <c r="A374" s="193">
        <v>42611</v>
      </c>
      <c r="B374" s="7">
        <f>EXP(-'Yield curve'!B367*$B$9/100)</f>
        <v>0.91301771089926576</v>
      </c>
      <c r="C374" s="7">
        <f>EXP(-'Yield curve'!C367*$C$9/100)</f>
        <v>0.83644040865418567</v>
      </c>
      <c r="D374" s="7">
        <f>EXP(-'Yield curve'!D367*$D$9/100)</f>
        <v>0.76820396628086862</v>
      </c>
      <c r="E374" s="7">
        <f>EXP(-'Yield curve'!E367*$E$9/100)</f>
        <v>0.70708810694101887</v>
      </c>
      <c r="F374" s="7">
        <f>EXP(-'Yield curve'!F367*$F$9/100)</f>
        <v>0.65246355222790053</v>
      </c>
      <c r="G374" s="7">
        <f>EXP(-'Yield curve'!G367*$G$9/100)</f>
        <v>0.60211910765270005</v>
      </c>
      <c r="H374" s="7">
        <f>EXP(-'Yield curve'!H367*$H$9/100)</f>
        <v>0.5566046920967439</v>
      </c>
      <c r="I374" s="7">
        <f>EXP(-'Yield curve'!I367*$I$9/100)</f>
        <v>0.51369101452838262</v>
      </c>
      <c r="J374" s="7">
        <f>EXP(-'Yield curve'!J367*$J$9/100)</f>
        <v>0.47449699212184093</v>
      </c>
      <c r="K374" s="60">
        <f>EXP(-'Yield curve'!K367*$K$9/100)</f>
        <v>0.43867344664796781</v>
      </c>
      <c r="L374" s="60">
        <f t="shared" si="2"/>
        <v>66.487141157974847</v>
      </c>
      <c r="M374" s="60">
        <f t="shared" si="3"/>
        <v>8.2432852393211338</v>
      </c>
      <c r="N374" s="60">
        <f>M374*(Bonds!AE364/100)*(1/(1+(Bonds!K364/100)))</f>
        <v>7.6157476342580911E-4</v>
      </c>
      <c r="O374" s="60">
        <f>-M374*Bonds!$AS$8</f>
        <v>-1.2907134897024917</v>
      </c>
      <c r="P374" s="60">
        <f t="shared" si="4"/>
        <v>-4.0815944341641588</v>
      </c>
    </row>
    <row r="375" spans="1:16">
      <c r="A375" s="193">
        <v>42608</v>
      </c>
      <c r="B375" s="7">
        <f>EXP(-'Yield curve'!B368*$B$9/100)</f>
        <v>0.91292641369311223</v>
      </c>
      <c r="C375" s="7">
        <f>EXP(-'Yield curve'!C368*$C$9/100)</f>
        <v>0.83627313730014774</v>
      </c>
      <c r="D375" s="7">
        <f>EXP(-'Yield curve'!D368*$D$9/100)</f>
        <v>0.76820396628086862</v>
      </c>
      <c r="E375" s="7">
        <f>EXP(-'Yield curve'!E368*$E$9/100)</f>
        <v>0.70722953870511207</v>
      </c>
      <c r="F375" s="7">
        <f>EXP(-'Yield curve'!F368*$F$9/100)</f>
        <v>0.65278986557555319</v>
      </c>
      <c r="G375" s="7">
        <f>EXP(-'Yield curve'!G368*$G$9/100)</f>
        <v>0.60266125878099996</v>
      </c>
      <c r="H375" s="7">
        <f>EXP(-'Yield curve'!H368*$H$9/100)</f>
        <v>0.55738448439292054</v>
      </c>
      <c r="I375" s="7">
        <f>EXP(-'Yield curve'!I368*$I$9/100)</f>
        <v>0.51437639269832958</v>
      </c>
      <c r="J375" s="7">
        <f>EXP(-'Yield curve'!J368*$J$9/100)</f>
        <v>0.47506673028691759</v>
      </c>
      <c r="K375" s="60">
        <f>EXP(-'Yield curve'!K368*$K$9/100)</f>
        <v>0.43911233950446965</v>
      </c>
      <c r="L375" s="60">
        <f t="shared" si="2"/>
        <v>66.542318395711476</v>
      </c>
      <c r="M375" s="60">
        <f t="shared" si="3"/>
        <v>8.2443858909568863</v>
      </c>
      <c r="N375" s="60">
        <f>M375*(Bonds!AE365/100)*(1/(1+(Bonds!K365/100)))</f>
        <v>-2.2852404761036804E-3</v>
      </c>
      <c r="O375" s="60">
        <f>-M375*Bonds!$AS$8</f>
        <v>-1.2908858270501007</v>
      </c>
      <c r="P375" s="60">
        <f t="shared" si="4"/>
        <v>-4.082139412708516</v>
      </c>
    </row>
    <row r="376" spans="1:16">
      <c r="A376" s="193">
        <v>42607</v>
      </c>
      <c r="B376" s="7">
        <f>EXP(-'Yield curve'!B369*$B$9/100)</f>
        <v>0.91219636462072273</v>
      </c>
      <c r="C376" s="7">
        <f>EXP(-'Yield curve'!C369*$C$9/100)</f>
        <v>0.83577152391683107</v>
      </c>
      <c r="D376" s="7">
        <f>EXP(-'Yield curve'!D369*$D$9/100)</f>
        <v>0.76751289374050635</v>
      </c>
      <c r="E376" s="7">
        <f>EXP(-'Yield curve'!E369*$E$9/100)</f>
        <v>0.70624011011254628</v>
      </c>
      <c r="F376" s="7">
        <f>EXP(-'Yield curve'!F369*$F$9/100)</f>
        <v>0.65148559055418176</v>
      </c>
      <c r="G376" s="7">
        <f>EXP(-'Yield curve'!G369*$G$9/100)</f>
        <v>0.60121660603665206</v>
      </c>
      <c r="H376" s="7">
        <f>EXP(-'Yield curve'!H369*$H$9/100)</f>
        <v>0.55582599074594186</v>
      </c>
      <c r="I376" s="7">
        <f>EXP(-'Yield curve'!I369*$I$9/100)</f>
        <v>0.51286976607909629</v>
      </c>
      <c r="J376" s="7">
        <f>EXP(-'Yield curve'!J369*$J$9/100)</f>
        <v>0.47364366576014527</v>
      </c>
      <c r="K376" s="60">
        <f>EXP(-'Yield curve'!K369*$K$9/100)</f>
        <v>0.43779697651695965</v>
      </c>
      <c r="L376" s="60">
        <f t="shared" si="2"/>
        <v>66.370655859988503</v>
      </c>
      <c r="M376" s="60">
        <f t="shared" si="3"/>
        <v>8.2421005297112941</v>
      </c>
      <c r="N376" s="60">
        <f>M376*(Bonds!AE366/100)*(1/(1+(Bonds!K366/100)))</f>
        <v>-3.0452985515283522E-3</v>
      </c>
      <c r="O376" s="60">
        <f>-M376*Bonds!$AS$8</f>
        <v>-1.2905279907623961</v>
      </c>
      <c r="P376" s="60">
        <f t="shared" si="4"/>
        <v>-4.0810078350099097</v>
      </c>
    </row>
    <row r="377" spans="1:16">
      <c r="A377" s="193">
        <v>42606</v>
      </c>
      <c r="B377" s="7">
        <f>EXP(-'Yield curve'!B370*$B$9/100)</f>
        <v>0.91164921096446172</v>
      </c>
      <c r="C377" s="7">
        <f>EXP(-'Yield curve'!C370*$C$9/100)</f>
        <v>0.83543728216007229</v>
      </c>
      <c r="D377" s="7">
        <f>EXP(-'Yield curve'!D370*$D$9/100)</f>
        <v>0.76705252412895664</v>
      </c>
      <c r="E377" s="7">
        <f>EXP(-'Yield curve'!E370*$E$9/100)</f>
        <v>0.70553422300481161</v>
      </c>
      <c r="F377" s="7">
        <f>EXP(-'Yield curve'!F370*$F$9/100)</f>
        <v>0.65050909472331653</v>
      </c>
      <c r="G377" s="7">
        <f>EXP(-'Yield curve'!G370*$G$9/100)</f>
        <v>0.60013538953256818</v>
      </c>
      <c r="H377" s="7">
        <f>EXP(-'Yield curve'!H370*$H$9/100)</f>
        <v>0.55465998090421786</v>
      </c>
      <c r="I377" s="7">
        <f>EXP(-'Yield curve'!I370*$I$9/100)</f>
        <v>0.51150393528665639</v>
      </c>
      <c r="J377" s="7">
        <f>EXP(-'Yield curve'!J370*$J$9/100)</f>
        <v>0.47208321781834695</v>
      </c>
      <c r="K377" s="60">
        <f>EXP(-'Yield curve'!K370*$K$9/100)</f>
        <v>0.43604928632153561</v>
      </c>
      <c r="L377" s="60">
        <f t="shared" si="2"/>
        <v>66.16107813911087</v>
      </c>
      <c r="M377" s="60">
        <f t="shared" si="3"/>
        <v>8.2382277304335858</v>
      </c>
      <c r="N377" s="60">
        <f>M377*(Bonds!AE367/100)*(1/(1+(Bonds!K367/100)))</f>
        <v>3.8034292384273791E-3</v>
      </c>
      <c r="O377" s="60">
        <f>-M377*Bonds!$AS$8</f>
        <v>-1.2899215973008664</v>
      </c>
      <c r="P377" s="60">
        <f t="shared" si="4"/>
        <v>-4.0790902505132429</v>
      </c>
    </row>
    <row r="378" spans="1:16">
      <c r="A378" s="193">
        <v>42605</v>
      </c>
      <c r="B378" s="7">
        <f>EXP(-'Yield curve'!B371*$B$9/100)</f>
        <v>0.91137575722128483</v>
      </c>
      <c r="C378" s="7">
        <f>EXP(-'Yield curve'!C371*$C$9/100)</f>
        <v>0.83476919960299811</v>
      </c>
      <c r="D378" s="7">
        <f>EXP(-'Yield curve'!D371*$D$9/100)</f>
        <v>0.76659243065632388</v>
      </c>
      <c r="E378" s="7">
        <f>EXP(-'Yield curve'!E371*$E$9/100)</f>
        <v>0.7056753439610377</v>
      </c>
      <c r="F378" s="7">
        <f>EXP(-'Yield curve'!F371*$F$9/100)</f>
        <v>0.65148559055418176</v>
      </c>
      <c r="G378" s="7">
        <f>EXP(-'Yield curve'!G371*$G$9/100)</f>
        <v>0.60139699807591596</v>
      </c>
      <c r="H378" s="7">
        <f>EXP(-'Yield curve'!H371*$H$9/100)</f>
        <v>0.556215205148612</v>
      </c>
      <c r="I378" s="7">
        <f>EXP(-'Yield curve'!I371*$I$9/100)</f>
        <v>0.51328022605405832</v>
      </c>
      <c r="J378" s="7">
        <f>EXP(-'Yield curve'!J371*$J$9/100)</f>
        <v>0.47407013694257466</v>
      </c>
      <c r="K378" s="60">
        <f>EXP(-'Yield curve'!K371*$K$9/100)</f>
        <v>0.43823499246494924</v>
      </c>
      <c r="L378" s="60">
        <f t="shared" si="2"/>
        <v>66.409334828881697</v>
      </c>
      <c r="M378" s="60">
        <f t="shared" si="3"/>
        <v>8.2442890967128442</v>
      </c>
      <c r="N378" s="60">
        <f>M378*(Bonds!AE368/100)*(1/(1+(Bonds!K368/100)))</f>
        <v>-3.807985725964416E-3</v>
      </c>
      <c r="O378" s="60">
        <f>-M378*Bonds!$AS$8</f>
        <v>-1.29087067124354</v>
      </c>
      <c r="P378" s="60">
        <f t="shared" si="4"/>
        <v>-4.0820914858400075</v>
      </c>
    </row>
    <row r="379" spans="1:16">
      <c r="A379" s="193">
        <v>42604</v>
      </c>
      <c r="B379" s="7">
        <f>EXP(-'Yield curve'!B372*$B$9/100)</f>
        <v>0.91146689935403757</v>
      </c>
      <c r="C379" s="7">
        <f>EXP(-'Yield curve'!C372*$C$9/100)</f>
        <v>0.83443535869578955</v>
      </c>
      <c r="D379" s="7">
        <f>EXP(-'Yield curve'!D372*$D$9/100)</f>
        <v>0.76613261315697434</v>
      </c>
      <c r="E379" s="7">
        <f>EXP(-'Yield curve'!E372*$E$9/100)</f>
        <v>0.7048290414313586</v>
      </c>
      <c r="F379" s="7">
        <f>EXP(-'Yield curve'!F372*$F$9/100)</f>
        <v>0.6501839214760412</v>
      </c>
      <c r="G379" s="7">
        <f>EXP(-'Yield curve'!G372*$G$9/100)</f>
        <v>0.59995537591910053</v>
      </c>
      <c r="H379" s="7">
        <f>EXP(-'Yield curve'!H372*$H$9/100)</f>
        <v>0.55465998090421786</v>
      </c>
      <c r="I379" s="7">
        <f>EXP(-'Yield curve'!I372*$I$9/100)</f>
        <v>0.51150393528665639</v>
      </c>
      <c r="J379" s="7">
        <f>EXP(-'Yield curve'!J372*$J$9/100)</f>
        <v>0.47208321781834695</v>
      </c>
      <c r="K379" s="60">
        <f>EXP(-'Yield curve'!K372*$K$9/100)</f>
        <v>0.43604928632153561</v>
      </c>
      <c r="L379" s="60">
        <f t="shared" si="2"/>
        <v>66.149477338427772</v>
      </c>
      <c r="M379" s="60">
        <f t="shared" si="3"/>
        <v>8.2391183808275503</v>
      </c>
      <c r="N379" s="60">
        <f>M379*(Bonds!AE369/100)*(1/(1+(Bonds!K369/100)))</f>
        <v>2.2823042606171366E-3</v>
      </c>
      <c r="O379" s="60">
        <f>-M379*Bonds!$AS$8</f>
        <v>-1.2900610531664254</v>
      </c>
      <c r="P379" s="60">
        <f t="shared" si="4"/>
        <v>-4.0795312486814792</v>
      </c>
    </row>
    <row r="380" spans="1:16">
      <c r="A380" s="193">
        <v>42601</v>
      </c>
      <c r="B380" s="7">
        <f>EXP(-'Yield curve'!B373*$B$9/100)</f>
        <v>0.91146689935403757</v>
      </c>
      <c r="C380" s="7">
        <f>EXP(-'Yield curve'!C373*$C$9/100)</f>
        <v>0.83460226245734848</v>
      </c>
      <c r="D380" s="7">
        <f>EXP(-'Yield curve'!D373*$D$9/100)</f>
        <v>0.76636248742033697</v>
      </c>
      <c r="E380" s="7">
        <f>EXP(-'Yield curve'!E373*$E$9/100)</f>
        <v>0.70539313026995443</v>
      </c>
      <c r="F380" s="7">
        <f>EXP(-'Yield curve'!F373*$F$9/100)</f>
        <v>0.65115992918103249</v>
      </c>
      <c r="G380" s="7">
        <f>EXP(-'Yield curve'!G373*$G$9/100)</f>
        <v>0.60103626810688304</v>
      </c>
      <c r="H380" s="7">
        <f>EXP(-'Yield curve'!H373*$H$9/100)</f>
        <v>0.55582599074594186</v>
      </c>
      <c r="I380" s="7">
        <f>EXP(-'Yield curve'!I373*$I$9/100)</f>
        <v>0.5127330190418905</v>
      </c>
      <c r="J380" s="7">
        <f>EXP(-'Yield curve'!J373*$J$9/100)</f>
        <v>0.47335956479950037</v>
      </c>
      <c r="K380" s="60">
        <f>EXP(-'Yield curve'!K373*$K$9/100)</f>
        <v>0.43735939836598303</v>
      </c>
      <c r="L380" s="60">
        <f t="shared" si="2"/>
        <v>66.308486160698493</v>
      </c>
      <c r="M380" s="60">
        <f t="shared" si="3"/>
        <v>8.2421393831774701</v>
      </c>
      <c r="N380" s="60">
        <f>M380*(Bonds!AE370/100)*(1/(1+(Bonds!K370/100)))</f>
        <v>7.6125790922483539E-4</v>
      </c>
      <c r="O380" s="60">
        <f>-M380*Bonds!$AS$8</f>
        <v>-1.29053407434333</v>
      </c>
      <c r="P380" s="60">
        <f t="shared" si="4"/>
        <v>-4.0810270729819909</v>
      </c>
    </row>
    <row r="381" spans="1:16">
      <c r="A381" s="193">
        <v>42600</v>
      </c>
      <c r="B381" s="7">
        <f>EXP(-'Yield curve'!B374*$B$9/100)</f>
        <v>0.91110238550192657</v>
      </c>
      <c r="C381" s="7">
        <f>EXP(-'Yield curve'!C374*$C$9/100)</f>
        <v>0.83443535869578955</v>
      </c>
      <c r="D381" s="7">
        <f>EXP(-'Yield curve'!D374*$D$9/100)</f>
        <v>0.76590280784554754</v>
      </c>
      <c r="E381" s="7">
        <f>EXP(-'Yield curve'!E374*$E$9/100)</f>
        <v>0.70468808971871344</v>
      </c>
      <c r="F381" s="7">
        <f>EXP(-'Yield curve'!F374*$F$9/100)</f>
        <v>0.6501839214760412</v>
      </c>
      <c r="G381" s="7">
        <f>EXP(-'Yield curve'!G374*$G$9/100)</f>
        <v>0.60031545715822132</v>
      </c>
      <c r="H381" s="7">
        <f>EXP(-'Yield curve'!H374*$H$9/100)</f>
        <v>0.55543704869801824</v>
      </c>
      <c r="I381" s="7">
        <f>EXP(-'Yield curve'!I374*$I$9/100)</f>
        <v>0.51259630846569959</v>
      </c>
      <c r="J381" s="7">
        <f>EXP(-'Yield curve'!J374*$J$9/100)</f>
        <v>0.47350159397225089</v>
      </c>
      <c r="K381" s="60">
        <f>EXP(-'Yield curve'!K374*$K$9/100)</f>
        <v>0.43779697651695965</v>
      </c>
      <c r="L381" s="60">
        <f t="shared" si="2"/>
        <v>66.34055746986806</v>
      </c>
      <c r="M381" s="60">
        <f t="shared" si="3"/>
        <v>8.2441037265695556</v>
      </c>
      <c r="N381" s="60">
        <f>M381*(Bonds!AE371/100)*(1/(1+(Bonds!K371/100)))</f>
        <v>-3.0460386944650827E-3</v>
      </c>
      <c r="O381" s="60">
        <f>-M381*Bonds!$AS$8</f>
        <v>-1.2908416464387948</v>
      </c>
      <c r="P381" s="60">
        <f t="shared" si="4"/>
        <v>-4.0819997013483711</v>
      </c>
    </row>
    <row r="382" spans="1:16">
      <c r="A382" s="193">
        <v>42599</v>
      </c>
      <c r="B382" s="7">
        <f>EXP(-'Yield curve'!B375*$B$9/100)</f>
        <v>0.91119350029614055</v>
      </c>
      <c r="C382" s="7">
        <f>EXP(-'Yield curve'!C375*$C$9/100)</f>
        <v>0.83393484764890147</v>
      </c>
      <c r="D382" s="7">
        <f>EXP(-'Yield curve'!D375*$D$9/100)</f>
        <v>0.7645254228098517</v>
      </c>
      <c r="E382" s="7">
        <f>EXP(-'Yield curve'!E375*$E$9/100)</f>
        <v>0.70299886618245933</v>
      </c>
      <c r="F382" s="7">
        <f>EXP(-'Yield curve'!F375*$F$9/100)</f>
        <v>0.6482362926156251</v>
      </c>
      <c r="G382" s="7">
        <f>EXP(-'Yield curve'!G375*$G$9/100)</f>
        <v>0.59833768127463838</v>
      </c>
      <c r="H382" s="7">
        <f>EXP(-'Yield curve'!H375*$H$9/100)</f>
        <v>0.5534964171139084</v>
      </c>
      <c r="I382" s="7">
        <f>EXP(-'Yield curve'!I375*$I$9/100)</f>
        <v>0.51068618336618787</v>
      </c>
      <c r="J382" s="7">
        <f>EXP(-'Yield curve'!J375*$J$9/100)</f>
        <v>0.47165853405866848</v>
      </c>
      <c r="K382" s="60">
        <f>EXP(-'Yield curve'!K375*$K$9/100)</f>
        <v>0.43604928632153561</v>
      </c>
      <c r="L382" s="60">
        <f t="shared" si="2"/>
        <v>66.113838243061281</v>
      </c>
      <c r="M382" s="60">
        <f t="shared" si="3"/>
        <v>8.240840248819465</v>
      </c>
      <c r="N382" s="60">
        <f>M382*(Bonds!AE372/100)*(1/(1+(Bonds!K372/100)))</f>
        <v>3.0437083098133538E-3</v>
      </c>
      <c r="O382" s="60">
        <f>-M382*Bonds!$AS$8</f>
        <v>-1.2903306590553554</v>
      </c>
      <c r="P382" s="60">
        <f t="shared" si="4"/>
        <v>-4.080383817361092</v>
      </c>
    </row>
    <row r="383" spans="1:16">
      <c r="A383" s="193">
        <v>42598</v>
      </c>
      <c r="B383" s="7">
        <f>EXP(-'Yield curve'!B376*$B$9/100)</f>
        <v>0.91119350029614055</v>
      </c>
      <c r="C383" s="7">
        <f>EXP(-'Yield curve'!C376*$C$9/100)</f>
        <v>0.83376807735695679</v>
      </c>
      <c r="D383" s="7">
        <f>EXP(-'Yield curve'!D376*$D$9/100)</f>
        <v>0.7645254228098517</v>
      </c>
      <c r="E383" s="7">
        <f>EXP(-'Yield curve'!E376*$E$9/100)</f>
        <v>0.70370221666527055</v>
      </c>
      <c r="F383" s="7">
        <f>EXP(-'Yield curve'!F376*$F$9/100)</f>
        <v>0.64985891077474955</v>
      </c>
      <c r="G383" s="7">
        <f>EXP(-'Yield curve'!G376*$G$9/100)</f>
        <v>0.60031545715822132</v>
      </c>
      <c r="H383" s="7">
        <f>EXP(-'Yield curve'!H376*$H$9/100)</f>
        <v>0.55582599074594186</v>
      </c>
      <c r="I383" s="7">
        <f>EXP(-'Yield curve'!I376*$I$9/100)</f>
        <v>0.51286976607909629</v>
      </c>
      <c r="J383" s="7">
        <f>EXP(-'Yield curve'!J376*$J$9/100)</f>
        <v>0.47364366576014527</v>
      </c>
      <c r="K383" s="60">
        <f>EXP(-'Yield curve'!K376*$K$9/100)</f>
        <v>0.43779697651695965</v>
      </c>
      <c r="L383" s="60">
        <f t="shared" si="2"/>
        <v>66.331947596267625</v>
      </c>
      <c r="M383" s="60">
        <f t="shared" si="3"/>
        <v>8.2449228993389969</v>
      </c>
      <c r="N383" s="60">
        <f>M383*(Bonds!AE373/100)*(1/(1+(Bonds!K373/100)))</f>
        <v>-7.6158534078503795E-4</v>
      </c>
      <c r="O383" s="60">
        <f>-M383*Bonds!$AS$8</f>
        <v>-1.2909699105123067</v>
      </c>
      <c r="P383" s="60">
        <f t="shared" si="4"/>
        <v>-4.0824053079626399</v>
      </c>
    </row>
    <row r="384" spans="1:16">
      <c r="A384" s="193">
        <v>42597</v>
      </c>
      <c r="B384" s="7">
        <f>EXP(-'Yield curve'!B377*$B$9/100)</f>
        <v>0.91119350029614055</v>
      </c>
      <c r="C384" s="7">
        <f>EXP(-'Yield curve'!C377*$C$9/100)</f>
        <v>0.83426848831164502</v>
      </c>
      <c r="D384" s="7">
        <f>EXP(-'Yield curve'!D377*$D$9/100)</f>
        <v>0.76521380541608752</v>
      </c>
      <c r="E384" s="7">
        <f>EXP(-'Yield curve'!E377*$E$9/100)</f>
        <v>0.70412456468700579</v>
      </c>
      <c r="F384" s="7">
        <f>EXP(-'Yield curve'!F377*$F$9/100)</f>
        <v>0.64985891077474955</v>
      </c>
      <c r="G384" s="7">
        <f>EXP(-'Yield curve'!G377*$G$9/100)</f>
        <v>0.60013538953256818</v>
      </c>
      <c r="H384" s="7">
        <f>EXP(-'Yield curve'!H377*$H$9/100)</f>
        <v>0.55543704869801824</v>
      </c>
      <c r="I384" s="7">
        <f>EXP(-'Yield curve'!I377*$I$9/100)</f>
        <v>0.51245963434080199</v>
      </c>
      <c r="J384" s="7">
        <f>EXP(-'Yield curve'!J377*$J$9/100)</f>
        <v>0.47321757822911098</v>
      </c>
      <c r="K384" s="60">
        <f>EXP(-'Yield curve'!K377*$K$9/100)</f>
        <v>0.43735939836598303</v>
      </c>
      <c r="L384" s="60">
        <f t="shared" si="2"/>
        <v>66.287378951880697</v>
      </c>
      <c r="M384" s="60">
        <f t="shared" si="3"/>
        <v>8.2433087077520835</v>
      </c>
      <c r="N384" s="60">
        <f>M384*(Bonds!AE374/100)*(1/(1+(Bonds!K374/100)))</f>
        <v>-3.0454636400673403E-3</v>
      </c>
      <c r="O384" s="60">
        <f>-M384*Bonds!$AS$8</f>
        <v>-1.2907171643321484</v>
      </c>
      <c r="P384" s="60">
        <f t="shared" si="4"/>
        <v>-4.0816060543634318</v>
      </c>
    </row>
    <row r="385" spans="1:16">
      <c r="A385" s="193">
        <v>42594</v>
      </c>
      <c r="B385" s="7">
        <f>EXP(-'Yield curve'!B378*$B$9/100)</f>
        <v>0.91092018324565915</v>
      </c>
      <c r="C385" s="7">
        <f>EXP(-'Yield curve'!C378*$C$9/100)</f>
        <v>0.8336013404157353</v>
      </c>
      <c r="D385" s="7">
        <f>EXP(-'Yield curve'!D378*$D$9/100)</f>
        <v>0.76498427570564076</v>
      </c>
      <c r="E385" s="7">
        <f>EXP(-'Yield curve'!E378*$E$9/100)</f>
        <v>0.70384297118358619</v>
      </c>
      <c r="F385" s="7">
        <f>EXP(-'Yield curve'!F378*$F$9/100)</f>
        <v>0.64953406253818891</v>
      </c>
      <c r="G385" s="7">
        <f>EXP(-'Yield curve'!G378*$G$9/100)</f>
        <v>0.59959551066392158</v>
      </c>
      <c r="H385" s="7">
        <f>EXP(-'Yield curve'!H378*$H$9/100)</f>
        <v>0.55465998090421786</v>
      </c>
      <c r="I385" s="7">
        <f>EXP(-'Yield curve'!I378*$I$9/100)</f>
        <v>0.5113675524224367</v>
      </c>
      <c r="J385" s="7">
        <f>EXP(-'Yield curve'!J378*$J$9/100)</f>
        <v>0.47180005284564264</v>
      </c>
      <c r="K385" s="60">
        <f>EXP(-'Yield curve'!K378*$K$9/100)</f>
        <v>0.43561345498720044</v>
      </c>
      <c r="L385" s="60">
        <f t="shared" si="2"/>
        <v>66.087063345912853</v>
      </c>
      <c r="M385" s="60">
        <f t="shared" si="3"/>
        <v>8.2390861288611976</v>
      </c>
      <c r="N385" s="60">
        <f>M385*(Bonds!AE375/100)*(1/(1+(Bonds!K375/100)))</f>
        <v>6.0855589540106765E-3</v>
      </c>
      <c r="O385" s="60">
        <f>-M385*Bonds!$AS$8</f>
        <v>-1.2900560032322266</v>
      </c>
      <c r="P385" s="60">
        <f t="shared" si="4"/>
        <v>-4.079515279387377</v>
      </c>
    </row>
    <row r="386" spans="1:16">
      <c r="A386" s="193">
        <v>42593</v>
      </c>
      <c r="B386" s="7">
        <f>EXP(-'Yield curve'!B379*$B$9/100)</f>
        <v>0.91101127981873642</v>
      </c>
      <c r="C386" s="7">
        <f>EXP(-'Yield curve'!C379*$C$9/100)</f>
        <v>0.83410165129824021</v>
      </c>
      <c r="D386" s="7">
        <f>EXP(-'Yield curve'!D379*$D$9/100)</f>
        <v>0.76659243065632388</v>
      </c>
      <c r="E386" s="7">
        <f>EXP(-'Yield curve'!E379*$E$9/100)</f>
        <v>0.70609887621438439</v>
      </c>
      <c r="F386" s="7">
        <f>EXP(-'Yield curve'!F379*$F$9/100)</f>
        <v>0.65246355222790053</v>
      </c>
      <c r="G386" s="7">
        <f>EXP(-'Yield curve'!G379*$G$9/100)</f>
        <v>0.6024804875204105</v>
      </c>
      <c r="H386" s="7">
        <f>EXP(-'Yield curve'!H379*$H$9/100)</f>
        <v>0.55738448439292054</v>
      </c>
      <c r="I386" s="7">
        <f>EXP(-'Yield curve'!I379*$I$9/100)</f>
        <v>0.51437639269832958</v>
      </c>
      <c r="J386" s="7">
        <f>EXP(-'Yield curve'!J379*$J$9/100)</f>
        <v>0.47506673028691759</v>
      </c>
      <c r="K386" s="60">
        <f>EXP(-'Yield curve'!K379*$K$9/100)</f>
        <v>0.43911233950446965</v>
      </c>
      <c r="L386" s="60">
        <f t="shared" si="2"/>
        <v>66.516642736612184</v>
      </c>
      <c r="M386" s="60">
        <f t="shared" si="3"/>
        <v>8.2466036756494407</v>
      </c>
      <c r="N386" s="60">
        <f>M386*(Bonds!AE376/100)*(1/(1+(Bonds!K376/100)))</f>
        <v>0</v>
      </c>
      <c r="O386" s="60">
        <f>-M386*Bonds!$AS$8</f>
        <v>-1.291233082366013</v>
      </c>
      <c r="P386" s="60">
        <f t="shared" si="4"/>
        <v>-4.0832375304364001</v>
      </c>
    </row>
    <row r="387" spans="1:16">
      <c r="A387" s="193">
        <v>42592</v>
      </c>
      <c r="B387" s="7">
        <f>EXP(-'Yield curve'!B380*$B$9/100)</f>
        <v>0.91119350029614055</v>
      </c>
      <c r="C387" s="7">
        <f>EXP(-'Yield curve'!C380*$C$9/100)</f>
        <v>0.83426848831164502</v>
      </c>
      <c r="D387" s="7">
        <f>EXP(-'Yield curve'!D380*$D$9/100)</f>
        <v>0.76659243065632388</v>
      </c>
      <c r="E387" s="7">
        <f>EXP(-'Yield curve'!E380*$E$9/100)</f>
        <v>0.70609887621438439</v>
      </c>
      <c r="F387" s="7">
        <f>EXP(-'Yield curve'!F380*$F$9/100)</f>
        <v>0.65246355222790053</v>
      </c>
      <c r="G387" s="7">
        <f>EXP(-'Yield curve'!G380*$G$9/100)</f>
        <v>0.60266125878099996</v>
      </c>
      <c r="H387" s="7">
        <f>EXP(-'Yield curve'!H380*$H$9/100)</f>
        <v>0.55777479012306364</v>
      </c>
      <c r="I387" s="7">
        <f>EXP(-'Yield curve'!I380*$I$9/100)</f>
        <v>0.51465079994319618</v>
      </c>
      <c r="J387" s="7">
        <f>EXP(-'Yield curve'!J380*$J$9/100)</f>
        <v>0.47520927168614441</v>
      </c>
      <c r="K387" s="60">
        <f>EXP(-'Yield curve'!K380*$K$9/100)</f>
        <v>0.43911233950446965</v>
      </c>
      <c r="L387" s="60">
        <f t="shared" si="2"/>
        <v>66.521322527551902</v>
      </c>
      <c r="M387" s="60">
        <f t="shared" si="3"/>
        <v>8.2464344876931648</v>
      </c>
      <c r="N387" s="60">
        <f>M387*(Bonds!AE377/100)*(1/(1+(Bonds!K377/100)))</f>
        <v>0</v>
      </c>
      <c r="O387" s="60">
        <f>-M387*Bonds!$AS$8</f>
        <v>-1.2912065913286268</v>
      </c>
      <c r="P387" s="60">
        <f t="shared" si="4"/>
        <v>-4.0831537584206794</v>
      </c>
    </row>
    <row r="388" spans="1:16">
      <c r="A388" s="193">
        <v>42591</v>
      </c>
      <c r="B388" s="7">
        <f>EXP(-'Yield curve'!B381*$B$9/100)</f>
        <v>0.91110238550192657</v>
      </c>
      <c r="C388" s="7">
        <f>EXP(-'Yield curve'!C381*$C$9/100)</f>
        <v>0.83376807735695679</v>
      </c>
      <c r="D388" s="7">
        <f>EXP(-'Yield curve'!D381*$D$9/100)</f>
        <v>0.76567307146537389</v>
      </c>
      <c r="E388" s="7">
        <f>EXP(-'Yield curve'!E381*$E$9/100)</f>
        <v>0.70539313026995432</v>
      </c>
      <c r="F388" s="7">
        <f>EXP(-'Yield curve'!F381*$F$9/100)</f>
        <v>0.65213740199613923</v>
      </c>
      <c r="G388" s="7">
        <f>EXP(-'Yield curve'!G381*$G$9/100)</f>
        <v>0.6024804875204105</v>
      </c>
      <c r="H388" s="7">
        <f>EXP(-'Yield curve'!H381*$H$9/100)</f>
        <v>0.55777479012306364</v>
      </c>
      <c r="I388" s="7">
        <f>EXP(-'Yield curve'!I381*$I$9/100)</f>
        <v>0.51465079994319618</v>
      </c>
      <c r="J388" s="7">
        <f>EXP(-'Yield curve'!J381*$J$9/100)</f>
        <v>0.47520927168614441</v>
      </c>
      <c r="K388" s="60">
        <f>EXP(-'Yield curve'!K381*$K$9/100)</f>
        <v>0.43911233950446965</v>
      </c>
      <c r="L388" s="60">
        <f t="shared" si="2"/>
        <v>66.511790094233689</v>
      </c>
      <c r="M388" s="60">
        <f t="shared" si="3"/>
        <v>8.247122324662886</v>
      </c>
      <c r="N388" s="60">
        <f>M388*(Bonds!AE378/100)*(1/(1+(Bonds!K378/100)))</f>
        <v>-4.5719979624851024E-3</v>
      </c>
      <c r="O388" s="60">
        <f>-M388*Bonds!$AS$8</f>
        <v>-1.2913142911630691</v>
      </c>
      <c r="P388" s="60">
        <f t="shared" si="4"/>
        <v>-4.0834943352011397</v>
      </c>
    </row>
    <row r="389" spans="1:16">
      <c r="A389" s="193">
        <v>42590</v>
      </c>
      <c r="B389" s="7">
        <f>EXP(-'Yield curve'!B382*$B$9/100)</f>
        <v>0.91128462420228951</v>
      </c>
      <c r="C389" s="7">
        <f>EXP(-'Yield curve'!C382*$C$9/100)</f>
        <v>0.8336013404157353</v>
      </c>
      <c r="D389" s="7">
        <f>EXP(-'Yield curve'!D382*$D$9/100)</f>
        <v>0.76498427570564076</v>
      </c>
      <c r="E389" s="7">
        <f>EXP(-'Yield curve'!E382*$E$9/100)</f>
        <v>0.70412456468700579</v>
      </c>
      <c r="F389" s="7">
        <f>EXP(-'Yield curve'!F382*$F$9/100)</f>
        <v>0.6501839214760412</v>
      </c>
      <c r="G389" s="7">
        <f>EXP(-'Yield curve'!G382*$G$9/100)</f>
        <v>0.60031545715822132</v>
      </c>
      <c r="H389" s="7">
        <f>EXP(-'Yield curve'!H382*$H$9/100)</f>
        <v>0.55543704869801824</v>
      </c>
      <c r="I389" s="7">
        <f>EXP(-'Yield curve'!I382*$I$9/100)</f>
        <v>0.51218639540601296</v>
      </c>
      <c r="J389" s="7">
        <f>EXP(-'Yield curve'!J382*$J$9/100)</f>
        <v>0.47265005771564655</v>
      </c>
      <c r="K389" s="60">
        <f>EXP(-'Yield curve'!K382*$K$9/100)</f>
        <v>0.43648555370519337</v>
      </c>
      <c r="L389" s="60">
        <f t="shared" si="2"/>
        <v>66.192941707613656</v>
      </c>
      <c r="M389" s="60">
        <f t="shared" si="3"/>
        <v>8.2410611341502307</v>
      </c>
      <c r="N389" s="60">
        <f>M389*(Bonds!AE379/100)*(1/(1+(Bonds!K379/100)))</f>
        <v>-5.3271241978993305E-3</v>
      </c>
      <c r="O389" s="60">
        <f>-M389*Bonds!$AS$8</f>
        <v>-1.290365244741501</v>
      </c>
      <c r="P389" s="60">
        <f t="shared" si="4"/>
        <v>-4.0804931869037526</v>
      </c>
    </row>
    <row r="390" spans="1:16">
      <c r="A390" s="193">
        <v>42587</v>
      </c>
      <c r="B390" s="7">
        <f>EXP(-'Yield curve'!B383*$B$9/100)</f>
        <v>0.91137575722128483</v>
      </c>
      <c r="C390" s="7">
        <f>EXP(-'Yield curve'!C383*$C$9/100)</f>
        <v>0.83310132962972194</v>
      </c>
      <c r="D390" s="7">
        <f>EXP(-'Yield curve'!D383*$D$9/100)</f>
        <v>0.76406684514322298</v>
      </c>
      <c r="E390" s="7">
        <f>EXP(-'Yield curve'!E383*$E$9/100)</f>
        <v>0.70285828046826282</v>
      </c>
      <c r="F390" s="7">
        <f>EXP(-'Yield curve'!F383*$F$9/100)</f>
        <v>0.6485604918049761</v>
      </c>
      <c r="G390" s="7">
        <f>EXP(-'Yield curve'!G383*$G$9/100)</f>
        <v>0.59851720950690912</v>
      </c>
      <c r="H390" s="7">
        <f>EXP(-'Yield curve'!H383*$H$9/100)</f>
        <v>0.5534964171139084</v>
      </c>
      <c r="I390" s="7">
        <f>EXP(-'Yield curve'!I383*$I$9/100)</f>
        <v>0.50986973880262765</v>
      </c>
      <c r="J390" s="7">
        <f>EXP(-'Yield curve'!J383*$J$9/100)</f>
        <v>0.46996361601903969</v>
      </c>
      <c r="K390" s="60">
        <f>EXP(-'Yield curve'!K383*$K$9/100)</f>
        <v>0.43344082381650428</v>
      </c>
      <c r="L390" s="60">
        <f t="shared" si="2"/>
        <v>65.832459164993026</v>
      </c>
      <c r="M390" s="60">
        <f t="shared" si="3"/>
        <v>8.2338566810392315</v>
      </c>
      <c r="N390" s="60">
        <f>M390*(Bonds!AE380/100)*(1/(1+(Bonds!K380/100)))</f>
        <v>-5.3190288637204562E-3</v>
      </c>
      <c r="O390" s="60">
        <f>-M390*Bonds!$AS$8</f>
        <v>-1.2892371890517695</v>
      </c>
      <c r="P390" s="60">
        <f t="shared" si="4"/>
        <v>-4.0769259615966886</v>
      </c>
    </row>
    <row r="391" spans="1:16">
      <c r="A391" s="193">
        <v>42586</v>
      </c>
      <c r="B391" s="7">
        <f>EXP(-'Yield curve'!B384*$B$9/100)</f>
        <v>0.91082909578178373</v>
      </c>
      <c r="C391" s="7">
        <f>EXP(-'Yield curve'!C384*$C$9/100)</f>
        <v>0.83226864471194162</v>
      </c>
      <c r="D391" s="7">
        <f>EXP(-'Yield curve'!D384*$D$9/100)</f>
        <v>0.76292160402108256</v>
      </c>
      <c r="E391" s="7">
        <f>EXP(-'Yield curve'!E384*$E$9/100)</f>
        <v>0.70145396868721122</v>
      </c>
      <c r="F391" s="7">
        <f>EXP(-'Yield curve'!F384*$F$9/100)</f>
        <v>0.64694111563909595</v>
      </c>
      <c r="G391" s="7">
        <f>EXP(-'Yield curve'!G384*$G$9/100)</f>
        <v>0.59636642129431772</v>
      </c>
      <c r="H391" s="7">
        <f>EXP(-'Yield curve'!H384*$H$9/100)</f>
        <v>0.55079091855476969</v>
      </c>
      <c r="I391" s="7">
        <f>EXP(-'Yield curve'!I384*$I$9/100)</f>
        <v>0.50702244812015962</v>
      </c>
      <c r="J391" s="7">
        <f>EXP(-'Yield curve'!J384*$J$9/100)</f>
        <v>0.4670121521113893</v>
      </c>
      <c r="K391" s="60">
        <f>EXP(-'Yield curve'!K384*$K$9/100)</f>
        <v>0.43041733261490667</v>
      </c>
      <c r="L391" s="60">
        <f t="shared" si="2"/>
        <v>65.462816216868973</v>
      </c>
      <c r="M391" s="60">
        <f t="shared" si="3"/>
        <v>8.2271713676142859</v>
      </c>
      <c r="N391" s="60">
        <f>M391*(Bonds!AE381/100)*(1/(1+(Bonds!K381/100)))</f>
        <v>-3.7937708049499224E-3</v>
      </c>
      <c r="O391" s="60">
        <f>-M391*Bonds!$AS$8</f>
        <v>-1.288190418987414</v>
      </c>
      <c r="P391" s="60">
        <f t="shared" si="4"/>
        <v>-4.0736157840068445</v>
      </c>
    </row>
    <row r="392" spans="1:16">
      <c r="A392" s="193">
        <v>42585</v>
      </c>
      <c r="B392" s="7">
        <f>EXP(-'Yield curve'!B385*$B$9/100)</f>
        <v>0.91019173851580493</v>
      </c>
      <c r="C392" s="7">
        <f>EXP(-'Yield curve'!C385*$C$9/100)</f>
        <v>0.83176943330351327</v>
      </c>
      <c r="D392" s="7">
        <f>EXP(-'Yield curve'!D385*$D$9/100)</f>
        <v>0.7624639883570975</v>
      </c>
      <c r="E392" s="7">
        <f>EXP(-'Yield curve'!E385*$E$9/100)</f>
        <v>0.70047262023525247</v>
      </c>
      <c r="F392" s="7">
        <f>EXP(-'Yield curve'!F385*$F$9/100)</f>
        <v>0.64532578285729458</v>
      </c>
      <c r="G392" s="7">
        <f>EXP(-'Yield curve'!G385*$G$9/100)</f>
        <v>0.59440165575021864</v>
      </c>
      <c r="H392" s="7">
        <f>EXP(-'Yield curve'!H385*$H$9/100)</f>
        <v>0.54848244787871026</v>
      </c>
      <c r="I392" s="7">
        <f>EXP(-'Yield curve'!I385*$I$9/100)</f>
        <v>0.50472914842880201</v>
      </c>
      <c r="J392" s="7">
        <f>EXP(-'Yield curve'!J385*$J$9/100)</f>
        <v>0.46477586516359853</v>
      </c>
      <c r="K392" s="60">
        <f>EXP(-'Yield curve'!K385*$K$9/100)</f>
        <v>0.42827061721265963</v>
      </c>
      <c r="L392" s="60">
        <f t="shared" si="2"/>
        <v>65.195153263226302</v>
      </c>
      <c r="M392" s="60">
        <f t="shared" si="3"/>
        <v>8.22249691142137</v>
      </c>
      <c r="N392" s="60">
        <f>M392*(Bonds!AE382/100)*(1/(1+(Bonds!K382/100)))</f>
        <v>2.2739206060347571E-3</v>
      </c>
      <c r="O392" s="60">
        <f>-M392*Bonds!$AS$8</f>
        <v>-1.2874585040420909</v>
      </c>
      <c r="P392" s="60">
        <f t="shared" si="4"/>
        <v>-4.0713012657261052</v>
      </c>
    </row>
    <row r="393" spans="1:16">
      <c r="A393" s="193">
        <v>42584</v>
      </c>
      <c r="B393" s="7">
        <f>EXP(-'Yield curve'!B386*$B$9/100)</f>
        <v>0.90946387630869452</v>
      </c>
      <c r="C393" s="7">
        <f>EXP(-'Yield curve'!C386*$C$9/100)</f>
        <v>0.83243511508736656</v>
      </c>
      <c r="D393" s="7">
        <f>EXP(-'Yield curve'!D386*$D$9/100)</f>
        <v>0.7636085425406669</v>
      </c>
      <c r="E393" s="7">
        <f>EXP(-'Yield curve'!E386*$E$9/100)</f>
        <v>0.70187496735539401</v>
      </c>
      <c r="F393" s="7">
        <f>EXP(-'Yield curve'!F386*$F$9/100)</f>
        <v>0.64694111563909595</v>
      </c>
      <c r="G393" s="7">
        <f>EXP(-'Yield curve'!G386*$G$9/100)</f>
        <v>0.59600870876603096</v>
      </c>
      <c r="H393" s="7">
        <f>EXP(-'Yield curve'!H386*$H$9/100)</f>
        <v>0.55002035079208633</v>
      </c>
      <c r="I393" s="7">
        <f>EXP(-'Yield curve'!I386*$I$9/100)</f>
        <v>0.50621186084591208</v>
      </c>
      <c r="J393" s="7">
        <f>EXP(-'Yield curve'!J386*$J$9/100)</f>
        <v>0.46617228634354357</v>
      </c>
      <c r="K393" s="60">
        <f>EXP(-'Yield curve'!K386*$K$9/100)</f>
        <v>0.42955735821073915</v>
      </c>
      <c r="L393" s="60">
        <f t="shared" si="2"/>
        <v>65.363765457687265</v>
      </c>
      <c r="M393" s="60">
        <f t="shared" si="3"/>
        <v>8.2250109173126873</v>
      </c>
      <c r="N393" s="60">
        <f>M393*(Bonds!AE383/100)*(1/(1+(Bonds!K383/100)))</f>
        <v>3.033660089372987E-3</v>
      </c>
      <c r="O393" s="60">
        <f>-M393*Bonds!$AS$8</f>
        <v>-1.2878521409505455</v>
      </c>
      <c r="P393" s="60">
        <f t="shared" si="4"/>
        <v>-4.0725460549279289</v>
      </c>
    </row>
    <row r="394" spans="1:16">
      <c r="A394" s="193">
        <v>42583</v>
      </c>
      <c r="B394" s="7">
        <f>EXP(-'Yield curve'!B387*$B$9/100)</f>
        <v>0.90955482724379633</v>
      </c>
      <c r="C394" s="7">
        <f>EXP(-'Yield curve'!C387*$C$9/100)</f>
        <v>0.83243511508736656</v>
      </c>
      <c r="D394" s="7">
        <f>EXP(-'Yield curve'!D387*$D$9/100)</f>
        <v>0.76429609958321254</v>
      </c>
      <c r="E394" s="7">
        <f>EXP(-'Yield curve'!E387*$E$9/100)</f>
        <v>0.70285828046826282</v>
      </c>
      <c r="F394" s="7">
        <f>EXP(-'Yield curve'!F387*$F$9/100)</f>
        <v>0.6482362926156251</v>
      </c>
      <c r="G394" s="7">
        <f>EXP(-'Yield curve'!G387*$G$9/100)</f>
        <v>0.59762010668796972</v>
      </c>
      <c r="H394" s="7">
        <f>EXP(-'Yield curve'!H387*$H$9/100)</f>
        <v>0.55194879482830239</v>
      </c>
      <c r="I394" s="7">
        <f>EXP(-'Yield curve'!I387*$I$9/100)</f>
        <v>0.50810525058811895</v>
      </c>
      <c r="J394" s="7">
        <f>EXP(-'Yield curve'!J387*$J$9/100)</f>
        <v>0.46799390811383035</v>
      </c>
      <c r="K394" s="60">
        <f>EXP(-'Yield curve'!K387*$K$9/100)</f>
        <v>0.43127902868897855</v>
      </c>
      <c r="L394" s="60">
        <f t="shared" si="2"/>
        <v>65.57804983256699</v>
      </c>
      <c r="M394" s="60">
        <f t="shared" si="3"/>
        <v>8.228897728746027</v>
      </c>
      <c r="N394" s="60">
        <f>M394*(Bonds!AE384/100)*(1/(1+(Bonds!K384/100)))</f>
        <v>-3.7952669166802619E-3</v>
      </c>
      <c r="O394" s="60">
        <f>-M394*Bonds!$AS$8</f>
        <v>-1.2884607284012151</v>
      </c>
      <c r="P394" s="60">
        <f t="shared" si="4"/>
        <v>-4.0744705774274399</v>
      </c>
    </row>
    <row r="395" spans="1:16">
      <c r="A395" s="193">
        <v>42580</v>
      </c>
      <c r="B395" s="7">
        <f>EXP(-'Yield curve'!B388*$B$9/100)</f>
        <v>0.90973675640155438</v>
      </c>
      <c r="C395" s="7">
        <f>EXP(-'Yield curve'!C388*$C$9/100)</f>
        <v>0.83343463681856755</v>
      </c>
      <c r="D395" s="7">
        <f>EXP(-'Yield curve'!D388*$D$9/100)</f>
        <v>0.76544340399577726</v>
      </c>
      <c r="E395" s="7">
        <f>EXP(-'Yield curve'!E388*$E$9/100)</f>
        <v>0.70384297118358619</v>
      </c>
      <c r="F395" s="7">
        <f>EXP(-'Yield curve'!F388*$F$9/100)</f>
        <v>0.64888485313445343</v>
      </c>
      <c r="G395" s="7">
        <f>EXP(-'Yield curve'!G388*$G$9/100)</f>
        <v>0.59762010668796972</v>
      </c>
      <c r="H395" s="7">
        <f>EXP(-'Yield curve'!H388*$H$9/100)</f>
        <v>0.55117660717302541</v>
      </c>
      <c r="I395" s="7">
        <f>EXP(-'Yield curve'!I388*$I$9/100)</f>
        <v>0.50688726015985663</v>
      </c>
      <c r="J395" s="7">
        <f>EXP(-'Yield curve'!J388*$J$9/100)</f>
        <v>0.46631215900929746</v>
      </c>
      <c r="K395" s="60">
        <f>EXP(-'Yield curve'!K388*$K$9/100)</f>
        <v>0.42912801555963248</v>
      </c>
      <c r="L395" s="60">
        <f t="shared" si="2"/>
        <v>65.356435251396277</v>
      </c>
      <c r="M395" s="60">
        <f t="shared" si="3"/>
        <v>8.2218006967524939</v>
      </c>
      <c r="N395" s="60">
        <f>M395*(Bonds!AE385/100)*(1/(1+(Bonds!K385/100)))</f>
        <v>-7.5804911458163989E-3</v>
      </c>
      <c r="O395" s="60">
        <f>-M395*Bonds!$AS$8</f>
        <v>-1.287349492447956</v>
      </c>
      <c r="P395" s="60">
        <f t="shared" si="4"/>
        <v>-4.0709565407972734</v>
      </c>
    </row>
    <row r="396" spans="1:16">
      <c r="A396" s="193">
        <v>42579</v>
      </c>
      <c r="B396" s="7">
        <f>EXP(-'Yield curve'!B389*$B$9/100)</f>
        <v>0.90910016350558109</v>
      </c>
      <c r="C396" s="7">
        <f>EXP(-'Yield curve'!C389*$C$9/100)</f>
        <v>0.83276815573709095</v>
      </c>
      <c r="D396" s="7">
        <f>EXP(-'Yield curve'!D389*$D$9/100)</f>
        <v>0.7645254228098517</v>
      </c>
      <c r="E396" s="7">
        <f>EXP(-'Yield curve'!E389*$E$9/100)</f>
        <v>0.70257719337724156</v>
      </c>
      <c r="F396" s="7">
        <f>EXP(-'Yield curve'!F389*$F$9/100)</f>
        <v>0.64726466707803465</v>
      </c>
      <c r="G396" s="7">
        <f>EXP(-'Yield curve'!G389*$G$9/100)</f>
        <v>0.59547254223926971</v>
      </c>
      <c r="H396" s="7">
        <f>EXP(-'Yield curve'!H389*$H$9/100)</f>
        <v>0.54848244787871026</v>
      </c>
      <c r="I396" s="7">
        <f>EXP(-'Yield curve'!I389*$I$9/100)</f>
        <v>0.50365354063506806</v>
      </c>
      <c r="J396" s="7">
        <f>EXP(-'Yield curve'!J389*$J$9/100)</f>
        <v>0.46255028667230147</v>
      </c>
      <c r="K396" s="60">
        <f>EXP(-'Yield curve'!K389*$K$9/100)</f>
        <v>0.42485812046192456</v>
      </c>
      <c r="L396" s="60">
        <f t="shared" si="2"/>
        <v>64.855195937575218</v>
      </c>
      <c r="M396" s="60">
        <f t="shared" si="3"/>
        <v>8.2113002742567094</v>
      </c>
      <c r="N396" s="60">
        <f>M396*(Bonds!AE386/100)*(1/(1+(Bonds!K386/100)))</f>
        <v>-2.269150775863081E-3</v>
      </c>
      <c r="O396" s="60">
        <f>-M396*Bonds!$AS$8</f>
        <v>-1.2857053619139021</v>
      </c>
      <c r="P396" s="60">
        <f t="shared" si="4"/>
        <v>-4.0657573435390342</v>
      </c>
    </row>
    <row r="397" spans="1:16">
      <c r="A397" s="193">
        <v>42578</v>
      </c>
      <c r="B397" s="7">
        <f>EXP(-'Yield curve'!B390*$B$9/100)</f>
        <v>0.90864572704241153</v>
      </c>
      <c r="C397" s="7">
        <f>EXP(-'Yield curve'!C390*$C$9/100)</f>
        <v>0.83143679206287524</v>
      </c>
      <c r="D397" s="7">
        <f>EXP(-'Yield curve'!D390*$D$9/100)</f>
        <v>0.76223528346803904</v>
      </c>
      <c r="E397" s="7">
        <f>EXP(-'Yield curve'!E390*$E$9/100)</f>
        <v>0.70005246272296973</v>
      </c>
      <c r="F397" s="7">
        <f>EXP(-'Yield curve'!F390*$F$9/100)</f>
        <v>0.6446807796298013</v>
      </c>
      <c r="G397" s="7">
        <f>EXP(-'Yield curve'!G390*$G$9/100)</f>
        <v>0.59297680228450644</v>
      </c>
      <c r="H397" s="7">
        <f>EXP(-'Yield curve'!H390*$H$9/100)</f>
        <v>0.54618365244725398</v>
      </c>
      <c r="I397" s="7">
        <f>EXP(-'Yield curve'!I390*$I$9/100)</f>
        <v>0.50164295033391648</v>
      </c>
      <c r="J397" s="7">
        <f>EXP(-'Yield curve'!J390*$J$9/100)</f>
        <v>0.46088809937258252</v>
      </c>
      <c r="K397" s="60">
        <f>EXP(-'Yield curve'!K390*$K$9/100)</f>
        <v>0.42358545605165232</v>
      </c>
      <c r="L397" s="60">
        <f t="shared" si="2"/>
        <v>64.66169362412127</v>
      </c>
      <c r="M397" s="60">
        <f t="shared" si="3"/>
        <v>8.2103536656373706</v>
      </c>
      <c r="N397" s="60">
        <f>M397*(Bonds!AE387/100)*(1/(1+(Bonds!K387/100)))</f>
        <v>-5.2926121797091646E-3</v>
      </c>
      <c r="O397" s="60">
        <f>-M397*Bonds!$AS$8</f>
        <v>-1.2855571442459484</v>
      </c>
      <c r="P397" s="60">
        <f t="shared" si="4"/>
        <v>-4.0652886381188216</v>
      </c>
    </row>
    <row r="398" spans="1:16">
      <c r="A398" s="193">
        <v>42577</v>
      </c>
      <c r="B398" s="7">
        <f>EXP(-'Yield curve'!B391*$B$9/100)</f>
        <v>0.90846401606870619</v>
      </c>
      <c r="C398" s="7">
        <f>EXP(-'Yield curve'!C391*$C$9/100)</f>
        <v>0.83093807961633281</v>
      </c>
      <c r="D398" s="7">
        <f>EXP(-'Yield curve'!D391*$D$9/100)</f>
        <v>0.7617780794728729</v>
      </c>
      <c r="E398" s="7">
        <f>EXP(-'Yield curve'!E391*$E$9/100)</f>
        <v>0.69935276016983183</v>
      </c>
      <c r="F398" s="7">
        <f>EXP(-'Yield curve'!F391*$F$9/100)</f>
        <v>0.6437144833637366</v>
      </c>
      <c r="G398" s="7">
        <f>EXP(-'Yield curve'!G391*$G$9/100)</f>
        <v>0.59173285759877869</v>
      </c>
      <c r="H398" s="7">
        <f>EXP(-'Yield curve'!H391*$H$9/100)</f>
        <v>0.54465647726341337</v>
      </c>
      <c r="I398" s="7">
        <f>EXP(-'Yield curve'!I391*$I$9/100)</f>
        <v>0.49964038633067187</v>
      </c>
      <c r="J398" s="7">
        <f>EXP(-'Yield curve'!J391*$J$9/100)</f>
        <v>0.45840601130522352</v>
      </c>
      <c r="K398" s="60">
        <f>EXP(-'Yield curve'!K391*$K$9/100)</f>
        <v>0.42063071153031245</v>
      </c>
      <c r="L398" s="60">
        <f t="shared" si="2"/>
        <v>64.320669672550821</v>
      </c>
      <c r="M398" s="60">
        <f t="shared" si="3"/>
        <v>8.202709728381377</v>
      </c>
      <c r="N398" s="60">
        <f>M398*(Bonds!AE388/100)*(1/(1+(Bonds!K388/100)))</f>
        <v>3.7744845059734457E-3</v>
      </c>
      <c r="O398" s="60">
        <f>-M398*Bonds!$AS$8</f>
        <v>-1.2843602752011058</v>
      </c>
      <c r="P398" s="60">
        <f t="shared" si="4"/>
        <v>-4.0615038058761694</v>
      </c>
    </row>
    <row r="399" spans="1:16">
      <c r="A399" s="193">
        <v>42576</v>
      </c>
      <c r="B399" s="7">
        <f>EXP(-'Yield curve'!B392*$B$9/100)</f>
        <v>0.90828234143356146</v>
      </c>
      <c r="C399" s="7">
        <f>EXP(-'Yield curve'!C392*$C$9/100)</f>
        <v>0.83093807961633281</v>
      </c>
      <c r="D399" s="7">
        <f>EXP(-'Yield curve'!D392*$D$9/100)</f>
        <v>0.76292160402108256</v>
      </c>
      <c r="E399" s="7">
        <f>EXP(-'Yield curve'!E392*$E$9/100)</f>
        <v>0.70075286532862857</v>
      </c>
      <c r="F399" s="7">
        <f>EXP(-'Yield curve'!F392*$F$9/100)</f>
        <v>0.64532578285729458</v>
      </c>
      <c r="G399" s="7">
        <f>EXP(-'Yield curve'!G392*$G$9/100)</f>
        <v>0.59333269512305209</v>
      </c>
      <c r="H399" s="7">
        <f>EXP(-'Yield curve'!H392*$H$9/100)</f>
        <v>0.54618365244725398</v>
      </c>
      <c r="I399" s="7">
        <f>EXP(-'Yield curve'!I392*$I$9/100)</f>
        <v>0.50137547875916499</v>
      </c>
      <c r="J399" s="7">
        <f>EXP(-'Yield curve'!J392*$J$9/100)</f>
        <v>0.46033536536007108</v>
      </c>
      <c r="K399" s="60">
        <f>EXP(-'Yield curve'!K392*$K$9/100)</f>
        <v>0.42273913174596284</v>
      </c>
      <c r="L399" s="60">
        <f t="shared" si="2"/>
        <v>64.576567663019716</v>
      </c>
      <c r="M399" s="60">
        <f t="shared" si="3"/>
        <v>8.2077068655724208</v>
      </c>
      <c r="N399" s="60">
        <f>M399*(Bonds!AE389/100)*(1/(1+(Bonds!K389/100)))</f>
        <v>7.5570452679976478E-4</v>
      </c>
      <c r="O399" s="60">
        <f>-M399*Bonds!$AS$8</f>
        <v>-1.2851427147497954</v>
      </c>
      <c r="P399" s="60">
        <f t="shared" si="4"/>
        <v>-4.0639780969814217</v>
      </c>
    </row>
    <row r="400" spans="1:16">
      <c r="A400" s="193">
        <v>42573</v>
      </c>
      <c r="B400" s="7">
        <f>EXP(-'Yield curve'!B393*$B$9/100)</f>
        <v>0.90828234143356146</v>
      </c>
      <c r="C400" s="7">
        <f>EXP(-'Yield curve'!C393*$C$9/100)</f>
        <v>0.83093807961633281</v>
      </c>
      <c r="D400" s="7">
        <f>EXP(-'Yield curve'!D393*$D$9/100)</f>
        <v>0.7617780794728729</v>
      </c>
      <c r="E400" s="7">
        <f>EXP(-'Yield curve'!E393*$E$9/100)</f>
        <v>0.69949264470985351</v>
      </c>
      <c r="F400" s="7">
        <f>EXP(-'Yield curve'!F393*$F$9/100)</f>
        <v>0.64403642108314141</v>
      </c>
      <c r="G400" s="7">
        <f>EXP(-'Yield curve'!G393*$G$9/100)</f>
        <v>0.59226565689433663</v>
      </c>
      <c r="H400" s="7">
        <f>EXP(-'Yield curve'!H393*$H$9/100)</f>
        <v>0.54541953034410662</v>
      </c>
      <c r="I400" s="7">
        <f>EXP(-'Yield curve'!I393*$I$9/100)</f>
        <v>0.50097453877353537</v>
      </c>
      <c r="J400" s="7">
        <f>EXP(-'Yield curve'!J393*$J$9/100)</f>
        <v>0.46033536536007108</v>
      </c>
      <c r="K400" s="60">
        <f>EXP(-'Yield curve'!K393*$K$9/100)</f>
        <v>0.42316208231774882</v>
      </c>
      <c r="L400" s="60">
        <f t="shared" si="2"/>
        <v>64.599604821794344</v>
      </c>
      <c r="M400" s="60">
        <f t="shared" si="3"/>
        <v>8.2099375689112968</v>
      </c>
      <c r="N400" s="60">
        <f>M400*(Bonds!AE390/100)*(1/(1+(Bonds!K390/100)))</f>
        <v>3.7798975915797062E-3</v>
      </c>
      <c r="O400" s="60">
        <f>-M400*Bonds!$AS$8</f>
        <v>-1.2854919928358282</v>
      </c>
      <c r="P400" s="60">
        <f t="shared" si="4"/>
        <v>-4.0650826112700695</v>
      </c>
    </row>
    <row r="401" spans="1:16">
      <c r="A401" s="193">
        <v>42572</v>
      </c>
      <c r="B401" s="7">
        <f>EXP(-'Yield curve'!B394*$B$9/100)</f>
        <v>0.90855486701278454</v>
      </c>
      <c r="C401" s="7">
        <f>EXP(-'Yield curve'!C394*$C$9/100)</f>
        <v>0.83143679206287524</v>
      </c>
      <c r="D401" s="7">
        <f>EXP(-'Yield curve'!D394*$D$9/100)</f>
        <v>0.76292160402108256</v>
      </c>
      <c r="E401" s="7">
        <f>EXP(-'Yield curve'!E394*$E$9/100)</f>
        <v>0.70089302991768598</v>
      </c>
      <c r="F401" s="7">
        <f>EXP(-'Yield curve'!F394*$F$9/100)</f>
        <v>0.64564852642789206</v>
      </c>
      <c r="G401" s="7">
        <f>EXP(-'Yield curve'!G394*$G$9/100)</f>
        <v>0.59422336199889336</v>
      </c>
      <c r="H401" s="7">
        <f>EXP(-'Yield curve'!H394*$H$9/100)</f>
        <v>0.5477151097137275</v>
      </c>
      <c r="I401" s="7">
        <f>EXP(-'Yield curve'!I394*$I$9/100)</f>
        <v>0.50325077892872316</v>
      </c>
      <c r="J401" s="7">
        <f>EXP(-'Yield curve'!J394*$J$9/100)</f>
        <v>0.46255028667230147</v>
      </c>
      <c r="K401" s="60">
        <f>EXP(-'Yield curve'!K394*$K$9/100)</f>
        <v>0.42528319108227414</v>
      </c>
      <c r="L401" s="60">
        <f t="shared" si="2"/>
        <v>64.866990525661265</v>
      </c>
      <c r="M401" s="60">
        <f t="shared" si="3"/>
        <v>8.2144892669569174</v>
      </c>
      <c r="N401" s="60">
        <f>M401*(Bonds!AE391/100)*(1/(1+(Bonds!K391/100)))</f>
        <v>2.2702411608357151E-3</v>
      </c>
      <c r="O401" s="60">
        <f>-M401*Bonds!$AS$8</f>
        <v>-1.2862046866099694</v>
      </c>
      <c r="P401" s="60">
        <f t="shared" si="4"/>
        <v>-4.0673363468705777</v>
      </c>
    </row>
    <row r="402" spans="1:16">
      <c r="A402" s="193">
        <v>42571</v>
      </c>
      <c r="B402" s="7">
        <f>EXP(-'Yield curve'!B395*$B$9/100)</f>
        <v>0.90855486701278454</v>
      </c>
      <c r="C402" s="7">
        <f>EXP(-'Yield curve'!C395*$C$9/100)</f>
        <v>0.83193580382667176</v>
      </c>
      <c r="D402" s="7">
        <f>EXP(-'Yield curve'!D395*$D$9/100)</f>
        <v>0.76406684514322298</v>
      </c>
      <c r="E402" s="7">
        <f>EXP(-'Yield curve'!E395*$E$9/100)</f>
        <v>0.70229621869857262</v>
      </c>
      <c r="F402" s="7">
        <f>EXP(-'Yield curve'!F395*$F$9/100)</f>
        <v>0.64726466707803465</v>
      </c>
      <c r="G402" s="7">
        <f>EXP(-'Yield curve'!G395*$G$9/100)</f>
        <v>0.5958299329711112</v>
      </c>
      <c r="H402" s="7">
        <f>EXP(-'Yield curve'!H395*$H$9/100)</f>
        <v>0.54925086106946641</v>
      </c>
      <c r="I402" s="7">
        <f>EXP(-'Yield curve'!I395*$I$9/100)</f>
        <v>0.50472914842880201</v>
      </c>
      <c r="J402" s="7">
        <f>EXP(-'Yield curve'!J395*$J$9/100)</f>
        <v>0.46394002109164673</v>
      </c>
      <c r="K402" s="60">
        <f>EXP(-'Yield curve'!K395*$K$9/100)</f>
        <v>0.42656095634509145</v>
      </c>
      <c r="L402" s="60">
        <f t="shared" si="2"/>
        <v>65.036598260338053</v>
      </c>
      <c r="M402" s="60">
        <f t="shared" si="3"/>
        <v>8.2167837631666654</v>
      </c>
      <c r="N402" s="60">
        <f>M402*(Bonds!AE392/100)*(1/(1+(Bonds!K392/100)))</f>
        <v>2.271503067591179E-3</v>
      </c>
      <c r="O402" s="60">
        <f>-M402*Bonds!$AS$8</f>
        <v>-1.2865639532280728</v>
      </c>
      <c r="P402" s="60">
        <f t="shared" si="4"/>
        <v>-4.0684724476710503</v>
      </c>
    </row>
    <row r="403" spans="1:16">
      <c r="A403" s="193">
        <v>42570</v>
      </c>
      <c r="B403" s="7">
        <f>EXP(-'Yield curve'!B396*$B$9/100)</f>
        <v>0.90846401606870619</v>
      </c>
      <c r="C403" s="7">
        <f>EXP(-'Yield curve'!C396*$C$9/100)</f>
        <v>0.83143679206287524</v>
      </c>
      <c r="D403" s="7">
        <f>EXP(-'Yield curve'!D396*$D$9/100)</f>
        <v>0.7636085425406669</v>
      </c>
      <c r="E403" s="7">
        <f>EXP(-'Yield curve'!E396*$E$9/100)</f>
        <v>0.70215577349982106</v>
      </c>
      <c r="F403" s="7">
        <f>EXP(-'Yield curve'!F396*$F$9/100)</f>
        <v>0.64758838033314337</v>
      </c>
      <c r="G403" s="7">
        <f>EXP(-'Yield curve'!G396*$G$9/100)</f>
        <v>0.59636642129431772</v>
      </c>
      <c r="H403" s="7">
        <f>EXP(-'Yield curve'!H396*$H$9/100)</f>
        <v>0.55002035079208633</v>
      </c>
      <c r="I403" s="7">
        <f>EXP(-'Yield curve'!I396*$I$9/100)</f>
        <v>0.50567218940361447</v>
      </c>
      <c r="J403" s="7">
        <f>EXP(-'Yield curve'!J396*$J$9/100)</f>
        <v>0.46505481435908697</v>
      </c>
      <c r="K403" s="60">
        <f>EXP(-'Yield curve'!K396*$K$9/100)</f>
        <v>0.42784256065939497</v>
      </c>
      <c r="L403" s="60">
        <f t="shared" si="2"/>
        <v>65.177990509487501</v>
      </c>
      <c r="M403" s="60">
        <f t="shared" si="3"/>
        <v>8.2206406836655201</v>
      </c>
      <c r="N403" s="60">
        <f>M403*(Bonds!AE393/100)*(1/(1+(Bonds!K393/100)))</f>
        <v>-1.5154651458503725E-3</v>
      </c>
      <c r="O403" s="60">
        <f>-M403*Bonds!$AS$8</f>
        <v>-1.2871678604291528</v>
      </c>
      <c r="P403" s="60">
        <f t="shared" si="4"/>
        <v>-4.0703821699218405</v>
      </c>
    </row>
    <row r="404" spans="1:16">
      <c r="A404" s="193">
        <v>42569</v>
      </c>
      <c r="B404" s="7">
        <f>EXP(-'Yield curve'!B397*$B$9/100)</f>
        <v>0.908373174209268</v>
      </c>
      <c r="C404" s="7">
        <f>EXP(-'Yield curve'!C397*$C$9/100)</f>
        <v>0.83260161876019634</v>
      </c>
      <c r="D404" s="7">
        <f>EXP(-'Yield curve'!D397*$D$9/100)</f>
        <v>0.76544340399577726</v>
      </c>
      <c r="E404" s="7">
        <f>EXP(-'Yield curve'!E397*$E$9/100)</f>
        <v>0.70384297118358619</v>
      </c>
      <c r="F404" s="7">
        <f>EXP(-'Yield curve'!F397*$F$9/100)</f>
        <v>0.64888485313445343</v>
      </c>
      <c r="G404" s="7">
        <f>EXP(-'Yield curve'!G397*$G$9/100)</f>
        <v>0.59708249055549933</v>
      </c>
      <c r="H404" s="7">
        <f>EXP(-'Yield curve'!H397*$H$9/100)</f>
        <v>0.55002035079208633</v>
      </c>
      <c r="I404" s="7">
        <f>EXP(-'Yield curve'!I397*$I$9/100)</f>
        <v>0.50540256947430473</v>
      </c>
      <c r="J404" s="7">
        <f>EXP(-'Yield curve'!J397*$J$9/100)</f>
        <v>0.46449708328742673</v>
      </c>
      <c r="K404" s="60">
        <f>EXP(-'Yield curve'!K397*$K$9/100)</f>
        <v>0.42698773065302592</v>
      </c>
      <c r="L404" s="60">
        <f t="shared" si="2"/>
        <v>65.109749926462285</v>
      </c>
      <c r="M404" s="60">
        <f t="shared" si="3"/>
        <v>8.2166407105610677</v>
      </c>
      <c r="N404" s="60">
        <f>M404*(Bonds!AE394/100)*(1/(1+(Bonds!K394/100)))</f>
        <v>6.0577942755956687E-3</v>
      </c>
      <c r="O404" s="60">
        <f>-M404*Bonds!$AS$8</f>
        <v>-1.2865415544001273</v>
      </c>
      <c r="P404" s="60">
        <f t="shared" si="4"/>
        <v>-4.0684016163578249</v>
      </c>
    </row>
    <row r="405" spans="1:16">
      <c r="A405" s="193">
        <v>42566</v>
      </c>
      <c r="B405" s="7">
        <f>EXP(-'Yield curve'!B398*$B$9/100)</f>
        <v>0.908373174209268</v>
      </c>
      <c r="C405" s="7">
        <f>EXP(-'Yield curve'!C398*$C$9/100)</f>
        <v>0.83260161876019634</v>
      </c>
      <c r="D405" s="7">
        <f>EXP(-'Yield curve'!D398*$D$9/100)</f>
        <v>0.76544340399577726</v>
      </c>
      <c r="E405" s="7">
        <f>EXP(-'Yield curve'!E398*$E$9/100)</f>
        <v>0.70412456468700579</v>
      </c>
      <c r="F405" s="7">
        <f>EXP(-'Yield curve'!F398*$F$9/100)</f>
        <v>0.64953406253818891</v>
      </c>
      <c r="G405" s="7">
        <f>EXP(-'Yield curve'!G398*$G$9/100)</f>
        <v>0.59851720950690912</v>
      </c>
      <c r="H405" s="7">
        <f>EXP(-'Yield curve'!H398*$H$9/100)</f>
        <v>0.55233529424369554</v>
      </c>
      <c r="I405" s="7">
        <f>EXP(-'Yield curve'!I398*$I$9/100)</f>
        <v>0.50810525058811895</v>
      </c>
      <c r="J405" s="7">
        <f>EXP(-'Yield curve'!J398*$J$9/100)</f>
        <v>0.46757290307721222</v>
      </c>
      <c r="K405" s="60">
        <f>EXP(-'Yield curve'!K398*$K$9/100)</f>
        <v>0.43041733261490667</v>
      </c>
      <c r="L405" s="60">
        <f t="shared" si="2"/>
        <v>65.501320111265144</v>
      </c>
      <c r="M405" s="60">
        <f t="shared" si="3"/>
        <v>8.2259070671588397</v>
      </c>
      <c r="N405" s="60">
        <f>M405*(Bonds!AE395/100)*(1/(1+(Bonds!K395/100)))</f>
        <v>3.0345502415046253E-3</v>
      </c>
      <c r="O405" s="60">
        <f>-M405*Bonds!$AS$8</f>
        <v>-1.2879924579069095</v>
      </c>
      <c r="P405" s="60">
        <f t="shared" si="4"/>
        <v>-4.0729897761043823</v>
      </c>
    </row>
    <row r="406" spans="1:16">
      <c r="A406" s="193">
        <v>42565</v>
      </c>
      <c r="B406" s="7">
        <f>EXP(-'Yield curve'!B399*$B$9/100)</f>
        <v>0.908373174209268</v>
      </c>
      <c r="C406" s="7">
        <f>EXP(-'Yield curve'!C399*$C$9/100)</f>
        <v>0.83276815573709095</v>
      </c>
      <c r="D406" s="7">
        <f>EXP(-'Yield curve'!D399*$D$9/100)</f>
        <v>0.76567307146537389</v>
      </c>
      <c r="E406" s="7">
        <f>EXP(-'Yield curve'!E399*$E$9/100)</f>
        <v>0.7048290414313586</v>
      </c>
      <c r="F406" s="7">
        <f>EXP(-'Yield curve'!F399*$F$9/100)</f>
        <v>0.65083443059786894</v>
      </c>
      <c r="G406" s="7">
        <f>EXP(-'Yield curve'!G399*$G$9/100)</f>
        <v>0.59995537591910053</v>
      </c>
      <c r="H406" s="7">
        <f>EXP(-'Yield curve'!H399*$H$9/100)</f>
        <v>0.5538840002441574</v>
      </c>
      <c r="I406" s="7">
        <f>EXP(-'Yield curve'!I399*$I$9/100)</f>
        <v>0.50973379166603738</v>
      </c>
      <c r="J406" s="7">
        <f>EXP(-'Yield curve'!J399*$J$9/100)</f>
        <v>0.46925919903982372</v>
      </c>
      <c r="K406" s="60">
        <f>EXP(-'Yield curve'!K399*$K$9/100)</f>
        <v>0.43214244987974021</v>
      </c>
      <c r="L406" s="60">
        <f t="shared" si="2"/>
        <v>65.710329403638383</v>
      </c>
      <c r="M406" s="60">
        <f t="shared" si="3"/>
        <v>8.2300048095338543</v>
      </c>
      <c r="N406" s="60">
        <f>M406*(Bonds!AE396/100)*(1/(1+(Bonds!K396/100)))</f>
        <v>1.5185911633055465E-3</v>
      </c>
      <c r="O406" s="60">
        <f>-M406*Bonds!$AS$8</f>
        <v>-1.2886340724097691</v>
      </c>
      <c r="P406" s="60">
        <f t="shared" si="4"/>
        <v>-4.0750187393132151</v>
      </c>
    </row>
    <row r="407" spans="1:16">
      <c r="A407" s="193">
        <v>42564</v>
      </c>
      <c r="B407" s="7">
        <f>EXP(-'Yield curve'!B400*$B$9/100)</f>
        <v>0.90846401606870619</v>
      </c>
      <c r="C407" s="7">
        <f>EXP(-'Yield curve'!C400*$C$9/100)</f>
        <v>0.83143679206287524</v>
      </c>
      <c r="D407" s="7">
        <f>EXP(-'Yield curve'!D400*$D$9/100)</f>
        <v>0.76337949433685315</v>
      </c>
      <c r="E407" s="7">
        <f>EXP(-'Yield curve'!E400*$E$9/100)</f>
        <v>0.70229621869857262</v>
      </c>
      <c r="F407" s="7">
        <f>EXP(-'Yield curve'!F400*$F$9/100)</f>
        <v>0.6482362926156251</v>
      </c>
      <c r="G407" s="7">
        <f>EXP(-'Yield curve'!G400*$G$9/100)</f>
        <v>0.59779941961557048</v>
      </c>
      <c r="H407" s="7">
        <f>EXP(-'Yield curve'!H400*$H$9/100)</f>
        <v>0.55233529424369554</v>
      </c>
      <c r="I407" s="7">
        <f>EXP(-'Yield curve'!I400*$I$9/100)</f>
        <v>0.50891886971078604</v>
      </c>
      <c r="J407" s="7">
        <f>EXP(-'Yield curve'!J400*$J$9/100)</f>
        <v>0.46925919903982372</v>
      </c>
      <c r="K407" s="60">
        <f>EXP(-'Yield curve'!K400*$K$9/100)</f>
        <v>0.43300759964087771</v>
      </c>
      <c r="L407" s="60">
        <f t="shared" si="2"/>
        <v>65.753726150204614</v>
      </c>
      <c r="M407" s="60">
        <f t="shared" si="3"/>
        <v>8.2348444939488559</v>
      </c>
      <c r="N407" s="60">
        <f>M407*(Bonds!AE397/100)*(1/(1+(Bonds!K397/100)))</f>
        <v>5.319176105715675E-3</v>
      </c>
      <c r="O407" s="60">
        <f>-M407*Bonds!$AS$8</f>
        <v>-1.2893918583869606</v>
      </c>
      <c r="P407" s="60">
        <f t="shared" si="4"/>
        <v>-4.0774150689800761</v>
      </c>
    </row>
    <row r="408" spans="1:16">
      <c r="A408" s="193">
        <v>42563</v>
      </c>
      <c r="B408" s="7">
        <f>EXP(-'Yield curve'!B401*$B$9/100)</f>
        <v>0.90855486701278454</v>
      </c>
      <c r="C408" s="7">
        <f>EXP(-'Yield curve'!C401*$C$9/100)</f>
        <v>0.83143679206287524</v>
      </c>
      <c r="D408" s="7">
        <f>EXP(-'Yield curve'!D401*$D$9/100)</f>
        <v>0.7645254228098517</v>
      </c>
      <c r="E408" s="7">
        <f>EXP(-'Yield curve'!E401*$E$9/100)</f>
        <v>0.70398375385562095</v>
      </c>
      <c r="F408" s="7">
        <f>EXP(-'Yield curve'!F401*$F$9/100)</f>
        <v>0.65050909472331653</v>
      </c>
      <c r="G408" s="7">
        <f>EXP(-'Yield curve'!G401*$G$9/100)</f>
        <v>0.60031545715822132</v>
      </c>
      <c r="H408" s="7">
        <f>EXP(-'Yield curve'!H401*$H$9/100)</f>
        <v>0.55504837881425961</v>
      </c>
      <c r="I408" s="7">
        <f>EXP(-'Yield curve'!I401*$I$9/100)</f>
        <v>0.51177681014563692</v>
      </c>
      <c r="J408" s="7">
        <f>EXP(-'Yield curve'!J401*$J$9/100)</f>
        <v>0.47222486402956171</v>
      </c>
      <c r="K408" s="60">
        <f>EXP(-'Yield curve'!K401*$K$9/100)</f>
        <v>0.43604928632153561</v>
      </c>
      <c r="L408" s="60">
        <f t="shared" si="2"/>
        <v>66.125415176421384</v>
      </c>
      <c r="M408" s="60">
        <f t="shared" si="3"/>
        <v>8.2417380957257755</v>
      </c>
      <c r="N408" s="60">
        <f>M408*(Bonds!AE398/100)*(1/(1+(Bonds!K398/100)))</f>
        <v>-1.5220199622761957E-3</v>
      </c>
      <c r="O408" s="60">
        <f>-M408*Bonds!$AS$8</f>
        <v>-1.2904712417332584</v>
      </c>
      <c r="P408" s="60">
        <f t="shared" si="4"/>
        <v>-4.0808283788228321</v>
      </c>
    </row>
    <row r="409" spans="1:16">
      <c r="A409" s="193">
        <v>42562</v>
      </c>
      <c r="B409" s="7">
        <f>EXP(-'Yield curve'!B402*$B$9/100)</f>
        <v>0.90846401606870619</v>
      </c>
      <c r="C409" s="7">
        <f>EXP(-'Yield curve'!C402*$C$9/100)</f>
        <v>0.8304396663075081</v>
      </c>
      <c r="D409" s="7">
        <f>EXP(-'Yield curve'!D402*$D$9/100)</f>
        <v>0.7624639883570975</v>
      </c>
      <c r="E409" s="7">
        <f>EXP(-'Yield curve'!E402*$E$9/100)</f>
        <v>0.70145396868721133</v>
      </c>
      <c r="F409" s="7">
        <f>EXP(-'Yield curve'!F402*$F$9/100)</f>
        <v>0.64758838033314337</v>
      </c>
      <c r="G409" s="7">
        <f>EXP(-'Yield curve'!G402*$G$9/100)</f>
        <v>0.59762010668796972</v>
      </c>
      <c r="H409" s="7">
        <f>EXP(-'Yield curve'!H402*$H$9/100)</f>
        <v>0.55272206430339388</v>
      </c>
      <c r="I409" s="7">
        <f>EXP(-'Yield curve'!I402*$I$9/100)</f>
        <v>0.50986973880262765</v>
      </c>
      <c r="J409" s="7">
        <f>EXP(-'Yield curve'!J402*$J$9/100)</f>
        <v>0.47081031232594212</v>
      </c>
      <c r="K409" s="60">
        <f>EXP(-'Yield curve'!K402*$K$9/100)</f>
        <v>0.43517805926635666</v>
      </c>
      <c r="L409" s="60">
        <f t="shared" si="2"/>
        <v>65.975941980625521</v>
      </c>
      <c r="M409" s="60">
        <f t="shared" si="3"/>
        <v>8.2417861901323715</v>
      </c>
      <c r="N409" s="60">
        <f>M409*(Bonds!AE399/100)*(1/(1+(Bonds!K399/100)))</f>
        <v>-3.0434956388966749E-3</v>
      </c>
      <c r="O409" s="60">
        <f>-M409*Bonds!$AS$8</f>
        <v>-1.2904787722380962</v>
      </c>
      <c r="P409" s="60">
        <f t="shared" si="4"/>
        <v>-4.0808521923700498</v>
      </c>
    </row>
    <row r="410" spans="1:16">
      <c r="A410" s="193">
        <v>42559</v>
      </c>
      <c r="B410" s="7">
        <f>EXP(-'Yield curve'!B403*$B$9/100)</f>
        <v>0.908373174209268</v>
      </c>
      <c r="C410" s="7">
        <f>EXP(-'Yield curve'!C403*$C$9/100)</f>
        <v>0.82977558024430531</v>
      </c>
      <c r="D410" s="7">
        <f>EXP(-'Yield curve'!D403*$D$9/100)</f>
        <v>0.76063626892566349</v>
      </c>
      <c r="E410" s="7">
        <f>EXP(-'Yield curve'!E403*$E$9/100)</f>
        <v>0.69921290360392063</v>
      </c>
      <c r="F410" s="7">
        <f>EXP(-'Yield curve'!F403*$F$9/100)</f>
        <v>0.6450032006181462</v>
      </c>
      <c r="G410" s="7">
        <f>EXP(-'Yield curve'!G403*$G$9/100)</f>
        <v>0.5949368580453005</v>
      </c>
      <c r="H410" s="7">
        <f>EXP(-'Yield curve'!H403*$H$9/100)</f>
        <v>0.55002035079208633</v>
      </c>
      <c r="I410" s="7">
        <f>EXP(-'Yield curve'!I403*$I$9/100)</f>
        <v>0.50742822836911372</v>
      </c>
      <c r="J410" s="7">
        <f>EXP(-'Yield curve'!J403*$J$9/100)</f>
        <v>0.46869642573249309</v>
      </c>
      <c r="K410" s="60">
        <f>EXP(-'Yield curve'!K403*$K$9/100)</f>
        <v>0.43344082381650428</v>
      </c>
      <c r="L410" s="60">
        <f t="shared" si="2"/>
        <v>65.735415731899224</v>
      </c>
      <c r="M410" s="60">
        <f t="shared" si="3"/>
        <v>8.2391401909391195</v>
      </c>
      <c r="N410" s="60">
        <f>M410*(Bonds!AE400/100)*(1/(1+(Bonds!K400/100)))</f>
        <v>2.2810465644902953E-3</v>
      </c>
      <c r="O410" s="60">
        <f>-M410*Bonds!$AS$8</f>
        <v>-1.2900644681404796</v>
      </c>
      <c r="P410" s="60">
        <f t="shared" si="4"/>
        <v>-4.0795420477776405</v>
      </c>
    </row>
    <row r="411" spans="1:16">
      <c r="A411" s="193">
        <v>42558</v>
      </c>
      <c r="B411" s="7">
        <f>EXP(-'Yield curve'!B404*$B$9/100)</f>
        <v>0.908373174209268</v>
      </c>
      <c r="C411" s="7">
        <f>EXP(-'Yield curve'!C404*$C$9/100)</f>
        <v>0.83027359498193265</v>
      </c>
      <c r="D411" s="7">
        <f>EXP(-'Yield curve'!D404*$D$9/100)</f>
        <v>0.76063626892566349</v>
      </c>
      <c r="E411" s="7">
        <f>EXP(-'Yield curve'!E404*$E$9/100)</f>
        <v>0.69907307500652571</v>
      </c>
      <c r="F411" s="7">
        <f>EXP(-'Yield curve'!F404*$F$9/100)</f>
        <v>0.6446807796298013</v>
      </c>
      <c r="G411" s="7">
        <f>EXP(-'Yield curve'!G404*$G$9/100)</f>
        <v>0.5949368580453005</v>
      </c>
      <c r="H411" s="7">
        <f>EXP(-'Yield curve'!H404*$H$9/100)</f>
        <v>0.55040549982407505</v>
      </c>
      <c r="I411" s="7">
        <f>EXP(-'Yield curve'!I404*$I$9/100)</f>
        <v>0.50810525058811895</v>
      </c>
      <c r="J411" s="7">
        <f>EXP(-'Yield curve'!J404*$J$9/100)</f>
        <v>0.46968172242596301</v>
      </c>
      <c r="K411" s="60">
        <f>EXP(-'Yield curve'!K404*$K$9/100)</f>
        <v>0.43474309872360845</v>
      </c>
      <c r="L411" s="60">
        <f t="shared" si="2"/>
        <v>65.877492500621742</v>
      </c>
      <c r="M411" s="60">
        <f t="shared" si="3"/>
        <v>8.2426706815423287</v>
      </c>
      <c r="N411" s="60">
        <f>M411*(Bonds!AE401/100)*(1/(1+(Bonds!K401/100)))</f>
        <v>-1.5217706418429158E-3</v>
      </c>
      <c r="O411" s="60">
        <f>-M411*Bonds!$AS$8</f>
        <v>-1.2906172637449667</v>
      </c>
      <c r="P411" s="60">
        <f t="shared" si="4"/>
        <v>-4.0812901409683491</v>
      </c>
    </row>
    <row r="412" spans="1:16">
      <c r="A412" s="193">
        <v>42557</v>
      </c>
      <c r="B412" s="7">
        <f>EXP(-'Yield curve'!B405*$B$9/100)</f>
        <v>0.90773753548682956</v>
      </c>
      <c r="C412" s="7">
        <f>EXP(-'Yield curve'!C405*$C$9/100)</f>
        <v>0.8304396663075081</v>
      </c>
      <c r="D412" s="7">
        <f>EXP(-'Yield curve'!D405*$D$9/100)</f>
        <v>0.76223528346803904</v>
      </c>
      <c r="E412" s="7">
        <f>EXP(-'Yield curve'!E405*$E$9/100)</f>
        <v>0.7010332225424647</v>
      </c>
      <c r="F412" s="7">
        <f>EXP(-'Yield curve'!F405*$F$9/100)</f>
        <v>0.64694111563909595</v>
      </c>
      <c r="G412" s="7">
        <f>EXP(-'Yield curve'!G405*$G$9/100)</f>
        <v>0.5967243485145225</v>
      </c>
      <c r="H412" s="7">
        <f>EXP(-'Yield curve'!H405*$H$9/100)</f>
        <v>0.55156256586782981</v>
      </c>
      <c r="I412" s="7">
        <f>EXP(-'Yield curve'!I405*$I$9/100)</f>
        <v>0.50864751868031377</v>
      </c>
      <c r="J412" s="7">
        <f>EXP(-'Yield curve'!J405*$J$9/100)</f>
        <v>0.4695408390427992</v>
      </c>
      <c r="K412" s="60">
        <f>EXP(-'Yield curve'!K405*$K$9/100)</f>
        <v>0.4338744814329909</v>
      </c>
      <c r="L412" s="60">
        <f t="shared" si="2"/>
        <v>65.818026162737468</v>
      </c>
      <c r="M412" s="60">
        <f t="shared" si="3"/>
        <v>8.2388799115896365</v>
      </c>
      <c r="N412" s="60">
        <f>M412*(Bonds!AE402/100)*(1/(1+(Bonds!K402/100)))</f>
        <v>0</v>
      </c>
      <c r="O412" s="60">
        <f>-M412*Bonds!$AS$8</f>
        <v>-1.290023714235002</v>
      </c>
      <c r="P412" s="60">
        <f t="shared" si="4"/>
        <v>-4.0794131726127842</v>
      </c>
    </row>
    <row r="413" spans="1:16">
      <c r="A413" s="193">
        <v>42556</v>
      </c>
      <c r="B413" s="7">
        <f>EXP(-'Yield curve'!B406*$B$9/100)</f>
        <v>0.9075560061332727</v>
      </c>
      <c r="C413" s="7">
        <f>EXP(-'Yield curve'!C406*$C$9/100)</f>
        <v>0.83093807961633281</v>
      </c>
      <c r="D413" s="7">
        <f>EXP(-'Yield curve'!D406*$D$9/100)</f>
        <v>0.76383765946925009</v>
      </c>
      <c r="E413" s="7">
        <f>EXP(-'Yield curve'!E406*$E$9/100)</f>
        <v>0.70299886618245921</v>
      </c>
      <c r="F413" s="7">
        <f>EXP(-'Yield curve'!F406*$F$9/100)</f>
        <v>0.64920937668514733</v>
      </c>
      <c r="G413" s="7">
        <f>EXP(-'Yield curve'!G406*$G$9/100)</f>
        <v>0.59869679160572919</v>
      </c>
      <c r="H413" s="7">
        <f>EXP(-'Yield curve'!H406*$H$9/100)</f>
        <v>0.55310910519691481</v>
      </c>
      <c r="I413" s="7">
        <f>EXP(-'Yield curve'!I406*$I$9/100)</f>
        <v>0.50973379166603738</v>
      </c>
      <c r="J413" s="7">
        <f>EXP(-'Yield curve'!J406*$J$9/100)</f>
        <v>0.47010462625432309</v>
      </c>
      <c r="K413" s="60">
        <f>EXP(-'Yield curve'!K406*$K$9/100)</f>
        <v>0.4338744814329909</v>
      </c>
      <c r="L413" s="60">
        <f t="shared" si="2"/>
        <v>65.857653888147695</v>
      </c>
      <c r="M413" s="60">
        <f t="shared" si="3"/>
        <v>8.237177610683645</v>
      </c>
      <c r="N413" s="60">
        <f>M413*(Bonds!AE403/100)*(1/(1+(Bonds!K403/100)))</f>
        <v>9.8830926570269099E-3</v>
      </c>
      <c r="O413" s="60">
        <f>-M413*Bonds!$AS$8</f>
        <v>-1.2897571721126433</v>
      </c>
      <c r="P413" s="60">
        <f t="shared" si="4"/>
        <v>-4.0785702924137555</v>
      </c>
    </row>
    <row r="414" spans="1:16">
      <c r="A414" s="193">
        <v>42555</v>
      </c>
      <c r="B414" s="7">
        <f>EXP(-'Yield curve'!B407*$B$9/100)</f>
        <v>0.90782831377921724</v>
      </c>
      <c r="C414" s="7">
        <f>EXP(-'Yield curve'!C407*$C$9/100)</f>
        <v>0.83160309605113225</v>
      </c>
      <c r="D414" s="7">
        <f>EXP(-'Yield curve'!D407*$D$9/100)</f>
        <v>0.76498427570564076</v>
      </c>
      <c r="E414" s="7">
        <f>EXP(-'Yield curve'!E407*$E$9/100)</f>
        <v>0.7051110294417734</v>
      </c>
      <c r="F414" s="7">
        <f>EXP(-'Yield curve'!F407*$F$9/100)</f>
        <v>0.65246355222790053</v>
      </c>
      <c r="G414" s="7">
        <f>EXP(-'Yield curve'!G407*$G$9/100)</f>
        <v>0.6028420842811032</v>
      </c>
      <c r="H414" s="7">
        <f>EXP(-'Yield curve'!H407*$H$9/100)</f>
        <v>0.55816536916286508</v>
      </c>
      <c r="I414" s="7">
        <f>EXP(-'Yield curve'!I407*$I$9/100)</f>
        <v>0.51506268531533239</v>
      </c>
      <c r="J414" s="7">
        <f>EXP(-'Yield curve'!J407*$J$9/100)</f>
        <v>0.47563715254816796</v>
      </c>
      <c r="K414" s="60">
        <f>EXP(-'Yield curve'!K407*$K$9/100)</f>
        <v>0.43955167147334756</v>
      </c>
      <c r="L414" s="60">
        <f t="shared" si="2"/>
        <v>66.541539452287438</v>
      </c>
      <c r="M414" s="60">
        <f t="shared" si="3"/>
        <v>8.2504202268828006</v>
      </c>
      <c r="N414" s="60">
        <f>M414*(Bonds!AE404/100)*(1/(1+(Bonds!K404/100)))</f>
        <v>1.524749626110397E-3</v>
      </c>
      <c r="O414" s="60">
        <f>-M414*Bonds!$AS$8</f>
        <v>-1.2918306686460002</v>
      </c>
      <c r="P414" s="60">
        <f t="shared" si="4"/>
        <v>-4.0851272641796266</v>
      </c>
    </row>
    <row r="415" spans="1:16">
      <c r="A415" s="193">
        <v>42552</v>
      </c>
      <c r="B415" s="7">
        <f>EXP(-'Yield curve'!B408*$B$9/100)</f>
        <v>0.90791910114988805</v>
      </c>
      <c r="C415" s="7">
        <f>EXP(-'Yield curve'!C408*$C$9/100)</f>
        <v>0.83176943330351327</v>
      </c>
      <c r="D415" s="7">
        <f>EXP(-'Yield curve'!D408*$D$9/100)</f>
        <v>0.76544340399577726</v>
      </c>
      <c r="E415" s="7">
        <f>EXP(-'Yield curve'!E408*$E$9/100)</f>
        <v>0.70595767056017766</v>
      </c>
      <c r="F415" s="7">
        <f>EXP(-'Yield curve'!F408*$F$9/100)</f>
        <v>0.65376978512984729</v>
      </c>
      <c r="G415" s="7">
        <f>EXP(-'Yield curve'!G408*$G$9/100)</f>
        <v>0.60429064285836243</v>
      </c>
      <c r="H415" s="7">
        <f>EXP(-'Yield curve'!H408*$H$9/100)</f>
        <v>0.55973042224833958</v>
      </c>
      <c r="I415" s="7">
        <f>EXP(-'Yield curve'!I408*$I$9/100)</f>
        <v>0.51643801877243711</v>
      </c>
      <c r="J415" s="7">
        <f>EXP(-'Yield curve'!J408*$J$9/100)</f>
        <v>0.47678005264580875</v>
      </c>
      <c r="K415" s="60">
        <f>EXP(-'Yield curve'!K408*$K$9/100)</f>
        <v>0.4404316545059993</v>
      </c>
      <c r="L415" s="60">
        <f t="shared" si="2"/>
        <v>66.662021098695462</v>
      </c>
      <c r="M415" s="60">
        <f t="shared" si="3"/>
        <v>8.2519360444394785</v>
      </c>
      <c r="N415" s="60">
        <f>M415*(Bonds!AE405/100)*(1/(1+(Bonds!K405/100)))</f>
        <v>-3.8132791332900163E-3</v>
      </c>
      <c r="O415" s="60">
        <f>-M415*Bonds!$AS$8</f>
        <v>-1.2920680116605301</v>
      </c>
      <c r="P415" s="60">
        <f t="shared" si="4"/>
        <v>-4.0858778086922714</v>
      </c>
    </row>
    <row r="416" spans="1:16">
      <c r="A416" s="193">
        <v>42551</v>
      </c>
      <c r="B416" s="7">
        <f>EXP(-'Yield curve'!B409*$B$9/100)</f>
        <v>0.90791910114988805</v>
      </c>
      <c r="C416" s="7">
        <f>EXP(-'Yield curve'!C409*$C$9/100)</f>
        <v>0.83093807961633281</v>
      </c>
      <c r="D416" s="7">
        <f>EXP(-'Yield curve'!D409*$D$9/100)</f>
        <v>0.7645254228098517</v>
      </c>
      <c r="E416" s="7">
        <f>EXP(-'Yield curve'!E409*$E$9/100)</f>
        <v>0.7048290414313586</v>
      </c>
      <c r="F416" s="7">
        <f>EXP(-'Yield curve'!F409*$F$9/100)</f>
        <v>0.65246355222790053</v>
      </c>
      <c r="G416" s="7">
        <f>EXP(-'Yield curve'!G409*$G$9/100)</f>
        <v>0.6028420842811032</v>
      </c>
      <c r="H416" s="7">
        <f>EXP(-'Yield curve'!H409*$H$9/100)</f>
        <v>0.55816536916286508</v>
      </c>
      <c r="I416" s="7">
        <f>EXP(-'Yield curve'!I409*$I$9/100)</f>
        <v>0.51465079994319618</v>
      </c>
      <c r="J416" s="7">
        <f>EXP(-'Yield curve'!J409*$J$9/100)</f>
        <v>0.47478177574365699</v>
      </c>
      <c r="K416" s="60">
        <f>EXP(-'Yield curve'!K409*$K$9/100)</f>
        <v>0.43823499246494924</v>
      </c>
      <c r="L416" s="60">
        <f t="shared" si="2"/>
        <v>66.396225012403789</v>
      </c>
      <c r="M416" s="60">
        <f t="shared" si="3"/>
        <v>8.2471754959340533</v>
      </c>
      <c r="N416" s="60">
        <f>M416*(Bonds!AE406/100)*(1/(1+(Bonds!K406/100)))</f>
        <v>-1.0666093020145699E-2</v>
      </c>
      <c r="O416" s="60">
        <f>-M416*Bonds!$AS$8</f>
        <v>-1.2913226165909739</v>
      </c>
      <c r="P416" s="60">
        <f t="shared" si="4"/>
        <v>-4.0835206625158147</v>
      </c>
    </row>
    <row r="417" spans="1:16">
      <c r="A417" s="193">
        <v>42550</v>
      </c>
      <c r="B417" s="7">
        <f>EXP(-'Yield curve'!B410*$B$9/100)</f>
        <v>0.90782831377921724</v>
      </c>
      <c r="C417" s="7">
        <f>EXP(-'Yield curve'!C410*$C$9/100)</f>
        <v>0.8304396663075081</v>
      </c>
      <c r="D417" s="7">
        <f>EXP(-'Yield curve'!D410*$D$9/100)</f>
        <v>0.76337949433685315</v>
      </c>
      <c r="E417" s="7">
        <f>EXP(-'Yield curve'!E410*$E$9/100)</f>
        <v>0.70299886618245933</v>
      </c>
      <c r="F417" s="7">
        <f>EXP(-'Yield curve'!F410*$F$9/100)</f>
        <v>0.64985891077474955</v>
      </c>
      <c r="G417" s="7">
        <f>EXP(-'Yield curve'!G410*$G$9/100)</f>
        <v>0.59923586126313289</v>
      </c>
      <c r="H417" s="7">
        <f>EXP(-'Yield curve'!H410*$H$9/100)</f>
        <v>0.5534964171139084</v>
      </c>
      <c r="I417" s="7">
        <f>EXP(-'Yield curve'!I410*$I$9/100)</f>
        <v>0.5094620061264018</v>
      </c>
      <c r="J417" s="7">
        <f>EXP(-'Yield curve'!J410*$J$9/100)</f>
        <v>0.46911844239466416</v>
      </c>
      <c r="K417" s="60">
        <f>EXP(-'Yield curve'!K410*$K$9/100)</f>
        <v>0.43214244987974021</v>
      </c>
      <c r="L417" s="60">
        <f t="shared" si="2"/>
        <v>65.677106486529254</v>
      </c>
      <c r="M417" s="60">
        <f t="shared" si="3"/>
        <v>8.2323159999023954</v>
      </c>
      <c r="N417" s="60">
        <f>M417*(Bonds!AE407/100)*(1/(1+(Bonds!K407/100)))</f>
        <v>-1.5190176215337612E-3</v>
      </c>
      <c r="O417" s="60">
        <f>-M417*Bonds!$AS$8</f>
        <v>-1.2889959529585238</v>
      </c>
      <c r="P417" s="60">
        <f t="shared" si="4"/>
        <v>-4.0761631060881909</v>
      </c>
    </row>
    <row r="418" spans="1:16">
      <c r="A418" s="193">
        <v>42549</v>
      </c>
      <c r="B418" s="7">
        <f>EXP(-'Yield curve'!B411*$B$9/100)</f>
        <v>0.90782831377921724</v>
      </c>
      <c r="C418" s="7">
        <f>EXP(-'Yield curve'!C411*$C$9/100)</f>
        <v>0.83110428385212565</v>
      </c>
      <c r="D418" s="7">
        <f>EXP(-'Yield curve'!D411*$D$9/100)</f>
        <v>0.76429609958321254</v>
      </c>
      <c r="E418" s="7">
        <f>EXP(-'Yield curve'!E411*$E$9/100)</f>
        <v>0.70328012197634093</v>
      </c>
      <c r="F418" s="7">
        <f>EXP(-'Yield curve'!F411*$F$9/100)</f>
        <v>0.64920937668514733</v>
      </c>
      <c r="G418" s="7">
        <f>EXP(-'Yield curve'!G411*$G$9/100)</f>
        <v>0.59815820689275934</v>
      </c>
      <c r="H418" s="7">
        <f>EXP(-'Yield curve'!H411*$H$9/100)</f>
        <v>0.55194879482830239</v>
      </c>
      <c r="I418" s="7">
        <f>EXP(-'Yield curve'!I411*$I$9/100)</f>
        <v>0.50810525058811895</v>
      </c>
      <c r="J418" s="7">
        <f>EXP(-'Yield curve'!J411*$J$9/100)</f>
        <v>0.46799390811383035</v>
      </c>
      <c r="K418" s="60">
        <f>EXP(-'Yield curve'!K411*$K$9/100)</f>
        <v>0.43127902868897855</v>
      </c>
      <c r="L418" s="60">
        <f t="shared" si="2"/>
        <v>65.574114716355979</v>
      </c>
      <c r="M418" s="60">
        <f t="shared" si="3"/>
        <v>8.2296794077657207</v>
      </c>
      <c r="N418" s="60">
        <f>M418*(Bonds!AE408/100)*(1/(1+(Bonds!K408/100)))</f>
        <v>-7.5912548729505508E-3</v>
      </c>
      <c r="O418" s="60">
        <f>-M418*Bonds!$AS$8</f>
        <v>-1.2885831217948736</v>
      </c>
      <c r="P418" s="60">
        <f t="shared" si="4"/>
        <v>-4.0748576193219588</v>
      </c>
    </row>
    <row r="419" spans="1:16">
      <c r="A419" s="193">
        <v>42548</v>
      </c>
      <c r="B419" s="7">
        <f>EXP(-'Yield curve'!B412*$B$9/100)</f>
        <v>0.90728378016736921</v>
      </c>
      <c r="C419" s="7">
        <f>EXP(-'Yield curve'!C412*$C$9/100)</f>
        <v>0.82994155195697217</v>
      </c>
      <c r="D419" s="7">
        <f>EXP(-'Yield curve'!D412*$D$9/100)</f>
        <v>0.76269276186791546</v>
      </c>
      <c r="E419" s="7">
        <f>EXP(-'Yield curve'!E412*$E$9/100)</f>
        <v>0.70117344320857244</v>
      </c>
      <c r="F419" s="7">
        <f>EXP(-'Yield curve'!F412*$F$9/100)</f>
        <v>0.64661772593543965</v>
      </c>
      <c r="G419" s="7">
        <f>EXP(-'Yield curve'!G412*$G$9/100)</f>
        <v>0.5951153658775501</v>
      </c>
      <c r="H419" s="7">
        <f>EXP(-'Yield curve'!H412*$H$9/100)</f>
        <v>0.54848244787871026</v>
      </c>
      <c r="I419" s="7">
        <f>EXP(-'Yield curve'!I412*$I$9/100)</f>
        <v>0.50432552658032481</v>
      </c>
      <c r="J419" s="7">
        <f>EXP(-'Yield curve'!J412*$J$9/100)</f>
        <v>0.46394002109164673</v>
      </c>
      <c r="K419" s="60">
        <f>EXP(-'Yield curve'!K412*$K$9/100)</f>
        <v>0.42698773065302592</v>
      </c>
      <c r="L419" s="60">
        <f t="shared" si="2"/>
        <v>65.051734308563937</v>
      </c>
      <c r="M419" s="60">
        <f t="shared" si="3"/>
        <v>8.2200478046788472</v>
      </c>
      <c r="N419" s="60">
        <f>M419*(Bonds!AE409/100)*(1/(1+(Bonds!K409/100)))</f>
        <v>-8.3329210074156151E-3</v>
      </c>
      <c r="O419" s="60">
        <f>-M419*Bonds!$AS$8</f>
        <v>-1.2870750288840049</v>
      </c>
      <c r="P419" s="60">
        <f t="shared" si="4"/>
        <v>-4.070088610800461</v>
      </c>
    </row>
    <row r="420" spans="1:16">
      <c r="A420" s="193">
        <v>42545</v>
      </c>
      <c r="B420" s="7">
        <f>EXP(-'Yield curve'!B413*$B$9/100)</f>
        <v>0.90637694987791584</v>
      </c>
      <c r="C420" s="7">
        <f>EXP(-'Yield curve'!C413*$C$9/100)</f>
        <v>0.82994155195697217</v>
      </c>
      <c r="D420" s="7">
        <f>EXP(-'Yield curve'!D413*$D$9/100)</f>
        <v>0.76223528346803904</v>
      </c>
      <c r="E420" s="7">
        <f>EXP(-'Yield curve'!E413*$E$9/100)</f>
        <v>0.69991246623054093</v>
      </c>
      <c r="F420" s="7">
        <f>EXP(-'Yield curve'!F413*$F$9/100)</f>
        <v>0.64435851981165471</v>
      </c>
      <c r="G420" s="7">
        <f>EXP(-'Yield curve'!G413*$G$9/100)</f>
        <v>0.59191040408670004</v>
      </c>
      <c r="H420" s="7">
        <f>EXP(-'Yield curve'!H413*$H$9/100)</f>
        <v>0.54427535113903525</v>
      </c>
      <c r="I420" s="7">
        <f>EXP(-'Yield curve'!I413*$I$9/100)</f>
        <v>0.49990693227598226</v>
      </c>
      <c r="J420" s="7">
        <f>EXP(-'Yield curve'!J413*$J$9/100)</f>
        <v>0.4593696754221408</v>
      </c>
      <c r="K420" s="60">
        <f>EXP(-'Yield curve'!K413*$K$9/100)</f>
        <v>0.42231660391334391</v>
      </c>
      <c r="L420" s="60">
        <f t="shared" si="2"/>
        <v>64.493773474972528</v>
      </c>
      <c r="M420" s="60">
        <f t="shared" si="3"/>
        <v>8.20839732710966</v>
      </c>
      <c r="N420" s="60">
        <f>M420*(Bonds!AE410/100)*(1/(1+(Bonds!K410/100)))</f>
        <v>6.0455881621135459E-3</v>
      </c>
      <c r="O420" s="60">
        <f>-M420*Bonds!$AS$8</f>
        <v>-1.2852508255326158</v>
      </c>
      <c r="P420" s="60">
        <f t="shared" si="4"/>
        <v>-4.0643199732947588</v>
      </c>
    </row>
    <row r="421" spans="1:16">
      <c r="A421" s="193">
        <v>42544</v>
      </c>
      <c r="B421" s="7">
        <f>EXP(-'Yield curve'!B414*$B$9/100)</f>
        <v>0.90692093922832795</v>
      </c>
      <c r="C421" s="7">
        <f>EXP(-'Yield curve'!C414*$C$9/100)</f>
        <v>0.83110428385212565</v>
      </c>
      <c r="D421" s="7">
        <f>EXP(-'Yield curve'!D414*$D$9/100)</f>
        <v>0.76383765946925009</v>
      </c>
      <c r="E421" s="7">
        <f>EXP(-'Yield curve'!E414*$E$9/100)</f>
        <v>0.70187496735539401</v>
      </c>
      <c r="F421" s="7">
        <f>EXP(-'Yield curve'!F414*$F$9/100)</f>
        <v>0.64661772593543965</v>
      </c>
      <c r="G421" s="7">
        <f>EXP(-'Yield curve'!G414*$G$9/100)</f>
        <v>0.5945800029976932</v>
      </c>
      <c r="H421" s="7">
        <f>EXP(-'Yield curve'!H414*$H$9/100)</f>
        <v>0.54733184329582418</v>
      </c>
      <c r="I421" s="7">
        <f>EXP(-'Yield curve'!I414*$I$9/100)</f>
        <v>0.50311659661277952</v>
      </c>
      <c r="J421" s="7">
        <f>EXP(-'Yield curve'!J414*$J$9/100)</f>
        <v>0.46268907257514769</v>
      </c>
      <c r="K421" s="60">
        <f>EXP(-'Yield curve'!K414*$K$9/100)</f>
        <v>0.42570868698585024</v>
      </c>
      <c r="L421" s="60">
        <f t="shared" si="2"/>
        <v>64.914104922662446</v>
      </c>
      <c r="M421" s="60">
        <f t="shared" si="3"/>
        <v>8.2157888617004762</v>
      </c>
      <c r="N421" s="60">
        <f>M421*(Bonds!AE411/100)*(1/(1+(Bonds!K411/100)))</f>
        <v>0</v>
      </c>
      <c r="O421" s="60">
        <f>-M421*Bonds!$AS$8</f>
        <v>-1.2864081739839908</v>
      </c>
      <c r="P421" s="60">
        <f t="shared" si="4"/>
        <v>-4.0679798304475723</v>
      </c>
    </row>
    <row r="422" spans="1:16">
      <c r="A422" s="193">
        <v>42543</v>
      </c>
      <c r="B422" s="7">
        <f>EXP(-'Yield curve'!B415*$B$9/100)</f>
        <v>0.9071930563256202</v>
      </c>
      <c r="C422" s="7">
        <f>EXP(-'Yield curve'!C415*$C$9/100)</f>
        <v>0.82911202523750216</v>
      </c>
      <c r="D422" s="7">
        <f>EXP(-'Yield curve'!D415*$D$9/100)</f>
        <v>0.7608644940383964</v>
      </c>
      <c r="E422" s="7">
        <f>EXP(-'Yield curve'!E415*$E$9/100)</f>
        <v>0.69893327437205377</v>
      </c>
      <c r="F422" s="7">
        <f>EXP(-'Yield curve'!F415*$F$9/100)</f>
        <v>0.64403642108314141</v>
      </c>
      <c r="G422" s="7">
        <f>EXP(-'Yield curve'!G415*$G$9/100)</f>
        <v>0.59244336324602487</v>
      </c>
      <c r="H422" s="7">
        <f>EXP(-'Yield curve'!H415*$H$9/100)</f>
        <v>0.54580145767431776</v>
      </c>
      <c r="I422" s="7">
        <f>EXP(-'Yield curve'!I415*$I$9/100)</f>
        <v>0.50204442526274307</v>
      </c>
      <c r="J422" s="7">
        <f>EXP(-'Yield curve'!J415*$J$9/100)</f>
        <v>0.46213417869097523</v>
      </c>
      <c r="K422" s="60">
        <f>EXP(-'Yield curve'!K415*$K$9/100)</f>
        <v>0.42570868698585024</v>
      </c>
      <c r="L422" s="60">
        <f t="shared" si="2"/>
        <v>64.85981853879322</v>
      </c>
      <c r="M422" s="60">
        <f t="shared" si="3"/>
        <v>8.218650008405529</v>
      </c>
      <c r="N422" s="60">
        <f>M422*(Bonds!AE412/100)*(1/(1+(Bonds!K412/100)))</f>
        <v>-1.5144002226655765E-3</v>
      </c>
      <c r="O422" s="60">
        <f>-M422*Bonds!$AS$8</f>
        <v>-1.2868561653540593</v>
      </c>
      <c r="P422" s="60">
        <f t="shared" si="4"/>
        <v>-4.069396503549088</v>
      </c>
    </row>
    <row r="423" spans="1:16">
      <c r="A423" s="193">
        <v>42542</v>
      </c>
      <c r="B423" s="7">
        <f>EXP(-'Yield curve'!B416*$B$9/100)</f>
        <v>0.90692093922832795</v>
      </c>
      <c r="C423" s="7">
        <f>EXP(-'Yield curve'!C416*$C$9/100)</f>
        <v>0.82911202523750216</v>
      </c>
      <c r="D423" s="7">
        <f>EXP(-'Yield curve'!D416*$D$9/100)</f>
        <v>0.76063626892566349</v>
      </c>
      <c r="E423" s="7">
        <f>EXP(-'Yield curve'!E416*$E$9/100)</f>
        <v>0.69837435135157355</v>
      </c>
      <c r="F423" s="7">
        <f>EXP(-'Yield curve'!F416*$F$9/100)</f>
        <v>0.64307109063035572</v>
      </c>
      <c r="G423" s="7">
        <f>EXP(-'Yield curve'!G416*$G$9/100)</f>
        <v>0.59137792437483461</v>
      </c>
      <c r="H423" s="7">
        <f>EXP(-'Yield curve'!H416*$H$9/100)</f>
        <v>0.54465647726341337</v>
      </c>
      <c r="I423" s="7">
        <f>EXP(-'Yield curve'!I416*$I$9/100)</f>
        <v>0.50097453877353537</v>
      </c>
      <c r="J423" s="7">
        <f>EXP(-'Yield curve'!J416*$J$9/100)</f>
        <v>0.46116471520865848</v>
      </c>
      <c r="K423" s="60">
        <f>EXP(-'Yield curve'!K416*$K$9/100)</f>
        <v>0.42485812046192456</v>
      </c>
      <c r="L423" s="60">
        <f t="shared" si="2"/>
        <v>64.749824626287719</v>
      </c>
      <c r="M423" s="60">
        <f t="shared" si="3"/>
        <v>8.2168689530979897</v>
      </c>
      <c r="N423" s="60">
        <f>M423*(Bonds!AE413/100)*(1/(1+(Bonds!K413/100)))</f>
        <v>0</v>
      </c>
      <c r="O423" s="60">
        <f>-M423*Bonds!$AS$8</f>
        <v>-1.2865772920596619</v>
      </c>
      <c r="P423" s="60">
        <f t="shared" si="4"/>
        <v>-4.0685146287601972</v>
      </c>
    </row>
    <row r="424" spans="1:16">
      <c r="A424" s="193">
        <v>42541</v>
      </c>
      <c r="B424" s="7">
        <f>EXP(-'Yield curve'!B417*$B$9/100)</f>
        <v>0.90683025166885867</v>
      </c>
      <c r="C424" s="7">
        <f>EXP(-'Yield curve'!C417*$C$9/100)</f>
        <v>0.82977558024430531</v>
      </c>
      <c r="D424" s="7">
        <f>EXP(-'Yield curve'!D417*$D$9/100)</f>
        <v>0.76154958032561682</v>
      </c>
      <c r="E424" s="7">
        <f>EXP(-'Yield curve'!E417*$E$9/100)</f>
        <v>0.69907307500652571</v>
      </c>
      <c r="F424" s="7">
        <f>EXP(-'Yield curve'!F417*$F$9/100)</f>
        <v>0.64339270657295622</v>
      </c>
      <c r="G424" s="7">
        <f>EXP(-'Yield curve'!G417*$G$9/100)</f>
        <v>0.59155536436681511</v>
      </c>
      <c r="H424" s="7">
        <f>EXP(-'Yield curve'!H417*$H$9/100)</f>
        <v>0.54465647726341337</v>
      </c>
      <c r="I424" s="7">
        <f>EXP(-'Yield curve'!I417*$I$9/100)</f>
        <v>0.50097453877353537</v>
      </c>
      <c r="J424" s="7">
        <f>EXP(-'Yield curve'!J417*$J$9/100)</f>
        <v>0.46116471520865848</v>
      </c>
      <c r="K424" s="60">
        <f>EXP(-'Yield curve'!K417*$K$9/100)</f>
        <v>0.42485812046192456</v>
      </c>
      <c r="L424" s="60">
        <f t="shared" si="2"/>
        <v>64.7592184808166</v>
      </c>
      <c r="M424" s="60">
        <f t="shared" si="3"/>
        <v>8.2161874412703586</v>
      </c>
      <c r="N424" s="60">
        <f>M424*(Bonds!AE414/100)*(1/(1+(Bonds!K414/100)))</f>
        <v>-6.0546701851660768E-3</v>
      </c>
      <c r="O424" s="60">
        <f>-M424*Bonds!$AS$8</f>
        <v>-1.2864705826005352</v>
      </c>
      <c r="P424" s="60">
        <f t="shared" si="4"/>
        <v>-4.0681771838214722</v>
      </c>
    </row>
    <row r="425" spans="1:16">
      <c r="A425" s="193">
        <v>42538</v>
      </c>
      <c r="B425" s="7">
        <f>EXP(-'Yield curve'!B418*$B$9/100)</f>
        <v>0.9061956926142708</v>
      </c>
      <c r="C425" s="7">
        <f>EXP(-'Yield curve'!C418*$C$9/100)</f>
        <v>0.82828332763012646</v>
      </c>
      <c r="D425" s="7">
        <f>EXP(-'Yield curve'!D418*$D$9/100)</f>
        <v>0.75926835513334712</v>
      </c>
      <c r="E425" s="7">
        <f>EXP(-'Yield curve'!E418*$E$9/100)</f>
        <v>0.69600391058979749</v>
      </c>
      <c r="F425" s="7">
        <f>EXP(-'Yield curve'!F418*$F$9/100)</f>
        <v>0.6395439082748009</v>
      </c>
      <c r="G425" s="7">
        <f>EXP(-'Yield curve'!G418*$G$9/100)</f>
        <v>0.58748768199538259</v>
      </c>
      <c r="H425" s="7">
        <f>EXP(-'Yield curve'!H418*$H$9/100)</f>
        <v>0.54047872736713143</v>
      </c>
      <c r="I425" s="7">
        <f>EXP(-'Yield curve'!I418*$I$9/100)</f>
        <v>0.4969827309841236</v>
      </c>
      <c r="J425" s="7">
        <f>EXP(-'Yield curve'!J418*$J$9/100)</f>
        <v>0.45744436875955918</v>
      </c>
      <c r="K425" s="60">
        <f>EXP(-'Yield curve'!K418*$K$9/100)</f>
        <v>0.42147281477591758</v>
      </c>
      <c r="L425" s="60">
        <f t="shared" si="2"/>
        <v>64.313346791027357</v>
      </c>
      <c r="M425" s="60">
        <f t="shared" si="3"/>
        <v>8.2099040549720819</v>
      </c>
      <c r="N425" s="60">
        <f>M425*(Bonds!AE415/100)*(1/(1+(Bonds!K415/100)))</f>
        <v>-5.2898866333583212E-3</v>
      </c>
      <c r="O425" s="60">
        <f>-M425*Bonds!$AS$8</f>
        <v>-1.2854867453049976</v>
      </c>
      <c r="P425" s="60">
        <f t="shared" si="4"/>
        <v>-4.0650660171205537</v>
      </c>
    </row>
    <row r="426" spans="1:16">
      <c r="A426" s="193">
        <v>42537</v>
      </c>
      <c r="B426" s="7">
        <f>EXP(-'Yield curve'!B419*$B$9/100)</f>
        <v>0.90683025166885867</v>
      </c>
      <c r="C426" s="7">
        <f>EXP(-'Yield curve'!C419*$C$9/100)</f>
        <v>0.8281176875291627</v>
      </c>
      <c r="D426" s="7">
        <f>EXP(-'Yield curve'!D419*$D$9/100)</f>
        <v>0.75835777956179906</v>
      </c>
      <c r="E426" s="7">
        <f>EXP(-'Yield curve'!E419*$E$9/100)</f>
        <v>0.69475223040085943</v>
      </c>
      <c r="F426" s="7">
        <f>EXP(-'Yield curve'!F419*$F$9/100)</f>
        <v>0.63794704541438874</v>
      </c>
      <c r="G426" s="7">
        <f>EXP(-'Yield curve'!G419*$G$9/100)</f>
        <v>0.58555216799936982</v>
      </c>
      <c r="H426" s="7">
        <f>EXP(-'Yield curve'!H419*$H$9/100)</f>
        <v>0.53821347706773515</v>
      </c>
      <c r="I426" s="7">
        <f>EXP(-'Yield curve'!I419*$I$9/100)</f>
        <v>0.49447105343671799</v>
      </c>
      <c r="J426" s="7">
        <f>EXP(-'Yield curve'!J419*$J$9/100)</f>
        <v>0.45470792010231453</v>
      </c>
      <c r="K426" s="60">
        <f>EXP(-'Yield curve'!K419*$K$9/100)</f>
        <v>0.41853280710435814</v>
      </c>
      <c r="L426" s="60">
        <f t="shared" si="2"/>
        <v>63.964469181435291</v>
      </c>
      <c r="M426" s="60">
        <f t="shared" si="3"/>
        <v>8.2023171248357603</v>
      </c>
      <c r="N426" s="60">
        <f>M426*(Bonds!AE416/100)*(1/(1+(Bonds!K416/100)))</f>
        <v>4.5270814781542606E-3</v>
      </c>
      <c r="O426" s="60">
        <f>-M426*Bonds!$AS$8</f>
        <v>-1.2842988022958599</v>
      </c>
      <c r="P426" s="60">
        <f t="shared" si="4"/>
        <v>-4.0613094114812043</v>
      </c>
    </row>
    <row r="427" spans="1:16">
      <c r="A427" s="193">
        <v>42536</v>
      </c>
      <c r="B427" s="7">
        <f>EXP(-'Yield curve'!B420*$B$9/100)</f>
        <v>0.90655824339663893</v>
      </c>
      <c r="C427" s="7">
        <f>EXP(-'Yield curve'!C420*$C$9/100)</f>
        <v>0.82844900086242346</v>
      </c>
      <c r="D427" s="7">
        <f>EXP(-'Yield curve'!D420*$D$9/100)</f>
        <v>0.75904060879046653</v>
      </c>
      <c r="E427" s="7">
        <f>EXP(-'Yield curve'!E420*$E$9/100)</f>
        <v>0.69614312529292166</v>
      </c>
      <c r="F427" s="7">
        <f>EXP(-'Yield curve'!F420*$F$9/100)</f>
        <v>0.64018377206164712</v>
      </c>
      <c r="G427" s="7">
        <f>EXP(-'Yield curve'!G420*$G$9/100)</f>
        <v>0.58819309037415524</v>
      </c>
      <c r="H427" s="7">
        <f>EXP(-'Yield curve'!H420*$H$9/100)</f>
        <v>0.54123592750186367</v>
      </c>
      <c r="I427" s="7">
        <f>EXP(-'Yield curve'!I420*$I$9/100)</f>
        <v>0.49738047624580251</v>
      </c>
      <c r="J427" s="7">
        <f>EXP(-'Yield curve'!J420*$J$9/100)</f>
        <v>0.45744436875955918</v>
      </c>
      <c r="K427" s="60">
        <f>EXP(-'Yield curve'!K420*$K$9/100)</f>
        <v>0.42105155262732119</v>
      </c>
      <c r="L427" s="60">
        <f t="shared" si="2"/>
        <v>64.280035843426916</v>
      </c>
      <c r="M427" s="60">
        <f t="shared" si="3"/>
        <v>8.2082730529637278</v>
      </c>
      <c r="N427" s="60">
        <f>M427*(Bonds!AE417/100)*(1/(1+(Bonds!K417/100)))</f>
        <v>-1.5109568436196138E-3</v>
      </c>
      <c r="O427" s="60">
        <f>-M427*Bonds!$AS$8</f>
        <v>-1.2852313669900666</v>
      </c>
      <c r="P427" s="60">
        <f t="shared" si="4"/>
        <v>-4.0642584399803559</v>
      </c>
    </row>
    <row r="428" spans="1:16">
      <c r="A428" s="193">
        <v>42535</v>
      </c>
      <c r="B428" s="7">
        <f>EXP(-'Yield curve'!B421*$B$9/100)</f>
        <v>0.90764676627181728</v>
      </c>
      <c r="C428" s="7">
        <f>EXP(-'Yield curve'!C421*$C$9/100)</f>
        <v>0.82878044674752616</v>
      </c>
      <c r="D428" s="7">
        <f>EXP(-'Yield curve'!D421*$D$9/100)</f>
        <v>0.75926835513334712</v>
      </c>
      <c r="E428" s="7">
        <f>EXP(-'Yield curve'!E421*$E$9/100)</f>
        <v>0.69572556469845104</v>
      </c>
      <c r="F428" s="7">
        <f>EXP(-'Yield curve'!F421*$F$9/100)</f>
        <v>0.63890468403191614</v>
      </c>
      <c r="G428" s="7">
        <f>EXP(-'Yield curve'!G421*$G$9/100)</f>
        <v>0.58643115532705448</v>
      </c>
      <c r="H428" s="7">
        <f>EXP(-'Yield curve'!H421*$H$9/100)</f>
        <v>0.5389675036310666</v>
      </c>
      <c r="I428" s="7">
        <f>EXP(-'Yield curve'!I421*$I$9/100)</f>
        <v>0.49552705101430222</v>
      </c>
      <c r="J428" s="7">
        <f>EXP(-'Yield curve'!J421*$J$9/100)</f>
        <v>0.45607409209598321</v>
      </c>
      <c r="K428" s="60">
        <f>EXP(-'Yield curve'!K421*$K$9/100)</f>
        <v>0.42021029106405028</v>
      </c>
      <c r="L428" s="60">
        <f t="shared" si="2"/>
        <v>64.167404791459333</v>
      </c>
      <c r="M428" s="60">
        <f t="shared" si="3"/>
        <v>8.2058801786861419</v>
      </c>
      <c r="N428" s="60">
        <f>M428*(Bonds!AE418/100)*(1/(1+(Bonds!K418/100)))</f>
        <v>9.0614302148001331E-3</v>
      </c>
      <c r="O428" s="60">
        <f>-M428*Bonds!$AS$8</f>
        <v>-1.284856696574137</v>
      </c>
      <c r="P428" s="60">
        <f t="shared" si="4"/>
        <v>-4.063073628094136</v>
      </c>
    </row>
    <row r="429" spans="1:16">
      <c r="A429" s="193">
        <v>42531</v>
      </c>
      <c r="B429" s="7">
        <f>EXP(-'Yield curve'!B422*$B$9/100)</f>
        <v>0.90791910114988805</v>
      </c>
      <c r="C429" s="7">
        <f>EXP(-'Yield curve'!C422*$C$9/100)</f>
        <v>0.82911202523750216</v>
      </c>
      <c r="D429" s="7">
        <f>EXP(-'Yield curve'!D422*$D$9/100)</f>
        <v>0.75995200424892273</v>
      </c>
      <c r="E429" s="7">
        <f>EXP(-'Yield curve'!E422*$E$9/100)</f>
        <v>0.69711840820707538</v>
      </c>
      <c r="F429" s="7">
        <f>EXP(-'Yield curve'!F422*$F$9/100)</f>
        <v>0.64114476828672162</v>
      </c>
      <c r="G429" s="7">
        <f>EXP(-'Yield curve'!G422*$G$9/100)</f>
        <v>0.58960644914316385</v>
      </c>
      <c r="H429" s="7">
        <f>EXP(-'Yield curve'!H422*$H$9/100)</f>
        <v>0.54313357218914438</v>
      </c>
      <c r="I429" s="7">
        <f>EXP(-'Yield curve'!I422*$I$9/100)</f>
        <v>0.5000402585673045</v>
      </c>
      <c r="J429" s="7">
        <f>EXP(-'Yield curve'!J422*$J$9/100)</f>
        <v>0.46088809937258252</v>
      </c>
      <c r="K429" s="60">
        <f>EXP(-'Yield curve'!K422*$K$9/100)</f>
        <v>0.42528319108227414</v>
      </c>
      <c r="L429" s="60">
        <f t="shared" si="2"/>
        <v>64.768011679423438</v>
      </c>
      <c r="M429" s="60">
        <f t="shared" si="3"/>
        <v>8.218816473182665</v>
      </c>
      <c r="N429" s="60">
        <f>M429*(Bonds!AE419/100)*(1/(1+(Bonds!K419/100)))</f>
        <v>-5.3000198353088373E-3</v>
      </c>
      <c r="O429" s="60">
        <f>-M429*Bonds!$AS$8</f>
        <v>-1.2868822300027001</v>
      </c>
      <c r="P429" s="60">
        <f t="shared" si="4"/>
        <v>-4.0694789272052052</v>
      </c>
    </row>
    <row r="430" spans="1:16">
      <c r="A430" s="193">
        <v>42530</v>
      </c>
      <c r="B430" s="7">
        <f>EXP(-'Yield curve'!B423*$B$9/100)</f>
        <v>0.90701163585700673</v>
      </c>
      <c r="C430" s="7">
        <f>EXP(-'Yield curve'!C423*$C$9/100)</f>
        <v>0.8281176875291627</v>
      </c>
      <c r="D430" s="7">
        <f>EXP(-'Yield curve'!D423*$D$9/100)</f>
        <v>0.75835777956179906</v>
      </c>
      <c r="E430" s="7">
        <f>EXP(-'Yield curve'!E423*$E$9/100)</f>
        <v>0.69544733012319648</v>
      </c>
      <c r="F430" s="7">
        <f>EXP(-'Yield curve'!F423*$F$9/100)</f>
        <v>0.6395439082748009</v>
      </c>
      <c r="G430" s="7">
        <f>EXP(-'Yield curve'!G423*$G$9/100)</f>
        <v>0.58766395473957067</v>
      </c>
      <c r="H430" s="7">
        <f>EXP(-'Yield curve'!H423*$H$9/100)</f>
        <v>0.54085719492447937</v>
      </c>
      <c r="I430" s="7">
        <f>EXP(-'Yield curve'!I423*$I$9/100)</f>
        <v>0.49751312872567932</v>
      </c>
      <c r="J430" s="7">
        <f>EXP(-'Yield curve'!J423*$J$9/100)</f>
        <v>0.45813105019502237</v>
      </c>
      <c r="K430" s="60">
        <f>EXP(-'Yield curve'!K423*$K$9/100)</f>
        <v>0.42231660391334391</v>
      </c>
      <c r="L430" s="60">
        <f t="shared" si="2"/>
        <v>64.404021349788607</v>
      </c>
      <c r="M430" s="60">
        <f t="shared" si="3"/>
        <v>8.2124301591118929</v>
      </c>
      <c r="N430" s="60">
        <f>M430*(Bonds!AE420/100)*(1/(1+(Bonds!K420/100)))</f>
        <v>3.7803489960926708E-3</v>
      </c>
      <c r="O430" s="60">
        <f>-M430*Bonds!$AS$8</f>
        <v>-1.2858822765276823</v>
      </c>
      <c r="P430" s="60">
        <f t="shared" si="4"/>
        <v>-4.0663167966699483</v>
      </c>
    </row>
    <row r="431" spans="1:16">
      <c r="A431" s="193">
        <v>42529</v>
      </c>
      <c r="B431" s="7">
        <f>EXP(-'Yield curve'!B424*$B$9/100)</f>
        <v>0.90701163585700673</v>
      </c>
      <c r="C431" s="7">
        <f>EXP(-'Yield curve'!C424*$C$9/100)</f>
        <v>0.8281176875291627</v>
      </c>
      <c r="D431" s="7">
        <f>EXP(-'Yield curve'!D424*$D$9/100)</f>
        <v>0.75790290137116545</v>
      </c>
      <c r="E431" s="7">
        <f>EXP(-'Yield curve'!E424*$E$9/100)</f>
        <v>0.69516920681951633</v>
      </c>
      <c r="F431" s="7">
        <f>EXP(-'Yield curve'!F424*$F$9/100)</f>
        <v>0.6395439082748009</v>
      </c>
      <c r="G431" s="7">
        <f>EXP(-'Yield curve'!G424*$G$9/100)</f>
        <v>0.58836957477260365</v>
      </c>
      <c r="H431" s="7">
        <f>EXP(-'Yield curve'!H424*$H$9/100)</f>
        <v>0.54237371721067407</v>
      </c>
      <c r="I431" s="7">
        <f>EXP(-'Yield curve'!I424*$I$9/100)</f>
        <v>0.49924083386390355</v>
      </c>
      <c r="J431" s="7">
        <f>EXP(-'Yield curve'!J424*$J$9/100)</f>
        <v>0.46005924698465117</v>
      </c>
      <c r="K431" s="60">
        <f>EXP(-'Yield curve'!K424*$K$9/100)</f>
        <v>0.42443347469973092</v>
      </c>
      <c r="L431" s="60">
        <f t="shared" si="2"/>
        <v>64.641125125814355</v>
      </c>
      <c r="M431" s="60">
        <f t="shared" si="3"/>
        <v>8.2185590727757916</v>
      </c>
      <c r="N431" s="60">
        <f>M431*(Bonds!AE421/100)*(1/(1+(Bonds!K421/100)))</f>
        <v>-2.2709475194185179E-3</v>
      </c>
      <c r="O431" s="60">
        <f>-M431*Bonds!$AS$8</f>
        <v>-1.286841926875032</v>
      </c>
      <c r="P431" s="60">
        <f t="shared" si="4"/>
        <v>-4.0693514775249451</v>
      </c>
    </row>
    <row r="432" spans="1:16">
      <c r="A432" s="193">
        <v>42528</v>
      </c>
      <c r="B432" s="7">
        <f>EXP(-'Yield curve'!B425*$B$9/100)</f>
        <v>0.90692093922832795</v>
      </c>
      <c r="C432" s="7">
        <f>EXP(-'Yield curve'!C425*$C$9/100)</f>
        <v>0.82745545830614742</v>
      </c>
      <c r="D432" s="7">
        <f>EXP(-'Yield curve'!D425*$D$9/100)</f>
        <v>0.75699396336139857</v>
      </c>
      <c r="E432" s="7">
        <f>EXP(-'Yield curve'!E425*$E$9/100)</f>
        <v>0.6937802578178619</v>
      </c>
      <c r="F432" s="7">
        <f>EXP(-'Yield curve'!F425*$F$9/100)</f>
        <v>0.63762815162177333</v>
      </c>
      <c r="G432" s="7">
        <f>EXP(-'Yield curve'!G425*$G$9/100)</f>
        <v>0.58625525236721965</v>
      </c>
      <c r="H432" s="7">
        <f>EXP(-'Yield curve'!H425*$H$9/100)</f>
        <v>0.54010052464437053</v>
      </c>
      <c r="I432" s="7">
        <f>EXP(-'Yield curve'!I425*$I$9/100)</f>
        <v>0.4972478591352042</v>
      </c>
      <c r="J432" s="7">
        <f>EXP(-'Yield curve'!J425*$J$9/100)</f>
        <v>0.45840601130522352</v>
      </c>
      <c r="K432" s="60">
        <f>EXP(-'Yield curve'!K425*$K$9/100)</f>
        <v>0.42316208231774882</v>
      </c>
      <c r="L432" s="60">
        <f t="shared" si="2"/>
        <v>64.464034982143346</v>
      </c>
      <c r="M432" s="60">
        <f t="shared" si="3"/>
        <v>8.2164508052366774</v>
      </c>
      <c r="N432" s="60">
        <f>M432*(Bonds!AE422/100)*(1/(1+(Bonds!K422/100)))</f>
        <v>-4.5394755830037263E-3</v>
      </c>
      <c r="O432" s="60">
        <f>-M432*Bonds!$AS$8</f>
        <v>-1.2865118194877907</v>
      </c>
      <c r="P432" s="60">
        <f t="shared" si="4"/>
        <v>-4.0683075863088156</v>
      </c>
    </row>
    <row r="433" spans="1:16">
      <c r="A433" s="193">
        <v>42527</v>
      </c>
      <c r="B433" s="7">
        <f>EXP(-'Yield curve'!B426*$B$9/100)</f>
        <v>0.90710234155580172</v>
      </c>
      <c r="C433" s="7">
        <f>EXP(-'Yield curve'!C426*$C$9/100)</f>
        <v>0.82712454231043631</v>
      </c>
      <c r="D433" s="7">
        <f>EXP(-'Yield curve'!D426*$D$9/100)</f>
        <v>0.75653990321504738</v>
      </c>
      <c r="E433" s="7">
        <f>EXP(-'Yield curve'!E426*$E$9/100)</f>
        <v>0.6930868243345718</v>
      </c>
      <c r="F433" s="7">
        <f>EXP(-'Yield curve'!F426*$F$9/100)</f>
        <v>0.63667242636747978</v>
      </c>
      <c r="G433" s="7">
        <f>EXP(-'Yield curve'!G426*$G$9/100)</f>
        <v>0.58520094207688378</v>
      </c>
      <c r="H433" s="7">
        <f>EXP(-'Yield curve'!H426*$H$9/100)</f>
        <v>0.5389675036310666</v>
      </c>
      <c r="I433" s="7">
        <f>EXP(-'Yield curve'!I426*$I$9/100)</f>
        <v>0.49565920918154521</v>
      </c>
      <c r="J433" s="7">
        <f>EXP(-'Yield curve'!J426*$J$9/100)</f>
        <v>0.45634781866099849</v>
      </c>
      <c r="K433" s="60">
        <f>EXP(-'Yield curve'!K426*$K$9/100)</f>
        <v>0.42063071153031245</v>
      </c>
      <c r="L433" s="60">
        <f t="shared" si="2"/>
        <v>64.173733933055757</v>
      </c>
      <c r="M433" s="60">
        <f t="shared" si="3"/>
        <v>8.2097997714835138</v>
      </c>
      <c r="N433" s="60">
        <f>M433*(Bonds!AE423/100)*(1/(1+(Bonds!K423/100)))</f>
        <v>-1.2088790386870635E-2</v>
      </c>
      <c r="O433" s="60">
        <f>-M433*Bonds!$AS$8</f>
        <v>-1.2854704168508024</v>
      </c>
      <c r="P433" s="60">
        <f t="shared" si="4"/>
        <v>-4.0650143820146267</v>
      </c>
    </row>
    <row r="434" spans="1:16">
      <c r="A434" s="193">
        <v>42524</v>
      </c>
      <c r="B434" s="7">
        <f>EXP(-'Yield curve'!B427*$B$9/100)</f>
        <v>0.90673957317769194</v>
      </c>
      <c r="C434" s="7">
        <f>EXP(-'Yield curve'!C427*$C$9/100)</f>
        <v>0.82712454231043631</v>
      </c>
      <c r="D434" s="7">
        <f>EXP(-'Yield curve'!D427*$D$9/100)</f>
        <v>0.75517935624887755</v>
      </c>
      <c r="E434" s="7">
        <f>EXP(-'Yield curve'!E427*$E$9/100)</f>
        <v>0.69059619758499291</v>
      </c>
      <c r="F434" s="7">
        <f>EXP(-'Yield curve'!F427*$F$9/100)</f>
        <v>0.63286382902708127</v>
      </c>
      <c r="G434" s="7">
        <f>EXP(-'Yield curve'!G427*$G$9/100)</f>
        <v>0.58047996023446269</v>
      </c>
      <c r="H434" s="7">
        <f>EXP(-'Yield curve'!H427*$H$9/100)</f>
        <v>0.5333379517119291</v>
      </c>
      <c r="I434" s="7">
        <f>EXP(-'Yield curve'!I427*$I$9/100)</f>
        <v>0.48961626206512282</v>
      </c>
      <c r="J434" s="7">
        <f>EXP(-'Yield curve'!J427*$J$9/100)</f>
        <v>0.4499584652149356</v>
      </c>
      <c r="K434" s="60">
        <f>EXP(-'Yield curve'!K427*$K$9/100)</f>
        <v>0.41395417487127412</v>
      </c>
      <c r="L434" s="60">
        <f t="shared" si="2"/>
        <v>63.374893580691236</v>
      </c>
      <c r="M434" s="60">
        <f t="shared" si="3"/>
        <v>8.1928135093704313</v>
      </c>
      <c r="N434" s="60">
        <f>M434*(Bonds!AE424/100)*(1/(1+(Bonds!K424/100)))</f>
        <v>-8.2816530603817568E-3</v>
      </c>
      <c r="O434" s="60">
        <f>-M434*Bonds!$AS$8</f>
        <v>-1.2828107493744914</v>
      </c>
      <c r="P434" s="60">
        <f t="shared" si="4"/>
        <v>-4.0566037749708119</v>
      </c>
    </row>
    <row r="435" spans="1:16">
      <c r="A435" s="193">
        <v>42523</v>
      </c>
      <c r="B435" s="7">
        <f>EXP(-'Yield curve'!B428*$B$9/100)</f>
        <v>0.90692093922832795</v>
      </c>
      <c r="C435" s="7">
        <f>EXP(-'Yield curve'!C428*$C$9/100)</f>
        <v>0.82613258815119384</v>
      </c>
      <c r="D435" s="7">
        <f>EXP(-'Yield curve'!D428*$D$9/100)</f>
        <v>0.75359514360622781</v>
      </c>
      <c r="E435" s="7">
        <f>EXP(-'Yield curve'!E428*$E$9/100)</f>
        <v>0.68880297966474746</v>
      </c>
      <c r="F435" s="7">
        <f>EXP(-'Yield curve'!F428*$F$9/100)</f>
        <v>0.63096808258147807</v>
      </c>
      <c r="G435" s="7">
        <f>EXP(-'Yield curve'!G428*$G$9/100)</f>
        <v>0.57822049720632185</v>
      </c>
      <c r="H435" s="7">
        <f>EXP(-'Yield curve'!H428*$H$9/100)</f>
        <v>0.53073098802566965</v>
      </c>
      <c r="I435" s="7">
        <f>EXP(-'Yield curve'!I428*$I$9/100)</f>
        <v>0.48636300987439768</v>
      </c>
      <c r="J435" s="7">
        <f>EXP(-'Yield curve'!J428*$J$9/100)</f>
        <v>0.44606080596973696</v>
      </c>
      <c r="K435" s="60">
        <f>EXP(-'Yield curve'!K428*$K$9/100)</f>
        <v>0.40942563159841006</v>
      </c>
      <c r="L435" s="60">
        <f t="shared" si="2"/>
        <v>62.842835490513799</v>
      </c>
      <c r="M435" s="60">
        <f t="shared" si="3"/>
        <v>8.1811272132550261</v>
      </c>
      <c r="N435" s="60">
        <f>M435*(Bonds!AE425/100)*(1/(1+(Bonds!K425/100)))</f>
        <v>7.5104445178140566E-4</v>
      </c>
      <c r="O435" s="60">
        <f>-M435*Bonds!$AS$8</f>
        <v>-1.2809809376425303</v>
      </c>
      <c r="P435" s="60">
        <f t="shared" si="4"/>
        <v>-4.0508174022085175</v>
      </c>
    </row>
    <row r="436" spans="1:16">
      <c r="A436" s="193">
        <v>42522</v>
      </c>
      <c r="B436" s="7">
        <f>EXP(-'Yield curve'!B429*$B$9/100)</f>
        <v>0.90664890375392093</v>
      </c>
      <c r="C436" s="7">
        <f>EXP(-'Yield curve'!C429*$C$9/100)</f>
        <v>0.82613258815119384</v>
      </c>
      <c r="D436" s="7">
        <f>EXP(-'Yield curve'!D429*$D$9/100)</f>
        <v>0.75359514360622781</v>
      </c>
      <c r="E436" s="7">
        <f>EXP(-'Yield curve'!E429*$E$9/100)</f>
        <v>0.68852751356977349</v>
      </c>
      <c r="F436" s="7">
        <f>EXP(-'Yield curve'!F429*$F$9/100)</f>
        <v>0.63033742987780284</v>
      </c>
      <c r="G436" s="7">
        <f>EXP(-'Yield curve'!G429*$G$9/100)</f>
        <v>0.57752704876195471</v>
      </c>
      <c r="H436" s="7">
        <f>EXP(-'Yield curve'!H429*$H$9/100)</f>
        <v>0.52998848451616598</v>
      </c>
      <c r="I436" s="7">
        <f>EXP(-'Yield curve'!I429*$I$9/100)</f>
        <v>0.48597407506116663</v>
      </c>
      <c r="J436" s="7">
        <f>EXP(-'Yield curve'!J429*$J$9/100)</f>
        <v>0.44606080596973696</v>
      </c>
      <c r="K436" s="60">
        <f>EXP(-'Yield curve'!K429*$K$9/100)</f>
        <v>0.40983526201107895</v>
      </c>
      <c r="L436" s="60">
        <f t="shared" si="2"/>
        <v>62.874721594584472</v>
      </c>
      <c r="M436" s="60">
        <f t="shared" si="3"/>
        <v>8.1827751601700616</v>
      </c>
      <c r="N436" s="60">
        <f>M436*(Bonds!AE426/100)*(1/(1+(Bonds!K426/100)))</f>
        <v>8.2639117482436845E-3</v>
      </c>
      <c r="O436" s="60">
        <f>-M436*Bonds!$AS$8</f>
        <v>-1.2812389691496051</v>
      </c>
      <c r="P436" s="60">
        <f t="shared" si="4"/>
        <v>-4.0516333694789601</v>
      </c>
    </row>
    <row r="437" spans="1:16">
      <c r="A437" s="193">
        <v>42521</v>
      </c>
      <c r="B437" s="7">
        <f>EXP(-'Yield curve'!B430*$B$9/100)</f>
        <v>0.90746525507028808</v>
      </c>
      <c r="C437" s="7">
        <f>EXP(-'Yield curve'!C430*$C$9/100)</f>
        <v>0.82745545830614742</v>
      </c>
      <c r="D437" s="7">
        <f>EXP(-'Yield curve'!D430*$D$9/100)</f>
        <v>0.75585932360891572</v>
      </c>
      <c r="E437" s="7">
        <f>EXP(-'Yield curve'!E430*$E$9/100)</f>
        <v>0.69128713919580476</v>
      </c>
      <c r="F437" s="7">
        <f>EXP(-'Yield curve'!F430*$F$9/100)</f>
        <v>0.63349700939352649</v>
      </c>
      <c r="G437" s="7">
        <f>EXP(-'Yield curve'!G430*$G$9/100)</f>
        <v>0.58082835271789668</v>
      </c>
      <c r="H437" s="7">
        <f>EXP(-'Yield curve'!H430*$H$9/100)</f>
        <v>0.5333379517119291</v>
      </c>
      <c r="I437" s="7">
        <f>EXP(-'Yield curve'!I430*$I$9/100)</f>
        <v>0.48974684381179928</v>
      </c>
      <c r="J437" s="7">
        <f>EXP(-'Yield curve'!J430*$J$9/100)</f>
        <v>0.45022852130278918</v>
      </c>
      <c r="K437" s="60">
        <f>EXP(-'Yield curve'!K430*$K$9/100)</f>
        <v>0.41436833609224238</v>
      </c>
      <c r="L437" s="60">
        <f t="shared" si="2"/>
        <v>63.431093278463926</v>
      </c>
      <c r="M437" s="60">
        <f t="shared" si="3"/>
        <v>8.1931359429306241</v>
      </c>
      <c r="N437" s="60">
        <f>M437*(Bonds!AE427/100)*(1/(1+(Bonds!K427/100)))</f>
        <v>-1.5059527512049349E-3</v>
      </c>
      <c r="O437" s="60">
        <f>-M437*Bonds!$AS$8</f>
        <v>-1.2828612352346298</v>
      </c>
      <c r="P437" s="60">
        <f t="shared" si="4"/>
        <v>-4.0567634252784819</v>
      </c>
    </row>
    <row r="438" spans="1:16">
      <c r="A438" s="193">
        <v>42520</v>
      </c>
      <c r="B438" s="7">
        <f>EXP(-'Yield curve'!B431*$B$9/100)</f>
        <v>0.90846401606870619</v>
      </c>
      <c r="C438" s="7">
        <f>EXP(-'Yield curve'!C431*$C$9/100)</f>
        <v>0.82728998376249219</v>
      </c>
      <c r="D438" s="7">
        <f>EXP(-'Yield curve'!D431*$D$9/100)</f>
        <v>0.75517935624887755</v>
      </c>
      <c r="E438" s="7">
        <f>EXP(-'Yield curve'!E431*$E$9/100)</f>
        <v>0.69087249131908979</v>
      </c>
      <c r="F438" s="7">
        <f>EXP(-'Yield curve'!F431*$F$9/100)</f>
        <v>0.63349700939352649</v>
      </c>
      <c r="G438" s="7">
        <f>EXP(-'Yield curve'!G431*$G$9/100)</f>
        <v>0.58100262736360186</v>
      </c>
      <c r="H438" s="7">
        <f>EXP(-'Yield curve'!H431*$H$9/100)</f>
        <v>0.53371141897642005</v>
      </c>
      <c r="I438" s="7">
        <f>EXP(-'Yield curve'!I431*$I$9/100)</f>
        <v>0.48974684381179928</v>
      </c>
      <c r="J438" s="7">
        <f>EXP(-'Yield curve'!J431*$J$9/100)</f>
        <v>0.44982349792147736</v>
      </c>
      <c r="K438" s="60">
        <f>EXP(-'Yield curve'!K431*$K$9/100)</f>
        <v>0.41354042760451515</v>
      </c>
      <c r="L438" s="60">
        <f t="shared" si="2"/>
        <v>63.344989614098296</v>
      </c>
      <c r="M438" s="60">
        <f t="shared" si="3"/>
        <v>8.1905788004432782</v>
      </c>
      <c r="N438" s="60">
        <f>M438*(Bonds!AE428/100)*(1/(1+(Bonds!K428/100)))</f>
        <v>0</v>
      </c>
      <c r="O438" s="60">
        <f>-M438*Bonds!$AS$8</f>
        <v>-1.2824608441032197</v>
      </c>
      <c r="P438" s="60">
        <f t="shared" si="4"/>
        <v>-4.0554972773482945</v>
      </c>
    </row>
    <row r="439" spans="1:16">
      <c r="A439" s="193">
        <v>42517</v>
      </c>
      <c r="B439" s="7">
        <f>EXP(-'Yield curve'!B432*$B$9/100)</f>
        <v>0.90846401606870619</v>
      </c>
      <c r="C439" s="7">
        <f>EXP(-'Yield curve'!C432*$C$9/100)</f>
        <v>0.82778650669473364</v>
      </c>
      <c r="D439" s="7">
        <f>EXP(-'Yield curve'!D432*$D$9/100)</f>
        <v>0.75608611542306958</v>
      </c>
      <c r="E439" s="7">
        <f>EXP(-'Yield curve'!E432*$E$9/100)</f>
        <v>0.69156370936182876</v>
      </c>
      <c r="F439" s="7">
        <f>EXP(-'Yield curve'!F432*$F$9/100)</f>
        <v>0.6338138370985491</v>
      </c>
      <c r="G439" s="7">
        <f>EXP(-'Yield curve'!G432*$G$9/100)</f>
        <v>0.58117695429954386</v>
      </c>
      <c r="H439" s="7">
        <f>EXP(-'Yield curve'!H432*$H$9/100)</f>
        <v>0.53371141897642005</v>
      </c>
      <c r="I439" s="7">
        <f>EXP(-'Yield curve'!I432*$I$9/100)</f>
        <v>0.48974684381179928</v>
      </c>
      <c r="J439" s="7">
        <f>EXP(-'Yield curve'!J432*$J$9/100)</f>
        <v>0.44982349792147736</v>
      </c>
      <c r="K439" s="60">
        <f>EXP(-'Yield curve'!K432*$K$9/100)</f>
        <v>0.41354042760451515</v>
      </c>
      <c r="L439" s="60">
        <f t="shared" si="2"/>
        <v>63.354039405863773</v>
      </c>
      <c r="M439" s="60">
        <f t="shared" si="3"/>
        <v>8.1899120079540673</v>
      </c>
      <c r="N439" s="60">
        <f>M439*(Bonds!AE429/100)*(1/(1+(Bonds!K429/100)))</f>
        <v>2.2576252893376533E-3</v>
      </c>
      <c r="O439" s="60">
        <f>-M439*Bonds!$AS$8</f>
        <v>-1.2823564393621885</v>
      </c>
      <c r="P439" s="60">
        <f t="shared" si="4"/>
        <v>-4.0551671205681155</v>
      </c>
    </row>
    <row r="440" spans="1:16">
      <c r="A440" s="193">
        <v>42516</v>
      </c>
      <c r="B440" s="7">
        <f>EXP(-'Yield curve'!B433*$B$9/100)</f>
        <v>0.90910016350558109</v>
      </c>
      <c r="C440" s="7">
        <f>EXP(-'Yield curve'!C433*$C$9/100)</f>
        <v>0.82795208055290648</v>
      </c>
      <c r="D440" s="7">
        <f>EXP(-'Yield curve'!D433*$D$9/100)</f>
        <v>0.75608611542306958</v>
      </c>
      <c r="E440" s="7">
        <f>EXP(-'Yield curve'!E433*$E$9/100)</f>
        <v>0.69170203593589741</v>
      </c>
      <c r="F440" s="7">
        <f>EXP(-'Yield curve'!F433*$F$9/100)</f>
        <v>0.63413082325703407</v>
      </c>
      <c r="G440" s="7">
        <f>EXP(-'Yield curve'!G433*$G$9/100)</f>
        <v>0.58170024900570882</v>
      </c>
      <c r="H440" s="7">
        <f>EXP(-'Yield curve'!H433*$H$9/100)</f>
        <v>0.53445913824434721</v>
      </c>
      <c r="I440" s="7">
        <f>EXP(-'Yield curve'!I433*$I$9/100)</f>
        <v>0.49066189169924007</v>
      </c>
      <c r="J440" s="7">
        <f>EXP(-'Yield curve'!J433*$J$9/100)</f>
        <v>0.45090437084517848</v>
      </c>
      <c r="K440" s="60">
        <f>EXP(-'Yield curve'!K433*$K$9/100)</f>
        <v>0.41478291168158138</v>
      </c>
      <c r="L440" s="60">
        <f t="shared" si="2"/>
        <v>63.49847039868505</v>
      </c>
      <c r="M440" s="60">
        <f t="shared" si="3"/>
        <v>8.1931079968928096</v>
      </c>
      <c r="N440" s="60">
        <f>M440*(Bonds!AE430/100)*(1/(1+(Bonds!K430/100)))</f>
        <v>2.2591290432609702E-3</v>
      </c>
      <c r="O440" s="60">
        <f>-M440*Bonds!$AS$8</f>
        <v>-1.2828568595122152</v>
      </c>
      <c r="P440" s="60">
        <f t="shared" si="4"/>
        <v>-4.056749588029243</v>
      </c>
    </row>
    <row r="441" spans="1:16">
      <c r="A441" s="193">
        <v>42515</v>
      </c>
      <c r="B441" s="7">
        <f>EXP(-'Yield curve'!B434*$B$9/100)</f>
        <v>0.90900925803457988</v>
      </c>
      <c r="C441" s="7">
        <f>EXP(-'Yield curve'!C434*$C$9/100)</f>
        <v>0.82778650669473364</v>
      </c>
      <c r="D441" s="7">
        <f>EXP(-'Yield curve'!D434*$D$9/100)</f>
        <v>0.75585932360891572</v>
      </c>
      <c r="E441" s="7">
        <f>EXP(-'Yield curve'!E434*$E$9/100)</f>
        <v>0.69197877209381353</v>
      </c>
      <c r="F441" s="7">
        <f>EXP(-'Yield curve'!F434*$F$9/100)</f>
        <v>0.63508273324592823</v>
      </c>
      <c r="G441" s="7">
        <f>EXP(-'Yield curve'!G434*$G$9/100)</f>
        <v>0.58292310307599571</v>
      </c>
      <c r="H441" s="7">
        <f>EXP(-'Yield curve'!H434*$H$9/100)</f>
        <v>0.53595772086803062</v>
      </c>
      <c r="I441" s="7">
        <f>EXP(-'Yield curve'!I434*$I$9/100)</f>
        <v>0.49210327958359329</v>
      </c>
      <c r="J441" s="7">
        <f>EXP(-'Yield curve'!J434*$J$9/100)</f>
        <v>0.45225911505797517</v>
      </c>
      <c r="K441" s="60">
        <f>EXP(-'Yield curve'!K434*$K$9/100)</f>
        <v>0.41602912880765258</v>
      </c>
      <c r="L441" s="60">
        <f t="shared" si="2"/>
        <v>63.649374174514534</v>
      </c>
      <c r="M441" s="60">
        <f t="shared" si="3"/>
        <v>8.1964947786138058</v>
      </c>
      <c r="N441" s="60">
        <f>M441*(Bonds!AE431/100)*(1/(1+(Bonds!K431/100)))</f>
        <v>-4.5213724990055392E-3</v>
      </c>
      <c r="O441" s="60">
        <f>-M441*Bonds!$AS$8</f>
        <v>-1.2833871535305656</v>
      </c>
      <c r="P441" s="60">
        <f t="shared" si="4"/>
        <v>-4.0584265249567943</v>
      </c>
    </row>
    <row r="442" spans="1:16">
      <c r="A442" s="193">
        <v>42514</v>
      </c>
      <c r="B442" s="7">
        <f>EXP(-'Yield curve'!B435*$B$9/100)</f>
        <v>0.90937293446823142</v>
      </c>
      <c r="C442" s="7">
        <f>EXP(-'Yield curve'!C435*$C$9/100)</f>
        <v>0.82844900086242346</v>
      </c>
      <c r="D442" s="7">
        <f>EXP(-'Yield curve'!D435*$D$9/100)</f>
        <v>0.75631297528497432</v>
      </c>
      <c r="E442" s="7">
        <f>EXP(-'Yield curve'!E435*$E$9/100)</f>
        <v>0.69184039017804755</v>
      </c>
      <c r="F442" s="7">
        <f>EXP(-'Yield curve'!F435*$F$9/100)</f>
        <v>0.63413082325703407</v>
      </c>
      <c r="G442" s="7">
        <f>EXP(-'Yield curve'!G435*$G$9/100)</f>
        <v>0.58135133354141211</v>
      </c>
      <c r="H442" s="7">
        <f>EXP(-'Yield curve'!H435*$H$9/100)</f>
        <v>0.53371141897642005</v>
      </c>
      <c r="I442" s="7">
        <f>EXP(-'Yield curve'!I435*$I$9/100)</f>
        <v>0.48974684381179928</v>
      </c>
      <c r="J442" s="7">
        <f>EXP(-'Yield curve'!J435*$J$9/100)</f>
        <v>0.44982349792147736</v>
      </c>
      <c r="K442" s="60">
        <f>EXP(-'Yield curve'!K435*$K$9/100)</f>
        <v>0.41354042760451515</v>
      </c>
      <c r="L442" s="60">
        <f t="shared" si="2"/>
        <v>63.363021521123699</v>
      </c>
      <c r="M442" s="60">
        <f t="shared" si="3"/>
        <v>8.1891184965807913</v>
      </c>
      <c r="N442" s="60">
        <f>M442*(Bonds!AE432/100)*(1/(1+(Bonds!K432/100)))</f>
        <v>-1.5049377003731722E-3</v>
      </c>
      <c r="O442" s="60">
        <f>-M442*Bonds!$AS$8</f>
        <v>-1.2822321932874763</v>
      </c>
      <c r="P442" s="60">
        <f t="shared" si="4"/>
        <v>-4.0547742199816899</v>
      </c>
    </row>
    <row r="443" spans="1:16">
      <c r="A443" s="193">
        <v>42513</v>
      </c>
      <c r="B443" s="7">
        <f>EXP(-'Yield curve'!B436*$B$9/100)</f>
        <v>0.90937293446823142</v>
      </c>
      <c r="C443" s="7">
        <f>EXP(-'Yield curve'!C436*$C$9/100)</f>
        <v>0.82795208055290648</v>
      </c>
      <c r="D443" s="7">
        <f>EXP(-'Yield curve'!D436*$D$9/100)</f>
        <v>0.75563259982210151</v>
      </c>
      <c r="E443" s="7">
        <f>EXP(-'Yield curve'!E436*$E$9/100)</f>
        <v>0.6911488955927868</v>
      </c>
      <c r="F443" s="7">
        <f>EXP(-'Yield curve'!F436*$F$9/100)</f>
        <v>0.63349700939352649</v>
      </c>
      <c r="G443" s="7">
        <f>EXP(-'Yield curve'!G436*$G$9/100)</f>
        <v>0.58082835271789668</v>
      </c>
      <c r="H443" s="7">
        <f>EXP(-'Yield curve'!H436*$H$9/100)</f>
        <v>0.5333379517119291</v>
      </c>
      <c r="I443" s="7">
        <f>EXP(-'Yield curve'!I436*$I$9/100)</f>
        <v>0.48922472569090231</v>
      </c>
      <c r="J443" s="7">
        <f>EXP(-'Yield curve'!J436*$J$9/100)</f>
        <v>0.44914926847309949</v>
      </c>
      <c r="K443" s="60">
        <f>EXP(-'Yield curve'!K436*$K$9/100)</f>
        <v>0.41271417327904963</v>
      </c>
      <c r="L443" s="60">
        <f t="shared" si="2"/>
        <v>63.26142029886347</v>
      </c>
      <c r="M443" s="60">
        <f t="shared" si="3"/>
        <v>8.1873712403626602</v>
      </c>
      <c r="N443" s="60">
        <f>M443*(Bonds!AE433/100)*(1/(1+(Bonds!K433/100)))</f>
        <v>2.2565102178307263E-3</v>
      </c>
      <c r="O443" s="60">
        <f>-M443*Bonds!$AS$8</f>
        <v>-1.2819586121720308</v>
      </c>
      <c r="P443" s="60">
        <f t="shared" si="4"/>
        <v>-4.0539090805320726</v>
      </c>
    </row>
    <row r="444" spans="1:16">
      <c r="A444" s="193">
        <v>42510</v>
      </c>
      <c r="B444" s="7">
        <f>EXP(-'Yield curve'!B437*$B$9/100)</f>
        <v>0.90919107806758404</v>
      </c>
      <c r="C444" s="7">
        <f>EXP(-'Yield curve'!C437*$C$9/100)</f>
        <v>0.82828332763012646</v>
      </c>
      <c r="D444" s="7">
        <f>EXP(-'Yield curve'!D437*$D$9/100)</f>
        <v>0.75653990321504738</v>
      </c>
      <c r="E444" s="7">
        <f>EXP(-'Yield curve'!E437*$E$9/100)</f>
        <v>0.69225561896833465</v>
      </c>
      <c r="F444" s="7">
        <f>EXP(-'Yield curve'!F437*$F$9/100)</f>
        <v>0.63476527125141757</v>
      </c>
      <c r="G444" s="7">
        <f>EXP(-'Yield curve'!G437*$G$9/100)</f>
        <v>0.58204937388210143</v>
      </c>
      <c r="H444" s="7">
        <f>EXP(-'Yield curve'!H437*$H$9/100)</f>
        <v>0.53445913824434721</v>
      </c>
      <c r="I444" s="7">
        <f>EXP(-'Yield curve'!I437*$I$9/100)</f>
        <v>0.49040027512762091</v>
      </c>
      <c r="J444" s="7">
        <f>EXP(-'Yield curve'!J437*$J$9/100)</f>
        <v>0.45036361012148973</v>
      </c>
      <c r="K444" s="60">
        <f>EXP(-'Yield curve'!K437*$K$9/100)</f>
        <v>0.41395417487127412</v>
      </c>
      <c r="L444" s="60">
        <f t="shared" si="2"/>
        <v>63.418333686955123</v>
      </c>
      <c r="M444" s="60">
        <f t="shared" si="3"/>
        <v>8.1900813206383596</v>
      </c>
      <c r="N444" s="60">
        <f>M444*(Bonds!AE434/100)*(1/(1+(Bonds!K434/100)))</f>
        <v>-5.2683853376648358E-3</v>
      </c>
      <c r="O444" s="60">
        <f>-M444*Bonds!$AS$8</f>
        <v>-1.2823829499291832</v>
      </c>
      <c r="P444" s="60">
        <f t="shared" si="4"/>
        <v>-4.055250954341882</v>
      </c>
    </row>
    <row r="445" spans="1:16">
      <c r="A445" s="193">
        <v>42509</v>
      </c>
      <c r="B445" s="7">
        <f>EXP(-'Yield curve'!B438*$B$9/100)</f>
        <v>0.90919107806758404</v>
      </c>
      <c r="C445" s="7">
        <f>EXP(-'Yield curve'!C438*$C$9/100)</f>
        <v>0.82828332763012646</v>
      </c>
      <c r="D445" s="7">
        <f>EXP(-'Yield curve'!D438*$D$9/100)</f>
        <v>0.75631297528497432</v>
      </c>
      <c r="E445" s="7">
        <f>EXP(-'Yield curve'!E438*$E$9/100)</f>
        <v>0.69156370936182876</v>
      </c>
      <c r="F445" s="7">
        <f>EXP(-'Yield curve'!F438*$F$9/100)</f>
        <v>0.63349700939352649</v>
      </c>
      <c r="G445" s="7">
        <f>EXP(-'Yield curve'!G438*$G$9/100)</f>
        <v>0.58047996023446269</v>
      </c>
      <c r="H445" s="7">
        <f>EXP(-'Yield curve'!H438*$H$9/100)</f>
        <v>0.53259180100689718</v>
      </c>
      <c r="I445" s="7">
        <f>EXP(-'Yield curve'!I438*$I$9/100)</f>
        <v>0.48818215874290943</v>
      </c>
      <c r="J445" s="7">
        <f>EXP(-'Yield curve'!J438*$J$9/100)</f>
        <v>0.44780383981973154</v>
      </c>
      <c r="K445" s="60">
        <f>EXP(-'Yield curve'!K438*$K$9/100)</f>
        <v>0.41106661390143395</v>
      </c>
      <c r="L445" s="60">
        <f t="shared" si="2"/>
        <v>63.083065047195561</v>
      </c>
      <c r="M445" s="60">
        <f t="shared" si="3"/>
        <v>8.1821796799684545</v>
      </c>
      <c r="N445" s="60">
        <f>M445*(Bonds!AE435/100)*(1/(1+(Bonds!K435/100)))</f>
        <v>7.5141699696653231E-3</v>
      </c>
      <c r="O445" s="60">
        <f>-M445*Bonds!$AS$8</f>
        <v>-1.2811457303125697</v>
      </c>
      <c r="P445" s="60">
        <f t="shared" si="4"/>
        <v>-4.0513385223875424</v>
      </c>
    </row>
    <row r="446" spans="1:16">
      <c r="A446" s="193">
        <v>42508</v>
      </c>
      <c r="B446" s="7">
        <f>EXP(-'Yield curve'!B439*$B$9/100)</f>
        <v>0.90937293446823142</v>
      </c>
      <c r="C446" s="7">
        <f>EXP(-'Yield curve'!C439*$C$9/100)</f>
        <v>0.82878044674752616</v>
      </c>
      <c r="D446" s="7">
        <f>EXP(-'Yield curve'!D439*$D$9/100)</f>
        <v>0.75767556460297436</v>
      </c>
      <c r="E446" s="7">
        <f>EXP(-'Yield curve'!E439*$E$9/100)</f>
        <v>0.69364151564097853</v>
      </c>
      <c r="F446" s="7">
        <f>EXP(-'Yield curve'!F439*$F$9/100)</f>
        <v>0.63635416972508707</v>
      </c>
      <c r="G446" s="7">
        <f>EXP(-'Yield curve'!G439*$G$9/100)</f>
        <v>0.58362303067225341</v>
      </c>
      <c r="H446" s="7">
        <f>EXP(-'Yield curve'!H439*$H$9/100)</f>
        <v>0.53595772086803062</v>
      </c>
      <c r="I446" s="7">
        <f>EXP(-'Yield curve'!I439*$I$9/100)</f>
        <v>0.49184089447673007</v>
      </c>
      <c r="J446" s="7">
        <f>EXP(-'Yield curve'!J439*$J$9/100)</f>
        <v>0.45171672961625686</v>
      </c>
      <c r="K446" s="60">
        <f>EXP(-'Yield curve'!K439*$K$9/100)</f>
        <v>0.41519790205386659</v>
      </c>
      <c r="L446" s="60">
        <f t="shared" si="2"/>
        <v>63.584353386438437</v>
      </c>
      <c r="M446" s="60">
        <f t="shared" si="3"/>
        <v>8.192338393518412</v>
      </c>
      <c r="N446" s="60">
        <f>M446*(Bonds!AE436/100)*(1/(1+(Bonds!K436/100)))</f>
        <v>3.0121659687538326E-3</v>
      </c>
      <c r="O446" s="60">
        <f>-M446*Bonds!$AS$8</f>
        <v>-1.2827363568936334</v>
      </c>
      <c r="P446" s="60">
        <f t="shared" si="4"/>
        <v>-4.0563685252905106</v>
      </c>
    </row>
    <row r="447" spans="1:16">
      <c r="A447" s="193">
        <v>42507</v>
      </c>
      <c r="B447" s="7">
        <f>EXP(-'Yield curve'!B440*$B$9/100)</f>
        <v>0.90964578727444645</v>
      </c>
      <c r="C447" s="7">
        <f>EXP(-'Yield curve'!C440*$C$9/100)</f>
        <v>0.82927786422589567</v>
      </c>
      <c r="D447" s="7">
        <f>EXP(-'Yield curve'!D440*$D$9/100)</f>
        <v>0.7585853210251805</v>
      </c>
      <c r="E447" s="7">
        <f>EXP(-'Yield curve'!E440*$E$9/100)</f>
        <v>0.69489119474291061</v>
      </c>
      <c r="F447" s="7">
        <f>EXP(-'Yield curve'!F440*$F$9/100)</f>
        <v>0.63794704541438874</v>
      </c>
      <c r="G447" s="7">
        <f>EXP(-'Yield curve'!G440*$G$9/100)</f>
        <v>0.58537652869618273</v>
      </c>
      <c r="H447" s="7">
        <f>EXP(-'Yield curve'!H440*$H$9/100)</f>
        <v>0.53783685946532711</v>
      </c>
      <c r="I447" s="7">
        <f>EXP(-'Yield curve'!I440*$I$9/100)</f>
        <v>0.49368053233674369</v>
      </c>
      <c r="J447" s="7">
        <f>EXP(-'Yield curve'!J440*$J$9/100)</f>
        <v>0.45348186463774409</v>
      </c>
      <c r="K447" s="60">
        <f>EXP(-'Yield curve'!K440*$K$9/100)</f>
        <v>0.41686201967850839</v>
      </c>
      <c r="L447" s="60">
        <f t="shared" si="2"/>
        <v>63.79774952909149</v>
      </c>
      <c r="M447" s="60">
        <f t="shared" si="3"/>
        <v>8.1958413772389243</v>
      </c>
      <c r="N447" s="60">
        <f>M447*(Bonds!AE437/100)*(1/(1+(Bonds!K437/100)))</f>
        <v>7.536405864127586E-4</v>
      </c>
      <c r="O447" s="60">
        <f>-M447*Bonds!$AS$8</f>
        <v>-1.2832848455375427</v>
      </c>
      <c r="P447" s="60">
        <f t="shared" si="4"/>
        <v>-4.0581029986760013</v>
      </c>
    </row>
    <row r="448" spans="1:16">
      <c r="A448" s="193">
        <v>42506</v>
      </c>
      <c r="B448" s="7">
        <f>EXP(-'Yield curve'!B441*$B$9/100)</f>
        <v>0.90973675640155438</v>
      </c>
      <c r="C448" s="7">
        <f>EXP(-'Yield curve'!C441*$C$9/100)</f>
        <v>0.82944373638540392</v>
      </c>
      <c r="D448" s="7">
        <f>EXP(-'Yield curve'!D441*$D$9/100)</f>
        <v>0.75904060879046653</v>
      </c>
      <c r="E448" s="7">
        <f>EXP(-'Yield curve'!E441*$E$9/100)</f>
        <v>0.69544733012319648</v>
      </c>
      <c r="F448" s="7">
        <f>EXP(-'Yield curve'!F441*$F$9/100)</f>
        <v>0.6385853115396769</v>
      </c>
      <c r="G448" s="7">
        <f>EXP(-'Yield curve'!G441*$G$9/100)</f>
        <v>0.58590360472064273</v>
      </c>
      <c r="H448" s="7">
        <f>EXP(-'Yield curve'!H441*$H$9/100)</f>
        <v>0.53821347706773515</v>
      </c>
      <c r="I448" s="7">
        <f>EXP(-'Yield curve'!I441*$I$9/100)</f>
        <v>0.49407563478251931</v>
      </c>
      <c r="J448" s="7">
        <f>EXP(-'Yield curve'!J441*$J$9/100)</f>
        <v>0.45389018203118364</v>
      </c>
      <c r="K448" s="60">
        <f>EXP(-'Yield curve'!K441*$K$9/100)</f>
        <v>0.41727909019869108</v>
      </c>
      <c r="L448" s="60">
        <f t="shared" si="2"/>
        <v>63.853564082012852</v>
      </c>
      <c r="M448" s="60">
        <f t="shared" si="3"/>
        <v>8.1965250811479056</v>
      </c>
      <c r="N448" s="60">
        <f>M448*(Bonds!AE438/100)*(1/(1+(Bonds!K438/100)))</f>
        <v>0</v>
      </c>
      <c r="O448" s="60">
        <f>-M448*Bonds!$AS$8</f>
        <v>-1.2833918982274188</v>
      </c>
      <c r="P448" s="60">
        <f t="shared" si="4"/>
        <v>-4.0584415290056572</v>
      </c>
    </row>
    <row r="449" spans="1:16">
      <c r="A449" s="193">
        <v>42503</v>
      </c>
      <c r="B449" s="7">
        <f>EXP(-'Yield curve'!B442*$B$9/100)</f>
        <v>0.90946387630869452</v>
      </c>
      <c r="C449" s="7">
        <f>EXP(-'Yield curve'!C442*$C$9/100)</f>
        <v>0.82911202523750216</v>
      </c>
      <c r="D449" s="7">
        <f>EXP(-'Yield curve'!D442*$D$9/100)</f>
        <v>0.75881293076124146</v>
      </c>
      <c r="E449" s="7">
        <f>EXP(-'Yield curve'!E442*$E$9/100)</f>
        <v>0.69544733012319648</v>
      </c>
      <c r="F449" s="7">
        <f>EXP(-'Yield curve'!F442*$F$9/100)</f>
        <v>0.63890468403191614</v>
      </c>
      <c r="G449" s="7">
        <f>EXP(-'Yield curve'!G442*$G$9/100)</f>
        <v>0.58643115532705448</v>
      </c>
      <c r="H449" s="7">
        <f>EXP(-'Yield curve'!H442*$H$9/100)</f>
        <v>0.5389675036310666</v>
      </c>
      <c r="I449" s="7">
        <f>EXP(-'Yield curve'!I442*$I$9/100)</f>
        <v>0.49460292996705696</v>
      </c>
      <c r="J449" s="7">
        <f>EXP(-'Yield curve'!J442*$J$9/100)</f>
        <v>0.45416259785697771</v>
      </c>
      <c r="K449" s="60">
        <f>EXP(-'Yield curve'!K442*$K$9/100)</f>
        <v>0.41727909019869108</v>
      </c>
      <c r="L449" s="60">
        <f t="shared" si="2"/>
        <v>63.859053451921</v>
      </c>
      <c r="M449" s="60">
        <f t="shared" si="3"/>
        <v>8.1966476191375559</v>
      </c>
      <c r="N449" s="60">
        <f>M449*(Bonds!AE439/100)*(1/(1+(Bonds!K439/100)))</f>
        <v>-2.2613521112205392E-3</v>
      </c>
      <c r="O449" s="60">
        <f>-M449*Bonds!$AS$8</f>
        <v>-1.2834110849268536</v>
      </c>
      <c r="P449" s="60">
        <f t="shared" si="4"/>
        <v>-4.0585022026766522</v>
      </c>
    </row>
    <row r="450" spans="1:16">
      <c r="A450" s="193">
        <v>42502</v>
      </c>
      <c r="B450" s="7">
        <f>EXP(-'Yield curve'!B443*$B$9/100)</f>
        <v>0.90955482724379633</v>
      </c>
      <c r="C450" s="7">
        <f>EXP(-'Yield curve'!C443*$C$9/100)</f>
        <v>0.82927786422589567</v>
      </c>
      <c r="D450" s="7">
        <f>EXP(-'Yield curve'!D443*$D$9/100)</f>
        <v>0.75881293076124146</v>
      </c>
      <c r="E450" s="7">
        <f>EXP(-'Yield curve'!E443*$E$9/100)</f>
        <v>0.69516920681951633</v>
      </c>
      <c r="F450" s="7">
        <f>EXP(-'Yield curve'!F443*$F$9/100)</f>
        <v>0.63826609869376871</v>
      </c>
      <c r="G450" s="7">
        <f>EXP(-'Yield curve'!G443*$G$9/100)</f>
        <v>0.58555216799936982</v>
      </c>
      <c r="H450" s="7">
        <f>EXP(-'Yield curve'!H443*$H$9/100)</f>
        <v>0.53783685946532711</v>
      </c>
      <c r="I450" s="7">
        <f>EXP(-'Yield curve'!I443*$I$9/100)</f>
        <v>0.49341730625269259</v>
      </c>
      <c r="J450" s="7">
        <f>EXP(-'Yield curve'!J443*$J$9/100)</f>
        <v>0.45293801277655776</v>
      </c>
      <c r="K450" s="60">
        <f>EXP(-'Yield curve'!K443*$K$9/100)</f>
        <v>0.41602912880765258</v>
      </c>
      <c r="L450" s="60">
        <f t="shared" si="2"/>
        <v>63.711903291425628</v>
      </c>
      <c r="M450" s="60">
        <f t="shared" si="3"/>
        <v>8.1932088079550134</v>
      </c>
      <c r="N450" s="60">
        <f>M450*(Bonds!AE440/100)*(1/(1+(Bonds!K440/100)))</f>
        <v>-1.5065199610103594E-3</v>
      </c>
      <c r="O450" s="60">
        <f>-M450*Bonds!$AS$8</f>
        <v>-1.2828726442623628</v>
      </c>
      <c r="P450" s="60">
        <f t="shared" si="4"/>
        <v>-4.0567995037920062</v>
      </c>
    </row>
    <row r="451" spans="1:16">
      <c r="A451" s="193">
        <v>42501</v>
      </c>
      <c r="B451" s="7">
        <f>EXP(-'Yield curve'!B444*$B$9/100)</f>
        <v>0.90919107806758404</v>
      </c>
      <c r="C451" s="7">
        <f>EXP(-'Yield curve'!C444*$C$9/100)</f>
        <v>0.82911202523750216</v>
      </c>
      <c r="D451" s="7">
        <f>EXP(-'Yield curve'!D444*$D$9/100)</f>
        <v>0.75881293076124146</v>
      </c>
      <c r="E451" s="7">
        <f>EXP(-'Yield curve'!E444*$E$9/100)</f>
        <v>0.69530825456519119</v>
      </c>
      <c r="F451" s="7">
        <f>EXP(-'Yield curve'!F444*$F$9/100)</f>
        <v>0.6385853115396769</v>
      </c>
      <c r="G451" s="7">
        <f>EXP(-'Yield curve'!G444*$G$9/100)</f>
        <v>0.58572786000225241</v>
      </c>
      <c r="H451" s="7">
        <f>EXP(-'Yield curve'!H444*$H$9/100)</f>
        <v>0.53783685946532711</v>
      </c>
      <c r="I451" s="7">
        <f>EXP(-'Yield curve'!I444*$I$9/100)</f>
        <v>0.49315422051845642</v>
      </c>
      <c r="J451" s="7">
        <f>EXP(-'Yield curve'!J444*$J$9/100)</f>
        <v>0.45239481314618807</v>
      </c>
      <c r="K451" s="60">
        <f>EXP(-'Yield curve'!K444*$K$9/100)</f>
        <v>0.41519790205386659</v>
      </c>
      <c r="L451" s="60">
        <f t="shared" si="2"/>
        <v>63.623414599137163</v>
      </c>
      <c r="M451" s="60">
        <f t="shared" si="3"/>
        <v>8.1908354346190322</v>
      </c>
      <c r="N451" s="60">
        <f>M451*(Bonds!AE441/100)*(1/(1+(Bonds!K441/100)))</f>
        <v>-9.7877434185171461E-3</v>
      </c>
      <c r="O451" s="60">
        <f>-M451*Bonds!$AS$8</f>
        <v>-1.2825010272562887</v>
      </c>
      <c r="P451" s="60">
        <f t="shared" si="4"/>
        <v>-4.0556243476355593</v>
      </c>
    </row>
    <row r="452" spans="1:16">
      <c r="A452" s="193">
        <v>42500</v>
      </c>
      <c r="B452" s="7">
        <f>EXP(-'Yield curve'!B445*$B$9/100)</f>
        <v>0.90882747436194622</v>
      </c>
      <c r="C452" s="7">
        <f>EXP(-'Yield curve'!C445*$C$9/100)</f>
        <v>0.82828332763012646</v>
      </c>
      <c r="D452" s="7">
        <f>EXP(-'Yield curve'!D445*$D$9/100)</f>
        <v>0.75699396336139857</v>
      </c>
      <c r="E452" s="7">
        <f>EXP(-'Yield curve'!E445*$E$9/100)</f>
        <v>0.69253257660375633</v>
      </c>
      <c r="F452" s="7">
        <f>EXP(-'Yield curve'!F445*$F$9/100)</f>
        <v>0.63476527125141757</v>
      </c>
      <c r="G452" s="7">
        <f>EXP(-'Yield curve'!G445*$G$9/100)</f>
        <v>0.58135133354141211</v>
      </c>
      <c r="H452" s="7">
        <f>EXP(-'Yield curve'!H445*$H$9/100)</f>
        <v>0.53296474578304509</v>
      </c>
      <c r="I452" s="7">
        <f>EXP(-'Yield curve'!I445*$I$9/100)</f>
        <v>0.48805199418995637</v>
      </c>
      <c r="J452" s="7">
        <f>EXP(-'Yield curve'!J445*$J$9/100)</f>
        <v>0.44713263758752653</v>
      </c>
      <c r="K452" s="60">
        <f>EXP(-'Yield curve'!K445*$K$9/100)</f>
        <v>0.40983526201107895</v>
      </c>
      <c r="L452" s="60">
        <f t="shared" si="2"/>
        <v>62.96611125323372</v>
      </c>
      <c r="M452" s="60">
        <f t="shared" si="3"/>
        <v>8.1778404052342815</v>
      </c>
      <c r="N452" s="60">
        <f>M452*(Bonds!AE442/100)*(1/(1+(Bonds!K442/100)))</f>
        <v>2.2524349261570258E-3</v>
      </c>
      <c r="O452" s="60">
        <f>-M452*Bonds!$AS$8</f>
        <v>-1.280466297262236</v>
      </c>
      <c r="P452" s="60">
        <f t="shared" si="4"/>
        <v>-4.0491899664308928</v>
      </c>
    </row>
    <row r="453" spans="1:16">
      <c r="A453" s="193">
        <v>42496</v>
      </c>
      <c r="B453" s="7">
        <f>EXP(-'Yield curve'!B446*$B$9/100)</f>
        <v>0.90928200172149776</v>
      </c>
      <c r="C453" s="7">
        <f>EXP(-'Yield curve'!C446*$C$9/100)</f>
        <v>0.82911202523750216</v>
      </c>
      <c r="D453" s="7">
        <f>EXP(-'Yield curve'!D446*$D$9/100)</f>
        <v>0.75744829602558461</v>
      </c>
      <c r="E453" s="7">
        <f>EXP(-'Yield curve'!E446*$E$9/100)</f>
        <v>0.69294822083051721</v>
      </c>
      <c r="F453" s="7">
        <f>EXP(-'Yield curve'!F446*$F$9/100)</f>
        <v>0.63508273324592823</v>
      </c>
      <c r="G453" s="7">
        <f>EXP(-'Yield curve'!G446*$G$9/100)</f>
        <v>0.58187478525953951</v>
      </c>
      <c r="H453" s="7">
        <f>EXP(-'Yield curve'!H446*$H$9/100)</f>
        <v>0.53371141897642005</v>
      </c>
      <c r="I453" s="7">
        <f>EXP(-'Yield curve'!I446*$I$9/100)</f>
        <v>0.48896387540346031</v>
      </c>
      <c r="J453" s="7">
        <f>EXP(-'Yield curve'!J446*$J$9/100)</f>
        <v>0.44820704469054479</v>
      </c>
      <c r="K453" s="60">
        <f>EXP(-'Yield curve'!K446*$K$9/100)</f>
        <v>0.41106661390143395</v>
      </c>
      <c r="L453" s="60">
        <f t="shared" si="2"/>
        <v>63.113600943666896</v>
      </c>
      <c r="M453" s="60">
        <f t="shared" si="3"/>
        <v>8.1807003491630503</v>
      </c>
      <c r="N453" s="60">
        <f>M453*(Bonds!AE443/100)*(1/(1+(Bonds!K443/100)))</f>
        <v>-2.2538434243262583E-3</v>
      </c>
      <c r="O453" s="60">
        <f>-M453*Bonds!$AS$8</f>
        <v>-1.2809141003045288</v>
      </c>
      <c r="P453" s="60">
        <f t="shared" si="4"/>
        <v>-4.0506060439876901</v>
      </c>
    </row>
    <row r="454" spans="1:16">
      <c r="A454" s="193">
        <v>42495</v>
      </c>
      <c r="B454" s="7">
        <f>EXP(-'Yield curve'!B447*$B$9/100)</f>
        <v>0.90873659615849589</v>
      </c>
      <c r="C454" s="7">
        <f>EXP(-'Yield curve'!C447*$C$9/100)</f>
        <v>0.82828332763012646</v>
      </c>
      <c r="D454" s="7">
        <f>EXP(-'Yield curve'!D447*$D$9/100)</f>
        <v>0.75676689923371221</v>
      </c>
      <c r="E454" s="7">
        <f>EXP(-'Yield curve'!E447*$E$9/100)</f>
        <v>0.69253257660375633</v>
      </c>
      <c r="F454" s="7">
        <f>EXP(-'Yield curve'!F447*$F$9/100)</f>
        <v>0.63508273324592823</v>
      </c>
      <c r="G454" s="7">
        <f>EXP(-'Yield curve'!G447*$G$9/100)</f>
        <v>0.58187478525953951</v>
      </c>
      <c r="H454" s="7">
        <f>EXP(-'Yield curve'!H447*$H$9/100)</f>
        <v>0.53371141897642005</v>
      </c>
      <c r="I454" s="7">
        <f>EXP(-'Yield curve'!I447*$I$9/100)</f>
        <v>0.48857286072986111</v>
      </c>
      <c r="J454" s="7">
        <f>EXP(-'Yield curve'!J447*$J$9/100)</f>
        <v>0.44740099767005298</v>
      </c>
      <c r="K454" s="60">
        <f>EXP(-'Yield curve'!K447*$K$9/100)</f>
        <v>0.40983526201107895</v>
      </c>
      <c r="L454" s="60">
        <f t="shared" si="2"/>
        <v>62.973317302424306</v>
      </c>
      <c r="M454" s="60">
        <f t="shared" si="3"/>
        <v>8.1777808086065793</v>
      </c>
      <c r="N454" s="60">
        <f>M454*(Bonds!AE444/100)*(1/(1+(Bonds!K444/100)))</f>
        <v>-2.2524185113679046E-3</v>
      </c>
      <c r="O454" s="60">
        <f>-M454*Bonds!$AS$8</f>
        <v>-1.2804569657676823</v>
      </c>
      <c r="P454" s="60">
        <f t="shared" si="4"/>
        <v>-4.0491604576541294</v>
      </c>
    </row>
    <row r="455" spans="1:16">
      <c r="A455" s="193">
        <v>42494</v>
      </c>
      <c r="B455" s="7">
        <f>EXP(-'Yield curve'!B448*$B$9/100)</f>
        <v>0.90791910114988805</v>
      </c>
      <c r="C455" s="7">
        <f>EXP(-'Yield curve'!C448*$C$9/100)</f>
        <v>0.82828332763012646</v>
      </c>
      <c r="D455" s="7">
        <f>EXP(-'Yield curve'!D448*$D$9/100)</f>
        <v>0.75676689923371221</v>
      </c>
      <c r="E455" s="7">
        <f>EXP(-'Yield curve'!E448*$E$9/100)</f>
        <v>0.69197877209381364</v>
      </c>
      <c r="F455" s="7">
        <f>EXP(-'Yield curve'!F448*$F$9/100)</f>
        <v>0.6338138370985491</v>
      </c>
      <c r="G455" s="7">
        <f>EXP(-'Yield curve'!G448*$G$9/100)</f>
        <v>0.58047996023446269</v>
      </c>
      <c r="H455" s="7">
        <f>EXP(-'Yield curve'!H448*$H$9/100)</f>
        <v>0.53221911720074244</v>
      </c>
      <c r="I455" s="7">
        <f>EXP(-'Yield curve'!I448*$I$9/100)</f>
        <v>0.48714181356700603</v>
      </c>
      <c r="J455" s="7">
        <f>EXP(-'Yield curve'!J448*$J$9/100)</f>
        <v>0.44606080596973696</v>
      </c>
      <c r="K455" s="60">
        <f>EXP(-'Yield curve'!K448*$K$9/100)</f>
        <v>0.40860759864084845</v>
      </c>
      <c r="L455" s="60">
        <f t="shared" si="2"/>
        <v>62.817209178950947</v>
      </c>
      <c r="M455" s="60">
        <f t="shared" si="3"/>
        <v>8.1749953962861888</v>
      </c>
      <c r="N455" s="60">
        <f>M455*(Bonds!AE445/100)*(1/(1+(Bonds!K445/100)))</f>
        <v>9.7544690364130011E-3</v>
      </c>
      <c r="O455" s="60">
        <f>-M455*Bonds!$AS$8</f>
        <v>-1.2800208327027773</v>
      </c>
      <c r="P455" s="60">
        <f t="shared" si="4"/>
        <v>-4.0477812838061196</v>
      </c>
    </row>
    <row r="456" spans="1:16">
      <c r="A456" s="193">
        <v>42489</v>
      </c>
      <c r="B456" s="7">
        <f>EXP(-'Yield curve'!B449*$B$9/100)</f>
        <v>0.90846401606870619</v>
      </c>
      <c r="C456" s="7">
        <f>EXP(-'Yield curve'!C449*$C$9/100)</f>
        <v>0.82878044674752616</v>
      </c>
      <c r="D456" s="7">
        <f>EXP(-'Yield curve'!D449*$D$9/100)</f>
        <v>0.75790290137116545</v>
      </c>
      <c r="E456" s="7">
        <f>EXP(-'Yield curve'!E449*$E$9/100)</f>
        <v>0.69447438508146753</v>
      </c>
      <c r="F456" s="7">
        <f>EXP(-'Yield curve'!F449*$F$9/100)</f>
        <v>0.63794704541438874</v>
      </c>
      <c r="G456" s="7">
        <f>EXP(-'Yield curve'!G449*$G$9/100)</f>
        <v>0.58537652869618273</v>
      </c>
      <c r="H456" s="7">
        <f>EXP(-'Yield curve'!H449*$H$9/100)</f>
        <v>0.53783685946532711</v>
      </c>
      <c r="I456" s="7">
        <f>EXP(-'Yield curve'!I449*$I$9/100)</f>
        <v>0.49275985490931817</v>
      </c>
      <c r="J456" s="7">
        <f>EXP(-'Yield curve'!J449*$J$9/100)</f>
        <v>0.45158123492259222</v>
      </c>
      <c r="K456" s="60">
        <f>EXP(-'Yield curve'!K449*$K$9/100)</f>
        <v>0.41395417487127412</v>
      </c>
      <c r="L456" s="60">
        <f t="shared" si="2"/>
        <v>63.477188553545233</v>
      </c>
      <c r="M456" s="60">
        <f t="shared" si="3"/>
        <v>8.1881438067178784</v>
      </c>
      <c r="N456" s="60">
        <f>M456*(Bonds!AE446/100)*(1/(1+(Bonds!K446/100)))</f>
        <v>-1.3544071725870389E-2</v>
      </c>
      <c r="O456" s="60">
        <f>-M456*Bonds!$AS$8</f>
        <v>-1.2820795787269201</v>
      </c>
      <c r="P456" s="60">
        <f t="shared" si="4"/>
        <v>-4.054291610366227</v>
      </c>
    </row>
    <row r="457" spans="1:16">
      <c r="A457" s="193">
        <v>42488</v>
      </c>
      <c r="B457" s="7">
        <f>EXP(-'Yield curve'!B450*$B$9/100)</f>
        <v>0.90810070312971058</v>
      </c>
      <c r="C457" s="7">
        <f>EXP(-'Yield curve'!C450*$C$9/100)</f>
        <v>0.82828332763012646</v>
      </c>
      <c r="D457" s="7">
        <f>EXP(-'Yield curve'!D450*$D$9/100)</f>
        <v>0.75676689923371221</v>
      </c>
      <c r="E457" s="7">
        <f>EXP(-'Yield curve'!E450*$E$9/100)</f>
        <v>0.69197877209381364</v>
      </c>
      <c r="F457" s="7">
        <f>EXP(-'Yield curve'!F450*$F$9/100)</f>
        <v>0.6338138370985491</v>
      </c>
      <c r="G457" s="7">
        <f>EXP(-'Yield curve'!G450*$G$9/100)</f>
        <v>0.58013177672382077</v>
      </c>
      <c r="H457" s="7">
        <f>EXP(-'Yield curve'!H450*$H$9/100)</f>
        <v>0.53147453176807991</v>
      </c>
      <c r="I457" s="7">
        <f>EXP(-'Yield curve'!I450*$I$9/100)</f>
        <v>0.48597407506116663</v>
      </c>
      <c r="J457" s="7">
        <f>EXP(-'Yield curve'!J450*$J$9/100)</f>
        <v>0.44445787407681919</v>
      </c>
      <c r="K457" s="60">
        <f>EXP(-'Yield curve'!K450*$K$9/100)</f>
        <v>0.40656965974059911</v>
      </c>
      <c r="L457" s="60">
        <f t="shared" si="2"/>
        <v>62.593396072007302</v>
      </c>
      <c r="M457" s="60">
        <f t="shared" si="3"/>
        <v>8.168801399956223</v>
      </c>
      <c r="N457" s="60">
        <f>M457*(Bonds!AE447/100)*(1/(1+(Bonds!K447/100)))</f>
        <v>-1.2740332458647313E-2</v>
      </c>
      <c r="O457" s="60">
        <f>-M457*Bonds!$AS$8</f>
        <v>-1.2790509918703723</v>
      </c>
      <c r="P457" s="60">
        <f t="shared" si="4"/>
        <v>-4.0447143778078862</v>
      </c>
    </row>
    <row r="458" spans="1:16">
      <c r="A458" s="193">
        <v>42487</v>
      </c>
      <c r="B458" s="7">
        <f>EXP(-'Yield curve'!B451*$B$9/100)</f>
        <v>0.90791910114988805</v>
      </c>
      <c r="C458" s="7">
        <f>EXP(-'Yield curve'!C451*$C$9/100)</f>
        <v>0.82745545830614742</v>
      </c>
      <c r="D458" s="7">
        <f>EXP(-'Yield curve'!D451*$D$9/100)</f>
        <v>0.75495283642167577</v>
      </c>
      <c r="E458" s="7">
        <f>EXP(-'Yield curve'!E451*$E$9/100)</f>
        <v>0.68894075403765853</v>
      </c>
      <c r="F458" s="7">
        <f>EXP(-'Yield curve'!F451*$F$9/100)</f>
        <v>0.62939263250816291</v>
      </c>
      <c r="G458" s="7">
        <f>EXP(-'Yield curve'!G451*$G$9/100)</f>
        <v>0.57476156140728218</v>
      </c>
      <c r="H458" s="7">
        <f>EXP(-'Yield curve'!H451*$H$9/100)</f>
        <v>0.52518746706743624</v>
      </c>
      <c r="I458" s="7">
        <f>EXP(-'Yield curve'!I451*$I$9/100)</f>
        <v>0.47940956747256902</v>
      </c>
      <c r="J458" s="7">
        <f>EXP(-'Yield curve'!J451*$J$9/100)</f>
        <v>0.437709425877012</v>
      </c>
      <c r="K458" s="60">
        <f>EXP(-'Yield curve'!K451*$K$9/100)</f>
        <v>0.39971639333813408</v>
      </c>
      <c r="L458" s="60">
        <f t="shared" si="2"/>
        <v>61.760697525364293</v>
      </c>
      <c r="M458" s="60">
        <f t="shared" si="3"/>
        <v>8.1509979531125385</v>
      </c>
      <c r="N458" s="60">
        <f>M458*(Bonds!AE448/100)*(1/(1+(Bonds!K448/100)))</f>
        <v>-3.7331675153946388E-3</v>
      </c>
      <c r="O458" s="60">
        <f>-M458*Bonds!$AS$8</f>
        <v>-1.2762633716028202</v>
      </c>
      <c r="P458" s="60">
        <f t="shared" si="4"/>
        <v>-4.0358991485107731</v>
      </c>
    </row>
    <row r="459" spans="1:16">
      <c r="A459" s="193">
        <v>42486</v>
      </c>
      <c r="B459" s="7">
        <f>EXP(-'Yield curve'!B452*$B$9/100)</f>
        <v>0.90764676627181728</v>
      </c>
      <c r="C459" s="7">
        <f>EXP(-'Yield curve'!C452*$C$9/100)</f>
        <v>0.82745545830614742</v>
      </c>
      <c r="D459" s="7">
        <f>EXP(-'Yield curve'!D452*$D$9/100)</f>
        <v>0.75495283642167577</v>
      </c>
      <c r="E459" s="7">
        <f>EXP(-'Yield curve'!E452*$E$9/100)</f>
        <v>0.68866523284395575</v>
      </c>
      <c r="F459" s="7">
        <f>EXP(-'Yield curve'!F452*$F$9/100)</f>
        <v>0.62876355446709842</v>
      </c>
      <c r="G459" s="7">
        <f>EXP(-'Yield curve'!G452*$G$9/100)</f>
        <v>0.57372792115206173</v>
      </c>
      <c r="H459" s="7">
        <f>EXP(-'Yield curve'!H452*$H$9/100)</f>
        <v>0.52371899897437657</v>
      </c>
      <c r="I459" s="7">
        <f>EXP(-'Yield curve'!I452*$I$9/100)</f>
        <v>0.47775049169820627</v>
      </c>
      <c r="J459" s="7">
        <f>EXP(-'Yield curve'!J452*$J$9/100)</f>
        <v>0.4358749014862992</v>
      </c>
      <c r="K459" s="60">
        <f>EXP(-'Yield curve'!K452*$K$9/100)</f>
        <v>0.39772279950933415</v>
      </c>
      <c r="L459" s="60">
        <f t="shared" si="2"/>
        <v>61.529256314891825</v>
      </c>
      <c r="M459" s="60">
        <f t="shared" si="3"/>
        <v>8.1452342288396693</v>
      </c>
      <c r="N459" s="60">
        <f>M459*(Bonds!AE449/100)*(1/(1+(Bonds!K449/100)))</f>
        <v>7.457639835963646E-4</v>
      </c>
      <c r="O459" s="60">
        <f>-M459*Bonds!$AS$8</f>
        <v>-1.2753609017192802</v>
      </c>
      <c r="P459" s="60">
        <f t="shared" si="4"/>
        <v>-4.0330452881590801</v>
      </c>
    </row>
    <row r="460" spans="1:16">
      <c r="A460" s="193">
        <v>42485</v>
      </c>
      <c r="B460" s="7">
        <f>EXP(-'Yield curve'!B453*$B$9/100)</f>
        <v>0.90791910114988805</v>
      </c>
      <c r="C460" s="7">
        <f>EXP(-'Yield curve'!C453*$C$9/100)</f>
        <v>0.82745545830614742</v>
      </c>
      <c r="D460" s="7">
        <f>EXP(-'Yield curve'!D453*$D$9/100)</f>
        <v>0.75472638454022989</v>
      </c>
      <c r="E460" s="7">
        <f>EXP(-'Yield curve'!E453*$E$9/100)</f>
        <v>0.68852751356977349</v>
      </c>
      <c r="F460" s="7">
        <f>EXP(-'Yield curve'!F453*$F$9/100)</f>
        <v>0.62876355446709842</v>
      </c>
      <c r="G460" s="7">
        <f>EXP(-'Yield curve'!G453*$G$9/100)</f>
        <v>0.57390006534874582</v>
      </c>
      <c r="H460" s="7">
        <f>EXP(-'Yield curve'!H453*$H$9/100)</f>
        <v>0.52408573061475794</v>
      </c>
      <c r="I460" s="7">
        <f>EXP(-'Yield curve'!I453*$I$9/100)</f>
        <v>0.47813284501249836</v>
      </c>
      <c r="J460" s="7">
        <f>EXP(-'Yield curve'!J453*$J$9/100)</f>
        <v>0.43626736547994266</v>
      </c>
      <c r="K460" s="60">
        <f>EXP(-'Yield curve'!K453*$K$9/100)</f>
        <v>0.39812072123654696</v>
      </c>
      <c r="L460" s="60">
        <f t="shared" si="2"/>
        <v>61.574717712694394</v>
      </c>
      <c r="M460" s="60">
        <f t="shared" si="3"/>
        <v>8.1464339269679922</v>
      </c>
      <c r="N460" s="60">
        <f>M460*(Bonds!AE450/100)*(1/(1+(Bonds!K450/100)))</f>
        <v>2.9837684926172251E-3</v>
      </c>
      <c r="O460" s="60">
        <f>-M460*Bonds!$AS$8</f>
        <v>-1.2755487475250289</v>
      </c>
      <c r="P460" s="60">
        <f t="shared" si="4"/>
        <v>-4.0336393087541556</v>
      </c>
    </row>
    <row r="461" spans="1:16">
      <c r="A461" s="193">
        <v>42482</v>
      </c>
      <c r="B461" s="7">
        <f>EXP(-'Yield curve'!B454*$B$9/100)</f>
        <v>0.908373174209268</v>
      </c>
      <c r="C461" s="7">
        <f>EXP(-'Yield curve'!C454*$C$9/100)</f>
        <v>0.8281176875291627</v>
      </c>
      <c r="D461" s="7">
        <f>EXP(-'Yield curve'!D454*$D$9/100)</f>
        <v>0.75540594404222183</v>
      </c>
      <c r="E461" s="7">
        <f>EXP(-'Yield curve'!E454*$E$9/100)</f>
        <v>0.68921638546188335</v>
      </c>
      <c r="F461" s="7">
        <f>EXP(-'Yield curve'!F454*$F$9/100)</f>
        <v>0.62939263250816291</v>
      </c>
      <c r="G461" s="7">
        <f>EXP(-'Yield curve'!G454*$G$9/100)</f>
        <v>0.57476156140728218</v>
      </c>
      <c r="H461" s="7">
        <f>EXP(-'Yield curve'!H454*$H$9/100)</f>
        <v>0.52518746706743624</v>
      </c>
      <c r="I461" s="7">
        <f>EXP(-'Yield curve'!I454*$I$9/100)</f>
        <v>0.47940956747256902</v>
      </c>
      <c r="J461" s="7">
        <f>EXP(-'Yield curve'!J454*$J$9/100)</f>
        <v>0.437709425877012</v>
      </c>
      <c r="K461" s="60">
        <f>EXP(-'Yield curve'!K454*$K$9/100)</f>
        <v>0.39971639333813408</v>
      </c>
      <c r="L461" s="60">
        <f t="shared" si="2"/>
        <v>61.767155170009374</v>
      </c>
      <c r="M461" s="60">
        <f t="shared" si="3"/>
        <v>8.1503860596562827</v>
      </c>
      <c r="N461" s="60">
        <f>M461*(Bonds!AE451/100)*(1/(1+(Bonds!K451/100)))</f>
        <v>2.9863098139254773E-3</v>
      </c>
      <c r="O461" s="60">
        <f>-M461*Bonds!$AS$8</f>
        <v>-1.2761675628184193</v>
      </c>
      <c r="P461" s="60">
        <f t="shared" si="4"/>
        <v>-4.0355961745322144</v>
      </c>
    </row>
    <row r="462" spans="1:16">
      <c r="A462" s="193">
        <v>42481</v>
      </c>
      <c r="B462" s="7">
        <f>EXP(-'Yield curve'!B455*$B$9/100)</f>
        <v>0.90864572704241153</v>
      </c>
      <c r="C462" s="7">
        <f>EXP(-'Yield curve'!C455*$C$9/100)</f>
        <v>0.8281176875291627</v>
      </c>
      <c r="D462" s="7">
        <f>EXP(-'Yield curve'!D455*$D$9/100)</f>
        <v>0.75517935624887755</v>
      </c>
      <c r="E462" s="7">
        <f>EXP(-'Yield curve'!E455*$E$9/100)</f>
        <v>0.68949212716073127</v>
      </c>
      <c r="F462" s="7">
        <f>EXP(-'Yield curve'!F455*$F$9/100)</f>
        <v>0.63033742987780284</v>
      </c>
      <c r="G462" s="7">
        <f>EXP(-'Yield curve'!G455*$G$9/100)</f>
        <v>0.5759698289230909</v>
      </c>
      <c r="H462" s="7">
        <f>EXP(-'Yield curve'!H455*$H$9/100)</f>
        <v>0.52666005263292759</v>
      </c>
      <c r="I462" s="7">
        <f>EXP(-'Yield curve'!I455*$I$9/100)</f>
        <v>0.48094613528577801</v>
      </c>
      <c r="J462" s="7">
        <f>EXP(-'Yield curve'!J455*$J$9/100)</f>
        <v>0.43928801957394292</v>
      </c>
      <c r="K462" s="60">
        <f>EXP(-'Yield curve'!K455*$K$9/100)</f>
        <v>0.40131846091054185</v>
      </c>
      <c r="L462" s="60">
        <f t="shared" si="2"/>
        <v>61.957687979202618</v>
      </c>
      <c r="M462" s="60">
        <f t="shared" si="3"/>
        <v>8.154879362421676</v>
      </c>
      <c r="N462" s="60">
        <f>M462*(Bonds!AE452/100)*(1/(1+(Bonds!K452/100)))</f>
        <v>3.7363141951900448E-3</v>
      </c>
      <c r="O462" s="60">
        <f>-M462*Bonds!$AS$8</f>
        <v>-1.2768711132020631</v>
      </c>
      <c r="P462" s="60">
        <f t="shared" si="4"/>
        <v>-4.0378209961932141</v>
      </c>
    </row>
    <row r="463" spans="1:16">
      <c r="A463" s="193">
        <v>42480</v>
      </c>
      <c r="B463" s="7">
        <f>EXP(-'Yield curve'!B456*$B$9/100)</f>
        <v>0.90882747436194622</v>
      </c>
      <c r="C463" s="7">
        <f>EXP(-'Yield curve'!C456*$C$9/100)</f>
        <v>0.82927786422589567</v>
      </c>
      <c r="D463" s="7">
        <f>EXP(-'Yield curve'!D456*$D$9/100)</f>
        <v>0.75699396336139857</v>
      </c>
      <c r="E463" s="7">
        <f>EXP(-'Yield curve'!E456*$E$9/100)</f>
        <v>0.69142541045030848</v>
      </c>
      <c r="F463" s="7">
        <f>EXP(-'Yield curve'!F456*$F$9/100)</f>
        <v>0.6322312815245178</v>
      </c>
      <c r="G463" s="7">
        <f>EXP(-'Yield curve'!G456*$G$9/100)</f>
        <v>0.57787366896687475</v>
      </c>
      <c r="H463" s="7">
        <f>EXP(-'Yield curve'!H456*$H$9/100)</f>
        <v>0.52850659237668551</v>
      </c>
      <c r="I463" s="7">
        <f>EXP(-'Yield curve'!I456*$I$9/100)</f>
        <v>0.48287377253122976</v>
      </c>
      <c r="J463" s="7">
        <f>EXP(-'Yield curve'!J456*$J$9/100)</f>
        <v>0.44126927013242306</v>
      </c>
      <c r="K463" s="60">
        <f>EXP(-'Yield curve'!K456*$K$9/100)</f>
        <v>0.40333007806711879</v>
      </c>
      <c r="L463" s="60">
        <f t="shared" si="2"/>
        <v>62.217140622706282</v>
      </c>
      <c r="M463" s="60">
        <f t="shared" si="3"/>
        <v>8.1589914438130364</v>
      </c>
      <c r="N463" s="60">
        <f>M463*(Bonds!AE453/100)*(1/(1+(Bonds!K453/100)))</f>
        <v>-5.9838587780073667E-3</v>
      </c>
      <c r="O463" s="60">
        <f>-M463*Bonds!$AS$8</f>
        <v>-1.2775149728731159</v>
      </c>
      <c r="P463" s="60">
        <f t="shared" si="4"/>
        <v>-4.039857059247268</v>
      </c>
    </row>
    <row r="464" spans="1:16">
      <c r="A464" s="193">
        <v>42479</v>
      </c>
      <c r="B464" s="7">
        <f>EXP(-'Yield curve'!B457*$B$9/100)</f>
        <v>0.90782831377921724</v>
      </c>
      <c r="C464" s="7">
        <f>EXP(-'Yield curve'!C457*$C$9/100)</f>
        <v>0.82762096594802115</v>
      </c>
      <c r="D464" s="7">
        <f>EXP(-'Yield curve'!D457*$D$9/100)</f>
        <v>0.75540594404222183</v>
      </c>
      <c r="E464" s="7">
        <f>EXP(-'Yield curve'!E457*$E$9/100)</f>
        <v>0.68949212716073127</v>
      </c>
      <c r="F464" s="7">
        <f>EXP(-'Yield curve'!F457*$F$9/100)</f>
        <v>0.63002233994191226</v>
      </c>
      <c r="G464" s="7">
        <f>EXP(-'Yield curve'!G457*$G$9/100)</f>
        <v>0.57510652182190225</v>
      </c>
      <c r="H464" s="7">
        <f>EXP(-'Yield curve'!H457*$H$9/100)</f>
        <v>0.52518746706743624</v>
      </c>
      <c r="I464" s="7">
        <f>EXP(-'Yield curve'!I457*$I$9/100)</f>
        <v>0.47953742707108382</v>
      </c>
      <c r="J464" s="7">
        <f>EXP(-'Yield curve'!J457*$J$9/100)</f>
        <v>0.4379721303359948</v>
      </c>
      <c r="K464" s="60">
        <f>EXP(-'Yield curve'!K457*$K$9/100)</f>
        <v>0.40011630965630496</v>
      </c>
      <c r="L464" s="60">
        <f t="shared" si="2"/>
        <v>61.810644379517392</v>
      </c>
      <c r="M464" s="60">
        <f t="shared" si="3"/>
        <v>8.1518106552497418</v>
      </c>
      <c r="N464" s="60">
        <f>M464*(Bonds!AE454/100)*(1/(1+(Bonds!K454/100)))</f>
        <v>-2.9871054068338469E-3</v>
      </c>
      <c r="O464" s="60">
        <f>-M464*Bonds!$AS$8</f>
        <v>-1.2763906225205242</v>
      </c>
      <c r="P464" s="60">
        <f t="shared" si="4"/>
        <v>-4.0363015512450646</v>
      </c>
    </row>
    <row r="465" spans="1:16">
      <c r="A465" s="193">
        <v>42478</v>
      </c>
      <c r="B465" s="7">
        <f>EXP(-'Yield curve'!B458*$B$9/100)</f>
        <v>0.90746525507028808</v>
      </c>
      <c r="C465" s="7">
        <f>EXP(-'Yield curve'!C458*$C$9/100)</f>
        <v>0.82712454231043631</v>
      </c>
      <c r="D465" s="7">
        <f>EXP(-'Yield curve'!D458*$D$9/100)</f>
        <v>0.75427368453308896</v>
      </c>
      <c r="E465" s="7">
        <f>EXP(-'Yield curve'!E458*$E$9/100)</f>
        <v>0.68797691182897935</v>
      </c>
      <c r="F465" s="7">
        <f>EXP(-'Yield curve'!F458*$F$9/100)</f>
        <v>0.62813510518964077</v>
      </c>
      <c r="G465" s="7">
        <f>EXP(-'Yield curve'!G458*$G$9/100)</f>
        <v>0.57338378764974507</v>
      </c>
      <c r="H465" s="7">
        <f>EXP(-'Yield curve'!H458*$H$9/100)</f>
        <v>0.52371899897437657</v>
      </c>
      <c r="I465" s="7">
        <f>EXP(-'Yield curve'!I458*$I$9/100)</f>
        <v>0.47800535991926296</v>
      </c>
      <c r="J465" s="7">
        <f>EXP(-'Yield curve'!J458*$J$9/100)</f>
        <v>0.43639826532358139</v>
      </c>
      <c r="K465" s="60">
        <f>EXP(-'Yield curve'!K458*$K$9/100)</f>
        <v>0.39851904108451414</v>
      </c>
      <c r="L465" s="60">
        <f t="shared" si="2"/>
        <v>61.604407440045115</v>
      </c>
      <c r="M465" s="60">
        <f t="shared" si="3"/>
        <v>8.148442843880952</v>
      </c>
      <c r="N465" s="60">
        <f>M465*(Bonds!AE455/100)*(1/(1+(Bonds!K455/100)))</f>
        <v>0</v>
      </c>
      <c r="O465" s="60">
        <f>-M465*Bonds!$AS$8</f>
        <v>-1.2758632988336358</v>
      </c>
      <c r="P465" s="60">
        <f t="shared" si="4"/>
        <v>-4.0346340073303395</v>
      </c>
    </row>
    <row r="466" spans="1:16">
      <c r="A466" s="193">
        <v>42475</v>
      </c>
      <c r="B466" s="7">
        <f>EXP(-'Yield curve'!B459*$B$9/100)</f>
        <v>0.90710234155580172</v>
      </c>
      <c r="C466" s="7">
        <f>EXP(-'Yield curve'!C459*$C$9/100)</f>
        <v>0.82646310728587435</v>
      </c>
      <c r="D466" s="7">
        <f>EXP(-'Yield curve'!D459*$D$9/100)</f>
        <v>0.75427368453308896</v>
      </c>
      <c r="E466" s="7">
        <f>EXP(-'Yield curve'!E459*$E$9/100)</f>
        <v>0.68838982183669184</v>
      </c>
      <c r="F466" s="7">
        <f>EXP(-'Yield curve'!F459*$F$9/100)</f>
        <v>0.62907801485287718</v>
      </c>
      <c r="G466" s="7">
        <f>EXP(-'Yield curve'!G459*$G$9/100)</f>
        <v>0.57424450871063015</v>
      </c>
      <c r="H466" s="7">
        <f>EXP(-'Yield curve'!H459*$H$9/100)</f>
        <v>0.52445271905715773</v>
      </c>
      <c r="I466" s="7">
        <f>EXP(-'Yield curve'!I459*$I$9/100)</f>
        <v>0.47851550433182766</v>
      </c>
      <c r="J466" s="7">
        <f>EXP(-'Yield curve'!J459*$J$9/100)</f>
        <v>0.43666018285017605</v>
      </c>
      <c r="K466" s="60">
        <f>EXP(-'Yield curve'!K459*$K$9/100)</f>
        <v>0.39851904108451414</v>
      </c>
      <c r="L466" s="60">
        <f t="shared" si="2"/>
        <v>61.61385034979665</v>
      </c>
      <c r="M466" s="60">
        <f t="shared" si="3"/>
        <v>8.1484107429216568</v>
      </c>
      <c r="N466" s="60">
        <f>M466*(Bonds!AE456/100)*(1/(1+(Bonds!K456/100)))</f>
        <v>0</v>
      </c>
      <c r="O466" s="60">
        <f>-M466*Bonds!$AS$8</f>
        <v>-1.2758582725437537</v>
      </c>
      <c r="P466" s="60">
        <f t="shared" si="4"/>
        <v>-4.0346181128061325</v>
      </c>
    </row>
    <row r="467" spans="1:16">
      <c r="A467" s="193">
        <v>42474</v>
      </c>
      <c r="B467" s="7">
        <f>EXP(-'Yield curve'!B460*$B$9/100)</f>
        <v>0.9075560061332727</v>
      </c>
      <c r="C467" s="7">
        <f>EXP(-'Yield curve'!C460*$C$9/100)</f>
        <v>0.82728998376249219</v>
      </c>
      <c r="D467" s="7">
        <f>EXP(-'Yield curve'!D460*$D$9/100)</f>
        <v>0.75450000058415911</v>
      </c>
      <c r="E467" s="7">
        <f>EXP(-'Yield curve'!E460*$E$9/100)</f>
        <v>0.68825215763920311</v>
      </c>
      <c r="F467" s="7">
        <f>EXP(-'Yield curve'!F460*$F$9/100)</f>
        <v>0.62844925127221163</v>
      </c>
      <c r="G467" s="7">
        <f>EXP(-'Yield curve'!G460*$G$9/100)</f>
        <v>0.57372792115206173</v>
      </c>
      <c r="H467" s="7">
        <f>EXP(-'Yield curve'!H460*$H$9/100)</f>
        <v>0.52408573061475794</v>
      </c>
      <c r="I467" s="7">
        <f>EXP(-'Yield curve'!I460*$I$9/100)</f>
        <v>0.47826036410629191</v>
      </c>
      <c r="J467" s="7">
        <f>EXP(-'Yield curve'!J460*$J$9/100)</f>
        <v>0.43652920444306442</v>
      </c>
      <c r="K467" s="60">
        <f>EXP(-'Yield curve'!K460*$K$9/100)</f>
        <v>0.39851904108451414</v>
      </c>
      <c r="L467" s="60">
        <f t="shared" si="2"/>
        <v>61.611997921223519</v>
      </c>
      <c r="M467" s="60">
        <f t="shared" si="3"/>
        <v>8.1480992234935865</v>
      </c>
      <c r="N467" s="60">
        <f>M467*(Bonds!AE457/100)*(1/(1+(Bonds!K457/100)))</f>
        <v>7.4616293255434177E-4</v>
      </c>
      <c r="O467" s="60">
        <f>-M467*Bonds!$AS$8</f>
        <v>-1.2758094955917931</v>
      </c>
      <c r="P467" s="60">
        <f t="shared" si="4"/>
        <v>-4.0344638665406158</v>
      </c>
    </row>
    <row r="468" spans="1:16">
      <c r="A468" s="193">
        <v>42473</v>
      </c>
      <c r="B468" s="7">
        <f>EXP(-'Yield curve'!B461*$B$9/100)</f>
        <v>0.9075560061332727</v>
      </c>
      <c r="C468" s="7">
        <f>EXP(-'Yield curve'!C461*$C$9/100)</f>
        <v>0.82679375865465377</v>
      </c>
      <c r="D468" s="7">
        <f>EXP(-'Yield curve'!D461*$D$9/100)</f>
        <v>0.75427368453308896</v>
      </c>
      <c r="E468" s="7">
        <f>EXP(-'Yield curve'!E461*$E$9/100)</f>
        <v>0.68825215763920311</v>
      </c>
      <c r="F468" s="7">
        <f>EXP(-'Yield curve'!F461*$F$9/100)</f>
        <v>0.62876355446709842</v>
      </c>
      <c r="G468" s="7">
        <f>EXP(-'Yield curve'!G461*$G$9/100)</f>
        <v>0.57407226119643595</v>
      </c>
      <c r="H468" s="7">
        <f>EXP(-'Yield curve'!H461*$H$9/100)</f>
        <v>0.52445271905715773</v>
      </c>
      <c r="I468" s="7">
        <f>EXP(-'Yield curve'!I461*$I$9/100)</f>
        <v>0.47864312548171312</v>
      </c>
      <c r="J468" s="7">
        <f>EXP(-'Yield curve'!J461*$J$9/100)</f>
        <v>0.4369222575744412</v>
      </c>
      <c r="K468" s="60">
        <f>EXP(-'Yield curve'!K461*$K$9/100)</f>
        <v>0.39891775945155572</v>
      </c>
      <c r="L468" s="60">
        <f t="shared" si="2"/>
        <v>61.657041439815742</v>
      </c>
      <c r="M468" s="60">
        <f t="shared" si="3"/>
        <v>8.1494717465759035</v>
      </c>
      <c r="N468" s="60">
        <f>M468*(Bonds!AE458/100)*(1/(1+(Bonds!K458/100)))</f>
        <v>2.9854278767563799E-3</v>
      </c>
      <c r="O468" s="60">
        <f>-M468*Bonds!$AS$8</f>
        <v>-1.2760244019071569</v>
      </c>
      <c r="P468" s="60">
        <f t="shared" si="4"/>
        <v>-4.0351434599807199</v>
      </c>
    </row>
    <row r="469" spans="1:16">
      <c r="A469" s="193">
        <v>42472</v>
      </c>
      <c r="B469" s="7">
        <f>EXP(-'Yield curve'!B462*$B$9/100)</f>
        <v>0.90764676627181728</v>
      </c>
      <c r="C469" s="7">
        <f>EXP(-'Yield curve'!C462*$C$9/100)</f>
        <v>0.82728998376249219</v>
      </c>
      <c r="D469" s="7">
        <f>EXP(-'Yield curve'!D462*$D$9/100)</f>
        <v>0.75540594404222183</v>
      </c>
      <c r="E469" s="7">
        <f>EXP(-'Yield curve'!E462*$E$9/100)</f>
        <v>0.68949212716073127</v>
      </c>
      <c r="F469" s="7">
        <f>EXP(-'Yield curve'!F462*$F$9/100)</f>
        <v>0.63002233994191226</v>
      </c>
      <c r="G469" s="7">
        <f>EXP(-'Yield curve'!G462*$G$9/100)</f>
        <v>0.57527907966083047</v>
      </c>
      <c r="H469" s="7">
        <f>EXP(-'Yield curve'!H462*$H$9/100)</f>
        <v>0.5255552269953413</v>
      </c>
      <c r="I469" s="7">
        <f>EXP(-'Yield curve'!I462*$I$9/100)</f>
        <v>0.47992121050564601</v>
      </c>
      <c r="J469" s="7">
        <f>EXP(-'Yield curve'!J462*$J$9/100)</f>
        <v>0.43836648268523559</v>
      </c>
      <c r="K469" s="60">
        <f>EXP(-'Yield curve'!K462*$K$9/100)</f>
        <v>0.40051662609081878</v>
      </c>
      <c r="L469" s="60">
        <f t="shared" si="2"/>
        <v>61.854897863991546</v>
      </c>
      <c r="M469" s="60">
        <f t="shared" si="3"/>
        <v>8.1532079748296535</v>
      </c>
      <c r="N469" s="60">
        <f>M469*(Bonds!AE459/100)*(1/(1+(Bonds!K459/100)))</f>
        <v>0</v>
      </c>
      <c r="O469" s="60">
        <f>-M469*Bonds!$AS$8</f>
        <v>-1.2766094114109794</v>
      </c>
      <c r="P469" s="60">
        <f t="shared" si="4"/>
        <v>-4.0369934224656445</v>
      </c>
    </row>
    <row r="470" spans="1:16">
      <c r="A470" s="193">
        <v>42471</v>
      </c>
      <c r="B470" s="7">
        <f>EXP(-'Yield curve'!B463*$B$9/100)</f>
        <v>0.90791910114988805</v>
      </c>
      <c r="C470" s="7">
        <f>EXP(-'Yield curve'!C463*$C$9/100)</f>
        <v>0.82745545830614742</v>
      </c>
      <c r="D470" s="7">
        <f>EXP(-'Yield curve'!D463*$D$9/100)</f>
        <v>0.75472638454022989</v>
      </c>
      <c r="E470" s="7">
        <f>EXP(-'Yield curve'!E463*$E$9/100)</f>
        <v>0.68880297966474746</v>
      </c>
      <c r="F470" s="7">
        <f>EXP(-'Yield curve'!F463*$F$9/100)</f>
        <v>0.62939263250816291</v>
      </c>
      <c r="G470" s="7">
        <f>EXP(-'Yield curve'!G463*$G$9/100)</f>
        <v>0.57493401574256131</v>
      </c>
      <c r="H470" s="7">
        <f>EXP(-'Yield curve'!H463*$H$9/100)</f>
        <v>0.5255552269953413</v>
      </c>
      <c r="I470" s="7">
        <f>EXP(-'Yield curve'!I463*$I$9/100)</f>
        <v>0.47992121050564601</v>
      </c>
      <c r="J470" s="7">
        <f>EXP(-'Yield curve'!J463*$J$9/100)</f>
        <v>0.43836648268523559</v>
      </c>
      <c r="K470" s="60">
        <f>EXP(-'Yield curve'!K463*$K$9/100)</f>
        <v>0.40051662609081878</v>
      </c>
      <c r="L470" s="60">
        <f t="shared" si="2"/>
        <v>61.848228022742603</v>
      </c>
      <c r="M470" s="60">
        <f t="shared" si="3"/>
        <v>8.1535546692352501</v>
      </c>
      <c r="N470" s="60">
        <f>M470*(Bonds!AE460/100)*(1/(1+(Bonds!K460/100)))</f>
        <v>-3.7350227527416756E-3</v>
      </c>
      <c r="O470" s="60">
        <f>-M470*Bonds!$AS$8</f>
        <v>-1.2766636959750963</v>
      </c>
      <c r="P470" s="60">
        <f t="shared" si="4"/>
        <v>-4.0371650853300434</v>
      </c>
    </row>
    <row r="471" spans="1:16">
      <c r="A471" s="193">
        <v>42468</v>
      </c>
      <c r="B471" s="7">
        <f>EXP(-'Yield curve'!B464*$B$9/100)</f>
        <v>0.90692093922832795</v>
      </c>
      <c r="C471" s="7">
        <f>EXP(-'Yield curve'!C464*$C$9/100)</f>
        <v>0.82629783119257749</v>
      </c>
      <c r="D471" s="7">
        <f>EXP(-'Yield curve'!D464*$D$9/100)</f>
        <v>0.75382125606448258</v>
      </c>
      <c r="E471" s="7">
        <f>EXP(-'Yield curve'!E464*$E$9/100)</f>
        <v>0.68770177609506311</v>
      </c>
      <c r="F471" s="7">
        <f>EXP(-'Yield curve'!F464*$F$9/100)</f>
        <v>0.62813510518964077</v>
      </c>
      <c r="G471" s="7">
        <f>EXP(-'Yield curve'!G464*$G$9/100)</f>
        <v>0.57355582859089094</v>
      </c>
      <c r="H471" s="7">
        <f>EXP(-'Yield curve'!H464*$H$9/100)</f>
        <v>0.52408573061475794</v>
      </c>
      <c r="I471" s="7">
        <f>EXP(-'Yield curve'!I464*$I$9/100)</f>
        <v>0.47826036410629191</v>
      </c>
      <c r="J471" s="7">
        <f>EXP(-'Yield curve'!J464*$J$9/100)</f>
        <v>0.43652920444306442</v>
      </c>
      <c r="K471" s="60">
        <f>EXP(-'Yield curve'!K464*$K$9/100)</f>
        <v>0.39851904108451414</v>
      </c>
      <c r="L471" s="60">
        <f t="shared" si="2"/>
        <v>61.600298876585057</v>
      </c>
      <c r="M471" s="60">
        <f t="shared" si="3"/>
        <v>8.149109178253676</v>
      </c>
      <c r="N471" s="60">
        <f>M471*(Bonds!AE461/100)*(1/(1+(Bonds!K461/100)))</f>
        <v>-8.2088096117940851E-3</v>
      </c>
      <c r="O471" s="60">
        <f>-M471*Bonds!$AS$8</f>
        <v>-1.2759676318439053</v>
      </c>
      <c r="P471" s="60">
        <f t="shared" si="4"/>
        <v>-4.0349639372779329</v>
      </c>
    </row>
    <row r="472" spans="1:16">
      <c r="A472" s="193">
        <v>42467</v>
      </c>
      <c r="B472" s="7">
        <f>EXP(-'Yield curve'!B465*$B$9/100)</f>
        <v>0.90692093922832795</v>
      </c>
      <c r="C472" s="7">
        <f>EXP(-'Yield curve'!C465*$C$9/100)</f>
        <v>0.82629783119257749</v>
      </c>
      <c r="D472" s="7">
        <f>EXP(-'Yield curve'!D465*$D$9/100)</f>
        <v>0.75359514360622781</v>
      </c>
      <c r="E472" s="7">
        <f>EXP(-'Yield curve'!E465*$E$9/100)</f>
        <v>0.68687702891102909</v>
      </c>
      <c r="F472" s="7">
        <f>EXP(-'Yield curve'!F465*$F$9/100)</f>
        <v>0.62656672871412378</v>
      </c>
      <c r="G472" s="7">
        <f>EXP(-'Yield curve'!G465*$G$9/100)</f>
        <v>0.57115194579838013</v>
      </c>
      <c r="H472" s="7">
        <f>EXP(-'Yield curve'!H465*$H$9/100)</f>
        <v>0.52079436918655453</v>
      </c>
      <c r="I472" s="7">
        <f>EXP(-'Yield curve'!I465*$I$9/100)</f>
        <v>0.47457608154446335</v>
      </c>
      <c r="J472" s="7">
        <f>EXP(-'Yield curve'!J465*$J$9/100)</f>
        <v>0.43248830216211148</v>
      </c>
      <c r="K472" s="60">
        <f>EXP(-'Yield curve'!K465*$K$9/100)</f>
        <v>0.39415935387234219</v>
      </c>
      <c r="L472" s="60">
        <f t="shared" si="2"/>
        <v>61.092932421990703</v>
      </c>
      <c r="M472" s="60">
        <f t="shared" si="3"/>
        <v>8.136331479447902</v>
      </c>
      <c r="N472" s="60">
        <f>M472*(Bonds!AE462/100)*(1/(1+(Bonds!K462/100)))</f>
        <v>1.1909368188744539E-2</v>
      </c>
      <c r="O472" s="60">
        <f>-M472*Bonds!$AS$8</f>
        <v>-1.2739669309416366</v>
      </c>
      <c r="P472" s="60">
        <f t="shared" si="4"/>
        <v>-4.0286371655100099</v>
      </c>
    </row>
    <row r="473" spans="1:16">
      <c r="A473" s="193">
        <v>42466</v>
      </c>
      <c r="B473" s="7">
        <f>EXP(-'Yield curve'!B466*$B$9/100)</f>
        <v>0.90664890375392093</v>
      </c>
      <c r="C473" s="7">
        <f>EXP(-'Yield curve'!C466*$C$9/100)</f>
        <v>0.82712454231043631</v>
      </c>
      <c r="D473" s="7">
        <f>EXP(-'Yield curve'!D466*$D$9/100)</f>
        <v>0.75517935624887755</v>
      </c>
      <c r="E473" s="7">
        <f>EXP(-'Yield curve'!E466*$E$9/100)</f>
        <v>0.68921638546188335</v>
      </c>
      <c r="F473" s="7">
        <f>EXP(-'Yield curve'!F466*$F$9/100)</f>
        <v>0.62970740751161003</v>
      </c>
      <c r="G473" s="7">
        <f>EXP(-'Yield curve'!G466*$G$9/100)</f>
        <v>0.57510652182190225</v>
      </c>
      <c r="H473" s="7">
        <f>EXP(-'Yield curve'!H466*$H$9/100)</f>
        <v>0.5255552269953413</v>
      </c>
      <c r="I473" s="7">
        <f>EXP(-'Yield curve'!I466*$I$9/100)</f>
        <v>0.47992121050564601</v>
      </c>
      <c r="J473" s="7">
        <f>EXP(-'Yield curve'!J466*$J$9/100)</f>
        <v>0.43836648268523559</v>
      </c>
      <c r="K473" s="60">
        <f>EXP(-'Yield curve'!K466*$K$9/100)</f>
        <v>0.40051662609081878</v>
      </c>
      <c r="L473" s="60">
        <f t="shared" si="2"/>
        <v>61.847361930931726</v>
      </c>
      <c r="M473" s="60">
        <f t="shared" si="3"/>
        <v>8.1538776369055963</v>
      </c>
      <c r="N473" s="60">
        <f>M473*(Bonds!AE463/100)*(1/(1+(Bonds!K463/100)))</f>
        <v>-3.735170699452782E-3</v>
      </c>
      <c r="O473" s="60">
        <f>-M473*Bonds!$AS$8</f>
        <v>-1.2767142654648993</v>
      </c>
      <c r="P473" s="60">
        <f t="shared" si="4"/>
        <v>-4.0373250000979333</v>
      </c>
    </row>
    <row r="474" spans="1:16">
      <c r="A474" s="193">
        <v>42465</v>
      </c>
      <c r="B474" s="7">
        <f>EXP(-'Yield curve'!B467*$B$9/100)</f>
        <v>0.90637694987791584</v>
      </c>
      <c r="C474" s="7">
        <f>EXP(-'Yield curve'!C467*$C$9/100)</f>
        <v>0.82695913394336229</v>
      </c>
      <c r="D474" s="7">
        <f>EXP(-'Yield curve'!D467*$D$9/100)</f>
        <v>0.75495283642167577</v>
      </c>
      <c r="E474" s="7">
        <f>EXP(-'Yield curve'!E467*$E$9/100)</f>
        <v>0.68880297966474746</v>
      </c>
      <c r="F474" s="7">
        <f>EXP(-'Yield curve'!F467*$F$9/100)</f>
        <v>0.62907801485287718</v>
      </c>
      <c r="G474" s="7">
        <f>EXP(-'Yield curve'!G467*$G$9/100)</f>
        <v>0.57407226119643595</v>
      </c>
      <c r="H474" s="7">
        <f>EXP(-'Yield curve'!H467*$H$9/100)</f>
        <v>0.52408573061475794</v>
      </c>
      <c r="I474" s="7">
        <f>EXP(-'Yield curve'!I467*$I$9/100)</f>
        <v>0.47826036410629191</v>
      </c>
      <c r="J474" s="7">
        <f>EXP(-'Yield curve'!J467*$J$9/100)</f>
        <v>0.43652920444306442</v>
      </c>
      <c r="K474" s="60">
        <f>EXP(-'Yield curve'!K467*$K$9/100)</f>
        <v>0.39851904108451414</v>
      </c>
      <c r="L474" s="60">
        <f t="shared" si="2"/>
        <v>61.613631915171169</v>
      </c>
      <c r="M474" s="60">
        <f t="shared" si="3"/>
        <v>8.1482768497340974</v>
      </c>
      <c r="N474" s="60">
        <f>M474*(Bonds!AE464/100)*(1/(1+(Bonds!K464/100)))</f>
        <v>6.7156127882423769E-3</v>
      </c>
      <c r="O474" s="60">
        <f>-M474*Bonds!$AS$8</f>
        <v>-1.2758373078751362</v>
      </c>
      <c r="P474" s="60">
        <f t="shared" si="4"/>
        <v>-4.0345518167029102</v>
      </c>
    </row>
    <row r="475" spans="1:16">
      <c r="A475" s="193">
        <v>42464</v>
      </c>
      <c r="B475" s="7">
        <f>EXP(-'Yield curve'!B468*$B$9/100)</f>
        <v>0.9061956926142708</v>
      </c>
      <c r="C475" s="7">
        <f>EXP(-'Yield curve'!C468*$C$9/100)</f>
        <v>0.82629783119257749</v>
      </c>
      <c r="D475" s="7">
        <f>EXP(-'Yield curve'!D468*$D$9/100)</f>
        <v>0.75517935624887755</v>
      </c>
      <c r="E475" s="7">
        <f>EXP(-'Yield curve'!E468*$E$9/100)</f>
        <v>0.68990594657043613</v>
      </c>
      <c r="F475" s="7">
        <f>EXP(-'Yield curve'!F468*$F$9/100)</f>
        <v>0.63128364550692595</v>
      </c>
      <c r="G475" s="7">
        <f>EXP(-'Yield curve'!G468*$G$9/100)</f>
        <v>0.57666140758200446</v>
      </c>
      <c r="H475" s="7">
        <f>EXP(-'Yield curve'!H468*$H$9/100)</f>
        <v>0.5270288437315962</v>
      </c>
      <c r="I475" s="7">
        <f>EXP(-'Yield curve'!I468*$I$9/100)</f>
        <v>0.48145941819896976</v>
      </c>
      <c r="J475" s="7">
        <f>EXP(-'Yield curve'!J468*$J$9/100)</f>
        <v>0.43994744604951813</v>
      </c>
      <c r="K475" s="60">
        <f>EXP(-'Yield curve'!K468*$K$9/100)</f>
        <v>0.40212190100464379</v>
      </c>
      <c r="L475" s="60">
        <f t="shared" si="2"/>
        <v>62.038475310913753</v>
      </c>
      <c r="M475" s="60">
        <f t="shared" si="3"/>
        <v>8.1586268767151786</v>
      </c>
      <c r="N475" s="60">
        <f>M475*(Bonds!AE465/100)*(1/(1+(Bonds!K465/100)))</f>
        <v>0</v>
      </c>
      <c r="O475" s="60">
        <f>-M475*Bonds!$AS$8</f>
        <v>-1.277457889846453</v>
      </c>
      <c r="P475" s="60">
        <f t="shared" si="4"/>
        <v>-4.0396765468672768</v>
      </c>
    </row>
    <row r="476" spans="1:16">
      <c r="A476" s="193">
        <v>42461</v>
      </c>
      <c r="B476" s="7">
        <f>EXP(-'Yield curve'!B469*$B$9/100)</f>
        <v>0.90628631671466164</v>
      </c>
      <c r="C476" s="7">
        <f>EXP(-'Yield curve'!C469*$C$9/100)</f>
        <v>0.82745545830614742</v>
      </c>
      <c r="D476" s="7">
        <f>EXP(-'Yield curve'!D469*$D$9/100)</f>
        <v>0.75653990321504738</v>
      </c>
      <c r="E476" s="7">
        <f>EXP(-'Yield curve'!E469*$E$9/100)</f>
        <v>0.69087249131908979</v>
      </c>
      <c r="F476" s="7">
        <f>EXP(-'Yield curve'!F469*$F$9/100)</f>
        <v>0.6315993662532885</v>
      </c>
      <c r="G476" s="7">
        <f>EXP(-'Yield curve'!G469*$G$9/100)</f>
        <v>0.57683443195663764</v>
      </c>
      <c r="H476" s="7">
        <f>EXP(-'Yield curve'!H469*$H$9/100)</f>
        <v>0.5270288437315962</v>
      </c>
      <c r="I476" s="7">
        <f>EXP(-'Yield curve'!I469*$I$9/100)</f>
        <v>0.48145941819896976</v>
      </c>
      <c r="J476" s="7">
        <f>EXP(-'Yield curve'!J469*$J$9/100)</f>
        <v>0.43994744604951813</v>
      </c>
      <c r="K476" s="60">
        <f>EXP(-'Yield curve'!K469*$K$9/100)</f>
        <v>0.40212190100464379</v>
      </c>
      <c r="L476" s="60">
        <f t="shared" si="2"/>
        <v>62.052699619087981</v>
      </c>
      <c r="M476" s="60">
        <f t="shared" si="3"/>
        <v>8.1574882597862501</v>
      </c>
      <c r="N476" s="60">
        <f>M476*(Bonds!AE466/100)*(1/(1+(Bonds!K466/100)))</f>
        <v>5.2334724423521205E-3</v>
      </c>
      <c r="O476" s="60">
        <f>-M476*Bonds!$AS$8</f>
        <v>-1.2772796079858713</v>
      </c>
      <c r="P476" s="60">
        <f t="shared" si="4"/>
        <v>-4.0391127701223457</v>
      </c>
    </row>
    <row r="477" spans="1:16">
      <c r="A477" s="193">
        <v>42460</v>
      </c>
      <c r="B477" s="7">
        <f>EXP(-'Yield curve'!B470*$B$9/100)</f>
        <v>0.90592387468121505</v>
      </c>
      <c r="C477" s="7">
        <f>EXP(-'Yield curve'!C470*$C$9/100)</f>
        <v>0.82728998376249219</v>
      </c>
      <c r="D477" s="7">
        <f>EXP(-'Yield curve'!D470*$D$9/100)</f>
        <v>0.75699396336139857</v>
      </c>
      <c r="E477" s="7">
        <f>EXP(-'Yield curve'!E470*$E$9/100)</f>
        <v>0.69197877209381353</v>
      </c>
      <c r="F477" s="7">
        <f>EXP(-'Yield curve'!F470*$F$9/100)</f>
        <v>0.63349700939352649</v>
      </c>
      <c r="G477" s="7">
        <f>EXP(-'Yield curve'!G470*$G$9/100)</f>
        <v>0.57908847877556169</v>
      </c>
      <c r="H477" s="7">
        <f>EXP(-'Yield curve'!H470*$H$9/100)</f>
        <v>0.52961762239389099</v>
      </c>
      <c r="I477" s="7">
        <f>EXP(-'Yield curve'!I470*$I$9/100)</f>
        <v>0.48416315433630847</v>
      </c>
      <c r="J477" s="7">
        <f>EXP(-'Yield curve'!J470*$J$9/100)</f>
        <v>0.44272786408020021</v>
      </c>
      <c r="K477" s="60">
        <f>EXP(-'Yield curve'!K470*$K$9/100)</f>
        <v>0.40494662932650494</v>
      </c>
      <c r="L477" s="60">
        <f t="shared" si="2"/>
        <v>62.391458665367693</v>
      </c>
      <c r="M477" s="60">
        <f t="shared" si="3"/>
        <v>8.1652658653949874</v>
      </c>
      <c r="N477" s="60">
        <f>M477*(Bonds!AE467/100)*(1/(1+(Bonds!K467/100)))</f>
        <v>-2.9953286373423241E-3</v>
      </c>
      <c r="O477" s="60">
        <f>-M477*Bonds!$AS$8</f>
        <v>-1.2784974064952443</v>
      </c>
      <c r="P477" s="60">
        <f t="shared" si="4"/>
        <v>-4.0429637871431225</v>
      </c>
    </row>
    <row r="478" spans="1:16">
      <c r="A478" s="193">
        <v>42459</v>
      </c>
      <c r="B478" s="7">
        <f>EXP(-'Yield curve'!B471*$B$9/100)</f>
        <v>0.90782831377921724</v>
      </c>
      <c r="C478" s="7">
        <f>EXP(-'Yield curve'!C471*$C$9/100)</f>
        <v>0.82878044674752616</v>
      </c>
      <c r="D478" s="7">
        <f>EXP(-'Yield curve'!D471*$D$9/100)</f>
        <v>0.75722109561854201</v>
      </c>
      <c r="E478" s="7">
        <f>EXP(-'Yield curve'!E471*$E$9/100)</f>
        <v>0.69156370936182876</v>
      </c>
      <c r="F478" s="7">
        <f>EXP(-'Yield curve'!F471*$F$9/100)</f>
        <v>0.6322312815245178</v>
      </c>
      <c r="G478" s="7">
        <f>EXP(-'Yield curve'!G471*$G$9/100)</f>
        <v>0.57752704876195471</v>
      </c>
      <c r="H478" s="7">
        <f>EXP(-'Yield curve'!H471*$H$9/100)</f>
        <v>0.52776720084219952</v>
      </c>
      <c r="I478" s="7">
        <f>EXP(-'Yield curve'!I471*$I$9/100)</f>
        <v>0.48235898177774139</v>
      </c>
      <c r="J478" s="7">
        <f>EXP(-'Yield curve'!J471*$J$9/100)</f>
        <v>0.44100458798292891</v>
      </c>
      <c r="K478" s="60">
        <f>EXP(-'Yield curve'!K471*$K$9/100)</f>
        <v>0.40333007806711879</v>
      </c>
      <c r="L478" s="60">
        <f t="shared" si="2"/>
        <v>62.206652412334392</v>
      </c>
      <c r="M478" s="60">
        <f t="shared" si="3"/>
        <v>8.1595503802081808</v>
      </c>
      <c r="N478" s="60">
        <f>M478*(Bonds!AE468/100)*(1/(1+(Bonds!K468/100)))</f>
        <v>-1.0472470234957371E-2</v>
      </c>
      <c r="O478" s="60">
        <f>-M478*Bonds!$AS$8</f>
        <v>-1.2776024897700999</v>
      </c>
      <c r="P478" s="60">
        <f t="shared" si="4"/>
        <v>-4.0401338119754877</v>
      </c>
    </row>
    <row r="479" spans="1:16">
      <c r="A479" s="193">
        <v>42458</v>
      </c>
      <c r="B479" s="7">
        <f>EXP(-'Yield curve'!B472*$B$9/100)</f>
        <v>0.90791910114988805</v>
      </c>
      <c r="C479" s="7">
        <f>EXP(-'Yield curve'!C472*$C$9/100)</f>
        <v>0.8281176875291627</v>
      </c>
      <c r="D479" s="7">
        <f>EXP(-'Yield curve'!D472*$D$9/100)</f>
        <v>0.75540594404222183</v>
      </c>
      <c r="E479" s="7">
        <f>EXP(-'Yield curve'!E472*$E$9/100)</f>
        <v>0.68880297966474746</v>
      </c>
      <c r="F479" s="7">
        <f>EXP(-'Yield curve'!F472*$F$9/100)</f>
        <v>0.62844925127221163</v>
      </c>
      <c r="G479" s="7">
        <f>EXP(-'Yield curve'!G472*$G$9/100)</f>
        <v>0.57355582859089094</v>
      </c>
      <c r="H479" s="7">
        <f>EXP(-'Yield curve'!H472*$H$9/100)</f>
        <v>0.52371899897437657</v>
      </c>
      <c r="I479" s="7">
        <f>EXP(-'Yield curve'!I472*$I$9/100)</f>
        <v>0.47775049169820627</v>
      </c>
      <c r="J479" s="7">
        <f>EXP(-'Yield curve'!J472*$J$9/100)</f>
        <v>0.4358749014862992</v>
      </c>
      <c r="K479" s="60">
        <f>EXP(-'Yield curve'!K472*$K$9/100)</f>
        <v>0.39772279950933415</v>
      </c>
      <c r="L479" s="60">
        <f t="shared" si="2"/>
        <v>61.532892894644107</v>
      </c>
      <c r="M479" s="60">
        <f t="shared" si="3"/>
        <v>8.1448042119790376</v>
      </c>
      <c r="N479" s="60">
        <f>M479*(Bonds!AE469/100)*(1/(1+(Bonds!K469/100)))</f>
        <v>2.9828984478957061E-3</v>
      </c>
      <c r="O479" s="60">
        <f>-M479*Bonds!$AS$8</f>
        <v>-1.2752935707284552</v>
      </c>
      <c r="P479" s="60">
        <f t="shared" si="4"/>
        <v>-4.0328323688709569</v>
      </c>
    </row>
    <row r="480" spans="1:16">
      <c r="A480" s="193">
        <v>42457</v>
      </c>
      <c r="B480" s="7">
        <f>EXP(-'Yield curve'!B473*$B$9/100)</f>
        <v>0.90819151774067852</v>
      </c>
      <c r="C480" s="7">
        <f>EXP(-'Yield curve'!C473*$C$9/100)</f>
        <v>0.8286147072326806</v>
      </c>
      <c r="D480" s="7">
        <f>EXP(-'Yield curve'!D473*$D$9/100)</f>
        <v>0.75608611542306958</v>
      </c>
      <c r="E480" s="7">
        <f>EXP(-'Yield curve'!E473*$E$9/100)</f>
        <v>0.68963003937692535</v>
      </c>
      <c r="F480" s="7">
        <f>EXP(-'Yield curve'!F473*$F$9/100)</f>
        <v>0.62939263250816291</v>
      </c>
      <c r="G480" s="7">
        <f>EXP(-'Yield curve'!G473*$G$9/100)</f>
        <v>0.57441680790683058</v>
      </c>
      <c r="H480" s="7">
        <f>EXP(-'Yield curve'!H473*$H$9/100)</f>
        <v>0.52445271905715773</v>
      </c>
      <c r="I480" s="7">
        <f>EXP(-'Yield curve'!I473*$I$9/100)</f>
        <v>0.47877078066844336</v>
      </c>
      <c r="J480" s="7">
        <f>EXP(-'Yield curve'!J473*$J$9/100)</f>
        <v>0.43718448959072381</v>
      </c>
      <c r="K480" s="60">
        <f>EXP(-'Yield curve'!K473*$K$9/100)</f>
        <v>0.39931687673638988</v>
      </c>
      <c r="L480" s="60">
        <f t="shared" si="2"/>
        <v>61.722886075482705</v>
      </c>
      <c r="M480" s="60">
        <f t="shared" si="3"/>
        <v>8.1488213912367868</v>
      </c>
      <c r="N480" s="60">
        <f>M480*(Bonds!AE470/100)*(1/(1+(Bonds!K470/100)))</f>
        <v>1.492731524315188E-3</v>
      </c>
      <c r="O480" s="60">
        <f>-M480*Bonds!$AS$8</f>
        <v>-1.275922570854982</v>
      </c>
      <c r="P480" s="60">
        <f t="shared" si="4"/>
        <v>-4.0348214419193154</v>
      </c>
    </row>
    <row r="481" spans="1:16">
      <c r="A481" s="193">
        <v>42454</v>
      </c>
      <c r="B481" s="7">
        <f>EXP(-'Yield curve'!B474*$B$9/100)</f>
        <v>0.90810070312971058</v>
      </c>
      <c r="C481" s="7">
        <f>EXP(-'Yield curve'!C474*$C$9/100)</f>
        <v>0.8281176875291627</v>
      </c>
      <c r="D481" s="7">
        <f>EXP(-'Yield curve'!D474*$D$9/100)</f>
        <v>0.75608611542306958</v>
      </c>
      <c r="E481" s="7">
        <f>EXP(-'Yield curve'!E474*$E$9/100)</f>
        <v>0.69018196414889976</v>
      </c>
      <c r="F481" s="7">
        <f>EXP(-'Yield curve'!F474*$F$9/100)</f>
        <v>0.6306526773980542</v>
      </c>
      <c r="G481" s="7">
        <f>EXP(-'Yield curve'!G474*$G$9/100)</f>
        <v>0.5756243506795744</v>
      </c>
      <c r="H481" s="7">
        <f>EXP(-'Yield curve'!H474*$H$9/100)</f>
        <v>0.5255552269953413</v>
      </c>
      <c r="I481" s="7">
        <f>EXP(-'Yield curve'!I474*$I$9/100)</f>
        <v>0.47979324857852645</v>
      </c>
      <c r="J481" s="7">
        <f>EXP(-'Yield curve'!J474*$J$9/100)</f>
        <v>0.4381035416858125</v>
      </c>
      <c r="K481" s="60">
        <f>EXP(-'Yield curve'!K474*$K$9/100)</f>
        <v>0.40011630965630496</v>
      </c>
      <c r="L481" s="60">
        <f t="shared" si="2"/>
        <v>61.824792353916095</v>
      </c>
      <c r="M481" s="60">
        <f t="shared" si="3"/>
        <v>8.1509714484219433</v>
      </c>
      <c r="N481" s="60">
        <f>M481*(Bonds!AE471/100)*(1/(1+(Bonds!K471/100)))</f>
        <v>-6.7202952579513905E-3</v>
      </c>
      <c r="O481" s="60">
        <f>-M481*Bonds!$AS$8</f>
        <v>-1.2762592215630366</v>
      </c>
      <c r="P481" s="60">
        <f t="shared" si="4"/>
        <v>-4.0358860249326769</v>
      </c>
    </row>
    <row r="482" spans="1:16">
      <c r="A482" s="193">
        <v>42453</v>
      </c>
      <c r="B482" s="7">
        <f>EXP(-'Yield curve'!B475*$B$9/100)</f>
        <v>0.90819151774067852</v>
      </c>
      <c r="C482" s="7">
        <f>EXP(-'Yield curve'!C475*$C$9/100)</f>
        <v>0.82762096594802115</v>
      </c>
      <c r="D482" s="7">
        <f>EXP(-'Yield curve'!D475*$D$9/100)</f>
        <v>0.75540594404222183</v>
      </c>
      <c r="E482" s="7">
        <f>EXP(-'Yield curve'!E475*$E$9/100)</f>
        <v>0.68907855596819978</v>
      </c>
      <c r="F482" s="7">
        <f>EXP(-'Yield curve'!F475*$F$9/100)</f>
        <v>0.62907801485287718</v>
      </c>
      <c r="G482" s="7">
        <f>EXP(-'Yield curve'!G475*$G$9/100)</f>
        <v>0.57372792115206173</v>
      </c>
      <c r="H482" s="7">
        <f>EXP(-'Yield curve'!H475*$H$9/100)</f>
        <v>0.52335252395631526</v>
      </c>
      <c r="I482" s="7">
        <f>EXP(-'Yield curve'!I475*$I$9/100)</f>
        <v>0.47711391552103438</v>
      </c>
      <c r="J482" s="7">
        <f>EXP(-'Yield curve'!J475*$J$9/100)</f>
        <v>0.43496052462491586</v>
      </c>
      <c r="K482" s="60">
        <f>EXP(-'Yield curve'!K475*$K$9/100)</f>
        <v>0.39653141907499284</v>
      </c>
      <c r="L482" s="60">
        <f t="shared" si="2"/>
        <v>61.405856467583902</v>
      </c>
      <c r="M482" s="60">
        <f t="shared" si="3"/>
        <v>8.1409276145763645</v>
      </c>
      <c r="N482" s="60">
        <f>M482*(Bonds!AE472/100)*(1/(1+(Bonds!K472/100)))</f>
        <v>3.7258249952295099E-3</v>
      </c>
      <c r="O482" s="60">
        <f>-M482*Bonds!$AS$8</f>
        <v>-1.2746865825657856</v>
      </c>
      <c r="P482" s="60">
        <f t="shared" si="4"/>
        <v>-4.0309129037641602</v>
      </c>
    </row>
    <row r="483" spans="1:16">
      <c r="A483" s="193">
        <v>42452</v>
      </c>
      <c r="B483" s="7">
        <f>EXP(-'Yield curve'!B476*$B$9/100)</f>
        <v>0.908373174209268</v>
      </c>
      <c r="C483" s="7">
        <f>EXP(-'Yield curve'!C476*$C$9/100)</f>
        <v>0.8286147072326806</v>
      </c>
      <c r="D483" s="7">
        <f>EXP(-'Yield curve'!D476*$D$9/100)</f>
        <v>0.75699396336139857</v>
      </c>
      <c r="E483" s="7">
        <f>EXP(-'Yield curve'!E476*$E$9/100)</f>
        <v>0.69087249131908979</v>
      </c>
      <c r="F483" s="7">
        <f>EXP(-'Yield curve'!F476*$F$9/100)</f>
        <v>0.63096808258147807</v>
      </c>
      <c r="G483" s="7">
        <f>EXP(-'Yield curve'!G476*$G$9/100)</f>
        <v>0.57545168927487611</v>
      </c>
      <c r="H483" s="7">
        <f>EXP(-'Yield curve'!H476*$H$9/100)</f>
        <v>0.52481996448140045</v>
      </c>
      <c r="I483" s="7">
        <f>EXP(-'Yield curve'!I476*$I$9/100)</f>
        <v>0.47877078066844336</v>
      </c>
      <c r="J483" s="7">
        <f>EXP(-'Yield curve'!J476*$J$9/100)</f>
        <v>0.4367912005567044</v>
      </c>
      <c r="K483" s="60">
        <f>EXP(-'Yield curve'!K476*$K$9/100)</f>
        <v>0.39851904108451414</v>
      </c>
      <c r="L483" s="60">
        <f t="shared" si="2"/>
        <v>61.657516940145904</v>
      </c>
      <c r="M483" s="60">
        <f t="shared" si="3"/>
        <v>8.1452597140769978</v>
      </c>
      <c r="N483" s="60">
        <f>M483*(Bonds!AE473/100)*(1/(1+(Bonds!K473/100)))</f>
        <v>1.4172155180170563E-2</v>
      </c>
      <c r="O483" s="60">
        <f>-M483*Bonds!$AS$8</f>
        <v>-1.2753648921355587</v>
      </c>
      <c r="P483" s="60">
        <f t="shared" si="4"/>
        <v>-4.0330579069633323</v>
      </c>
    </row>
    <row r="484" spans="1:16">
      <c r="A484" s="193">
        <v>42451</v>
      </c>
      <c r="B484" s="7">
        <f>EXP(-'Yield curve'!B477*$B$9/100)</f>
        <v>0.90955482724379633</v>
      </c>
      <c r="C484" s="7">
        <f>EXP(-'Yield curve'!C477*$C$9/100)</f>
        <v>0.83027359498193265</v>
      </c>
      <c r="D484" s="7">
        <f>EXP(-'Yield curve'!D477*$D$9/100)</f>
        <v>0.75904060879046653</v>
      </c>
      <c r="E484" s="7">
        <f>EXP(-'Yield curve'!E477*$E$9/100)</f>
        <v>0.69405782543081074</v>
      </c>
      <c r="F484" s="7">
        <f>EXP(-'Yield curve'!F477*$F$9/100)</f>
        <v>0.63540035401112527</v>
      </c>
      <c r="G484" s="7">
        <f>EXP(-'Yield curve'!G477*$G$9/100)</f>
        <v>0.58100262736360186</v>
      </c>
      <c r="H484" s="7">
        <f>EXP(-'Yield curve'!H477*$H$9/100)</f>
        <v>0.53147453176807991</v>
      </c>
      <c r="I484" s="7">
        <f>EXP(-'Yield curve'!I477*$I$9/100)</f>
        <v>0.48584449925202611</v>
      </c>
      <c r="J484" s="7">
        <f>EXP(-'Yield curve'!J477*$J$9/100)</f>
        <v>0.44419127933879243</v>
      </c>
      <c r="K484" s="60">
        <f>EXP(-'Yield curve'!K477*$K$9/100)</f>
        <v>0.40616329329794376</v>
      </c>
      <c r="L484" s="60">
        <f t="shared" si="2"/>
        <v>62.585841374969391</v>
      </c>
      <c r="M484" s="60">
        <f t="shared" si="3"/>
        <v>8.164761374489979</v>
      </c>
      <c r="N484" s="60">
        <f>M484*(Bonds!AE474/100)*(1/(1+(Bonds!K474/100)))</f>
        <v>0</v>
      </c>
      <c r="O484" s="60">
        <f>-M484*Bonds!$AS$8</f>
        <v>-1.2784184145402626</v>
      </c>
      <c r="P484" s="60">
        <f t="shared" si="4"/>
        <v>-4.0427139926485509</v>
      </c>
    </row>
    <row r="485" spans="1:16">
      <c r="A485" s="193">
        <v>42450</v>
      </c>
      <c r="B485" s="7">
        <f>EXP(-'Yield curve'!B478*$B$9/100)</f>
        <v>0.90982773462602995</v>
      </c>
      <c r="C485" s="7">
        <f>EXP(-'Yield curve'!C478*$C$9/100)</f>
        <v>0.8304396663075081</v>
      </c>
      <c r="D485" s="7">
        <f>EXP(-'Yield curve'!D478*$D$9/100)</f>
        <v>0.75949616981038004</v>
      </c>
      <c r="E485" s="7">
        <f>EXP(-'Yield curve'!E478*$E$9/100)</f>
        <v>0.69447438508146753</v>
      </c>
      <c r="F485" s="7">
        <f>EXP(-'Yield curve'!F478*$F$9/100)</f>
        <v>0.63571813362641427</v>
      </c>
      <c r="G485" s="7">
        <f>EXP(-'Yield curve'!G478*$G$9/100)</f>
        <v>0.58152576510490084</v>
      </c>
      <c r="H485" s="7">
        <f>EXP(-'Yield curve'!H478*$H$9/100)</f>
        <v>0.53221911720074244</v>
      </c>
      <c r="I485" s="7">
        <f>EXP(-'Yield curve'!I478*$I$9/100)</f>
        <v>0.48636300987439768</v>
      </c>
      <c r="J485" s="7">
        <f>EXP(-'Yield curve'!J478*$J$9/100)</f>
        <v>0.44445787407681919</v>
      </c>
      <c r="K485" s="60">
        <f>EXP(-'Yield curve'!K478*$K$9/100)</f>
        <v>0.40616329329794376</v>
      </c>
      <c r="L485" s="60">
        <f t="shared" si="2"/>
        <v>62.598727351317493</v>
      </c>
      <c r="M485" s="60">
        <f t="shared" si="3"/>
        <v>8.1642058901872403</v>
      </c>
      <c r="N485" s="60">
        <f>M485*(Bonds!AE475/100)*(1/(1+(Bonds!K475/100)))</f>
        <v>1.4978820090243217E-3</v>
      </c>
      <c r="O485" s="60">
        <f>-M485*Bonds!$AS$8</f>
        <v>-1.2783314381634847</v>
      </c>
      <c r="P485" s="60">
        <f t="shared" si="4"/>
        <v>-4.0424389491953043</v>
      </c>
    </row>
    <row r="486" spans="1:16">
      <c r="A486" s="193">
        <v>42447</v>
      </c>
      <c r="B486" s="7">
        <f>EXP(-'Yield curve'!B479*$B$9/100)</f>
        <v>0.91055588803626009</v>
      </c>
      <c r="C486" s="7">
        <f>EXP(-'Yield curve'!C479*$C$9/100)</f>
        <v>0.83127052133209001</v>
      </c>
      <c r="D486" s="7">
        <f>EXP(-'Yield curve'!D479*$D$9/100)</f>
        <v>0.76040811227019522</v>
      </c>
      <c r="E486" s="7">
        <f>EXP(-'Yield curve'!E479*$E$9/100)</f>
        <v>0.69544733012319648</v>
      </c>
      <c r="F486" s="7">
        <f>EXP(-'Yield curve'!F479*$F$9/100)</f>
        <v>0.63667242636747978</v>
      </c>
      <c r="G486" s="7">
        <f>EXP(-'Yield curve'!G479*$G$9/100)</f>
        <v>0.58204937388210143</v>
      </c>
      <c r="H486" s="7">
        <f>EXP(-'Yield curve'!H479*$H$9/100)</f>
        <v>0.53221911720074244</v>
      </c>
      <c r="I486" s="7">
        <f>EXP(-'Yield curve'!I479*$I$9/100)</f>
        <v>0.48662247266359088</v>
      </c>
      <c r="J486" s="7">
        <f>EXP(-'Yield curve'!J479*$J$9/100)</f>
        <v>0.44499154366342303</v>
      </c>
      <c r="K486" s="60">
        <f>EXP(-'Yield curve'!K479*$K$9/100)</f>
        <v>0.40697643275294815</v>
      </c>
      <c r="L486" s="60">
        <f t="shared" si="2"/>
        <v>62.702889539316914</v>
      </c>
      <c r="M486" s="60">
        <f t="shared" si="3"/>
        <v>8.1653945179133753</v>
      </c>
      <c r="N486" s="60">
        <f>M486*(Bonds!AE476/100)*(1/(1+(Bonds!K476/100)))</f>
        <v>-8.2410624550001508E-3</v>
      </c>
      <c r="O486" s="60">
        <f>-M486*Bonds!$AS$8</f>
        <v>-1.27851755059267</v>
      </c>
      <c r="P486" s="60">
        <f t="shared" si="4"/>
        <v>-4.0430274883723962</v>
      </c>
    </row>
    <row r="487" spans="1:16">
      <c r="A487" s="193">
        <v>42446</v>
      </c>
      <c r="B487" s="7">
        <f>EXP(-'Yield curve'!B480*$B$9/100)</f>
        <v>0.91019173851580493</v>
      </c>
      <c r="C487" s="7">
        <f>EXP(-'Yield curve'!C480*$C$9/100)</f>
        <v>0.83143679206287524</v>
      </c>
      <c r="D487" s="7">
        <f>EXP(-'Yield curve'!D480*$D$9/100)</f>
        <v>0.75949616981038004</v>
      </c>
      <c r="E487" s="7">
        <f>EXP(-'Yield curve'!E480*$E$9/100)</f>
        <v>0.69336411451864521</v>
      </c>
      <c r="F487" s="7">
        <f>EXP(-'Yield curve'!F480*$F$9/100)</f>
        <v>0.63318034006275981</v>
      </c>
      <c r="G487" s="7">
        <f>EXP(-'Yield curve'!G480*$G$9/100)</f>
        <v>0.57822049720632185</v>
      </c>
      <c r="H487" s="7">
        <f>EXP(-'Yield curve'!H480*$H$9/100)</f>
        <v>0.52813676721592917</v>
      </c>
      <c r="I487" s="7">
        <f>EXP(-'Yield curve'!I480*$I$9/100)</f>
        <v>0.48235898177774139</v>
      </c>
      <c r="J487" s="7">
        <f>EXP(-'Yield curve'!J480*$J$9/100)</f>
        <v>0.44060786240703248</v>
      </c>
      <c r="K487" s="60">
        <f>EXP(-'Yield curve'!K480*$K$9/100)</f>
        <v>0.40252422403363597</v>
      </c>
      <c r="L487" s="60">
        <f t="shared" si="2"/>
        <v>62.160733610002538</v>
      </c>
      <c r="M487" s="60">
        <f t="shared" si="3"/>
        <v>8.1538282256306793</v>
      </c>
      <c r="N487" s="60">
        <f>M487*(Bonds!AE477/100)*(1/(1+(Bonds!K477/100)))</f>
        <v>-2.2421159190551876E-2</v>
      </c>
      <c r="O487" s="60">
        <f>-M487*Bonds!$AS$8</f>
        <v>-1.276706528768033</v>
      </c>
      <c r="P487" s="60">
        <f t="shared" si="4"/>
        <v>-4.0373005345142694</v>
      </c>
    </row>
    <row r="488" spans="1:16">
      <c r="A488" s="193">
        <v>42445</v>
      </c>
      <c r="B488" s="7">
        <f>EXP(-'Yield curve'!B481*$B$9/100)</f>
        <v>0.90910016350558109</v>
      </c>
      <c r="C488" s="7">
        <f>EXP(-'Yield curve'!C481*$C$9/100)</f>
        <v>0.82712454231043631</v>
      </c>
      <c r="D488" s="7">
        <f>EXP(-'Yield curve'!D481*$D$9/100)</f>
        <v>0.75246559826161663</v>
      </c>
      <c r="E488" s="7">
        <f>EXP(-'Yield curve'!E481*$E$9/100)</f>
        <v>0.68468253548063651</v>
      </c>
      <c r="F488" s="7">
        <f>EXP(-'Yield curve'!F481*$F$9/100)</f>
        <v>0.62313007117765784</v>
      </c>
      <c r="G488" s="7">
        <f>EXP(-'Yield curve'!G481*$G$9/100)</f>
        <v>0.56739475532327022</v>
      </c>
      <c r="H488" s="7">
        <f>EXP(-'Yield curve'!H481*$H$9/100)</f>
        <v>0.51679965194242061</v>
      </c>
      <c r="I488" s="7">
        <f>EXP(-'Yield curve'!I481*$I$9/100)</f>
        <v>0.47066909041658989</v>
      </c>
      <c r="J488" s="7">
        <f>EXP(-'Yield curve'!J481*$J$9/100)</f>
        <v>0.42874197409034781</v>
      </c>
      <c r="K488" s="60">
        <f>EXP(-'Yield curve'!K481*$K$9/100)</f>
        <v>0.39062783535852114</v>
      </c>
      <c r="L488" s="60">
        <f t="shared" si="2"/>
        <v>60.660360298386891</v>
      </c>
      <c r="M488" s="60">
        <f t="shared" si="3"/>
        <v>8.1259613051060864</v>
      </c>
      <c r="N488" s="60">
        <f>M488*(Bonds!AE478/100)*(1/(1+(Bonds!K478/100)))</f>
        <v>-7.4277525640823192E-3</v>
      </c>
      <c r="O488" s="60">
        <f>-M488*Bonds!$AS$8</f>
        <v>-1.2723431943457342</v>
      </c>
      <c r="P488" s="60">
        <f t="shared" si="4"/>
        <v>-4.0235024595467896</v>
      </c>
    </row>
    <row r="489" spans="1:16">
      <c r="A489" s="193">
        <v>42444</v>
      </c>
      <c r="B489" s="7">
        <f>EXP(-'Yield curve'!B482*$B$9/100)</f>
        <v>0.90900925803457988</v>
      </c>
      <c r="C489" s="7">
        <f>EXP(-'Yield curve'!C482*$C$9/100)</f>
        <v>0.82662841643769569</v>
      </c>
      <c r="D489" s="7">
        <f>EXP(-'Yield curve'!D482*$D$9/100)</f>
        <v>0.75133774596491898</v>
      </c>
      <c r="E489" s="7">
        <f>EXP(-'Yield curve'!E482*$E$9/100)</f>
        <v>0.68263156586684226</v>
      </c>
      <c r="F489" s="7">
        <f>EXP(-'Yield curve'!F482*$F$9/100)</f>
        <v>0.6200221969819939</v>
      </c>
      <c r="G489" s="7">
        <f>EXP(-'Yield curve'!G482*$G$9/100)</f>
        <v>0.56366228065342028</v>
      </c>
      <c r="H489" s="7">
        <f>EXP(-'Yield curve'!H482*$H$9/100)</f>
        <v>0.51247671661331629</v>
      </c>
      <c r="I489" s="7">
        <f>EXP(-'Yield curve'!I482*$I$9/100)</f>
        <v>0.46642097787477355</v>
      </c>
      <c r="J489" s="7">
        <f>EXP(-'Yield curve'!J482*$J$9/100)</f>
        <v>0.42464574450010856</v>
      </c>
      <c r="K489" s="60">
        <f>EXP(-'Yield curve'!K482*$K$9/100)</f>
        <v>0.38674102345450123</v>
      </c>
      <c r="L489" s="60">
        <f t="shared" si="2"/>
        <v>60.176618087787652</v>
      </c>
      <c r="M489" s="60">
        <f t="shared" si="3"/>
        <v>8.1156086632534077</v>
      </c>
      <c r="N489" s="60">
        <f>M489*(Bonds!AE479/100)*(1/(1+(Bonds!K479/100)))</f>
        <v>6.670363284865804E-3</v>
      </c>
      <c r="O489" s="60">
        <f>-M489*Bonds!$AS$8</f>
        <v>-1.2707222029442027</v>
      </c>
      <c r="P489" s="60">
        <f t="shared" si="4"/>
        <v>-4.0183764346504018</v>
      </c>
    </row>
    <row r="490" spans="1:16">
      <c r="A490" s="193">
        <v>42443</v>
      </c>
      <c r="B490" s="7">
        <f>EXP(-'Yield curve'!B483*$B$9/100)</f>
        <v>0.90973675640155438</v>
      </c>
      <c r="C490" s="7">
        <f>EXP(-'Yield curve'!C483*$C$9/100)</f>
        <v>0.82844900086242346</v>
      </c>
      <c r="D490" s="7">
        <f>EXP(-'Yield curve'!D483*$D$9/100)</f>
        <v>0.75382125606448258</v>
      </c>
      <c r="E490" s="7">
        <f>EXP(-'Yield curve'!E483*$E$9/100)</f>
        <v>0.68536756047152714</v>
      </c>
      <c r="F490" s="7">
        <f>EXP(-'Yield curve'!F483*$F$9/100)</f>
        <v>0.62281858402034762</v>
      </c>
      <c r="G490" s="7">
        <f>EXP(-'Yield curve'!G483*$G$9/100)</f>
        <v>0.56654430119034516</v>
      </c>
      <c r="H490" s="7">
        <f>EXP(-'Yield curve'!H483*$H$9/100)</f>
        <v>0.51535463688214256</v>
      </c>
      <c r="I490" s="7">
        <f>EXP(-'Yield curve'!I483*$I$9/100)</f>
        <v>0.4695408390427992</v>
      </c>
      <c r="J490" s="7">
        <f>EXP(-'Yield curve'!J483*$J$9/100)</f>
        <v>0.42797093268243347</v>
      </c>
      <c r="K490" s="60">
        <f>EXP(-'Yield curve'!K483*$K$9/100)</f>
        <v>0.39023740277199193</v>
      </c>
      <c r="L490" s="60">
        <f t="shared" si="2"/>
        <v>60.618184723564362</v>
      </c>
      <c r="M490" s="60">
        <f t="shared" si="3"/>
        <v>8.1236410629097069</v>
      </c>
      <c r="N490" s="60">
        <f>M490*(Bonds!AE480/100)*(1/(1+(Bonds!K480/100)))</f>
        <v>5.9399623894779005E-3</v>
      </c>
      <c r="O490" s="60">
        <f>-M490*Bonds!$AS$8</f>
        <v>-1.2719798964838624</v>
      </c>
      <c r="P490" s="60">
        <f t="shared" si="4"/>
        <v>-4.0223536108342062</v>
      </c>
    </row>
    <row r="491" spans="1:16">
      <c r="A491" s="193">
        <v>42440</v>
      </c>
      <c r="B491" s="7">
        <f>EXP(-'Yield curve'!B484*$B$9/100)</f>
        <v>0.91064694817799485</v>
      </c>
      <c r="C491" s="7">
        <f>EXP(-'Yield curve'!C484*$C$9/100)</f>
        <v>0.83093807961633281</v>
      </c>
      <c r="D491" s="7">
        <f>EXP(-'Yield curve'!D484*$D$9/100)</f>
        <v>0.75676689923371221</v>
      </c>
      <c r="E491" s="7">
        <f>EXP(-'Yield curve'!E484*$E$9/100)</f>
        <v>0.68838982183669184</v>
      </c>
      <c r="F491" s="7">
        <f>EXP(-'Yield curve'!F484*$F$9/100)</f>
        <v>0.62562758315631073</v>
      </c>
      <c r="G491" s="7">
        <f>EXP(-'Yield curve'!G484*$G$9/100)</f>
        <v>0.56944105757648378</v>
      </c>
      <c r="H491" s="7">
        <f>EXP(-'Yield curve'!H484*$H$9/100)</f>
        <v>0.51824871871461697</v>
      </c>
      <c r="I491" s="7">
        <f>EXP(-'Yield curve'!I484*$I$9/100)</f>
        <v>0.47255553715647441</v>
      </c>
      <c r="J491" s="7">
        <f>EXP(-'Yield curve'!J484*$J$9/100)</f>
        <v>0.43106344307552885</v>
      </c>
      <c r="K491" s="60">
        <f>EXP(-'Yield curve'!K484*$K$9/100)</f>
        <v>0.39337182295802214</v>
      </c>
      <c r="L491" s="60">
        <f t="shared" si="2"/>
        <v>61.026856986059812</v>
      </c>
      <c r="M491" s="60">
        <f t="shared" si="3"/>
        <v>8.1298807460885651</v>
      </c>
      <c r="N491" s="60">
        <f>M491*(Bonds!AE481/100)*(1/(1+(Bonds!K481/100)))</f>
        <v>5.2052652723516132E-3</v>
      </c>
      <c r="O491" s="60">
        <f>-M491*Bonds!$AS$8</f>
        <v>-1.272956890851594</v>
      </c>
      <c r="P491" s="60">
        <f t="shared" si="4"/>
        <v>-4.0254431382973941</v>
      </c>
    </row>
    <row r="492" spans="1:16">
      <c r="A492" s="193">
        <v>42439</v>
      </c>
      <c r="B492" s="7">
        <f>EXP(-'Yield curve'!B485*$B$9/100)</f>
        <v>0.91010072389276042</v>
      </c>
      <c r="C492" s="7">
        <f>EXP(-'Yield curve'!C485*$C$9/100)</f>
        <v>0.82960964172266172</v>
      </c>
      <c r="D492" s="7">
        <f>EXP(-'Yield curve'!D485*$D$9/100)</f>
        <v>0.75608611542306958</v>
      </c>
      <c r="E492" s="7">
        <f>EXP(-'Yield curve'!E485*$E$9/100)</f>
        <v>0.68866523284395575</v>
      </c>
      <c r="F492" s="7">
        <f>EXP(-'Yield curve'!F485*$F$9/100)</f>
        <v>0.62719360883065622</v>
      </c>
      <c r="G492" s="7">
        <f>EXP(-'Yield curve'!G485*$G$9/100)</f>
        <v>0.57149473979377396</v>
      </c>
      <c r="H492" s="7">
        <f>EXP(-'Yield curve'!H485*$H$9/100)</f>
        <v>0.52079436918655453</v>
      </c>
      <c r="I492" s="7">
        <f>EXP(-'Yield curve'!I485*$I$9/100)</f>
        <v>0.47520927168614441</v>
      </c>
      <c r="J492" s="7">
        <f>EXP(-'Yield curve'!J485*$J$9/100)</f>
        <v>0.43378771521361548</v>
      </c>
      <c r="K492" s="60">
        <f>EXP(-'Yield curve'!K485*$K$9/100)</f>
        <v>0.3961350858555554</v>
      </c>
      <c r="L492" s="60">
        <f t="shared" si="2"/>
        <v>61.345276351126159</v>
      </c>
      <c r="M492" s="60">
        <f t="shared" si="3"/>
        <v>8.1388428486636428</v>
      </c>
      <c r="N492" s="60">
        <f>M492*(Bonds!AE482/100)*(1/(1+(Bonds!K482/100)))</f>
        <v>5.9592479214084929E-3</v>
      </c>
      <c r="O492" s="60">
        <f>-M492*Bonds!$AS$8</f>
        <v>-1.2743601550058625</v>
      </c>
      <c r="P492" s="60">
        <f t="shared" si="4"/>
        <v>-4.0298806491837524</v>
      </c>
    </row>
    <row r="493" spans="1:16">
      <c r="A493" s="193">
        <v>42438</v>
      </c>
      <c r="B493" s="7">
        <f>EXP(-'Yield curve'!B486*$B$9/100)</f>
        <v>0.91028276224076698</v>
      </c>
      <c r="C493" s="7">
        <f>EXP(-'Yield curve'!C486*$C$9/100)</f>
        <v>0.83027359498193265</v>
      </c>
      <c r="D493" s="7">
        <f>EXP(-'Yield curve'!D486*$D$9/100)</f>
        <v>0.75676689923371221</v>
      </c>
      <c r="E493" s="7">
        <f>EXP(-'Yield curve'!E486*$E$9/100)</f>
        <v>0.68976797917832111</v>
      </c>
      <c r="F493" s="7">
        <f>EXP(-'Yield curve'!F486*$F$9/100)</f>
        <v>0.62876355446709842</v>
      </c>
      <c r="G493" s="7">
        <f>EXP(-'Yield curve'!G486*$G$9/100)</f>
        <v>0.57372792115206173</v>
      </c>
      <c r="H493" s="7">
        <f>EXP(-'Yield curve'!H486*$H$9/100)</f>
        <v>0.52371899897437657</v>
      </c>
      <c r="I493" s="7">
        <f>EXP(-'Yield curve'!I486*$I$9/100)</f>
        <v>0.47826036410629191</v>
      </c>
      <c r="J493" s="7">
        <f>EXP(-'Yield curve'!J486*$J$9/100)</f>
        <v>0.4369222575744412</v>
      </c>
      <c r="K493" s="60">
        <f>EXP(-'Yield curve'!K486*$K$9/100)</f>
        <v>0.39931687673638988</v>
      </c>
      <c r="L493" s="60">
        <f t="shared" si="2"/>
        <v>61.728991903897864</v>
      </c>
      <c r="M493" s="60">
        <f t="shared" si="3"/>
        <v>8.147399888193922</v>
      </c>
      <c r="N493" s="60">
        <f>M493*(Bonds!AE483/100)*(1/(1+(Bonds!K483/100)))</f>
        <v>1.4924711280809209E-3</v>
      </c>
      <c r="O493" s="60">
        <f>-M493*Bonds!$AS$8</f>
        <v>-1.2756999953769035</v>
      </c>
      <c r="P493" s="60">
        <f t="shared" si="4"/>
        <v>-4.0341175964572873</v>
      </c>
    </row>
    <row r="494" spans="1:16">
      <c r="A494" s="193">
        <v>42436</v>
      </c>
      <c r="B494" s="7">
        <f>EXP(-'Yield curve'!B487*$B$9/100)</f>
        <v>0.91037379506855653</v>
      </c>
      <c r="C494" s="7">
        <f>EXP(-'Yield curve'!C487*$C$9/100)</f>
        <v>0.83110428385212565</v>
      </c>
      <c r="D494" s="7">
        <f>EXP(-'Yield curve'!D487*$D$9/100)</f>
        <v>0.75767556460297436</v>
      </c>
      <c r="E494" s="7">
        <f>EXP(-'Yield curve'!E487*$E$9/100)</f>
        <v>0.69059619758499291</v>
      </c>
      <c r="F494" s="7">
        <f>EXP(-'Yield curve'!F487*$F$9/100)</f>
        <v>0.62939263250816291</v>
      </c>
      <c r="G494" s="7">
        <f>EXP(-'Yield curve'!G487*$G$9/100)</f>
        <v>0.57441680790683058</v>
      </c>
      <c r="H494" s="7">
        <f>EXP(-'Yield curve'!H487*$H$9/100)</f>
        <v>0.52445271905715773</v>
      </c>
      <c r="I494" s="7">
        <f>EXP(-'Yield curve'!I487*$I$9/100)</f>
        <v>0.47902619318875106</v>
      </c>
      <c r="J494" s="7">
        <f>EXP(-'Yield curve'!J487*$J$9/100)</f>
        <v>0.437709425877012</v>
      </c>
      <c r="K494" s="60">
        <f>EXP(-'Yield curve'!K487*$K$9/100)</f>
        <v>0.40011630965630496</v>
      </c>
      <c r="L494" s="60">
        <f t="shared" si="2"/>
        <v>61.833654718190544</v>
      </c>
      <c r="M494" s="60">
        <f t="shared" si="3"/>
        <v>8.1488819839484048</v>
      </c>
      <c r="N494" s="60">
        <f>M494*(Bonds!AE484/100)*(1/(1+(Bonds!K484/100)))</f>
        <v>-2.239524180271592E-3</v>
      </c>
      <c r="O494" s="60">
        <f>-M494*Bonds!$AS$8</f>
        <v>-1.2759320583139249</v>
      </c>
      <c r="P494" s="60">
        <f t="shared" si="4"/>
        <v>-4.0348514438987824</v>
      </c>
    </row>
    <row r="495" spans="1:16">
      <c r="A495" s="193">
        <v>42433</v>
      </c>
      <c r="B495" s="7">
        <f>EXP(-'Yield curve'!B488*$B$9/100)</f>
        <v>0.91128462420228951</v>
      </c>
      <c r="C495" s="7">
        <f>EXP(-'Yield curve'!C488*$C$9/100)</f>
        <v>0.83093807961633281</v>
      </c>
      <c r="D495" s="7">
        <f>EXP(-'Yield curve'!D488*$D$9/100)</f>
        <v>0.75699396336139857</v>
      </c>
      <c r="E495" s="7">
        <f>EXP(-'Yield curve'!E488*$E$9/100)</f>
        <v>0.68963003937692535</v>
      </c>
      <c r="F495" s="7">
        <f>EXP(-'Yield curve'!F488*$F$9/100)</f>
        <v>0.62813510518964077</v>
      </c>
      <c r="G495" s="7">
        <f>EXP(-'Yield curve'!G488*$G$9/100)</f>
        <v>0.57286797439164383</v>
      </c>
      <c r="H495" s="7">
        <f>EXP(-'Yield curve'!H488*$H$9/100)</f>
        <v>0.52262034306898708</v>
      </c>
      <c r="I495" s="7">
        <f>EXP(-'Yield curve'!I488*$I$9/100)</f>
        <v>0.47736844414424523</v>
      </c>
      <c r="J495" s="7">
        <f>EXP(-'Yield curve'!J488*$J$9/100)</f>
        <v>0.43626736547994266</v>
      </c>
      <c r="K495" s="60">
        <f>EXP(-'Yield curve'!K488*$K$9/100)</f>
        <v>0.39891775945155572</v>
      </c>
      <c r="L495" s="60">
        <f t="shared" si="2"/>
        <v>61.679358889145938</v>
      </c>
      <c r="M495" s="60">
        <f t="shared" si="3"/>
        <v>8.1457514903946109</v>
      </c>
      <c r="N495" s="60">
        <f>M495*(Bonds!AE485/100)*(1/(1+(Bonds!K485/100)))</f>
        <v>-6.714146296689383E-3</v>
      </c>
      <c r="O495" s="60">
        <f>-M495*Bonds!$AS$8</f>
        <v>-1.2754418932714691</v>
      </c>
      <c r="P495" s="60">
        <f t="shared" si="4"/>
        <v>-4.0333014059352292</v>
      </c>
    </row>
    <row r="496" spans="1:16">
      <c r="A496" s="193">
        <v>42432</v>
      </c>
      <c r="B496" s="7">
        <f>EXP(-'Yield curve'!B489*$B$9/100)</f>
        <v>0.91055588803626009</v>
      </c>
      <c r="C496" s="7">
        <f>EXP(-'Yield curve'!C489*$C$9/100)</f>
        <v>0.82944373638540392</v>
      </c>
      <c r="D496" s="7">
        <f>EXP(-'Yield curve'!D489*$D$9/100)</f>
        <v>0.75517935624887755</v>
      </c>
      <c r="E496" s="7">
        <f>EXP(-'Yield curve'!E489*$E$9/100)</f>
        <v>0.68770177609506311</v>
      </c>
      <c r="F496" s="7">
        <f>EXP(-'Yield curve'!F489*$F$9/100)</f>
        <v>0.62625352365755593</v>
      </c>
      <c r="G496" s="7">
        <f>EXP(-'Yield curve'!G489*$G$9/100)</f>
        <v>0.57063814029432036</v>
      </c>
      <c r="H496" s="7">
        <f>EXP(-'Yield curve'!H489*$H$9/100)</f>
        <v>0.52006576721008191</v>
      </c>
      <c r="I496" s="7">
        <f>EXP(-'Yield curve'!I489*$I$9/100)</f>
        <v>0.47444954479503459</v>
      </c>
      <c r="J496" s="7">
        <f>EXP(-'Yield curve'!J489*$J$9/100)</f>
        <v>0.43300759964087771</v>
      </c>
      <c r="K496" s="60">
        <f>EXP(-'Yield curve'!K489*$K$9/100)</f>
        <v>0.39534360742609986</v>
      </c>
      <c r="L496" s="60">
        <f t="shared" si="2"/>
        <v>61.243597031873506</v>
      </c>
      <c r="M496" s="60">
        <f t="shared" si="3"/>
        <v>8.1370084916013479</v>
      </c>
      <c r="N496" s="60">
        <f>M496*(Bonds!AE486/100)*(1/(1+(Bonds!K486/100)))</f>
        <v>-2.2338054058203671E-3</v>
      </c>
      <c r="O496" s="60">
        <f>-M496*Bonds!$AS$8</f>
        <v>-1.2740729358527583</v>
      </c>
      <c r="P496" s="60">
        <f t="shared" si="4"/>
        <v>-4.0289723824723183</v>
      </c>
    </row>
    <row r="497" spans="1:16">
      <c r="A497" s="193">
        <v>42431</v>
      </c>
      <c r="B497" s="7">
        <f>EXP(-'Yield curve'!B490*$B$9/100)</f>
        <v>0.90964578727444645</v>
      </c>
      <c r="C497" s="7">
        <f>EXP(-'Yield curve'!C490*$C$9/100)</f>
        <v>0.82795208055290648</v>
      </c>
      <c r="D497" s="7">
        <f>EXP(-'Yield curve'!D490*$D$9/100)</f>
        <v>0.75314312214006451</v>
      </c>
      <c r="E497" s="7">
        <f>EXP(-'Yield curve'!E490*$E$9/100)</f>
        <v>0.68536756047152714</v>
      </c>
      <c r="F497" s="7">
        <f>EXP(-'Yield curve'!F490*$F$9/100)</f>
        <v>0.62375351291775216</v>
      </c>
      <c r="G497" s="7">
        <f>EXP(-'Yield curve'!G490*$G$9/100)</f>
        <v>0.56841698561411169</v>
      </c>
      <c r="H497" s="7">
        <f>EXP(-'Yield curve'!H490*$H$9/100)</f>
        <v>0.51824871871461697</v>
      </c>
      <c r="I497" s="7">
        <f>EXP(-'Yield curve'!I490*$I$9/100)</f>
        <v>0.47280763399613951</v>
      </c>
      <c r="J497" s="7">
        <f>EXP(-'Yield curve'!J490*$J$9/100)</f>
        <v>0.4315810296970819</v>
      </c>
      <c r="K497" s="60">
        <f>EXP(-'Yield curve'!K490*$K$9/100)</f>
        <v>0.39415935387234219</v>
      </c>
      <c r="L497" s="60">
        <f t="shared" si="2"/>
        <v>61.063700635612683</v>
      </c>
      <c r="M497" s="60">
        <f t="shared" si="3"/>
        <v>8.1361013581666857</v>
      </c>
      <c r="N497" s="60">
        <f>M497*(Bonds!AE487/100)*(1/(1+(Bonds!K487/100)))</f>
        <v>1.4886289192511638E-3</v>
      </c>
      <c r="O497" s="60">
        <f>-M497*Bonds!$AS$8</f>
        <v>-1.2739308991129044</v>
      </c>
      <c r="P497" s="60">
        <f t="shared" si="4"/>
        <v>-4.0285232228629555</v>
      </c>
    </row>
    <row r="498" spans="1:16">
      <c r="A498" s="193">
        <v>42430</v>
      </c>
      <c r="B498" s="7">
        <f>EXP(-'Yield curve'!B491*$B$9/100)</f>
        <v>0.90964578727444645</v>
      </c>
      <c r="C498" s="7">
        <f>EXP(-'Yield curve'!C491*$C$9/100)</f>
        <v>0.82728998376249219</v>
      </c>
      <c r="D498" s="7">
        <f>EXP(-'Yield curve'!D491*$D$9/100)</f>
        <v>0.75223989243970424</v>
      </c>
      <c r="E498" s="7">
        <f>EXP(-'Yield curve'!E491*$E$9/100)</f>
        <v>0.68468253548063651</v>
      </c>
      <c r="F498" s="7">
        <f>EXP(-'Yield curve'!F491*$F$9/100)</f>
        <v>0.62344171411748917</v>
      </c>
      <c r="G498" s="7">
        <f>EXP(-'Yield curve'!G491*$G$9/100)</f>
        <v>0.56841698561411169</v>
      </c>
      <c r="H498" s="7">
        <f>EXP(-'Yield curve'!H491*$H$9/100)</f>
        <v>0.51861161981828496</v>
      </c>
      <c r="I498" s="7">
        <f>EXP(-'Yield curve'!I491*$I$9/100)</f>
        <v>0.47331223120973931</v>
      </c>
      <c r="J498" s="7">
        <f>EXP(-'Yield curve'!J491*$J$9/100)</f>
        <v>0.43222888701314138</v>
      </c>
      <c r="K498" s="60">
        <f>EXP(-'Yield curve'!K491*$K$9/100)</f>
        <v>0.39494846142460333</v>
      </c>
      <c r="L498" s="60">
        <f t="shared" si="2"/>
        <v>61.141709486001602</v>
      </c>
      <c r="M498" s="60">
        <f t="shared" si="3"/>
        <v>8.1393119371782134</v>
      </c>
      <c r="N498" s="60">
        <f>M498*(Bonds!AE488/100)*(1/(1+(Bonds!K488/100)))</f>
        <v>-2.2342333069388508E-2</v>
      </c>
      <c r="O498" s="60">
        <f>-M498*Bonds!$AS$8</f>
        <v>-1.2744336037409292</v>
      </c>
      <c r="P498" s="60">
        <f t="shared" si="4"/>
        <v>-4.0301129144778214</v>
      </c>
    </row>
    <row r="499" spans="1:16">
      <c r="A499" s="193">
        <v>42429</v>
      </c>
      <c r="B499" s="7">
        <f>EXP(-'Yield curve'!B492*$B$9/100)</f>
        <v>0.90810070312971058</v>
      </c>
      <c r="C499" s="7">
        <f>EXP(-'Yield curve'!C492*$C$9/100)</f>
        <v>0.82448197413910818</v>
      </c>
      <c r="D499" s="7">
        <f>EXP(-'Yield curve'!D492*$D$9/100)</f>
        <v>0.74796432200463847</v>
      </c>
      <c r="E499" s="7">
        <f>EXP(-'Yield curve'!E492*$E$9/100)</f>
        <v>0.6782766743627936</v>
      </c>
      <c r="F499" s="7">
        <f>EXP(-'Yield curve'!F492*$F$9/100)</f>
        <v>0.6147743432822852</v>
      </c>
      <c r="G499" s="7">
        <f>EXP(-'Yield curve'!G492*$G$9/100)</f>
        <v>0.55827701340074931</v>
      </c>
      <c r="H499" s="7">
        <f>EXP(-'Yield curve'!H492*$H$9/100)</f>
        <v>0.5071238627509087</v>
      </c>
      <c r="I499" s="7">
        <f>EXP(-'Yield curve'!I492*$I$9/100)</f>
        <v>0.46159533653487889</v>
      </c>
      <c r="J499" s="7">
        <f>EXP(-'Yield curve'!J492*$J$9/100)</f>
        <v>0.42046249289167092</v>
      </c>
      <c r="K499" s="60">
        <f>EXP(-'Yield curve'!K492*$K$9/100)</f>
        <v>0.38327597037136152</v>
      </c>
      <c r="L499" s="60">
        <f t="shared" si="2"/>
        <v>59.692761462174531</v>
      </c>
      <c r="M499" s="60">
        <f t="shared" si="3"/>
        <v>8.1092913689119523</v>
      </c>
      <c r="N499" s="60">
        <f>M499*(Bonds!AE489/100)*(1/(1+(Bonds!K489/100)))</f>
        <v>1.4799327254150522E-3</v>
      </c>
      <c r="O499" s="60">
        <f>-M499*Bonds!$AS$8</f>
        <v>-1.2697330564099976</v>
      </c>
      <c r="P499" s="60">
        <f t="shared" si="4"/>
        <v>-4.0152484786626523</v>
      </c>
    </row>
    <row r="500" spans="1:16">
      <c r="A500" s="193">
        <v>42426</v>
      </c>
      <c r="B500" s="7">
        <f>EXP(-'Yield curve'!B493*$B$9/100)</f>
        <v>0.90710234155580172</v>
      </c>
      <c r="C500" s="7">
        <f>EXP(-'Yield curve'!C493*$C$9/100)</f>
        <v>0.82415224729921688</v>
      </c>
      <c r="D500" s="7">
        <f>EXP(-'Yield curve'!D493*$D$9/100)</f>
        <v>0.74773996636306606</v>
      </c>
      <c r="E500" s="7">
        <f>EXP(-'Yield curve'!E493*$E$9/100)</f>
        <v>0.67841234326410416</v>
      </c>
      <c r="F500" s="7">
        <f>EXP(-'Yield curve'!F493*$F$9/100)</f>
        <v>0.6153894251152271</v>
      </c>
      <c r="G500" s="7">
        <f>EXP(-'Yield curve'!G493*$G$9/100)</f>
        <v>0.55911505729663913</v>
      </c>
      <c r="H500" s="7">
        <f>EXP(-'Yield curve'!H493*$H$9/100)</f>
        <v>0.50818994185395971</v>
      </c>
      <c r="I500" s="7">
        <f>EXP(-'Yield curve'!I493*$I$9/100)</f>
        <v>0.46258112438599197</v>
      </c>
      <c r="J500" s="7">
        <f>EXP(-'Yield curve'!J493*$J$9/100)</f>
        <v>0.42134639189586498</v>
      </c>
      <c r="K500" s="60">
        <f>EXP(-'Yield curve'!K493*$K$9/100)</f>
        <v>0.38404328937533527</v>
      </c>
      <c r="L500" s="60">
        <f t="shared" si="2"/>
        <v>59.782581386951755</v>
      </c>
      <c r="M500" s="60">
        <f t="shared" si="3"/>
        <v>8.1121260938736572</v>
      </c>
      <c r="N500" s="60">
        <f>M500*(Bonds!AE490/100)*(1/(1+(Bonds!K490/100)))</f>
        <v>-5.1825210054865225E-3</v>
      </c>
      <c r="O500" s="60">
        <f>-M500*Bonds!$AS$8</f>
        <v>-1.2701769107279601</v>
      </c>
      <c r="P500" s="60">
        <f t="shared" si="4"/>
        <v>-4.0166520692567147</v>
      </c>
    </row>
    <row r="501" spans="1:16">
      <c r="A501" s="193">
        <v>42425</v>
      </c>
      <c r="B501" s="7">
        <f>EXP(-'Yield curve'!B494*$B$9/100)</f>
        <v>0.90628631671466164</v>
      </c>
      <c r="C501" s="7">
        <f>EXP(-'Yield curve'!C494*$C$9/100)</f>
        <v>0.8223411053418056</v>
      </c>
      <c r="D501" s="7">
        <f>EXP(-'Yield curve'!D494*$D$9/100)</f>
        <v>0.74527649144328856</v>
      </c>
      <c r="E501" s="7">
        <f>EXP(-'Yield curve'!E494*$E$9/100)</f>
        <v>0.67556898665101528</v>
      </c>
      <c r="F501" s="7">
        <f>EXP(-'Yield curve'!F494*$F$9/100)</f>
        <v>0.61232015755286162</v>
      </c>
      <c r="G501" s="7">
        <f>EXP(-'Yield curve'!G494*$G$9/100)</f>
        <v>0.5561039732311448</v>
      </c>
      <c r="H501" s="7">
        <f>EXP(-'Yield curve'!H494*$H$9/100)</f>
        <v>0.50535203174428589</v>
      </c>
      <c r="I501" s="7">
        <f>EXP(-'Yield curve'!I494*$I$9/100)</f>
        <v>0.45975264303266777</v>
      </c>
      <c r="J501" s="7">
        <f>EXP(-'Yield curve'!J494*$J$9/100)</f>
        <v>0.41857466247780239</v>
      </c>
      <c r="K501" s="60">
        <f>EXP(-'Yield curve'!K494*$K$9/100)</f>
        <v>0.3813643734941895</v>
      </c>
      <c r="L501" s="60">
        <f t="shared" si="2"/>
        <v>59.426729945311983</v>
      </c>
      <c r="M501" s="60">
        <f t="shared" si="3"/>
        <v>8.1067387129448303</v>
      </c>
      <c r="N501" s="60">
        <f>M501*(Bonds!AE491/100)*(1/(1+(Bonds!K491/100)))</f>
        <v>-1.4787921767502375E-2</v>
      </c>
      <c r="O501" s="60">
        <f>-M501*Bonds!$AS$8</f>
        <v>-1.2693333677669774</v>
      </c>
      <c r="P501" s="60">
        <f t="shared" si="4"/>
        <v>-4.0139845521958062</v>
      </c>
    </row>
    <row r="502" spans="1:16">
      <c r="A502" s="193">
        <v>42424</v>
      </c>
      <c r="B502" s="7">
        <f>EXP(-'Yield curve'!B495*$B$9/100)</f>
        <v>0.9057427080235485</v>
      </c>
      <c r="C502" s="7">
        <f>EXP(-'Yield curve'!C495*$C$9/100)</f>
        <v>0.81987777886299296</v>
      </c>
      <c r="D502" s="7">
        <f>EXP(-'Yield curve'!D495*$D$9/100)</f>
        <v>0.74126284498808004</v>
      </c>
      <c r="E502" s="7">
        <f>EXP(-'Yield curve'!E495*$E$9/100)</f>
        <v>0.67058822768680804</v>
      </c>
      <c r="F502" s="7">
        <f>EXP(-'Yield curve'!F495*$F$9/100)</f>
        <v>0.60653065971263342</v>
      </c>
      <c r="G502" s="7">
        <f>EXP(-'Yield curve'!G495*$G$9/100)</f>
        <v>0.54980038664753117</v>
      </c>
      <c r="H502" s="7">
        <f>EXP(-'Yield curve'!H495*$H$9/100)</f>
        <v>0.49867534808799208</v>
      </c>
      <c r="I502" s="7">
        <f>EXP(-'Yield curve'!I495*$I$9/100)</f>
        <v>0.45269651024281038</v>
      </c>
      <c r="J502" s="7">
        <f>EXP(-'Yield curve'!J495*$J$9/100)</f>
        <v>0.41123107343670878</v>
      </c>
      <c r="K502" s="60">
        <f>EXP(-'Yield curve'!K495*$K$9/100)</f>
        <v>0.37381285294546646</v>
      </c>
      <c r="L502" s="60">
        <f t="shared" si="2"/>
        <v>58.487049661767649</v>
      </c>
      <c r="M502" s="60">
        <f t="shared" si="3"/>
        <v>8.0869862015049776</v>
      </c>
      <c r="N502" s="60">
        <f>M502*(Bonds!AE492/100)*(1/(1+(Bonds!K492/100)))</f>
        <v>-7.3625147500954152E-4</v>
      </c>
      <c r="O502" s="60">
        <f>-M502*Bonds!$AS$8</f>
        <v>-1.2662405677205457</v>
      </c>
      <c r="P502" s="60">
        <f t="shared" si="4"/>
        <v>-4.0042042597016074</v>
      </c>
    </row>
    <row r="503" spans="1:16">
      <c r="A503" s="193">
        <v>42422</v>
      </c>
      <c r="B503" s="7">
        <f>EXP(-'Yield curve'!B496*$B$9/100)</f>
        <v>0.90764676627181728</v>
      </c>
      <c r="C503" s="7">
        <f>EXP(-'Yield curve'!C496*$C$9/100)</f>
        <v>0.82004177081741436</v>
      </c>
      <c r="D503" s="7">
        <f>EXP(-'Yield curve'!D496*$D$9/100)</f>
        <v>0.74104049948807627</v>
      </c>
      <c r="E503" s="7">
        <f>EXP(-'Yield curve'!E496*$E$9/100)</f>
        <v>0.67032004603563933</v>
      </c>
      <c r="F503" s="7">
        <f>EXP(-'Yield curve'!F496*$F$9/100)</f>
        <v>0.60622747018647516</v>
      </c>
      <c r="G503" s="7">
        <f>EXP(-'Yield curve'!G496*$G$9/100)</f>
        <v>0.54930578890191928</v>
      </c>
      <c r="H503" s="7">
        <f>EXP(-'Yield curve'!H496*$H$9/100)</f>
        <v>0.49797769107452888</v>
      </c>
      <c r="I503" s="7">
        <f>EXP(-'Yield curve'!I496*$I$9/100)</f>
        <v>0.45209331711393447</v>
      </c>
      <c r="J503" s="7">
        <f>EXP(-'Yield curve'!J496*$J$9/100)</f>
        <v>0.41073789211655859</v>
      </c>
      <c r="K503" s="60">
        <f>EXP(-'Yield curve'!K496*$K$9/100)</f>
        <v>0.37343922693666093</v>
      </c>
      <c r="L503" s="60">
        <f t="shared" si="2"/>
        <v>58.444829334966684</v>
      </c>
      <c r="M503" s="60">
        <f t="shared" si="3"/>
        <v>8.0851253982689357</v>
      </c>
      <c r="N503" s="60">
        <f>M503*(Bonds!AE493/100)*(1/(1+(Bonds!K493/100)))</f>
        <v>-4.4160903404291321E-3</v>
      </c>
      <c r="O503" s="60">
        <f>-M503*Bonds!$AS$8</f>
        <v>-1.2659492076900831</v>
      </c>
      <c r="P503" s="60">
        <f t="shared" si="4"/>
        <v>-4.0032828983862103</v>
      </c>
    </row>
    <row r="504" spans="1:16">
      <c r="A504" s="193">
        <v>42420</v>
      </c>
      <c r="B504" s="7">
        <f>EXP(-'Yield curve'!B497*$B$9/100)</f>
        <v>0.90655824339663893</v>
      </c>
      <c r="C504" s="7">
        <f>EXP(-'Yield curve'!C497*$C$9/100)</f>
        <v>0.81823966196820075</v>
      </c>
      <c r="D504" s="7">
        <f>EXP(-'Yield curve'!D497*$D$9/100)</f>
        <v>0.74015178422449457</v>
      </c>
      <c r="E504" s="7">
        <f>EXP(-'Yield curve'!E497*$E$9/100)</f>
        <v>0.66991797464149827</v>
      </c>
      <c r="F504" s="7">
        <f>EXP(-'Yield curve'!F497*$F$9/100)</f>
        <v>0.60653065971263342</v>
      </c>
      <c r="G504" s="7">
        <f>EXP(-'Yield curve'!G497*$G$9/100)</f>
        <v>0.54947060535982239</v>
      </c>
      <c r="H504" s="7">
        <f>EXP(-'Yield curve'!H497*$H$9/100)</f>
        <v>0.49797769107452888</v>
      </c>
      <c r="I504" s="7">
        <f>EXP(-'Yield curve'!I497*$I$9/100)</f>
        <v>0.4513705461774925</v>
      </c>
      <c r="J504" s="7">
        <f>EXP(-'Yield curve'!J497*$J$9/100)</f>
        <v>0.40926189409545444</v>
      </c>
      <c r="K504" s="60">
        <f>EXP(-'Yield curve'!K497*$K$9/100)</f>
        <v>0.37120530005745517</v>
      </c>
      <c r="L504" s="60">
        <f t="shared" si="2"/>
        <v>58.192925268224286</v>
      </c>
      <c r="M504" s="60">
        <f t="shared" si="3"/>
        <v>8.0788568009488149</v>
      </c>
      <c r="N504" s="60">
        <f>M504*(Bonds!AE494/100)*(1/(1+(Bonds!K494/100)))</f>
        <v>-3.6752146305836274E-3</v>
      </c>
      <c r="O504" s="60">
        <f>-M504*Bonds!$AS$8</f>
        <v>-1.2649676860166612</v>
      </c>
      <c r="P504" s="60">
        <f t="shared" si="4"/>
        <v>-4.0001790543253763</v>
      </c>
    </row>
    <row r="505" spans="1:16">
      <c r="A505" s="193">
        <v>42419</v>
      </c>
      <c r="B505" s="7">
        <f>EXP(-'Yield curve'!B498*$B$9/100)</f>
        <v>0.90592387468121505</v>
      </c>
      <c r="C505" s="7">
        <f>EXP(-'Yield curve'!C498*$C$9/100)</f>
        <v>0.81856702330088971</v>
      </c>
      <c r="D505" s="7">
        <f>EXP(-'Yield curve'!D498*$D$9/100)</f>
        <v>0.7397078263546395</v>
      </c>
      <c r="E505" s="7">
        <f>EXP(-'Yield curve'!E498*$E$9/100)</f>
        <v>0.6687132069033952</v>
      </c>
      <c r="F505" s="7">
        <f>EXP(-'Yield curve'!F498*$F$9/100)</f>
        <v>0.60441151307355268</v>
      </c>
      <c r="G505" s="7">
        <f>EXP(-'Yield curve'!G498*$G$9/100)</f>
        <v>0.5471676683703055</v>
      </c>
      <c r="H505" s="7">
        <f>EXP(-'Yield curve'!H498*$H$9/100)</f>
        <v>0.49554356885796524</v>
      </c>
      <c r="I505" s="7">
        <f>EXP(-'Yield curve'!I498*$I$9/100)</f>
        <v>0.44908938589623021</v>
      </c>
      <c r="J505" s="7">
        <f>EXP(-'Yield curve'!J498*$J$9/100)</f>
        <v>0.40717997184985844</v>
      </c>
      <c r="K505" s="60">
        <f>EXP(-'Yield curve'!K498*$K$9/100)</f>
        <v>0.36935390589963196</v>
      </c>
      <c r="L505" s="60">
        <f t="shared" si="2"/>
        <v>57.955193398120088</v>
      </c>
      <c r="M505" s="60">
        <f t="shared" si="3"/>
        <v>8.0738256028165996</v>
      </c>
      <c r="N505" s="60">
        <f>M505*(Bonds!AE495/100)*(1/(1+(Bonds!K495/100)))</f>
        <v>4.4055068767642775E-3</v>
      </c>
      <c r="O505" s="60">
        <f>-M505*Bonds!$AS$8</f>
        <v>-1.2641799132889093</v>
      </c>
      <c r="P505" s="60">
        <f t="shared" si="4"/>
        <v>-3.9976878982271171</v>
      </c>
    </row>
    <row r="506" spans="1:16">
      <c r="A506" s="193">
        <v>42418</v>
      </c>
      <c r="B506" s="7">
        <f>EXP(-'Yield curve'!B499*$B$9/100)</f>
        <v>0.9057427080235485</v>
      </c>
      <c r="C506" s="7">
        <f>EXP(-'Yield curve'!C499*$C$9/100)</f>
        <v>0.81774886542470671</v>
      </c>
      <c r="D506" s="7">
        <f>EXP(-'Yield curve'!D499*$D$9/100)</f>
        <v>0.7385990963704826</v>
      </c>
      <c r="E506" s="7">
        <f>EXP(-'Yield curve'!E499*$E$9/100)</f>
        <v>0.6679112323360884</v>
      </c>
      <c r="F506" s="7">
        <f>EXP(-'Yield curve'!F499*$F$9/100)</f>
        <v>0.60410938285586468</v>
      </c>
      <c r="G506" s="7">
        <f>EXP(-'Yield curve'!G499*$G$9/100)</f>
        <v>0.54749606748120905</v>
      </c>
      <c r="H506" s="7">
        <f>EXP(-'Yield curve'!H499*$H$9/100)</f>
        <v>0.49658530379140953</v>
      </c>
      <c r="I506" s="7">
        <f>EXP(-'Yield curve'!I499*$I$9/100)</f>
        <v>0.45052877372334416</v>
      </c>
      <c r="J506" s="7">
        <f>EXP(-'Yield curve'!J499*$J$9/100)</f>
        <v>0.40901641061140692</v>
      </c>
      <c r="K506" s="60">
        <f>EXP(-'Yield curve'!K499*$K$9/100)</f>
        <v>0.37157669102204571</v>
      </c>
      <c r="L506" s="60">
        <f t="shared" si="2"/>
        <v>58.190269962944953</v>
      </c>
      <c r="M506" s="60">
        <f t="shared" si="3"/>
        <v>8.0823952005455055</v>
      </c>
      <c r="N506" s="60">
        <f>M506*(Bonds!AE496/100)*(1/(1+(Bonds!K496/100)))</f>
        <v>-1.3973203713408938E-2</v>
      </c>
      <c r="O506" s="60">
        <f>-M506*Bonds!$AS$8</f>
        <v>-1.2655217199920501</v>
      </c>
      <c r="P506" s="60">
        <f t="shared" si="4"/>
        <v>-4.0019310635887235</v>
      </c>
    </row>
    <row r="507" spans="1:16">
      <c r="A507" s="193">
        <v>42417</v>
      </c>
      <c r="B507" s="7">
        <f>EXP(-'Yield curve'!B500*$B$9/100)</f>
        <v>0.90456600752416116</v>
      </c>
      <c r="C507" s="7">
        <f>EXP(-'Yield curve'!C500*$C$9/100)</f>
        <v>0.81676815532993918</v>
      </c>
      <c r="D507" s="7">
        <f>EXP(-'Yield curve'!D500*$D$9/100)</f>
        <v>0.73638661945610007</v>
      </c>
      <c r="E507" s="7">
        <f>EXP(-'Yield curve'!E500*$E$9/100)</f>
        <v>0.66444710845585175</v>
      </c>
      <c r="F507" s="7">
        <f>EXP(-'Yield curve'!F500*$F$9/100)</f>
        <v>0.59929578784553839</v>
      </c>
      <c r="G507" s="7">
        <f>EXP(-'Yield curve'!G500*$G$9/100)</f>
        <v>0.54177743413755775</v>
      </c>
      <c r="H507" s="7">
        <f>EXP(-'Yield curve'!H500*$H$9/100)</f>
        <v>0.49002444566972397</v>
      </c>
      <c r="I507" s="7">
        <f>EXP(-'Yield curve'!I500*$I$9/100)</f>
        <v>0.44373251875060071</v>
      </c>
      <c r="J507" s="7">
        <f>EXP(-'Yield curve'!J500*$J$9/100)</f>
        <v>0.40208169082508577</v>
      </c>
      <c r="K507" s="60">
        <f>EXP(-'Yield curve'!K500*$K$9/100)</f>
        <v>0.36458338072130292</v>
      </c>
      <c r="L507" s="60">
        <f t="shared" si="2"/>
        <v>57.331159092635808</v>
      </c>
      <c r="M507" s="60">
        <f t="shared" si="3"/>
        <v>8.0623201869179901</v>
      </c>
      <c r="N507" s="60">
        <f>M507*(Bonds!AE497/100)*(1/(1+(Bonds!K497/100)))</f>
        <v>-6.5910511111147057E-3</v>
      </c>
      <c r="O507" s="60">
        <f>-M507*Bonds!$AS$8</f>
        <v>-1.2623784233399584</v>
      </c>
      <c r="P507" s="60">
        <f t="shared" si="4"/>
        <v>-3.9919910868065318</v>
      </c>
    </row>
    <row r="508" spans="1:16">
      <c r="A508" s="193">
        <v>42416</v>
      </c>
      <c r="B508" s="7">
        <f>EXP(-'Yield curve'!B501*$B$9/100)</f>
        <v>0.90492790630210107</v>
      </c>
      <c r="C508" s="7">
        <f>EXP(-'Yield curve'!C501*$C$9/100)</f>
        <v>0.81595179542259288</v>
      </c>
      <c r="D508" s="7">
        <f>EXP(-'Yield curve'!D501*$D$9/100)</f>
        <v>0.7350623157719568</v>
      </c>
      <c r="E508" s="7">
        <f>EXP(-'Yield curve'!E501*$E$9/100)</f>
        <v>0.6624567541547014</v>
      </c>
      <c r="F508" s="7">
        <f>EXP(-'Yield curve'!F501*$F$9/100)</f>
        <v>0.59660501557851098</v>
      </c>
      <c r="G508" s="7">
        <f>EXP(-'Yield curve'!G501*$G$9/100)</f>
        <v>0.53869808723896195</v>
      </c>
      <c r="H508" s="7">
        <f>EXP(-'Yield curve'!H501*$H$9/100)</f>
        <v>0.48660625218484493</v>
      </c>
      <c r="I508" s="7">
        <f>EXP(-'Yield curve'!I501*$I$9/100)</f>
        <v>0.44031422172319795</v>
      </c>
      <c r="J508" s="7">
        <f>EXP(-'Yield curve'!J501*$J$9/100)</f>
        <v>0.39871835042824011</v>
      </c>
      <c r="K508" s="60">
        <f>EXP(-'Yield curve'!K501*$K$9/100)</f>
        <v>0.36131685172433853</v>
      </c>
      <c r="L508" s="60">
        <f t="shared" si="2"/>
        <v>56.92398659928692</v>
      </c>
      <c r="M508" s="60">
        <f t="shared" si="3"/>
        <v>8.0528078770247173</v>
      </c>
      <c r="N508" s="60">
        <f>M508*(Bonds!AE498/100)*(1/(1+(Bonds!K498/100)))</f>
        <v>5.1161422344502853E-3</v>
      </c>
      <c r="O508" s="60">
        <f>-M508*Bonds!$AS$8</f>
        <v>-1.2608890090662763</v>
      </c>
      <c r="P508" s="60">
        <f t="shared" si="4"/>
        <v>-3.9872811453221311</v>
      </c>
    </row>
    <row r="509" spans="1:16">
      <c r="A509" s="193">
        <v>42415</v>
      </c>
      <c r="B509" s="7">
        <f>EXP(-'Yield curve'!B502*$B$9/100)</f>
        <v>0.90510890998312621</v>
      </c>
      <c r="C509" s="7">
        <f>EXP(-'Yield curve'!C502*$C$9/100)</f>
        <v>0.81464731641141452</v>
      </c>
      <c r="D509" s="7">
        <f>EXP(-'Yield curve'!D502*$D$9/100)</f>
        <v>0.73418077002626336</v>
      </c>
      <c r="E509" s="7">
        <f>EXP(-'Yield curve'!E502*$E$9/100)</f>
        <v>0.66219182444251434</v>
      </c>
      <c r="F509" s="7">
        <f>EXP(-'Yield curve'!F502*$F$9/100)</f>
        <v>0.59720191899605624</v>
      </c>
      <c r="G509" s="7">
        <f>EXP(-'Yield curve'!G502*$G$9/100)</f>
        <v>0.53966861701074365</v>
      </c>
      <c r="H509" s="7">
        <f>EXP(-'Yield curve'!H502*$H$9/100)</f>
        <v>0.48797065896904807</v>
      </c>
      <c r="I509" s="7">
        <f>EXP(-'Yield curve'!I502*$I$9/100)</f>
        <v>0.44207900582524995</v>
      </c>
      <c r="J509" s="7">
        <f>EXP(-'Yield curve'!J502*$J$9/100)</f>
        <v>0.40087725331220786</v>
      </c>
      <c r="K509" s="60">
        <f>EXP(-'Yield curve'!K502*$K$9/100)</f>
        <v>0.36385494264075363</v>
      </c>
      <c r="L509" s="60">
        <f t="shared" si="2"/>
        <v>57.202728525736191</v>
      </c>
      <c r="M509" s="60">
        <f t="shared" si="3"/>
        <v>8.0622913429700986</v>
      </c>
      <c r="N509" s="60">
        <f>M509*(Bonds!AE499/100)*(1/(1+(Bonds!K499/100)))</f>
        <v>-9.5186438523850603E-3</v>
      </c>
      <c r="O509" s="60">
        <f>-M509*Bonds!$AS$8</f>
        <v>-1.2623739070249749</v>
      </c>
      <c r="P509" s="60">
        <f t="shared" si="4"/>
        <v>-3.991976804964553</v>
      </c>
    </row>
    <row r="510" spans="1:16">
      <c r="A510" s="193">
        <v>42412</v>
      </c>
      <c r="B510" s="7">
        <f>EXP(-'Yield curve'!B503*$B$9/100)</f>
        <v>0.90447555544608804</v>
      </c>
      <c r="C510" s="7">
        <f>EXP(-'Yield curve'!C503*$C$9/100)</f>
        <v>0.81464731641141452</v>
      </c>
      <c r="D510" s="7">
        <f>EXP(-'Yield curve'!D503*$D$9/100)</f>
        <v>0.7337403936903597</v>
      </c>
      <c r="E510" s="7">
        <f>EXP(-'Yield curve'!E503*$E$9/100)</f>
        <v>0.66113316467706607</v>
      </c>
      <c r="F510" s="7">
        <f>EXP(-'Yield curve'!F503*$F$9/100)</f>
        <v>0.5954129979623094</v>
      </c>
      <c r="G510" s="7">
        <f>EXP(-'Yield curve'!G503*$G$9/100)</f>
        <v>0.53724556419193781</v>
      </c>
      <c r="H510" s="7">
        <f>EXP(-'Yield curve'!H503*$H$9/100)</f>
        <v>0.48490610729132588</v>
      </c>
      <c r="I510" s="7">
        <f>EXP(-'Yield curve'!I503*$I$9/100)</f>
        <v>0.43843954985444478</v>
      </c>
      <c r="J510" s="7">
        <f>EXP(-'Yield curve'!J503*$J$9/100)</f>
        <v>0.39669006336936646</v>
      </c>
      <c r="K510" s="60">
        <f>EXP(-'Yield curve'!K503*$K$9/100)</f>
        <v>0.35915544132940458</v>
      </c>
      <c r="L510" s="60">
        <f t="shared" si="2"/>
        <v>56.656005672723467</v>
      </c>
      <c r="M510" s="60">
        <f t="shared" si="3"/>
        <v>8.0469552838008109</v>
      </c>
      <c r="N510" s="60">
        <f>M510*(Bonds!AE500/100)*(1/(1+(Bonds!K500/100)))</f>
        <v>-2.1898463217889987E-3</v>
      </c>
      <c r="O510" s="60">
        <f>-M510*Bonds!$AS$8</f>
        <v>-1.2599726242992171</v>
      </c>
      <c r="P510" s="60">
        <f t="shared" si="4"/>
        <v>-3.9843832822451408</v>
      </c>
    </row>
    <row r="511" spans="1:16">
      <c r="A511" s="193">
        <v>42411</v>
      </c>
      <c r="B511" s="7">
        <f>EXP(-'Yield curve'!B504*$B$9/100)</f>
        <v>0.90492790630210107</v>
      </c>
      <c r="C511" s="7">
        <f>EXP(-'Yield curve'!C504*$C$9/100)</f>
        <v>0.81383307628292068</v>
      </c>
      <c r="D511" s="7">
        <f>EXP(-'Yield curve'!D504*$D$9/100)</f>
        <v>0.73198152822831264</v>
      </c>
      <c r="E511" s="7">
        <f>EXP(-'Yield curve'!E504*$E$9/100)</f>
        <v>0.6590209199441206</v>
      </c>
      <c r="F511" s="7">
        <f>EXP(-'Yield curve'!F504*$F$9/100)</f>
        <v>0.59303610292971787</v>
      </c>
      <c r="G511" s="7">
        <f>EXP(-'Yield curve'!G504*$G$9/100)</f>
        <v>0.53499386470125943</v>
      </c>
      <c r="H511" s="7">
        <f>EXP(-'Yield curve'!H504*$H$9/100)</f>
        <v>0.48287377253122976</v>
      </c>
      <c r="I511" s="7">
        <f>EXP(-'Yield curve'!I504*$I$9/100)</f>
        <v>0.43668929449941024</v>
      </c>
      <c r="J511" s="7">
        <f>EXP(-'Yield curve'!J504*$J$9/100)</f>
        <v>0.39526454661095972</v>
      </c>
      <c r="K511" s="60">
        <f>EXP(-'Yield curve'!K504*$K$9/100)</f>
        <v>0.35807958958991437</v>
      </c>
      <c r="L511" s="60">
        <f t="shared" si="2"/>
        <v>56.495411064661255</v>
      </c>
      <c r="M511" s="60">
        <f t="shared" si="3"/>
        <v>8.0450799214160877</v>
      </c>
      <c r="N511" s="60">
        <f>M511*(Bonds!AE501/100)*(1/(1+(Bonds!K501/100)))</f>
        <v>6.5662210295406439E-3</v>
      </c>
      <c r="O511" s="60">
        <f>-M511*Bonds!$AS$8</f>
        <v>-1.2596789846327772</v>
      </c>
      <c r="P511" s="60">
        <f t="shared" si="4"/>
        <v>-3.9834547120878185</v>
      </c>
    </row>
    <row r="512" spans="1:16">
      <c r="A512" s="193">
        <v>42410</v>
      </c>
      <c r="B512" s="7">
        <f>EXP(-'Yield curve'!B505*$B$9/100)</f>
        <v>0.9046564686478944</v>
      </c>
      <c r="C512" s="7">
        <f>EXP(-'Yield curve'!C505*$C$9/100)</f>
        <v>0.81464731641141452</v>
      </c>
      <c r="D512" s="7">
        <f>EXP(-'Yield curve'!D505*$D$9/100)</f>
        <v>0.73440105729870997</v>
      </c>
      <c r="E512" s="7">
        <f>EXP(-'Yield curve'!E505*$E$9/100)</f>
        <v>0.66205939932057944</v>
      </c>
      <c r="F512" s="7">
        <f>EXP(-'Yield curve'!F505*$F$9/100)</f>
        <v>0.59660501557851098</v>
      </c>
      <c r="G512" s="7">
        <f>EXP(-'Yield curve'!G505*$G$9/100)</f>
        <v>0.53853650205178016</v>
      </c>
      <c r="H512" s="7">
        <f>EXP(-'Yield curve'!H505*$H$9/100)</f>
        <v>0.48626574699903452</v>
      </c>
      <c r="I512" s="7">
        <f>EXP(-'Yield curve'!I505*$I$9/100)</f>
        <v>0.44007945008294791</v>
      </c>
      <c r="J512" s="7">
        <f>EXP(-'Yield curve'!J505*$J$9/100)</f>
        <v>0.39859875286364327</v>
      </c>
      <c r="K512" s="60">
        <f>EXP(-'Yield curve'!K505*$K$9/100)</f>
        <v>0.36131685172433853</v>
      </c>
      <c r="L512" s="60">
        <f t="shared" si="2"/>
        <v>56.911768135859845</v>
      </c>
      <c r="M512" s="60">
        <f t="shared" si="3"/>
        <v>8.0537519484985243</v>
      </c>
      <c r="N512" s="60">
        <f>M512*(Bonds!AE502/100)*(1/(1+(Bonds!K502/100)))</f>
        <v>-1.1695410344525006E-2</v>
      </c>
      <c r="O512" s="60">
        <f>-M512*Bonds!$AS$8</f>
        <v>-1.2610368294741729</v>
      </c>
      <c r="P512" s="60">
        <f t="shared" si="4"/>
        <v>-3.9877485944957396</v>
      </c>
    </row>
    <row r="513" spans="1:16">
      <c r="A513" s="193">
        <v>42409</v>
      </c>
      <c r="B513" s="7">
        <f>EXP(-'Yield curve'!B506*$B$9/100)</f>
        <v>0.90474693881819224</v>
      </c>
      <c r="C513" s="7">
        <f>EXP(-'Yield curve'!C506*$C$9/100)</f>
        <v>0.81399585917592399</v>
      </c>
      <c r="D513" s="7">
        <f>EXP(-'Yield curve'!D506*$D$9/100)</f>
        <v>0.73264060814519283</v>
      </c>
      <c r="E513" s="7">
        <f>EXP(-'Yield curve'!E506*$E$9/100)</f>
        <v>0.65941645114358105</v>
      </c>
      <c r="F513" s="7">
        <f>EXP(-'Yield curve'!F506*$F$9/100)</f>
        <v>0.59303610292971787</v>
      </c>
      <c r="G513" s="7">
        <f>EXP(-'Yield curve'!G506*$G$9/100)</f>
        <v>0.53435225710516843</v>
      </c>
      <c r="H513" s="7">
        <f>EXP(-'Yield curve'!H506*$H$9/100)</f>
        <v>0.48152361706789243</v>
      </c>
      <c r="I513" s="7">
        <f>EXP(-'Yield curve'!I506*$I$9/100)</f>
        <v>0.43494602618240374</v>
      </c>
      <c r="J513" s="7">
        <f>EXP(-'Yield curve'!J506*$J$9/100)</f>
        <v>0.39313587065701616</v>
      </c>
      <c r="K513" s="60">
        <f>EXP(-'Yield curve'!K506*$K$9/100)</f>
        <v>0.35558178497828613</v>
      </c>
      <c r="L513" s="60">
        <f t="shared" si="2"/>
        <v>56.219992804540432</v>
      </c>
      <c r="M513" s="60">
        <f t="shared" si="3"/>
        <v>8.035849764376259</v>
      </c>
      <c r="N513" s="60">
        <f>M513*(Bonds!AE503/100)*(1/(1+(Bonds!K503/100)))</f>
        <v>6.5545267246135781E-3</v>
      </c>
      <c r="O513" s="60">
        <f>-M513*Bonds!$AS$8</f>
        <v>-1.2582337491644531</v>
      </c>
      <c r="P513" s="60">
        <f t="shared" si="4"/>
        <v>-3.9788844762526545</v>
      </c>
    </row>
    <row r="514" spans="1:16">
      <c r="A514" s="193">
        <v>42408</v>
      </c>
      <c r="B514" s="7">
        <f>EXP(-'Yield curve'!B507*$B$9/100)</f>
        <v>0.90492790630210107</v>
      </c>
      <c r="C514" s="7">
        <f>EXP(-'Yield curve'!C507*$C$9/100)</f>
        <v>0.81399585917592399</v>
      </c>
      <c r="D514" s="7">
        <f>EXP(-'Yield curve'!D507*$D$9/100)</f>
        <v>0.7330803244117684</v>
      </c>
      <c r="E514" s="7">
        <f>EXP(-'Yield curve'!E507*$E$9/100)</f>
        <v>0.66047236196880998</v>
      </c>
      <c r="F514" s="7">
        <f>EXP(-'Yield curve'!F507*$F$9/100)</f>
        <v>0.59481788257163526</v>
      </c>
      <c r="G514" s="7">
        <f>EXP(-'Yield curve'!G507*$G$9/100)</f>
        <v>0.53660125617703336</v>
      </c>
      <c r="H514" s="7">
        <f>EXP(-'Yield curve'!H507*$H$9/100)</f>
        <v>0.48422771372741708</v>
      </c>
      <c r="I514" s="7">
        <f>EXP(-'Yield curve'!I507*$I$9/100)</f>
        <v>0.43785535333886355</v>
      </c>
      <c r="J514" s="7">
        <f>EXP(-'Yield curve'!J507*$J$9/100)</f>
        <v>0.39621432079595642</v>
      </c>
      <c r="K514" s="60">
        <f>EXP(-'Yield curve'!K507*$K$9/100)</f>
        <v>0.35879646540595161</v>
      </c>
      <c r="L514" s="60">
        <f t="shared" si="2"/>
        <v>56.603109594159278</v>
      </c>
      <c r="M514" s="60">
        <f t="shared" si="3"/>
        <v>8.0463023927564503</v>
      </c>
      <c r="N514" s="60">
        <f>M514*(Bonds!AE504/100)*(1/(1+(Bonds!K504/100)))</f>
        <v>6.5684101165358662E-3</v>
      </c>
      <c r="O514" s="60">
        <f>-M514*Bonds!$AS$8</f>
        <v>-1.2598703962125022</v>
      </c>
      <c r="P514" s="60">
        <f t="shared" si="4"/>
        <v>-3.9840600086502809</v>
      </c>
    </row>
    <row r="515" spans="1:16">
      <c r="A515" s="193">
        <v>42405</v>
      </c>
      <c r="B515" s="7">
        <f>EXP(-'Yield curve'!B508*$B$9/100)</f>
        <v>0.90492790630210107</v>
      </c>
      <c r="C515" s="7">
        <f>EXP(-'Yield curve'!C508*$C$9/100)</f>
        <v>0.81513625146711</v>
      </c>
      <c r="D515" s="7">
        <f>EXP(-'Yield curve'!D508*$D$9/100)</f>
        <v>0.73484183015172189</v>
      </c>
      <c r="E515" s="7">
        <f>EXP(-'Yield curve'!E508*$E$9/100)</f>
        <v>0.66272178985997043</v>
      </c>
      <c r="F515" s="7">
        <f>EXP(-'Yield curve'!F508*$F$9/100)</f>
        <v>0.59750059461823746</v>
      </c>
      <c r="G515" s="7">
        <f>EXP(-'Yield curve'!G508*$G$9/100)</f>
        <v>0.53950674070829985</v>
      </c>
      <c r="H515" s="7">
        <f>EXP(-'Yield curve'!H508*$H$9/100)</f>
        <v>0.48728797803465007</v>
      </c>
      <c r="I515" s="7">
        <f>EXP(-'Yield curve'!I508*$I$9/100)</f>
        <v>0.44101928838086696</v>
      </c>
      <c r="J515" s="7">
        <f>EXP(-'Yield curve'!J508*$J$9/100)</f>
        <v>0.39943668977046726</v>
      </c>
      <c r="K515" s="60">
        <f>EXP(-'Yield curve'!K508*$K$9/100)</f>
        <v>0.36204020854348745</v>
      </c>
      <c r="L515" s="60">
        <f t="shared" si="2"/>
        <v>57.009488326777941</v>
      </c>
      <c r="M515" s="60">
        <f t="shared" si="3"/>
        <v>8.0553961849669626</v>
      </c>
      <c r="N515" s="60">
        <f>M515*(Bonds!AE505/100)*(1/(1+(Bonds!K505/100)))</f>
        <v>2.1937353444898672E-3</v>
      </c>
      <c r="O515" s="60">
        <f>-M515*Bonds!$AS$8</f>
        <v>-1.2612942800085729</v>
      </c>
      <c r="P515" s="60">
        <f t="shared" si="4"/>
        <v>-3.9885627245692707</v>
      </c>
    </row>
    <row r="516" spans="1:16">
      <c r="A516" s="193">
        <v>42404</v>
      </c>
      <c r="B516" s="7">
        <f>EXP(-'Yield curve'!B509*$B$9/100)</f>
        <v>0.90483741803595952</v>
      </c>
      <c r="C516" s="7">
        <f>EXP(-'Yield curve'!C509*$C$9/100)</f>
        <v>0.81562547997186485</v>
      </c>
      <c r="D516" s="7">
        <f>EXP(-'Yield curve'!D509*$D$9/100)</f>
        <v>0.73550348549910305</v>
      </c>
      <c r="E516" s="7">
        <f>EXP(-'Yield curve'!E509*$E$9/100)</f>
        <v>0.6636502501363194</v>
      </c>
      <c r="F516" s="7">
        <f>EXP(-'Yield curve'!F509*$F$9/100)</f>
        <v>0.59869679160572919</v>
      </c>
      <c r="G516" s="7">
        <f>EXP(-'Yield curve'!G509*$G$9/100)</f>
        <v>0.54096537718132931</v>
      </c>
      <c r="H516" s="7">
        <f>EXP(-'Yield curve'!H509*$H$9/100)</f>
        <v>0.48899647408176439</v>
      </c>
      <c r="I516" s="7">
        <f>EXP(-'Yield curve'!I509*$I$9/100)</f>
        <v>0.44255080834807514</v>
      </c>
      <c r="J516" s="7">
        <f>EXP(-'Yield curve'!J509*$J$9/100)</f>
        <v>0.40075700817388676</v>
      </c>
      <c r="K516" s="60">
        <f>EXP(-'Yield curve'!K509*$K$9/100)</f>
        <v>0.36312795998045988</v>
      </c>
      <c r="L516" s="60">
        <f t="shared" si="2"/>
        <v>57.154284683596707</v>
      </c>
      <c r="M516" s="60">
        <f t="shared" si="3"/>
        <v>8.0582022735850973</v>
      </c>
      <c r="N516" s="60">
        <f>M516*(Bonds!AE506/100)*(1/(1+(Bonds!K506/100)))</f>
        <v>-1.3170583939392674E-2</v>
      </c>
      <c r="O516" s="60">
        <f>-M516*Bonds!$AS$8</f>
        <v>-1.2617336505177299</v>
      </c>
      <c r="P516" s="60">
        <f t="shared" si="4"/>
        <v>-3.9899521361149146</v>
      </c>
    </row>
    <row r="517" spans="1:16">
      <c r="A517" s="193">
        <v>42403</v>
      </c>
      <c r="B517" s="7">
        <f>EXP(-'Yield curve'!B510*$B$9/100)</f>
        <v>0.90528994986850797</v>
      </c>
      <c r="C517" s="7">
        <f>EXP(-'Yield curve'!C510*$C$9/100)</f>
        <v>0.81334492289781113</v>
      </c>
      <c r="D517" s="7">
        <f>EXP(-'Yield curve'!D510*$D$9/100)</f>
        <v>0.73154247104170333</v>
      </c>
      <c r="E517" s="7">
        <f>EXP(-'Yield curve'!E510*$E$9/100)</f>
        <v>0.6591527373094066</v>
      </c>
      <c r="F517" s="7">
        <f>EXP(-'Yield curve'!F510*$F$9/100)</f>
        <v>0.59392632458343608</v>
      </c>
      <c r="G517" s="7">
        <f>EXP(-'Yield curve'!G510*$G$9/100)</f>
        <v>0.53579695766745594</v>
      </c>
      <c r="H517" s="7">
        <f>EXP(-'Yield curve'!H510*$H$9/100)</f>
        <v>0.48355026924998207</v>
      </c>
      <c r="I517" s="7">
        <f>EXP(-'Yield curve'!I510*$I$9/100)</f>
        <v>0.43668929449941024</v>
      </c>
      <c r="J517" s="7">
        <f>EXP(-'Yield curve'!J510*$J$9/100)</f>
        <v>0.39455371037160109</v>
      </c>
      <c r="K517" s="60">
        <f>EXP(-'Yield curve'!K510*$K$9/100)</f>
        <v>0.35665013205257218</v>
      </c>
      <c r="L517" s="60">
        <f t="shared" si="2"/>
        <v>56.351751898653831</v>
      </c>
      <c r="M517" s="60">
        <f t="shared" si="3"/>
        <v>8.0397202477900134</v>
      </c>
      <c r="N517" s="60">
        <f>M517*(Bonds!AE507/100)*(1/(1+(Bonds!K507/100)))</f>
        <v>-3.6441484216253482E-3</v>
      </c>
      <c r="O517" s="60">
        <f>-M517*Bonds!$AS$8</f>
        <v>-1.2588397800136555</v>
      </c>
      <c r="P517" s="60">
        <f t="shared" si="4"/>
        <v>-3.9808009140684599</v>
      </c>
    </row>
    <row r="518" spans="1:16">
      <c r="A518" s="193">
        <v>42402</v>
      </c>
      <c r="B518" s="7">
        <f>EXP(-'Yield curve'!B511*$B$9/100)</f>
        <v>0.90438511241277042</v>
      </c>
      <c r="C518" s="7">
        <f>EXP(-'Yield curve'!C511*$C$9/100)</f>
        <v>0.81269450716047664</v>
      </c>
      <c r="D518" s="7">
        <f>EXP(-'Yield curve'!D511*$D$9/100)</f>
        <v>0.73066514657641135</v>
      </c>
      <c r="E518" s="7">
        <f>EXP(-'Yield curve'!E511*$E$9/100)</f>
        <v>0.65757266758197042</v>
      </c>
      <c r="F518" s="7">
        <f>EXP(-'Yield curve'!F511*$F$9/100)</f>
        <v>0.59155536436681511</v>
      </c>
      <c r="G518" s="7">
        <f>EXP(-'Yield curve'!G511*$G$9/100)</f>
        <v>0.53339128817387893</v>
      </c>
      <c r="H518" s="7">
        <f>EXP(-'Yield curve'!H511*$H$9/100)</f>
        <v>0.48118666848170882</v>
      </c>
      <c r="I518" s="7">
        <f>EXP(-'Yield curve'!I511*$I$9/100)</f>
        <v>0.43448233110248363</v>
      </c>
      <c r="J518" s="7">
        <f>EXP(-'Yield curve'!J511*$J$9/100)</f>
        <v>0.39254660890782916</v>
      </c>
      <c r="K518" s="60">
        <f>EXP(-'Yield curve'!K511*$K$9/100)</f>
        <v>0.3548713320980274</v>
      </c>
      <c r="L518" s="60">
        <f t="shared" si="2"/>
        <v>56.113861803821038</v>
      </c>
      <c r="M518" s="60">
        <f t="shared" si="3"/>
        <v>8.0353990585061013</v>
      </c>
      <c r="N518" s="60">
        <f>M518*(Bonds!AE508/100)*(1/(1+(Bonds!K508/100)))</f>
        <v>5.8248633986996076E-3</v>
      </c>
      <c r="O518" s="60">
        <f>-M518*Bonds!$AS$8</f>
        <v>-1.2581631787389964</v>
      </c>
      <c r="P518" s="60">
        <f t="shared" si="4"/>
        <v>-3.9786613129727644</v>
      </c>
    </row>
    <row r="519" spans="1:16">
      <c r="A519" s="199">
        <v>42401</v>
      </c>
      <c r="B519" s="200">
        <f>EXP(-'Yield curve'!B512*$B$9/100)</f>
        <v>0.90393303288586413</v>
      </c>
      <c r="C519" s="200">
        <f>EXP(-'Yield curve'!C512*$C$9/100)</f>
        <v>0.81399585917592399</v>
      </c>
      <c r="D519" s="200">
        <f>EXP(-'Yield curve'!D512*$D$9/100)</f>
        <v>0.7330803244117684</v>
      </c>
      <c r="E519" s="200">
        <f>EXP(-'Yield curve'!E512*$E$9/100)</f>
        <v>0.66060446965153163</v>
      </c>
      <c r="F519" s="200">
        <f>EXP(-'Yield curve'!F512*$F$9/100)</f>
        <v>0.5951153658775501</v>
      </c>
      <c r="G519" s="200">
        <f>EXP(-'Yield curve'!G512*$G$9/100)</f>
        <v>0.53692331353828626</v>
      </c>
      <c r="H519" s="200">
        <f>EXP(-'Yield curve'!H512*$H$9/100)</f>
        <v>0.4845667917905026</v>
      </c>
      <c r="I519" s="200">
        <f>EXP(-'Yield curve'!I512*$I$9/100)</f>
        <v>0.43773860747811311</v>
      </c>
      <c r="J519" s="200">
        <f>EXP(-'Yield curve'!J512*$J$9/100)</f>
        <v>0.39562044483308639</v>
      </c>
      <c r="K519" s="201">
        <f>EXP(-'Yield curve'!K512*$K$9/100)</f>
        <v>0.3577216889804542</v>
      </c>
      <c r="L519" s="201">
        <f t="shared" si="2"/>
        <v>56.489718543226203</v>
      </c>
      <c r="M519" s="201">
        <f t="shared" si="3"/>
        <v>8.042702678108574</v>
      </c>
      <c r="N519" s="201">
        <f>M519*(Bonds!AE509/100)*(1/(1+(Bonds!K509/100)))</f>
        <v>0</v>
      </c>
      <c r="O519" s="201">
        <f>-M519*Bonds!$AS$8</f>
        <v>-1.2593067616760032</v>
      </c>
      <c r="P519" s="201">
        <f t="shared" si="4"/>
        <v>-3.9822776397470103</v>
      </c>
    </row>
  </sheetData>
  <mergeCells count="1">
    <mergeCell ref="B14:K14"/>
  </mergeCells>
  <hyperlinks>
    <hyperlink ref="A15" r:id="rId1" display="https://www.cbr.ru/hd_base/zcyc_params/zcyc/?DateTo=31.01.2018"/>
    <hyperlink ref="A16" r:id="rId2" display="https://www.cbr.ru/hd_base/zcyc_params/zcyc/?DateTo=30.01.2018"/>
    <hyperlink ref="A17" r:id="rId3" display="https://www.cbr.ru/hd_base/zcyc_params/zcyc/?DateTo=29.01.2018"/>
    <hyperlink ref="A18" r:id="rId4" display="https://www.cbr.ru/hd_base/zcyc_params/zcyc/?DateTo=26.01.2018"/>
    <hyperlink ref="A19" r:id="rId5" display="https://www.cbr.ru/hd_base/zcyc_params/zcyc/?DateTo=25.01.2018"/>
    <hyperlink ref="A20" r:id="rId6" display="https://www.cbr.ru/hd_base/zcyc_params/zcyc/?DateTo=24.01.2018"/>
    <hyperlink ref="A21" r:id="rId7" display="https://www.cbr.ru/hd_base/zcyc_params/zcyc/?DateTo=23.01.2018"/>
    <hyperlink ref="A22" r:id="rId8" display="https://www.cbr.ru/hd_base/zcyc_params/zcyc/?DateTo=22.01.2018"/>
    <hyperlink ref="A23" r:id="rId9" display="https://www.cbr.ru/hd_base/zcyc_params/zcyc/?DateTo=19.01.2018"/>
    <hyperlink ref="A24" r:id="rId10" display="https://www.cbr.ru/hd_base/zcyc_params/zcyc/?DateTo=18.01.2018"/>
    <hyperlink ref="A25" r:id="rId11" display="https://www.cbr.ru/hd_base/zcyc_params/zcyc/?DateTo=17.01.2018"/>
    <hyperlink ref="A26" r:id="rId12" display="https://www.cbr.ru/hd_base/zcyc_params/zcyc/?DateTo=16.01.2018"/>
    <hyperlink ref="A27" r:id="rId13" display="https://www.cbr.ru/hd_base/zcyc_params/zcyc/?DateTo=15.01.2018"/>
    <hyperlink ref="A28" r:id="rId14" display="https://www.cbr.ru/hd_base/zcyc_params/zcyc/?DateTo=12.01.2018"/>
    <hyperlink ref="A29" r:id="rId15" display="https://www.cbr.ru/hd_base/zcyc_params/zcyc/?DateTo=11.01.2018"/>
    <hyperlink ref="A30" r:id="rId16" display="https://www.cbr.ru/hd_base/zcyc_params/zcyc/?DateTo=10.01.2018"/>
    <hyperlink ref="A31" r:id="rId17" display="https://www.cbr.ru/hd_base/zcyc_params/zcyc/?DateTo=09.01.2018"/>
    <hyperlink ref="A32" r:id="rId18" display="https://www.cbr.ru/hd_base/zcyc_params/zcyc/?DateTo=05.01.2018"/>
    <hyperlink ref="A33" r:id="rId19" display="https://www.cbr.ru/hd_base/zcyc_params/zcyc/?DateTo=04.01.2018"/>
    <hyperlink ref="A34" r:id="rId20" display="https://www.cbr.ru/hd_base/zcyc_params/zcyc/?DateTo=03.01.2018"/>
    <hyperlink ref="A35" r:id="rId21" display="https://www.cbr.ru/hd_base/zcyc_params/zcyc/?DateTo=29.12.2017"/>
    <hyperlink ref="A36" r:id="rId22" display="https://www.cbr.ru/hd_base/zcyc_params/zcyc/?DateTo=28.12.2017"/>
    <hyperlink ref="A37" r:id="rId23" display="https://www.cbr.ru/hd_base/zcyc_params/zcyc/?DateTo=27.12.2017"/>
    <hyperlink ref="A38" r:id="rId24" display="https://www.cbr.ru/hd_base/zcyc_params/zcyc/?DateTo=26.12.2017"/>
    <hyperlink ref="A39" r:id="rId25" display="https://www.cbr.ru/hd_base/zcyc_params/zcyc/?DateTo=25.12.2017"/>
    <hyperlink ref="A40" r:id="rId26" display="https://www.cbr.ru/hd_base/zcyc_params/zcyc/?DateTo=22.12.2017"/>
    <hyperlink ref="A41" r:id="rId27" display="https://www.cbr.ru/hd_base/zcyc_params/zcyc/?DateTo=21.12.2017"/>
    <hyperlink ref="A42" r:id="rId28" display="https://www.cbr.ru/hd_base/zcyc_params/zcyc/?DateTo=20.12.2017"/>
    <hyperlink ref="A43" r:id="rId29" display="https://www.cbr.ru/hd_base/zcyc_params/zcyc/?DateTo=19.12.2017"/>
    <hyperlink ref="A44" r:id="rId30" display="https://www.cbr.ru/hd_base/zcyc_params/zcyc/?DateTo=18.12.2017"/>
    <hyperlink ref="A45" r:id="rId31" display="https://www.cbr.ru/hd_base/zcyc_params/zcyc/?DateTo=15.12.2017"/>
    <hyperlink ref="A46" r:id="rId32" display="https://www.cbr.ru/hd_base/zcyc_params/zcyc/?DateTo=14.12.2017"/>
    <hyperlink ref="A47" r:id="rId33" display="https://www.cbr.ru/hd_base/zcyc_params/zcyc/?DateTo=13.12.2017"/>
    <hyperlink ref="A48" r:id="rId34" display="https://www.cbr.ru/hd_base/zcyc_params/zcyc/?DateTo=12.12.2017"/>
    <hyperlink ref="A49" r:id="rId35" display="https://www.cbr.ru/hd_base/zcyc_params/zcyc/?DateTo=11.12.2017"/>
    <hyperlink ref="A50" r:id="rId36" display="https://www.cbr.ru/hd_base/zcyc_params/zcyc/?DateTo=08.12.2017"/>
    <hyperlink ref="A51" r:id="rId37" display="https://www.cbr.ru/hd_base/zcyc_params/zcyc/?DateTo=07.12.2017"/>
    <hyperlink ref="A52" r:id="rId38" display="https://www.cbr.ru/hd_base/zcyc_params/zcyc/?DateTo=06.12.2017"/>
    <hyperlink ref="A53" r:id="rId39" display="https://www.cbr.ru/hd_base/zcyc_params/zcyc/?DateTo=05.12.2017"/>
    <hyperlink ref="A54" r:id="rId40" display="https://www.cbr.ru/hd_base/zcyc_params/zcyc/?DateTo=04.12.2017"/>
    <hyperlink ref="A55" r:id="rId41" display="https://www.cbr.ru/hd_base/zcyc_params/zcyc/?DateTo=01.12.2017"/>
    <hyperlink ref="A56" r:id="rId42" display="https://www.cbr.ru/hd_base/zcyc_params/zcyc/?DateTo=30.11.2017"/>
    <hyperlink ref="A57" r:id="rId43" display="https://www.cbr.ru/hd_base/zcyc_params/zcyc/?DateTo=29.11.2017"/>
    <hyperlink ref="A58" r:id="rId44" display="https://www.cbr.ru/hd_base/zcyc_params/zcyc/?DateTo=28.11.2017"/>
    <hyperlink ref="A59" r:id="rId45" display="https://www.cbr.ru/hd_base/zcyc_params/zcyc/?DateTo=27.11.2017"/>
    <hyperlink ref="A60" r:id="rId46" display="https://www.cbr.ru/hd_base/zcyc_params/zcyc/?DateTo=24.11.2017"/>
    <hyperlink ref="A61" r:id="rId47" display="https://www.cbr.ru/hd_base/zcyc_params/zcyc/?DateTo=23.11.2017"/>
    <hyperlink ref="A62" r:id="rId48" display="https://www.cbr.ru/hd_base/zcyc_params/zcyc/?DateTo=22.11.2017"/>
    <hyperlink ref="A63" r:id="rId49" display="https://www.cbr.ru/hd_base/zcyc_params/zcyc/?DateTo=21.11.2017"/>
    <hyperlink ref="A64" r:id="rId50" display="https://www.cbr.ru/hd_base/zcyc_params/zcyc/?DateTo=20.11.2017"/>
    <hyperlink ref="A65" r:id="rId51" display="https://www.cbr.ru/hd_base/zcyc_params/zcyc/?DateTo=17.11.2017"/>
    <hyperlink ref="A66" r:id="rId52" display="https://www.cbr.ru/hd_base/zcyc_params/zcyc/?DateTo=16.11.2017"/>
    <hyperlink ref="A67" r:id="rId53" display="https://www.cbr.ru/hd_base/zcyc_params/zcyc/?DateTo=15.11.2017"/>
    <hyperlink ref="A68" r:id="rId54" display="https://www.cbr.ru/hd_base/zcyc_params/zcyc/?DateTo=14.11.2017"/>
    <hyperlink ref="A69" r:id="rId55" display="https://www.cbr.ru/hd_base/zcyc_params/zcyc/?DateTo=13.11.2017"/>
    <hyperlink ref="A70" r:id="rId56" display="https://www.cbr.ru/hd_base/zcyc_params/zcyc/?DateTo=10.11.2017"/>
    <hyperlink ref="A71" r:id="rId57" display="https://www.cbr.ru/hd_base/zcyc_params/zcyc/?DateTo=09.11.2017"/>
    <hyperlink ref="A72" r:id="rId58" display="https://www.cbr.ru/hd_base/zcyc_params/zcyc/?DateTo=08.11.2017"/>
    <hyperlink ref="A73" r:id="rId59" display="https://www.cbr.ru/hd_base/zcyc_params/zcyc/?DateTo=07.11.2017"/>
    <hyperlink ref="A74" r:id="rId60" display="https://www.cbr.ru/hd_base/zcyc_params/zcyc/?DateTo=03.11.2017"/>
    <hyperlink ref="A75" r:id="rId61" display="https://www.cbr.ru/hd_base/zcyc_params/zcyc/?DateTo=02.11.2017"/>
    <hyperlink ref="A76" r:id="rId62" display="https://www.cbr.ru/hd_base/zcyc_params/zcyc/?DateTo=01.11.2017"/>
    <hyperlink ref="A77" r:id="rId63" display="https://www.cbr.ru/hd_base/zcyc_params/zcyc/?DateTo=31.10.2017"/>
    <hyperlink ref="A78" r:id="rId64" display="https://www.cbr.ru/hd_base/zcyc_params/zcyc/?DateTo=30.10.2017"/>
    <hyperlink ref="A79" r:id="rId65" display="https://www.cbr.ru/hd_base/zcyc_params/zcyc/?DateTo=27.10.2017"/>
    <hyperlink ref="A80" r:id="rId66" display="https://www.cbr.ru/hd_base/zcyc_params/zcyc/?DateTo=26.10.2017"/>
    <hyperlink ref="A81" r:id="rId67" display="https://www.cbr.ru/hd_base/zcyc_params/zcyc/?DateTo=25.10.2017"/>
    <hyperlink ref="A82" r:id="rId68" display="https://www.cbr.ru/hd_base/zcyc_params/zcyc/?DateTo=24.10.2017"/>
    <hyperlink ref="A83" r:id="rId69" display="https://www.cbr.ru/hd_base/zcyc_params/zcyc/?DateTo=23.10.2017"/>
    <hyperlink ref="A84" r:id="rId70" display="https://www.cbr.ru/hd_base/zcyc_params/zcyc/?DateTo=20.10.2017"/>
    <hyperlink ref="A85" r:id="rId71" display="https://www.cbr.ru/hd_base/zcyc_params/zcyc/?DateTo=19.10.2017"/>
    <hyperlink ref="A86" r:id="rId72" display="https://www.cbr.ru/hd_base/zcyc_params/zcyc/?DateTo=18.10.2017"/>
    <hyperlink ref="A87" r:id="rId73" display="https://www.cbr.ru/hd_base/zcyc_params/zcyc/?DateTo=17.10.2017"/>
    <hyperlink ref="A88" r:id="rId74" display="https://www.cbr.ru/hd_base/zcyc_params/zcyc/?DateTo=16.10.2017"/>
    <hyperlink ref="A89" r:id="rId75" display="https://www.cbr.ru/hd_base/zcyc_params/zcyc/?DateTo=13.10.2017"/>
    <hyperlink ref="A90" r:id="rId76" display="https://www.cbr.ru/hd_base/zcyc_params/zcyc/?DateTo=12.10.2017"/>
    <hyperlink ref="A91" r:id="rId77" display="https://www.cbr.ru/hd_base/zcyc_params/zcyc/?DateTo=11.10.2017"/>
    <hyperlink ref="A92" r:id="rId78" display="https://www.cbr.ru/hd_base/zcyc_params/zcyc/?DateTo=10.10.2017"/>
    <hyperlink ref="A93" r:id="rId79" display="https://www.cbr.ru/hd_base/zcyc_params/zcyc/?DateTo=09.10.2017"/>
    <hyperlink ref="A94" r:id="rId80" display="https://www.cbr.ru/hd_base/zcyc_params/zcyc/?DateTo=06.10.2017"/>
    <hyperlink ref="A95" r:id="rId81" display="https://www.cbr.ru/hd_base/zcyc_params/zcyc/?DateTo=05.10.2017"/>
    <hyperlink ref="A96" r:id="rId82" display="https://www.cbr.ru/hd_base/zcyc_params/zcyc/?DateTo=04.10.2017"/>
    <hyperlink ref="A97" r:id="rId83" display="https://www.cbr.ru/hd_base/zcyc_params/zcyc/?DateTo=03.10.2017"/>
    <hyperlink ref="A98" r:id="rId84" display="https://www.cbr.ru/hd_base/zcyc_params/zcyc/?DateTo=02.10.2017"/>
    <hyperlink ref="A99" r:id="rId85" display="https://www.cbr.ru/hd_base/zcyc_params/zcyc/?DateTo=29.09.2017"/>
    <hyperlink ref="A100" r:id="rId86" display="https://www.cbr.ru/hd_base/zcyc_params/zcyc/?DateTo=28.09.2017"/>
    <hyperlink ref="A101" r:id="rId87" display="https://www.cbr.ru/hd_base/zcyc_params/zcyc/?DateTo=27.09.2017"/>
    <hyperlink ref="A102" r:id="rId88" display="https://www.cbr.ru/hd_base/zcyc_params/zcyc/?DateTo=26.09.2017"/>
    <hyperlink ref="A103" r:id="rId89" display="https://www.cbr.ru/hd_base/zcyc_params/zcyc/?DateTo=25.09.2017"/>
    <hyperlink ref="A104" r:id="rId90" display="https://www.cbr.ru/hd_base/zcyc_params/zcyc/?DateTo=22.09.2017"/>
    <hyperlink ref="A105" r:id="rId91" display="https://www.cbr.ru/hd_base/zcyc_params/zcyc/?DateTo=21.09.2017"/>
    <hyperlink ref="A106" r:id="rId92" display="https://www.cbr.ru/hd_base/zcyc_params/zcyc/?DateTo=20.09.2017"/>
    <hyperlink ref="A107" r:id="rId93" display="https://www.cbr.ru/hd_base/zcyc_params/zcyc/?DateTo=19.09.2017"/>
    <hyperlink ref="A108" r:id="rId94" display="https://www.cbr.ru/hd_base/zcyc_params/zcyc/?DateTo=18.09.2017"/>
    <hyperlink ref="A109" r:id="rId95" display="https://www.cbr.ru/hd_base/zcyc_params/zcyc/?DateTo=15.09.2017"/>
    <hyperlink ref="A110" r:id="rId96" display="https://www.cbr.ru/hd_base/zcyc_params/zcyc/?DateTo=14.09.2017"/>
    <hyperlink ref="A111" r:id="rId97" display="https://www.cbr.ru/hd_base/zcyc_params/zcyc/?DateTo=13.09.2017"/>
    <hyperlink ref="A112" r:id="rId98" display="https://www.cbr.ru/hd_base/zcyc_params/zcyc/?DateTo=12.09.2017"/>
    <hyperlink ref="A113" r:id="rId99" display="https://www.cbr.ru/hd_base/zcyc_params/zcyc/?DateTo=11.09.2017"/>
    <hyperlink ref="A114" r:id="rId100" display="https://www.cbr.ru/hd_base/zcyc_params/zcyc/?DateTo=08.09.2017"/>
    <hyperlink ref="A115" r:id="rId101" display="https://www.cbr.ru/hd_base/zcyc_params/zcyc/?DateTo=07.09.2017"/>
    <hyperlink ref="A116" r:id="rId102" display="https://www.cbr.ru/hd_base/zcyc_params/zcyc/?DateTo=06.09.2017"/>
    <hyperlink ref="A117" r:id="rId103" display="https://www.cbr.ru/hd_base/zcyc_params/zcyc/?DateTo=05.09.2017"/>
    <hyperlink ref="A118" r:id="rId104" display="https://www.cbr.ru/hd_base/zcyc_params/zcyc/?DateTo=04.09.2017"/>
    <hyperlink ref="A119" r:id="rId105" display="https://www.cbr.ru/hd_base/zcyc_params/zcyc/?DateTo=01.09.2017"/>
    <hyperlink ref="A120" r:id="rId106" display="https://www.cbr.ru/hd_base/zcyc_params/zcyc/?DateTo=31.08.2017"/>
    <hyperlink ref="A121" r:id="rId107" display="https://www.cbr.ru/hd_base/zcyc_params/zcyc/?DateTo=30.08.2017"/>
    <hyperlink ref="A122" r:id="rId108" display="https://www.cbr.ru/hd_base/zcyc_params/zcyc/?DateTo=29.08.2017"/>
    <hyperlink ref="A123" r:id="rId109" display="https://www.cbr.ru/hd_base/zcyc_params/zcyc/?DateTo=28.08.2017"/>
    <hyperlink ref="A124" r:id="rId110" display="https://www.cbr.ru/hd_base/zcyc_params/zcyc/?DateTo=25.08.2017"/>
    <hyperlink ref="A125" r:id="rId111" display="https://www.cbr.ru/hd_base/zcyc_params/zcyc/?DateTo=24.08.2017"/>
    <hyperlink ref="A126" r:id="rId112" display="https://www.cbr.ru/hd_base/zcyc_params/zcyc/?DateTo=23.08.2017"/>
    <hyperlink ref="A127" r:id="rId113" display="https://www.cbr.ru/hd_base/zcyc_params/zcyc/?DateTo=22.08.2017"/>
    <hyperlink ref="A128" r:id="rId114" display="https://www.cbr.ru/hd_base/zcyc_params/zcyc/?DateTo=21.08.2017"/>
    <hyperlink ref="A129" r:id="rId115" display="https://www.cbr.ru/hd_base/zcyc_params/zcyc/?DateTo=18.08.2017"/>
    <hyperlink ref="A130" r:id="rId116" display="https://www.cbr.ru/hd_base/zcyc_params/zcyc/?DateTo=17.08.2017"/>
    <hyperlink ref="A131" r:id="rId117" display="https://www.cbr.ru/hd_base/zcyc_params/zcyc/?DateTo=16.08.2017"/>
    <hyperlink ref="A132" r:id="rId118" display="https://www.cbr.ru/hd_base/zcyc_params/zcyc/?DateTo=15.08.2017"/>
    <hyperlink ref="A133" r:id="rId119" display="https://www.cbr.ru/hd_base/zcyc_params/zcyc/?DateTo=14.08.2017"/>
    <hyperlink ref="A134" r:id="rId120" display="https://www.cbr.ru/hd_base/zcyc_params/zcyc/?DateTo=11.08.2017"/>
    <hyperlink ref="A135" r:id="rId121" display="https://www.cbr.ru/hd_base/zcyc_params/zcyc/?DateTo=10.08.2017"/>
    <hyperlink ref="A136" r:id="rId122" display="https://www.cbr.ru/hd_base/zcyc_params/zcyc/?DateTo=09.08.2017"/>
    <hyperlink ref="A137" r:id="rId123" display="https://www.cbr.ru/hd_base/zcyc_params/zcyc/?DateTo=08.08.2017"/>
    <hyperlink ref="A138" r:id="rId124" display="https://www.cbr.ru/hd_base/zcyc_params/zcyc/?DateTo=07.08.2017"/>
    <hyperlink ref="A139" r:id="rId125" display="https://www.cbr.ru/hd_base/zcyc_params/zcyc/?DateTo=04.08.2017"/>
    <hyperlink ref="A140" r:id="rId126" display="https://www.cbr.ru/hd_base/zcyc_params/zcyc/?DateTo=03.08.2017"/>
    <hyperlink ref="A141" r:id="rId127" display="https://www.cbr.ru/hd_base/zcyc_params/zcyc/?DateTo=02.08.2017"/>
    <hyperlink ref="A142" r:id="rId128" display="https://www.cbr.ru/hd_base/zcyc_params/zcyc/?DateTo=01.08.2017"/>
    <hyperlink ref="A143" r:id="rId129" display="https://www.cbr.ru/hd_base/zcyc_params/zcyc/?DateTo=31.07.2017"/>
    <hyperlink ref="A144" r:id="rId130" display="https://www.cbr.ru/hd_base/zcyc_params/zcyc/?DateTo=28.07.2017"/>
    <hyperlink ref="A145" r:id="rId131" display="https://www.cbr.ru/hd_base/zcyc_params/zcyc/?DateTo=27.07.2017"/>
    <hyperlink ref="A146" r:id="rId132" display="https://www.cbr.ru/hd_base/zcyc_params/zcyc/?DateTo=26.07.2017"/>
    <hyperlink ref="A147" r:id="rId133" display="https://www.cbr.ru/hd_base/zcyc_params/zcyc/?DateTo=25.07.2017"/>
    <hyperlink ref="A148" r:id="rId134" display="https://www.cbr.ru/hd_base/zcyc_params/zcyc/?DateTo=24.07.2017"/>
    <hyperlink ref="A149" r:id="rId135" display="https://www.cbr.ru/hd_base/zcyc_params/zcyc/?DateTo=21.07.2017"/>
    <hyperlink ref="A150" r:id="rId136" display="https://www.cbr.ru/hd_base/zcyc_params/zcyc/?DateTo=20.07.2017"/>
    <hyperlink ref="A151" r:id="rId137" display="https://www.cbr.ru/hd_base/zcyc_params/zcyc/?DateTo=19.07.2017"/>
    <hyperlink ref="A152" r:id="rId138" display="https://www.cbr.ru/hd_base/zcyc_params/zcyc/?DateTo=18.07.2017"/>
    <hyperlink ref="A153" r:id="rId139" display="https://www.cbr.ru/hd_base/zcyc_params/zcyc/?DateTo=17.07.2017"/>
    <hyperlink ref="A154" r:id="rId140" display="https://www.cbr.ru/hd_base/zcyc_params/zcyc/?DateTo=14.07.2017"/>
    <hyperlink ref="A155" r:id="rId141" display="https://www.cbr.ru/hd_base/zcyc_params/zcyc/?DateTo=13.07.2017"/>
    <hyperlink ref="A156" r:id="rId142" display="https://www.cbr.ru/hd_base/zcyc_params/zcyc/?DateTo=12.07.2017"/>
    <hyperlink ref="A157" r:id="rId143" display="https://www.cbr.ru/hd_base/zcyc_params/zcyc/?DateTo=11.07.2017"/>
    <hyperlink ref="A158" r:id="rId144" display="https://www.cbr.ru/hd_base/zcyc_params/zcyc/?DateTo=10.07.2017"/>
    <hyperlink ref="A159" r:id="rId145" display="https://www.cbr.ru/hd_base/zcyc_params/zcyc/?DateTo=07.07.2017"/>
    <hyperlink ref="A160" r:id="rId146" display="https://www.cbr.ru/hd_base/zcyc_params/zcyc/?DateTo=06.07.2017"/>
    <hyperlink ref="A161" r:id="rId147" display="https://www.cbr.ru/hd_base/zcyc_params/zcyc/?DateTo=05.07.2017"/>
    <hyperlink ref="A162" r:id="rId148" display="https://www.cbr.ru/hd_base/zcyc_params/zcyc/?DateTo=04.07.2017"/>
    <hyperlink ref="A163" r:id="rId149" display="https://www.cbr.ru/hd_base/zcyc_params/zcyc/?DateTo=03.07.2017"/>
    <hyperlink ref="A164" r:id="rId150" display="https://www.cbr.ru/hd_base/zcyc_params/zcyc/?DateTo=30.06.2017"/>
    <hyperlink ref="A165" r:id="rId151" display="https://www.cbr.ru/hd_base/zcyc_params/zcyc/?DateTo=29.06.2017"/>
    <hyperlink ref="A166" r:id="rId152" display="https://www.cbr.ru/hd_base/zcyc_params/zcyc/?DateTo=28.06.2017"/>
    <hyperlink ref="A167" r:id="rId153" display="https://www.cbr.ru/hd_base/zcyc_params/zcyc/?DateTo=27.06.2017"/>
    <hyperlink ref="A168" r:id="rId154" display="https://www.cbr.ru/hd_base/zcyc_params/zcyc/?DateTo=26.06.2017"/>
    <hyperlink ref="A169" r:id="rId155" display="https://www.cbr.ru/hd_base/zcyc_params/zcyc/?DateTo=23.06.2017"/>
    <hyperlink ref="A170" r:id="rId156" display="https://www.cbr.ru/hd_base/zcyc_params/zcyc/?DateTo=22.06.2017"/>
    <hyperlink ref="A171" r:id="rId157" display="https://www.cbr.ru/hd_base/zcyc_params/zcyc/?DateTo=21.06.2017"/>
    <hyperlink ref="A172" r:id="rId158" display="https://www.cbr.ru/hd_base/zcyc_params/zcyc/?DateTo=20.06.2017"/>
    <hyperlink ref="A173" r:id="rId159" display="https://www.cbr.ru/hd_base/zcyc_params/zcyc/?DateTo=19.06.2017"/>
    <hyperlink ref="A174" r:id="rId160" display="https://www.cbr.ru/hd_base/zcyc_params/zcyc/?DateTo=16.06.2017"/>
    <hyperlink ref="A175" r:id="rId161" display="https://www.cbr.ru/hd_base/zcyc_params/zcyc/?DateTo=15.06.2017"/>
    <hyperlink ref="A176" r:id="rId162" display="https://www.cbr.ru/hd_base/zcyc_params/zcyc/?DateTo=14.06.2017"/>
    <hyperlink ref="A177" r:id="rId163" display="https://www.cbr.ru/hd_base/zcyc_params/zcyc/?DateTo=13.06.2017"/>
    <hyperlink ref="A178" r:id="rId164" display="https://www.cbr.ru/hd_base/zcyc_params/zcyc/?DateTo=09.06.2017"/>
    <hyperlink ref="A179" r:id="rId165" display="https://www.cbr.ru/hd_base/zcyc_params/zcyc/?DateTo=08.06.2017"/>
    <hyperlink ref="A180" r:id="rId166" display="https://www.cbr.ru/hd_base/zcyc_params/zcyc/?DateTo=07.06.2017"/>
    <hyperlink ref="A181" r:id="rId167" display="https://www.cbr.ru/hd_base/zcyc_params/zcyc/?DateTo=06.06.2017"/>
    <hyperlink ref="A182" r:id="rId168" display="https://www.cbr.ru/hd_base/zcyc_params/zcyc/?DateTo=05.06.2017"/>
    <hyperlink ref="A183" r:id="rId169" display="https://www.cbr.ru/hd_base/zcyc_params/zcyc/?DateTo=02.06.2017"/>
    <hyperlink ref="A184" r:id="rId170" display="https://www.cbr.ru/hd_base/zcyc_params/zcyc/?DateTo=01.06.2017"/>
    <hyperlink ref="A185" r:id="rId171" display="https://www.cbr.ru/hd_base/zcyc_params/zcyc/?DateTo=31.05.2017"/>
    <hyperlink ref="A186" r:id="rId172" display="https://www.cbr.ru/hd_base/zcyc_params/zcyc/?DateTo=30.05.2017"/>
    <hyperlink ref="A187" r:id="rId173" display="https://www.cbr.ru/hd_base/zcyc_params/zcyc/?DateTo=29.05.2017"/>
    <hyperlink ref="A188" r:id="rId174" display="https://www.cbr.ru/hd_base/zcyc_params/zcyc/?DateTo=26.05.2017"/>
    <hyperlink ref="A189" r:id="rId175" display="https://www.cbr.ru/hd_base/zcyc_params/zcyc/?DateTo=25.05.2017"/>
    <hyperlink ref="A190" r:id="rId176" display="https://www.cbr.ru/hd_base/zcyc_params/zcyc/?DateTo=24.05.2017"/>
    <hyperlink ref="A191" r:id="rId177" display="https://www.cbr.ru/hd_base/zcyc_params/zcyc/?DateTo=23.05.2017"/>
    <hyperlink ref="A192" r:id="rId178" display="https://www.cbr.ru/hd_base/zcyc_params/zcyc/?DateTo=22.05.2017"/>
    <hyperlink ref="A193" r:id="rId179" display="https://www.cbr.ru/hd_base/zcyc_params/zcyc/?DateTo=19.05.2017"/>
    <hyperlink ref="A194" r:id="rId180" display="https://www.cbr.ru/hd_base/zcyc_params/zcyc/?DateTo=18.05.2017"/>
    <hyperlink ref="A195" r:id="rId181" display="https://www.cbr.ru/hd_base/zcyc_params/zcyc/?DateTo=17.05.2017"/>
    <hyperlink ref="A196" r:id="rId182" display="https://www.cbr.ru/hd_base/zcyc_params/zcyc/?DateTo=16.05.2017"/>
    <hyperlink ref="A197" r:id="rId183" display="https://www.cbr.ru/hd_base/zcyc_params/zcyc/?DateTo=15.05.2017"/>
    <hyperlink ref="A198" r:id="rId184" display="https://www.cbr.ru/hd_base/zcyc_params/zcyc/?DateTo=12.05.2017"/>
    <hyperlink ref="A199" r:id="rId185" display="https://www.cbr.ru/hd_base/zcyc_params/zcyc/?DateTo=11.05.2017"/>
    <hyperlink ref="A200" r:id="rId186" display="https://www.cbr.ru/hd_base/zcyc_params/zcyc/?DateTo=10.05.2017"/>
    <hyperlink ref="A201" r:id="rId187" display="https://www.cbr.ru/hd_base/zcyc_params/zcyc/?DateTo=05.05.2017"/>
    <hyperlink ref="A202" r:id="rId188" display="https://www.cbr.ru/hd_base/zcyc_params/zcyc/?DateTo=04.05.2017"/>
    <hyperlink ref="A203" r:id="rId189" display="https://www.cbr.ru/hd_base/zcyc_params/zcyc/?DateTo=03.05.2017"/>
    <hyperlink ref="A204" r:id="rId190" display="https://www.cbr.ru/hd_base/zcyc_params/zcyc/?DateTo=02.05.2017"/>
    <hyperlink ref="A205" r:id="rId191" display="https://www.cbr.ru/hd_base/zcyc_params/zcyc/?DateTo=28.04.2017"/>
    <hyperlink ref="A206" r:id="rId192" display="https://www.cbr.ru/hd_base/zcyc_params/zcyc/?DateTo=27.04.2017"/>
    <hyperlink ref="A207" r:id="rId193" display="https://www.cbr.ru/hd_base/zcyc_params/zcyc/?DateTo=26.04.2017"/>
    <hyperlink ref="A208" r:id="rId194" display="https://www.cbr.ru/hd_base/zcyc_params/zcyc/?DateTo=25.04.2017"/>
    <hyperlink ref="A209" r:id="rId195" display="https://www.cbr.ru/hd_base/zcyc_params/zcyc/?DateTo=24.04.2017"/>
    <hyperlink ref="A210" r:id="rId196" display="https://www.cbr.ru/hd_base/zcyc_params/zcyc/?DateTo=20.04.2017"/>
    <hyperlink ref="A211" r:id="rId197" display="https://www.cbr.ru/hd_base/zcyc_params/zcyc/?DateTo=19.04.2017"/>
    <hyperlink ref="A212" r:id="rId198" display="https://www.cbr.ru/hd_base/zcyc_params/zcyc/?DateTo=18.04.2017"/>
    <hyperlink ref="A213" r:id="rId199" display="https://www.cbr.ru/hd_base/zcyc_params/zcyc/?DateTo=17.04.2017"/>
    <hyperlink ref="A214" r:id="rId200" display="https://www.cbr.ru/hd_base/zcyc_params/zcyc/?DateTo=14.04.2017"/>
    <hyperlink ref="A215" r:id="rId201" display="https://www.cbr.ru/hd_base/zcyc_params/zcyc/?DateTo=13.04.2017"/>
    <hyperlink ref="A216" r:id="rId202" display="https://www.cbr.ru/hd_base/zcyc_params/zcyc/?DateTo=12.04.2017"/>
    <hyperlink ref="A217" r:id="rId203" display="https://www.cbr.ru/hd_base/zcyc_params/zcyc/?DateTo=11.04.2017"/>
    <hyperlink ref="A218" r:id="rId204" display="https://www.cbr.ru/hd_base/zcyc_params/zcyc/?DateTo=10.04.2017"/>
    <hyperlink ref="A219" r:id="rId205" display="https://www.cbr.ru/hd_base/zcyc_params/zcyc/?DateTo=07.04.2017"/>
    <hyperlink ref="A220" r:id="rId206" display="https://www.cbr.ru/hd_base/zcyc_params/zcyc/?DateTo=06.04.2017"/>
    <hyperlink ref="A221" r:id="rId207" display="https://www.cbr.ru/hd_base/zcyc_params/zcyc/?DateTo=05.04.2017"/>
    <hyperlink ref="A222" r:id="rId208" display="https://www.cbr.ru/hd_base/zcyc_params/zcyc/?DateTo=04.04.2017"/>
    <hyperlink ref="A223" r:id="rId209" display="https://www.cbr.ru/hd_base/zcyc_params/zcyc/?DateTo=03.04.2017"/>
    <hyperlink ref="A224" r:id="rId210" display="https://www.cbr.ru/hd_base/zcyc_params/zcyc/?DateTo=31.03.2017"/>
    <hyperlink ref="A225" r:id="rId211" display="https://www.cbr.ru/hd_base/zcyc_params/zcyc/?DateTo=30.03.2017"/>
    <hyperlink ref="A226" r:id="rId212" display="https://www.cbr.ru/hd_base/zcyc_params/zcyc/?DateTo=29.03.2017"/>
    <hyperlink ref="A227" r:id="rId213" display="https://www.cbr.ru/hd_base/zcyc_params/zcyc/?DateTo=28.03.2017"/>
    <hyperlink ref="A228" r:id="rId214" display="https://www.cbr.ru/hd_base/zcyc_params/zcyc/?DateTo=27.03.2017"/>
    <hyperlink ref="A229" r:id="rId215" display="https://www.cbr.ru/hd_base/zcyc_params/zcyc/?DateTo=24.03.2017"/>
    <hyperlink ref="A230" r:id="rId216" display="https://www.cbr.ru/hd_base/zcyc_params/zcyc/?DateTo=23.03.2017"/>
    <hyperlink ref="A231" r:id="rId217" display="https://www.cbr.ru/hd_base/zcyc_params/zcyc/?DateTo=22.03.2017"/>
    <hyperlink ref="A232" r:id="rId218" display="https://www.cbr.ru/hd_base/zcyc_params/zcyc/?DateTo=21.03.2017"/>
    <hyperlink ref="A233" r:id="rId219" display="https://www.cbr.ru/hd_base/zcyc_params/zcyc/?DateTo=20.03.2017"/>
    <hyperlink ref="A234" r:id="rId220" display="https://www.cbr.ru/hd_base/zcyc_params/zcyc/?DateTo=17.03.2017"/>
    <hyperlink ref="A235" r:id="rId221" display="https://www.cbr.ru/hd_base/zcyc_params/zcyc/?DateTo=16.03.2017"/>
    <hyperlink ref="A236" r:id="rId222" display="https://www.cbr.ru/hd_base/zcyc_params/zcyc/?DateTo=15.03.2017"/>
    <hyperlink ref="A237" r:id="rId223" display="https://www.cbr.ru/hd_base/zcyc_params/zcyc/?DateTo=14.03.2017"/>
    <hyperlink ref="A238" r:id="rId224" display="https://www.cbr.ru/hd_base/zcyc_params/zcyc/?DateTo=13.03.2017"/>
    <hyperlink ref="A239" r:id="rId225" display="https://www.cbr.ru/hd_base/zcyc_params/zcyc/?DateTo=10.03.2017"/>
    <hyperlink ref="A240" r:id="rId226" display="https://www.cbr.ru/hd_base/zcyc_params/zcyc/?DateTo=09.03.2017"/>
    <hyperlink ref="A241" r:id="rId227" display="https://www.cbr.ru/hd_base/zcyc_params/zcyc/?DateTo=07.03.2017"/>
    <hyperlink ref="A242" r:id="rId228" display="https://www.cbr.ru/hd_base/zcyc_params/zcyc/?DateTo=06.03.2017"/>
    <hyperlink ref="A243" r:id="rId229" display="https://www.cbr.ru/hd_base/zcyc_params/zcyc/?DateTo=03.03.2017"/>
    <hyperlink ref="A244" r:id="rId230" display="https://www.cbr.ru/hd_base/zcyc_params/zcyc/?DateTo=02.03.2017"/>
    <hyperlink ref="A245" r:id="rId231" display="https://www.cbr.ru/hd_base/zcyc_params/zcyc/?DateTo=01.03.2017"/>
    <hyperlink ref="A246" r:id="rId232" display="https://www.cbr.ru/hd_base/zcyc_params/zcyc/?DateTo=28.02.2017"/>
    <hyperlink ref="A247" r:id="rId233" display="https://www.cbr.ru/hd_base/zcyc_params/zcyc/?DateTo=27.02.2017"/>
    <hyperlink ref="A248" r:id="rId234" display="https://www.cbr.ru/hd_base/zcyc_params/zcyc/?DateTo=24.02.2017"/>
    <hyperlink ref="A249" r:id="rId235" display="https://www.cbr.ru/hd_base/zcyc_params/zcyc/?DateTo=22.02.2017"/>
    <hyperlink ref="A250" r:id="rId236" display="https://www.cbr.ru/hd_base/zcyc_params/zcyc/?DateTo=21.02.2017"/>
    <hyperlink ref="A251" r:id="rId237" display="https://www.cbr.ru/hd_base/zcyc_params/zcyc/?DateTo=20.02.2017"/>
    <hyperlink ref="A252" r:id="rId238" display="https://www.cbr.ru/hd_base/zcyc_params/zcyc/?DateTo=17.02.2017"/>
    <hyperlink ref="A253" r:id="rId239" display="https://www.cbr.ru/hd_base/zcyc_params/zcyc/?DateTo=16.02.2017"/>
    <hyperlink ref="A254" r:id="rId240" display="https://www.cbr.ru/hd_base/zcyc_params/zcyc/?DateTo=15.02.2017"/>
    <hyperlink ref="A255" r:id="rId241" display="https://www.cbr.ru/hd_base/zcyc_params/zcyc/?DateTo=14.02.2017"/>
    <hyperlink ref="A256" r:id="rId242" display="https://www.cbr.ru/hd_base/zcyc_params/zcyc/?DateTo=13.02.2017"/>
    <hyperlink ref="A257" r:id="rId243" display="https://www.cbr.ru/hd_base/zcyc_params/zcyc/?DateTo=10.02.2017"/>
    <hyperlink ref="A258" r:id="rId244" display="https://www.cbr.ru/hd_base/zcyc_params/zcyc/?DateTo=09.02.2017"/>
    <hyperlink ref="A259" r:id="rId245" display="https://www.cbr.ru/hd_base/zcyc_params/zcyc/?DateTo=08.02.2017"/>
    <hyperlink ref="A260" r:id="rId246" display="https://www.cbr.ru/hd_base/zcyc_params/zcyc/?DateTo=07.02.2017"/>
    <hyperlink ref="A261" r:id="rId247" display="https://www.cbr.ru/hd_base/zcyc_params/zcyc/?DateTo=06.02.2017"/>
    <hyperlink ref="A262" r:id="rId248" display="https://www.cbr.ru/hd_base/zcyc_params/zcyc/?DateTo=03.02.2017"/>
    <hyperlink ref="A263" r:id="rId249" display="https://www.cbr.ru/hd_base/zcyc_params/zcyc/?DateTo=02.02.2017"/>
    <hyperlink ref="A264" r:id="rId250" display="https://www.cbr.ru/hd_base/zcyc_params/zcyc/?DateTo=01.02.2017"/>
    <hyperlink ref="A265" r:id="rId251" display="https://www.cbr.ru/hd_base/zcyc_params/zcyc/?DateTo=31.01.2017"/>
    <hyperlink ref="A266" r:id="rId252" display="https://www.cbr.ru/hd_base/zcyc_params/zcyc/?DateTo=30.01.2017"/>
    <hyperlink ref="A267" r:id="rId253" display="https://www.cbr.ru/hd_base/zcyc_params/zcyc/?DateTo=27.01.2017"/>
    <hyperlink ref="A268" r:id="rId254" display="https://www.cbr.ru/hd_base/zcyc_params/zcyc/?DateTo=26.01.2017"/>
    <hyperlink ref="A269" r:id="rId255" display="https://www.cbr.ru/hd_base/zcyc_params/zcyc/?DateTo=25.01.2017"/>
    <hyperlink ref="A270" r:id="rId256" display="https://www.cbr.ru/hd_base/zcyc_params/zcyc/?DateTo=24.01.2017"/>
    <hyperlink ref="A271" r:id="rId257" display="https://www.cbr.ru/hd_base/zcyc_params/zcyc/?DateTo=23.01.2017"/>
    <hyperlink ref="A272" r:id="rId258" display="https://www.cbr.ru/hd_base/zcyc_params/zcyc/?DateTo=20.01.2017"/>
    <hyperlink ref="A273" r:id="rId259" display="https://www.cbr.ru/hd_base/zcyc_params/zcyc/?DateTo=19.01.2017"/>
    <hyperlink ref="A274" r:id="rId260" display="https://www.cbr.ru/hd_base/zcyc_params/zcyc/?DateTo=18.01.2017"/>
    <hyperlink ref="A275" r:id="rId261" display="https://www.cbr.ru/hd_base/zcyc_params/zcyc/?DateTo=17.01.2017"/>
    <hyperlink ref="A276" r:id="rId262" display="https://www.cbr.ru/hd_base/zcyc_params/zcyc/?DateTo=16.01.2017"/>
    <hyperlink ref="A277" r:id="rId263" display="https://www.cbr.ru/hd_base/zcyc_params/zcyc/?DateTo=13.01.2017"/>
    <hyperlink ref="A278" r:id="rId264" display="https://www.cbr.ru/hd_base/zcyc_params/zcyc/?DateTo=12.01.2017"/>
    <hyperlink ref="A279" r:id="rId265" display="https://www.cbr.ru/hd_base/zcyc_params/zcyc/?DateTo=11.01.2017"/>
    <hyperlink ref="A280" r:id="rId266" display="https://www.cbr.ru/hd_base/zcyc_params/zcyc/?DateTo=10.01.2017"/>
    <hyperlink ref="A281" r:id="rId267" display="https://www.cbr.ru/hd_base/zcyc_params/zcyc/?DateTo=09.01.2017"/>
    <hyperlink ref="A282" r:id="rId268" display="https://www.cbr.ru/hd_base/zcyc_params/zcyc/?DateTo=06.01.2017"/>
    <hyperlink ref="A283" r:id="rId269" display="https://www.cbr.ru/hd_base/zcyc_params/zcyc/?DateTo=05.01.2017"/>
    <hyperlink ref="A284" r:id="rId270" display="https://www.cbr.ru/hd_base/zcyc_params/zcyc/?DateTo=04.01.2017"/>
    <hyperlink ref="A285" r:id="rId271" display="https://www.cbr.ru/hd_base/zcyc_params/zcyc/?DateTo=03.01.2017"/>
    <hyperlink ref="A286" r:id="rId272" display="https://www.cbr.ru/hd_base/zcyc_params/zcyc/?DateTo=30.12.2016"/>
    <hyperlink ref="A287" r:id="rId273" display="https://www.cbr.ru/hd_base/zcyc_params/zcyc/?DateTo=29.12.2016"/>
    <hyperlink ref="A288" r:id="rId274" display="https://www.cbr.ru/hd_base/zcyc_params/zcyc/?DateTo=28.12.2016"/>
    <hyperlink ref="A289" r:id="rId275" display="https://www.cbr.ru/hd_base/zcyc_params/zcyc/?DateTo=27.12.2016"/>
    <hyperlink ref="A290" r:id="rId276" display="https://www.cbr.ru/hd_base/zcyc_params/zcyc/?DateTo=26.12.2016"/>
    <hyperlink ref="A291" r:id="rId277" display="https://www.cbr.ru/hd_base/zcyc_params/zcyc/?DateTo=23.12.2016"/>
    <hyperlink ref="A292" r:id="rId278" display="https://www.cbr.ru/hd_base/zcyc_params/zcyc/?DateTo=22.12.2016"/>
    <hyperlink ref="A293" r:id="rId279" display="https://www.cbr.ru/hd_base/zcyc_params/zcyc/?DateTo=21.12.2016"/>
    <hyperlink ref="A294" r:id="rId280" display="https://www.cbr.ru/hd_base/zcyc_params/zcyc/?DateTo=20.12.2016"/>
    <hyperlink ref="A295" r:id="rId281" display="https://www.cbr.ru/hd_base/zcyc_params/zcyc/?DateTo=19.12.2016"/>
    <hyperlink ref="A296" r:id="rId282" display="https://www.cbr.ru/hd_base/zcyc_params/zcyc/?DateTo=16.12.2016"/>
    <hyperlink ref="A297" r:id="rId283" display="https://www.cbr.ru/hd_base/zcyc_params/zcyc/?DateTo=15.12.2016"/>
    <hyperlink ref="A298" r:id="rId284" display="https://www.cbr.ru/hd_base/zcyc_params/zcyc/?DateTo=14.12.2016"/>
    <hyperlink ref="A299" r:id="rId285" display="https://www.cbr.ru/hd_base/zcyc_params/zcyc/?DateTo=13.12.2016"/>
    <hyperlink ref="A300" r:id="rId286" display="https://www.cbr.ru/hd_base/zcyc_params/zcyc/?DateTo=12.12.2016"/>
    <hyperlink ref="A301" r:id="rId287" display="https://www.cbr.ru/hd_base/zcyc_params/zcyc/?DateTo=09.12.2016"/>
    <hyperlink ref="A302" r:id="rId288" display="https://www.cbr.ru/hd_base/zcyc_params/zcyc/?DateTo=08.12.2016"/>
    <hyperlink ref="A303" r:id="rId289" display="https://www.cbr.ru/hd_base/zcyc_params/zcyc/?DateTo=07.12.2016"/>
    <hyperlink ref="A304" r:id="rId290" display="https://www.cbr.ru/hd_base/zcyc_params/zcyc/?DateTo=06.12.2016"/>
    <hyperlink ref="A305" r:id="rId291" display="https://www.cbr.ru/hd_base/zcyc_params/zcyc/?DateTo=05.12.2016"/>
    <hyperlink ref="A306" r:id="rId292" display="https://www.cbr.ru/hd_base/zcyc_params/zcyc/?DateTo=02.12.2016"/>
    <hyperlink ref="A307" r:id="rId293" display="https://www.cbr.ru/hd_base/zcyc_params/zcyc/?DateTo=01.12.2016"/>
    <hyperlink ref="A308" r:id="rId294" display="https://www.cbr.ru/hd_base/zcyc_params/zcyc/?DateTo=30.11.2016"/>
    <hyperlink ref="A309" r:id="rId295" display="https://www.cbr.ru/hd_base/zcyc_params/zcyc/?DateTo=29.11.2016"/>
    <hyperlink ref="A310" r:id="rId296" display="https://www.cbr.ru/hd_base/zcyc_params/zcyc/?DateTo=28.11.2016"/>
    <hyperlink ref="A311" r:id="rId297" display="https://www.cbr.ru/hd_base/zcyc_params/zcyc/?DateTo=25.11.2016"/>
    <hyperlink ref="A312" r:id="rId298" display="https://www.cbr.ru/hd_base/zcyc_params/zcyc/?DateTo=24.11.2016"/>
    <hyperlink ref="A313" r:id="rId299" display="https://www.cbr.ru/hd_base/zcyc_params/zcyc/?DateTo=23.11.2016"/>
    <hyperlink ref="A314" r:id="rId300" display="https://www.cbr.ru/hd_base/zcyc_params/zcyc/?DateTo=22.11.2016"/>
    <hyperlink ref="A315" r:id="rId301" display="https://www.cbr.ru/hd_base/zcyc_params/zcyc/?DateTo=21.11.2016"/>
    <hyperlink ref="A316" r:id="rId302" display="https://www.cbr.ru/hd_base/zcyc_params/zcyc/?DateTo=18.11.2016"/>
    <hyperlink ref="A317" r:id="rId303" display="https://www.cbr.ru/hd_base/zcyc_params/zcyc/?DateTo=17.11.2016"/>
    <hyperlink ref="A318" r:id="rId304" display="https://www.cbr.ru/hd_base/zcyc_params/zcyc/?DateTo=16.11.2016"/>
    <hyperlink ref="A319" r:id="rId305" display="https://www.cbr.ru/hd_base/zcyc_params/zcyc/?DateTo=15.11.2016"/>
    <hyperlink ref="A320" r:id="rId306" display="https://www.cbr.ru/hd_base/zcyc_params/zcyc/?DateTo=14.11.2016"/>
    <hyperlink ref="A321" r:id="rId307" display="https://www.cbr.ru/hd_base/zcyc_params/zcyc/?DateTo=11.11.2016"/>
    <hyperlink ref="A322" r:id="rId308" display="https://www.cbr.ru/hd_base/zcyc_params/zcyc/?DateTo=10.11.2016"/>
    <hyperlink ref="A323" r:id="rId309" display="https://www.cbr.ru/hd_base/zcyc_params/zcyc/?DateTo=09.11.2016"/>
    <hyperlink ref="A324" r:id="rId310" display="https://www.cbr.ru/hd_base/zcyc_params/zcyc/?DateTo=08.11.2016"/>
    <hyperlink ref="A325" r:id="rId311" display="https://www.cbr.ru/hd_base/zcyc_params/zcyc/?DateTo=07.11.2016"/>
    <hyperlink ref="A326" r:id="rId312" display="https://www.cbr.ru/hd_base/zcyc_params/zcyc/?DateTo=03.11.2016"/>
    <hyperlink ref="A327" r:id="rId313" display="https://www.cbr.ru/hd_base/zcyc_params/zcyc/?DateTo=02.11.2016"/>
    <hyperlink ref="A328" r:id="rId314" display="https://www.cbr.ru/hd_base/zcyc_params/zcyc/?DateTo=01.11.2016"/>
    <hyperlink ref="A329" r:id="rId315" display="https://www.cbr.ru/hd_base/zcyc_params/zcyc/?DateTo=31.10.2016"/>
    <hyperlink ref="A330" r:id="rId316" display="https://www.cbr.ru/hd_base/zcyc_params/zcyc/?DateTo=28.10.2016"/>
    <hyperlink ref="A331" r:id="rId317" display="https://www.cbr.ru/hd_base/zcyc_params/zcyc/?DateTo=27.10.2016"/>
    <hyperlink ref="A332" r:id="rId318" display="https://www.cbr.ru/hd_base/zcyc_params/zcyc/?DateTo=26.10.2016"/>
    <hyperlink ref="A333" r:id="rId319" display="https://www.cbr.ru/hd_base/zcyc_params/zcyc/?DateTo=25.10.2016"/>
    <hyperlink ref="A334" r:id="rId320" display="https://www.cbr.ru/hd_base/zcyc_params/zcyc/?DateTo=24.10.2016"/>
    <hyperlink ref="A335" r:id="rId321" display="https://www.cbr.ru/hd_base/zcyc_params/zcyc/?DateTo=21.10.2016"/>
    <hyperlink ref="A336" r:id="rId322" display="https://www.cbr.ru/hd_base/zcyc_params/zcyc/?DateTo=20.10.2016"/>
    <hyperlink ref="A337" r:id="rId323" display="https://www.cbr.ru/hd_base/zcyc_params/zcyc/?DateTo=19.10.2016"/>
    <hyperlink ref="A338" r:id="rId324" display="https://www.cbr.ru/hd_base/zcyc_params/zcyc/?DateTo=18.10.2016"/>
    <hyperlink ref="A339" r:id="rId325" display="https://www.cbr.ru/hd_base/zcyc_params/zcyc/?DateTo=17.10.2016"/>
    <hyperlink ref="A340" r:id="rId326" display="https://www.cbr.ru/hd_base/zcyc_params/zcyc/?DateTo=14.10.2016"/>
    <hyperlink ref="A341" r:id="rId327" display="https://www.cbr.ru/hd_base/zcyc_params/zcyc/?DateTo=13.10.2016"/>
    <hyperlink ref="A342" r:id="rId328" display="https://www.cbr.ru/hd_base/zcyc_params/zcyc/?DateTo=12.10.2016"/>
    <hyperlink ref="A343" r:id="rId329" display="https://www.cbr.ru/hd_base/zcyc_params/zcyc/?DateTo=11.10.2016"/>
    <hyperlink ref="A344" r:id="rId330" display="https://www.cbr.ru/hd_base/zcyc_params/zcyc/?DateTo=10.10.2016"/>
    <hyperlink ref="A345" r:id="rId331" display="https://www.cbr.ru/hd_base/zcyc_params/zcyc/?DateTo=07.10.2016"/>
    <hyperlink ref="A346" r:id="rId332" display="https://www.cbr.ru/hd_base/zcyc_params/zcyc/?DateTo=06.10.2016"/>
    <hyperlink ref="A347" r:id="rId333" display="https://www.cbr.ru/hd_base/zcyc_params/zcyc/?DateTo=05.10.2016"/>
    <hyperlink ref="A348" r:id="rId334" display="https://www.cbr.ru/hd_base/zcyc_params/zcyc/?DateTo=04.10.2016"/>
    <hyperlink ref="A349" r:id="rId335" display="https://www.cbr.ru/hd_base/zcyc_params/zcyc/?DateTo=03.10.2016"/>
    <hyperlink ref="A350" r:id="rId336" display="https://www.cbr.ru/hd_base/zcyc_params/zcyc/?DateTo=30.09.2016"/>
    <hyperlink ref="A351" r:id="rId337" display="https://www.cbr.ru/hd_base/zcyc_params/zcyc/?DateTo=29.09.2016"/>
    <hyperlink ref="A352" r:id="rId338" display="https://www.cbr.ru/hd_base/zcyc_params/zcyc/?DateTo=28.09.2016"/>
    <hyperlink ref="A353" r:id="rId339" display="https://www.cbr.ru/hd_base/zcyc_params/zcyc/?DateTo=27.09.2016"/>
    <hyperlink ref="A354" r:id="rId340" display="https://www.cbr.ru/hd_base/zcyc_params/zcyc/?DateTo=26.09.2016"/>
    <hyperlink ref="A355" r:id="rId341" display="https://www.cbr.ru/hd_base/zcyc_params/zcyc/?DateTo=23.09.2016"/>
    <hyperlink ref="A356" r:id="rId342" display="https://www.cbr.ru/hd_base/zcyc_params/zcyc/?DateTo=22.09.2016"/>
    <hyperlink ref="A357" r:id="rId343" display="https://www.cbr.ru/hd_base/zcyc_params/zcyc/?DateTo=21.09.2016"/>
    <hyperlink ref="A358" r:id="rId344" display="https://www.cbr.ru/hd_base/zcyc_params/zcyc/?DateTo=20.09.2016"/>
    <hyperlink ref="A359" r:id="rId345" display="https://www.cbr.ru/hd_base/zcyc_params/zcyc/?DateTo=19.09.2016"/>
    <hyperlink ref="A360" r:id="rId346" display="https://www.cbr.ru/hd_base/zcyc_params/zcyc/?DateTo=16.09.2016"/>
    <hyperlink ref="A361" r:id="rId347" display="https://www.cbr.ru/hd_base/zcyc_params/zcyc/?DateTo=15.09.2016"/>
    <hyperlink ref="A362" r:id="rId348" display="https://www.cbr.ru/hd_base/zcyc_params/zcyc/?DateTo=14.09.2016"/>
    <hyperlink ref="A363" r:id="rId349" display="https://www.cbr.ru/hd_base/zcyc_params/zcyc/?DateTo=13.09.2016"/>
    <hyperlink ref="A364" r:id="rId350" display="https://www.cbr.ru/hd_base/zcyc_params/zcyc/?DateTo=12.09.2016"/>
    <hyperlink ref="A365" r:id="rId351" display="https://www.cbr.ru/hd_base/zcyc_params/zcyc/?DateTo=09.09.2016"/>
    <hyperlink ref="A366" r:id="rId352" display="https://www.cbr.ru/hd_base/zcyc_params/zcyc/?DateTo=08.09.2016"/>
    <hyperlink ref="A367" r:id="rId353" display="https://www.cbr.ru/hd_base/zcyc_params/zcyc/?DateTo=07.09.2016"/>
    <hyperlink ref="A368" r:id="rId354" display="https://www.cbr.ru/hd_base/zcyc_params/zcyc/?DateTo=06.09.2016"/>
    <hyperlink ref="A369" r:id="rId355" display="https://www.cbr.ru/hd_base/zcyc_params/zcyc/?DateTo=05.09.2016"/>
    <hyperlink ref="A370" r:id="rId356" display="https://www.cbr.ru/hd_base/zcyc_params/zcyc/?DateTo=02.09.2016"/>
    <hyperlink ref="A371" r:id="rId357" display="https://www.cbr.ru/hd_base/zcyc_params/zcyc/?DateTo=01.09.2016"/>
    <hyperlink ref="A372" r:id="rId358" display="https://www.cbr.ru/hd_base/zcyc_params/zcyc/?DateTo=31.08.2016"/>
    <hyperlink ref="A373" r:id="rId359" display="https://www.cbr.ru/hd_base/zcyc_params/zcyc/?DateTo=30.08.2016"/>
    <hyperlink ref="A374" r:id="rId360" display="https://www.cbr.ru/hd_base/zcyc_params/zcyc/?DateTo=29.08.2016"/>
    <hyperlink ref="A375" r:id="rId361" display="https://www.cbr.ru/hd_base/zcyc_params/zcyc/?DateTo=26.08.2016"/>
    <hyperlink ref="A376" r:id="rId362" display="https://www.cbr.ru/hd_base/zcyc_params/zcyc/?DateTo=25.08.2016"/>
    <hyperlink ref="A377" r:id="rId363" display="https://www.cbr.ru/hd_base/zcyc_params/zcyc/?DateTo=24.08.2016"/>
    <hyperlink ref="A378" r:id="rId364" display="https://www.cbr.ru/hd_base/zcyc_params/zcyc/?DateTo=23.08.2016"/>
    <hyperlink ref="A379" r:id="rId365" display="https://www.cbr.ru/hd_base/zcyc_params/zcyc/?DateTo=22.08.2016"/>
    <hyperlink ref="A380" r:id="rId366" display="https://www.cbr.ru/hd_base/zcyc_params/zcyc/?DateTo=19.08.2016"/>
    <hyperlink ref="A381" r:id="rId367" display="https://www.cbr.ru/hd_base/zcyc_params/zcyc/?DateTo=18.08.2016"/>
    <hyperlink ref="A382" r:id="rId368" display="https://www.cbr.ru/hd_base/zcyc_params/zcyc/?DateTo=17.08.2016"/>
    <hyperlink ref="A383" r:id="rId369" display="https://www.cbr.ru/hd_base/zcyc_params/zcyc/?DateTo=16.08.2016"/>
    <hyperlink ref="A384" r:id="rId370" display="https://www.cbr.ru/hd_base/zcyc_params/zcyc/?DateTo=15.08.2016"/>
    <hyperlink ref="A385" r:id="rId371" display="https://www.cbr.ru/hd_base/zcyc_params/zcyc/?DateTo=12.08.2016"/>
    <hyperlink ref="A386" r:id="rId372" display="https://www.cbr.ru/hd_base/zcyc_params/zcyc/?DateTo=11.08.2016"/>
    <hyperlink ref="A387" r:id="rId373" display="https://www.cbr.ru/hd_base/zcyc_params/zcyc/?DateTo=10.08.2016"/>
    <hyperlink ref="A388" r:id="rId374" display="https://www.cbr.ru/hd_base/zcyc_params/zcyc/?DateTo=09.08.2016"/>
    <hyperlink ref="A389" r:id="rId375" display="https://www.cbr.ru/hd_base/zcyc_params/zcyc/?DateTo=08.08.2016"/>
    <hyperlink ref="A390" r:id="rId376" display="https://www.cbr.ru/hd_base/zcyc_params/zcyc/?DateTo=05.08.2016"/>
    <hyperlink ref="A391" r:id="rId377" display="https://www.cbr.ru/hd_base/zcyc_params/zcyc/?DateTo=04.08.2016"/>
    <hyperlink ref="A392" r:id="rId378" display="https://www.cbr.ru/hd_base/zcyc_params/zcyc/?DateTo=03.08.2016"/>
    <hyperlink ref="A393" r:id="rId379" display="https://www.cbr.ru/hd_base/zcyc_params/zcyc/?DateTo=02.08.2016"/>
    <hyperlink ref="A394" r:id="rId380" display="https://www.cbr.ru/hd_base/zcyc_params/zcyc/?DateTo=01.08.2016"/>
    <hyperlink ref="A395" r:id="rId381" display="https://www.cbr.ru/hd_base/zcyc_params/zcyc/?DateTo=29.07.2016"/>
    <hyperlink ref="A396" r:id="rId382" display="https://www.cbr.ru/hd_base/zcyc_params/zcyc/?DateTo=28.07.2016"/>
    <hyperlink ref="A397" r:id="rId383" display="https://www.cbr.ru/hd_base/zcyc_params/zcyc/?DateTo=27.07.2016"/>
    <hyperlink ref="A398" r:id="rId384" display="https://www.cbr.ru/hd_base/zcyc_params/zcyc/?DateTo=26.07.2016"/>
    <hyperlink ref="A399" r:id="rId385" display="https://www.cbr.ru/hd_base/zcyc_params/zcyc/?DateTo=25.07.2016"/>
    <hyperlink ref="A400" r:id="rId386" display="https://www.cbr.ru/hd_base/zcyc_params/zcyc/?DateTo=22.07.2016"/>
    <hyperlink ref="A401" r:id="rId387" display="https://www.cbr.ru/hd_base/zcyc_params/zcyc/?DateTo=21.07.2016"/>
    <hyperlink ref="A402" r:id="rId388" display="https://www.cbr.ru/hd_base/zcyc_params/zcyc/?DateTo=20.07.2016"/>
    <hyperlink ref="A403" r:id="rId389" display="https://www.cbr.ru/hd_base/zcyc_params/zcyc/?DateTo=19.07.2016"/>
    <hyperlink ref="A404" r:id="rId390" display="https://www.cbr.ru/hd_base/zcyc_params/zcyc/?DateTo=18.07.2016"/>
    <hyperlink ref="A405" r:id="rId391" display="https://www.cbr.ru/hd_base/zcyc_params/zcyc/?DateTo=15.07.2016"/>
    <hyperlink ref="A406" r:id="rId392" display="https://www.cbr.ru/hd_base/zcyc_params/zcyc/?DateTo=14.07.2016"/>
    <hyperlink ref="A407" r:id="rId393" display="https://www.cbr.ru/hd_base/zcyc_params/zcyc/?DateTo=13.07.2016"/>
    <hyperlink ref="A408" r:id="rId394" display="https://www.cbr.ru/hd_base/zcyc_params/zcyc/?DateTo=12.07.2016"/>
    <hyperlink ref="A409" r:id="rId395" display="https://www.cbr.ru/hd_base/zcyc_params/zcyc/?DateTo=11.07.2016"/>
    <hyperlink ref="A410" r:id="rId396" display="https://www.cbr.ru/hd_base/zcyc_params/zcyc/?DateTo=08.07.2016"/>
    <hyperlink ref="A411" r:id="rId397" display="https://www.cbr.ru/hd_base/zcyc_params/zcyc/?DateTo=07.07.2016"/>
    <hyperlink ref="A412" r:id="rId398" display="https://www.cbr.ru/hd_base/zcyc_params/zcyc/?DateTo=06.07.2016"/>
    <hyperlink ref="A413" r:id="rId399" display="https://www.cbr.ru/hd_base/zcyc_params/zcyc/?DateTo=05.07.2016"/>
    <hyperlink ref="A414" r:id="rId400" display="https://www.cbr.ru/hd_base/zcyc_params/zcyc/?DateTo=04.07.2016"/>
    <hyperlink ref="A415" r:id="rId401" display="https://www.cbr.ru/hd_base/zcyc_params/zcyc/?DateTo=01.07.2016"/>
    <hyperlink ref="A416" r:id="rId402" display="https://www.cbr.ru/hd_base/zcyc_params/zcyc/?DateTo=30.06.2016"/>
    <hyperlink ref="A417" r:id="rId403" display="https://www.cbr.ru/hd_base/zcyc_params/zcyc/?DateTo=29.06.2016"/>
    <hyperlink ref="A418" r:id="rId404" display="https://www.cbr.ru/hd_base/zcyc_params/zcyc/?DateTo=28.06.2016"/>
    <hyperlink ref="A419" r:id="rId405" display="https://www.cbr.ru/hd_base/zcyc_params/zcyc/?DateTo=27.06.2016"/>
    <hyperlink ref="A420" r:id="rId406" display="https://www.cbr.ru/hd_base/zcyc_params/zcyc/?DateTo=24.06.2016"/>
    <hyperlink ref="A421" r:id="rId407" display="https://www.cbr.ru/hd_base/zcyc_params/zcyc/?DateTo=23.06.2016"/>
    <hyperlink ref="A422" r:id="rId408" display="https://www.cbr.ru/hd_base/zcyc_params/zcyc/?DateTo=22.06.2016"/>
    <hyperlink ref="A423" r:id="rId409" display="https://www.cbr.ru/hd_base/zcyc_params/zcyc/?DateTo=21.06.2016"/>
    <hyperlink ref="A424" r:id="rId410" display="https://www.cbr.ru/hd_base/zcyc_params/zcyc/?DateTo=20.06.2016"/>
    <hyperlink ref="A425" r:id="rId411" display="https://www.cbr.ru/hd_base/zcyc_params/zcyc/?DateTo=17.06.2016"/>
    <hyperlink ref="A426" r:id="rId412" display="https://www.cbr.ru/hd_base/zcyc_params/zcyc/?DateTo=16.06.2016"/>
    <hyperlink ref="A427" r:id="rId413" display="https://www.cbr.ru/hd_base/zcyc_params/zcyc/?DateTo=15.06.2016"/>
    <hyperlink ref="A428" r:id="rId414" display="https://www.cbr.ru/hd_base/zcyc_params/zcyc/?DateTo=14.06.2016"/>
    <hyperlink ref="A429" r:id="rId415" display="https://www.cbr.ru/hd_base/zcyc_params/zcyc/?DateTo=10.06.2016"/>
    <hyperlink ref="A430" r:id="rId416" display="https://www.cbr.ru/hd_base/zcyc_params/zcyc/?DateTo=09.06.2016"/>
    <hyperlink ref="A431" r:id="rId417" display="https://www.cbr.ru/hd_base/zcyc_params/zcyc/?DateTo=08.06.2016"/>
    <hyperlink ref="A432" r:id="rId418" display="https://www.cbr.ru/hd_base/zcyc_params/zcyc/?DateTo=07.06.2016"/>
    <hyperlink ref="A433" r:id="rId419" display="https://www.cbr.ru/hd_base/zcyc_params/zcyc/?DateTo=06.06.2016"/>
    <hyperlink ref="A434" r:id="rId420" display="https://www.cbr.ru/hd_base/zcyc_params/zcyc/?DateTo=03.06.2016"/>
    <hyperlink ref="A435" r:id="rId421" display="https://www.cbr.ru/hd_base/zcyc_params/zcyc/?DateTo=02.06.2016"/>
    <hyperlink ref="A436" r:id="rId422" display="https://www.cbr.ru/hd_base/zcyc_params/zcyc/?DateTo=01.06.2016"/>
    <hyperlink ref="A437" r:id="rId423" display="https://www.cbr.ru/hd_base/zcyc_params/zcyc/?DateTo=31.05.2016"/>
    <hyperlink ref="A438" r:id="rId424" display="https://www.cbr.ru/hd_base/zcyc_params/zcyc/?DateTo=30.05.2016"/>
    <hyperlink ref="A439" r:id="rId425" display="https://www.cbr.ru/hd_base/zcyc_params/zcyc/?DateTo=27.05.2016"/>
    <hyperlink ref="A440" r:id="rId426" display="https://www.cbr.ru/hd_base/zcyc_params/zcyc/?DateTo=26.05.2016"/>
    <hyperlink ref="A441" r:id="rId427" display="https://www.cbr.ru/hd_base/zcyc_params/zcyc/?DateTo=25.05.2016"/>
    <hyperlink ref="A442" r:id="rId428" display="https://www.cbr.ru/hd_base/zcyc_params/zcyc/?DateTo=24.05.2016"/>
    <hyperlink ref="A443" r:id="rId429" display="https://www.cbr.ru/hd_base/zcyc_params/zcyc/?DateTo=23.05.2016"/>
    <hyperlink ref="A444" r:id="rId430" display="https://www.cbr.ru/hd_base/zcyc_params/zcyc/?DateTo=20.05.2016"/>
    <hyperlink ref="A445" r:id="rId431" display="https://www.cbr.ru/hd_base/zcyc_params/zcyc/?DateTo=19.05.2016"/>
    <hyperlink ref="A446" r:id="rId432" display="https://www.cbr.ru/hd_base/zcyc_params/zcyc/?DateTo=18.05.2016"/>
    <hyperlink ref="A447" r:id="rId433" display="https://www.cbr.ru/hd_base/zcyc_params/zcyc/?DateTo=17.05.2016"/>
    <hyperlink ref="A448" r:id="rId434" display="https://www.cbr.ru/hd_base/zcyc_params/zcyc/?DateTo=16.05.2016"/>
    <hyperlink ref="A449" r:id="rId435" display="https://www.cbr.ru/hd_base/zcyc_params/zcyc/?DateTo=13.05.2016"/>
    <hyperlink ref="A450" r:id="rId436" display="https://www.cbr.ru/hd_base/zcyc_params/zcyc/?DateTo=12.05.2016"/>
    <hyperlink ref="A451" r:id="rId437" display="https://www.cbr.ru/hd_base/zcyc_params/zcyc/?DateTo=11.05.2016"/>
    <hyperlink ref="A452" r:id="rId438" display="https://www.cbr.ru/hd_base/zcyc_params/zcyc/?DateTo=10.05.2016"/>
    <hyperlink ref="A453" r:id="rId439" display="https://www.cbr.ru/hd_base/zcyc_params/zcyc/?DateTo=06.05.2016"/>
    <hyperlink ref="A454" r:id="rId440" display="https://www.cbr.ru/hd_base/zcyc_params/zcyc/?DateTo=05.05.2016"/>
    <hyperlink ref="A455" r:id="rId441" display="https://www.cbr.ru/hd_base/zcyc_params/zcyc/?DateTo=04.05.2016"/>
    <hyperlink ref="A456" r:id="rId442" display="https://www.cbr.ru/hd_base/zcyc_params/zcyc/?DateTo=29.04.2016"/>
    <hyperlink ref="A457" r:id="rId443" display="https://www.cbr.ru/hd_base/zcyc_params/zcyc/?DateTo=28.04.2016"/>
    <hyperlink ref="A458" r:id="rId444" display="https://www.cbr.ru/hd_base/zcyc_params/zcyc/?DateTo=27.04.2016"/>
    <hyperlink ref="A459" r:id="rId445" display="https://www.cbr.ru/hd_base/zcyc_params/zcyc/?DateTo=26.04.2016"/>
    <hyperlink ref="A460" r:id="rId446" display="https://www.cbr.ru/hd_base/zcyc_params/zcyc/?DateTo=25.04.2016"/>
    <hyperlink ref="A461" r:id="rId447" display="https://www.cbr.ru/hd_base/zcyc_params/zcyc/?DateTo=22.04.2016"/>
    <hyperlink ref="A462" r:id="rId448" display="https://www.cbr.ru/hd_base/zcyc_params/zcyc/?DateTo=21.04.2016"/>
    <hyperlink ref="A463" r:id="rId449" display="https://www.cbr.ru/hd_base/zcyc_params/zcyc/?DateTo=20.04.2016"/>
    <hyperlink ref="A464" r:id="rId450" display="https://www.cbr.ru/hd_base/zcyc_params/zcyc/?DateTo=19.04.2016"/>
    <hyperlink ref="A465" r:id="rId451" display="https://www.cbr.ru/hd_base/zcyc_params/zcyc/?DateTo=18.04.2016"/>
    <hyperlink ref="A466" r:id="rId452" display="https://www.cbr.ru/hd_base/zcyc_params/zcyc/?DateTo=15.04.2016"/>
    <hyperlink ref="A467" r:id="rId453" display="https://www.cbr.ru/hd_base/zcyc_params/zcyc/?DateTo=14.04.2016"/>
    <hyperlink ref="A468" r:id="rId454" display="https://www.cbr.ru/hd_base/zcyc_params/zcyc/?DateTo=13.04.2016"/>
    <hyperlink ref="A469" r:id="rId455" display="https://www.cbr.ru/hd_base/zcyc_params/zcyc/?DateTo=12.04.2016"/>
    <hyperlink ref="A470" r:id="rId456" display="https://www.cbr.ru/hd_base/zcyc_params/zcyc/?DateTo=11.04.2016"/>
    <hyperlink ref="A471" r:id="rId457" display="https://www.cbr.ru/hd_base/zcyc_params/zcyc/?DateTo=08.04.2016"/>
    <hyperlink ref="A472" r:id="rId458" display="https://www.cbr.ru/hd_base/zcyc_params/zcyc/?DateTo=07.04.2016"/>
    <hyperlink ref="A473" r:id="rId459" display="https://www.cbr.ru/hd_base/zcyc_params/zcyc/?DateTo=06.04.2016"/>
    <hyperlink ref="A474" r:id="rId460" display="https://www.cbr.ru/hd_base/zcyc_params/zcyc/?DateTo=05.04.2016"/>
    <hyperlink ref="A475" r:id="rId461" display="https://www.cbr.ru/hd_base/zcyc_params/zcyc/?DateTo=04.04.2016"/>
    <hyperlink ref="A476" r:id="rId462" display="https://www.cbr.ru/hd_base/zcyc_params/zcyc/?DateTo=01.04.2016"/>
    <hyperlink ref="A477" r:id="rId463" display="https://www.cbr.ru/hd_base/zcyc_params/zcyc/?DateTo=31.03.2016"/>
    <hyperlink ref="A478" r:id="rId464" display="https://www.cbr.ru/hd_base/zcyc_params/zcyc/?DateTo=30.03.2016"/>
    <hyperlink ref="A479" r:id="rId465" display="https://www.cbr.ru/hd_base/zcyc_params/zcyc/?DateTo=29.03.2016"/>
    <hyperlink ref="A480" r:id="rId466" display="https://www.cbr.ru/hd_base/zcyc_params/zcyc/?DateTo=28.03.2016"/>
    <hyperlink ref="A481" r:id="rId467" display="https://www.cbr.ru/hd_base/zcyc_params/zcyc/?DateTo=25.03.2016"/>
    <hyperlink ref="A482" r:id="rId468" display="https://www.cbr.ru/hd_base/zcyc_params/zcyc/?DateTo=24.03.2016"/>
    <hyperlink ref="A483" r:id="rId469" display="https://www.cbr.ru/hd_base/zcyc_params/zcyc/?DateTo=23.03.2016"/>
    <hyperlink ref="A484" r:id="rId470" display="https://www.cbr.ru/hd_base/zcyc_params/zcyc/?DateTo=22.03.2016"/>
    <hyperlink ref="A485" r:id="rId471" display="https://www.cbr.ru/hd_base/zcyc_params/zcyc/?DateTo=21.03.2016"/>
    <hyperlink ref="A486" r:id="rId472" display="https://www.cbr.ru/hd_base/zcyc_params/zcyc/?DateTo=18.03.2016"/>
    <hyperlink ref="A487" r:id="rId473" display="https://www.cbr.ru/hd_base/zcyc_params/zcyc/?DateTo=17.03.2016"/>
    <hyperlink ref="A488" r:id="rId474" display="https://www.cbr.ru/hd_base/zcyc_params/zcyc/?DateTo=16.03.2016"/>
    <hyperlink ref="A489" r:id="rId475" display="https://www.cbr.ru/hd_base/zcyc_params/zcyc/?DateTo=15.03.2016"/>
    <hyperlink ref="A490" r:id="rId476" display="https://www.cbr.ru/hd_base/zcyc_params/zcyc/?DateTo=14.03.2016"/>
    <hyperlink ref="A491" r:id="rId477" display="https://www.cbr.ru/hd_base/zcyc_params/zcyc/?DateTo=11.03.2016"/>
    <hyperlink ref="A492" r:id="rId478" display="https://www.cbr.ru/hd_base/zcyc_params/zcyc/?DateTo=10.03.2016"/>
    <hyperlink ref="A493" r:id="rId479" display="https://www.cbr.ru/hd_base/zcyc_params/zcyc/?DateTo=09.03.2016"/>
    <hyperlink ref="A494" r:id="rId480" display="https://www.cbr.ru/hd_base/zcyc_params/zcyc/?DateTo=07.03.2016"/>
    <hyperlink ref="A495" r:id="rId481" display="https://www.cbr.ru/hd_base/zcyc_params/zcyc/?DateTo=04.03.2016"/>
    <hyperlink ref="A496" r:id="rId482" display="https://www.cbr.ru/hd_base/zcyc_params/zcyc/?DateTo=03.03.2016"/>
    <hyperlink ref="A497" r:id="rId483" display="https://www.cbr.ru/hd_base/zcyc_params/zcyc/?DateTo=02.03.2016"/>
    <hyperlink ref="A498" r:id="rId484" display="https://www.cbr.ru/hd_base/zcyc_params/zcyc/?DateTo=01.03.2016"/>
    <hyperlink ref="A499" r:id="rId485" display="https://www.cbr.ru/hd_base/zcyc_params/zcyc/?DateTo=29.02.2016"/>
    <hyperlink ref="A500" r:id="rId486" display="https://www.cbr.ru/hd_base/zcyc_params/zcyc/?DateTo=26.02.2016"/>
    <hyperlink ref="A501" r:id="rId487" display="https://www.cbr.ru/hd_base/zcyc_params/zcyc/?DateTo=25.02.2016"/>
    <hyperlink ref="A502" r:id="rId488" display="https://www.cbr.ru/hd_base/zcyc_params/zcyc/?DateTo=24.02.2016"/>
    <hyperlink ref="A503" r:id="rId489" display="https://www.cbr.ru/hd_base/zcyc_params/zcyc/?DateTo=22.02.2016"/>
    <hyperlink ref="A504" r:id="rId490" display="https://www.cbr.ru/hd_base/zcyc_params/zcyc/?DateTo=20.02.2016"/>
    <hyperlink ref="A505" r:id="rId491" display="https://www.cbr.ru/hd_base/zcyc_params/zcyc/?DateTo=19.02.2016"/>
    <hyperlink ref="A506" r:id="rId492" display="https://www.cbr.ru/hd_base/zcyc_params/zcyc/?DateTo=18.02.2016"/>
    <hyperlink ref="A507" r:id="rId493" display="https://www.cbr.ru/hd_base/zcyc_params/zcyc/?DateTo=17.02.2016"/>
    <hyperlink ref="A508" r:id="rId494" display="https://www.cbr.ru/hd_base/zcyc_params/zcyc/?DateTo=16.02.2016"/>
    <hyperlink ref="A509" r:id="rId495" display="https://www.cbr.ru/hd_base/zcyc_params/zcyc/?DateTo=15.02.2016"/>
    <hyperlink ref="A510" r:id="rId496" display="https://www.cbr.ru/hd_base/zcyc_params/zcyc/?DateTo=12.02.2016"/>
    <hyperlink ref="A511" r:id="rId497" display="https://www.cbr.ru/hd_base/zcyc_params/zcyc/?DateTo=11.02.2016"/>
    <hyperlink ref="A512" r:id="rId498" display="https://www.cbr.ru/hd_base/zcyc_params/zcyc/?DateTo=10.02.2016"/>
    <hyperlink ref="A513" r:id="rId499" display="https://www.cbr.ru/hd_base/zcyc_params/zcyc/?DateTo=09.02.2016"/>
    <hyperlink ref="A514" r:id="rId500" display="https://www.cbr.ru/hd_base/zcyc_params/zcyc/?DateTo=08.02.2016"/>
    <hyperlink ref="A515" r:id="rId501" display="https://www.cbr.ru/hd_base/zcyc_params/zcyc/?DateTo=05.02.2016"/>
    <hyperlink ref="A516" r:id="rId502" display="https://www.cbr.ru/hd_base/zcyc_params/zcyc/?DateTo=04.02.2016"/>
    <hyperlink ref="A517" r:id="rId503" display="https://www.cbr.ru/hd_base/zcyc_params/zcyc/?DateTo=03.02.2016"/>
    <hyperlink ref="A518" r:id="rId504" display="https://www.cbr.ru/hd_base/zcyc_params/zcyc/?DateTo=02.02.2016"/>
    <hyperlink ref="A519" r:id="rId505" display="https://www.cbr.ru/hd_base/zcyc_params/zcyc/?DateTo=01.02.2016"/>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519"/>
  <sheetViews>
    <sheetView workbookViewId="0">
      <selection activeCell="E11" sqref="E11"/>
    </sheetView>
  </sheetViews>
  <sheetFormatPr defaultColWidth="14.42578125" defaultRowHeight="15" customHeight="1"/>
  <cols>
    <col min="1" max="1" width="33.140625" customWidth="1"/>
    <col min="22" max="22" width="26.42578125" customWidth="1"/>
    <col min="23" max="23" width="23.5703125" customWidth="1"/>
    <col min="24" max="24" width="25.28515625" customWidth="1"/>
  </cols>
  <sheetData>
    <row r="1" spans="1:26">
      <c r="A1" s="181" t="s">
        <v>175</v>
      </c>
    </row>
    <row r="3" spans="1:26">
      <c r="A3" s="182" t="s">
        <v>176</v>
      </c>
      <c r="B3" s="104">
        <v>20</v>
      </c>
    </row>
    <row r="4" spans="1:26">
      <c r="A4" s="183" t="s">
        <v>177</v>
      </c>
      <c r="B4" s="184">
        <v>0.04</v>
      </c>
    </row>
    <row r="5" spans="1:26">
      <c r="A5" s="183" t="s">
        <v>178</v>
      </c>
      <c r="B5" s="185">
        <v>1</v>
      </c>
    </row>
    <row r="6" spans="1:26">
      <c r="A6" s="183" t="s">
        <v>179</v>
      </c>
      <c r="B6" s="186" t="s">
        <v>180</v>
      </c>
    </row>
    <row r="8" spans="1:26">
      <c r="A8" s="183" t="s">
        <v>181</v>
      </c>
      <c r="B8" s="187">
        <v>1</v>
      </c>
      <c r="C8" s="187">
        <v>2</v>
      </c>
      <c r="D8" s="104">
        <v>3</v>
      </c>
      <c r="E8" s="104">
        <v>4</v>
      </c>
      <c r="F8" s="104">
        <v>5</v>
      </c>
      <c r="G8" s="104">
        <v>6</v>
      </c>
      <c r="H8" s="104">
        <v>7</v>
      </c>
      <c r="I8" s="104">
        <v>8</v>
      </c>
      <c r="J8" s="104">
        <v>9</v>
      </c>
      <c r="K8" s="104">
        <v>10</v>
      </c>
      <c r="L8" s="104">
        <v>11</v>
      </c>
      <c r="M8" s="104">
        <v>12</v>
      </c>
      <c r="N8" s="104">
        <v>13</v>
      </c>
      <c r="O8" s="104">
        <v>14</v>
      </c>
      <c r="P8" s="104">
        <v>15</v>
      </c>
      <c r="Q8" s="104">
        <v>16</v>
      </c>
      <c r="R8" s="104">
        <v>17</v>
      </c>
      <c r="S8" s="104">
        <v>18</v>
      </c>
      <c r="T8" s="104">
        <v>19</v>
      </c>
      <c r="U8" s="104">
        <v>20</v>
      </c>
    </row>
    <row r="9" spans="1:26">
      <c r="A9" s="183" t="s">
        <v>182</v>
      </c>
      <c r="B9" s="187">
        <v>1</v>
      </c>
      <c r="C9" s="187">
        <v>2</v>
      </c>
      <c r="D9" s="104">
        <v>3</v>
      </c>
      <c r="E9" s="187">
        <v>4</v>
      </c>
      <c r="F9" s="104">
        <v>5</v>
      </c>
      <c r="G9" s="187">
        <v>6</v>
      </c>
      <c r="H9" s="104">
        <v>7</v>
      </c>
      <c r="I9" s="187">
        <v>8</v>
      </c>
      <c r="J9" s="104">
        <v>9</v>
      </c>
      <c r="K9" s="187">
        <v>10</v>
      </c>
      <c r="L9" s="104">
        <v>11</v>
      </c>
      <c r="M9" s="187">
        <v>12</v>
      </c>
      <c r="N9" s="104">
        <v>13</v>
      </c>
      <c r="O9" s="187">
        <v>14</v>
      </c>
      <c r="P9" s="104">
        <v>15</v>
      </c>
      <c r="Q9" s="187">
        <v>16</v>
      </c>
      <c r="R9" s="104">
        <v>17</v>
      </c>
      <c r="S9" s="187">
        <v>18</v>
      </c>
      <c r="T9" s="104">
        <v>19</v>
      </c>
      <c r="U9" s="187">
        <v>20</v>
      </c>
    </row>
    <row r="10" spans="1:26">
      <c r="A10" s="183" t="s">
        <v>183</v>
      </c>
      <c r="B10" s="186" t="str">
        <f t="shared" ref="B10:U10" si="0">$B$6</f>
        <v>100</v>
      </c>
      <c r="C10" s="186" t="str">
        <f t="shared" si="0"/>
        <v>100</v>
      </c>
      <c r="D10" s="186" t="str">
        <f t="shared" si="0"/>
        <v>100</v>
      </c>
      <c r="E10" s="186" t="str">
        <f t="shared" si="0"/>
        <v>100</v>
      </c>
      <c r="F10" s="186" t="str">
        <f t="shared" si="0"/>
        <v>100</v>
      </c>
      <c r="G10" s="186" t="str">
        <f t="shared" si="0"/>
        <v>100</v>
      </c>
      <c r="H10" s="186" t="str">
        <f t="shared" si="0"/>
        <v>100</v>
      </c>
      <c r="I10" s="186" t="str">
        <f t="shared" si="0"/>
        <v>100</v>
      </c>
      <c r="J10" s="186" t="str">
        <f t="shared" si="0"/>
        <v>100</v>
      </c>
      <c r="K10" s="186" t="str">
        <f t="shared" si="0"/>
        <v>100</v>
      </c>
      <c r="L10" s="186" t="str">
        <f t="shared" si="0"/>
        <v>100</v>
      </c>
      <c r="M10" s="186" t="str">
        <f t="shared" si="0"/>
        <v>100</v>
      </c>
      <c r="N10" s="186" t="str">
        <f t="shared" si="0"/>
        <v>100</v>
      </c>
      <c r="O10" s="186" t="str">
        <f t="shared" si="0"/>
        <v>100</v>
      </c>
      <c r="P10" s="186" t="str">
        <f t="shared" si="0"/>
        <v>100</v>
      </c>
      <c r="Q10" s="186" t="str">
        <f t="shared" si="0"/>
        <v>100</v>
      </c>
      <c r="R10" s="186" t="str">
        <f t="shared" si="0"/>
        <v>100</v>
      </c>
      <c r="S10" s="186" t="str">
        <f t="shared" si="0"/>
        <v>100</v>
      </c>
      <c r="T10" s="186" t="str">
        <f t="shared" si="0"/>
        <v>100</v>
      </c>
      <c r="U10" s="186" t="str">
        <f t="shared" si="0"/>
        <v>100</v>
      </c>
    </row>
    <row r="11" spans="1:26">
      <c r="A11" s="183" t="s">
        <v>185</v>
      </c>
      <c r="B11" s="186">
        <f t="shared" ref="B11:U11" si="1">$B$6*$B$4/$B$5</f>
        <v>4</v>
      </c>
      <c r="C11" s="186">
        <f t="shared" si="1"/>
        <v>4</v>
      </c>
      <c r="D11" s="186">
        <f t="shared" si="1"/>
        <v>4</v>
      </c>
      <c r="E11" s="186">
        <f t="shared" si="1"/>
        <v>4</v>
      </c>
      <c r="F11" s="186">
        <f t="shared" si="1"/>
        <v>4</v>
      </c>
      <c r="G11" s="186">
        <f t="shared" si="1"/>
        <v>4</v>
      </c>
      <c r="H11" s="186">
        <f t="shared" si="1"/>
        <v>4</v>
      </c>
      <c r="I11" s="186">
        <f t="shared" si="1"/>
        <v>4</v>
      </c>
      <c r="J11" s="186">
        <f t="shared" si="1"/>
        <v>4</v>
      </c>
      <c r="K11" s="186">
        <f t="shared" si="1"/>
        <v>4</v>
      </c>
      <c r="L11" s="186">
        <f t="shared" si="1"/>
        <v>4</v>
      </c>
      <c r="M11" s="186">
        <f t="shared" si="1"/>
        <v>4</v>
      </c>
      <c r="N11" s="186">
        <f t="shared" si="1"/>
        <v>4</v>
      </c>
      <c r="O11" s="186">
        <f t="shared" si="1"/>
        <v>4</v>
      </c>
      <c r="P11" s="186">
        <f t="shared" si="1"/>
        <v>4</v>
      </c>
      <c r="Q11" s="186">
        <f t="shared" si="1"/>
        <v>4</v>
      </c>
      <c r="R11" s="186">
        <f t="shared" si="1"/>
        <v>4</v>
      </c>
      <c r="S11" s="186">
        <f t="shared" si="1"/>
        <v>4</v>
      </c>
      <c r="T11" s="186">
        <f t="shared" si="1"/>
        <v>4</v>
      </c>
      <c r="U11" s="186">
        <f t="shared" si="1"/>
        <v>4</v>
      </c>
    </row>
    <row r="12" spans="1:26">
      <c r="A12" s="183" t="s">
        <v>186</v>
      </c>
      <c r="B12" s="189">
        <f t="shared" ref="B12:T12" si="2">B11</f>
        <v>4</v>
      </c>
      <c r="C12" s="186">
        <f t="shared" si="2"/>
        <v>4</v>
      </c>
      <c r="D12" s="186">
        <f t="shared" si="2"/>
        <v>4</v>
      </c>
      <c r="E12" s="186">
        <f t="shared" si="2"/>
        <v>4</v>
      </c>
      <c r="F12" s="186">
        <f t="shared" si="2"/>
        <v>4</v>
      </c>
      <c r="G12" s="186">
        <f t="shared" si="2"/>
        <v>4</v>
      </c>
      <c r="H12" s="186">
        <f t="shared" si="2"/>
        <v>4</v>
      </c>
      <c r="I12" s="186">
        <f t="shared" si="2"/>
        <v>4</v>
      </c>
      <c r="J12" s="186">
        <f t="shared" si="2"/>
        <v>4</v>
      </c>
      <c r="K12" s="186">
        <f t="shared" si="2"/>
        <v>4</v>
      </c>
      <c r="L12" s="186">
        <f t="shared" si="2"/>
        <v>4</v>
      </c>
      <c r="M12" s="186">
        <f t="shared" si="2"/>
        <v>4</v>
      </c>
      <c r="N12" s="186">
        <f t="shared" si="2"/>
        <v>4</v>
      </c>
      <c r="O12" s="186">
        <f t="shared" si="2"/>
        <v>4</v>
      </c>
      <c r="P12" s="186">
        <f t="shared" si="2"/>
        <v>4</v>
      </c>
      <c r="Q12" s="186">
        <f t="shared" si="2"/>
        <v>4</v>
      </c>
      <c r="R12" s="186">
        <f t="shared" si="2"/>
        <v>4</v>
      </c>
      <c r="S12" s="186">
        <f t="shared" si="2"/>
        <v>4</v>
      </c>
      <c r="T12" s="186">
        <f t="shared" si="2"/>
        <v>4</v>
      </c>
      <c r="U12" s="202">
        <f>U11+U10</f>
        <v>104</v>
      </c>
    </row>
    <row r="14" spans="1:26">
      <c r="A14" s="203" t="s">
        <v>188</v>
      </c>
      <c r="B14" s="293" t="s">
        <v>189</v>
      </c>
      <c r="C14" s="224"/>
      <c r="D14" s="224"/>
      <c r="E14" s="224"/>
      <c r="F14" s="224"/>
      <c r="G14" s="224"/>
      <c r="H14" s="224"/>
      <c r="I14" s="224"/>
      <c r="J14" s="224"/>
      <c r="K14" s="224"/>
      <c r="L14" s="224"/>
      <c r="M14" s="224"/>
      <c r="N14" s="224"/>
      <c r="O14" s="224"/>
      <c r="P14" s="224"/>
      <c r="Q14" s="224"/>
      <c r="R14" s="224"/>
      <c r="S14" s="224"/>
      <c r="T14" s="224"/>
      <c r="U14" s="225"/>
      <c r="V14" s="191" t="s">
        <v>190</v>
      </c>
      <c r="W14" s="191" t="s">
        <v>196</v>
      </c>
      <c r="X14" s="173" t="s">
        <v>192</v>
      </c>
      <c r="Y14" s="174" t="s">
        <v>193</v>
      </c>
      <c r="Z14" s="174" t="s">
        <v>194</v>
      </c>
    </row>
    <row r="15" spans="1:26">
      <c r="A15" s="192">
        <v>43131</v>
      </c>
      <c r="B15" s="7">
        <f>EXP(-'Yield curve'!B8*$B$9/100)</f>
        <v>0.93472772061602749</v>
      </c>
      <c r="C15" s="7">
        <f>EXP(-'Yield curve'!C8*$C$9/100)</f>
        <v>0.8731918393784367</v>
      </c>
      <c r="D15" s="7">
        <f>EXP(-'Yield curve'!D8*$D$9/100)</f>
        <v>0.81521776916807387</v>
      </c>
      <c r="E15" s="7">
        <f>EXP(-'Yield curve'!E8*$E$9/100)</f>
        <v>0.75957212322496848</v>
      </c>
      <c r="F15" s="7">
        <f>EXP(-'Yield curve'!F8*$F$9/100)</f>
        <v>0.70680532825774944</v>
      </c>
      <c r="G15" s="7">
        <f>EXP(-'Yield curve'!G8*$G$9/100)</f>
        <v>0.65606198839355623</v>
      </c>
      <c r="H15" s="7">
        <f>EXP(-'Yield curve'!H8*$H$9/100)</f>
        <v>0.60792728573421806</v>
      </c>
      <c r="I15" s="7">
        <f>EXP(-'Yield curve'!I8*$I$9/100)</f>
        <v>0.56274238371535923</v>
      </c>
      <c r="J15" s="7">
        <f>EXP(-'Yield curve'!J8*$J$9/100)</f>
        <v>0.52011777638721834</v>
      </c>
      <c r="K15" s="7">
        <f>EXP(-'Yield curve'!K8*$K$9/100)</f>
        <v>0.47998520426653596</v>
      </c>
      <c r="L15" s="7">
        <f>EXP(-'Yield curve'!L8*$L$9/100)</f>
        <v>0.44249770543731187</v>
      </c>
      <c r="M15" s="7">
        <f>EXP(-'Yield curve'!M8*$M$9/100)</f>
        <v>0.40735102335633733</v>
      </c>
      <c r="N15" s="7">
        <f>EXP(-'Yield curve'!N8*$N$9/100)</f>
        <v>0.37445636431366236</v>
      </c>
      <c r="O15" s="7">
        <f>EXP(-'Yield curve'!O8*$O$9/100)</f>
        <v>0.34372271764568069</v>
      </c>
      <c r="P15" s="7">
        <f>EXP(-'Yield curve'!P8*$P$9/100)</f>
        <v>0.31505753690341332</v>
      </c>
      <c r="Q15" s="7">
        <f>EXP(-'Yield curve'!Q8*$Q$9/100)</f>
        <v>0.28873672275621126</v>
      </c>
      <c r="R15" s="7">
        <f>EXP(-'Yield curve'!R8*$R$9/100)</f>
        <v>0.26427633494292296</v>
      </c>
      <c r="S15" s="7">
        <f>EXP(-'Yield curve'!S8*$S$9/100)</f>
        <v>0.24157869494125817</v>
      </c>
      <c r="T15" s="7">
        <f>EXP(-'Yield curve'!T8*$T$9/100)</f>
        <v>0.22054798251292618</v>
      </c>
      <c r="U15" s="60">
        <f>EXP(-'Yield curve'!U8*$U$9/100)</f>
        <v>0.20109054494340975</v>
      </c>
      <c r="V15" s="60">
        <f t="shared" ref="V15:V519" si="3">SUMPRODUCT(B15:U15,$B$12:$U$12)</f>
        <v>60.17171468192209</v>
      </c>
      <c r="W15" s="60">
        <f t="shared" ref="W15:W519" si="4">SUMPRODUCT(B15:U15,$B$12:$U$12,$B$9:$U$9)/V15</f>
        <v>11.982626222731874</v>
      </c>
      <c r="X15" s="60">
        <f>W15*(Bonds!AO5/100)*(1/(1+(Bonds!U5/100)))</f>
        <v>-9.9836730239387782E-3</v>
      </c>
      <c r="Y15" s="60">
        <f>-W15*Bonds!$AS$8</f>
        <v>-1.8762103771404299</v>
      </c>
      <c r="Z15" s="60">
        <f t="shared" ref="Z15:Z519" si="5">Y15*SQRT(10)</f>
        <v>-5.9330981614072718</v>
      </c>
    </row>
    <row r="16" spans="1:26">
      <c r="A16" s="192">
        <v>43130</v>
      </c>
      <c r="B16" s="7">
        <f>EXP(-'Yield curve'!B9*$B$9/100)</f>
        <v>0.93482119806188357</v>
      </c>
      <c r="C16" s="7">
        <f>EXP(-'Yield curve'!C9*$C$9/100)</f>
        <v>0.87301721847323355</v>
      </c>
      <c r="D16" s="7">
        <f>EXP(-'Yield curve'!D9*$D$9/100)</f>
        <v>0.814728785216428</v>
      </c>
      <c r="E16" s="7">
        <f>EXP(-'Yield curve'!E9*$E$9/100)</f>
        <v>0.75850946628587823</v>
      </c>
      <c r="F16" s="7">
        <f>EXP(-'Yield curve'!F9*$F$9/100)</f>
        <v>0.7050405218642668</v>
      </c>
      <c r="G16" s="7">
        <f>EXP(-'Yield curve'!G9*$G$9/100)</f>
        <v>0.65390055216314069</v>
      </c>
      <c r="H16" s="7">
        <f>EXP(-'Yield curve'!H9*$H$9/100)</f>
        <v>0.60537934555398376</v>
      </c>
      <c r="I16" s="7">
        <f>EXP(-'Yield curve'!I9*$I$9/100)</f>
        <v>0.55974908024004599</v>
      </c>
      <c r="J16" s="7">
        <f>EXP(-'Yield curve'!J9*$J$9/100)</f>
        <v>0.5166963023473361</v>
      </c>
      <c r="K16" s="7">
        <f>EXP(-'Yield curve'!K9*$K$9/100)</f>
        <v>0.47616064128198943</v>
      </c>
      <c r="L16" s="7">
        <f>EXP(-'Yield curve'!L9*$L$9/100)</f>
        <v>0.43862080899269251</v>
      </c>
      <c r="M16" s="7">
        <f>EXP(-'Yield curve'!M9*$M$9/100)</f>
        <v>0.40345916434480311</v>
      </c>
      <c r="N16" s="7">
        <f>EXP(-'Yield curve'!N9*$N$9/100)</f>
        <v>0.3705821987050481</v>
      </c>
      <c r="O16" s="7">
        <f>EXP(-'Yield curve'!O9*$O$9/100)</f>
        <v>0.3398945012374735</v>
      </c>
      <c r="P16" s="7">
        <f>EXP(-'Yield curve'!P9*$P$9/100)</f>
        <v>0.31129944013821648</v>
      </c>
      <c r="Q16" s="7">
        <f>EXP(-'Yield curve'!Q9*$Q$9/100)</f>
        <v>0.28497323938979119</v>
      </c>
      <c r="R16" s="7">
        <f>EXP(-'Yield curve'!R9*$R$9/100)</f>
        <v>0.26052928648009022</v>
      </c>
      <c r="S16" s="7">
        <f>EXP(-'Yield curve'!S9*$S$9/100)</f>
        <v>0.23786785276427105</v>
      </c>
      <c r="T16" s="7">
        <f>EXP(-'Yield curve'!T9*$T$9/100)</f>
        <v>0.21689107716682376</v>
      </c>
      <c r="U16" s="60">
        <f>EXP(-'Yield curve'!U9*$U$9/100)</f>
        <v>0.19750329721911258</v>
      </c>
      <c r="V16" s="60">
        <f t="shared" si="3"/>
        <v>59.58882563361729</v>
      </c>
      <c r="W16" s="60">
        <f t="shared" si="4"/>
        <v>11.93109367246578</v>
      </c>
      <c r="X16" s="60">
        <f>W16*(Bonds!AO6/100)*(1/(1+(Bonds!U6/100)))</f>
        <v>-6.6216411094991469E-3</v>
      </c>
      <c r="Y16" s="60">
        <f>-W16*Bonds!$AS$8</f>
        <v>-1.8681415361557769</v>
      </c>
      <c r="Z16" s="60">
        <f t="shared" si="5"/>
        <v>-5.9075822458180527</v>
      </c>
    </row>
    <row r="17" spans="1:26">
      <c r="A17" s="192">
        <v>43129</v>
      </c>
      <c r="B17" s="7">
        <f>EXP(-'Yield curve'!B10*$B$9/100)</f>
        <v>0.93426047357721353</v>
      </c>
      <c r="C17" s="7">
        <f>EXP(-'Yield curve'!C10*$C$9/100)</f>
        <v>0.8716215077899746</v>
      </c>
      <c r="D17" s="7">
        <f>EXP(-'Yield curve'!D10*$D$9/100)</f>
        <v>0.81301964998757104</v>
      </c>
      <c r="E17" s="7">
        <f>EXP(-'Yield curve'!E10*$E$9/100)</f>
        <v>0.75653990321504738</v>
      </c>
      <c r="F17" s="7">
        <f>EXP(-'Yield curve'!F10*$F$9/100)</f>
        <v>0.70292856981071816</v>
      </c>
      <c r="G17" s="7">
        <f>EXP(-'Yield curve'!G10*$G$9/100)</f>
        <v>0.65135530646491413</v>
      </c>
      <c r="H17" s="7">
        <f>EXP(-'Yield curve'!H10*$H$9/100)</f>
        <v>0.60242024248396053</v>
      </c>
      <c r="I17" s="7">
        <f>EXP(-'Yield curve'!I10*$I$9/100)</f>
        <v>0.55677169855408892</v>
      </c>
      <c r="J17" s="7">
        <f>EXP(-'Yield curve'!J10*$J$9/100)</f>
        <v>0.5137595112299983</v>
      </c>
      <c r="K17" s="7">
        <f>EXP(-'Yield curve'!K10*$K$9/100)</f>
        <v>0.47331223120973925</v>
      </c>
      <c r="L17" s="7">
        <f>EXP(-'Yield curve'!L10*$L$9/100)</f>
        <v>0.43573544383223822</v>
      </c>
      <c r="M17" s="7">
        <f>EXP(-'Yield curve'!M10*$M$9/100)</f>
        <v>0.40056469096978475</v>
      </c>
      <c r="N17" s="7">
        <f>EXP(-'Yield curve'!N10*$N$9/100)</f>
        <v>0.36770290141261169</v>
      </c>
      <c r="O17" s="7">
        <f>EXP(-'Yield curve'!O10*$O$9/100)</f>
        <v>0.33705134539933557</v>
      </c>
      <c r="P17" s="7">
        <f>EXP(-'Yield curve'!P10*$P$9/100)</f>
        <v>0.30851031506636473</v>
      </c>
      <c r="Q17" s="7">
        <f>EXP(-'Yield curve'!Q10*$Q$9/100)</f>
        <v>0.28225058593816343</v>
      </c>
      <c r="R17" s="7">
        <f>EXP(-'Yield curve'!R10*$R$9/100)</f>
        <v>0.25788539452944503</v>
      </c>
      <c r="S17" s="7">
        <f>EXP(-'Yield curve'!S10*$S$9/100)</f>
        <v>0.23531270260130818</v>
      </c>
      <c r="T17" s="7">
        <f>EXP(-'Yield curve'!T10*$T$9/100)</f>
        <v>0.2144325590659901</v>
      </c>
      <c r="U17" s="60">
        <f>EXP(-'Yield curve'!U10*$U$9/100)</f>
        <v>0.1951474211791675</v>
      </c>
      <c r="V17" s="60">
        <f t="shared" si="3"/>
        <v>59.157071935187282</v>
      </c>
      <c r="W17" s="60">
        <f t="shared" si="4"/>
        <v>11.900961896805319</v>
      </c>
      <c r="X17" s="60">
        <f>W17*(Bonds!AO7/100)*(1/(1+(Bonds!U7/100)))</f>
        <v>-1.1002091057414312E-3</v>
      </c>
      <c r="Y17" s="60">
        <f>-W17*Bonds!$AS$8</f>
        <v>-1.8634235762424003</v>
      </c>
      <c r="Z17" s="60">
        <f t="shared" si="5"/>
        <v>-5.8926627465824115</v>
      </c>
    </row>
    <row r="18" spans="1:26">
      <c r="A18" s="192">
        <v>43126</v>
      </c>
      <c r="B18" s="7">
        <f>EXP(-'Yield curve'!B11*$B$9/100)</f>
        <v>0.93482119806188357</v>
      </c>
      <c r="C18" s="7">
        <f>EXP(-'Yield curve'!C11*$C$9/100)</f>
        <v>0.87214463761790306</v>
      </c>
      <c r="D18" s="7">
        <f>EXP(-'Yield curve'!D11*$D$9/100)</f>
        <v>0.81301964998757104</v>
      </c>
      <c r="E18" s="7">
        <f>EXP(-'Yield curve'!E11*$E$9/100)</f>
        <v>0.7563886103641938</v>
      </c>
      <c r="F18" s="7">
        <f>EXP(-'Yield curve'!F11*$F$9/100)</f>
        <v>0.70257719337724156</v>
      </c>
      <c r="G18" s="7">
        <f>EXP(-'Yield curve'!G11*$G$9/100)</f>
        <v>0.65155074237077371</v>
      </c>
      <c r="H18" s="7">
        <f>EXP(-'Yield curve'!H11*$H$9/100)</f>
        <v>0.60326422147087899</v>
      </c>
      <c r="I18" s="7">
        <f>EXP(-'Yield curve'!I11*$I$9/100)</f>
        <v>0.55751455594703681</v>
      </c>
      <c r="J18" s="7">
        <f>EXP(-'Yield curve'!J11*$J$9/100)</f>
        <v>0.51437639269832958</v>
      </c>
      <c r="K18" s="7">
        <f>EXP(-'Yield curve'!K11*$K$9/100)</f>
        <v>0.47378578017596978</v>
      </c>
      <c r="L18" s="7">
        <f>EXP(-'Yield curve'!L11*$L$9/100)</f>
        <v>0.43602312414922934</v>
      </c>
      <c r="M18" s="7">
        <f>EXP(-'Yield curve'!M11*$M$9/100)</f>
        <v>0.40066083803280356</v>
      </c>
      <c r="N18" s="7">
        <f>EXP(-'Yield curve'!N11*$N$9/100)</f>
        <v>0.36760731108552547</v>
      </c>
      <c r="O18" s="7">
        <f>EXP(-'Yield curve'!O11*$O$9/100)</f>
        <v>0.33676834114762649</v>
      </c>
      <c r="P18" s="7">
        <f>EXP(-'Yield curve'!P11*$P$9/100)</f>
        <v>0.30804789649439762</v>
      </c>
      <c r="Q18" s="7">
        <f>EXP(-'Yield curve'!Q11*$Q$9/100)</f>
        <v>0.28179934608880636</v>
      </c>
      <c r="R18" s="7">
        <f>EXP(-'Yield curve'!R11*$R$9/100)</f>
        <v>0.25744736179206468</v>
      </c>
      <c r="S18" s="7">
        <f>EXP(-'Yield curve'!S11*$S$9/100)</f>
        <v>0.23488952071458294</v>
      </c>
      <c r="T18" s="7">
        <f>EXP(-'Yield curve'!T11*$T$9/100)</f>
        <v>0.21402552400951819</v>
      </c>
      <c r="U18" s="60">
        <f>EXP(-'Yield curve'!U11*$U$9/100)</f>
        <v>0.19475751637158503</v>
      </c>
      <c r="V18" s="60">
        <f t="shared" si="3"/>
        <v>59.121630684990194</v>
      </c>
      <c r="W18" s="60">
        <f t="shared" si="4"/>
        <v>11.893344469888422</v>
      </c>
      <c r="X18" s="60">
        <f>W18*(Bonds!AO8/100)*(1/(1+(Bonds!U8/100)))</f>
        <v>-3.29820978088987E-3</v>
      </c>
      <c r="Y18" s="60">
        <f>-W18*Bonds!$AS$8</f>
        <v>-1.8622308581217701</v>
      </c>
      <c r="Z18" s="60">
        <f t="shared" si="5"/>
        <v>-5.8888910407146646</v>
      </c>
    </row>
    <row r="19" spans="1:26">
      <c r="A19" s="192">
        <v>43125</v>
      </c>
      <c r="B19" s="7">
        <f>EXP(-'Yield curve'!B12*$B$9/100)</f>
        <v>0.93510168649246306</v>
      </c>
      <c r="C19" s="7">
        <f>EXP(-'Yield curve'!C12*$C$9/100)</f>
        <v>0.8731918393784367</v>
      </c>
      <c r="D19" s="7">
        <f>EXP(-'Yield curve'!D12*$D$9/100)</f>
        <v>0.81448440323999249</v>
      </c>
      <c r="E19" s="7">
        <f>EXP(-'Yield curve'!E12*$E$9/100)</f>
        <v>0.75790290137116545</v>
      </c>
      <c r="F19" s="7">
        <f>EXP(-'Yield curve'!F12*$F$9/100)</f>
        <v>0.70398375385562095</v>
      </c>
      <c r="G19" s="7">
        <f>EXP(-'Yield curve'!G12*$G$9/100)</f>
        <v>0.65233307256585604</v>
      </c>
      <c r="H19" s="7">
        <f>EXP(-'Yield curve'!H12*$H$9/100)</f>
        <v>0.60326422147087899</v>
      </c>
      <c r="I19" s="7">
        <f>EXP(-'Yield curve'!I12*$I$9/100)</f>
        <v>0.55736590521976204</v>
      </c>
      <c r="J19" s="7">
        <f>EXP(-'Yield curve'!J12*$J$9/100)</f>
        <v>0.51406785943194644</v>
      </c>
      <c r="K19" s="7">
        <f>EXP(-'Yield curve'!K12*$K$9/100)</f>
        <v>0.47331223120973925</v>
      </c>
      <c r="L19" s="7">
        <f>EXP(-'Yield curve'!L12*$L$9/100)</f>
        <v>0.4355437624099574</v>
      </c>
      <c r="M19" s="7">
        <f>EXP(-'Yield curve'!M12*$M$9/100)</f>
        <v>0.40018033338761189</v>
      </c>
      <c r="N19" s="7">
        <f>EXP(-'Yield curve'!N12*$N$9/100)</f>
        <v>0.36712973207473032</v>
      </c>
      <c r="O19" s="7">
        <f>EXP(-'Yield curve'!O12*$O$9/100)</f>
        <v>0.33629719534903263</v>
      </c>
      <c r="P19" s="7">
        <f>EXP(-'Yield curve'!P12*$P$9/100)</f>
        <v>0.30758617103032759</v>
      </c>
      <c r="Q19" s="7">
        <f>EXP(-'Yield curve'!Q12*$Q$9/100)</f>
        <v>0.28116882200418525</v>
      </c>
      <c r="R19" s="7">
        <f>EXP(-'Yield curve'!R12*$R$9/100)</f>
        <v>0.25666077695355588</v>
      </c>
      <c r="S19" s="7">
        <f>EXP(-'Yield curve'!S12*$S$9/100)</f>
        <v>0.2339611975056394</v>
      </c>
      <c r="T19" s="7">
        <f>EXP(-'Yield curve'!T12*$T$9/100)</f>
        <v>0.21297084512259101</v>
      </c>
      <c r="U19" s="60">
        <f>EXP(-'Yield curve'!U12*$U$9/100)</f>
        <v>0.1935924699078839</v>
      </c>
      <c r="V19" s="60">
        <f t="shared" si="3"/>
        <v>58.999643710713897</v>
      </c>
      <c r="W19" s="60">
        <f t="shared" si="4"/>
        <v>11.871768555893818</v>
      </c>
      <c r="X19" s="60">
        <f>W19*(Bonds!AO9/100)*(1/(1+(Bonds!U9/100)))</f>
        <v>4.3884182814505459E-3</v>
      </c>
      <c r="Y19" s="60">
        <f>-W19*Bonds!$AS$8</f>
        <v>-1.8588525541522971</v>
      </c>
      <c r="Z19" s="60">
        <f t="shared" si="5"/>
        <v>-5.8782079055427419</v>
      </c>
    </row>
    <row r="20" spans="1:26">
      <c r="A20" s="192">
        <v>43124</v>
      </c>
      <c r="B20" s="7">
        <f>EXP(-'Yield curve'!B13*$B$9/100)</f>
        <v>0.93500818099916638</v>
      </c>
      <c r="C20" s="7">
        <f>EXP(-'Yield curve'!C13*$C$9/100)</f>
        <v>0.87301721847323355</v>
      </c>
      <c r="D20" s="7">
        <f>EXP(-'Yield curve'!D13*$D$9/100)</f>
        <v>0.81448440323999249</v>
      </c>
      <c r="E20" s="7">
        <f>EXP(-'Yield curve'!E13*$E$9/100)</f>
        <v>0.75820612317203118</v>
      </c>
      <c r="F20" s="7">
        <f>EXP(-'Yield curve'!F13*$F$9/100)</f>
        <v>0.70468808971871344</v>
      </c>
      <c r="G20" s="7">
        <f>EXP(-'Yield curve'!G13*$G$9/100)</f>
        <v>0.65350832951040527</v>
      </c>
      <c r="H20" s="7">
        <f>EXP(-'Yield curve'!H13*$H$9/100)</f>
        <v>0.6049557282954342</v>
      </c>
      <c r="I20" s="7">
        <f>EXP(-'Yield curve'!I13*$I$9/100)</f>
        <v>0.55900324546673552</v>
      </c>
      <c r="J20" s="7">
        <f>EXP(-'Yield curve'!J13*$J$9/100)</f>
        <v>0.51561237863065112</v>
      </c>
      <c r="K20" s="7">
        <f>EXP(-'Yield curve'!K13*$K$9/100)</f>
        <v>0.4747342999399124</v>
      </c>
      <c r="L20" s="7">
        <f>EXP(-'Yield curve'!L13*$L$9/100)</f>
        <v>0.4369834309725395</v>
      </c>
      <c r="M20" s="7">
        <f>EXP(-'Yield curve'!M13*$M$9/100)</f>
        <v>0.40162357887097255</v>
      </c>
      <c r="N20" s="7">
        <f>EXP(-'Yield curve'!N13*$N$9/100)</f>
        <v>0.36856433368460395</v>
      </c>
      <c r="O20" s="7">
        <f>EXP(-'Yield curve'!O13*$O$9/100)</f>
        <v>0.33771261386772322</v>
      </c>
      <c r="P20" s="7">
        <f>EXP(-'Yield curve'!P13*$P$9/100)</f>
        <v>0.30897342778667081</v>
      </c>
      <c r="Q20" s="7">
        <f>EXP(-'Yield curve'!Q13*$Q$9/100)</f>
        <v>0.28261209800652959</v>
      </c>
      <c r="R20" s="7">
        <f>EXP(-'Yield curve'!R13*$R$9/100)</f>
        <v>0.2581485718294706</v>
      </c>
      <c r="S20" s="7">
        <f>EXP(-'Yield curve'!S13*$S$9/100)</f>
        <v>0.23548218875487451</v>
      </c>
      <c r="T20" s="7">
        <f>EXP(-'Yield curve'!T13*$T$9/100)</f>
        <v>0.21451405892242717</v>
      </c>
      <c r="U20" s="60">
        <f>EXP(-'Yield curve'!U13*$U$9/100)</f>
        <v>0.1951474211791675</v>
      </c>
      <c r="V20" s="60">
        <f t="shared" si="3"/>
        <v>59.246661003201766</v>
      </c>
      <c r="W20" s="60">
        <f t="shared" si="4"/>
        <v>11.894545149867591</v>
      </c>
      <c r="X20" s="60">
        <f>W20*(Bonds!AO10/100)*(1/(1+(Bonds!U10/100)))</f>
        <v>-5.4980794813107876E-3</v>
      </c>
      <c r="Y20" s="60">
        <f>-W20*Bonds!$AS$8</f>
        <v>-1.8624188576633287</v>
      </c>
      <c r="Z20" s="60">
        <f t="shared" si="5"/>
        <v>-5.8894855474650578</v>
      </c>
    </row>
    <row r="21" spans="1:26">
      <c r="A21" s="192">
        <v>43123</v>
      </c>
      <c r="B21" s="7">
        <f>EXP(-'Yield curve'!B14*$B$9/100)</f>
        <v>0.93510168649246306</v>
      </c>
      <c r="C21" s="7">
        <f>EXP(-'Yield curve'!C14*$C$9/100)</f>
        <v>0.87301721847323355</v>
      </c>
      <c r="D21" s="7">
        <f>EXP(-'Yield curve'!D14*$D$9/100)</f>
        <v>0.81424009456715374</v>
      </c>
      <c r="E21" s="7">
        <f>EXP(-'Yield curve'!E14*$E$9/100)</f>
        <v>0.75775133594793886</v>
      </c>
      <c r="F21" s="7">
        <f>EXP(-'Yield curve'!F14*$F$9/100)</f>
        <v>0.70398375385562095</v>
      </c>
      <c r="G21" s="7">
        <f>EXP(-'Yield curve'!G14*$G$9/100)</f>
        <v>0.6527245898528361</v>
      </c>
      <c r="H21" s="7">
        <f>EXP(-'Yield curve'!H14*$H$9/100)</f>
        <v>0.60410938285586468</v>
      </c>
      <c r="I21" s="7">
        <f>EXP(-'Yield curve'!I14*$I$9/100)</f>
        <v>0.55810955541668261</v>
      </c>
      <c r="J21" s="7">
        <f>EXP(-'Yield curve'!J14*$J$9/100)</f>
        <v>0.51468511114021964</v>
      </c>
      <c r="K21" s="7">
        <f>EXP(-'Yield curve'!K14*$K$9/100)</f>
        <v>0.47378578017596978</v>
      </c>
      <c r="L21" s="7">
        <f>EXP(-'Yield curve'!L14*$L$9/100)</f>
        <v>0.4358313161754524</v>
      </c>
      <c r="M21" s="7">
        <f>EXP(-'Yield curve'!M14*$M$9/100)</f>
        <v>0.40027638819374062</v>
      </c>
      <c r="N21" s="7">
        <f>EXP(-'Yield curve'!N14*$N$9/100)</f>
        <v>0.36703429075230048</v>
      </c>
      <c r="O21" s="7">
        <f>EXP(-'Yield curve'!O14*$O$9/100)</f>
        <v>0.33601482431737617</v>
      </c>
      <c r="P21" s="7">
        <f>EXP(-'Yield curve'!P14*$P$9/100)</f>
        <v>0.30712513763527222</v>
      </c>
      <c r="Q21" s="7">
        <f>EXP(-'Yield curve'!Q14*$Q$9/100)</f>
        <v>0.2807193115932029</v>
      </c>
      <c r="R21" s="7">
        <f>EXP(-'Yield curve'!R14*$R$9/100)</f>
        <v>0.25622482429748444</v>
      </c>
      <c r="S21" s="7">
        <f>EXP(-'Yield curve'!S14*$S$9/100)</f>
        <v>0.23354044613996122</v>
      </c>
      <c r="T21" s="7">
        <f>EXP(-'Yield curve'!T14*$T$9/100)</f>
        <v>0.21256658468588799</v>
      </c>
      <c r="U21" s="60">
        <f>EXP(-'Yield curve'!U14*$U$9/100)</f>
        <v>0.19320567189501364</v>
      </c>
      <c r="V21" s="60">
        <f t="shared" si="3"/>
        <v>58.960756407356058</v>
      </c>
      <c r="W21" s="60">
        <f t="shared" si="4"/>
        <v>11.864946767024007</v>
      </c>
      <c r="X21" s="60">
        <f>W21*(Bonds!AO11/100)*(1/(1+(Bonds!U11/100)))</f>
        <v>-5.4818641503528711E-3</v>
      </c>
      <c r="Y21" s="60">
        <f>-W21*Bonds!$AS$8</f>
        <v>-1.8577844150957754</v>
      </c>
      <c r="Z21" s="60">
        <f t="shared" si="5"/>
        <v>-5.8748301532663501</v>
      </c>
    </row>
    <row r="22" spans="1:26">
      <c r="A22" s="192">
        <v>43122</v>
      </c>
      <c r="B22" s="7">
        <f>EXP(-'Yield curve'!B15*$B$9/100)</f>
        <v>0.93500818099916638</v>
      </c>
      <c r="C22" s="7">
        <f>EXP(-'Yield curve'!C15*$C$9/100)</f>
        <v>0.87301721847323355</v>
      </c>
      <c r="D22" s="7">
        <f>EXP(-'Yield curve'!D15*$D$9/100)</f>
        <v>0.81424009456715374</v>
      </c>
      <c r="E22" s="7">
        <f>EXP(-'Yield curve'!E15*$E$9/100)</f>
        <v>0.75775133594793886</v>
      </c>
      <c r="F22" s="7">
        <f>EXP(-'Yield curve'!F15*$F$9/100)</f>
        <v>0.70398375385562095</v>
      </c>
      <c r="G22" s="7">
        <f>EXP(-'Yield curve'!G15*$G$9/100)</f>
        <v>0.65233307256585604</v>
      </c>
      <c r="H22" s="7">
        <f>EXP(-'Yield curve'!H15*$H$9/100)</f>
        <v>0.60326422147087899</v>
      </c>
      <c r="I22" s="7">
        <f>EXP(-'Yield curve'!I15*$I$9/100)</f>
        <v>0.55692019080512356</v>
      </c>
      <c r="J22" s="7">
        <f>EXP(-'Yield curve'!J15*$J$9/100)</f>
        <v>0.51314336957545204</v>
      </c>
      <c r="K22" s="7">
        <f>EXP(-'Yield curve'!K15*$K$9/100)</f>
        <v>0.47189442229284201</v>
      </c>
      <c r="L22" s="7">
        <f>EXP(-'Yield curve'!L15*$L$9/100)</f>
        <v>0.43382241961899026</v>
      </c>
      <c r="M22" s="7">
        <f>EXP(-'Yield curve'!M15*$M$9/100)</f>
        <v>0.39816849858967923</v>
      </c>
      <c r="N22" s="7">
        <f>EXP(-'Yield curve'!N15*$N$9/100)</f>
        <v>0.36484597527811863</v>
      </c>
      <c r="O22" s="7">
        <f>EXP(-'Yield curve'!O15*$O$9/100)</f>
        <v>0.33376437467763864</v>
      </c>
      <c r="P22" s="7">
        <f>EXP(-'Yield curve'!P15*$P$9/100)</f>
        <v>0.30483031544319683</v>
      </c>
      <c r="Q22" s="7">
        <f>EXP(-'Yield curve'!Q15*$Q$9/100)</f>
        <v>0.27848251621154657</v>
      </c>
      <c r="R22" s="7">
        <f>EXP(-'Yield curve'!R15*$R$9/100)</f>
        <v>0.2540561432426901</v>
      </c>
      <c r="S22" s="7">
        <f>EXP(-'Yield curve'!S15*$S$9/100)</f>
        <v>0.23144801220133543</v>
      </c>
      <c r="T22" s="7">
        <f>EXP(-'Yield curve'!T15*$T$9/100)</f>
        <v>0.21055676389563027</v>
      </c>
      <c r="U22" s="60">
        <f>EXP(-'Yield curve'!U15*$U$9/100)</f>
        <v>0.19128324333905466</v>
      </c>
      <c r="V22" s="60">
        <f t="shared" si="3"/>
        <v>58.659580826110052</v>
      </c>
      <c r="W22" s="60">
        <f t="shared" si="4"/>
        <v>11.834449196595868</v>
      </c>
      <c r="X22" s="60">
        <f>W22*(Bonds!AO12/100)*(1/(1+(Bonds!U12/100)))</f>
        <v>6.5582982524774822E-3</v>
      </c>
      <c r="Y22" s="60">
        <f>-W22*Bonds!$AS$8</f>
        <v>-1.8530091799301909</v>
      </c>
      <c r="Z22" s="60">
        <f t="shared" si="5"/>
        <v>-5.8597295337801718</v>
      </c>
    </row>
    <row r="23" spans="1:26">
      <c r="A23" s="192">
        <v>43119</v>
      </c>
      <c r="B23" s="7">
        <f>EXP(-'Yield curve'!B16*$B$9/100)</f>
        <v>0.93500818099916638</v>
      </c>
      <c r="C23" s="7">
        <f>EXP(-'Yield curve'!C16*$C$9/100)</f>
        <v>0.87284263248871929</v>
      </c>
      <c r="D23" s="7">
        <f>EXP(-'Yield curve'!D16*$D$9/100)</f>
        <v>0.81399585917592399</v>
      </c>
      <c r="E23" s="7">
        <f>EXP(-'Yield curve'!E16*$E$9/100)</f>
        <v>0.75759980083476564</v>
      </c>
      <c r="F23" s="7">
        <f>EXP(-'Yield curve'!F16*$F$9/100)</f>
        <v>0.70398375385562095</v>
      </c>
      <c r="G23" s="7">
        <f>EXP(-'Yield curve'!G16*$G$9/100)</f>
        <v>0.6527245898528361</v>
      </c>
      <c r="H23" s="7">
        <f>EXP(-'Yield curve'!H16*$H$9/100)</f>
        <v>0.60410938285586468</v>
      </c>
      <c r="I23" s="7">
        <f>EXP(-'Yield curve'!I16*$I$9/100)</f>
        <v>0.55810955541668261</v>
      </c>
      <c r="J23" s="7">
        <f>EXP(-'Yield curve'!J16*$J$9/100)</f>
        <v>0.51468511114021964</v>
      </c>
      <c r="K23" s="7">
        <f>EXP(-'Yield curve'!K16*$K$9/100)</f>
        <v>0.47378578017596978</v>
      </c>
      <c r="L23" s="7">
        <f>EXP(-'Yield curve'!L16*$L$9/100)</f>
        <v>0.43592720961290232</v>
      </c>
      <c r="M23" s="7">
        <f>EXP(-'Yield curve'!M16*$M$9/100)</f>
        <v>0.40046856697929223</v>
      </c>
      <c r="N23" s="7">
        <f>EXP(-'Yield curve'!N16*$N$9/100)</f>
        <v>0.36732068917995364</v>
      </c>
      <c r="O23" s="7">
        <f>EXP(-'Yield curve'!O16*$O$9/100)</f>
        <v>0.33639137174781092</v>
      </c>
      <c r="P23" s="7">
        <f>EXP(-'Yield curve'!P16*$P$9/100)</f>
        <v>0.30758617103032759</v>
      </c>
      <c r="Q23" s="7">
        <f>EXP(-'Yield curve'!Q16*$Q$9/100)</f>
        <v>0.28116882200418525</v>
      </c>
      <c r="R23" s="7">
        <f>EXP(-'Yield curve'!R16*$R$9/100)</f>
        <v>0.25666077695355588</v>
      </c>
      <c r="S23" s="7">
        <f>EXP(-'Yield curve'!S16*$S$9/100)</f>
        <v>0.2339611975056394</v>
      </c>
      <c r="T23" s="7">
        <f>EXP(-'Yield curve'!T16*$T$9/100)</f>
        <v>0.21297084512259101</v>
      </c>
      <c r="U23" s="60">
        <f>EXP(-'Yield curve'!U16*$U$9/100)</f>
        <v>0.1935924699078839</v>
      </c>
      <c r="V23" s="60">
        <f t="shared" si="3"/>
        <v>59.010818058148033</v>
      </c>
      <c r="W23" s="60">
        <f t="shared" si="4"/>
        <v>11.871724364273025</v>
      </c>
      <c r="X23" s="60">
        <f>W23*(Bonds!AO13/100)*(1/(1+(Bonds!U13/100)))</f>
        <v>-5.4855024324335878E-3</v>
      </c>
      <c r="Y23" s="60">
        <f>-W23*Bonds!$AS$8</f>
        <v>-1.858845634736138</v>
      </c>
      <c r="Z23" s="60">
        <f t="shared" si="5"/>
        <v>-5.8781860244276007</v>
      </c>
    </row>
    <row r="24" spans="1:26">
      <c r="A24" s="192">
        <v>43118</v>
      </c>
      <c r="B24" s="7">
        <f>EXP(-'Yield curve'!B17*$B$9/100)</f>
        <v>0.93538225908219497</v>
      </c>
      <c r="C24" s="7">
        <f>EXP(-'Yield curve'!C17*$C$9/100)</f>
        <v>0.87371591168803442</v>
      </c>
      <c r="D24" s="7">
        <f>EXP(-'Yield curve'!D17*$D$9/100)</f>
        <v>0.814728785216428</v>
      </c>
      <c r="E24" s="7">
        <f>EXP(-'Yield curve'!E17*$E$9/100)</f>
        <v>0.75805449711050832</v>
      </c>
      <c r="F24" s="7">
        <f>EXP(-'Yield curve'!F17*$F$9/100)</f>
        <v>0.70398375385562095</v>
      </c>
      <c r="G24" s="7">
        <f>EXP(-'Yield curve'!G17*$G$9/100)</f>
        <v>0.65213740199613923</v>
      </c>
      <c r="H24" s="7">
        <f>EXP(-'Yield curve'!H17*$H$9/100)</f>
        <v>0.60284208428110309</v>
      </c>
      <c r="I24" s="7">
        <f>EXP(-'Yield curve'!I17*$I$9/100)</f>
        <v>0.55662324589570866</v>
      </c>
      <c r="J24" s="7">
        <f>EXP(-'Yield curve'!J17*$J$9/100)</f>
        <v>0.51298944965372217</v>
      </c>
      <c r="K24" s="7">
        <f>EXP(-'Yield curve'!K17*$K$9/100)</f>
        <v>0.47189442229284201</v>
      </c>
      <c r="L24" s="7">
        <f>EXP(-'Yield curve'!L17*$L$9/100)</f>
        <v>0.43391787105057894</v>
      </c>
      <c r="M24" s="7">
        <f>EXP(-'Yield curve'!M17*$M$9/100)</f>
        <v>0.39835966534535328</v>
      </c>
      <c r="N24" s="7">
        <f>EXP(-'Yield curve'!N17*$N$9/100)</f>
        <v>0.36513066615384332</v>
      </c>
      <c r="O24" s="7">
        <f>EXP(-'Yield curve'!O17*$O$9/100)</f>
        <v>0.33413840019246777</v>
      </c>
      <c r="P24" s="7">
        <f>EXP(-'Yield curve'!P17*$P$9/100)</f>
        <v>0.30528790402199785</v>
      </c>
      <c r="Q24" s="7">
        <f>EXP(-'Yield curve'!Q17*$Q$9/100)</f>
        <v>0.27892844488529256</v>
      </c>
      <c r="R24" s="7">
        <f>EXP(-'Yield curve'!R17*$R$9/100)</f>
        <v>0.2544884060054477</v>
      </c>
      <c r="S24" s="7">
        <f>EXP(-'Yield curve'!S17*$S$9/100)</f>
        <v>0.2318649937941463</v>
      </c>
      <c r="T24" s="7">
        <f>EXP(-'Yield curve'!T17*$T$9/100)</f>
        <v>0.21095720204280666</v>
      </c>
      <c r="U24" s="60">
        <f>EXP(-'Yield curve'!U17*$U$9/100)</f>
        <v>0.19166619264739129</v>
      </c>
      <c r="V24" s="60">
        <f t="shared" si="3"/>
        <v>58.71498549358563</v>
      </c>
      <c r="W24" s="60">
        <f t="shared" si="4"/>
        <v>11.839934373583048</v>
      </c>
      <c r="X24" s="60">
        <f>W24*(Bonds!AO14/100)*(1/(1+(Bonds!U14/100)))</f>
        <v>1.0936573409923143E-3</v>
      </c>
      <c r="Y24" s="60">
        <f>-W24*Bonds!$AS$8</f>
        <v>-1.8538680355593748</v>
      </c>
      <c r="Z24" s="60">
        <f t="shared" si="5"/>
        <v>-5.8624454737496503</v>
      </c>
    </row>
    <row r="25" spans="1:26">
      <c r="A25" s="192">
        <v>43117</v>
      </c>
      <c r="B25" s="7">
        <f>EXP(-'Yield curve'!B18*$B$9/100)</f>
        <v>0.93472772061602749</v>
      </c>
      <c r="C25" s="7">
        <f>EXP(-'Yield curve'!C18*$C$9/100)</f>
        <v>0.87284263248871929</v>
      </c>
      <c r="D25" s="7">
        <f>EXP(-'Yield curve'!D18*$D$9/100)</f>
        <v>0.81424009456715374</v>
      </c>
      <c r="E25" s="7">
        <f>EXP(-'Yield curve'!E18*$E$9/100)</f>
        <v>0.75759980083476564</v>
      </c>
      <c r="F25" s="7">
        <f>EXP(-'Yield curve'!F18*$F$9/100)</f>
        <v>0.7036318499619979</v>
      </c>
      <c r="G25" s="7">
        <f>EXP(-'Yield curve'!G18*$G$9/100)</f>
        <v>0.65174623691620048</v>
      </c>
      <c r="H25" s="7">
        <f>EXP(-'Yield curve'!H18*$H$9/100)</f>
        <v>0.60242024248396053</v>
      </c>
      <c r="I25" s="7">
        <f>EXP(-'Yield curve'!I18*$I$9/100)</f>
        <v>0.55632645931468749</v>
      </c>
      <c r="J25" s="7">
        <f>EXP(-'Yield curve'!J18*$J$9/100)</f>
        <v>0.51283557590104289</v>
      </c>
      <c r="K25" s="7">
        <f>EXP(-'Yield curve'!K18*$K$9/100)</f>
        <v>0.47189442229284201</v>
      </c>
      <c r="L25" s="7">
        <f>EXP(-'Yield curve'!L18*$L$9/100)</f>
        <v>0.43391787105057894</v>
      </c>
      <c r="M25" s="7">
        <f>EXP(-'Yield curve'!M18*$M$9/100)</f>
        <v>0.39835966534535328</v>
      </c>
      <c r="N25" s="7">
        <f>EXP(-'Yield curve'!N18*$N$9/100)</f>
        <v>0.36513066615384332</v>
      </c>
      <c r="O25" s="7">
        <f>EXP(-'Yield curve'!O18*$O$9/100)</f>
        <v>0.33413840019246777</v>
      </c>
      <c r="P25" s="7">
        <f>EXP(-'Yield curve'!P18*$P$9/100)</f>
        <v>0.30528790402199785</v>
      </c>
      <c r="Q25" s="7">
        <f>EXP(-'Yield curve'!Q18*$Q$9/100)</f>
        <v>0.27901771627031569</v>
      </c>
      <c r="R25" s="7">
        <f>EXP(-'Yield curve'!R18*$R$9/100)</f>
        <v>0.25466151697258982</v>
      </c>
      <c r="S25" s="7">
        <f>EXP(-'Yield curve'!S18*$S$9/100)</f>
        <v>0.23211554325980197</v>
      </c>
      <c r="T25" s="7">
        <f>EXP(-'Yield curve'!T18*$T$9/100)</f>
        <v>0.21127810081119194</v>
      </c>
      <c r="U25" s="60">
        <f>EXP(-'Yield curve'!U18*$U$9/100)</f>
        <v>0.19204990862075413</v>
      </c>
      <c r="V25" s="60">
        <f t="shared" si="3"/>
        <v>58.74188017438059</v>
      </c>
      <c r="W25" s="60">
        <f t="shared" si="4"/>
        <v>11.847996640205212</v>
      </c>
      <c r="X25" s="60">
        <f>W25*(Bonds!AO15/100)*(1/(1+(Bonds!U15/100)))</f>
        <v>1.0945031538295573E-3</v>
      </c>
      <c r="Y25" s="60">
        <f>-W25*Bonds!$AS$8</f>
        <v>-1.8551304055956761</v>
      </c>
      <c r="Z25" s="60">
        <f t="shared" si="5"/>
        <v>-5.8664374383143114</v>
      </c>
    </row>
    <row r="26" spans="1:26">
      <c r="A26" s="192">
        <v>43116</v>
      </c>
      <c r="B26" s="7">
        <f>EXP(-'Yield curve'!B19*$B$9/100)</f>
        <v>0.93519520133677658</v>
      </c>
      <c r="C26" s="7">
        <f>EXP(-'Yield curve'!C19*$C$9/100)</f>
        <v>0.87301721847323355</v>
      </c>
      <c r="D26" s="7">
        <f>EXP(-'Yield curve'!D19*$D$9/100)</f>
        <v>0.81424009456715374</v>
      </c>
      <c r="E26" s="7">
        <f>EXP(-'Yield curve'!E19*$E$9/100)</f>
        <v>0.75759980083476564</v>
      </c>
      <c r="F26" s="7">
        <f>EXP(-'Yield curve'!F19*$F$9/100)</f>
        <v>0.7036318499619979</v>
      </c>
      <c r="G26" s="7">
        <f>EXP(-'Yield curve'!G19*$G$9/100)</f>
        <v>0.65194179011878906</v>
      </c>
      <c r="H26" s="7">
        <f>EXP(-'Yield curve'!H19*$H$9/100)</f>
        <v>0.60284208428110309</v>
      </c>
      <c r="I26" s="7">
        <f>EXP(-'Yield curve'!I19*$I$9/100)</f>
        <v>0.55662324589570866</v>
      </c>
      <c r="J26" s="7">
        <f>EXP(-'Yield curve'!J19*$J$9/100)</f>
        <v>0.51298944965372217</v>
      </c>
      <c r="K26" s="7">
        <f>EXP(-'Yield curve'!K19*$K$9/100)</f>
        <v>0.47189442229284201</v>
      </c>
      <c r="L26" s="7">
        <f>EXP(-'Yield curve'!L19*$L$9/100)</f>
        <v>0.43401334348379261</v>
      </c>
      <c r="M26" s="7">
        <f>EXP(-'Yield curve'!M19*$M$9/100)</f>
        <v>0.39855092388309582</v>
      </c>
      <c r="N26" s="7">
        <f>EXP(-'Yield curve'!N19*$N$9/100)</f>
        <v>0.3654155791750765</v>
      </c>
      <c r="O26" s="7">
        <f>EXP(-'Yield curve'!O19*$O$9/100)</f>
        <v>0.33451284485054988</v>
      </c>
      <c r="P26" s="7">
        <f>EXP(-'Yield curve'!P19*$P$9/100)</f>
        <v>0.30574617949871175</v>
      </c>
      <c r="Q26" s="7">
        <f>EXP(-'Yield curve'!Q19*$Q$9/100)</f>
        <v>0.27946450194957734</v>
      </c>
      <c r="R26" s="7">
        <f>EXP(-'Yield curve'!R19*$R$9/100)</f>
        <v>0.25509480974594917</v>
      </c>
      <c r="S26" s="7">
        <f>EXP(-'Yield curve'!S19*$S$9/100)</f>
        <v>0.23253372749056755</v>
      </c>
      <c r="T26" s="7">
        <f>EXP(-'Yield curve'!T19*$T$9/100)</f>
        <v>0.21167991080134602</v>
      </c>
      <c r="U26" s="60">
        <f>EXP(-'Yield curve'!U19*$U$9/100)</f>
        <v>0.19243439279400748</v>
      </c>
      <c r="V26" s="60">
        <f t="shared" si="3"/>
        <v>58.801124763755823</v>
      </c>
      <c r="W26" s="60">
        <f t="shared" si="4"/>
        <v>11.853574298605581</v>
      </c>
      <c r="X26" s="60">
        <f>W26*(Bonds!AO16/100)*(1/(1+(Bonds!U16/100)))</f>
        <v>2.1902391534747464E-3</v>
      </c>
      <c r="Y26" s="60">
        <f>-W26*Bonds!$AS$8</f>
        <v>-1.8560037417388886</v>
      </c>
      <c r="Z26" s="60">
        <f t="shared" si="5"/>
        <v>-5.8691991696898098</v>
      </c>
    </row>
    <row r="27" spans="1:26">
      <c r="A27" s="192">
        <v>43115</v>
      </c>
      <c r="B27" s="7">
        <f>EXP(-'Yield curve'!B20*$B$9/100)</f>
        <v>0.93510168649246306</v>
      </c>
      <c r="C27" s="7">
        <f>EXP(-'Yield curve'!C20*$C$9/100)</f>
        <v>0.87371591168803442</v>
      </c>
      <c r="D27" s="7">
        <f>EXP(-'Yield curve'!D20*$D$9/100)</f>
        <v>0.8154623711872927</v>
      </c>
      <c r="E27" s="7">
        <f>EXP(-'Yield curve'!E20*$E$9/100)</f>
        <v>0.75896470852466413</v>
      </c>
      <c r="F27" s="7">
        <f>EXP(-'Yield curve'!F20*$F$9/100)</f>
        <v>0.7050405218642668</v>
      </c>
      <c r="G27" s="7">
        <f>EXP(-'Yield curve'!G20*$G$9/100)</f>
        <v>0.65331230641648641</v>
      </c>
      <c r="H27" s="7">
        <f>EXP(-'Yield curve'!H20*$H$9/100)</f>
        <v>0.60410938285586468</v>
      </c>
      <c r="I27" s="7">
        <f>EXP(-'Yield curve'!I20*$I$9/100)</f>
        <v>0.55781197634859891</v>
      </c>
      <c r="J27" s="7">
        <f>EXP(-'Yield curve'!J20*$J$9/100)</f>
        <v>0.51406785943194644</v>
      </c>
      <c r="K27" s="7">
        <f>EXP(-'Yield curve'!K20*$K$9/100)</f>
        <v>0.47283915555577949</v>
      </c>
      <c r="L27" s="7">
        <f>EXP(-'Yield curve'!L20*$L$9/100)</f>
        <v>0.43496922392240106</v>
      </c>
      <c r="M27" s="7">
        <f>EXP(-'Yield curve'!M20*$M$9/100)</f>
        <v>0.39950859484588863</v>
      </c>
      <c r="N27" s="7">
        <f>EXP(-'Yield curve'!N20*$N$9/100)</f>
        <v>0.36636689585670945</v>
      </c>
      <c r="O27" s="7">
        <f>EXP(-'Yield curve'!O20*$O$9/100)</f>
        <v>0.33545079333121147</v>
      </c>
      <c r="P27" s="7">
        <f>EXP(-'Yield curve'!P20*$P$9/100)</f>
        <v>0.30666479527190599</v>
      </c>
      <c r="Q27" s="7">
        <f>EXP(-'Yield curve'!Q20*$Q$9/100)</f>
        <v>0.28036022074153649</v>
      </c>
      <c r="R27" s="7">
        <f>EXP(-'Yield curve'!R20*$R$9/100)</f>
        <v>0.25596360821954817</v>
      </c>
      <c r="S27" s="7">
        <f>EXP(-'Yield curve'!S20*$S$9/100)</f>
        <v>0.23337235753789862</v>
      </c>
      <c r="T27" s="7">
        <f>EXP(-'Yield curve'!T20*$T$9/100)</f>
        <v>0.2124858247290709</v>
      </c>
      <c r="U27" s="60">
        <f>EXP(-'Yield curve'!U20*$U$9/100)</f>
        <v>0.19320567189501364</v>
      </c>
      <c r="V27" s="60">
        <f t="shared" si="3"/>
        <v>58.955662656367707</v>
      </c>
      <c r="W27" s="60">
        <f t="shared" si="4"/>
        <v>11.862199928194961</v>
      </c>
      <c r="X27" s="60">
        <f>W27*(Bonds!AO17/100)*(1/(1+(Bonds!U17/100)))</f>
        <v>-1.5345666142554797E-2</v>
      </c>
      <c r="Y27" s="60">
        <f>-W27*Bonds!$AS$8</f>
        <v>-1.8573543217740285</v>
      </c>
      <c r="Z27" s="60">
        <f t="shared" si="5"/>
        <v>-5.8734700787632024</v>
      </c>
    </row>
    <row r="28" spans="1:26">
      <c r="A28" s="192">
        <v>43112</v>
      </c>
      <c r="B28" s="7">
        <f>EXP(-'Yield curve'!B21*$B$9/100)</f>
        <v>0.93547580198517033</v>
      </c>
      <c r="C28" s="7">
        <f>EXP(-'Yield curve'!C21*$C$9/100)</f>
        <v>0.87371591168803442</v>
      </c>
      <c r="D28" s="7">
        <f>EXP(-'Yield curve'!D21*$D$9/100)</f>
        <v>0.81497324051845488</v>
      </c>
      <c r="E28" s="7">
        <f>EXP(-'Yield curve'!E21*$E$9/100)</f>
        <v>0.75850946628587823</v>
      </c>
      <c r="F28" s="7">
        <f>EXP(-'Yield curve'!F21*$F$9/100)</f>
        <v>0.70468808971871344</v>
      </c>
      <c r="G28" s="7">
        <f>EXP(-'Yield curve'!G21*$G$9/100)</f>
        <v>0.65292043660533594</v>
      </c>
      <c r="H28" s="7">
        <f>EXP(-'Yield curve'!H21*$H$9/100)</f>
        <v>0.60368665426013546</v>
      </c>
      <c r="I28" s="7">
        <f>EXP(-'Yield curve'!I21*$I$9/100)</f>
        <v>0.55706872265937202</v>
      </c>
      <c r="J28" s="7">
        <f>EXP(-'Yield curve'!J21*$J$9/100)</f>
        <v>0.51298944965372217</v>
      </c>
      <c r="K28" s="7">
        <f>EXP(-'Yield curve'!K21*$K$9/100)</f>
        <v>0.47142276373913095</v>
      </c>
      <c r="L28" s="7">
        <f>EXP(-'Yield curve'!L21*$L$9/100)</f>
        <v>0.43296430104587941</v>
      </c>
      <c r="M28" s="7">
        <f>EXP(-'Yield curve'!M21*$M$9/100)</f>
        <v>0.39692814882588251</v>
      </c>
      <c r="N28" s="7">
        <f>EXP(-'Yield curve'!N21*$N$9/100)</f>
        <v>0.36323691471084646</v>
      </c>
      <c r="O28" s="7">
        <f>EXP(-'Yield curve'!O21*$O$9/100)</f>
        <v>0.33180759871372772</v>
      </c>
      <c r="P28" s="7">
        <f>EXP(-'Yield curve'!P21*$P$9/100)</f>
        <v>0.30255264003674054</v>
      </c>
      <c r="Q28" s="7">
        <f>EXP(-'Yield curve'!Q21*$Q$9/100)</f>
        <v>0.27591015268847657</v>
      </c>
      <c r="R28" s="7">
        <f>EXP(-'Yield curve'!R21*$R$9/100)</f>
        <v>0.25122156503589449</v>
      </c>
      <c r="S28" s="7">
        <f>EXP(-'Yield curve'!S21*$S$9/100)</f>
        <v>0.22838556585025976</v>
      </c>
      <c r="T28" s="7">
        <f>EXP(-'Yield curve'!T21*$T$9/100)</f>
        <v>0.2073017122097966</v>
      </c>
      <c r="U28" s="60">
        <f>EXP(-'Yield curve'!U21*$U$9/100)</f>
        <v>0.18787094775072993</v>
      </c>
      <c r="V28" s="60">
        <f t="shared" si="3"/>
        <v>58.241615111001714</v>
      </c>
      <c r="W28" s="60">
        <f t="shared" si="4"/>
        <v>11.776845993459464</v>
      </c>
      <c r="X28" s="60">
        <f>W28*(Bonds!AO18/100)*(1/(1+(Bonds!U18/100)))</f>
        <v>0</v>
      </c>
      <c r="Y28" s="60">
        <f>-W28*Bonds!$AS$8</f>
        <v>-1.8439898109310959</v>
      </c>
      <c r="Z28" s="60">
        <f t="shared" si="5"/>
        <v>-5.8312077846855184</v>
      </c>
    </row>
    <row r="29" spans="1:26">
      <c r="A29" s="193">
        <v>43111</v>
      </c>
      <c r="B29" s="7">
        <f>EXP(-'Yield curve'!B22*$B$9/100)</f>
        <v>0.93556935424290377</v>
      </c>
      <c r="C29" s="7">
        <f>EXP(-'Yield curve'!C22*$C$9/100)</f>
        <v>0.87266808141791052</v>
      </c>
      <c r="D29" s="7">
        <f>EXP(-'Yield curve'!D22*$D$9/100)</f>
        <v>0.8135076081503736</v>
      </c>
      <c r="E29" s="7">
        <f>EXP(-'Yield curve'!E22*$E$9/100)</f>
        <v>0.75653990321504738</v>
      </c>
      <c r="F29" s="7">
        <f>EXP(-'Yield curve'!F22*$F$9/100)</f>
        <v>0.70222599258806684</v>
      </c>
      <c r="G29" s="7">
        <f>EXP(-'Yield curve'!G22*$G$9/100)</f>
        <v>0.65018392147604109</v>
      </c>
      <c r="H29" s="7">
        <f>EXP(-'Yield curve'!H22*$H$9/100)</f>
        <v>0.60073582508984302</v>
      </c>
      <c r="I29" s="7">
        <f>EXP(-'Yield curve'!I22*$I$9/100)</f>
        <v>0.554401199966711</v>
      </c>
      <c r="J29" s="7">
        <f>EXP(-'Yield curve'!J22*$J$9/100)</f>
        <v>0.51068618336618787</v>
      </c>
      <c r="K29" s="7">
        <f>EXP(-'Yield curve'!K22*$K$9/100)</f>
        <v>0.46954083904279931</v>
      </c>
      <c r="L29" s="7">
        <f>EXP(-'Yield curve'!L22*$L$9/100)</f>
        <v>0.43134803885423478</v>
      </c>
      <c r="M29" s="7">
        <f>EXP(-'Yield curve'!M22*$M$9/100)</f>
        <v>0.39559670831849897</v>
      </c>
      <c r="N29" s="7">
        <f>EXP(-'Yield curve'!N22*$N$9/100)</f>
        <v>0.36219954128587933</v>
      </c>
      <c r="O29" s="7">
        <f>EXP(-'Yield curve'!O22*$O$9/100)</f>
        <v>0.33106518151030612</v>
      </c>
      <c r="P29" s="7">
        <f>EXP(-'Yield curve'!P22*$P$9/100)</f>
        <v>0.30209915127828341</v>
      </c>
      <c r="Q29" s="7">
        <f>EXP(-'Yield curve'!Q22*$Q$9/100)</f>
        <v>0.27555721362222557</v>
      </c>
      <c r="R29" s="7">
        <f>EXP(-'Yield curve'!R22*$R$9/100)</f>
        <v>0.25096544968059431</v>
      </c>
      <c r="S29" s="7">
        <f>EXP(-'Yield curve'!S22*$S$9/100)</f>
        <v>0.22822118742618128</v>
      </c>
      <c r="T29" s="7">
        <f>EXP(-'Yield curve'!T22*$T$9/100)</f>
        <v>0.20722295252444486</v>
      </c>
      <c r="U29" s="60">
        <f>EXP(-'Yield curve'!U22*$U$9/100)</f>
        <v>0.18787094775072993</v>
      </c>
      <c r="V29" s="60">
        <f t="shared" si="3"/>
        <v>58.139915898302043</v>
      </c>
      <c r="W29" s="60">
        <f t="shared" si="4"/>
        <v>11.783449243418627</v>
      </c>
      <c r="X29" s="60">
        <f>W29*(Bonds!AO19/100)*(1/(1+(Bonds!U19/100)))</f>
        <v>-6.524611984174266E-3</v>
      </c>
      <c r="Y29" s="60">
        <f>-W29*Bonds!$AS$8</f>
        <v>-1.8450237316982088</v>
      </c>
      <c r="Z29" s="60">
        <f t="shared" si="5"/>
        <v>-5.8344773292297436</v>
      </c>
    </row>
    <row r="30" spans="1:26">
      <c r="A30" s="193">
        <v>43110</v>
      </c>
      <c r="B30" s="7">
        <f>EXP(-'Yield curve'!B23*$B$9/100)</f>
        <v>0.93631810918834268</v>
      </c>
      <c r="C30" s="7">
        <f>EXP(-'Yield curve'!C23*$C$9/100)</f>
        <v>0.87371591168803442</v>
      </c>
      <c r="D30" s="7">
        <f>EXP(-'Yield curve'!D23*$D$9/100)</f>
        <v>0.81448440323999249</v>
      </c>
      <c r="E30" s="7">
        <f>EXP(-'Yield curve'!E23*$E$9/100)</f>
        <v>0.75759980083476564</v>
      </c>
      <c r="F30" s="7">
        <f>EXP(-'Yield curve'!F23*$F$9/100)</f>
        <v>0.70328012197634093</v>
      </c>
      <c r="G30" s="7">
        <f>EXP(-'Yield curve'!G23*$G$9/100)</f>
        <v>0.65115992918103249</v>
      </c>
      <c r="H30" s="7">
        <f>EXP(-'Yield curve'!H23*$H$9/100)</f>
        <v>0.6015774442409102</v>
      </c>
      <c r="I30" s="7">
        <f>EXP(-'Yield curve'!I23*$I$9/100)</f>
        <v>0.55499287675152764</v>
      </c>
      <c r="J30" s="7">
        <f>EXP(-'Yield curve'!J23*$J$9/100)</f>
        <v>0.51099268701810807</v>
      </c>
      <c r="K30" s="7">
        <f>EXP(-'Yield curve'!K23*$K$9/100)</f>
        <v>0.46954083904279931</v>
      </c>
      <c r="L30" s="7">
        <f>EXP(-'Yield curve'!L23*$L$9/100)</f>
        <v>0.43096861954902255</v>
      </c>
      <c r="M30" s="7">
        <f>EXP(-'Yield curve'!M23*$M$9/100)</f>
        <v>0.39483789133593922</v>
      </c>
      <c r="N30" s="7">
        <f>EXP(-'Yield curve'!N23*$N$9/100)</f>
        <v>0.3610712397826904</v>
      </c>
      <c r="O30" s="7">
        <f>EXP(-'Yield curve'!O23*$O$9/100)</f>
        <v>0.3295853268466919</v>
      </c>
      <c r="P30" s="7">
        <f>EXP(-'Yield curve'!P23*$P$9/100)</f>
        <v>0.30029198329606105</v>
      </c>
      <c r="Q30" s="7">
        <f>EXP(-'Yield curve'!Q23*$Q$9/100)</f>
        <v>0.27362410337040804</v>
      </c>
      <c r="R30" s="7">
        <f>EXP(-'Yield curve'!R23*$R$9/100)</f>
        <v>0.24892590427347863</v>
      </c>
      <c r="S30" s="7">
        <f>EXP(-'Yield curve'!S23*$S$9/100)</f>
        <v>0.22609500317698175</v>
      </c>
      <c r="T30" s="7">
        <f>EXP(-'Yield curve'!T23*$T$9/100)</f>
        <v>0.20502978863205379</v>
      </c>
      <c r="U30" s="60">
        <f>EXP(-'Yield curve'!U23*$U$9/100)</f>
        <v>0.18562996914105792</v>
      </c>
      <c r="V30" s="60">
        <f t="shared" si="3"/>
        <v>57.881884724370749</v>
      </c>
      <c r="W30" s="60">
        <f t="shared" si="4"/>
        <v>11.742539968191316</v>
      </c>
      <c r="X30" s="60">
        <f>W30*(Bonds!AO20/100)*(1/(1+(Bonds!U20/100)))</f>
        <v>5.41530159020083E-3</v>
      </c>
      <c r="Y30" s="60">
        <f>-W30*Bonds!$AS$8</f>
        <v>-1.8386182571990406</v>
      </c>
      <c r="Z30" s="60">
        <f t="shared" si="5"/>
        <v>-5.8142214403182457</v>
      </c>
    </row>
    <row r="31" spans="1:26">
      <c r="A31" s="193">
        <v>43109</v>
      </c>
      <c r="B31" s="7">
        <f>EXP(-'Yield curve'!B24*$B$9/100)</f>
        <v>0.93706746337740343</v>
      </c>
      <c r="C31" s="7">
        <f>EXP(-'Yield curve'!C24*$C$9/100)</f>
        <v>0.87493997060571049</v>
      </c>
      <c r="D31" s="7">
        <f>EXP(-'Yield curve'!D24*$D$9/100)</f>
        <v>0.8154623711872927</v>
      </c>
      <c r="E31" s="7">
        <f>EXP(-'Yield curve'!E24*$E$9/100)</f>
        <v>0.75835777956179906</v>
      </c>
      <c r="F31" s="7">
        <f>EXP(-'Yield curve'!F24*$F$9/100)</f>
        <v>0.7036318499619979</v>
      </c>
      <c r="G31" s="7">
        <f>EXP(-'Yield curve'!G24*$G$9/100)</f>
        <v>0.65135530646491413</v>
      </c>
      <c r="H31" s="7">
        <f>EXP(-'Yield curve'!H24*$H$9/100)</f>
        <v>0.6015774442409102</v>
      </c>
      <c r="I31" s="7">
        <f>EXP(-'Yield curve'!I24*$I$9/100)</f>
        <v>0.55514089458682891</v>
      </c>
      <c r="J31" s="7">
        <f>EXP(-'Yield curve'!J24*$J$9/100)</f>
        <v>0.51129937462740105</v>
      </c>
      <c r="K31" s="7">
        <f>EXP(-'Yield curve'!K24*$K$9/100)</f>
        <v>0.47001061473053796</v>
      </c>
      <c r="L31" s="7">
        <f>EXP(-'Yield curve'!L24*$L$9/100)</f>
        <v>0.43172779219538993</v>
      </c>
      <c r="M31" s="7">
        <f>EXP(-'Yield curve'!M24*$M$9/100)</f>
        <v>0.39588164051176872</v>
      </c>
      <c r="N31" s="7">
        <f>EXP(-'Yield curve'!N24*$N$9/100)</f>
        <v>0.36238793402521513</v>
      </c>
      <c r="O31" s="7">
        <f>EXP(-'Yield curve'!O24*$O$9/100)</f>
        <v>0.33115789274009544</v>
      </c>
      <c r="P31" s="7">
        <f>EXP(-'Yield curve'!P24*$P$9/100)</f>
        <v>0.30209915127828341</v>
      </c>
      <c r="Q31" s="7">
        <f>EXP(-'Yield curve'!Q24*$Q$9/100)</f>
        <v>0.27546904942089107</v>
      </c>
      <c r="R31" s="7">
        <f>EXP(-'Yield curve'!R24*$R$9/100)</f>
        <v>0.25079485118487377</v>
      </c>
      <c r="S31" s="7">
        <f>EXP(-'Yield curve'!S24*$S$9/100)</f>
        <v>0.22797484159445494</v>
      </c>
      <c r="T31" s="7">
        <f>EXP(-'Yield curve'!T24*$T$9/100)</f>
        <v>0.20690821289932063</v>
      </c>
      <c r="U31" s="60">
        <f>EXP(-'Yield curve'!U24*$U$9/100)</f>
        <v>0.18749558134675462</v>
      </c>
      <c r="V31" s="60">
        <f t="shared" si="3"/>
        <v>58.152518200842849</v>
      </c>
      <c r="W31" s="60">
        <f t="shared" si="4"/>
        <v>11.771038013138407</v>
      </c>
      <c r="X31" s="60">
        <f>W31*(Bonds!AO21/100)*(1/(1+(Bonds!U21/100)))</f>
        <v>-8.689517772917538E-3</v>
      </c>
      <c r="Y31" s="60">
        <f>-W31*Bonds!$AS$8</f>
        <v>-1.8430804115435124</v>
      </c>
      <c r="Z31" s="60">
        <f t="shared" si="5"/>
        <v>-5.8283320113179924</v>
      </c>
    </row>
    <row r="32" spans="1:26">
      <c r="A32" s="193">
        <v>43105</v>
      </c>
      <c r="B32" s="7">
        <f>EXP(-'Yield curve'!B25*$B$9/100)</f>
        <v>0.93688006862482787</v>
      </c>
      <c r="C32" s="7">
        <f>EXP(-'Yield curve'!C25*$C$9/100)</f>
        <v>0.87406546795930318</v>
      </c>
      <c r="D32" s="7">
        <f>EXP(-'Yield curve'!D25*$D$9/100)</f>
        <v>0.8135076081503736</v>
      </c>
      <c r="E32" s="7">
        <f>EXP(-'Yield curve'!E25*$E$9/100)</f>
        <v>0.75593491332069918</v>
      </c>
      <c r="F32" s="7">
        <f>EXP(-'Yield curve'!F25*$F$9/100)</f>
        <v>0.70082294411904256</v>
      </c>
      <c r="G32" s="7">
        <f>EXP(-'Yield curve'!G25*$G$9/100)</f>
        <v>0.64881996789345608</v>
      </c>
      <c r="H32" s="7">
        <f>EXP(-'Yield curve'!H25*$H$9/100)</f>
        <v>0.59947560355289964</v>
      </c>
      <c r="I32" s="7">
        <f>EXP(-'Yield curve'!I25*$I$9/100)</f>
        <v>0.55292476622005216</v>
      </c>
      <c r="J32" s="7">
        <f>EXP(-'Yield curve'!J25*$J$9/100)</f>
        <v>0.50900369659111477</v>
      </c>
      <c r="K32" s="7">
        <f>EXP(-'Yield curve'!K25*$K$9/100)</f>
        <v>0.46766642700990924</v>
      </c>
      <c r="L32" s="7">
        <f>EXP(-'Yield curve'!L25*$L$9/100)</f>
        <v>0.42926535849830982</v>
      </c>
      <c r="M32" s="7">
        <f>EXP(-'Yield curve'!M25*$M$9/100)</f>
        <v>0.39332462117143102</v>
      </c>
      <c r="N32" s="7">
        <f>EXP(-'Yield curve'!N25*$N$9/100)</f>
        <v>0.35975932959494661</v>
      </c>
      <c r="O32" s="7">
        <f>EXP(-'Yield curve'!O25*$O$9/100)</f>
        <v>0.32847977850979271</v>
      </c>
      <c r="P32" s="7">
        <f>EXP(-'Yield curve'!P25*$P$9/100)</f>
        <v>0.29939245730979669</v>
      </c>
      <c r="Q32" s="7">
        <f>EXP(-'Yield curve'!Q25*$Q$9/100)</f>
        <v>0.27266263969535537</v>
      </c>
      <c r="R32" s="7">
        <f>EXP(-'Yield curve'!R25*$R$9/100)</f>
        <v>0.24791235562927136</v>
      </c>
      <c r="S32" s="7">
        <f>EXP(-'Yield curve'!S25*$S$9/100)</f>
        <v>0.22503935071564921</v>
      </c>
      <c r="T32" s="7">
        <f>EXP(-'Yield curve'!T25*$T$9/100)</f>
        <v>0.20394192643573161</v>
      </c>
      <c r="U32" s="60">
        <f>EXP(-'Yield curve'!U25*$U$9/100)</f>
        <v>0.18451952399298926</v>
      </c>
      <c r="V32" s="60">
        <f t="shared" si="3"/>
        <v>57.665547619278733</v>
      </c>
      <c r="W32" s="60">
        <f t="shared" si="4"/>
        <v>11.728659416122492</v>
      </c>
      <c r="X32" s="60">
        <f>W32*(Bonds!AO22/100)*(1/(1+(Bonds!U22/100)))</f>
        <v>-3.2444424387615312E-3</v>
      </c>
      <c r="Y32" s="60">
        <f>-W32*Bonds!$AS$8</f>
        <v>-1.8364448742237325</v>
      </c>
      <c r="Z32" s="60">
        <f t="shared" si="5"/>
        <v>-5.8073485998884387</v>
      </c>
    </row>
    <row r="33" spans="1:26">
      <c r="A33" s="193">
        <v>43104</v>
      </c>
      <c r="B33" s="7">
        <f>EXP(-'Yield curve'!B26*$B$9/100)</f>
        <v>0.93847411930066404</v>
      </c>
      <c r="C33" s="7">
        <f>EXP(-'Yield curve'!C26*$C$9/100)</f>
        <v>0.87371591168803442</v>
      </c>
      <c r="D33" s="7">
        <f>EXP(-'Yield curve'!D26*$D$9/100)</f>
        <v>0.81326359247211033</v>
      </c>
      <c r="E33" s="7">
        <f>EXP(-'Yield curve'!E26*$E$9/100)</f>
        <v>0.75608611542306958</v>
      </c>
      <c r="F33" s="7">
        <f>EXP(-'Yield curve'!F26*$F$9/100)</f>
        <v>0.70152411759146671</v>
      </c>
      <c r="G33" s="7">
        <f>EXP(-'Yield curve'!G26*$G$9/100)</f>
        <v>0.64959901919222129</v>
      </c>
      <c r="H33" s="7">
        <f>EXP(-'Yield curve'!H26*$H$9/100)</f>
        <v>0.60031545715822132</v>
      </c>
      <c r="I33" s="7">
        <f>EXP(-'Yield curve'!I26*$I$9/100)</f>
        <v>0.55381015396731936</v>
      </c>
      <c r="J33" s="7">
        <f>EXP(-'Yield curve'!J26*$J$9/100)</f>
        <v>0.5099207283259416</v>
      </c>
      <c r="K33" s="7">
        <f>EXP(-'Yield curve'!K26*$K$9/100)</f>
        <v>0.46860269582065023</v>
      </c>
      <c r="L33" s="7">
        <f>EXP(-'Yield curve'!L26*$L$9/100)</f>
        <v>0.42992693643465835</v>
      </c>
      <c r="M33" s="7">
        <f>EXP(-'Yield curve'!M26*$M$9/100)</f>
        <v>0.39370239410975294</v>
      </c>
      <c r="N33" s="7">
        <f>EXP(-'Yield curve'!N26*$N$9/100)</f>
        <v>0.3598528791815605</v>
      </c>
      <c r="O33" s="7">
        <f>EXP(-'Yield curve'!O26*$O$9/100)</f>
        <v>0.32829588132984344</v>
      </c>
      <c r="P33" s="7">
        <f>EXP(-'Yield curve'!P26*$P$9/100)</f>
        <v>0.29894370527200126</v>
      </c>
      <c r="Q33" s="7">
        <f>EXP(-'Yield curve'!Q26*$Q$9/100)</f>
        <v>0.27205255892799224</v>
      </c>
      <c r="R33" s="7">
        <f>EXP(-'Yield curve'!R26*$R$9/100)</f>
        <v>0.24715490331412784</v>
      </c>
      <c r="S33" s="7">
        <f>EXP(-'Yield curve'!S26*$S$9/100)</f>
        <v>0.22414995704853549</v>
      </c>
      <c r="T33" s="7">
        <f>EXP(-'Yield curve'!T26*$T$9/100)</f>
        <v>0.2029369376851308</v>
      </c>
      <c r="U33" s="60">
        <f>EXP(-'Yield curve'!U26*$U$9/100)</f>
        <v>0.18341572156771241</v>
      </c>
      <c r="V33" s="60">
        <f t="shared" si="3"/>
        <v>57.564547300015306</v>
      </c>
      <c r="W33" s="60">
        <f t="shared" si="4"/>
        <v>11.708346728492959</v>
      </c>
      <c r="X33" s="60">
        <f>W33*(Bonds!AO23/100)*(1/(1+(Bonds!U23/100)))</f>
        <v>-1.079309248570493E-3</v>
      </c>
      <c r="Y33" s="60">
        <f>-W33*Bonds!$AS$8</f>
        <v>-1.8332643631563137</v>
      </c>
      <c r="Z33" s="60">
        <f t="shared" si="5"/>
        <v>-5.7972909407920223</v>
      </c>
    </row>
    <row r="34" spans="1:26">
      <c r="A34" s="193">
        <v>43103</v>
      </c>
      <c r="B34" s="7">
        <f>EXP(-'Yield curve'!B27*$B$9/100)</f>
        <v>0.93716117480923466</v>
      </c>
      <c r="C34" s="7">
        <f>EXP(-'Yield curve'!C27*$C$9/100)</f>
        <v>0.87301721847323355</v>
      </c>
      <c r="D34" s="7">
        <f>EXP(-'Yield curve'!D27*$D$9/100)</f>
        <v>0.81228826147678079</v>
      </c>
      <c r="E34" s="7">
        <f>EXP(-'Yield curve'!E27*$E$9/100)</f>
        <v>0.75457545435684326</v>
      </c>
      <c r="F34" s="7">
        <f>EXP(-'Yield curve'!F27*$F$9/100)</f>
        <v>0.69942269894272913</v>
      </c>
      <c r="G34" s="7">
        <f>EXP(-'Yield curve'!G27*$G$9/100)</f>
        <v>0.64726466707803465</v>
      </c>
      <c r="H34" s="7">
        <f>EXP(-'Yield curve'!H27*$H$9/100)</f>
        <v>0.59779941961557048</v>
      </c>
      <c r="I34" s="7">
        <f>EXP(-'Yield curve'!I27*$I$9/100)</f>
        <v>0.55130523005345167</v>
      </c>
      <c r="J34" s="7">
        <f>EXP(-'Yield curve'!J27*$J$9/100)</f>
        <v>0.50747897372917627</v>
      </c>
      <c r="K34" s="7">
        <f>EXP(-'Yield curve'!K27*$K$9/100)</f>
        <v>0.46626553012487953</v>
      </c>
      <c r="L34" s="7">
        <f>EXP(-'Yield curve'!L27*$L$9/100)</f>
        <v>0.42794525519680476</v>
      </c>
      <c r="M34" s="7">
        <f>EXP(-'Yield curve'!M27*$M$9/100)</f>
        <v>0.39209936075355906</v>
      </c>
      <c r="N34" s="7">
        <f>EXP(-'Yield curve'!N27*$N$9/100)</f>
        <v>0.35863862968757748</v>
      </c>
      <c r="O34" s="7">
        <f>EXP(-'Yield curve'!O27*$O$9/100)</f>
        <v>0.32746961723890572</v>
      </c>
      <c r="P34" s="7">
        <f>EXP(-'Yield curve'!P27*$P$9/100)</f>
        <v>0.29849562585766892</v>
      </c>
      <c r="Q34" s="7">
        <f>EXP(-'Yield curve'!Q27*$Q$9/100)</f>
        <v>0.27161762287533597</v>
      </c>
      <c r="R34" s="7">
        <f>EXP(-'Yield curve'!R27*$R$9/100)</f>
        <v>0.24673509691503639</v>
      </c>
      <c r="S34" s="7">
        <f>EXP(-'Yield curve'!S27*$S$9/100)</f>
        <v>0.22374685003100278</v>
      </c>
      <c r="T34" s="7">
        <f>EXP(-'Yield curve'!T27*$T$9/100)</f>
        <v>0.202551723572821</v>
      </c>
      <c r="U34" s="60">
        <f>EXP(-'Yield curve'!U27*$U$9/100)</f>
        <v>0.18304925671158806</v>
      </c>
      <c r="V34" s="60">
        <f t="shared" si="3"/>
        <v>57.420636341159749</v>
      </c>
      <c r="W34" s="60">
        <f t="shared" si="4"/>
        <v>11.708883618640346</v>
      </c>
      <c r="X34" s="60">
        <f>W34*(Bonds!AO24/100)*(1/(1+(Bonds!U24/100)))</f>
        <v>-4.317037005674291E-3</v>
      </c>
      <c r="Y34" s="60">
        <f>-W34*Bonds!$AS$8</f>
        <v>-1.8333484281056152</v>
      </c>
      <c r="Z34" s="60">
        <f t="shared" si="5"/>
        <v>-5.7975567775032015</v>
      </c>
    </row>
    <row r="35" spans="1:26">
      <c r="A35" s="192">
        <v>43098</v>
      </c>
      <c r="B35" s="7">
        <f>EXP(-'Yield curve'!B28*$B$9/100)</f>
        <v>0.9359436568401297</v>
      </c>
      <c r="C35" s="7">
        <f>EXP(-'Yield curve'!C28*$C$9/100)</f>
        <v>0.87214463761790306</v>
      </c>
      <c r="D35" s="7">
        <f>EXP(-'Yield curve'!D28*$D$9/100)</f>
        <v>0.81107074245211885</v>
      </c>
      <c r="E35" s="7">
        <f>EXP(-'Yield curve'!E28*$E$9/100)</f>
        <v>0.75336909897153637</v>
      </c>
      <c r="F35" s="7">
        <f>EXP(-'Yield curve'!F28*$F$9/100)</f>
        <v>0.69837435135157355</v>
      </c>
      <c r="G35" s="7">
        <f>EXP(-'Yield curve'!G28*$G$9/100)</f>
        <v>0.64648841532174495</v>
      </c>
      <c r="H35" s="7">
        <f>EXP(-'Yield curve'!H28*$H$9/100)</f>
        <v>0.59738110644852915</v>
      </c>
      <c r="I35" s="7">
        <f>EXP(-'Yield curve'!I28*$I$9/100)</f>
        <v>0.5508643622400472</v>
      </c>
      <c r="J35" s="7">
        <f>EXP(-'Yield curve'!J28*$J$9/100)</f>
        <v>0.50702244812015962</v>
      </c>
      <c r="K35" s="7">
        <f>EXP(-'Yield curve'!K28*$K$9/100)</f>
        <v>0.46579949764982831</v>
      </c>
      <c r="L35" s="7">
        <f>EXP(-'Yield curve'!L28*$L$9/100)</f>
        <v>0.42728672670089074</v>
      </c>
      <c r="M35" s="7">
        <f>EXP(-'Yield curve'!M28*$M$9/100)</f>
        <v>0.39125334016549934</v>
      </c>
      <c r="N35" s="7">
        <f>EXP(-'Yield curve'!N28*$N$9/100)</f>
        <v>0.35761438856962641</v>
      </c>
      <c r="O35" s="7">
        <f>EXP(-'Yield curve'!O28*$O$9/100)</f>
        <v>0.32627979462303947</v>
      </c>
      <c r="P35" s="7">
        <f>EXP(-'Yield curve'!P28*$P$9/100)</f>
        <v>0.29715541328121442</v>
      </c>
      <c r="Q35" s="7">
        <f>EXP(-'Yield curve'!Q28*$Q$9/100)</f>
        <v>0.27023049472450683</v>
      </c>
      <c r="R35" s="7">
        <f>EXP(-'Yield curve'!R28*$R$9/100)</f>
        <v>0.24531308163795407</v>
      </c>
      <c r="S35" s="7">
        <f>EXP(-'Yield curve'!S28*$S$9/100)</f>
        <v>0.22230165792224693</v>
      </c>
      <c r="T35" s="7">
        <f>EXP(-'Yield curve'!T28*$T$9/100)</f>
        <v>0.20109456679452697</v>
      </c>
      <c r="U35" s="60">
        <f>EXP(-'Yield curve'!U28*$U$9/100)</f>
        <v>0.18159070464509741</v>
      </c>
      <c r="V35" s="60">
        <f t="shared" si="3"/>
        <v>57.193384408822432</v>
      </c>
      <c r="W35" s="60">
        <f t="shared" si="4"/>
        <v>11.688088611345991</v>
      </c>
      <c r="X35" s="60">
        <f>W35*(Bonds!AO25/100)*(1/(1+(Bonds!U25/100)))</f>
        <v>-1.9385017507069897E-2</v>
      </c>
      <c r="Y35" s="60">
        <f>-W35*Bonds!$AS$8</f>
        <v>-1.8300923966019065</v>
      </c>
      <c r="Z35" s="60">
        <f t="shared" si="5"/>
        <v>-5.7872603018182192</v>
      </c>
    </row>
    <row r="36" spans="1:26">
      <c r="A36" s="192">
        <v>43097</v>
      </c>
      <c r="B36" s="7">
        <f>EXP(-'Yield curve'!B29*$B$9/100)</f>
        <v>0.93678638530220959</v>
      </c>
      <c r="C36" s="7">
        <f>EXP(-'Yield curve'!C29*$C$9/100)</f>
        <v>0.87266808141791052</v>
      </c>
      <c r="D36" s="7">
        <f>EXP(-'Yield curve'!D29*$D$9/100)</f>
        <v>0.8120446115476545</v>
      </c>
      <c r="E36" s="7">
        <f>EXP(-'Yield curve'!E29*$E$9/100)</f>
        <v>0.75457545435684326</v>
      </c>
      <c r="F36" s="7">
        <f>EXP(-'Yield curve'!F29*$F$9/100)</f>
        <v>0.69977249773461103</v>
      </c>
      <c r="G36" s="7">
        <f>EXP(-'Yield curve'!G29*$G$9/100)</f>
        <v>0.64745887560798099</v>
      </c>
      <c r="H36" s="7">
        <f>EXP(-'Yield curve'!H29*$H$9/100)</f>
        <v>0.59779941961557048</v>
      </c>
      <c r="I36" s="7">
        <f>EXP(-'Yield curve'!I29*$I$9/100)</f>
        <v>0.5508643622400472</v>
      </c>
      <c r="J36" s="7">
        <f>EXP(-'Yield curve'!J29*$J$9/100)</f>
        <v>0.50656633319935351</v>
      </c>
      <c r="K36" s="7">
        <f>EXP(-'Yield curve'!K29*$K$9/100)</f>
        <v>0.46486882963276832</v>
      </c>
      <c r="L36" s="7">
        <f>EXP(-'Yield curve'!L29*$L$9/100)</f>
        <v>0.42550439584989203</v>
      </c>
      <c r="M36" s="7">
        <f>EXP(-'Yield curve'!M29*$M$9/100)</f>
        <v>0.38863293215162581</v>
      </c>
      <c r="N36" s="7">
        <f>EXP(-'Yield curve'!N29*$N$9/100)</f>
        <v>0.35419063282081614</v>
      </c>
      <c r="O36" s="7">
        <f>EXP(-'Yield curve'!O29*$O$9/100)</f>
        <v>0.32210425904210721</v>
      </c>
      <c r="P36" s="7">
        <f>EXP(-'Yield curve'!P29*$P$9/100)</f>
        <v>0.29229257768085948</v>
      </c>
      <c r="Q36" s="7">
        <f>EXP(-'Yield curve'!Q29*$Q$9/100)</f>
        <v>0.2649219565382156</v>
      </c>
      <c r="R36" s="7">
        <f>EXP(-'Yield curve'!R29*$R$9/100)</f>
        <v>0.23962501859881344</v>
      </c>
      <c r="S36" s="7">
        <f>EXP(-'Yield curve'!S29*$S$9/100)</f>
        <v>0.21630193503345713</v>
      </c>
      <c r="T36" s="7">
        <f>EXP(-'Yield curve'!T29*$T$9/100)</f>
        <v>0.19485102241909941</v>
      </c>
      <c r="U36" s="60">
        <f>EXP(-'Yield curve'!U29*$U$9/100)</f>
        <v>0.17516971062265385</v>
      </c>
      <c r="V36" s="60">
        <f t="shared" si="3"/>
        <v>56.38496822791533</v>
      </c>
      <c r="W36" s="60">
        <f t="shared" si="4"/>
        <v>11.57458632401117</v>
      </c>
      <c r="X36" s="60">
        <f>W36*(Bonds!AO26/100)*(1/(1+(Bonds!U26/100)))</f>
        <v>1.8100263775935228E-2</v>
      </c>
      <c r="Y36" s="60">
        <f>-W36*Bonds!$AS$8</f>
        <v>-1.8123204853890893</v>
      </c>
      <c r="Z36" s="60">
        <f t="shared" si="5"/>
        <v>-5.7310605840114315</v>
      </c>
    </row>
    <row r="37" spans="1:26">
      <c r="A37" s="192">
        <v>43096</v>
      </c>
      <c r="B37" s="7">
        <f>EXP(-'Yield curve'!B30*$B$9/100)</f>
        <v>0.93519520133677658</v>
      </c>
      <c r="C37" s="7">
        <f>EXP(-'Yield curve'!C30*$C$9/100)</f>
        <v>0.87144720091968464</v>
      </c>
      <c r="D37" s="7">
        <f>EXP(-'Yield curve'!D30*$D$9/100)</f>
        <v>0.81107074245211885</v>
      </c>
      <c r="E37" s="7">
        <f>EXP(-'Yield curve'!E30*$E$9/100)</f>
        <v>0.75351978785971718</v>
      </c>
      <c r="F37" s="7">
        <f>EXP(-'Yield curve'!F30*$F$9/100)</f>
        <v>0.6987236258385946</v>
      </c>
      <c r="G37" s="7">
        <f>EXP(-'Yield curve'!G30*$G$9/100)</f>
        <v>0.64648841532174495</v>
      </c>
      <c r="H37" s="7">
        <f>EXP(-'Yield curve'!H30*$H$9/100)</f>
        <v>0.59696308599824188</v>
      </c>
      <c r="I37" s="7">
        <f>EXP(-'Yield curve'!I30*$I$9/100)</f>
        <v>0.55042384697985336</v>
      </c>
      <c r="J37" s="7">
        <f>EXP(-'Yield curve'!J30*$J$9/100)</f>
        <v>0.50656633319935351</v>
      </c>
      <c r="K37" s="7">
        <f>EXP(-'Yield curve'!K30*$K$9/100)</f>
        <v>0.46533393097431341</v>
      </c>
      <c r="L37" s="7">
        <f>EXP(-'Yield curve'!L30*$L$9/100)</f>
        <v>0.42681696971522903</v>
      </c>
      <c r="M37" s="7">
        <f>EXP(-'Yield curve'!M30*$M$9/100)</f>
        <v>0.3907841177470584</v>
      </c>
      <c r="N37" s="7">
        <f>EXP(-'Yield curve'!N30*$N$9/100)</f>
        <v>0.35714979191774038</v>
      </c>
      <c r="O37" s="7">
        <f>EXP(-'Yield curve'!O30*$O$9/100)</f>
        <v>0.32582332251559953</v>
      </c>
      <c r="P37" s="7">
        <f>EXP(-'Yield curve'!P30*$P$9/100)</f>
        <v>0.29671001429404525</v>
      </c>
      <c r="Q37" s="7">
        <f>EXP(-'Yield curve'!Q30*$Q$9/100)</f>
        <v>0.26979847164357729</v>
      </c>
      <c r="R37" s="7">
        <f>EXP(-'Yield curve'!R30*$R$9/100)</f>
        <v>0.24489640367578727</v>
      </c>
      <c r="S37" s="7">
        <f>EXP(-'Yield curve'!S30*$S$9/100)</f>
        <v>0.22190187485069271</v>
      </c>
      <c r="T37" s="7">
        <f>EXP(-'Yield curve'!T30*$T$9/100)</f>
        <v>0.20071284986353499</v>
      </c>
      <c r="U37" s="60">
        <f>EXP(-'Yield curve'!U30*$U$9/100)</f>
        <v>0.18122788617521662</v>
      </c>
      <c r="V37" s="60">
        <f t="shared" si="3"/>
        <v>57.12900411063719</v>
      </c>
      <c r="W37" s="60">
        <f t="shared" si="4"/>
        <v>11.682914071831345</v>
      </c>
      <c r="X37" s="60">
        <f>W37*(Bonds!AO27/100)*(1/(1+(Bonds!U27/100)))</f>
        <v>3.2291083670069366E-3</v>
      </c>
      <c r="Y37" s="60">
        <f>-W37*Bonds!$AS$8</f>
        <v>-1.8292821798302372</v>
      </c>
      <c r="Z37" s="60">
        <f t="shared" si="5"/>
        <v>-5.7846981714212751</v>
      </c>
    </row>
    <row r="38" spans="1:26">
      <c r="A38" s="192">
        <v>43095</v>
      </c>
      <c r="B38" s="7">
        <f>EXP(-'Yield curve'!B31*$B$9/100)</f>
        <v>0.93444734435838417</v>
      </c>
      <c r="C38" s="7">
        <f>EXP(-'Yield curve'!C31*$C$9/100)</f>
        <v>0.87127292890728281</v>
      </c>
      <c r="D38" s="7">
        <f>EXP(-'Yield curve'!D31*$D$9/100)</f>
        <v>0.81058424597018708</v>
      </c>
      <c r="E38" s="7">
        <f>EXP(-'Yield curve'!E31*$E$9/100)</f>
        <v>0.75336909897153637</v>
      </c>
      <c r="F38" s="7">
        <f>EXP(-'Yield curve'!F31*$F$9/100)</f>
        <v>0.69907307500652571</v>
      </c>
      <c r="G38" s="7">
        <f>EXP(-'Yield curve'!G31*$G$9/100)</f>
        <v>0.64726466707803465</v>
      </c>
      <c r="H38" s="7">
        <f>EXP(-'Yield curve'!H31*$H$9/100)</f>
        <v>0.59821802570433935</v>
      </c>
      <c r="I38" s="7">
        <f>EXP(-'Yield curve'!I31*$I$9/100)</f>
        <v>0.55159933793127613</v>
      </c>
      <c r="J38" s="7">
        <f>EXP(-'Yield curve'!J31*$J$9/100)</f>
        <v>0.50763124026013273</v>
      </c>
      <c r="K38" s="7">
        <f>EXP(-'Yield curve'!K31*$K$9/100)</f>
        <v>0.46626553012487953</v>
      </c>
      <c r="L38" s="7">
        <f>EXP(-'Yield curve'!L31*$L$9/100)</f>
        <v>0.42775700070354389</v>
      </c>
      <c r="M38" s="7">
        <f>EXP(-'Yield curve'!M31*$M$9/100)</f>
        <v>0.39172312598881759</v>
      </c>
      <c r="N38" s="7">
        <f>EXP(-'Yield curve'!N31*$N$9/100)</f>
        <v>0.35807958958991426</v>
      </c>
      <c r="O38" s="7">
        <f>EXP(-'Yield curve'!O31*$O$9/100)</f>
        <v>0.32673690623898133</v>
      </c>
      <c r="P38" s="7">
        <f>EXP(-'Yield curve'!P31*$P$9/100)</f>
        <v>0.29760148086818883</v>
      </c>
      <c r="Q38" s="7">
        <f>EXP(-'Yield curve'!Q31*$Q$9/100)</f>
        <v>0.2707498356821556</v>
      </c>
      <c r="R38" s="7">
        <f>EXP(-'Yield curve'!R31*$R$9/100)</f>
        <v>0.24589762209947896</v>
      </c>
      <c r="S38" s="7">
        <f>EXP(-'Yield curve'!S31*$S$9/100)</f>
        <v>0.22294280951218864</v>
      </c>
      <c r="T38" s="7">
        <f>EXP(-'Yield curve'!T31*$T$9/100)</f>
        <v>0.20178348759604392</v>
      </c>
      <c r="U38" s="60">
        <f>EXP(-'Yield curve'!U31*$U$9/100)</f>
        <v>0.182318522128221</v>
      </c>
      <c r="V38" s="60">
        <f t="shared" si="3"/>
        <v>57.293115711702541</v>
      </c>
      <c r="W38" s="60">
        <f t="shared" si="4"/>
        <v>11.701018829365232</v>
      </c>
      <c r="X38" s="60">
        <f>W38*(Bonds!AO28/100)*(1/(1+(Bonds!U28/100)))</f>
        <v>2.1566710587715386E-3</v>
      </c>
      <c r="Y38" s="60">
        <f>-W38*Bonds!$AS$8</f>
        <v>-1.8321169785904832</v>
      </c>
      <c r="Z38" s="60">
        <f t="shared" si="5"/>
        <v>-5.7936625922118745</v>
      </c>
    </row>
    <row r="39" spans="1:26">
      <c r="A39" s="192">
        <v>43094</v>
      </c>
      <c r="B39" s="7">
        <f>EXP(-'Yield curve'!B32*$B$9/100)</f>
        <v>0.9346342525174488</v>
      </c>
      <c r="C39" s="7">
        <f>EXP(-'Yield curve'!C32*$C$9/100)</f>
        <v>0.87109869174579835</v>
      </c>
      <c r="D39" s="7">
        <f>EXP(-'Yield curve'!D32*$D$9/100)</f>
        <v>0.81034110716903973</v>
      </c>
      <c r="E39" s="7">
        <f>EXP(-'Yield curve'!E32*$E$9/100)</f>
        <v>0.75306781159344061</v>
      </c>
      <c r="F39" s="7">
        <f>EXP(-'Yield curve'!F32*$F$9/100)</f>
        <v>0.6987236258385946</v>
      </c>
      <c r="G39" s="7">
        <f>EXP(-'Yield curve'!G32*$G$9/100)</f>
        <v>0.64707051680190875</v>
      </c>
      <c r="H39" s="7">
        <f>EXP(-'Yield curve'!H32*$H$9/100)</f>
        <v>0.59821802570433935</v>
      </c>
      <c r="I39" s="7">
        <f>EXP(-'Yield curve'!I32*$I$9/100)</f>
        <v>0.55174645070222217</v>
      </c>
      <c r="J39" s="7">
        <f>EXP(-'Yield curve'!J32*$J$9/100)</f>
        <v>0.50793591039618946</v>
      </c>
      <c r="K39" s="7">
        <f>EXP(-'Yield curve'!K32*$K$9/100)</f>
        <v>0.46673202886549986</v>
      </c>
      <c r="L39" s="7">
        <f>EXP(-'Yield curve'!L32*$L$9/100)</f>
        <v>0.428322012770397</v>
      </c>
      <c r="M39" s="7">
        <f>EXP(-'Yield curve'!M32*$M$9/100)</f>
        <v>0.39238177394985208</v>
      </c>
      <c r="N39" s="7">
        <f>EXP(-'Yield curve'!N32*$N$9/100)</f>
        <v>0.35882517027136335</v>
      </c>
      <c r="O39" s="7">
        <f>EXP(-'Yield curve'!O32*$O$9/100)</f>
        <v>0.32756132156973977</v>
      </c>
      <c r="P39" s="7">
        <f>EXP(-'Yield curve'!P32*$P$9/100)</f>
        <v>0.29849562585766892</v>
      </c>
      <c r="Q39" s="7">
        <f>EXP(-'Yield curve'!Q32*$Q$9/100)</f>
        <v>0.27161762287533597</v>
      </c>
      <c r="R39" s="7">
        <f>EXP(-'Yield curve'!R32*$R$9/100)</f>
        <v>0.24673509691503639</v>
      </c>
      <c r="S39" s="7">
        <f>EXP(-'Yield curve'!S32*$S$9/100)</f>
        <v>0.22374685003100278</v>
      </c>
      <c r="T39" s="7">
        <f>EXP(-'Yield curve'!T32*$T$9/100)</f>
        <v>0.202551723572821</v>
      </c>
      <c r="U39" s="60">
        <f>EXP(-'Yield curve'!U32*$U$9/100)</f>
        <v>0.18304925671158806</v>
      </c>
      <c r="V39" s="60">
        <f t="shared" si="3"/>
        <v>57.39634517459595</v>
      </c>
      <c r="W39" s="60">
        <f t="shared" si="4"/>
        <v>11.714088754161976</v>
      </c>
      <c r="X39" s="60">
        <f>W39*(Bonds!AO29/100)*(1/(1+(Bonds!U29/100)))</f>
        <v>0</v>
      </c>
      <c r="Y39" s="60">
        <f>-W39*Bonds!$AS$8</f>
        <v>-1.8341634355254057</v>
      </c>
      <c r="Z39" s="60">
        <f t="shared" si="5"/>
        <v>-5.8001340572596769</v>
      </c>
    </row>
    <row r="40" spans="1:26">
      <c r="A40" s="192">
        <v>43091</v>
      </c>
      <c r="B40" s="7">
        <f>EXP(-'Yield curve'!B33*$B$9/100)</f>
        <v>0.93398023747265779</v>
      </c>
      <c r="C40" s="7">
        <f>EXP(-'Yield curve'!C33*$C$9/100)</f>
        <v>0.87092448942826162</v>
      </c>
      <c r="D40" s="7">
        <f>EXP(-'Yield curve'!D33*$D$9/100)</f>
        <v>0.81082745772391718</v>
      </c>
      <c r="E40" s="7">
        <f>EXP(-'Yield curve'!E33*$E$9/100)</f>
        <v>0.75367050688868975</v>
      </c>
      <c r="F40" s="7">
        <f>EXP(-'Yield curve'!F33*$F$9/100)</f>
        <v>0.69942269894272913</v>
      </c>
      <c r="G40" s="7">
        <f>EXP(-'Yield curve'!G33*$G$9/100)</f>
        <v>0.64745887560798099</v>
      </c>
      <c r="H40" s="7">
        <f>EXP(-'Yield curve'!H33*$H$9/100)</f>
        <v>0.59821802570433935</v>
      </c>
      <c r="I40" s="7">
        <f>EXP(-'Yield curve'!I33*$I$9/100)</f>
        <v>0.55159933793127613</v>
      </c>
      <c r="J40" s="7">
        <f>EXP(-'Yield curve'!J33*$J$9/100)</f>
        <v>0.50763124026013273</v>
      </c>
      <c r="K40" s="7">
        <f>EXP(-'Yield curve'!K33*$K$9/100)</f>
        <v>0.46626553012487953</v>
      </c>
      <c r="L40" s="7">
        <f>EXP(-'Yield curve'!L33*$L$9/100)</f>
        <v>0.42785111759617728</v>
      </c>
      <c r="M40" s="7">
        <f>EXP(-'Yield curve'!M33*$M$9/100)</f>
        <v>0.39191119822301745</v>
      </c>
      <c r="N40" s="7">
        <f>EXP(-'Yield curve'!N33*$N$9/100)</f>
        <v>0.3583590006259324</v>
      </c>
      <c r="O40" s="7">
        <f>EXP(-'Yield curve'!O33*$O$9/100)</f>
        <v>0.32710305657988498</v>
      </c>
      <c r="P40" s="7">
        <f>EXP(-'Yield curve'!P33*$P$9/100)</f>
        <v>0.29804821805862064</v>
      </c>
      <c r="Q40" s="7">
        <f>EXP(-'Yield curve'!Q33*$Q$9/100)</f>
        <v>0.27127017473230536</v>
      </c>
      <c r="R40" s="7">
        <f>EXP(-'Yield curve'!R33*$R$9/100)</f>
        <v>0.24648355542415218</v>
      </c>
      <c r="S40" s="7">
        <f>EXP(-'Yield curve'!S33*$S$9/100)</f>
        <v>0.22358581028024757</v>
      </c>
      <c r="T40" s="7">
        <f>EXP(-'Yield curve'!T33*$T$9/100)</f>
        <v>0.20247476854024551</v>
      </c>
      <c r="U40" s="60">
        <f>EXP(-'Yield curve'!U33*$U$9/100)</f>
        <v>0.18304925671158806</v>
      </c>
      <c r="V40" s="60">
        <f t="shared" si="3"/>
        <v>57.385463898586963</v>
      </c>
      <c r="W40" s="60">
        <f t="shared" si="4"/>
        <v>11.713235928038353</v>
      </c>
      <c r="X40" s="60">
        <f>W40*(Bonds!AO30/100)*(1/(1+(Bonds!U30/100)))</f>
        <v>9.7169438060968755E-3</v>
      </c>
      <c r="Y40" s="60">
        <f>-W40*Bonds!$AS$8</f>
        <v>-1.8340299020918081</v>
      </c>
      <c r="Z40" s="60">
        <f t="shared" si="5"/>
        <v>-5.7997117874657249</v>
      </c>
    </row>
    <row r="41" spans="1:26">
      <c r="A41" s="192">
        <v>43090</v>
      </c>
      <c r="B41" s="7">
        <f>EXP(-'Yield curve'!B34*$B$9/100)</f>
        <v>0.9335133640819957</v>
      </c>
      <c r="C41" s="7">
        <f>EXP(-'Yield curve'!C34*$C$9/100)</f>
        <v>0.87022802845825153</v>
      </c>
      <c r="D41" s="7">
        <f>EXP(-'Yield curve'!D34*$D$9/100)</f>
        <v>0.81034110716903973</v>
      </c>
      <c r="E41" s="7">
        <f>EXP(-'Yield curve'!E34*$E$9/100)</f>
        <v>0.75321844021811968</v>
      </c>
      <c r="F41" s="7">
        <f>EXP(-'Yield curve'!F34*$F$9/100)</f>
        <v>0.69907307500652571</v>
      </c>
      <c r="G41" s="7">
        <f>EXP(-'Yield curve'!G34*$G$9/100)</f>
        <v>0.64745887560798099</v>
      </c>
      <c r="H41" s="7">
        <f>EXP(-'Yield curve'!H34*$H$9/100)</f>
        <v>0.5986369249199528</v>
      </c>
      <c r="I41" s="7">
        <f>EXP(-'Yield curve'!I34*$I$9/100)</f>
        <v>0.55233529424369554</v>
      </c>
      <c r="J41" s="7">
        <f>EXP(-'Yield curve'!J34*$J$9/100)</f>
        <v>0.5086983859755041</v>
      </c>
      <c r="K41" s="7">
        <f>EXP(-'Yield curve'!K34*$K$9/100)</f>
        <v>0.46766642700990924</v>
      </c>
      <c r="L41" s="7">
        <f>EXP(-'Yield curve'!L34*$L$9/100)</f>
        <v>0.42954876714948581</v>
      </c>
      <c r="M41" s="7">
        <f>EXP(-'Yield curve'!M34*$M$9/100)</f>
        <v>0.3938914166206991</v>
      </c>
      <c r="N41" s="7">
        <f>EXP(-'Yield curve'!N34*$N$9/100)</f>
        <v>0.36060215214400121</v>
      </c>
      <c r="O41" s="7">
        <f>EXP(-'Yield curve'!O34*$O$9/100)</f>
        <v>0.3295853268466919</v>
      </c>
      <c r="P41" s="7">
        <f>EXP(-'Yield curve'!P34*$P$9/100)</f>
        <v>0.30074275926846394</v>
      </c>
      <c r="Q41" s="7">
        <f>EXP(-'Yield curve'!Q34*$Q$9/100)</f>
        <v>0.27414996631576172</v>
      </c>
      <c r="R41" s="7">
        <f>EXP(-'Yield curve'!R34*$R$9/100)</f>
        <v>0.24951905349323486</v>
      </c>
      <c r="S41" s="7">
        <f>EXP(-'Yield curve'!S34*$S$9/100)</f>
        <v>0.22674709534813192</v>
      </c>
      <c r="T41" s="7">
        <f>EXP(-'Yield curve'!T34*$T$9/100)</f>
        <v>0.20573219093247772</v>
      </c>
      <c r="U41" s="60">
        <f>EXP(-'Yield curve'!U34*$U$9/100)</f>
        <v>0.18637397603940997</v>
      </c>
      <c r="V41" s="60">
        <f t="shared" si="3"/>
        <v>57.829648111338329</v>
      </c>
      <c r="W41" s="60">
        <f t="shared" si="4"/>
        <v>11.769742953474646</v>
      </c>
      <c r="X41" s="60">
        <f>W41*(Bonds!AO31/100)*(1/(1+(Bonds!U31/100)))</f>
        <v>0</v>
      </c>
      <c r="Y41" s="60">
        <f>-W41*Bonds!$AS$8</f>
        <v>-1.8428776342612208</v>
      </c>
      <c r="Z41" s="60">
        <f t="shared" si="5"/>
        <v>-5.8276907732482117</v>
      </c>
    </row>
    <row r="42" spans="1:26">
      <c r="A42" s="192">
        <v>43089</v>
      </c>
      <c r="B42" s="7">
        <f>EXP(-'Yield curve'!B35*$B$9/100)</f>
        <v>0.9329534240623506</v>
      </c>
      <c r="C42" s="7">
        <f>EXP(-'Yield curve'!C35*$C$9/100)</f>
        <v>0.86918438113773167</v>
      </c>
      <c r="D42" s="7">
        <f>EXP(-'Yield curve'!D35*$D$9/100)</f>
        <v>0.80912650668638575</v>
      </c>
      <c r="E42" s="7">
        <f>EXP(-'Yield curve'!E35*$E$9/100)</f>
        <v>0.75231512019027302</v>
      </c>
      <c r="F42" s="7">
        <f>EXP(-'Yield curve'!F35*$F$9/100)</f>
        <v>0.6987236258385946</v>
      </c>
      <c r="G42" s="7">
        <f>EXP(-'Yield curve'!G35*$G$9/100)</f>
        <v>0.64745887560798099</v>
      </c>
      <c r="H42" s="7">
        <f>EXP(-'Yield curve'!H35*$H$9/100)</f>
        <v>0.5990561174676714</v>
      </c>
      <c r="I42" s="7">
        <f>EXP(-'Yield curve'!I35*$I$9/100)</f>
        <v>0.55277733927352668</v>
      </c>
      <c r="J42" s="7">
        <f>EXP(-'Yield curve'!J35*$J$9/100)</f>
        <v>0.50915642060754918</v>
      </c>
      <c r="K42" s="7">
        <f>EXP(-'Yield curve'!K35*$K$9/100)</f>
        <v>0.46813432734809651</v>
      </c>
      <c r="L42" s="7">
        <f>EXP(-'Yield curve'!L35*$L$9/100)</f>
        <v>0.4299269364346584</v>
      </c>
      <c r="M42" s="7">
        <f>EXP(-'Yield curve'!M35*$M$9/100)</f>
        <v>0.3941751205618288</v>
      </c>
      <c r="N42" s="7">
        <f>EXP(-'Yield curve'!N35*$N$9/100)</f>
        <v>0.36078971402497878</v>
      </c>
      <c r="O42" s="7">
        <f>EXP(-'Yield curve'!O35*$O$9/100)</f>
        <v>0.3296776236591597</v>
      </c>
      <c r="P42" s="7">
        <f>EXP(-'Yield curve'!P35*$P$9/100)</f>
        <v>0.30074275926846394</v>
      </c>
      <c r="Q42" s="7">
        <f>EXP(-'Yield curve'!Q35*$Q$9/100)</f>
        <v>0.27414996631576172</v>
      </c>
      <c r="R42" s="7">
        <f>EXP(-'Yield curve'!R35*$R$9/100)</f>
        <v>0.24951905349323486</v>
      </c>
      <c r="S42" s="7">
        <f>EXP(-'Yield curve'!S35*$S$9/100)</f>
        <v>0.22674709534813192</v>
      </c>
      <c r="T42" s="7">
        <f>EXP(-'Yield curve'!T35*$T$9/100)</f>
        <v>0.20573219093247772</v>
      </c>
      <c r="U42" s="60">
        <f>EXP(-'Yield curve'!U35*$U$9/100)</f>
        <v>0.18637397603940997</v>
      </c>
      <c r="V42" s="60">
        <f t="shared" si="3"/>
        <v>57.824279901134062</v>
      </c>
      <c r="W42" s="60">
        <f t="shared" si="4"/>
        <v>11.771867378989299</v>
      </c>
      <c r="X42" s="60">
        <f>W42*(Bonds!AO32/100)*(1/(1+(Bonds!U32/100)))</f>
        <v>-1.0859656253679932E-3</v>
      </c>
      <c r="Y42" s="60">
        <f>-W42*Bonds!$AS$8</f>
        <v>-1.8432102716248475</v>
      </c>
      <c r="Z42" s="60">
        <f t="shared" si="5"/>
        <v>-5.8287426649521459</v>
      </c>
    </row>
    <row r="43" spans="1:26">
      <c r="A43" s="192">
        <v>43088</v>
      </c>
      <c r="B43" s="7">
        <f>EXP(-'Yield curve'!B36*$B$9/100)</f>
        <v>0.93276685203536269</v>
      </c>
      <c r="C43" s="7">
        <f>EXP(-'Yield curve'!C36*$C$9/100)</f>
        <v>0.86883677691075667</v>
      </c>
      <c r="D43" s="7">
        <f>EXP(-'Yield curve'!D36*$D$9/100)</f>
        <v>0.80839862042831645</v>
      </c>
      <c r="E43" s="7">
        <f>EXP(-'Yield curve'!E36*$E$9/100)</f>
        <v>0.75111237844794732</v>
      </c>
      <c r="F43" s="7">
        <f>EXP(-'Yield curve'!F36*$F$9/100)</f>
        <v>0.69697899846687272</v>
      </c>
      <c r="G43" s="7">
        <f>EXP(-'Yield curve'!G36*$G$9/100)</f>
        <v>0.64551940963471621</v>
      </c>
      <c r="H43" s="7">
        <f>EXP(-'Yield curve'!H36*$H$9/100)</f>
        <v>0.59696308599824188</v>
      </c>
      <c r="I43" s="7">
        <f>EXP(-'Yield curve'!I36*$I$9/100)</f>
        <v>0.55071748466133075</v>
      </c>
      <c r="J43" s="7">
        <f>EXP(-'Yield curve'!J36*$J$9/100)</f>
        <v>0.50717457767288754</v>
      </c>
      <c r="K43" s="7">
        <f>EXP(-'Yield curve'!K36*$K$9/100)</f>
        <v>0.46626553012487953</v>
      </c>
      <c r="L43" s="7">
        <f>EXP(-'Yield curve'!L36*$L$9/100)</f>
        <v>0.42822779229222008</v>
      </c>
      <c r="M43" s="7">
        <f>EXP(-'Yield curve'!M36*$M$9/100)</f>
        <v>0.39266439055686542</v>
      </c>
      <c r="N43" s="7">
        <f>EXP(-'Yield curve'!N36*$N$9/100)</f>
        <v>0.35947882672820208</v>
      </c>
      <c r="O43" s="7">
        <f>EXP(-'Yield curve'!O36*$O$9/100)</f>
        <v>0.32857176572538466</v>
      </c>
      <c r="P43" s="7">
        <f>EXP(-'Yield curve'!P36*$P$9/100)</f>
        <v>0.29984188298074727</v>
      </c>
      <c r="Q43" s="7">
        <f>EXP(-'Yield curve'!Q36*$Q$9/100)</f>
        <v>0.27336155027682146</v>
      </c>
      <c r="R43" s="7">
        <f>EXP(-'Yield curve'!R36*$R$9/100)</f>
        <v>0.24884128385231249</v>
      </c>
      <c r="S43" s="7">
        <f>EXP(-'Yield curve'!S36*$S$9/100)</f>
        <v>0.22617641203084005</v>
      </c>
      <c r="T43" s="7">
        <f>EXP(-'Yield curve'!T36*$T$9/100)</f>
        <v>0.20526365587009218</v>
      </c>
      <c r="U43" s="60">
        <f>EXP(-'Yield curve'!U36*$U$9/100)</f>
        <v>0.18600160058690879</v>
      </c>
      <c r="V43" s="60">
        <f t="shared" si="3"/>
        <v>57.692811559817713</v>
      </c>
      <c r="W43" s="60">
        <f t="shared" si="4"/>
        <v>11.769871535005752</v>
      </c>
      <c r="X43" s="60">
        <f>W43*(Bonds!AO33/100)*(1/(1+(Bonds!U33/100)))</f>
        <v>6.5140881108786174E-3</v>
      </c>
      <c r="Y43" s="60">
        <f>-W43*Bonds!$AS$8</f>
        <v>-1.8428977672436309</v>
      </c>
      <c r="Z43" s="60">
        <f t="shared" si="5"/>
        <v>-5.8277544393287197</v>
      </c>
    </row>
    <row r="44" spans="1:26">
      <c r="A44" s="192">
        <v>43087</v>
      </c>
      <c r="B44" s="7">
        <f>EXP(-'Yield curve'!B37*$B$9/100)</f>
        <v>0.93258031731904911</v>
      </c>
      <c r="C44" s="7">
        <f>EXP(-'Yield curve'!C37*$C$9/100)</f>
        <v>0.86883677691075667</v>
      </c>
      <c r="D44" s="7">
        <f>EXP(-'Yield curve'!D37*$D$9/100)</f>
        <v>0.80839862042831645</v>
      </c>
      <c r="E44" s="7">
        <f>EXP(-'Yield curve'!E37*$E$9/100)</f>
        <v>0.75096217099350393</v>
      </c>
      <c r="F44" s="7">
        <f>EXP(-'Yield curve'!F37*$F$9/100)</f>
        <v>0.69663059607549549</v>
      </c>
      <c r="G44" s="7">
        <f>EXP(-'Yield curve'!G37*$G$9/100)</f>
        <v>0.64474525093127566</v>
      </c>
      <c r="H44" s="7">
        <f>EXP(-'Yield curve'!H37*$H$9/100)</f>
        <v>0.5957107789003212</v>
      </c>
      <c r="I44" s="7">
        <f>EXP(-'Yield curve'!I37*$I$9/100)</f>
        <v>0.54969043756547642</v>
      </c>
      <c r="J44" s="7">
        <f>EXP(-'Yield curve'!J37*$J$9/100)</f>
        <v>0.50641438609259948</v>
      </c>
      <c r="K44" s="7">
        <f>EXP(-'Yield curve'!K37*$K$9/100)</f>
        <v>0.46579949764982831</v>
      </c>
      <c r="L44" s="7">
        <f>EXP(-'Yield curve'!L37*$L$9/100)</f>
        <v>0.4281335925402685</v>
      </c>
      <c r="M44" s="7">
        <f>EXP(-'Yield curve'!M37*$M$9/100)</f>
        <v>0.39294721072110766</v>
      </c>
      <c r="N44" s="7">
        <f>EXP(-'Yield curve'!N37*$N$9/100)</f>
        <v>0.36013367392303502</v>
      </c>
      <c r="O44" s="7">
        <f>EXP(-'Yield curve'!O37*$O$9/100)</f>
        <v>0.3295853268466919</v>
      </c>
      <c r="P44" s="7">
        <f>EXP(-'Yield curve'!P37*$P$9/100)</f>
        <v>0.30119421191220214</v>
      </c>
      <c r="Q44" s="7">
        <f>EXP(-'Yield curve'!Q37*$Q$9/100)</f>
        <v>0.2749406562657542</v>
      </c>
      <c r="R44" s="7">
        <f>EXP(-'Yield curve'!R37*$R$9/100)</f>
        <v>0.25062436865669691</v>
      </c>
      <c r="S44" s="7">
        <f>EXP(-'Yield curve'!S37*$S$9/100)</f>
        <v>0.22813904258566636</v>
      </c>
      <c r="T44" s="7">
        <f>EXP(-'Yield curve'!T37*$T$9/100)</f>
        <v>0.20738050182951598</v>
      </c>
      <c r="U44" s="60">
        <f>EXP(-'Yield curve'!U37*$U$9/100)</f>
        <v>0.1882470656387468</v>
      </c>
      <c r="V44" s="60">
        <f t="shared" si="3"/>
        <v>57.949084499019904</v>
      </c>
      <c r="W44" s="60">
        <f t="shared" si="4"/>
        <v>11.808138164627268</v>
      </c>
      <c r="X44" s="60">
        <f>W44*(Bonds!AO34/100)*(1/(1+(Bonds!U34/100)))</f>
        <v>4.3592572827418612E-3</v>
      </c>
      <c r="Y44" s="60">
        <f>-W44*Bonds!$AS$8</f>
        <v>-1.8488894627417243</v>
      </c>
      <c r="Z44" s="60">
        <f t="shared" si="5"/>
        <v>-5.8467018441488721</v>
      </c>
    </row>
    <row r="45" spans="1:26">
      <c r="A45" s="192">
        <v>43084</v>
      </c>
      <c r="B45" s="7">
        <f>EXP(-'Yield curve'!B38*$B$9/100)</f>
        <v>0.93267358001383804</v>
      </c>
      <c r="C45" s="7">
        <f>EXP(-'Yield curve'!C38*$C$9/100)</f>
        <v>0.86831563120395672</v>
      </c>
      <c r="D45" s="7">
        <f>EXP(-'Yield curve'!D38*$D$9/100)</f>
        <v>0.80742912389806021</v>
      </c>
      <c r="E45" s="7">
        <f>EXP(-'Yield curve'!E38*$E$9/100)</f>
        <v>0.74976159223904126</v>
      </c>
      <c r="F45" s="7">
        <f>EXP(-'Yield curve'!F38*$F$9/100)</f>
        <v>0.6952387272161602</v>
      </c>
      <c r="G45" s="7">
        <f>EXP(-'Yield curve'!G38*$G$9/100)</f>
        <v>0.64358575334049539</v>
      </c>
      <c r="H45" s="7">
        <f>EXP(-'Yield curve'!H38*$H$9/100)</f>
        <v>0.59487736733408103</v>
      </c>
      <c r="I45" s="7">
        <f>EXP(-'Yield curve'!I38*$I$9/100)</f>
        <v>0.54925086106946641</v>
      </c>
      <c r="J45" s="7">
        <f>EXP(-'Yield curve'!J38*$J$9/100)</f>
        <v>0.50641438609259948</v>
      </c>
      <c r="K45" s="7">
        <f>EXP(-'Yield curve'!K38*$K$9/100)</f>
        <v>0.46626553012487953</v>
      </c>
      <c r="L45" s="7">
        <f>EXP(-'Yield curve'!L38*$L$9/100)</f>
        <v>0.42879342621430439</v>
      </c>
      <c r="M45" s="7">
        <f>EXP(-'Yield curve'!M38*$M$9/100)</f>
        <v>0.39379689402387541</v>
      </c>
      <c r="N45" s="7">
        <f>EXP(-'Yield curve'!N38*$N$9/100)</f>
        <v>0.36116513051029964</v>
      </c>
      <c r="O45" s="7">
        <f>EXP(-'Yield curve'!O38*$O$9/100)</f>
        <v>0.33078720352493646</v>
      </c>
      <c r="P45" s="7">
        <f>EXP(-'Yield curve'!P38*$P$9/100)</f>
        <v>0.30255264003674054</v>
      </c>
      <c r="Q45" s="7">
        <f>EXP(-'Yield curve'!Q38*$Q$9/100)</f>
        <v>0.27635196228620351</v>
      </c>
      <c r="R45" s="7">
        <f>EXP(-'Yield curve'!R38*$R$9/100)</f>
        <v>0.2520771720647309</v>
      </c>
      <c r="S45" s="7">
        <f>EXP(-'Yield curve'!S38*$S$9/100)</f>
        <v>0.22962218376925228</v>
      </c>
      <c r="T45" s="7">
        <f>EXP(-'Yield curve'!T38*$T$9/100)</f>
        <v>0.20888320729164639</v>
      </c>
      <c r="U45" s="60">
        <f>EXP(-'Yield curve'!U38*$U$9/100)</f>
        <v>0.18975908216588572</v>
      </c>
      <c r="V45" s="60">
        <f t="shared" si="3"/>
        <v>58.126314034270393</v>
      </c>
      <c r="W45" s="60">
        <f t="shared" si="4"/>
        <v>11.836103953281569</v>
      </c>
      <c r="X45" s="60">
        <f>W45*(Bonds!AO35/100)*(1/(1+(Bonds!U35/100)))</f>
        <v>1.0927988138935754E-3</v>
      </c>
      <c r="Y45" s="60">
        <f>-W45*Bonds!$AS$8</f>
        <v>-1.8532682776945413</v>
      </c>
      <c r="Z45" s="60">
        <f t="shared" si="5"/>
        <v>-5.8605488728521768</v>
      </c>
    </row>
    <row r="46" spans="1:26">
      <c r="A46" s="192">
        <v>43083</v>
      </c>
      <c r="B46" s="7">
        <f>EXP(-'Yield curve'!B39*$B$9/100)</f>
        <v>0.93118249547154774</v>
      </c>
      <c r="C46" s="7">
        <f>EXP(-'Yield curve'!C39*$C$9/100)</f>
        <v>0.86623417243868561</v>
      </c>
      <c r="D46" s="7">
        <f>EXP(-'Yield curve'!D39*$D$9/100)</f>
        <v>0.80525200569570776</v>
      </c>
      <c r="E46" s="7">
        <f>EXP(-'Yield curve'!E39*$E$9/100)</f>
        <v>0.74736618983180436</v>
      </c>
      <c r="F46" s="7">
        <f>EXP(-'Yield curve'!F39*$F$9/100)</f>
        <v>0.69280964504439169</v>
      </c>
      <c r="G46" s="7">
        <f>EXP(-'Yield curve'!G39*$G$9/100)</f>
        <v>0.64127301006412929</v>
      </c>
      <c r="H46" s="7">
        <f>EXP(-'Yield curve'!H39*$H$9/100)</f>
        <v>0.59279893592510902</v>
      </c>
      <c r="I46" s="7">
        <f>EXP(-'Yield curve'!I39*$I$9/100)</f>
        <v>0.54749606748120905</v>
      </c>
      <c r="J46" s="7">
        <f>EXP(-'Yield curve'!J39*$J$9/100)</f>
        <v>0.50504891147041509</v>
      </c>
      <c r="K46" s="7">
        <f>EXP(-'Yield curve'!K39*$K$9/100)</f>
        <v>0.46533393097431341</v>
      </c>
      <c r="L46" s="7">
        <f>EXP(-'Yield curve'!L39*$L$9/100)</f>
        <v>0.42803941350998281</v>
      </c>
      <c r="M46" s="7">
        <f>EXP(-'Yield curve'!M39*$M$9/100)</f>
        <v>0.39323023458919276</v>
      </c>
      <c r="N46" s="7">
        <f>EXP(-'Yield curve'!N39*$N$9/100)</f>
        <v>0.36078971402497878</v>
      </c>
      <c r="O46" s="7">
        <f>EXP(-'Yield curve'!O39*$O$9/100)</f>
        <v>0.33060201454871541</v>
      </c>
      <c r="P46" s="7">
        <f>EXP(-'Yield curve'!P39*$P$9/100)</f>
        <v>0.30255264003674054</v>
      </c>
      <c r="Q46" s="7">
        <f>EXP(-'Yield curve'!Q39*$Q$9/100)</f>
        <v>0.276440409064865</v>
      </c>
      <c r="R46" s="7">
        <f>EXP(-'Yield curve'!R39*$R$9/100)</f>
        <v>0.25224864283518955</v>
      </c>
      <c r="S46" s="7">
        <f>EXP(-'Yield curve'!S39*$S$9/100)</f>
        <v>0.22987030969160324</v>
      </c>
      <c r="T46" s="7">
        <f>EXP(-'Yield curve'!T39*$T$9/100)</f>
        <v>0.20920095119091689</v>
      </c>
      <c r="U46" s="60">
        <f>EXP(-'Yield curve'!U39*$U$9/100)</f>
        <v>0.19013898010152055</v>
      </c>
      <c r="V46" s="60">
        <f t="shared" si="3"/>
        <v>58.085532706116133</v>
      </c>
      <c r="W46" s="60">
        <f t="shared" si="4"/>
        <v>11.8507378834381</v>
      </c>
      <c r="X46" s="60">
        <f>W46*(Bonds!AO36/100)*(1/(1+(Bonds!U36/100)))</f>
        <v>0</v>
      </c>
      <c r="Y46" s="60">
        <f>-W46*Bonds!$AS$8</f>
        <v>-1.8555596227726299</v>
      </c>
      <c r="Z46" s="60">
        <f t="shared" si="5"/>
        <v>-5.867794742204353</v>
      </c>
    </row>
    <row r="47" spans="1:26">
      <c r="A47" s="192">
        <v>43082</v>
      </c>
      <c r="B47" s="7">
        <f>EXP(-'Yield curve'!B40*$B$9/100)</f>
        <v>0.93127561837716255</v>
      </c>
      <c r="C47" s="7">
        <f>EXP(-'Yield curve'!C40*$C$9/100)</f>
        <v>0.8660609429277264</v>
      </c>
      <c r="D47" s="7">
        <f>EXP(-'Yield curve'!D40*$D$9/100)</f>
        <v>0.80476899940866664</v>
      </c>
      <c r="E47" s="7">
        <f>EXP(-'Yield curve'!E40*$E$9/100)</f>
        <v>0.7469179046169182</v>
      </c>
      <c r="F47" s="7">
        <f>EXP(-'Yield curve'!F40*$F$9/100)</f>
        <v>0.69246332680864342</v>
      </c>
      <c r="G47" s="7">
        <f>EXP(-'Yield curve'!G40*$G$9/100)</f>
        <v>0.64108065701550998</v>
      </c>
      <c r="H47" s="7">
        <f>EXP(-'Yield curve'!H40*$H$9/100)</f>
        <v>0.59279893592510902</v>
      </c>
      <c r="I47" s="7">
        <f>EXP(-'Yield curve'!I40*$I$9/100)</f>
        <v>0.54749606748120905</v>
      </c>
      <c r="J47" s="7">
        <f>EXP(-'Yield curve'!J40*$J$9/100)</f>
        <v>0.50504891147041509</v>
      </c>
      <c r="K47" s="7">
        <f>EXP(-'Yield curve'!K40*$K$9/100)</f>
        <v>0.46533393097431341</v>
      </c>
      <c r="L47" s="7">
        <f>EXP(-'Yield curve'!L40*$L$9/100)</f>
        <v>0.42803941350998281</v>
      </c>
      <c r="M47" s="7">
        <f>EXP(-'Yield curve'!M40*$M$9/100)</f>
        <v>0.39323023458919276</v>
      </c>
      <c r="N47" s="7">
        <f>EXP(-'Yield curve'!N40*$N$9/100)</f>
        <v>0.36078971402497878</v>
      </c>
      <c r="O47" s="7">
        <f>EXP(-'Yield curve'!O40*$O$9/100)</f>
        <v>0.33060201454871541</v>
      </c>
      <c r="P47" s="7">
        <f>EXP(-'Yield curve'!P40*$P$9/100)</f>
        <v>0.30255264003674054</v>
      </c>
      <c r="Q47" s="7">
        <f>EXP(-'Yield curve'!Q40*$Q$9/100)</f>
        <v>0.276440409064865</v>
      </c>
      <c r="R47" s="7">
        <f>EXP(-'Yield curve'!R40*$R$9/100)</f>
        <v>0.25224864283518955</v>
      </c>
      <c r="S47" s="7">
        <f>EXP(-'Yield curve'!S40*$S$9/100)</f>
        <v>0.22987030969160324</v>
      </c>
      <c r="T47" s="7">
        <f>EXP(-'Yield curve'!T40*$T$9/100)</f>
        <v>0.20920095119091689</v>
      </c>
      <c r="U47" s="60">
        <f>EXP(-'Yield curve'!U40*$U$9/100)</f>
        <v>0.19013898010152055</v>
      </c>
      <c r="V47" s="60">
        <f t="shared" si="3"/>
        <v>58.079332428549577</v>
      </c>
      <c r="W47" s="60">
        <f t="shared" si="4"/>
        <v>11.851563530721064</v>
      </c>
      <c r="X47" s="60">
        <f>W47*(Bonds!AO37/100)*(1/(1+(Bonds!U37/100)))</f>
        <v>1.0943271958192907E-3</v>
      </c>
      <c r="Y47" s="60">
        <f>-W47*Bonds!$AS$8</f>
        <v>-1.8556889006096715</v>
      </c>
      <c r="Z47" s="60">
        <f t="shared" si="5"/>
        <v>-5.8682035546203846</v>
      </c>
    </row>
    <row r="48" spans="1:26">
      <c r="A48" s="192">
        <v>43081</v>
      </c>
      <c r="B48" s="7">
        <f>EXP(-'Yield curve'!B41*$B$9/100)</f>
        <v>0.9310893818777578</v>
      </c>
      <c r="C48" s="7">
        <f>EXP(-'Yield curve'!C41*$C$9/100)</f>
        <v>0.86623417243868561</v>
      </c>
      <c r="D48" s="7">
        <f>EXP(-'Yield curve'!D41*$D$9/100)</f>
        <v>0.80525200569570776</v>
      </c>
      <c r="E48" s="7">
        <f>EXP(-'Yield curve'!E41*$E$9/100)</f>
        <v>0.74736618983180436</v>
      </c>
      <c r="F48" s="7">
        <f>EXP(-'Yield curve'!F41*$F$9/100)</f>
        <v>0.69280964504439169</v>
      </c>
      <c r="G48" s="7">
        <f>EXP(-'Yield curve'!G41*$G$9/100)</f>
        <v>0.64127301006412929</v>
      </c>
      <c r="H48" s="7">
        <f>EXP(-'Yield curve'!H41*$H$9/100)</f>
        <v>0.59279893592510902</v>
      </c>
      <c r="I48" s="7">
        <f>EXP(-'Yield curve'!I41*$I$9/100)</f>
        <v>0.54749606748120905</v>
      </c>
      <c r="J48" s="7">
        <f>EXP(-'Yield curve'!J41*$J$9/100)</f>
        <v>0.50504891147041509</v>
      </c>
      <c r="K48" s="7">
        <f>EXP(-'Yield curve'!K41*$K$9/100)</f>
        <v>0.46533393097431341</v>
      </c>
      <c r="L48" s="7">
        <f>EXP(-'Yield curve'!L41*$L$9/100)</f>
        <v>0.42813359254026845</v>
      </c>
      <c r="M48" s="7">
        <f>EXP(-'Yield curve'!M41*$M$9/100)</f>
        <v>0.39341903040916754</v>
      </c>
      <c r="N48" s="7">
        <f>EXP(-'Yield curve'!N41*$N$9/100)</f>
        <v>0.3610712397826904</v>
      </c>
      <c r="O48" s="7">
        <f>EXP(-'Yield curve'!O41*$O$9/100)</f>
        <v>0.33097249623602715</v>
      </c>
      <c r="P48" s="7">
        <f>EXP(-'Yield curve'!P41*$P$9/100)</f>
        <v>0.30300680953876541</v>
      </c>
      <c r="Q48" s="7">
        <f>EXP(-'Yield curve'!Q41*$Q$9/100)</f>
        <v>0.27688306775188454</v>
      </c>
      <c r="R48" s="7">
        <f>EXP(-'Yield curve'!R41*$R$9/100)</f>
        <v>0.25267783023393575</v>
      </c>
      <c r="S48" s="7">
        <f>EXP(-'Yield curve'!S41*$S$9/100)</f>
        <v>0.23028444886248439</v>
      </c>
      <c r="T48" s="7">
        <f>EXP(-'Yield curve'!T41*$T$9/100)</f>
        <v>0.20959881084516171</v>
      </c>
      <c r="U48" s="60">
        <f>EXP(-'Yield curve'!U41*$U$9/100)</f>
        <v>0.19051963859332924</v>
      </c>
      <c r="V48" s="60">
        <f t="shared" si="3"/>
        <v>58.13704072172186</v>
      </c>
      <c r="W48" s="60">
        <f t="shared" si="4"/>
        <v>11.857177874636703</v>
      </c>
      <c r="X48" s="60">
        <f>W48*(Bonds!AO38/100)*(1/(1+(Bonds!U38/100)))</f>
        <v>-1.0949467055719417E-3</v>
      </c>
      <c r="Y48" s="60">
        <f>-W48*Bonds!$AS$8</f>
        <v>-1.8565679808813547</v>
      </c>
      <c r="Z48" s="60">
        <f t="shared" si="5"/>
        <v>-5.8709834505250234</v>
      </c>
    </row>
    <row r="49" spans="1:26">
      <c r="A49" s="192">
        <v>43080</v>
      </c>
      <c r="B49" s="7">
        <f>EXP(-'Yield curve'!B42*$B$9/100)</f>
        <v>0.9309031826219285</v>
      </c>
      <c r="C49" s="7">
        <f>EXP(-'Yield curve'!C42*$C$9/100)</f>
        <v>0.86588774805920499</v>
      </c>
      <c r="D49" s="7">
        <f>EXP(-'Yield curve'!D42*$D$9/100)</f>
        <v>0.80476899940866664</v>
      </c>
      <c r="E49" s="7">
        <f>EXP(-'Yield curve'!E42*$E$9/100)</f>
        <v>0.74676853597335713</v>
      </c>
      <c r="F49" s="7">
        <f>EXP(-'Yield curve'!F42*$F$9/100)</f>
        <v>0.69211718168873038</v>
      </c>
      <c r="G49" s="7">
        <f>EXP(-'Yield curve'!G42*$G$9/100)</f>
        <v>0.6408883616641502</v>
      </c>
      <c r="H49" s="7">
        <f>EXP(-'Yield curve'!H42*$H$9/100)</f>
        <v>0.59279893592510902</v>
      </c>
      <c r="I49" s="7">
        <f>EXP(-'Yield curve'!I42*$I$9/100)</f>
        <v>0.54764208590079466</v>
      </c>
      <c r="J49" s="7">
        <f>EXP(-'Yield curve'!J42*$J$9/100)</f>
        <v>0.50535203174428589</v>
      </c>
      <c r="K49" s="7">
        <f>EXP(-'Yield curve'!K42*$K$9/100)</f>
        <v>0.46579949764982831</v>
      </c>
      <c r="L49" s="7">
        <f>EXP(-'Yield curve'!L42*$L$9/100)</f>
        <v>0.42851051592366851</v>
      </c>
      <c r="M49" s="7">
        <f>EXP(-'Yield curve'!M42*$M$9/100)</f>
        <v>0.393702394109753</v>
      </c>
      <c r="N49" s="7">
        <f>EXP(-'Yield curve'!N42*$N$9/100)</f>
        <v>0.3612590456526717</v>
      </c>
      <c r="O49" s="7">
        <f>EXP(-'Yield curve'!O42*$O$9/100)</f>
        <v>0.33106518151030612</v>
      </c>
      <c r="P49" s="7">
        <f>EXP(-'Yield curve'!P42*$P$9/100)</f>
        <v>0.30300680953876541</v>
      </c>
      <c r="Q49" s="7">
        <f>EXP(-'Yield curve'!Q42*$Q$9/100)</f>
        <v>0.27679447934510498</v>
      </c>
      <c r="R49" s="7">
        <f>EXP(-'Yield curve'!R42*$R$9/100)</f>
        <v>0.25250606771525158</v>
      </c>
      <c r="S49" s="7">
        <f>EXP(-'Yield curve'!S42*$S$9/100)</f>
        <v>0.23003587591126787</v>
      </c>
      <c r="T49" s="7">
        <f>EXP(-'Yield curve'!T42*$T$9/100)</f>
        <v>0.20928046265859146</v>
      </c>
      <c r="U49" s="60">
        <f>EXP(-'Yield curve'!U42*$U$9/100)</f>
        <v>0.19013898010152055</v>
      </c>
      <c r="V49" s="60">
        <f t="shared" si="3"/>
        <v>58.090803502563887</v>
      </c>
      <c r="W49" s="60">
        <f t="shared" si="4"/>
        <v>11.852606177509369</v>
      </c>
      <c r="X49" s="60">
        <f>W49*(Bonds!AO39/100)*(1/(1+(Bonds!U39/100)))</f>
        <v>-1.0944234697607678E-3</v>
      </c>
      <c r="Y49" s="60">
        <f>-W49*Bonds!$AS$8</f>
        <v>-1.8558521556997951</v>
      </c>
      <c r="Z49" s="60">
        <f t="shared" si="5"/>
        <v>-5.868719812544791</v>
      </c>
    </row>
    <row r="50" spans="1:26">
      <c r="A50" s="193">
        <v>43077</v>
      </c>
      <c r="B50" s="7">
        <f>EXP(-'Yield curve'!B43*$B$9/100)</f>
        <v>0.93099627759486181</v>
      </c>
      <c r="C50" s="7">
        <f>EXP(-'Yield curve'!C43*$C$9/100)</f>
        <v>0.8660609429277264</v>
      </c>
      <c r="D50" s="7">
        <f>EXP(-'Yield curve'!D43*$D$9/100)</f>
        <v>0.80476899940866664</v>
      </c>
      <c r="E50" s="7">
        <f>EXP(-'Yield curve'!E43*$E$9/100)</f>
        <v>0.7469179046169182</v>
      </c>
      <c r="F50" s="7">
        <f>EXP(-'Yield curve'!F43*$F$9/100)</f>
        <v>0.69246332680864342</v>
      </c>
      <c r="G50" s="7">
        <f>EXP(-'Yield curve'!G43*$G$9/100)</f>
        <v>0.64127301006412929</v>
      </c>
      <c r="H50" s="7">
        <f>EXP(-'Yield curve'!H43*$H$9/100)</f>
        <v>0.59321404044989023</v>
      </c>
      <c r="I50" s="7">
        <f>EXP(-'Yield curve'!I43*$I$9/100)</f>
        <v>0.54793423958066467</v>
      </c>
      <c r="J50" s="7">
        <f>EXP(-'Yield curve'!J43*$J$9/100)</f>
        <v>0.50550366009692482</v>
      </c>
      <c r="K50" s="7">
        <f>EXP(-'Yield curve'!K43*$K$9/100)</f>
        <v>0.46579949764982831</v>
      </c>
      <c r="L50" s="7">
        <f>EXP(-'Yield curve'!L43*$L$9/100)</f>
        <v>0.4284162539793594</v>
      </c>
      <c r="M50" s="7">
        <f>EXP(-'Yield curve'!M43*$M$9/100)</f>
        <v>0.39351346230784029</v>
      </c>
      <c r="N50" s="7">
        <f>EXP(-'Yield curve'!N43*$N$9/100)</f>
        <v>0.36097737346349718</v>
      </c>
      <c r="O50" s="7">
        <f>EXP(-'Yield curve'!O43*$O$9/100)</f>
        <v>0.33069459607359769</v>
      </c>
      <c r="P50" s="7">
        <f>EXP(-'Yield curve'!P43*$P$9/100)</f>
        <v>0.30255264003674054</v>
      </c>
      <c r="Q50" s="7">
        <f>EXP(-'Yield curve'!Q43*$Q$9/100)</f>
        <v>0.27635196228620351</v>
      </c>
      <c r="R50" s="7">
        <f>EXP(-'Yield curve'!R43*$R$9/100)</f>
        <v>0.2520771720647309</v>
      </c>
      <c r="S50" s="7">
        <f>EXP(-'Yield curve'!S43*$S$9/100)</f>
        <v>0.22962218376925228</v>
      </c>
      <c r="T50" s="7">
        <f>EXP(-'Yield curve'!T43*$T$9/100)</f>
        <v>0.20888320729164639</v>
      </c>
      <c r="U50" s="60">
        <f>EXP(-'Yield curve'!U43*$U$9/100)</f>
        <v>0.18975908216588572</v>
      </c>
      <c r="V50" s="60">
        <f t="shared" si="3"/>
        <v>58.047027547136608</v>
      </c>
      <c r="W50" s="60">
        <f t="shared" si="4"/>
        <v>11.845406408695165</v>
      </c>
      <c r="X50" s="60">
        <f>W50*(Bonds!AO40/100)*(1/(1+(Bonds!U40/100)))</f>
        <v>1.0936576870736693E-3</v>
      </c>
      <c r="Y50" s="60">
        <f>-W50*Bonds!$AS$8</f>
        <v>-1.8547248334658266</v>
      </c>
      <c r="Z50" s="60">
        <f t="shared" si="5"/>
        <v>-5.8651549066285016</v>
      </c>
    </row>
    <row r="51" spans="1:26">
      <c r="A51" s="193">
        <v>43076</v>
      </c>
      <c r="B51" s="7">
        <f>EXP(-'Yield curve'!B44*$B$9/100)</f>
        <v>0.93071702060222661</v>
      </c>
      <c r="C51" s="7">
        <f>EXP(-'Yield curve'!C44*$C$9/100)</f>
        <v>0.8657145878261937</v>
      </c>
      <c r="D51" s="7">
        <f>EXP(-'Yield curve'!D44*$D$9/100)</f>
        <v>0.80428628283847403</v>
      </c>
      <c r="E51" s="7">
        <f>EXP(-'Yield curve'!E44*$E$9/100)</f>
        <v>0.74646988829248595</v>
      </c>
      <c r="F51" s="7">
        <f>EXP(-'Yield curve'!F44*$F$9/100)</f>
        <v>0.69211718168873038</v>
      </c>
      <c r="G51" s="7">
        <f>EXP(-'Yield curve'!G44*$G$9/100)</f>
        <v>0.6408883616641502</v>
      </c>
      <c r="H51" s="7">
        <f>EXP(-'Yield curve'!H44*$H$9/100)</f>
        <v>0.59279893592510902</v>
      </c>
      <c r="I51" s="7">
        <f>EXP(-'Yield curve'!I44*$I$9/100)</f>
        <v>0.54749606748120905</v>
      </c>
      <c r="J51" s="7">
        <f>EXP(-'Yield curve'!J44*$J$9/100)</f>
        <v>0.50504891147041509</v>
      </c>
      <c r="K51" s="7">
        <f>EXP(-'Yield curve'!K44*$K$9/100)</f>
        <v>0.46533393097431341</v>
      </c>
      <c r="L51" s="7">
        <f>EXP(-'Yield curve'!L44*$L$9/100)</f>
        <v>0.42803941350998281</v>
      </c>
      <c r="M51" s="7">
        <f>EXP(-'Yield curve'!M44*$M$9/100)</f>
        <v>0.39323023458919276</v>
      </c>
      <c r="N51" s="7">
        <f>EXP(-'Yield curve'!N44*$N$9/100)</f>
        <v>0.36078971402497878</v>
      </c>
      <c r="O51" s="7">
        <f>EXP(-'Yield curve'!O44*$O$9/100)</f>
        <v>0.33060201454871541</v>
      </c>
      <c r="P51" s="7">
        <f>EXP(-'Yield curve'!P44*$P$9/100)</f>
        <v>0.30255264003674054</v>
      </c>
      <c r="Q51" s="7">
        <f>EXP(-'Yield curve'!Q44*$Q$9/100)</f>
        <v>0.276440409064865</v>
      </c>
      <c r="R51" s="7">
        <f>EXP(-'Yield curve'!R44*$R$9/100)</f>
        <v>0.25224864283518955</v>
      </c>
      <c r="S51" s="7">
        <f>EXP(-'Yield curve'!S44*$S$9/100)</f>
        <v>0.22987030969160324</v>
      </c>
      <c r="T51" s="7">
        <f>EXP(-'Yield curve'!T44*$T$9/100)</f>
        <v>0.20920095119091689</v>
      </c>
      <c r="U51" s="60">
        <f>EXP(-'Yield curve'!U44*$U$9/100)</f>
        <v>0.19013898010152055</v>
      </c>
      <c r="V51" s="60">
        <f t="shared" si="3"/>
        <v>58.069835923580115</v>
      </c>
      <c r="W51" s="60">
        <f t="shared" si="4"/>
        <v>11.852993607935311</v>
      </c>
      <c r="X51" s="60">
        <f>W51*(Bonds!AO41/100)*(1/(1+(Bonds!U41/100)))</f>
        <v>2.1889184871534831E-3</v>
      </c>
      <c r="Y51" s="60">
        <f>-W51*Bonds!$AS$8</f>
        <v>-1.8559128186105847</v>
      </c>
      <c r="Z51" s="60">
        <f t="shared" si="5"/>
        <v>-5.868911645512382</v>
      </c>
    </row>
    <row r="52" spans="1:26">
      <c r="A52" s="193">
        <v>43075</v>
      </c>
      <c r="B52" s="7">
        <f>EXP(-'Yield curve'!B45*$B$9/100)</f>
        <v>0.9309031826219285</v>
      </c>
      <c r="C52" s="7">
        <f>EXP(-'Yield curve'!C45*$C$9/100)</f>
        <v>0.86588774805920499</v>
      </c>
      <c r="D52" s="7">
        <f>EXP(-'Yield curve'!D45*$D$9/100)</f>
        <v>0.80452760491982789</v>
      </c>
      <c r="E52" s="7">
        <f>EXP(-'Yield curve'!E45*$E$9/100)</f>
        <v>0.74632060924322996</v>
      </c>
      <c r="F52" s="7">
        <f>EXP(-'Yield curve'!F45*$F$9/100)</f>
        <v>0.69142541045030848</v>
      </c>
      <c r="G52" s="7">
        <f>EXP(-'Yield curve'!G45*$G$9/100)</f>
        <v>0.63992774976069622</v>
      </c>
      <c r="H52" s="7">
        <f>EXP(-'Yield curve'!H45*$H$9/100)</f>
        <v>0.59155536436681511</v>
      </c>
      <c r="I52" s="7">
        <f>EXP(-'Yield curve'!I45*$I$9/100)</f>
        <v>0.54662077419459765</v>
      </c>
      <c r="J52" s="7">
        <f>EXP(-'Yield curve'!J45*$J$9/100)</f>
        <v>0.50459457193355117</v>
      </c>
      <c r="K52" s="7">
        <f>EXP(-'Yield curve'!K45*$K$9/100)</f>
        <v>0.46533393097431341</v>
      </c>
      <c r="L52" s="7">
        <f>EXP(-'Yield curve'!L45*$L$9/100)</f>
        <v>0.42813359254026845</v>
      </c>
      <c r="M52" s="7">
        <f>EXP(-'Yield curve'!M45*$M$9/100)</f>
        <v>0.39341903040916754</v>
      </c>
      <c r="N52" s="7">
        <f>EXP(-'Yield curve'!N45*$N$9/100)</f>
        <v>0.3610712397826904</v>
      </c>
      <c r="O52" s="7">
        <f>EXP(-'Yield curve'!O45*$O$9/100)</f>
        <v>0.33097249623602715</v>
      </c>
      <c r="P52" s="7">
        <f>EXP(-'Yield curve'!P45*$P$9/100)</f>
        <v>0.30300680953876541</v>
      </c>
      <c r="Q52" s="7">
        <f>EXP(-'Yield curve'!Q45*$Q$9/100)</f>
        <v>0.27697168451149051</v>
      </c>
      <c r="R52" s="7">
        <f>EXP(-'Yield curve'!R45*$R$9/100)</f>
        <v>0.25284970959085312</v>
      </c>
      <c r="S52" s="7">
        <f>EXP(-'Yield curve'!S45*$S$9/100)</f>
        <v>0.2305332904175082</v>
      </c>
      <c r="T52" s="7">
        <f>EXP(-'Yield curve'!T45*$T$9/100)</f>
        <v>0.20991764328891779</v>
      </c>
      <c r="U52" s="60">
        <f>EXP(-'Yield curve'!U45*$U$9/100)</f>
        <v>0.19090105916394634</v>
      </c>
      <c r="V52" s="60">
        <f t="shared" si="3"/>
        <v>58.149599924411064</v>
      </c>
      <c r="W52" s="60">
        <f t="shared" si="4"/>
        <v>11.866392905725846</v>
      </c>
      <c r="X52" s="60">
        <f>W52*(Bonds!AO42/100)*(1/(1+(Bonds!U42/100)))</f>
        <v>1.0958988645849272E-3</v>
      </c>
      <c r="Y52" s="60">
        <f>-W52*Bonds!$AS$8</f>
        <v>-1.8580108479652266</v>
      </c>
      <c r="Z52" s="60">
        <f t="shared" si="5"/>
        <v>-5.8755461968709435</v>
      </c>
    </row>
    <row r="53" spans="1:26">
      <c r="A53" s="193">
        <v>43074</v>
      </c>
      <c r="B53" s="7">
        <f>EXP(-'Yield curve'!B46*$B$9/100)</f>
        <v>0.93071702060222661</v>
      </c>
      <c r="C53" s="7">
        <f>EXP(-'Yield curve'!C46*$C$9/100)</f>
        <v>0.86554146222176598</v>
      </c>
      <c r="D53" s="7">
        <f>EXP(-'Yield curve'!D46*$D$9/100)</f>
        <v>0.80404503314288622</v>
      </c>
      <c r="E53" s="7">
        <f>EXP(-'Yield curve'!E46*$E$9/100)</f>
        <v>0.7460221406972215</v>
      </c>
      <c r="F53" s="7">
        <f>EXP(-'Yield curve'!F46*$F$9/100)</f>
        <v>0.69142541045030848</v>
      </c>
      <c r="G53" s="7">
        <f>EXP(-'Yield curve'!G46*$G$9/100)</f>
        <v>0.64031182162058853</v>
      </c>
      <c r="H53" s="7">
        <f>EXP(-'Yield curve'!H46*$H$9/100)</f>
        <v>0.59238412187181844</v>
      </c>
      <c r="I53" s="7">
        <f>EXP(-'Yield curve'!I46*$I$9/100)</f>
        <v>0.54735008799467733</v>
      </c>
      <c r="J53" s="7">
        <f>EXP(-'Yield curve'!J46*$J$9/100)</f>
        <v>0.50520044887333015</v>
      </c>
      <c r="K53" s="7">
        <f>EXP(-'Yield curve'!K46*$K$9/100)</f>
        <v>0.46579949764982831</v>
      </c>
      <c r="L53" s="7">
        <f>EXP(-'Yield curve'!L46*$L$9/100)</f>
        <v>0.42860479860788669</v>
      </c>
      <c r="M53" s="7">
        <f>EXP(-'Yield curve'!M46*$M$9/100)</f>
        <v>0.39389141662069904</v>
      </c>
      <c r="N53" s="7">
        <f>EXP(-'Yield curve'!N46*$N$9/100)</f>
        <v>0.36154093763186079</v>
      </c>
      <c r="O53" s="7">
        <f>EXP(-'Yield curve'!O46*$O$9/100)</f>
        <v>0.3314361822352217</v>
      </c>
      <c r="P53" s="7">
        <f>EXP(-'Yield curve'!P46*$P$9/100)</f>
        <v>0.30346166080623954</v>
      </c>
      <c r="Q53" s="7">
        <f>EXP(-'Yield curve'!Q46*$Q$9/100)</f>
        <v>0.27741519391962011</v>
      </c>
      <c r="R53" s="7">
        <f>EXP(-'Yield curve'!R46*$R$9/100)</f>
        <v>0.25327991967211766</v>
      </c>
      <c r="S53" s="7">
        <f>EXP(-'Yield curve'!S46*$S$9/100)</f>
        <v>0.23094862402836946</v>
      </c>
      <c r="T53" s="7">
        <f>EXP(-'Yield curve'!T46*$T$9/100)</f>
        <v>0.21031686595259771</v>
      </c>
      <c r="U53" s="60">
        <f>EXP(-'Yield curve'!U46*$U$9/100)</f>
        <v>0.19128324333905466</v>
      </c>
      <c r="V53" s="60">
        <f t="shared" si="3"/>
        <v>58.212227885658741</v>
      </c>
      <c r="W53" s="60">
        <f t="shared" si="4"/>
        <v>11.872798127420159</v>
      </c>
      <c r="X53" s="60">
        <f>W53*(Bonds!AO43/100)*(1/(1+(Bonds!U43/100)))</f>
        <v>-3.2897750422334741E-3</v>
      </c>
      <c r="Y53" s="60">
        <f>-W53*Bonds!$AS$8</f>
        <v>-1.8590137619498053</v>
      </c>
      <c r="Z53" s="60">
        <f t="shared" si="5"/>
        <v>-5.8787176893594468</v>
      </c>
    </row>
    <row r="54" spans="1:26">
      <c r="A54" s="193">
        <v>43073</v>
      </c>
      <c r="B54" s="7">
        <f>EXP(-'Yield curve'!B47*$B$9/100)</f>
        <v>0.93071702060222661</v>
      </c>
      <c r="C54" s="7">
        <f>EXP(-'Yield curve'!C47*$C$9/100)</f>
        <v>0.86554146222176598</v>
      </c>
      <c r="D54" s="7">
        <f>EXP(-'Yield curve'!D47*$D$9/100)</f>
        <v>0.80380385581135183</v>
      </c>
      <c r="E54" s="7">
        <f>EXP(-'Yield curve'!E47*$E$9/100)</f>
        <v>0.74557466166993569</v>
      </c>
      <c r="F54" s="7">
        <f>EXP(-'Yield curve'!F47*$F$9/100)</f>
        <v>0.69073433063735468</v>
      </c>
      <c r="G54" s="7">
        <f>EXP(-'Yield curve'!G47*$G$9/100)</f>
        <v>0.63916029702471933</v>
      </c>
      <c r="H54" s="7">
        <f>EXP(-'Yield curve'!H47*$H$9/100)</f>
        <v>0.59072776631051527</v>
      </c>
      <c r="I54" s="7">
        <f>EXP(-'Yield curve'!I47*$I$9/100)</f>
        <v>0.54574688025746665</v>
      </c>
      <c r="J54" s="7">
        <f>EXP(-'Yield curve'!J47*$J$9/100)</f>
        <v>0.50368711865703208</v>
      </c>
      <c r="K54" s="7">
        <f>EXP(-'Yield curve'!K47*$K$9/100)</f>
        <v>0.46440419316009157</v>
      </c>
      <c r="L54" s="7">
        <f>EXP(-'Yield curve'!L47*$L$9/100)</f>
        <v>0.42728672670089074</v>
      </c>
      <c r="M54" s="7">
        <f>EXP(-'Yield curve'!M47*$M$9/100)</f>
        <v>0.39266439055686542</v>
      </c>
      <c r="N54" s="7">
        <f>EXP(-'Yield curve'!N47*$N$9/100)</f>
        <v>0.36041468776984786</v>
      </c>
      <c r="O54" s="7">
        <f>EXP(-'Yield curve'!O47*$O$9/100)</f>
        <v>0.33041692924928884</v>
      </c>
      <c r="P54" s="7">
        <f>EXP(-'Yield curve'!P47*$P$9/100)</f>
        <v>0.30255264003674054</v>
      </c>
      <c r="Q54" s="7">
        <f>EXP(-'Yield curve'!Q47*$Q$9/100)</f>
        <v>0.276440409064865</v>
      </c>
      <c r="R54" s="7">
        <f>EXP(-'Yield curve'!R47*$R$9/100)</f>
        <v>0.25224864283518955</v>
      </c>
      <c r="S54" s="7">
        <f>EXP(-'Yield curve'!S47*$S$9/100)</f>
        <v>0.22987030969160324</v>
      </c>
      <c r="T54" s="7">
        <f>EXP(-'Yield curve'!T47*$T$9/100)</f>
        <v>0.20920095119091689</v>
      </c>
      <c r="U54" s="60">
        <f>EXP(-'Yield curve'!U47*$U$9/100)</f>
        <v>0.19013898010152055</v>
      </c>
      <c r="V54" s="60">
        <f t="shared" si="3"/>
        <v>58.019227024352809</v>
      </c>
      <c r="W54" s="60">
        <f t="shared" si="4"/>
        <v>11.856766718563843</v>
      </c>
      <c r="X54" s="60">
        <f>W54*(Bonds!AO44/100)*(1/(1+(Bonds!U44/100)))</f>
        <v>4.3792305516395635E-3</v>
      </c>
      <c r="Y54" s="60">
        <f>-W54*Bonds!$AS$8</f>
        <v>-1.85650360306666</v>
      </c>
      <c r="Z54" s="60">
        <f t="shared" si="5"/>
        <v>-5.8707798699998035</v>
      </c>
    </row>
    <row r="55" spans="1:26">
      <c r="A55" s="193">
        <v>43070</v>
      </c>
      <c r="B55" s="7">
        <f>EXP(-'Yield curve'!B48*$B$9/100)</f>
        <v>0.93062395355359639</v>
      </c>
      <c r="C55" s="7">
        <f>EXP(-'Yield curve'!C48*$C$9/100)</f>
        <v>0.86554146222176598</v>
      </c>
      <c r="D55" s="7">
        <f>EXP(-'Yield curve'!D48*$D$9/100)</f>
        <v>0.80404503314288622</v>
      </c>
      <c r="E55" s="7">
        <f>EXP(-'Yield curve'!E48*$E$9/100)</f>
        <v>0.74587295118853014</v>
      </c>
      <c r="F55" s="7">
        <f>EXP(-'Yield curve'!F48*$F$9/100)</f>
        <v>0.69107978415885685</v>
      </c>
      <c r="G55" s="7">
        <f>EXP(-'Yield curve'!G48*$G$9/100)</f>
        <v>0.63973580022963727</v>
      </c>
      <c r="H55" s="7">
        <f>EXP(-'Yield curve'!H48*$H$9/100)</f>
        <v>0.59155536436681511</v>
      </c>
      <c r="I55" s="7">
        <f>EXP(-'Yield curve'!I48*$I$9/100)</f>
        <v>0.54662077419459765</v>
      </c>
      <c r="J55" s="7">
        <f>EXP(-'Yield curve'!J48*$J$9/100)</f>
        <v>0.50459457193355117</v>
      </c>
      <c r="K55" s="7">
        <f>EXP(-'Yield curve'!K48*$K$9/100)</f>
        <v>0.46533393097431341</v>
      </c>
      <c r="L55" s="7">
        <f>EXP(-'Yield curve'!L48*$L$9/100)</f>
        <v>0.428322012770397</v>
      </c>
      <c r="M55" s="7">
        <f>EXP(-'Yield curve'!M48*$M$9/100)</f>
        <v>0.39379689402387541</v>
      </c>
      <c r="N55" s="7">
        <f>EXP(-'Yield curve'!N48*$N$9/100)</f>
        <v>0.36163495049678784</v>
      </c>
      <c r="O55" s="7">
        <f>EXP(-'Yield curve'!O48*$O$9/100)</f>
        <v>0.33171470559173177</v>
      </c>
      <c r="P55" s="7">
        <f>EXP(-'Yield curve'!P48*$P$9/100)</f>
        <v>0.30391719486257851</v>
      </c>
      <c r="Q55" s="7">
        <f>EXP(-'Yield curve'!Q48*$Q$9/100)</f>
        <v>0.27785941351079751</v>
      </c>
      <c r="R55" s="7">
        <f>EXP(-'Yield curve'!R48*$R$9/100)</f>
        <v>0.25371086173252633</v>
      </c>
      <c r="S55" s="7">
        <f>EXP(-'Yield curve'!S48*$S$9/100)</f>
        <v>0.23136470591297453</v>
      </c>
      <c r="T55" s="7">
        <f>EXP(-'Yield curve'!T48*$T$9/100)</f>
        <v>0.21071684786039216</v>
      </c>
      <c r="U55" s="60">
        <f>EXP(-'Yield curve'!U48*$U$9/100)</f>
        <v>0.19166619264739129</v>
      </c>
      <c r="V55" s="60">
        <f t="shared" si="3"/>
        <v>58.245448886235138</v>
      </c>
      <c r="W55" s="60">
        <f t="shared" si="4"/>
        <v>11.88036204016597</v>
      </c>
      <c r="X55" s="60">
        <f>W55*(Bonds!AO45/100)*(1/(1+(Bonds!U45/100)))</f>
        <v>1.0973916534422425E-3</v>
      </c>
      <c r="Y55" s="60">
        <f>-W55*Bonds!$AS$8</f>
        <v>-1.8601981009520978</v>
      </c>
      <c r="Z55" s="60">
        <f t="shared" si="5"/>
        <v>-5.8824628981284626</v>
      </c>
    </row>
    <row r="56" spans="1:26">
      <c r="A56" s="192">
        <v>43069</v>
      </c>
      <c r="B56" s="7">
        <f>EXP(-'Yield curve'!B49*$B$9/100)</f>
        <v>0.93015875788542823</v>
      </c>
      <c r="C56" s="7">
        <f>EXP(-'Yield curve'!C49*$C$9/100)</f>
        <v>0.86450343540775143</v>
      </c>
      <c r="D56" s="7">
        <f>EXP(-'Yield curve'!D49*$D$9/100)</f>
        <v>0.80259905385500252</v>
      </c>
      <c r="E56" s="7">
        <f>EXP(-'Yield curve'!E49*$E$9/100)</f>
        <v>0.74438269603805529</v>
      </c>
      <c r="F56" s="7">
        <f>EXP(-'Yield curve'!F49*$F$9/100)</f>
        <v>0.68969900582912824</v>
      </c>
      <c r="G56" s="7">
        <f>EXP(-'Yield curve'!G49*$G$9/100)</f>
        <v>0.6385853115396769</v>
      </c>
      <c r="H56" s="7">
        <f>EXP(-'Yield curve'!H49*$H$9/100)</f>
        <v>0.59072776631051527</v>
      </c>
      <c r="I56" s="7">
        <f>EXP(-'Yield curve'!I49*$I$9/100)</f>
        <v>0.54603802289140524</v>
      </c>
      <c r="J56" s="7">
        <f>EXP(-'Yield curve'!J49*$J$9/100)</f>
        <v>0.50429190599925133</v>
      </c>
      <c r="K56" s="7">
        <f>EXP(-'Yield curve'!K49*$K$9/100)</f>
        <v>0.46533393097431341</v>
      </c>
      <c r="L56" s="7">
        <f>EXP(-'Yield curve'!L49*$L$9/100)</f>
        <v>0.42841625397935928</v>
      </c>
      <c r="M56" s="7">
        <f>EXP(-'Yield curve'!M49*$M$9/100)</f>
        <v>0.39398596190566842</v>
      </c>
      <c r="N56" s="7">
        <f>EXP(-'Yield curve'!N49*$N$9/100)</f>
        <v>0.36191713579613533</v>
      </c>
      <c r="O56" s="7">
        <f>EXP(-'Yield curve'!O49*$O$9/100)</f>
        <v>0.33208643419115219</v>
      </c>
      <c r="P56" s="7">
        <f>EXP(-'Yield curve'!P49*$P$9/100)</f>
        <v>0.30437341273273422</v>
      </c>
      <c r="Q56" s="7">
        <f>EXP(-'Yield curve'!Q49*$Q$9/100)</f>
        <v>0.27830434442222535</v>
      </c>
      <c r="R56" s="7">
        <f>EXP(-'Yield curve'!R49*$R$9/100)</f>
        <v>0.25414253701750217</v>
      </c>
      <c r="S56" s="7">
        <f>EXP(-'Yield curve'!S49*$S$9/100)</f>
        <v>0.2317815374194292</v>
      </c>
      <c r="T56" s="7">
        <f>EXP(-'Yield curve'!T49*$T$9/100)</f>
        <v>0.21111759045623624</v>
      </c>
      <c r="U56" s="60">
        <f>EXP(-'Yield curve'!U49*$U$9/100)</f>
        <v>0.19204990862075413</v>
      </c>
      <c r="V56" s="60">
        <f t="shared" si="3"/>
        <v>58.262970875162324</v>
      </c>
      <c r="W56" s="60">
        <f t="shared" si="4"/>
        <v>11.891089950883451</v>
      </c>
      <c r="X56" s="60">
        <f>W56*(Bonds!AO46/100)*(1/(1+(Bonds!U46/100)))</f>
        <v>-2.1969681202555556E-3</v>
      </c>
      <c r="Y56" s="60">
        <f>-W56*Bonds!$AS$8</f>
        <v>-1.861877851036849</v>
      </c>
      <c r="Z56" s="60">
        <f t="shared" si="5"/>
        <v>-5.887774734296138</v>
      </c>
    </row>
    <row r="57" spans="1:26">
      <c r="A57" s="192">
        <v>43068</v>
      </c>
      <c r="B57" s="7">
        <f>EXP(-'Yield curve'!B50*$B$9/100)</f>
        <v>0.93015875788542823</v>
      </c>
      <c r="C57" s="7">
        <f>EXP(-'Yield curve'!C50*$C$9/100)</f>
        <v>0.86450343540775143</v>
      </c>
      <c r="D57" s="7">
        <f>EXP(-'Yield curve'!D50*$D$9/100)</f>
        <v>0.80235831025219195</v>
      </c>
      <c r="E57" s="7">
        <f>EXP(-'Yield curve'!E50*$E$9/100)</f>
        <v>0.74423383438550916</v>
      </c>
      <c r="F57" s="7">
        <f>EXP(-'Yield curve'!F50*$F$9/100)</f>
        <v>0.68969900582912824</v>
      </c>
      <c r="G57" s="7">
        <f>EXP(-'Yield curve'!G50*$G$9/100)</f>
        <v>0.6385853115396769</v>
      </c>
      <c r="H57" s="7">
        <f>EXP(-'Yield curve'!H50*$H$9/100)</f>
        <v>0.59072776631051527</v>
      </c>
      <c r="I57" s="7">
        <f>EXP(-'Yield curve'!I50*$I$9/100)</f>
        <v>0.54589243216492711</v>
      </c>
      <c r="J57" s="7">
        <f>EXP(-'Yield curve'!J50*$J$9/100)</f>
        <v>0.50398942161004312</v>
      </c>
      <c r="K57" s="7">
        <f>EXP(-'Yield curve'!K50*$K$9/100)</f>
        <v>0.46486882963276832</v>
      </c>
      <c r="L57" s="7">
        <f>EXP(-'Yield curve'!L50*$L$9/100)</f>
        <v>0.42785111759617728</v>
      </c>
      <c r="M57" s="7">
        <f>EXP(-'Yield curve'!M50*$M$9/100)</f>
        <v>0.39332462117143102</v>
      </c>
      <c r="N57" s="7">
        <f>EXP(-'Yield curve'!N50*$N$9/100)</f>
        <v>0.36116513051029953</v>
      </c>
      <c r="O57" s="7">
        <f>EXP(-'Yield curve'!O50*$O$9/100)</f>
        <v>0.33125062993266374</v>
      </c>
      <c r="P57" s="7">
        <f>EXP(-'Yield curve'!P50*$P$9/100)</f>
        <v>0.30346166080623954</v>
      </c>
      <c r="Q57" s="7">
        <f>EXP(-'Yield curve'!Q50*$Q$9/100)</f>
        <v>0.27741519391962011</v>
      </c>
      <c r="R57" s="7">
        <f>EXP(-'Yield curve'!R50*$R$9/100)</f>
        <v>0.25327991967211766</v>
      </c>
      <c r="S57" s="7">
        <f>EXP(-'Yield curve'!S50*$S$9/100)</f>
        <v>0.23094862402836946</v>
      </c>
      <c r="T57" s="7">
        <f>EXP(-'Yield curve'!T50*$T$9/100)</f>
        <v>0.21031686595259771</v>
      </c>
      <c r="U57" s="60">
        <f>EXP(-'Yield curve'!U50*$U$9/100)</f>
        <v>0.19128324333905466</v>
      </c>
      <c r="V57" s="60">
        <f t="shared" si="3"/>
        <v>58.149580781691505</v>
      </c>
      <c r="W57" s="60">
        <f t="shared" si="4"/>
        <v>11.8787189534837</v>
      </c>
      <c r="X57" s="60">
        <f>W57*(Bonds!AO47/100)*(1/(1+(Bonds!U47/100)))</f>
        <v>1.09713853823621E-3</v>
      </c>
      <c r="Y57" s="60">
        <f>-W57*Bonds!$AS$8</f>
        <v>-1.8599408304484109</v>
      </c>
      <c r="Z57" s="60">
        <f t="shared" si="5"/>
        <v>-5.8816493373620338</v>
      </c>
    </row>
    <row r="58" spans="1:26">
      <c r="A58" s="192">
        <v>43067</v>
      </c>
      <c r="B58" s="7">
        <f>EXP(-'Yield curve'!B51*$B$9/100)</f>
        <v>0.93025177841216555</v>
      </c>
      <c r="C58" s="7">
        <f>EXP(-'Yield curve'!C51*$C$9/100)</f>
        <v>0.86450343540775143</v>
      </c>
      <c r="D58" s="7">
        <f>EXP(-'Yield curve'!D51*$D$9/100)</f>
        <v>0.80259905385500252</v>
      </c>
      <c r="E58" s="7">
        <f>EXP(-'Yield curve'!E51*$E$9/100)</f>
        <v>0.74453158746590942</v>
      </c>
      <c r="F58" s="7">
        <f>EXP(-'Yield curve'!F51*$F$9/100)</f>
        <v>0.69004394155878901</v>
      </c>
      <c r="G58" s="7">
        <f>EXP(-'Yield curve'!G51*$G$9/100)</f>
        <v>0.63916029702471933</v>
      </c>
      <c r="H58" s="7">
        <f>EXP(-'Yield curve'!H51*$H$9/100)</f>
        <v>0.59155536436681511</v>
      </c>
      <c r="I58" s="7">
        <f>EXP(-'Yield curve'!I51*$I$9/100)</f>
        <v>0.54662077419459765</v>
      </c>
      <c r="J58" s="7">
        <f>EXP(-'Yield curve'!J51*$J$9/100)</f>
        <v>0.50459457193355117</v>
      </c>
      <c r="K58" s="7">
        <f>EXP(-'Yield curve'!K51*$K$9/100)</f>
        <v>0.46533393097431341</v>
      </c>
      <c r="L58" s="7">
        <f>EXP(-'Yield curve'!L51*$L$9/100)</f>
        <v>0.428322012770397</v>
      </c>
      <c r="M58" s="7">
        <f>EXP(-'Yield curve'!M51*$M$9/100)</f>
        <v>0.39379689402387541</v>
      </c>
      <c r="N58" s="7">
        <f>EXP(-'Yield curve'!N51*$N$9/100)</f>
        <v>0.36163495049678784</v>
      </c>
      <c r="O58" s="7">
        <f>EXP(-'Yield curve'!O51*$O$9/100)</f>
        <v>0.33171470559173177</v>
      </c>
      <c r="P58" s="7">
        <f>EXP(-'Yield curve'!P51*$P$9/100)</f>
        <v>0.30391719486257851</v>
      </c>
      <c r="Q58" s="7">
        <f>EXP(-'Yield curve'!Q51*$Q$9/100)</f>
        <v>0.27785941351079751</v>
      </c>
      <c r="R58" s="7">
        <f>EXP(-'Yield curve'!R51*$R$9/100)</f>
        <v>0.25371086173252633</v>
      </c>
      <c r="S58" s="7">
        <f>EXP(-'Yield curve'!S51*$S$9/100)</f>
        <v>0.23136470591297453</v>
      </c>
      <c r="T58" s="7">
        <f>EXP(-'Yield curve'!T51*$T$9/100)</f>
        <v>0.21071684786039216</v>
      </c>
      <c r="U58" s="60">
        <f>EXP(-'Yield curve'!U51*$U$9/100)</f>
        <v>0.19166619264739129</v>
      </c>
      <c r="V58" s="60">
        <f t="shared" si="3"/>
        <v>58.222213323151394</v>
      </c>
      <c r="W58" s="60">
        <f t="shared" si="4"/>
        <v>11.883675405900755</v>
      </c>
      <c r="X58" s="60">
        <f>W58*(Bonds!AO48/100)*(1/(1+(Bonds!U48/100)))</f>
        <v>0</v>
      </c>
      <c r="Y58" s="60">
        <f>-W58*Bonds!$AS$8</f>
        <v>-1.8607168996744574</v>
      </c>
      <c r="Z58" s="60">
        <f t="shared" si="5"/>
        <v>-5.8841034837383042</v>
      </c>
    </row>
    <row r="59" spans="1:26">
      <c r="A59" s="192">
        <v>43066</v>
      </c>
      <c r="B59" s="7">
        <f>EXP(-'Yield curve'!B52*$B$9/100)</f>
        <v>0.92978676878505395</v>
      </c>
      <c r="C59" s="7">
        <f>EXP(-'Yield curve'!C52*$C$9/100)</f>
        <v>0.86381210922676843</v>
      </c>
      <c r="D59" s="7">
        <f>EXP(-'Yield curve'!D52*$D$9/100)</f>
        <v>0.80211763886163001</v>
      </c>
      <c r="E59" s="7">
        <f>EXP(-'Yield curve'!E52*$E$9/100)</f>
        <v>0.74408500250231646</v>
      </c>
      <c r="F59" s="7">
        <f>EXP(-'Yield curve'!F52*$F$9/100)</f>
        <v>0.68969900582912824</v>
      </c>
      <c r="G59" s="7">
        <f>EXP(-'Yield curve'!G52*$G$9/100)</f>
        <v>0.6385853115396769</v>
      </c>
      <c r="H59" s="7">
        <f>EXP(-'Yield curve'!H52*$H$9/100)</f>
        <v>0.59072776631051527</v>
      </c>
      <c r="I59" s="7">
        <f>EXP(-'Yield curve'!I52*$I$9/100)</f>
        <v>0.54589243216492711</v>
      </c>
      <c r="J59" s="7">
        <f>EXP(-'Yield curve'!J52*$J$9/100)</f>
        <v>0.50398942161004312</v>
      </c>
      <c r="K59" s="7">
        <f>EXP(-'Yield curve'!K52*$K$9/100)</f>
        <v>0.46486882963276832</v>
      </c>
      <c r="L59" s="7">
        <f>EXP(-'Yield curve'!L52*$L$9/100)</f>
        <v>0.42785111759617728</v>
      </c>
      <c r="M59" s="7">
        <f>EXP(-'Yield curve'!M52*$M$9/100)</f>
        <v>0.39332462117143102</v>
      </c>
      <c r="N59" s="7">
        <f>EXP(-'Yield curve'!N52*$N$9/100)</f>
        <v>0.36116513051029953</v>
      </c>
      <c r="O59" s="7">
        <f>EXP(-'Yield curve'!O52*$O$9/100)</f>
        <v>0.33125062993266374</v>
      </c>
      <c r="P59" s="7">
        <f>EXP(-'Yield curve'!P52*$P$9/100)</f>
        <v>0.30346166080623954</v>
      </c>
      <c r="Q59" s="7">
        <f>EXP(-'Yield curve'!Q52*$Q$9/100)</f>
        <v>0.27750398098684737</v>
      </c>
      <c r="R59" s="7">
        <f>EXP(-'Yield curve'!R52*$R$9/100)</f>
        <v>0.25345220858908757</v>
      </c>
      <c r="S59" s="7">
        <f>EXP(-'Yield curve'!S52*$S$9/100)</f>
        <v>0.23119818328005884</v>
      </c>
      <c r="T59" s="7">
        <f>EXP(-'Yield curve'!T52*$T$9/100)</f>
        <v>0.21063679067003474</v>
      </c>
      <c r="U59" s="60">
        <f>EXP(-'Yield curve'!U52*$U$9/100)</f>
        <v>0.19166619264739129</v>
      </c>
      <c r="V59" s="60">
        <f t="shared" si="3"/>
        <v>58.186918475351362</v>
      </c>
      <c r="W59" s="60">
        <f t="shared" si="4"/>
        <v>11.885600280646424</v>
      </c>
      <c r="X59" s="60">
        <f>W59*(Bonds!AO49/100)*(1/(1+(Bonds!U49/100)))</f>
        <v>0</v>
      </c>
      <c r="Y59" s="60">
        <f>-W59*Bonds!$AS$8</f>
        <v>-1.8610182918655673</v>
      </c>
      <c r="Z59" s="60">
        <f t="shared" si="5"/>
        <v>-5.8850565695312005</v>
      </c>
    </row>
    <row r="60" spans="1:26">
      <c r="A60" s="192">
        <v>43063</v>
      </c>
      <c r="B60" s="7">
        <f>EXP(-'Yield curve'!B53*$B$9/100)</f>
        <v>0.92960083002579275</v>
      </c>
      <c r="C60" s="7">
        <f>EXP(-'Yield curve'!C53*$C$9/100)</f>
        <v>0.86381210922676843</v>
      </c>
      <c r="D60" s="7">
        <f>EXP(-'Yield curve'!D53*$D$9/100)</f>
        <v>0.80187703966165591</v>
      </c>
      <c r="E60" s="7">
        <f>EXP(-'Yield curve'!E53*$E$9/100)</f>
        <v>0.74348997254403282</v>
      </c>
      <c r="F60" s="7">
        <f>EXP(-'Yield curve'!F53*$F$9/100)</f>
        <v>0.68866523284395575</v>
      </c>
      <c r="G60" s="7">
        <f>EXP(-'Yield curve'!G53*$G$9/100)</f>
        <v>0.6374368918666844</v>
      </c>
      <c r="H60" s="7">
        <f>EXP(-'Yield curve'!H53*$H$9/100)</f>
        <v>0.58948853964467818</v>
      </c>
      <c r="I60" s="7">
        <f>EXP(-'Yield curve'!I53*$I$9/100)</f>
        <v>0.54472910296865462</v>
      </c>
      <c r="J60" s="7">
        <f>EXP(-'Yield curve'!J53*$J$9/100)</f>
        <v>0.5029321543438372</v>
      </c>
      <c r="K60" s="7">
        <f>EXP(-'Yield curve'!K53*$K$9/100)</f>
        <v>0.46394002109164673</v>
      </c>
      <c r="L60" s="7">
        <f>EXP(-'Yield curve'!L53*$L$9/100)</f>
        <v>0.42700481050384675</v>
      </c>
      <c r="M60" s="7">
        <f>EXP(-'Yield curve'!M53*$M$9/100)</f>
        <v>0.39257016241096165</v>
      </c>
      <c r="N60" s="7">
        <f>EXP(-'Yield curve'!N53*$N$9/100)</f>
        <v>0.36050840777174026</v>
      </c>
      <c r="O60" s="7">
        <f>EXP(-'Yield curve'!O53*$O$9/100)</f>
        <v>0.33069459607359769</v>
      </c>
      <c r="P60" s="7">
        <f>EXP(-'Yield curve'!P53*$P$9/100)</f>
        <v>0.30300680953876541</v>
      </c>
      <c r="Q60" s="7">
        <f>EXP(-'Yield curve'!Q53*$Q$9/100)</f>
        <v>0.27714900312548185</v>
      </c>
      <c r="R60" s="7">
        <f>EXP(-'Yield curve'!R53*$R$9/100)</f>
        <v>0.25319381913734945</v>
      </c>
      <c r="S60" s="7">
        <f>EXP(-'Yield curve'!S53*$S$9/100)</f>
        <v>0.23103178050028647</v>
      </c>
      <c r="T60" s="7">
        <f>EXP(-'Yield curve'!T53*$T$9/100)</f>
        <v>0.21055676389563027</v>
      </c>
      <c r="U60" s="60">
        <f>EXP(-'Yield curve'!U53*$U$9/100)</f>
        <v>0.19166619264739129</v>
      </c>
      <c r="V60" s="60">
        <f t="shared" si="3"/>
        <v>58.140036224030155</v>
      </c>
      <c r="W60" s="60">
        <f t="shared" si="4"/>
        <v>11.887738458033079</v>
      </c>
      <c r="X60" s="60">
        <f>W60*(Bonds!AO50/100)*(1/(1+(Bonds!U50/100)))</f>
        <v>0</v>
      </c>
      <c r="Y60" s="60">
        <f>-W60*Bonds!$AS$8</f>
        <v>-1.8613530824637583</v>
      </c>
      <c r="Z60" s="60">
        <f t="shared" si="5"/>
        <v>-5.886115270360694</v>
      </c>
    </row>
    <row r="61" spans="1:26">
      <c r="A61" s="192">
        <v>43062</v>
      </c>
      <c r="B61" s="7">
        <f>EXP(-'Yield curve'!B54*$B$9/100)</f>
        <v>0.92960083002579275</v>
      </c>
      <c r="C61" s="7">
        <f>EXP(-'Yield curve'!C54*$C$9/100)</f>
        <v>0.86381210922676843</v>
      </c>
      <c r="D61" s="7">
        <f>EXP(-'Yield curve'!D54*$D$9/100)</f>
        <v>0.80187703966165591</v>
      </c>
      <c r="E61" s="7">
        <f>EXP(-'Yield curve'!E54*$E$9/100)</f>
        <v>0.74363868540933242</v>
      </c>
      <c r="F61" s="7">
        <f>EXP(-'Yield curve'!F54*$F$9/100)</f>
        <v>0.68900965155788085</v>
      </c>
      <c r="G61" s="7">
        <f>EXP(-'Yield curve'!G54*$G$9/100)</f>
        <v>0.63762815162177333</v>
      </c>
      <c r="H61" s="7">
        <f>EXP(-'Yield curve'!H54*$H$9/100)</f>
        <v>0.58948853964467818</v>
      </c>
      <c r="I61" s="7">
        <f>EXP(-'Yield curve'!I54*$I$9/100)</f>
        <v>0.54472910296865462</v>
      </c>
      <c r="J61" s="7">
        <f>EXP(-'Yield curve'!J54*$J$9/100)</f>
        <v>0.5029321543438372</v>
      </c>
      <c r="K61" s="7">
        <f>EXP(-'Yield curve'!K54*$K$9/100)</f>
        <v>0.46394002109164673</v>
      </c>
      <c r="L61" s="7">
        <f>EXP(-'Yield curve'!L54*$L$9/100)</f>
        <v>0.42700481050384675</v>
      </c>
      <c r="M61" s="7">
        <f>EXP(-'Yield curve'!M54*$M$9/100)</f>
        <v>0.39257016241096165</v>
      </c>
      <c r="N61" s="7">
        <f>EXP(-'Yield curve'!N54*$N$9/100)</f>
        <v>0.36050840777174026</v>
      </c>
      <c r="O61" s="7">
        <f>EXP(-'Yield curve'!O54*$O$9/100)</f>
        <v>0.33069459607359769</v>
      </c>
      <c r="P61" s="7">
        <f>EXP(-'Yield curve'!P54*$P$9/100)</f>
        <v>0.30300680953876541</v>
      </c>
      <c r="Q61" s="7">
        <f>EXP(-'Yield curve'!Q54*$Q$9/100)</f>
        <v>0.27714900312548185</v>
      </c>
      <c r="R61" s="7">
        <f>EXP(-'Yield curve'!R54*$R$9/100)</f>
        <v>0.25319381913734945</v>
      </c>
      <c r="S61" s="7">
        <f>EXP(-'Yield curve'!S54*$S$9/100)</f>
        <v>0.23103178050028647</v>
      </c>
      <c r="T61" s="7">
        <f>EXP(-'Yield curve'!T54*$T$9/100)</f>
        <v>0.21055676389563027</v>
      </c>
      <c r="U61" s="60">
        <f>EXP(-'Yield curve'!U54*$U$9/100)</f>
        <v>0.19166619264739129</v>
      </c>
      <c r="V61" s="60">
        <f t="shared" si="3"/>
        <v>58.142773789367411</v>
      </c>
      <c r="W61" s="60">
        <f t="shared" si="4"/>
        <v>11.887417086256711</v>
      </c>
      <c r="X61" s="60">
        <f>W61*(Bonds!AO51/100)*(1/(1+(Bonds!U51/100)))</f>
        <v>2.1960866592012668E-3</v>
      </c>
      <c r="Y61" s="60">
        <f>-W61*Bonds!$AS$8</f>
        <v>-1.8613027628551406</v>
      </c>
      <c r="Z61" s="60">
        <f t="shared" si="5"/>
        <v>-5.8859561457864942</v>
      </c>
    </row>
    <row r="62" spans="1:26">
      <c r="A62" s="192">
        <v>43061</v>
      </c>
      <c r="B62" s="7">
        <f>EXP(-'Yield curve'!B55*$B$9/100)</f>
        <v>0.92932199160463946</v>
      </c>
      <c r="C62" s="7">
        <f>EXP(-'Yield curve'!C55*$C$9/100)</f>
        <v>0.86312133588556472</v>
      </c>
      <c r="D62" s="7">
        <f>EXP(-'Yield curve'!D55*$D$9/100)</f>
        <v>0.80091536433465915</v>
      </c>
      <c r="E62" s="7">
        <f>EXP(-'Yield curve'!E55*$E$9/100)</f>
        <v>0.74259831967569934</v>
      </c>
      <c r="F62" s="7">
        <f>EXP(-'Yield curve'!F55*$F$9/100)</f>
        <v>0.68797691182897935</v>
      </c>
      <c r="G62" s="7">
        <f>EXP(-'Yield curve'!G55*$G$9/100)</f>
        <v>0.63686345674851452</v>
      </c>
      <c r="H62" s="7">
        <f>EXP(-'Yield curve'!H55*$H$9/100)</f>
        <v>0.58907604205792596</v>
      </c>
      <c r="I62" s="7">
        <f>EXP(-'Yield curve'!I55*$I$9/100)</f>
        <v>0.54443865823921711</v>
      </c>
      <c r="J62" s="7">
        <f>EXP(-'Yield curve'!J55*$J$9/100)</f>
        <v>0.50278129732721799</v>
      </c>
      <c r="K62" s="7">
        <f>EXP(-'Yield curve'!K55*$K$9/100)</f>
        <v>0.46394002109164673</v>
      </c>
      <c r="L62" s="7">
        <f>EXP(-'Yield curve'!L55*$L$9/100)</f>
        <v>0.42719273396059709</v>
      </c>
      <c r="M62" s="7">
        <f>EXP(-'Yield curve'!M55*$M$9/100)</f>
        <v>0.39294721072110766</v>
      </c>
      <c r="N62" s="7">
        <f>EXP(-'Yield curve'!N55*$N$9/100)</f>
        <v>0.3610712397826904</v>
      </c>
      <c r="O62" s="7">
        <f>EXP(-'Yield curve'!O55*$O$9/100)</f>
        <v>0.3314361822352217</v>
      </c>
      <c r="P62" s="7">
        <f>EXP(-'Yield curve'!P55*$P$9/100)</f>
        <v>0.30391719486257851</v>
      </c>
      <c r="Q62" s="7">
        <f>EXP(-'Yield curve'!Q55*$Q$9/100)</f>
        <v>0.27803730045319414</v>
      </c>
      <c r="R62" s="7">
        <f>EXP(-'Yield curve'!R55*$R$9/100)</f>
        <v>0.2540561432426901</v>
      </c>
      <c r="S62" s="7">
        <f>EXP(-'Yield curve'!S55*$S$9/100)</f>
        <v>0.23186499379414624</v>
      </c>
      <c r="T62" s="7">
        <f>EXP(-'Yield curve'!T55*$T$9/100)</f>
        <v>0.21135840174571152</v>
      </c>
      <c r="U62" s="60">
        <f>EXP(-'Yield curve'!U55*$U$9/100)</f>
        <v>0.19243439279400748</v>
      </c>
      <c r="V62" s="60">
        <f t="shared" si="3"/>
        <v>58.22483604894478</v>
      </c>
      <c r="W62" s="60">
        <f t="shared" si="4"/>
        <v>11.903053524897972</v>
      </c>
      <c r="X62" s="60">
        <f>W62*(Bonds!AO52/100)*(1/(1+(Bonds!U52/100)))</f>
        <v>-2.199381656485166E-3</v>
      </c>
      <c r="Y62" s="60">
        <f>-W62*Bonds!$AS$8</f>
        <v>-1.8637510782657138</v>
      </c>
      <c r="Z62" s="60">
        <f t="shared" si="5"/>
        <v>-5.8936983989143963</v>
      </c>
    </row>
    <row r="63" spans="1:26">
      <c r="A63" s="192">
        <v>43060</v>
      </c>
      <c r="B63" s="7">
        <f>EXP(-'Yield curve'!B56*$B$9/100)</f>
        <v>0.92932199160463946</v>
      </c>
      <c r="C63" s="7">
        <f>EXP(-'Yield curve'!C56*$C$9/100)</f>
        <v>0.86312133588556472</v>
      </c>
      <c r="D63" s="7">
        <f>EXP(-'Yield curve'!D56*$D$9/100)</f>
        <v>0.80091536433465915</v>
      </c>
      <c r="E63" s="7">
        <f>EXP(-'Yield curve'!E56*$E$9/100)</f>
        <v>0.7420044785880654</v>
      </c>
      <c r="F63" s="7">
        <f>EXP(-'Yield curve'!F56*$F$9/100)</f>
        <v>0.68660233304230112</v>
      </c>
      <c r="G63" s="7">
        <f>EXP(-'Yield curve'!G56*$G$9/100)</f>
        <v>0.63514624469477221</v>
      </c>
      <c r="H63" s="7">
        <f>EXP(-'Yield curve'!H56*$H$9/100)</f>
        <v>0.58701787979572218</v>
      </c>
      <c r="I63" s="7">
        <f>EXP(-'Yield curve'!I56*$I$9/100)</f>
        <v>0.54226525331398323</v>
      </c>
      <c r="J63" s="7">
        <f>EXP(-'Yield curve'!J56*$J$9/100)</f>
        <v>0.50052386452247266</v>
      </c>
      <c r="K63" s="7">
        <f>EXP(-'Yield curve'!K56*$K$9/100)</f>
        <v>0.46162611058310465</v>
      </c>
      <c r="L63" s="7">
        <f>EXP(-'Yield curve'!L56*$L$9/100)</f>
        <v>0.42503659835025148</v>
      </c>
      <c r="M63" s="7">
        <f>EXP(-'Yield curve'!M56*$M$9/100)</f>
        <v>0.39097173914911115</v>
      </c>
      <c r="N63" s="7">
        <f>EXP(-'Yield curve'!N56*$N$9/100)</f>
        <v>0.35929194633141759</v>
      </c>
      <c r="O63" s="7">
        <f>EXP(-'Yield curve'!O56*$O$9/100)</f>
        <v>0.32986229483151097</v>
      </c>
      <c r="P63" s="7">
        <f>EXP(-'Yield curve'!P56*$P$9/100)</f>
        <v>0.30255264003674054</v>
      </c>
      <c r="Q63" s="7">
        <f>EXP(-'Yield curve'!Q56*$Q$9/100)</f>
        <v>0.27679447934510498</v>
      </c>
      <c r="R63" s="7">
        <f>EXP(-'Yield curve'!R56*$R$9/100)</f>
        <v>0.25293569310848357</v>
      </c>
      <c r="S63" s="7">
        <f>EXP(-'Yield curve'!S56*$S$9/100)</f>
        <v>0.23086549748739432</v>
      </c>
      <c r="T63" s="7">
        <f>EXP(-'Yield curve'!T56*$T$9/100)</f>
        <v>0.21047676752562286</v>
      </c>
      <c r="U63" s="60">
        <f>EXP(-'Yield curve'!U56*$U$9/100)</f>
        <v>0.19166619264739129</v>
      </c>
      <c r="V63" s="60">
        <f t="shared" si="3"/>
        <v>58.042614085452385</v>
      </c>
      <c r="W63" s="60">
        <f t="shared" si="4"/>
        <v>11.89349172113838</v>
      </c>
      <c r="X63" s="60">
        <f>W63*(Bonds!AO53/100)*(1/(1+(Bonds!U53/100)))</f>
        <v>1.0986044449601078E-3</v>
      </c>
      <c r="Y63" s="60">
        <f>-W63*Bonds!$AS$8</f>
        <v>-1.8622539143632053</v>
      </c>
      <c r="Z63" s="60">
        <f t="shared" si="5"/>
        <v>-5.888963950951883</v>
      </c>
    </row>
    <row r="64" spans="1:26">
      <c r="A64" s="192">
        <v>43059</v>
      </c>
      <c r="B64" s="7">
        <f>EXP(-'Yield curve'!B57*$B$9/100)</f>
        <v>0.92895033714384512</v>
      </c>
      <c r="C64" s="7">
        <f>EXP(-'Yield curve'!C57*$C$9/100)</f>
        <v>0.86260361841480615</v>
      </c>
      <c r="D64" s="7">
        <f>EXP(-'Yield curve'!D57*$D$9/100)</f>
        <v>0.8001948647801912</v>
      </c>
      <c r="E64" s="7">
        <f>EXP(-'Yield curve'!E57*$E$9/100)</f>
        <v>0.74141111238332302</v>
      </c>
      <c r="F64" s="7">
        <f>EXP(-'Yield curve'!F57*$F$9/100)</f>
        <v>0.68625911768676906</v>
      </c>
      <c r="G64" s="7">
        <f>EXP(-'Yield curve'!G57*$G$9/100)</f>
        <v>0.63476527125141757</v>
      </c>
      <c r="H64" s="7">
        <f>EXP(-'Yield curve'!H57*$H$9/100)</f>
        <v>0.58660711106569374</v>
      </c>
      <c r="I64" s="7">
        <f>EXP(-'Yield curve'!I57*$I$9/100)</f>
        <v>0.54212066852526142</v>
      </c>
      <c r="J64" s="7">
        <f>EXP(-'Yield curve'!J57*$J$9/100)</f>
        <v>0.50067404420765593</v>
      </c>
      <c r="K64" s="7">
        <f>EXP(-'Yield curve'!K57*$K$9/100)</f>
        <v>0.46208796758370002</v>
      </c>
      <c r="L64" s="7">
        <f>EXP(-'Yield curve'!L57*$L$9/100)</f>
        <v>0.42550439584989203</v>
      </c>
      <c r="M64" s="7">
        <f>EXP(-'Yield curve'!M57*$M$9/100)</f>
        <v>0.39144118684837598</v>
      </c>
      <c r="N64" s="7">
        <f>EXP(-'Yield curve'!N57*$N$9/100)</f>
        <v>0.35975932959494661</v>
      </c>
      <c r="O64" s="7">
        <f>EXP(-'Yield curve'!O57*$O$9/100)</f>
        <v>0.33032442546023388</v>
      </c>
      <c r="P64" s="7">
        <f>EXP(-'Yield curve'!P57*$P$9/100)</f>
        <v>0.30300680953876541</v>
      </c>
      <c r="Q64" s="7">
        <f>EXP(-'Yield curve'!Q57*$Q$9/100)</f>
        <v>0.27723770499802469</v>
      </c>
      <c r="R64" s="7">
        <f>EXP(-'Yield curve'!R57*$R$9/100)</f>
        <v>0.25336604948604485</v>
      </c>
      <c r="S64" s="7">
        <f>EXP(-'Yield curve'!S57*$S$9/100)</f>
        <v>0.23128142960947984</v>
      </c>
      <c r="T64" s="7">
        <f>EXP(-'Yield curve'!T57*$T$9/100)</f>
        <v>0.21087705353521127</v>
      </c>
      <c r="U64" s="60">
        <f>EXP(-'Yield curve'!U57*$U$9/100)</f>
        <v>0.19204990862075413</v>
      </c>
      <c r="V64" s="60">
        <f t="shared" si="3"/>
        <v>58.08708048841298</v>
      </c>
      <c r="W64" s="60">
        <f t="shared" si="4"/>
        <v>11.901682777986071</v>
      </c>
      <c r="X64" s="60">
        <f>W64*(Bonds!AO54/100)*(1/(1+(Bonds!U54/100)))</f>
        <v>3.2983878368551922E-3</v>
      </c>
      <c r="Y64" s="60">
        <f>-W64*Bonds!$AS$8</f>
        <v>-1.8635364500587801</v>
      </c>
      <c r="Z64" s="60">
        <f t="shared" si="5"/>
        <v>-5.8930196849303673</v>
      </c>
    </row>
    <row r="65" spans="1:26">
      <c r="A65" s="192">
        <v>43056</v>
      </c>
      <c r="B65" s="7">
        <f>EXP(-'Yield curve'!B58*$B$9/100)</f>
        <v>0.92867169384128723</v>
      </c>
      <c r="C65" s="7">
        <f>EXP(-'Yield curve'!C58*$C$9/100)</f>
        <v>0.86225864596652946</v>
      </c>
      <c r="D65" s="7">
        <f>EXP(-'Yield curve'!D58*$D$9/100)</f>
        <v>0.79995484232592551</v>
      </c>
      <c r="E65" s="7">
        <f>EXP(-'Yield curve'!E58*$E$9/100)</f>
        <v>0.74126284498808004</v>
      </c>
      <c r="F65" s="7">
        <f>EXP(-'Yield curve'!F58*$F$9/100)</f>
        <v>0.68625911768676906</v>
      </c>
      <c r="G65" s="7">
        <f>EXP(-'Yield curve'!G58*$G$9/100)</f>
        <v>0.63514624469477221</v>
      </c>
      <c r="H65" s="7">
        <f>EXP(-'Yield curve'!H58*$H$9/100)</f>
        <v>0.58742893616452352</v>
      </c>
      <c r="I65" s="7">
        <f>EXP(-'Yield curve'!I58*$I$9/100)</f>
        <v>0.54298875587959339</v>
      </c>
      <c r="J65" s="7">
        <f>EXP(-'Yield curve'!J58*$J$9/100)</f>
        <v>0.50157606906605556</v>
      </c>
      <c r="K65" s="7">
        <f>EXP(-'Yield curve'!K58*$K$9/100)</f>
        <v>0.46301306831122807</v>
      </c>
      <c r="L65" s="7">
        <f>EXP(-'Yield curve'!L58*$L$9/100)</f>
        <v>0.42653536345550502</v>
      </c>
      <c r="M65" s="7">
        <f>EXP(-'Yield curve'!M58*$M$9/100)</f>
        <v>0.39257016241096165</v>
      </c>
      <c r="N65" s="7">
        <f>EXP(-'Yield curve'!N58*$N$9/100)</f>
        <v>0.36097737346349718</v>
      </c>
      <c r="O65" s="7">
        <f>EXP(-'Yield curve'!O58*$O$9/100)</f>
        <v>0.33162183847616911</v>
      </c>
      <c r="P65" s="7">
        <f>EXP(-'Yield curve'!P58*$P$9/100)</f>
        <v>0.30437341273273422</v>
      </c>
      <c r="Q65" s="7">
        <f>EXP(-'Yield curve'!Q58*$Q$9/100)</f>
        <v>0.27857164487656011</v>
      </c>
      <c r="R65" s="7">
        <f>EXP(-'Yield curve'!R58*$R$9/100)</f>
        <v>0.25466151697258982</v>
      </c>
      <c r="S65" s="7">
        <f>EXP(-'Yield curve'!S58*$S$9/100)</f>
        <v>0.23253372749056755</v>
      </c>
      <c r="T65" s="7">
        <f>EXP(-'Yield curve'!T58*$T$9/100)</f>
        <v>0.21208248495620799</v>
      </c>
      <c r="U65" s="60">
        <f>EXP(-'Yield curve'!U58*$U$9/100)</f>
        <v>0.19320567189501364</v>
      </c>
      <c r="V65" s="60">
        <f t="shared" si="3"/>
        <v>58.263340852119654</v>
      </c>
      <c r="W65" s="60">
        <f t="shared" si="4"/>
        <v>11.920549892770143</v>
      </c>
      <c r="X65" s="60">
        <f>W65*(Bonds!AO55/100)*(1/(1+(Bonds!U55/100)))</f>
        <v>0</v>
      </c>
      <c r="Y65" s="60">
        <f>-W65*Bonds!$AS$8</f>
        <v>-1.8664906168571589</v>
      </c>
      <c r="Z65" s="60">
        <f t="shared" si="5"/>
        <v>-5.9023615806012915</v>
      </c>
    </row>
    <row r="66" spans="1:26">
      <c r="A66" s="192">
        <v>43055</v>
      </c>
      <c r="B66" s="7">
        <f>EXP(-'Yield curve'!B59*$B$9/100)</f>
        <v>0.92876456565418453</v>
      </c>
      <c r="C66" s="7">
        <f>EXP(-'Yield curve'!C59*$C$9/100)</f>
        <v>0.86191381147963808</v>
      </c>
      <c r="D66" s="7">
        <f>EXP(-'Yield curve'!D59*$D$9/100)</f>
        <v>0.79923520685237059</v>
      </c>
      <c r="E66" s="7">
        <f>EXP(-'Yield curve'!E59*$E$9/100)</f>
        <v>0.74022580310379926</v>
      </c>
      <c r="F66" s="7">
        <f>EXP(-'Yield curve'!F59*$F$9/100)</f>
        <v>0.68488797105507604</v>
      </c>
      <c r="G66" s="7">
        <f>EXP(-'Yield curve'!G59*$G$9/100)</f>
        <v>0.63362372146619017</v>
      </c>
      <c r="H66" s="7">
        <f>EXP(-'Yield curve'!H59*$H$9/100)</f>
        <v>0.58578643571698952</v>
      </c>
      <c r="I66" s="7">
        <f>EXP(-'Yield curve'!I59*$I$9/100)</f>
        <v>0.5416871454228035</v>
      </c>
      <c r="J66" s="7">
        <f>EXP(-'Yield curve'!J59*$J$9/100)</f>
        <v>0.50067404420765593</v>
      </c>
      <c r="K66" s="7">
        <f>EXP(-'Yield curve'!K59*$K$9/100)</f>
        <v>0.46255028667230147</v>
      </c>
      <c r="L66" s="7">
        <f>EXP(-'Yield curve'!L59*$L$9/100)</f>
        <v>0.4261601774417223</v>
      </c>
      <c r="M66" s="7">
        <f>EXP(-'Yield curve'!M59*$M$9/100)</f>
        <v>0.39228761362379522</v>
      </c>
      <c r="N66" s="7">
        <f>EXP(-'Yield curve'!N59*$N$9/100)</f>
        <v>0.36078971402497878</v>
      </c>
      <c r="O66" s="7">
        <f>EXP(-'Yield curve'!O59*$O$9/100)</f>
        <v>0.3315289973597586</v>
      </c>
      <c r="P66" s="7">
        <f>EXP(-'Yield curve'!P59*$P$9/100)</f>
        <v>0.30437341273273422</v>
      </c>
      <c r="Q66" s="7">
        <f>EXP(-'Yield curve'!Q59*$Q$9/100)</f>
        <v>0.27857164487656011</v>
      </c>
      <c r="R66" s="7">
        <f>EXP(-'Yield curve'!R59*$R$9/100)</f>
        <v>0.25466151697258982</v>
      </c>
      <c r="S66" s="7">
        <f>EXP(-'Yield curve'!S59*$S$9/100)</f>
        <v>0.23253372749056755</v>
      </c>
      <c r="T66" s="7">
        <f>EXP(-'Yield curve'!T59*$T$9/100)</f>
        <v>0.21208248495620799</v>
      </c>
      <c r="U66" s="60">
        <f>EXP(-'Yield curve'!U59*$U$9/100)</f>
        <v>0.19320567189501364</v>
      </c>
      <c r="V66" s="60">
        <f t="shared" si="3"/>
        <v>58.22274300152111</v>
      </c>
      <c r="W66" s="60">
        <f t="shared" si="4"/>
        <v>11.92413467924575</v>
      </c>
      <c r="X66" s="60">
        <f>W66*(Bonds!AO56/100)*(1/(1+(Bonds!U56/100)))</f>
        <v>-5.5092102565355277E-3</v>
      </c>
      <c r="Y66" s="60">
        <f>-W66*Bonds!$AS$8</f>
        <v>-1.8670519139768675</v>
      </c>
      <c r="Z66" s="60">
        <f t="shared" si="5"/>
        <v>-5.9041365579436631</v>
      </c>
    </row>
    <row r="67" spans="1:26">
      <c r="A67" s="192">
        <v>43054</v>
      </c>
      <c r="B67" s="7">
        <f>EXP(-'Yield curve'!B60*$B$9/100)</f>
        <v>0.92811465795246018</v>
      </c>
      <c r="C67" s="7">
        <f>EXP(-'Yield curve'!C60*$C$9/100)</f>
        <v>0.86105232848144775</v>
      </c>
      <c r="D67" s="7">
        <f>EXP(-'Yield curve'!D60*$D$9/100)</f>
        <v>0.798276699823386</v>
      </c>
      <c r="E67" s="7">
        <f>EXP(-'Yield curve'!E60*$E$9/100)</f>
        <v>0.73948594729025685</v>
      </c>
      <c r="F67" s="7">
        <f>EXP(-'Yield curve'!F60*$F$9/100)</f>
        <v>0.68454561266627822</v>
      </c>
      <c r="G67" s="7">
        <f>EXP(-'Yield curve'!G60*$G$9/100)</f>
        <v>0.63343366285996672</v>
      </c>
      <c r="H67" s="7">
        <f>EXP(-'Yield curve'!H60*$H$9/100)</f>
        <v>0.58578643571698952</v>
      </c>
      <c r="I67" s="7">
        <f>EXP(-'Yield curve'!I60*$I$9/100)</f>
        <v>0.54139832263816667</v>
      </c>
      <c r="J67" s="7">
        <f>EXP(-'Yield curve'!J60*$J$9/100)</f>
        <v>0.5000735956957677</v>
      </c>
      <c r="K67" s="7">
        <f>EXP(-'Yield curve'!K60*$K$9/100)</f>
        <v>0.46162611058310465</v>
      </c>
      <c r="L67" s="7">
        <f>EXP(-'Yield curve'!L60*$L$9/100)</f>
        <v>0.42503659835025148</v>
      </c>
      <c r="M67" s="7">
        <f>EXP(-'Yield curve'!M60*$M$9/100)</f>
        <v>0.39097173914911115</v>
      </c>
      <c r="N67" s="7">
        <f>EXP(-'Yield curve'!N60*$N$9/100)</f>
        <v>0.35929194633141759</v>
      </c>
      <c r="O67" s="7">
        <f>EXP(-'Yield curve'!O60*$O$9/100)</f>
        <v>0.32986229483151097</v>
      </c>
      <c r="P67" s="7">
        <f>EXP(-'Yield curve'!P60*$P$9/100)</f>
        <v>0.30255264003674054</v>
      </c>
      <c r="Q67" s="7">
        <f>EXP(-'Yield curve'!Q60*$Q$9/100)</f>
        <v>0.27670591928208038</v>
      </c>
      <c r="R67" s="7">
        <f>EXP(-'Yield curve'!R60*$R$9/100)</f>
        <v>0.25276375530264916</v>
      </c>
      <c r="S67" s="7">
        <f>EXP(-'Yield curve'!S60*$S$9/100)</f>
        <v>0.23061629734240849</v>
      </c>
      <c r="T67" s="7">
        <f>EXP(-'Yield curve'!T60*$T$9/100)</f>
        <v>0.21015708585860021</v>
      </c>
      <c r="U67" s="60">
        <f>EXP(-'Yield curve'!U60*$U$9/100)</f>
        <v>0.19128324333905466</v>
      </c>
      <c r="V67" s="60">
        <f t="shared" si="3"/>
        <v>57.940463908032058</v>
      </c>
      <c r="W67" s="60">
        <f t="shared" si="4"/>
        <v>11.895300125062017</v>
      </c>
      <c r="X67" s="60">
        <f>W67*(Bonds!AO57/100)*(1/(1+(Bonds!U57/100)))</f>
        <v>-4.3946800129536501E-3</v>
      </c>
      <c r="Y67" s="60">
        <f>-W67*Bonds!$AS$8</f>
        <v>-1.8625370698371824</v>
      </c>
      <c r="Z67" s="60">
        <f t="shared" si="5"/>
        <v>-5.8898593671815949</v>
      </c>
    </row>
    <row r="68" spans="1:26">
      <c r="A68" s="192">
        <v>43053</v>
      </c>
      <c r="B68" s="7">
        <f>EXP(-'Yield curve'!B61*$B$9/100)</f>
        <v>0.92839313411918234</v>
      </c>
      <c r="C68" s="7">
        <f>EXP(-'Yield curve'!C61*$C$9/100)</f>
        <v>0.86122455616933868</v>
      </c>
      <c r="D68" s="7">
        <f>EXP(-'Yield curve'!D61*$D$9/100)</f>
        <v>0.798276699823386</v>
      </c>
      <c r="E68" s="7">
        <f>EXP(-'Yield curve'!E61*$E$9/100)</f>
        <v>0.73904238880273576</v>
      </c>
      <c r="F68" s="7">
        <f>EXP(-'Yield curve'!F61*$F$9/100)</f>
        <v>0.68351956397618041</v>
      </c>
      <c r="G68" s="7">
        <f>EXP(-'Yield curve'!G61*$G$9/100)</f>
        <v>0.63210484791199562</v>
      </c>
      <c r="H68" s="7">
        <f>EXP(-'Yield curve'!H61*$H$9/100)</f>
        <v>0.584148527838112</v>
      </c>
      <c r="I68" s="7">
        <f>EXP(-'Yield curve'!I61*$I$9/100)</f>
        <v>0.53966861701074365</v>
      </c>
      <c r="J68" s="7">
        <f>EXP(-'Yield curve'!J61*$J$9/100)</f>
        <v>0.49827656734308789</v>
      </c>
      <c r="K68" s="7">
        <f>EXP(-'Yield curve'!K61*$K$9/100)</f>
        <v>0.45978329423056524</v>
      </c>
      <c r="L68" s="7">
        <f>EXP(-'Yield curve'!L61*$L$9/100)</f>
        <v>0.42317054564402823</v>
      </c>
      <c r="M68" s="7">
        <f>EXP(-'Yield curve'!M61*$M$9/100)</f>
        <v>0.38909957159787872</v>
      </c>
      <c r="N68" s="7">
        <f>EXP(-'Yield curve'!N61*$N$9/100)</f>
        <v>0.35742847742865613</v>
      </c>
      <c r="O68" s="7">
        <f>EXP(-'Yield curve'!O61*$O$9/100)</f>
        <v>0.32802022857988972</v>
      </c>
      <c r="P68" s="7">
        <f>EXP(-'Yield curve'!P61*$P$9/100)</f>
        <v>0.30074275926846394</v>
      </c>
      <c r="Q68" s="7">
        <f>EXP(-'Yield curve'!Q61*$Q$9/100)</f>
        <v>0.2749406562657542</v>
      </c>
      <c r="R68" s="7">
        <f>EXP(-'Yield curve'!R61*$R$9/100)</f>
        <v>0.25105079244093276</v>
      </c>
      <c r="S68" s="7">
        <f>EXP(-'Yield curve'!S61*$S$9/100)</f>
        <v>0.22896182325557765</v>
      </c>
      <c r="T68" s="7">
        <f>EXP(-'Yield curve'!T61*$T$9/100)</f>
        <v>0.20856594599623102</v>
      </c>
      <c r="U68" s="60">
        <f>EXP(-'Yield curve'!U61*$U$9/100)</f>
        <v>0.18975908216588572</v>
      </c>
      <c r="V68" s="60">
        <f t="shared" si="3"/>
        <v>57.680620536063074</v>
      </c>
      <c r="W68" s="60">
        <f t="shared" si="4"/>
        <v>11.872309697383654</v>
      </c>
      <c r="X68" s="60">
        <f>W68*(Bonds!AO58/100)*(1/(1+(Bonds!U58/100)))</f>
        <v>2.1922832051305434E-3</v>
      </c>
      <c r="Y68" s="60">
        <f>-W68*Bonds!$AS$8</f>
        <v>-1.8589372847664263</v>
      </c>
      <c r="Z68" s="60">
        <f t="shared" si="5"/>
        <v>-5.8784758472709351</v>
      </c>
    </row>
    <row r="69" spans="1:26">
      <c r="A69" s="192">
        <v>43052</v>
      </c>
      <c r="B69" s="7">
        <f>EXP(-'Yield curve'!B62*$B$9/100)</f>
        <v>0.92839313411918234</v>
      </c>
      <c r="C69" s="7">
        <f>EXP(-'Yield curve'!C62*$C$9/100)</f>
        <v>0.86139681830621206</v>
      </c>
      <c r="D69" s="7">
        <f>EXP(-'Yield curve'!D62*$D$9/100)</f>
        <v>0.79851621875937706</v>
      </c>
      <c r="E69" s="7">
        <f>EXP(-'Yield curve'!E62*$E$9/100)</f>
        <v>0.73963385927041991</v>
      </c>
      <c r="F69" s="7">
        <f>EXP(-'Yield curve'!F62*$F$9/100)</f>
        <v>0.68454561266627822</v>
      </c>
      <c r="G69" s="7">
        <f>EXP(-'Yield curve'!G62*$G$9/100)</f>
        <v>0.63343366285996672</v>
      </c>
      <c r="H69" s="7">
        <f>EXP(-'Yield curve'!H62*$H$9/100)</f>
        <v>0.58578643571698952</v>
      </c>
      <c r="I69" s="7">
        <f>EXP(-'Yield curve'!I62*$I$9/100)</f>
        <v>0.541253969000137</v>
      </c>
      <c r="J69" s="7">
        <f>EXP(-'Yield curve'!J62*$J$9/100)</f>
        <v>0.49977364153359749</v>
      </c>
      <c r="K69" s="7">
        <f>EXP(-'Yield curve'!K62*$K$9/100)</f>
        <v>0.46116471520865843</v>
      </c>
      <c r="L69" s="7">
        <f>EXP(-'Yield curve'!L62*$L$9/100)</f>
        <v>0.42456931514494683</v>
      </c>
      <c r="M69" s="7">
        <f>EXP(-'Yield curve'!M62*$M$9/100)</f>
        <v>0.39050285444921828</v>
      </c>
      <c r="N69" s="7">
        <f>EXP(-'Yield curve'!N62*$N$9/100)</f>
        <v>0.35882517027136335</v>
      </c>
      <c r="O69" s="7">
        <f>EXP(-'Yield curve'!O62*$O$9/100)</f>
        <v>0.3294008107329916</v>
      </c>
      <c r="P69" s="7">
        <f>EXP(-'Yield curve'!P62*$P$9/100)</f>
        <v>0.30209915127828341</v>
      </c>
      <c r="Q69" s="7">
        <f>EXP(-'Yield curve'!Q62*$Q$9/100)</f>
        <v>0.27617515361515022</v>
      </c>
      <c r="R69" s="7">
        <f>EXP(-'Yield curve'!R62*$R$9/100)</f>
        <v>0.25216289287494498</v>
      </c>
      <c r="S69" s="7">
        <f>EXP(-'Yield curve'!S62*$S$9/100)</f>
        <v>0.22995307790047595</v>
      </c>
      <c r="T69" s="7">
        <f>EXP(-'Yield curve'!T62*$T$9/100)</f>
        <v>0.20943957626572404</v>
      </c>
      <c r="U69" s="60">
        <f>EXP(-'Yield curve'!U62*$U$9/100)</f>
        <v>0.19051963859332924</v>
      </c>
      <c r="V69" s="60">
        <f t="shared" si="3"/>
        <v>57.842146693601919</v>
      </c>
      <c r="W69" s="60">
        <f t="shared" si="4"/>
        <v>11.882488535713476</v>
      </c>
      <c r="X69" s="60">
        <f>W69*(Bonds!AO59/100)*(1/(1+(Bonds!U59/100)))</f>
        <v>6.5837040552478845E-3</v>
      </c>
      <c r="Y69" s="60">
        <f>-W69*Bonds!$AS$8</f>
        <v>-1.860531062436418</v>
      </c>
      <c r="Z69" s="60">
        <f t="shared" si="5"/>
        <v>-5.883515814792025</v>
      </c>
    </row>
    <row r="70" spans="1:26">
      <c r="A70" s="192">
        <v>43049</v>
      </c>
      <c r="B70" s="7">
        <f>EXP(-'Yield curve'!B63*$B$9/100)</f>
        <v>0.92802185112708346</v>
      </c>
      <c r="C70" s="7">
        <f>EXP(-'Yield curve'!C63*$C$9/100)</f>
        <v>0.86122455616933868</v>
      </c>
      <c r="D70" s="7">
        <f>EXP(-'Yield curve'!D63*$D$9/100)</f>
        <v>0.79875580956182834</v>
      </c>
      <c r="E70" s="7">
        <f>EXP(-'Yield curve'!E63*$E$9/100)</f>
        <v>0.74022580310379926</v>
      </c>
      <c r="F70" s="7">
        <f>EXP(-'Yield curve'!F63*$F$9/100)</f>
        <v>0.68557320158429325</v>
      </c>
      <c r="G70" s="7">
        <f>EXP(-'Yield curve'!G63*$G$9/100)</f>
        <v>0.63476527125141768</v>
      </c>
      <c r="H70" s="7">
        <f>EXP(-'Yield curve'!H63*$H$9/100)</f>
        <v>0.58742893616452352</v>
      </c>
      <c r="I70" s="7">
        <f>EXP(-'Yield curve'!I63*$I$9/100)</f>
        <v>0.54313357218914438</v>
      </c>
      <c r="J70" s="7">
        <f>EXP(-'Yield curve'!J63*$J$9/100)</f>
        <v>0.50187710500924709</v>
      </c>
      <c r="K70" s="7">
        <f>EXP(-'Yield curve'!K63*$K$9/100)</f>
        <v>0.46347631296326158</v>
      </c>
      <c r="L70" s="7">
        <f>EXP(-'Yield curve'!L63*$L$9/100)</f>
        <v>0.42700481050384675</v>
      </c>
      <c r="M70" s="7">
        <f>EXP(-'Yield curve'!M63*$M$9/100)</f>
        <v>0.39304152936946585</v>
      </c>
      <c r="N70" s="7">
        <f>EXP(-'Yield curve'!N63*$N$9/100)</f>
        <v>0.36144694920710113</v>
      </c>
      <c r="O70" s="7">
        <f>EXP(-'Yield curve'!O63*$O$9/100)</f>
        <v>0.33208643419115219</v>
      </c>
      <c r="P70" s="7">
        <f>EXP(-'Yield curve'!P63*$P$9/100)</f>
        <v>0.30483031544319683</v>
      </c>
      <c r="Q70" s="7">
        <f>EXP(-'Yield curve'!Q63*$Q$9/100)</f>
        <v>0.27883920206254248</v>
      </c>
      <c r="R70" s="7">
        <f>EXP(-'Yield curve'!R63*$R$9/100)</f>
        <v>0.25474811660946439</v>
      </c>
      <c r="S70" s="7">
        <f>EXP(-'Yield curve'!S63*$S$9/100)</f>
        <v>0.23245003041504855</v>
      </c>
      <c r="T70" s="7">
        <f>EXP(-'Yield curve'!T63*$T$9/100)</f>
        <v>0.21184084868220332</v>
      </c>
      <c r="U70" s="60">
        <f>EXP(-'Yield curve'!U63*$U$9/100)</f>
        <v>0.19281964670508861</v>
      </c>
      <c r="V70" s="60">
        <f t="shared" si="3"/>
        <v>58.216325879761051</v>
      </c>
      <c r="W70" s="60">
        <f t="shared" si="4"/>
        <v>11.917914050162432</v>
      </c>
      <c r="X70" s="60">
        <f>W70*(Bonds!AO60/100)*(1/(1+(Bonds!U60/100)))</f>
        <v>0</v>
      </c>
      <c r="Y70" s="60">
        <f>-W70*Bonds!$AS$8</f>
        <v>-1.8660779030529249</v>
      </c>
      <c r="Z70" s="60">
        <f t="shared" si="5"/>
        <v>-5.9010564649581196</v>
      </c>
    </row>
    <row r="71" spans="1:26">
      <c r="A71" s="192">
        <v>43048</v>
      </c>
      <c r="B71" s="7">
        <f>EXP(-'Yield curve'!B64*$B$9/100)</f>
        <v>0.9283002994475813</v>
      </c>
      <c r="C71" s="7">
        <f>EXP(-'Yield curve'!C64*$C$9/100)</f>
        <v>0.86191381147963808</v>
      </c>
      <c r="D71" s="7">
        <f>EXP(-'Yield curve'!D64*$D$9/100)</f>
        <v>0.79947501338360749</v>
      </c>
      <c r="E71" s="7">
        <f>EXP(-'Yield curve'!E64*$E$9/100)</f>
        <v>0.74081822068171788</v>
      </c>
      <c r="F71" s="7">
        <f>EXP(-'Yield curve'!F64*$F$9/100)</f>
        <v>0.68591607389602016</v>
      </c>
      <c r="G71" s="7">
        <f>EXP(-'Yield curve'!G64*$G$9/100)</f>
        <v>0.63495572940008693</v>
      </c>
      <c r="H71" s="7">
        <f>EXP(-'Yield curve'!H64*$H$9/100)</f>
        <v>0.58742893616452352</v>
      </c>
      <c r="I71" s="7">
        <f>EXP(-'Yield curve'!I64*$I$9/100)</f>
        <v>0.54327842712152741</v>
      </c>
      <c r="J71" s="7">
        <f>EXP(-'Yield curve'!J64*$J$9/100)</f>
        <v>0.50217832162820175</v>
      </c>
      <c r="K71" s="7">
        <f>EXP(-'Yield curve'!K64*$K$9/100)</f>
        <v>0.46394002109164673</v>
      </c>
      <c r="L71" s="7">
        <f>EXP(-'Yield curve'!L64*$L$9/100)</f>
        <v>0.42738074012186211</v>
      </c>
      <c r="M71" s="7">
        <f>EXP(-'Yield curve'!M64*$M$9/100)</f>
        <v>0.39332462117143102</v>
      </c>
      <c r="N71" s="7">
        <f>EXP(-'Yield curve'!N64*$N$9/100)</f>
        <v>0.36163495049678784</v>
      </c>
      <c r="O71" s="7">
        <f>EXP(-'Yield curve'!O64*$O$9/100)</f>
        <v>0.33217943141172906</v>
      </c>
      <c r="P71" s="7">
        <f>EXP(-'Yield curve'!P64*$P$9/100)</f>
        <v>0.30483031544319683</v>
      </c>
      <c r="Q71" s="7">
        <f>EXP(-'Yield curve'!Q64*$Q$9/100)</f>
        <v>0.27883920206254248</v>
      </c>
      <c r="R71" s="7">
        <f>EXP(-'Yield curve'!R64*$R$9/100)</f>
        <v>0.25474811660946439</v>
      </c>
      <c r="S71" s="7">
        <f>EXP(-'Yield curve'!S64*$S$9/100)</f>
        <v>0.23245003041504855</v>
      </c>
      <c r="T71" s="7">
        <f>EXP(-'Yield curve'!T64*$T$9/100)</f>
        <v>0.21184084868220332</v>
      </c>
      <c r="U71" s="60">
        <f>EXP(-'Yield curve'!U64*$U$9/100)</f>
        <v>0.19281964670508861</v>
      </c>
      <c r="V71" s="60">
        <f t="shared" si="3"/>
        <v>58.234975700164476</v>
      </c>
      <c r="W71" s="60">
        <f t="shared" si="4"/>
        <v>11.916077338662156</v>
      </c>
      <c r="X71" s="60">
        <f>W71*(Bonds!AO61/100)*(1/(1+(Bonds!U61/100)))</f>
        <v>0</v>
      </c>
      <c r="Y71" s="60">
        <f>-W71*Bonds!$AS$8</f>
        <v>-1.865790315247666</v>
      </c>
      <c r="Z71" s="60">
        <f t="shared" si="5"/>
        <v>-5.9001470324662124</v>
      </c>
    </row>
    <row r="72" spans="1:26">
      <c r="A72" s="193">
        <v>43047</v>
      </c>
      <c r="B72" s="7">
        <f>EXP(-'Yield curve'!B65*$B$9/100)</f>
        <v>0.92765071661848286</v>
      </c>
      <c r="C72" s="7">
        <f>EXP(-'Yield curve'!C65*$C$9/100)</f>
        <v>0.86122455616933868</v>
      </c>
      <c r="D72" s="7">
        <f>EXP(-'Yield curve'!D65*$D$9/100)</f>
        <v>0.79875580956182834</v>
      </c>
      <c r="E72" s="7">
        <f>EXP(-'Yield curve'!E65*$E$9/100)</f>
        <v>0.74022580310379926</v>
      </c>
      <c r="F72" s="7">
        <f>EXP(-'Yield curve'!F65*$F$9/100)</f>
        <v>0.68557320158429325</v>
      </c>
      <c r="G72" s="7">
        <f>EXP(-'Yield curve'!G65*$G$9/100)</f>
        <v>0.63476527125141768</v>
      </c>
      <c r="H72" s="7">
        <f>EXP(-'Yield curve'!H65*$H$9/100)</f>
        <v>0.58742893616452352</v>
      </c>
      <c r="I72" s="7">
        <f>EXP(-'Yield curve'!I65*$I$9/100)</f>
        <v>0.54342332068704324</v>
      </c>
      <c r="J72" s="7">
        <f>EXP(-'Yield curve'!J65*$J$9/100)</f>
        <v>0.5024797190313578</v>
      </c>
      <c r="K72" s="7">
        <f>EXP(-'Yield curve'!K65*$K$9/100)</f>
        <v>0.46440419316009157</v>
      </c>
      <c r="L72" s="7">
        <f>EXP(-'Yield curve'!L65*$L$9/100)</f>
        <v>0.42794525519680476</v>
      </c>
      <c r="M72" s="7">
        <f>EXP(-'Yield curve'!M65*$M$9/100)</f>
        <v>0.39398596190566842</v>
      </c>
      <c r="N72" s="7">
        <f>EXP(-'Yield curve'!N65*$N$9/100)</f>
        <v>0.36238793402521513</v>
      </c>
      <c r="O72" s="7">
        <f>EXP(-'Yield curve'!O65*$O$9/100)</f>
        <v>0.333017579201554</v>
      </c>
      <c r="P72" s="7">
        <f>EXP(-'Yield curve'!P65*$P$9/100)</f>
        <v>0.30574617949871175</v>
      </c>
      <c r="Q72" s="7">
        <f>EXP(-'Yield curve'!Q65*$Q$9/100)</f>
        <v>0.27955394490031005</v>
      </c>
      <c r="R72" s="7">
        <f>EXP(-'Yield curve'!R65*$R$9/100)</f>
        <v>0.25526833320786702</v>
      </c>
      <c r="S72" s="7">
        <f>EXP(-'Yield curve'!S65*$S$9/100)</f>
        <v>0.23278499957876139</v>
      </c>
      <c r="T72" s="7">
        <f>EXP(-'Yield curve'!T65*$T$9/100)</f>
        <v>0.21200190892234069</v>
      </c>
      <c r="U72" s="60">
        <f>EXP(-'Yield curve'!U65*$U$9/100)</f>
        <v>0.19281964670508861</v>
      </c>
      <c r="V72" s="60">
        <f t="shared" si="3"/>
        <v>58.247737752406856</v>
      </c>
      <c r="W72" s="60">
        <f t="shared" si="4"/>
        <v>11.918814494733732</v>
      </c>
      <c r="X72" s="60">
        <f>W72*(Bonds!AO62/100)*(1/(1+(Bonds!U62/100)))</f>
        <v>-1.1012486828729075E-3</v>
      </c>
      <c r="Y72" s="60">
        <f>-W72*Bonds!$AS$8</f>
        <v>-1.8662188924668739</v>
      </c>
      <c r="Z72" s="60">
        <f t="shared" si="5"/>
        <v>-5.9015023126321706</v>
      </c>
    </row>
    <row r="73" spans="1:26">
      <c r="A73" s="193">
        <v>43046</v>
      </c>
      <c r="B73" s="7">
        <f>EXP(-'Yield curve'!B66*$B$9/100)</f>
        <v>0.9283002994475813</v>
      </c>
      <c r="C73" s="7">
        <f>EXP(-'Yield curve'!C66*$C$9/100)</f>
        <v>0.86174144595446922</v>
      </c>
      <c r="D73" s="7">
        <f>EXP(-'Yield curve'!D66*$D$9/100)</f>
        <v>0.79947501338360749</v>
      </c>
      <c r="E73" s="7">
        <f>EXP(-'Yield curve'!E66*$E$9/100)</f>
        <v>0.74141111238332302</v>
      </c>
      <c r="F73" s="7">
        <f>EXP(-'Yield curve'!F66*$F$9/100)</f>
        <v>0.68728927879097224</v>
      </c>
      <c r="G73" s="7">
        <f>EXP(-'Yield curve'!G66*$G$9/100)</f>
        <v>0.63667242636747978</v>
      </c>
      <c r="H73" s="7">
        <f>EXP(-'Yield curve'!H66*$H$9/100)</f>
        <v>0.58948853964467818</v>
      </c>
      <c r="I73" s="7">
        <f>EXP(-'Yield curve'!I66*$I$9/100)</f>
        <v>0.54545589285819995</v>
      </c>
      <c r="J73" s="7">
        <f>EXP(-'Yield curve'!J66*$J$9/100)</f>
        <v>0.50444321626645638</v>
      </c>
      <c r="K73" s="7">
        <f>EXP(-'Yield curve'!K66*$K$9/100)</f>
        <v>0.46626553012487953</v>
      </c>
      <c r="L73" s="7">
        <f>EXP(-'Yield curve'!L66*$L$9/100)</f>
        <v>0.42945427681503084</v>
      </c>
      <c r="M73" s="7">
        <f>EXP(-'Yield curve'!M66*$M$9/100)</f>
        <v>0.39512227698424901</v>
      </c>
      <c r="N73" s="7">
        <f>EXP(-'Yield curve'!N66*$N$9/100)</f>
        <v>0.36314248538936544</v>
      </c>
      <c r="O73" s="7">
        <f>EXP(-'Yield curve'!O66*$O$9/100)</f>
        <v>0.33339076783688493</v>
      </c>
      <c r="P73" s="7">
        <f>EXP(-'Yield curve'!P66*$P$9/100)</f>
        <v>0.30574617949871175</v>
      </c>
      <c r="Q73" s="7">
        <f>EXP(-'Yield curve'!Q66*$Q$9/100)</f>
        <v>0.27946450194957734</v>
      </c>
      <c r="R73" s="7">
        <f>EXP(-'Yield curve'!R66*$R$9/100)</f>
        <v>0.25509480974594917</v>
      </c>
      <c r="S73" s="7">
        <f>EXP(-'Yield curve'!S66*$S$9/100)</f>
        <v>0.23253372749056755</v>
      </c>
      <c r="T73" s="7">
        <f>EXP(-'Yield curve'!T66*$T$9/100)</f>
        <v>0.21167991080134602</v>
      </c>
      <c r="U73" s="60">
        <f>EXP(-'Yield curve'!U66*$U$9/100)</f>
        <v>0.19243439279400748</v>
      </c>
      <c r="V73" s="60">
        <f t="shared" si="3"/>
        <v>58.2778636175101</v>
      </c>
      <c r="W73" s="60">
        <f t="shared" si="4"/>
        <v>11.907538650400991</v>
      </c>
      <c r="X73" s="60">
        <f>W73*(Bonds!AO63/100)*(1/(1+(Bonds!U63/100)))</f>
        <v>-4.4004207872877805E-3</v>
      </c>
      <c r="Y73" s="60">
        <f>-W73*Bonds!$AS$8</f>
        <v>-1.864453348273567</v>
      </c>
      <c r="Z73" s="60">
        <f t="shared" si="5"/>
        <v>-5.8959191716716361</v>
      </c>
    </row>
    <row r="74" spans="1:26">
      <c r="A74" s="193">
        <v>43042</v>
      </c>
      <c r="B74" s="7">
        <f>EXP(-'Yield curve'!B67*$B$9/100)</f>
        <v>0.92820747405898341</v>
      </c>
      <c r="C74" s="7">
        <f>EXP(-'Yield curve'!C67*$C$9/100)</f>
        <v>0.86174144595446922</v>
      </c>
      <c r="D74" s="7">
        <f>EXP(-'Yield curve'!D67*$D$9/100)</f>
        <v>0.79947501338360749</v>
      </c>
      <c r="E74" s="7">
        <f>EXP(-'Yield curve'!E67*$E$9/100)</f>
        <v>0.74141111238332302</v>
      </c>
      <c r="F74" s="7">
        <f>EXP(-'Yield curve'!F67*$F$9/100)</f>
        <v>0.68728927879097224</v>
      </c>
      <c r="G74" s="7">
        <f>EXP(-'Yield curve'!G67*$G$9/100)</f>
        <v>0.63667242636747978</v>
      </c>
      <c r="H74" s="7">
        <f>EXP(-'Yield curve'!H67*$H$9/100)</f>
        <v>0.58948853964467818</v>
      </c>
      <c r="I74" s="7">
        <f>EXP(-'Yield curve'!I67*$I$9/100)</f>
        <v>0.54516506061083536</v>
      </c>
      <c r="J74" s="7">
        <f>EXP(-'Yield curve'!J67*$J$9/100)</f>
        <v>0.50383824746081618</v>
      </c>
      <c r="K74" s="7">
        <f>EXP(-'Yield curve'!K67*$K$9/100)</f>
        <v>0.46533393097431341</v>
      </c>
      <c r="L74" s="7">
        <f>EXP(-'Yield curve'!L67*$L$9/100)</f>
        <v>0.428322012770397</v>
      </c>
      <c r="M74" s="7">
        <f>EXP(-'Yield curve'!M67*$M$9/100)</f>
        <v>0.39379689402387541</v>
      </c>
      <c r="N74" s="7">
        <f>EXP(-'Yield curve'!N67*$N$9/100)</f>
        <v>0.36163495049678784</v>
      </c>
      <c r="O74" s="7">
        <f>EXP(-'Yield curve'!O67*$O$9/100)</f>
        <v>0.33171470559173177</v>
      </c>
      <c r="P74" s="7">
        <f>EXP(-'Yield curve'!P67*$P$9/100)</f>
        <v>0.30391719486257851</v>
      </c>
      <c r="Q74" s="7">
        <f>EXP(-'Yield curve'!Q67*$Q$9/100)</f>
        <v>0.27768164037962051</v>
      </c>
      <c r="R74" s="7">
        <f>EXP(-'Yield curve'!R67*$R$9/100)</f>
        <v>0.25336604948604485</v>
      </c>
      <c r="S74" s="7">
        <f>EXP(-'Yield curve'!S67*$S$9/100)</f>
        <v>0.23086549748739432</v>
      </c>
      <c r="T74" s="7">
        <f>EXP(-'Yield curve'!T67*$T$9/100)</f>
        <v>0.21007724133739378</v>
      </c>
      <c r="U74" s="60">
        <f>EXP(-'Yield curve'!U67*$U$9/100)</f>
        <v>0.19090105916394634</v>
      </c>
      <c r="V74" s="60">
        <f t="shared" si="3"/>
        <v>58.053705017311628</v>
      </c>
      <c r="W74" s="60">
        <f t="shared" si="4"/>
        <v>11.882426038089388</v>
      </c>
      <c r="X74" s="60">
        <f>W74*(Bonds!AO64/100)*(1/(1+(Bonds!U64/100)))</f>
        <v>5.4868978749949828E-3</v>
      </c>
      <c r="Y74" s="60">
        <f>-W74*Bonds!$AS$8</f>
        <v>-1.8605212767109285</v>
      </c>
      <c r="Z74" s="60">
        <f t="shared" si="5"/>
        <v>-5.8834848696109212</v>
      </c>
    </row>
    <row r="75" spans="1:26">
      <c r="A75" s="193">
        <v>43041</v>
      </c>
      <c r="B75" s="7">
        <f>EXP(-'Yield curve'!B68*$B$9/100)</f>
        <v>0.92783626531605778</v>
      </c>
      <c r="C75" s="7">
        <f>EXP(-'Yield curve'!C68*$C$9/100)</f>
        <v>0.86156911489895827</v>
      </c>
      <c r="D75" s="7">
        <f>EXP(-'Yield curve'!D68*$D$9/100)</f>
        <v>0.79971489186759603</v>
      </c>
      <c r="E75" s="7">
        <f>EXP(-'Yield curve'!E68*$E$9/100)</f>
        <v>0.7420044785880654</v>
      </c>
      <c r="F75" s="7">
        <f>EXP(-'Yield curve'!F68*$F$9/100)</f>
        <v>0.68832098629634253</v>
      </c>
      <c r="G75" s="7">
        <f>EXP(-'Yield curve'!G68*$G$9/100)</f>
        <v>0.63801084330877178</v>
      </c>
      <c r="H75" s="7">
        <f>EXP(-'Yield curve'!H68*$H$9/100)</f>
        <v>0.5911414205090112</v>
      </c>
      <c r="I75" s="7">
        <f>EXP(-'Yield curve'!I68*$I$9/100)</f>
        <v>0.54691238302961187</v>
      </c>
      <c r="J75" s="7">
        <f>EXP(-'Yield curve'!J68*$J$9/100)</f>
        <v>0.50565533394489359</v>
      </c>
      <c r="K75" s="7">
        <f>EXP(-'Yield curve'!K68*$K$9/100)</f>
        <v>0.46719899433818785</v>
      </c>
      <c r="L75" s="7">
        <f>EXP(-'Yield curve'!L68*$L$9/100)</f>
        <v>0.43030543865527182</v>
      </c>
      <c r="M75" s="7">
        <f>EXP(-'Yield curve'!M68*$M$9/100)</f>
        <v>0.39588164051176872</v>
      </c>
      <c r="N75" s="7">
        <f>EXP(-'Yield curve'!N68*$N$9/100)</f>
        <v>0.36380400651439593</v>
      </c>
      <c r="O75" s="7">
        <f>EXP(-'Yield curve'!O68*$O$9/100)</f>
        <v>0.3339513350714825</v>
      </c>
      <c r="P75" s="7">
        <f>EXP(-'Yield curve'!P68*$P$9/100)</f>
        <v>0.30620514290445849</v>
      </c>
      <c r="Q75" s="7">
        <f>EXP(-'Yield curve'!Q68*$Q$9/100)</f>
        <v>0.27991200305811659</v>
      </c>
      <c r="R75" s="7">
        <f>EXP(-'Yield curve'!R68*$R$9/100)</f>
        <v>0.25552883974348634</v>
      </c>
      <c r="S75" s="7">
        <f>EXP(-'Yield curve'!S68*$S$9/100)</f>
        <v>0.23295266513081375</v>
      </c>
      <c r="T75" s="7">
        <f>EXP(-'Yield curve'!T68*$T$9/100)</f>
        <v>0.21208248495620799</v>
      </c>
      <c r="U75" s="60">
        <f>EXP(-'Yield curve'!U68*$U$9/100)</f>
        <v>0.19281964670508861</v>
      </c>
      <c r="V75" s="60">
        <f t="shared" si="3"/>
        <v>58.369196331903211</v>
      </c>
      <c r="W75" s="60">
        <f t="shared" si="4"/>
        <v>11.911576391976237</v>
      </c>
      <c r="X75" s="60">
        <f>W75*(Bonds!AO65/100)*(1/(1+(Bonds!U65/100)))</f>
        <v>3.3017397372198153E-3</v>
      </c>
      <c r="Y75" s="60">
        <f>-W75*Bonds!$AS$8</f>
        <v>-1.8650855679975968</v>
      </c>
      <c r="Z75" s="60">
        <f t="shared" si="5"/>
        <v>-5.8979184259812536</v>
      </c>
    </row>
    <row r="76" spans="1:26">
      <c r="A76" s="193">
        <v>43040</v>
      </c>
      <c r="B76" s="7">
        <f>EXP(-'Yield curve'!B69*$B$9/100)</f>
        <v>0.92792905358192534</v>
      </c>
      <c r="C76" s="7">
        <f>EXP(-'Yield curve'!C69*$C$9/100)</f>
        <v>0.86156911489895827</v>
      </c>
      <c r="D76" s="7">
        <f>EXP(-'Yield curve'!D69*$D$9/100)</f>
        <v>0.79971489186759603</v>
      </c>
      <c r="E76" s="7">
        <f>EXP(-'Yield curve'!E69*$E$9/100)</f>
        <v>0.74170773614907448</v>
      </c>
      <c r="F76" s="7">
        <f>EXP(-'Yield curve'!F69*$F$9/100)</f>
        <v>0.68763300935584781</v>
      </c>
      <c r="G76" s="7">
        <f>EXP(-'Yield curve'!G69*$G$9/100)</f>
        <v>0.63724568948091631</v>
      </c>
      <c r="H76" s="7">
        <f>EXP(-'Yield curve'!H69*$H$9/100)</f>
        <v>0.59031440156863668</v>
      </c>
      <c r="I76" s="7">
        <f>EXP(-'Yield curve'!I69*$I$9/100)</f>
        <v>0.54618365244725398</v>
      </c>
      <c r="J76" s="7">
        <f>EXP(-'Yield curve'!J69*$J$9/100)</f>
        <v>0.50504891147041509</v>
      </c>
      <c r="K76" s="7">
        <f>EXP(-'Yield curve'!K69*$K$9/100)</f>
        <v>0.46673202886549986</v>
      </c>
      <c r="L76" s="7">
        <f>EXP(-'Yield curve'!L69*$L$9/100)</f>
        <v>0.43011614590972153</v>
      </c>
      <c r="M76" s="7">
        <f>EXP(-'Yield curve'!M69*$M$9/100)</f>
        <v>0.39597666350779498</v>
      </c>
      <c r="N76" s="7">
        <f>EXP(-'Yield curve'!N69*$N$9/100)</f>
        <v>0.36418255949460038</v>
      </c>
      <c r="O76" s="7">
        <f>EXP(-'Yield curve'!O69*$O$9/100)</f>
        <v>0.33460652156123555</v>
      </c>
      <c r="P76" s="7">
        <f>EXP(-'Yield curve'!P69*$P$9/100)</f>
        <v>0.30712513763527222</v>
      </c>
      <c r="Q76" s="7">
        <f>EXP(-'Yield curve'!Q69*$Q$9/100)</f>
        <v>0.28089902945620437</v>
      </c>
      <c r="R76" s="7">
        <f>EXP(-'Yield curve'!R69*$R$9/100)</f>
        <v>0.25657352712270343</v>
      </c>
      <c r="S76" s="7">
        <f>EXP(-'Yield curve'!S69*$S$9/100)</f>
        <v>0.23404543869924646</v>
      </c>
      <c r="T76" s="7">
        <f>EXP(-'Yield curve'!T69*$T$9/100)</f>
        <v>0.2132137703270886</v>
      </c>
      <c r="U76" s="60">
        <f>EXP(-'Yield curve'!U69*$U$9/100)</f>
        <v>0.19398004229089191</v>
      </c>
      <c r="V76" s="60">
        <f t="shared" si="3"/>
        <v>58.497193531852723</v>
      </c>
      <c r="W76" s="60">
        <f t="shared" si="4"/>
        <v>11.931614304063601</v>
      </c>
      <c r="X76" s="60">
        <f>W76*(Bonds!AO66/100)*(1/(1+(Bonds!U66/100)))</f>
        <v>0</v>
      </c>
      <c r="Y76" s="60">
        <f>-W76*Bonds!$AS$8</f>
        <v>-1.868223055381057</v>
      </c>
      <c r="Z76" s="60">
        <f t="shared" si="5"/>
        <v>-5.9078400322430298</v>
      </c>
    </row>
    <row r="77" spans="1:26">
      <c r="A77" s="193">
        <v>43039</v>
      </c>
      <c r="B77" s="7">
        <f>EXP(-'Yield curve'!B70*$B$9/100)</f>
        <v>0.92737246314360544</v>
      </c>
      <c r="C77" s="7">
        <f>EXP(-'Yield curve'!C70*$C$9/100)</f>
        <v>0.86088013523564999</v>
      </c>
      <c r="D77" s="7">
        <f>EXP(-'Yield curve'!D70*$D$9/100)</f>
        <v>0.79899547225230294</v>
      </c>
      <c r="E77" s="7">
        <f>EXP(-'Yield curve'!E70*$E$9/100)</f>
        <v>0.74126284498808004</v>
      </c>
      <c r="F77" s="7">
        <f>EXP(-'Yield curve'!F70*$F$9/100)</f>
        <v>0.68763300935584781</v>
      </c>
      <c r="G77" s="7">
        <f>EXP(-'Yield curve'!G70*$G$9/100)</f>
        <v>0.6374368918666844</v>
      </c>
      <c r="H77" s="7">
        <f>EXP(-'Yield curve'!H70*$H$9/100)</f>
        <v>0.59072776631051527</v>
      </c>
      <c r="I77" s="7">
        <f>EXP(-'Yield curve'!I70*$I$9/100)</f>
        <v>0.54662077419459765</v>
      </c>
      <c r="J77" s="7">
        <f>EXP(-'Yield curve'!J70*$J$9/100)</f>
        <v>0.50550366009692482</v>
      </c>
      <c r="K77" s="7">
        <f>EXP(-'Yield curve'!K70*$K$9/100)</f>
        <v>0.46719899433818785</v>
      </c>
      <c r="L77" s="7">
        <f>EXP(-'Yield curve'!L70*$L$9/100)</f>
        <v>0.43049481470795653</v>
      </c>
      <c r="M77" s="7">
        <f>EXP(-'Yield curve'!M70*$M$9/100)</f>
        <v>0.39626186936730906</v>
      </c>
      <c r="N77" s="7">
        <f>EXP(-'Yield curve'!N70*$N$9/100)</f>
        <v>0.36437198367155521</v>
      </c>
      <c r="O77" s="7">
        <f>EXP(-'Yield curve'!O70*$O$9/100)</f>
        <v>0.33470022450507259</v>
      </c>
      <c r="P77" s="7">
        <f>EXP(-'Yield curve'!P70*$P$9/100)</f>
        <v>0.30712513763527222</v>
      </c>
      <c r="Q77" s="7">
        <f>EXP(-'Yield curve'!Q70*$Q$9/100)</f>
        <v>0.28089902945620437</v>
      </c>
      <c r="R77" s="7">
        <f>EXP(-'Yield curve'!R70*$R$9/100)</f>
        <v>0.25657352712270343</v>
      </c>
      <c r="S77" s="7">
        <f>EXP(-'Yield curve'!S70*$S$9/100)</f>
        <v>0.23404543869924646</v>
      </c>
      <c r="T77" s="7">
        <f>EXP(-'Yield curve'!T70*$T$9/100)</f>
        <v>0.2132137703270886</v>
      </c>
      <c r="U77" s="60">
        <f>EXP(-'Yield curve'!U70*$U$9/100)</f>
        <v>0.19398004229089191</v>
      </c>
      <c r="V77" s="60">
        <f t="shared" si="3"/>
        <v>58.499195627351973</v>
      </c>
      <c r="W77" s="60">
        <f t="shared" si="4"/>
        <v>11.932695883747712</v>
      </c>
      <c r="X77" s="60">
        <f>W77*(Bonds!AO67/100)*(1/(1+(Bonds!U67/100)))</f>
        <v>1.102836957832482E-3</v>
      </c>
      <c r="Y77" s="60">
        <f>-W77*Bonds!$AS$8</f>
        <v>-1.8683924064890125</v>
      </c>
      <c r="Z77" s="60">
        <f t="shared" si="5"/>
        <v>-5.9083755674684424</v>
      </c>
    </row>
    <row r="78" spans="1:26">
      <c r="A78" s="193">
        <v>43038</v>
      </c>
      <c r="B78" s="7">
        <f>EXP(-'Yield curve'!B71*$B$9/100)</f>
        <v>0.92792905358192534</v>
      </c>
      <c r="C78" s="7">
        <f>EXP(-'Yield curve'!C71*$C$9/100)</f>
        <v>0.86156911489895827</v>
      </c>
      <c r="D78" s="7">
        <f>EXP(-'Yield curve'!D71*$D$9/100)</f>
        <v>0.79971489186759603</v>
      </c>
      <c r="E78" s="7">
        <f>EXP(-'Yield curve'!E71*$E$9/100)</f>
        <v>0.74185609253144802</v>
      </c>
      <c r="F78" s="7">
        <f>EXP(-'Yield curve'!F71*$F$9/100)</f>
        <v>0.68797691182897935</v>
      </c>
      <c r="G78" s="7">
        <f>EXP(-'Yield curve'!G71*$G$9/100)</f>
        <v>0.6374368918666844</v>
      </c>
      <c r="H78" s="7">
        <f>EXP(-'Yield curve'!H71*$H$9/100)</f>
        <v>0.59031440156863668</v>
      </c>
      <c r="I78" s="7">
        <f>EXP(-'Yield curve'!I71*$I$9/100)</f>
        <v>0.54618365244725398</v>
      </c>
      <c r="J78" s="7">
        <f>EXP(-'Yield curve'!J71*$J$9/100)</f>
        <v>0.50504891147041509</v>
      </c>
      <c r="K78" s="7">
        <f>EXP(-'Yield curve'!K71*$K$9/100)</f>
        <v>0.46673202886549986</v>
      </c>
      <c r="L78" s="7">
        <f>EXP(-'Yield curve'!L71*$L$9/100)</f>
        <v>0.43011614590972153</v>
      </c>
      <c r="M78" s="7">
        <f>EXP(-'Yield curve'!M71*$M$9/100)</f>
        <v>0.39597666350779498</v>
      </c>
      <c r="N78" s="7">
        <f>EXP(-'Yield curve'!N71*$N$9/100)</f>
        <v>0.36418255949460038</v>
      </c>
      <c r="O78" s="7">
        <f>EXP(-'Yield curve'!O71*$O$9/100)</f>
        <v>0.33460652156123555</v>
      </c>
      <c r="P78" s="7">
        <f>EXP(-'Yield curve'!P71*$P$9/100)</f>
        <v>0.30712513763527222</v>
      </c>
      <c r="Q78" s="7">
        <f>EXP(-'Yield curve'!Q71*$Q$9/100)</f>
        <v>0.28098893152919485</v>
      </c>
      <c r="R78" s="7">
        <f>EXP(-'Yield curve'!R71*$R$9/100)</f>
        <v>0.25674805645439441</v>
      </c>
      <c r="S78" s="7">
        <f>EXP(-'Yield curve'!S71*$S$9/100)</f>
        <v>0.23429834431749311</v>
      </c>
      <c r="T78" s="7">
        <f>EXP(-'Yield curve'!T71*$T$9/100)</f>
        <v>0.213538101687375</v>
      </c>
      <c r="U78" s="60">
        <f>EXP(-'Yield curve'!U71*$U$9/100)</f>
        <v>0.1943683905943277</v>
      </c>
      <c r="V78" s="60">
        <f t="shared" si="3"/>
        <v>58.54368227390799</v>
      </c>
      <c r="W78" s="60">
        <f t="shared" si="4"/>
        <v>11.937206700078102</v>
      </c>
      <c r="X78" s="60">
        <f>W78*(Bonds!AO68/100)*(1/(1+(Bonds!U68/100)))</f>
        <v>-6.6201349663064235E-3</v>
      </c>
      <c r="Y78" s="60">
        <f>-W78*Bonds!$AS$8</f>
        <v>-1.8690986991039316</v>
      </c>
      <c r="Z78" s="60">
        <f t="shared" si="5"/>
        <v>-5.9106090608261423</v>
      </c>
    </row>
    <row r="79" spans="1:26">
      <c r="A79" s="193">
        <v>43035</v>
      </c>
      <c r="B79" s="7">
        <f>EXP(-'Yield curve'!B72*$B$9/100)</f>
        <v>0.92774348632855286</v>
      </c>
      <c r="C79" s="7">
        <f>EXP(-'Yield curve'!C72*$C$9/100)</f>
        <v>0.86105232848144775</v>
      </c>
      <c r="D79" s="7">
        <f>EXP(-'Yield curve'!D72*$D$9/100)</f>
        <v>0.79899547225230294</v>
      </c>
      <c r="E79" s="7">
        <f>EXP(-'Yield curve'!E72*$E$9/100)</f>
        <v>0.74111460724335099</v>
      </c>
      <c r="F79" s="7">
        <f>EXP(-'Yield curve'!F72*$F$9/100)</f>
        <v>0.68728927879097224</v>
      </c>
      <c r="G79" s="7">
        <f>EXP(-'Yield curve'!G72*$G$9/100)</f>
        <v>0.63686345674851452</v>
      </c>
      <c r="H79" s="7">
        <f>EXP(-'Yield curve'!H72*$H$9/100)</f>
        <v>0.58990132608082657</v>
      </c>
      <c r="I79" s="7">
        <f>EXP(-'Yield curve'!I72*$I$9/100)</f>
        <v>0.54545589285819995</v>
      </c>
      <c r="J79" s="7">
        <f>EXP(-'Yield curve'!J72*$J$9/100)</f>
        <v>0.50398942161004312</v>
      </c>
      <c r="K79" s="7">
        <f>EXP(-'Yield curve'!K72*$K$9/100)</f>
        <v>0.46533393097431341</v>
      </c>
      <c r="L79" s="7">
        <f>EXP(-'Yield curve'!L72*$L$9/100)</f>
        <v>0.42851051592366851</v>
      </c>
      <c r="M79" s="7">
        <f>EXP(-'Yield curve'!M72*$M$9/100)</f>
        <v>0.3941751205618288</v>
      </c>
      <c r="N79" s="7">
        <f>EXP(-'Yield curve'!N72*$N$9/100)</f>
        <v>0.36219954128587933</v>
      </c>
      <c r="O79" s="7">
        <f>EXP(-'Yield curve'!O72*$O$9/100)</f>
        <v>0.33245857935983919</v>
      </c>
      <c r="P79" s="7">
        <f>EXP(-'Yield curve'!P72*$P$9/100)</f>
        <v>0.30483031544319683</v>
      </c>
      <c r="Q79" s="7">
        <f>EXP(-'Yield curve'!Q72*$Q$9/100)</f>
        <v>0.27866080206731031</v>
      </c>
      <c r="R79" s="7">
        <f>EXP(-'Yield curve'!R72*$R$9/100)</f>
        <v>0.25440189465516894</v>
      </c>
      <c r="S79" s="7">
        <f>EXP(-'Yield curve'!S72*$S$9/100)</f>
        <v>0.23194848021856695</v>
      </c>
      <c r="T79" s="7">
        <f>EXP(-'Yield curve'!T72*$T$9/100)</f>
        <v>0.21119783038523057</v>
      </c>
      <c r="U79" s="60">
        <f>EXP(-'Yield curve'!U72*$U$9/100)</f>
        <v>0.19204990862075413</v>
      </c>
      <c r="V79" s="60">
        <f t="shared" si="3"/>
        <v>58.197679621635295</v>
      </c>
      <c r="W79" s="60">
        <f t="shared" si="4"/>
        <v>11.902020611579276</v>
      </c>
      <c r="X79" s="60">
        <f>W79*(Bonds!AO69/100)*(1/(1+(Bonds!U69/100)))</f>
        <v>4.3979752837243497E-3</v>
      </c>
      <c r="Y79" s="60">
        <f>-W79*Bonds!$AS$8</f>
        <v>-1.8635893472185125</v>
      </c>
      <c r="Z79" s="60">
        <f t="shared" si="5"/>
        <v>-5.8931869604368758</v>
      </c>
    </row>
    <row r="80" spans="1:26">
      <c r="A80" s="193">
        <v>43034</v>
      </c>
      <c r="B80" s="7">
        <f>EXP(-'Yield curve'!B73*$B$9/100)</f>
        <v>0.92802185112708346</v>
      </c>
      <c r="C80" s="7">
        <f>EXP(-'Yield curve'!C73*$C$9/100)</f>
        <v>0.86225864596652946</v>
      </c>
      <c r="D80" s="7">
        <f>EXP(-'Yield curve'!D73*$D$9/100)</f>
        <v>0.8006751257629463</v>
      </c>
      <c r="E80" s="7">
        <f>EXP(-'Yield curve'!E73*$E$9/100)</f>
        <v>0.74274685419259101</v>
      </c>
      <c r="F80" s="7">
        <f>EXP(-'Yield curve'!F73*$F$9/100)</f>
        <v>0.68866523284395575</v>
      </c>
      <c r="G80" s="7">
        <f>EXP(-'Yield curve'!G73*$G$9/100)</f>
        <v>0.63820227527512363</v>
      </c>
      <c r="H80" s="7">
        <f>EXP(-'Yield curve'!H73*$H$9/100)</f>
        <v>0.5911414205090112</v>
      </c>
      <c r="I80" s="7">
        <f>EXP(-'Yield curve'!I73*$I$9/100)</f>
        <v>0.54662077419459765</v>
      </c>
      <c r="J80" s="7">
        <f>EXP(-'Yield curve'!J73*$J$9/100)</f>
        <v>0.50504891147041509</v>
      </c>
      <c r="K80" s="7">
        <f>EXP(-'Yield curve'!K73*$K$9/100)</f>
        <v>0.46626553012487953</v>
      </c>
      <c r="L80" s="7">
        <f>EXP(-'Yield curve'!L73*$L$9/100)</f>
        <v>0.42954876714948581</v>
      </c>
      <c r="M80" s="7">
        <f>EXP(-'Yield curve'!M73*$M$9/100)</f>
        <v>0.39531198120257161</v>
      </c>
      <c r="N80" s="7">
        <f>EXP(-'Yield curve'!N73*$N$9/100)</f>
        <v>0.36342584702464048</v>
      </c>
      <c r="O80" s="7">
        <f>EXP(-'Yield curve'!O73*$O$9/100)</f>
        <v>0.33376437467763864</v>
      </c>
      <c r="P80" s="7">
        <f>EXP(-'Yield curve'!P73*$P$9/100)</f>
        <v>0.30620514290445849</v>
      </c>
      <c r="Q80" s="7">
        <f>EXP(-'Yield curve'!Q73*$Q$9/100)</f>
        <v>0.28009120407828353</v>
      </c>
      <c r="R80" s="7">
        <f>EXP(-'Yield curve'!R73*$R$9/100)</f>
        <v>0.25587659538577345</v>
      </c>
      <c r="S80" s="7">
        <f>EXP(-'Yield curve'!S73*$S$9/100)</f>
        <v>0.23345638671095587</v>
      </c>
      <c r="T80" s="7">
        <f>EXP(-'Yield curve'!T73*$T$9/100)</f>
        <v>0.21272819669503379</v>
      </c>
      <c r="U80" s="60">
        <f>EXP(-'Yield curve'!U73*$U$9/100)</f>
        <v>0.1935924699078839</v>
      </c>
      <c r="V80" s="60">
        <f t="shared" si="3"/>
        <v>58.453837339603822</v>
      </c>
      <c r="W80" s="60">
        <f t="shared" si="4"/>
        <v>11.921868084230418</v>
      </c>
      <c r="X80" s="60">
        <f>W80*(Bonds!AO70/100)*(1/(1+(Bonds!U70/100)))</f>
        <v>-1.1017344131069367E-3</v>
      </c>
      <c r="Y80" s="60">
        <f>-W80*Bonds!$AS$8</f>
        <v>-1.8666970160597087</v>
      </c>
      <c r="Z80" s="60">
        <f t="shared" si="5"/>
        <v>-5.9030142721885914</v>
      </c>
    </row>
    <row r="81" spans="1:26">
      <c r="A81" s="193">
        <v>43033</v>
      </c>
      <c r="B81" s="7">
        <f>EXP(-'Yield curve'!B74*$B$9/100)</f>
        <v>0.92811465795246018</v>
      </c>
      <c r="C81" s="7">
        <f>EXP(-'Yield curve'!C74*$C$9/100)</f>
        <v>0.86225864596652946</v>
      </c>
      <c r="D81" s="7">
        <f>EXP(-'Yield curve'!D74*$D$9/100)</f>
        <v>0.80091536433465915</v>
      </c>
      <c r="E81" s="7">
        <f>EXP(-'Yield curve'!E74*$E$9/100)</f>
        <v>0.74304401236193984</v>
      </c>
      <c r="F81" s="7">
        <f>EXP(-'Yield curve'!F74*$F$9/100)</f>
        <v>0.68900965155788085</v>
      </c>
      <c r="G81" s="7">
        <f>EXP(-'Yield curve'!G74*$G$9/100)</f>
        <v>0.6385853115396769</v>
      </c>
      <c r="H81" s="7">
        <f>EXP(-'Yield curve'!H74*$H$9/100)</f>
        <v>0.59155536436681511</v>
      </c>
      <c r="I81" s="7">
        <f>EXP(-'Yield curve'!I74*$I$9/100)</f>
        <v>0.54720414743081869</v>
      </c>
      <c r="J81" s="7">
        <f>EXP(-'Yield curve'!J74*$J$9/100)</f>
        <v>0.50580705330184261</v>
      </c>
      <c r="K81" s="7">
        <f>EXP(-'Yield curve'!K74*$K$9/100)</f>
        <v>0.46719899433818785</v>
      </c>
      <c r="L81" s="7">
        <f>EXP(-'Yield curve'!L74*$L$9/100)</f>
        <v>0.43040011626593133</v>
      </c>
      <c r="M81" s="7">
        <f>EXP(-'Yield curve'!M74*$M$9/100)</f>
        <v>0.39607170931207714</v>
      </c>
      <c r="N81" s="7">
        <f>EXP(-'Yield curve'!N74*$N$9/100)</f>
        <v>0.36408788433743555</v>
      </c>
      <c r="O81" s="7">
        <f>EXP(-'Yield curve'!O74*$O$9/100)</f>
        <v>0.33432557009925812</v>
      </c>
      <c r="P81" s="7">
        <f>EXP(-'Yield curve'!P74*$P$9/100)</f>
        <v>0.30666479527190599</v>
      </c>
      <c r="Q81" s="7">
        <f>EXP(-'Yield curve'!Q74*$Q$9/100)</f>
        <v>0.28036022074153649</v>
      </c>
      <c r="R81" s="7">
        <f>EXP(-'Yield curve'!R74*$R$9/100)</f>
        <v>0.25596360821954817</v>
      </c>
      <c r="S81" s="7">
        <f>EXP(-'Yield curve'!S74*$S$9/100)</f>
        <v>0.23337235753789862</v>
      </c>
      <c r="T81" s="7">
        <f>EXP(-'Yield curve'!T74*$T$9/100)</f>
        <v>0.2124858247290709</v>
      </c>
      <c r="U81" s="60">
        <f>EXP(-'Yield curve'!U74*$U$9/100)</f>
        <v>0.19320567189501364</v>
      </c>
      <c r="V81" s="60">
        <f t="shared" si="3"/>
        <v>58.443091035743322</v>
      </c>
      <c r="W81" s="60">
        <f t="shared" si="4"/>
        <v>11.915170593976219</v>
      </c>
      <c r="X81" s="60">
        <f>W81*(Bonds!AO71/100)*(1/(1+(Bonds!U71/100)))</f>
        <v>-1.1010137307314696E-3</v>
      </c>
      <c r="Y81" s="60">
        <f>-W81*Bonds!$AS$8</f>
        <v>-1.8656483393771393</v>
      </c>
      <c r="Z81" s="60">
        <f t="shared" si="5"/>
        <v>-5.8996980653425624</v>
      </c>
    </row>
    <row r="82" spans="1:26">
      <c r="A82" s="193">
        <v>43032</v>
      </c>
      <c r="B82" s="7">
        <f>EXP(-'Yield curve'!B75*$B$9/100)</f>
        <v>0.92802185112708346</v>
      </c>
      <c r="C82" s="7">
        <f>EXP(-'Yield curve'!C75*$C$9/100)</f>
        <v>0.86208621148135944</v>
      </c>
      <c r="D82" s="7">
        <f>EXP(-'Yield curve'!D75*$D$9/100)</f>
        <v>0.8006751257629463</v>
      </c>
      <c r="E82" s="7">
        <f>EXP(-'Yield curve'!E75*$E$9/100)</f>
        <v>0.74334128941833222</v>
      </c>
      <c r="F82" s="7">
        <f>EXP(-'Yield curve'!F75*$F$9/100)</f>
        <v>0.69004394155878901</v>
      </c>
      <c r="G82" s="7">
        <f>EXP(-'Yield curve'!G75*$G$9/100)</f>
        <v>0.6395439082748009</v>
      </c>
      <c r="H82" s="7">
        <f>EXP(-'Yield curve'!H75*$H$9/100)</f>
        <v>0.59238412187181844</v>
      </c>
      <c r="I82" s="7">
        <f>EXP(-'Yield curve'!I75*$I$9/100)</f>
        <v>0.54778814326381775</v>
      </c>
      <c r="J82" s="7">
        <f>EXP(-'Yield curve'!J75*$J$9/100)</f>
        <v>0.50611062859730516</v>
      </c>
      <c r="K82" s="7">
        <f>EXP(-'Yield curve'!K75*$K$9/100)</f>
        <v>0.46719899433818785</v>
      </c>
      <c r="L82" s="7">
        <f>EXP(-'Yield curve'!L75*$L$9/100)</f>
        <v>0.43021078187139572</v>
      </c>
      <c r="M82" s="7">
        <f>EXP(-'Yield curve'!M75*$M$9/100)</f>
        <v>0.39569166292259206</v>
      </c>
      <c r="N82" s="7">
        <f>EXP(-'Yield curve'!N75*$N$9/100)</f>
        <v>0.36352035002972505</v>
      </c>
      <c r="O82" s="7">
        <f>EXP(-'Yield curve'!O75*$O$9/100)</f>
        <v>0.33357751895230536</v>
      </c>
      <c r="P82" s="7">
        <f>EXP(-'Yield curve'!P75*$P$9/100)</f>
        <v>0.30574617949871175</v>
      </c>
      <c r="Q82" s="7">
        <f>EXP(-'Yield curve'!Q75*$Q$9/100)</f>
        <v>0.27955394490031005</v>
      </c>
      <c r="R82" s="7">
        <f>EXP(-'Yield curve'!R75*$R$9/100)</f>
        <v>0.25526833320786702</v>
      </c>
      <c r="S82" s="7">
        <f>EXP(-'Yield curve'!S75*$S$9/100)</f>
        <v>0.23278499957876139</v>
      </c>
      <c r="T82" s="7">
        <f>EXP(-'Yield curve'!T75*$T$9/100)</f>
        <v>0.21200190892234069</v>
      </c>
      <c r="U82" s="60">
        <f>EXP(-'Yield curve'!U75*$U$9/100)</f>
        <v>0.19281964670508861</v>
      </c>
      <c r="V82" s="60">
        <f t="shared" si="3"/>
        <v>58.395442839643017</v>
      </c>
      <c r="W82" s="60">
        <f t="shared" si="4"/>
        <v>11.907128879162451</v>
      </c>
      <c r="X82" s="60">
        <f>W82*(Bonds!AO72/100)*(1/(1+(Bonds!U72/100)))</f>
        <v>1.1001689807966552E-3</v>
      </c>
      <c r="Y82" s="60">
        <f>-W82*Bonds!$AS$8</f>
        <v>-1.8643891872928513</v>
      </c>
      <c r="Z82" s="60">
        <f t="shared" si="5"/>
        <v>-5.8957162768356648</v>
      </c>
    </row>
    <row r="83" spans="1:26">
      <c r="A83" s="193">
        <v>43031</v>
      </c>
      <c r="B83" s="7">
        <f>EXP(-'Yield curve'!B76*$B$9/100)</f>
        <v>0.92848597807471467</v>
      </c>
      <c r="C83" s="7">
        <f>EXP(-'Yield curve'!C76*$C$9/100)</f>
        <v>0.86277615639171168</v>
      </c>
      <c r="D83" s="7">
        <f>EXP(-'Yield curve'!D76*$D$9/100)</f>
        <v>0.80139605774686284</v>
      </c>
      <c r="E83" s="7">
        <f>EXP(-'Yield curve'!E76*$E$9/100)</f>
        <v>0.74408500250231646</v>
      </c>
      <c r="F83" s="7">
        <f>EXP(-'Yield curve'!F76*$F$9/100)</f>
        <v>0.69073433063735468</v>
      </c>
      <c r="G83" s="7">
        <f>EXP(-'Yield curve'!G76*$G$9/100)</f>
        <v>0.64031182162058853</v>
      </c>
      <c r="H83" s="7">
        <f>EXP(-'Yield curve'!H76*$H$9/100)</f>
        <v>0.59321404044989023</v>
      </c>
      <c r="I83" s="7">
        <f>EXP(-'Yield curve'!I76*$I$9/100)</f>
        <v>0.54866530583596962</v>
      </c>
      <c r="J83" s="7">
        <f>EXP(-'Yield curve'!J76*$J$9/100)</f>
        <v>0.50702244812015962</v>
      </c>
      <c r="K83" s="7">
        <f>EXP(-'Yield curve'!K76*$K$9/100)</f>
        <v>0.46813432734809651</v>
      </c>
      <c r="L83" s="7">
        <f>EXP(-'Yield curve'!L76*$L$9/100)</f>
        <v>0.43115828746550577</v>
      </c>
      <c r="M83" s="7">
        <f>EXP(-'Yield curve'!M76*$M$9/100)</f>
        <v>0.39664246341781639</v>
      </c>
      <c r="N83" s="7">
        <f>EXP(-'Yield curve'!N76*$N$9/100)</f>
        <v>0.36446673270415031</v>
      </c>
      <c r="O83" s="7">
        <f>EXP(-'Yield curve'!O76*$O$9/100)</f>
        <v>0.33451284485054988</v>
      </c>
      <c r="P83" s="7">
        <f>EXP(-'Yield curve'!P76*$P$9/100)</f>
        <v>0.30666479527190599</v>
      </c>
      <c r="Q83" s="7">
        <f>EXP(-'Yield curve'!Q76*$Q$9/100)</f>
        <v>0.28036022074153649</v>
      </c>
      <c r="R83" s="7">
        <f>EXP(-'Yield curve'!R76*$R$9/100)</f>
        <v>0.25596360821954817</v>
      </c>
      <c r="S83" s="7">
        <f>EXP(-'Yield curve'!S76*$S$9/100)</f>
        <v>0.23337235753789862</v>
      </c>
      <c r="T83" s="7">
        <f>EXP(-'Yield curve'!T76*$T$9/100)</f>
        <v>0.2124858247290709</v>
      </c>
      <c r="U83" s="60">
        <f>EXP(-'Yield curve'!U76*$U$9/100)</f>
        <v>0.19320567189501364</v>
      </c>
      <c r="V83" s="60">
        <f t="shared" si="3"/>
        <v>58.495200291744013</v>
      </c>
      <c r="W83" s="60">
        <f t="shared" si="4"/>
        <v>11.910869376803539</v>
      </c>
      <c r="X83" s="60">
        <f>W83*(Bonds!AO73/100)*(1/(1+(Bonds!U73/100)))</f>
        <v>-3.3018488385150491E-3</v>
      </c>
      <c r="Y83" s="60">
        <f>-W83*Bonds!$AS$8</f>
        <v>-1.8649748652869262</v>
      </c>
      <c r="Z83" s="60">
        <f t="shared" si="5"/>
        <v>-5.8975683532723799</v>
      </c>
    </row>
    <row r="84" spans="1:26">
      <c r="A84" s="193">
        <v>43028</v>
      </c>
      <c r="B84" s="7">
        <f>EXP(-'Yield curve'!B77*$B$9/100)</f>
        <v>0.9283002994475813</v>
      </c>
      <c r="C84" s="7">
        <f>EXP(-'Yield curve'!C77*$C$9/100)</f>
        <v>0.86260361841480615</v>
      </c>
      <c r="D84" s="7">
        <f>EXP(-'Yield curve'!D77*$D$9/100)</f>
        <v>0.80163651263061608</v>
      </c>
      <c r="E84" s="7">
        <f>EXP(-'Yield curve'!E77*$E$9/100)</f>
        <v>0.74408500250231646</v>
      </c>
      <c r="F84" s="7">
        <f>EXP(-'Yield curve'!F77*$F$9/100)</f>
        <v>0.69038904979943883</v>
      </c>
      <c r="G84" s="7">
        <f>EXP(-'Yield curve'!G77*$G$9/100)</f>
        <v>0.63992774976069622</v>
      </c>
      <c r="H84" s="7">
        <f>EXP(-'Yield curve'!H77*$H$9/100)</f>
        <v>0.59279893592510902</v>
      </c>
      <c r="I84" s="7">
        <f>EXP(-'Yield curve'!I77*$I$9/100)</f>
        <v>0.54822654911738855</v>
      </c>
      <c r="J84" s="7">
        <f>EXP(-'Yield curve'!J77*$J$9/100)</f>
        <v>0.50656633319935351</v>
      </c>
      <c r="K84" s="7">
        <f>EXP(-'Yield curve'!K77*$K$9/100)</f>
        <v>0.46766642700990924</v>
      </c>
      <c r="L84" s="7">
        <f>EXP(-'Yield curve'!L77*$L$9/100)</f>
        <v>0.43068427410443866</v>
      </c>
      <c r="M84" s="7">
        <f>EXP(-'Yield curve'!M77*$M$9/100)</f>
        <v>0.39616677793008992</v>
      </c>
      <c r="N84" s="7">
        <f>EXP(-'Yield curve'!N77*$N$9/100)</f>
        <v>0.36399323379261178</v>
      </c>
      <c r="O84" s="7">
        <f>EXP(-'Yield curve'!O77*$O$9/100)</f>
        <v>0.33404485453741678</v>
      </c>
      <c r="P84" s="7">
        <f>EXP(-'Yield curve'!P77*$P$9/100)</f>
        <v>0.30620514290445849</v>
      </c>
      <c r="Q84" s="7">
        <f>EXP(-'Yield curve'!Q77*$Q$9/100)</f>
        <v>0.27973291668991007</v>
      </c>
      <c r="R84" s="7">
        <f>EXP(-'Yield curve'!R77*$R$9/100)</f>
        <v>0.25518155672741405</v>
      </c>
      <c r="S84" s="7">
        <f>EXP(-'Yield curve'!S77*$S$9/100)</f>
        <v>0.23245003041504855</v>
      </c>
      <c r="T84" s="7">
        <f>EXP(-'Yield curve'!T77*$T$9/100)</f>
        <v>0.21143873320038459</v>
      </c>
      <c r="U84" s="60">
        <f>EXP(-'Yield curve'!U77*$U$9/100)</f>
        <v>0.19204990862075413</v>
      </c>
      <c r="V84" s="60">
        <f t="shared" si="3"/>
        <v>58.341582488994398</v>
      </c>
      <c r="W84" s="60">
        <f t="shared" si="4"/>
        <v>11.893526039815679</v>
      </c>
      <c r="X84" s="60">
        <f>W84*(Bonds!AO74/100)*(1/(1+(Bonds!U74/100)))</f>
        <v>4.3948364119410352E-3</v>
      </c>
      <c r="Y84" s="60">
        <f>-W84*Bonds!$AS$8</f>
        <v>-1.8622592878979614</v>
      </c>
      <c r="Z84" s="60">
        <f t="shared" si="5"/>
        <v>-5.8889809435607976</v>
      </c>
    </row>
    <row r="85" spans="1:26">
      <c r="A85" s="193">
        <v>43027</v>
      </c>
      <c r="B85" s="7">
        <f>EXP(-'Yield curve'!B78*$B$9/100)</f>
        <v>0.92839313411918234</v>
      </c>
      <c r="C85" s="7">
        <f>EXP(-'Yield curve'!C78*$C$9/100)</f>
        <v>0.86277615639171168</v>
      </c>
      <c r="D85" s="7">
        <f>EXP(-'Yield curve'!D78*$D$9/100)</f>
        <v>0.80187703966165591</v>
      </c>
      <c r="E85" s="7">
        <f>EXP(-'Yield curve'!E78*$E$9/100)</f>
        <v>0.744680508675027</v>
      </c>
      <c r="F85" s="7">
        <f>EXP(-'Yield curve'!F78*$F$9/100)</f>
        <v>0.69142541045030848</v>
      </c>
      <c r="G85" s="7">
        <f>EXP(-'Yield curve'!G78*$G$9/100)</f>
        <v>0.6408883616641502</v>
      </c>
      <c r="H85" s="7">
        <f>EXP(-'Yield curve'!H78*$H$9/100)</f>
        <v>0.59362943564956305</v>
      </c>
      <c r="I85" s="7">
        <f>EXP(-'Yield curve'!I78*$I$9/100)</f>
        <v>0.54925086106946641</v>
      </c>
      <c r="J85" s="7">
        <f>EXP(-'Yield curve'!J78*$J$9/100)</f>
        <v>0.50778355247790108</v>
      </c>
      <c r="K85" s="7">
        <f>EXP(-'Yield curve'!K78*$K$9/100)</f>
        <v>0.46907153289593873</v>
      </c>
      <c r="L85" s="7">
        <f>EXP(-'Yield curve'!L78*$L$9/100)</f>
        <v>0.43210787986656879</v>
      </c>
      <c r="M85" s="7">
        <f>EXP(-'Yield curve'!M78*$M$9/100)</f>
        <v>0.39759554857472656</v>
      </c>
      <c r="N85" s="7">
        <f>EXP(-'Yield curve'!N78*$N$9/100)</f>
        <v>0.3654155791750765</v>
      </c>
      <c r="O85" s="7">
        <f>EXP(-'Yield curve'!O78*$O$9/100)</f>
        <v>0.33545079333121142</v>
      </c>
      <c r="P85" s="7">
        <f>EXP(-'Yield curve'!P78*$P$9/100)</f>
        <v>0.30758617103032759</v>
      </c>
      <c r="Q85" s="7">
        <f>EXP(-'Yield curve'!Q78*$Q$9/100)</f>
        <v>0.28116882200418525</v>
      </c>
      <c r="R85" s="7">
        <f>EXP(-'Yield curve'!R78*$R$9/100)</f>
        <v>0.25666077695355588</v>
      </c>
      <c r="S85" s="7">
        <f>EXP(-'Yield curve'!S78*$S$9/100)</f>
        <v>0.2339611975056394</v>
      </c>
      <c r="T85" s="7">
        <f>EXP(-'Yield curve'!T78*$T$9/100)</f>
        <v>0.21297084512259101</v>
      </c>
      <c r="U85" s="60">
        <f>EXP(-'Yield curve'!U78*$U$9/100)</f>
        <v>0.1935924699078839</v>
      </c>
      <c r="V85" s="60">
        <f t="shared" si="3"/>
        <v>58.584391296895078</v>
      </c>
      <c r="W85" s="60">
        <f t="shared" si="4"/>
        <v>11.916043709686305</v>
      </c>
      <c r="X85" s="60">
        <f>W85*(Bonds!AO75/100)*(1/(1+(Bonds!U75/100)))</f>
        <v>-5.5059808287986562E-3</v>
      </c>
      <c r="Y85" s="60">
        <f>-W85*Bonds!$AS$8</f>
        <v>-1.8657850497046797</v>
      </c>
      <c r="Z85" s="60">
        <f t="shared" si="5"/>
        <v>-5.9001303813572585</v>
      </c>
    </row>
    <row r="86" spans="1:26">
      <c r="A86" s="193">
        <v>43026</v>
      </c>
      <c r="B86" s="7">
        <f>EXP(-'Yield curve'!B79*$B$9/100)</f>
        <v>0.92820747405898341</v>
      </c>
      <c r="C86" s="7">
        <f>EXP(-'Yield curve'!C79*$C$9/100)</f>
        <v>0.86277615639171168</v>
      </c>
      <c r="D86" s="7">
        <f>EXP(-'Yield curve'!D79*$D$9/100)</f>
        <v>0.80187703966165591</v>
      </c>
      <c r="E86" s="7">
        <f>EXP(-'Yield curve'!E79*$E$9/100)</f>
        <v>0.74453158746590942</v>
      </c>
      <c r="F86" s="7">
        <f>EXP(-'Yield curve'!F79*$F$9/100)</f>
        <v>0.69107978415885685</v>
      </c>
      <c r="G86" s="7">
        <f>EXP(-'Yield curve'!G79*$G$9/100)</f>
        <v>0.64069612399274345</v>
      </c>
      <c r="H86" s="7">
        <f>EXP(-'Yield curve'!H79*$H$9/100)</f>
        <v>0.59362943564956305</v>
      </c>
      <c r="I86" s="7">
        <f>EXP(-'Yield curve'!I79*$I$9/100)</f>
        <v>0.54925086106946641</v>
      </c>
      <c r="J86" s="7">
        <f>EXP(-'Yield curve'!J79*$J$9/100)</f>
        <v>0.50778355247790108</v>
      </c>
      <c r="K86" s="7">
        <f>EXP(-'Yield curve'!K79*$K$9/100)</f>
        <v>0.46907153289593873</v>
      </c>
      <c r="L86" s="7">
        <f>EXP(-'Yield curve'!L79*$L$9/100)</f>
        <v>0.43191779422133614</v>
      </c>
      <c r="M86" s="7">
        <f>EXP(-'Yield curve'!M79*$M$9/100)</f>
        <v>0.39721404000150984</v>
      </c>
      <c r="N86" s="7">
        <f>EXP(-'Yield curve'!N79*$N$9/100)</f>
        <v>0.36484597527811863</v>
      </c>
      <c r="O86" s="7">
        <f>EXP(-'Yield curve'!O79*$O$9/100)</f>
        <v>0.33470022450507264</v>
      </c>
      <c r="P86" s="7">
        <f>EXP(-'Yield curve'!P79*$P$9/100)</f>
        <v>0.30666479527190599</v>
      </c>
      <c r="Q86" s="7">
        <f>EXP(-'Yield curve'!Q79*$Q$9/100)</f>
        <v>0.2800015892321186</v>
      </c>
      <c r="R86" s="7">
        <f>EXP(-'Yield curve'!R79*$R$9/100)</f>
        <v>0.25526833320786702</v>
      </c>
      <c r="S86" s="7">
        <f>EXP(-'Yield curve'!S79*$S$9/100)</f>
        <v>0.23236636346505371</v>
      </c>
      <c r="T86" s="7">
        <f>EXP(-'Yield curve'!T79*$T$9/100)</f>
        <v>0.21119783038523057</v>
      </c>
      <c r="U86" s="60">
        <f>EXP(-'Yield curve'!U79*$U$9/100)</f>
        <v>0.19166619264739129</v>
      </c>
      <c r="V86" s="60">
        <f t="shared" si="3"/>
        <v>58.34560600889246</v>
      </c>
      <c r="W86" s="60">
        <f t="shared" si="4"/>
        <v>11.886075581368045</v>
      </c>
      <c r="X86" s="60">
        <f>W86*(Bonds!AO76/100)*(1/(1+(Bonds!U76/100)))</f>
        <v>-2.1958388289982987E-3</v>
      </c>
      <c r="Y86" s="60">
        <f>-W86*Bonds!$AS$8</f>
        <v>-1.8610927132928565</v>
      </c>
      <c r="Z86" s="60">
        <f t="shared" si="5"/>
        <v>-5.8852919107481547</v>
      </c>
    </row>
    <row r="87" spans="1:26">
      <c r="A87" s="193">
        <v>43025</v>
      </c>
      <c r="B87" s="7">
        <f>EXP(-'Yield curve'!B80*$B$9/100)</f>
        <v>0.92802185112708346</v>
      </c>
      <c r="C87" s="7">
        <f>EXP(-'Yield curve'!C80*$C$9/100)</f>
        <v>0.86243111494204538</v>
      </c>
      <c r="D87" s="7">
        <f>EXP(-'Yield curve'!D80*$D$9/100)</f>
        <v>0.8011556749887554</v>
      </c>
      <c r="E87" s="7">
        <f>EXP(-'Yield curve'!E80*$E$9/100)</f>
        <v>0.74348997254403282</v>
      </c>
      <c r="F87" s="7">
        <f>EXP(-'Yield curve'!F80*$F$9/100)</f>
        <v>0.68969900582912824</v>
      </c>
      <c r="G87" s="7">
        <f>EXP(-'Yield curve'!G80*$G$9/100)</f>
        <v>0.63935207387891657</v>
      </c>
      <c r="H87" s="7">
        <f>EXP(-'Yield curve'!H80*$H$9/100)</f>
        <v>0.59238412187181844</v>
      </c>
      <c r="I87" s="7">
        <f>EXP(-'Yield curve'!I80*$I$9/100)</f>
        <v>0.54808037486172434</v>
      </c>
      <c r="J87" s="7">
        <f>EXP(-'Yield curve'!J80*$J$9/100)</f>
        <v>0.5067183258970781</v>
      </c>
      <c r="K87" s="7">
        <f>EXP(-'Yield curve'!K80*$K$9/100)</f>
        <v>0.46813432734809651</v>
      </c>
      <c r="L87" s="7">
        <f>EXP(-'Yield curve'!L80*$L$9/100)</f>
        <v>0.43096861954902255</v>
      </c>
      <c r="M87" s="7">
        <f>EXP(-'Yield curve'!M80*$M$9/100)</f>
        <v>0.39626186936730906</v>
      </c>
      <c r="N87" s="7">
        <f>EXP(-'Yield curve'!N80*$N$9/100)</f>
        <v>0.36389860785373085</v>
      </c>
      <c r="O87" s="7">
        <f>EXP(-'Yield curve'!O80*$O$9/100)</f>
        <v>0.33376437467763864</v>
      </c>
      <c r="P87" s="7">
        <f>EXP(-'Yield curve'!P80*$P$9/100)</f>
        <v>0.30574617949871175</v>
      </c>
      <c r="Q87" s="7">
        <f>EXP(-'Yield curve'!Q80*$Q$9/100)</f>
        <v>0.27910701622675321</v>
      </c>
      <c r="R87" s="7">
        <f>EXP(-'Yield curve'!R80*$R$9/100)</f>
        <v>0.25440189465516894</v>
      </c>
      <c r="S87" s="7">
        <f>EXP(-'Yield curve'!S80*$S$9/100)</f>
        <v>0.23153134848535892</v>
      </c>
      <c r="T87" s="7">
        <f>EXP(-'Yield curve'!T80*$T$9/100)</f>
        <v>0.21039680154846108</v>
      </c>
      <c r="U87" s="60">
        <f>EXP(-'Yield curve'!U80*$U$9/100)</f>
        <v>0.19090105916394634</v>
      </c>
      <c r="V87" s="60">
        <f t="shared" si="3"/>
        <v>58.195884373653755</v>
      </c>
      <c r="W87" s="60">
        <f t="shared" si="4"/>
        <v>11.876965679658307</v>
      </c>
      <c r="X87" s="60">
        <f>W87*(Bonds!AO77/100)*(1/(1+(Bonds!U77/100)))</f>
        <v>-5.4843764682575152E-3</v>
      </c>
      <c r="Y87" s="60">
        <f>-W87*Bonds!$AS$8</f>
        <v>-1.8596663071107029</v>
      </c>
      <c r="Z87" s="60">
        <f t="shared" si="5"/>
        <v>-5.8807812183440049</v>
      </c>
    </row>
    <row r="88" spans="1:26">
      <c r="A88" s="193">
        <v>43024</v>
      </c>
      <c r="B88" s="7">
        <f>EXP(-'Yield curve'!B81*$B$9/100)</f>
        <v>0.92820747405898341</v>
      </c>
      <c r="C88" s="7">
        <f>EXP(-'Yield curve'!C81*$C$9/100)</f>
        <v>0.86277615639171168</v>
      </c>
      <c r="D88" s="7">
        <f>EXP(-'Yield curve'!D81*$D$9/100)</f>
        <v>0.80163651263061608</v>
      </c>
      <c r="E88" s="7">
        <f>EXP(-'Yield curve'!E81*$E$9/100)</f>
        <v>0.74423383438550916</v>
      </c>
      <c r="F88" s="7">
        <f>EXP(-'Yield curve'!F81*$F$9/100)</f>
        <v>0.69073433063735468</v>
      </c>
      <c r="G88" s="7">
        <f>EXP(-'Yield curve'!G81*$G$9/100)</f>
        <v>0.64031182162058853</v>
      </c>
      <c r="H88" s="7">
        <f>EXP(-'Yield curve'!H81*$H$9/100)</f>
        <v>0.59321404044989023</v>
      </c>
      <c r="I88" s="7">
        <f>EXP(-'Yield curve'!I81*$I$9/100)</f>
        <v>0.54866530583596962</v>
      </c>
      <c r="J88" s="7">
        <f>EXP(-'Yield curve'!J81*$J$9/100)</f>
        <v>0.50702244812015962</v>
      </c>
      <c r="K88" s="7">
        <f>EXP(-'Yield curve'!K81*$K$9/100)</f>
        <v>0.46813432734809651</v>
      </c>
      <c r="L88" s="7">
        <f>EXP(-'Yield curve'!L81*$L$9/100)</f>
        <v>0.43077903506806547</v>
      </c>
      <c r="M88" s="7">
        <f>EXP(-'Yield curve'!M81*$M$9/100)</f>
        <v>0.39588164051176877</v>
      </c>
      <c r="N88" s="7">
        <f>EXP(-'Yield curve'!N81*$N$9/100)</f>
        <v>0.3633313685871431</v>
      </c>
      <c r="O88" s="7">
        <f>EXP(-'Yield curve'!O81*$O$9/100)</f>
        <v>0.333017579201554</v>
      </c>
      <c r="P88" s="7">
        <f>EXP(-'Yield curve'!P81*$P$9/100)</f>
        <v>0.30483031544319683</v>
      </c>
      <c r="Q88" s="7">
        <f>EXP(-'Yield curve'!Q81*$Q$9/100)</f>
        <v>0.27794834275104052</v>
      </c>
      <c r="R88" s="7">
        <f>EXP(-'Yield curve'!R81*$R$9/100)</f>
        <v>0.25302170586548062</v>
      </c>
      <c r="S88" s="7">
        <f>EXP(-'Yield curve'!S81*$S$9/100)</f>
        <v>0.22995307790047595</v>
      </c>
      <c r="T88" s="7">
        <f>EXP(-'Yield curve'!T81*$T$9/100)</f>
        <v>0.20864521611607847</v>
      </c>
      <c r="U88" s="60">
        <f>EXP(-'Yield curve'!U81*$U$9/100)</f>
        <v>0.18900156188780515</v>
      </c>
      <c r="V88" s="60">
        <f t="shared" si="3"/>
        <v>57.985540568026458</v>
      </c>
      <c r="W88" s="60">
        <f t="shared" si="4"/>
        <v>11.844155524113951</v>
      </c>
      <c r="X88" s="60">
        <f>W88*(Bonds!AO78/100)*(1/(1+(Bonds!U78/100)))</f>
        <v>1.0933403050044953E-3</v>
      </c>
      <c r="Y88" s="60">
        <f>-W88*Bonds!$AS$8</f>
        <v>-1.8545289730101757</v>
      </c>
      <c r="Z88" s="60">
        <f t="shared" si="5"/>
        <v>-5.8645355414850862</v>
      </c>
    </row>
    <row r="89" spans="1:26">
      <c r="A89" s="193">
        <v>43021</v>
      </c>
      <c r="B89" s="7">
        <f>EXP(-'Yield curve'!B82*$B$9/100)</f>
        <v>0.92802185112708346</v>
      </c>
      <c r="C89" s="7">
        <f>EXP(-'Yield curve'!C82*$C$9/100)</f>
        <v>0.86294872887966356</v>
      </c>
      <c r="D89" s="7">
        <f>EXP(-'Yield curve'!D82*$D$9/100)</f>
        <v>0.80235831025219195</v>
      </c>
      <c r="E89" s="7">
        <f>EXP(-'Yield curve'!E82*$E$9/100)</f>
        <v>0.74527649144328867</v>
      </c>
      <c r="F89" s="7">
        <f>EXP(-'Yield curve'!F82*$F$9/100)</f>
        <v>0.69211718168873038</v>
      </c>
      <c r="G89" s="7">
        <f>EXP(-'Yield curve'!G82*$G$9/100)</f>
        <v>0.64204299957751543</v>
      </c>
      <c r="H89" s="7">
        <f>EXP(-'Yield curve'!H82*$H$9/100)</f>
        <v>0.59529392727018293</v>
      </c>
      <c r="I89" s="7">
        <f>EXP(-'Yield curve'!I82*$I$9/100)</f>
        <v>0.55071748466133075</v>
      </c>
      <c r="J89" s="7">
        <f>EXP(-'Yield curve'!J82*$J$9/100)</f>
        <v>0.50900369659111477</v>
      </c>
      <c r="K89" s="7">
        <f>EXP(-'Yield curve'!K82*$K$9/100)</f>
        <v>0.47001061473053796</v>
      </c>
      <c r="L89" s="7">
        <f>EXP(-'Yield curve'!L82*$L$9/100)</f>
        <v>0.43248830216211148</v>
      </c>
      <c r="M89" s="7">
        <f>EXP(-'Yield curve'!M82*$M$9/100)</f>
        <v>0.39740474850709029</v>
      </c>
      <c r="N89" s="7">
        <f>EXP(-'Yield curve'!N82*$N$9/100)</f>
        <v>0.36465630468960103</v>
      </c>
      <c r="O89" s="7">
        <f>EXP(-'Yield curve'!O82*$O$9/100)</f>
        <v>0.33413840019246777</v>
      </c>
      <c r="P89" s="7">
        <f>EXP(-'Yield curve'!P82*$P$9/100)</f>
        <v>0.30574617949871175</v>
      </c>
      <c r="Q89" s="7">
        <f>EXP(-'Yield curve'!Q82*$Q$9/100)</f>
        <v>0.27874998779292692</v>
      </c>
      <c r="R89" s="7">
        <f>EXP(-'Yield curve'!R82*$R$9/100)</f>
        <v>0.25371086173252633</v>
      </c>
      <c r="S89" s="7">
        <f>EXP(-'Yield curve'!S82*$S$9/100)</f>
        <v>0.23053329041750814</v>
      </c>
      <c r="T89" s="7">
        <f>EXP(-'Yield curve'!T82*$T$9/100)</f>
        <v>0.20912146993185995</v>
      </c>
      <c r="U89" s="60">
        <f>EXP(-'Yield curve'!U82*$U$9/100)</f>
        <v>0.18937994326683263</v>
      </c>
      <c r="V89" s="60">
        <f t="shared" si="3"/>
        <v>58.112877424336375</v>
      </c>
      <c r="W89" s="60">
        <f t="shared" si="4"/>
        <v>11.846829218969397</v>
      </c>
      <c r="X89" s="60">
        <f>W89*(Bonds!AO79/100)*(1/(1+(Bonds!U79/100)))</f>
        <v>2.1873761482587048E-3</v>
      </c>
      <c r="Y89" s="60">
        <f>-W89*Bonds!$AS$8</f>
        <v>-1.8549476136270029</v>
      </c>
      <c r="Z89" s="60">
        <f t="shared" si="5"/>
        <v>-5.8658593993553181</v>
      </c>
    </row>
    <row r="90" spans="1:26">
      <c r="A90" s="193">
        <v>43020</v>
      </c>
      <c r="B90" s="7">
        <f>EXP(-'Yield curve'!B83*$B$9/100)</f>
        <v>0.92718700719718949</v>
      </c>
      <c r="C90" s="7">
        <f>EXP(-'Yield curve'!C83*$C$9/100)</f>
        <v>0.86191381147963808</v>
      </c>
      <c r="D90" s="7">
        <f>EXP(-'Yield curve'!D83*$D$9/100)</f>
        <v>0.8011556749887554</v>
      </c>
      <c r="E90" s="7">
        <f>EXP(-'Yield curve'!E83*$E$9/100)</f>
        <v>0.74438269603805529</v>
      </c>
      <c r="F90" s="7">
        <f>EXP(-'Yield curve'!F83*$F$9/100)</f>
        <v>0.69177120959811644</v>
      </c>
      <c r="G90" s="7">
        <f>EXP(-'Yield curve'!G83*$G$9/100)</f>
        <v>0.64165788932239887</v>
      </c>
      <c r="H90" s="7">
        <f>EXP(-'Yield curve'!H83*$H$9/100)</f>
        <v>0.59487736733408103</v>
      </c>
      <c r="I90" s="7">
        <f>EXP(-'Yield curve'!I83*$I$9/100)</f>
        <v>0.55057064624474672</v>
      </c>
      <c r="J90" s="7">
        <f>EXP(-'Yield curve'!J83*$J$9/100)</f>
        <v>0.50915642060754918</v>
      </c>
      <c r="K90" s="7">
        <f>EXP(-'Yield curve'!K83*$K$9/100)</f>
        <v>0.47048086042893056</v>
      </c>
      <c r="L90" s="7">
        <f>EXP(-'Yield curve'!L83*$L$9/100)</f>
        <v>0.43296430104587935</v>
      </c>
      <c r="M90" s="7">
        <f>EXP(-'Yield curve'!M83*$M$9/100)</f>
        <v>0.39788192045120468</v>
      </c>
      <c r="N90" s="7">
        <f>EXP(-'Yield curve'!N83*$N$9/100)</f>
        <v>0.36513066615384332</v>
      </c>
      <c r="O90" s="7">
        <f>EXP(-'Yield curve'!O83*$O$9/100)</f>
        <v>0.33460652156123555</v>
      </c>
      <c r="P90" s="7">
        <f>EXP(-'Yield curve'!P83*$P$9/100)</f>
        <v>0.30620514290445849</v>
      </c>
      <c r="Q90" s="7">
        <f>EXP(-'Yield curve'!Q83*$Q$9/100)</f>
        <v>0.2792857018904516</v>
      </c>
      <c r="R90" s="7">
        <f>EXP(-'Yield curve'!R83*$R$9/100)</f>
        <v>0.25431541271374924</v>
      </c>
      <c r="S90" s="7">
        <f>EXP(-'Yield curve'!S83*$S$9/100)</f>
        <v>0.23119818328005881</v>
      </c>
      <c r="T90" s="7">
        <f>EXP(-'Yield curve'!T83*$T$9/100)</f>
        <v>0.20983788973860221</v>
      </c>
      <c r="U90" s="60">
        <f>EXP(-'Yield curve'!U83*$U$9/100)</f>
        <v>0.19013898010152055</v>
      </c>
      <c r="V90" s="60">
        <f t="shared" si="3"/>
        <v>58.192771222473922</v>
      </c>
      <c r="W90" s="60">
        <f t="shared" si="4"/>
        <v>11.862015359955681</v>
      </c>
      <c r="X90" s="60">
        <f>W90*(Bonds!AO80/100)*(1/(1+(Bonds!U80/100)))</f>
        <v>1.0952922770043891E-3</v>
      </c>
      <c r="Y90" s="60">
        <f>-W90*Bonds!$AS$8</f>
        <v>-1.8573254225294562</v>
      </c>
      <c r="Z90" s="60">
        <f t="shared" si="5"/>
        <v>-5.8733786913276953</v>
      </c>
    </row>
    <row r="91" spans="1:26">
      <c r="A91" s="193">
        <v>43019</v>
      </c>
      <c r="B91" s="7">
        <f>EXP(-'Yield curve'!B84*$B$9/100)</f>
        <v>0.92755795618491998</v>
      </c>
      <c r="C91" s="7">
        <f>EXP(-'Yield curve'!C84*$C$9/100)</f>
        <v>0.86225864596652946</v>
      </c>
      <c r="D91" s="7">
        <f>EXP(-'Yield curve'!D84*$D$9/100)</f>
        <v>0.80091536433465915</v>
      </c>
      <c r="E91" s="7">
        <f>EXP(-'Yield curve'!E84*$E$9/100)</f>
        <v>0.74334128941833222</v>
      </c>
      <c r="F91" s="7">
        <f>EXP(-'Yield curve'!F84*$F$9/100)</f>
        <v>0.68969900582912824</v>
      </c>
      <c r="G91" s="7">
        <f>EXP(-'Yield curve'!G84*$G$9/100)</f>
        <v>0.63935207387891657</v>
      </c>
      <c r="H91" s="7">
        <f>EXP(-'Yield curve'!H84*$H$9/100)</f>
        <v>0.59238412187181844</v>
      </c>
      <c r="I91" s="7">
        <f>EXP(-'Yield curve'!I84*$I$9/100)</f>
        <v>0.54793423958066456</v>
      </c>
      <c r="J91" s="7">
        <f>EXP(-'Yield curve'!J84*$J$9/100)</f>
        <v>0.50641438609259948</v>
      </c>
      <c r="K91" s="7">
        <f>EXP(-'Yield curve'!K84*$K$9/100)</f>
        <v>0.46766642700990924</v>
      </c>
      <c r="L91" s="7">
        <f>EXP(-'Yield curve'!L84*$L$9/100)</f>
        <v>0.43049481470795653</v>
      </c>
      <c r="M91" s="7">
        <f>EXP(-'Yield curve'!M84*$M$9/100)</f>
        <v>0.39578664031852512</v>
      </c>
      <c r="N91" s="7">
        <f>EXP(-'Yield curve'!N84*$N$9/100)</f>
        <v>0.36342584702464048</v>
      </c>
      <c r="O91" s="7">
        <f>EXP(-'Yield curve'!O84*$O$9/100)</f>
        <v>0.33329743148958901</v>
      </c>
      <c r="P91" s="7">
        <f>EXP(-'Yield curve'!P84*$P$9/100)</f>
        <v>0.30528790402199785</v>
      </c>
      <c r="Q91" s="7">
        <f>EXP(-'Yield curve'!Q84*$Q$9/100)</f>
        <v>0.27866080206731031</v>
      </c>
      <c r="R91" s="7">
        <f>EXP(-'Yield curve'!R84*$R$9/100)</f>
        <v>0.25396977883676858</v>
      </c>
      <c r="S91" s="7">
        <f>EXP(-'Yield curve'!S84*$S$9/100)</f>
        <v>0.23111496691392258</v>
      </c>
      <c r="T91" s="7">
        <f>EXP(-'Yield curve'!T84*$T$9/100)</f>
        <v>0.20999742715134137</v>
      </c>
      <c r="U91" s="60">
        <f>EXP(-'Yield curve'!U84*$U$9/100)</f>
        <v>0.19051963859332924</v>
      </c>
      <c r="V91" s="60">
        <f t="shared" si="3"/>
        <v>58.132278904504368</v>
      </c>
      <c r="W91" s="60">
        <f t="shared" si="4"/>
        <v>11.871445376472264</v>
      </c>
      <c r="X91" s="60">
        <f>W91*(Bonds!AO81/100)*(1/(1+(Bonds!U81/100)))</f>
        <v>1.0962642327520557E-3</v>
      </c>
      <c r="Y91" s="60">
        <f>-W91*Bonds!$AS$8</f>
        <v>-1.8588019515070067</v>
      </c>
      <c r="Z91" s="60">
        <f t="shared" si="5"/>
        <v>-5.8780478859279945</v>
      </c>
    </row>
    <row r="92" spans="1:26">
      <c r="A92" s="193">
        <v>43018</v>
      </c>
      <c r="B92" s="7">
        <f>EXP(-'Yield curve'!B85*$B$9/100)</f>
        <v>0.92746520502693663</v>
      </c>
      <c r="C92" s="7">
        <f>EXP(-'Yield curve'!C85*$C$9/100)</f>
        <v>0.86191381147963808</v>
      </c>
      <c r="D92" s="7">
        <f>EXP(-'Yield curve'!D85*$D$9/100)</f>
        <v>0.8001948647801912</v>
      </c>
      <c r="E92" s="7">
        <f>EXP(-'Yield curve'!E85*$E$9/100)</f>
        <v>0.74215289432486187</v>
      </c>
      <c r="F92" s="7">
        <f>EXP(-'Yield curve'!F85*$F$9/100)</f>
        <v>0.68797691182897935</v>
      </c>
      <c r="G92" s="7">
        <f>EXP(-'Yield curve'!G85*$G$9/100)</f>
        <v>0.6374368918666844</v>
      </c>
      <c r="H92" s="7">
        <f>EXP(-'Yield curve'!H85*$H$9/100)</f>
        <v>0.59031440156863668</v>
      </c>
      <c r="I92" s="7">
        <f>EXP(-'Yield curve'!I85*$I$9/100)</f>
        <v>0.54589243216492711</v>
      </c>
      <c r="J92" s="7">
        <f>EXP(-'Yield curve'!J85*$J$9/100)</f>
        <v>0.50444321626645638</v>
      </c>
      <c r="K92" s="7">
        <f>EXP(-'Yield curve'!K85*$K$9/100)</f>
        <v>0.46579949764982831</v>
      </c>
      <c r="L92" s="7">
        <f>EXP(-'Yield curve'!L85*$L$9/100)</f>
        <v>0.42888777114563348</v>
      </c>
      <c r="M92" s="7">
        <f>EXP(-'Yield curve'!M85*$M$9/100)</f>
        <v>0.39445902884334982</v>
      </c>
      <c r="N92" s="7">
        <f>EXP(-'Yield curve'!N85*$N$9/100)</f>
        <v>0.36238793402521513</v>
      </c>
      <c r="O92" s="7">
        <f>EXP(-'Yield curve'!O85*$O$9/100)</f>
        <v>0.33255168079565273</v>
      </c>
      <c r="P92" s="7">
        <f>EXP(-'Yield curve'!P85*$P$9/100)</f>
        <v>0.30483031544319683</v>
      </c>
      <c r="Q92" s="7">
        <f>EXP(-'Yield curve'!Q85*$Q$9/100)</f>
        <v>0.27839341606314294</v>
      </c>
      <c r="R92" s="7">
        <f>EXP(-'Yield curve'!R85*$R$9/100)</f>
        <v>0.2538834437897538</v>
      </c>
      <c r="S92" s="7">
        <f>EXP(-'Yield curve'!S85*$S$9/100)</f>
        <v>0.23119818328005884</v>
      </c>
      <c r="T92" s="7">
        <f>EXP(-'Yield curve'!T85*$T$9/100)</f>
        <v>0.2102369607264902</v>
      </c>
      <c r="U92" s="60">
        <f>EXP(-'Yield curve'!U85*$U$9/100)</f>
        <v>0.19090105916394634</v>
      </c>
      <c r="V92" s="60">
        <f t="shared" si="3"/>
        <v>58.095385597328956</v>
      </c>
      <c r="W92" s="60">
        <f t="shared" si="4"/>
        <v>11.881683619462626</v>
      </c>
      <c r="X92" s="60">
        <f>W92*(Bonds!AO82/100)*(1/(1+(Bonds!U82/100)))</f>
        <v>-1.0973110102939021E-3</v>
      </c>
      <c r="Y92" s="60">
        <f>-W92*Bonds!$AS$8</f>
        <v>-1.8604050306138022</v>
      </c>
      <c r="Z92" s="60">
        <f t="shared" si="5"/>
        <v>-5.8831172671748968</v>
      </c>
    </row>
    <row r="93" spans="1:26">
      <c r="A93" s="193">
        <v>43017</v>
      </c>
      <c r="B93" s="7">
        <f>EXP(-'Yield curve'!B86*$B$9/100)</f>
        <v>0.92727973053399881</v>
      </c>
      <c r="C93" s="7">
        <f>EXP(-'Yield curve'!C86*$C$9/100)</f>
        <v>0.86088013523564999</v>
      </c>
      <c r="D93" s="7">
        <f>EXP(-'Yield curve'!D86*$D$9/100)</f>
        <v>0.79875580956182834</v>
      </c>
      <c r="E93" s="7">
        <f>EXP(-'Yield curve'!E86*$E$9/100)</f>
        <v>0.74052195265100151</v>
      </c>
      <c r="F93" s="7">
        <f>EXP(-'Yield curve'!F86*$F$9/100)</f>
        <v>0.68625911768676906</v>
      </c>
      <c r="G93" s="7">
        <f>EXP(-'Yield curve'!G86*$G$9/100)</f>
        <v>0.63552744679078188</v>
      </c>
      <c r="H93" s="7">
        <f>EXP(-'Yield curve'!H86*$H$9/100)</f>
        <v>0.58825191262425613</v>
      </c>
      <c r="I93" s="7">
        <f>EXP(-'Yield curve'!I86*$I$9/100)</f>
        <v>0.54385823328543692</v>
      </c>
      <c r="J93" s="7">
        <f>EXP(-'Yield curve'!J86*$J$9/100)</f>
        <v>0.5024797190313578</v>
      </c>
      <c r="K93" s="7">
        <f>EXP(-'Yield curve'!K86*$K$9/100)</f>
        <v>0.46394002109164673</v>
      </c>
      <c r="L93" s="7">
        <f>EXP(-'Yield curve'!L86*$L$9/100)</f>
        <v>0.42709876189643187</v>
      </c>
      <c r="M93" s="7">
        <f>EXP(-'Yield curve'!M86*$M$9/100)</f>
        <v>0.3927586413202383</v>
      </c>
      <c r="N93" s="7">
        <f>EXP(-'Yield curve'!N86*$N$9/100)</f>
        <v>0.36078971402497878</v>
      </c>
      <c r="O93" s="7">
        <f>EXP(-'Yield curve'!O86*$O$9/100)</f>
        <v>0.33106518151030612</v>
      </c>
      <c r="P93" s="7">
        <f>EXP(-'Yield curve'!P86*$P$9/100)</f>
        <v>0.30346166080623954</v>
      </c>
      <c r="Q93" s="7">
        <f>EXP(-'Yield curve'!Q86*$Q$9/100)</f>
        <v>0.27723770499802469</v>
      </c>
      <c r="R93" s="7">
        <f>EXP(-'Yield curve'!R86*$R$9/100)</f>
        <v>0.25293569310848357</v>
      </c>
      <c r="S93" s="7">
        <f>EXP(-'Yield curve'!S86*$S$9/100)</f>
        <v>0.23045031336972266</v>
      </c>
      <c r="T93" s="7">
        <f>EXP(-'Yield curve'!T86*$T$9/100)</f>
        <v>0.20967847352823407</v>
      </c>
      <c r="U93" s="60">
        <f>EXP(-'Yield curve'!U86*$U$9/100)</f>
        <v>0.19051963859332924</v>
      </c>
      <c r="V93" s="60">
        <f t="shared" si="3"/>
        <v>57.946963305927788</v>
      </c>
      <c r="W93" s="60">
        <f t="shared" si="4"/>
        <v>11.880409616565405</v>
      </c>
      <c r="X93" s="60">
        <f>W93*(Bonds!AO83/100)*(1/(1+(Bonds!U83/100)))</f>
        <v>3.2912760965643603E-3</v>
      </c>
      <c r="Y93" s="60">
        <f>-W93*Bonds!$AS$8</f>
        <v>-1.8602055503486381</v>
      </c>
      <c r="Z93" s="60">
        <f t="shared" si="5"/>
        <v>-5.8824864551887242</v>
      </c>
    </row>
    <row r="94" spans="1:26">
      <c r="A94" s="193">
        <v>43014</v>
      </c>
      <c r="B94" s="7">
        <f>EXP(-'Yield curve'!B87*$B$9/100)</f>
        <v>0.92718700719718949</v>
      </c>
      <c r="C94" s="7">
        <f>EXP(-'Yield curve'!C87*$C$9/100)</f>
        <v>0.86105232848144775</v>
      </c>
      <c r="D94" s="7">
        <f>EXP(-'Yield curve'!D87*$D$9/100)</f>
        <v>0.79899547225230294</v>
      </c>
      <c r="E94" s="7">
        <f>EXP(-'Yield curve'!E87*$E$9/100)</f>
        <v>0.74096639914320639</v>
      </c>
      <c r="F94" s="7">
        <f>EXP(-'Yield curve'!F87*$F$9/100)</f>
        <v>0.68694572004841992</v>
      </c>
      <c r="G94" s="7">
        <f>EXP(-'Yield curve'!G87*$G$9/100)</f>
        <v>0.63648145328696404</v>
      </c>
      <c r="H94" s="7">
        <f>EXP(-'Yield curve'!H87*$H$9/100)</f>
        <v>0.58948853964467818</v>
      </c>
      <c r="I94" s="7">
        <f>EXP(-'Yield curve'!I87*$I$9/100)</f>
        <v>0.54516506061083536</v>
      </c>
      <c r="J94" s="7">
        <f>EXP(-'Yield curve'!J87*$J$9/100)</f>
        <v>0.50383824746081618</v>
      </c>
      <c r="K94" s="7">
        <f>EXP(-'Yield curve'!K87*$K$9/100)</f>
        <v>0.46533393097431341</v>
      </c>
      <c r="L94" s="7">
        <f>EXP(-'Yield curve'!L87*$L$9/100)</f>
        <v>0.42841625397935928</v>
      </c>
      <c r="M94" s="7">
        <f>EXP(-'Yield curve'!M87*$M$9/100)</f>
        <v>0.39398596190566842</v>
      </c>
      <c r="N94" s="7">
        <f>EXP(-'Yield curve'!N87*$N$9/100)</f>
        <v>0.36191713579613533</v>
      </c>
      <c r="O94" s="7">
        <f>EXP(-'Yield curve'!O87*$O$9/100)</f>
        <v>0.33208643419115219</v>
      </c>
      <c r="P94" s="7">
        <f>EXP(-'Yield curve'!P87*$P$9/100)</f>
        <v>0.30437341273273422</v>
      </c>
      <c r="Q94" s="7">
        <f>EXP(-'Yield curve'!Q87*$Q$9/100)</f>
        <v>0.27821530127967292</v>
      </c>
      <c r="R94" s="7">
        <f>EXP(-'Yield curve'!R87*$R$9/100)</f>
        <v>0.25396977883676858</v>
      </c>
      <c r="S94" s="7">
        <f>EXP(-'Yield curve'!S87*$S$9/100)</f>
        <v>0.23153134848535892</v>
      </c>
      <c r="T94" s="7">
        <f>EXP(-'Yield curve'!T87*$T$9/100)</f>
        <v>0.21079693547826284</v>
      </c>
      <c r="U94" s="60">
        <f>EXP(-'Yield curve'!U87*$U$9/100)</f>
        <v>0.19166619264739129</v>
      </c>
      <c r="V94" s="60">
        <f t="shared" si="3"/>
        <v>58.136270922469834</v>
      </c>
      <c r="W94" s="60">
        <f t="shared" si="4"/>
        <v>11.896709830815032</v>
      </c>
      <c r="X94" s="60">
        <f>W94*(Bonds!AO84/100)*(1/(1+(Bonds!U84/100)))</f>
        <v>2.1978034049168261E-3</v>
      </c>
      <c r="Y94" s="60">
        <f>-W94*Bonds!$AS$8</f>
        <v>-1.8627577981244008</v>
      </c>
      <c r="Z94" s="60">
        <f t="shared" si="5"/>
        <v>-5.8905573713132329</v>
      </c>
    </row>
    <row r="95" spans="1:26">
      <c r="A95" s="193">
        <v>43013</v>
      </c>
      <c r="B95" s="7">
        <f>EXP(-'Yield curve'!B88*$B$9/100)</f>
        <v>0.92727973053399881</v>
      </c>
      <c r="C95" s="7">
        <f>EXP(-'Yield curve'!C88*$C$9/100)</f>
        <v>0.86105232848144775</v>
      </c>
      <c r="D95" s="7">
        <f>EXP(-'Yield curve'!D88*$D$9/100)</f>
        <v>0.79899547225230294</v>
      </c>
      <c r="E95" s="7">
        <f>EXP(-'Yield curve'!E88*$E$9/100)</f>
        <v>0.74096639914320639</v>
      </c>
      <c r="F95" s="7">
        <f>EXP(-'Yield curve'!F88*$F$9/100)</f>
        <v>0.68694572004841992</v>
      </c>
      <c r="G95" s="7">
        <f>EXP(-'Yield curve'!G88*$G$9/100)</f>
        <v>0.63648145328696404</v>
      </c>
      <c r="H95" s="7">
        <f>EXP(-'Yield curve'!H88*$H$9/100)</f>
        <v>0.58948853964467818</v>
      </c>
      <c r="I95" s="7">
        <f>EXP(-'Yield curve'!I88*$I$9/100)</f>
        <v>0.54531045734570127</v>
      </c>
      <c r="J95" s="7">
        <f>EXP(-'Yield curve'!J88*$J$9/100)</f>
        <v>0.50414064111831824</v>
      </c>
      <c r="K95" s="7">
        <f>EXP(-'Yield curve'!K88*$K$9/100)</f>
        <v>0.46579949764982831</v>
      </c>
      <c r="L95" s="7">
        <f>EXP(-'Yield curve'!L88*$L$9/100)</f>
        <v>0.4289821368351307</v>
      </c>
      <c r="M95" s="7">
        <f>EXP(-'Yield curve'!M88*$M$9/100)</f>
        <v>0.39464841462614625</v>
      </c>
      <c r="N95" s="7">
        <f>EXP(-'Yield curve'!N88*$N$9/100)</f>
        <v>0.36267070688083192</v>
      </c>
      <c r="O95" s="7">
        <f>EXP(-'Yield curve'!O88*$O$9/100)</f>
        <v>0.33292434733244841</v>
      </c>
      <c r="P95" s="7">
        <f>EXP(-'Yield curve'!P88*$P$9/100)</f>
        <v>0.30528790402199785</v>
      </c>
      <c r="Q95" s="7">
        <f>EXP(-'Yield curve'!Q88*$Q$9/100)</f>
        <v>0.27910701622675321</v>
      </c>
      <c r="R95" s="7">
        <f>EXP(-'Yield curve'!R88*$R$9/100)</f>
        <v>0.25483474569522174</v>
      </c>
      <c r="S95" s="7">
        <f>EXP(-'Yield curve'!S88*$S$9/100)</f>
        <v>0.23236636346505371</v>
      </c>
      <c r="T95" s="7">
        <f>EXP(-'Yield curve'!T88*$T$9/100)</f>
        <v>0.2115994877165954</v>
      </c>
      <c r="U95" s="60">
        <f>EXP(-'Yield curve'!U88*$U$9/100)</f>
        <v>0.19243439279400748</v>
      </c>
      <c r="V95" s="60">
        <f t="shared" si="3"/>
        <v>58.24870229979696</v>
      </c>
      <c r="W95" s="60">
        <f t="shared" si="4"/>
        <v>11.909233761294541</v>
      </c>
      <c r="X95" s="60">
        <f>W95*(Bonds!AO85/100)*(1/(1+(Bonds!U85/100)))</f>
        <v>-2.2005236070388552E-3</v>
      </c>
      <c r="Y95" s="60">
        <f>-W95*Bonds!$AS$8</f>
        <v>-1.8647187646013208</v>
      </c>
      <c r="Z95" s="60">
        <f t="shared" si="5"/>
        <v>-5.896758491795536</v>
      </c>
    </row>
    <row r="96" spans="1:26">
      <c r="A96" s="193">
        <v>43012</v>
      </c>
      <c r="B96" s="7">
        <f>EXP(-'Yield curve'!B89*$B$9/100)</f>
        <v>0.92709429313225034</v>
      </c>
      <c r="C96" s="7">
        <f>EXP(-'Yield curve'!C89*$C$9/100)</f>
        <v>0.86019170653565769</v>
      </c>
      <c r="D96" s="7">
        <f>EXP(-'Yield curve'!D89*$D$9/100)</f>
        <v>0.79779787746456432</v>
      </c>
      <c r="E96" s="7">
        <f>EXP(-'Yield curve'!E89*$E$9/100)</f>
        <v>0.73963385927041991</v>
      </c>
      <c r="F96" s="7">
        <f>EXP(-'Yield curve'!F89*$F$9/100)</f>
        <v>0.68557320158429325</v>
      </c>
      <c r="G96" s="7">
        <f>EXP(-'Yield curve'!G89*$G$9/100)</f>
        <v>0.63514624469477221</v>
      </c>
      <c r="H96" s="7">
        <f>EXP(-'Yield curve'!H89*$H$9/100)</f>
        <v>0.58825191262425613</v>
      </c>
      <c r="I96" s="7">
        <f>EXP(-'Yield curve'!I89*$I$9/100)</f>
        <v>0.54414836837233493</v>
      </c>
      <c r="J96" s="7">
        <f>EXP(-'Yield curve'!J89*$J$9/100)</f>
        <v>0.5030830566243506</v>
      </c>
      <c r="K96" s="7">
        <f>EXP(-'Yield curve'!K89*$K$9/100)</f>
        <v>0.46486882963276832</v>
      </c>
      <c r="L96" s="7">
        <f>EXP(-'Yield curve'!L89*$L$9/100)</f>
        <v>0.4281335925402685</v>
      </c>
      <c r="M96" s="7">
        <f>EXP(-'Yield curve'!M89*$M$9/100)</f>
        <v>0.39389141662069904</v>
      </c>
      <c r="N96" s="7">
        <f>EXP(-'Yield curve'!N89*$N$9/100)</f>
        <v>0.3620112464853017</v>
      </c>
      <c r="O96" s="7">
        <f>EXP(-'Yield curve'!O89*$O$9/100)</f>
        <v>0.33236550398877845</v>
      </c>
      <c r="P96" s="7">
        <f>EXP(-'Yield curve'!P89*$P$9/100)</f>
        <v>0.30483031544319683</v>
      </c>
      <c r="Q96" s="7">
        <f>EXP(-'Yield curve'!Q89*$Q$9/100)</f>
        <v>0.27857164487656011</v>
      </c>
      <c r="R96" s="7">
        <f>EXP(-'Yield curve'!R89*$R$9/100)</f>
        <v>0.25422896017119162</v>
      </c>
      <c r="S96" s="7">
        <f>EXP(-'Yield curve'!S89*$S$9/100)</f>
        <v>0.23169811108359961</v>
      </c>
      <c r="T96" s="7">
        <f>EXP(-'Yield curve'!T89*$T$9/100)</f>
        <v>0.21087705353521127</v>
      </c>
      <c r="U96" s="60">
        <f>EXP(-'Yield curve'!U89*$U$9/100)</f>
        <v>0.19166619264739129</v>
      </c>
      <c r="V96" s="60">
        <f t="shared" si="3"/>
        <v>58.102872814050599</v>
      </c>
      <c r="W96" s="60">
        <f t="shared" si="4"/>
        <v>11.901381213267827</v>
      </c>
      <c r="X96" s="60">
        <f>W96*(Bonds!AO86/100)*(1/(1+(Bonds!U86/100)))</f>
        <v>0</v>
      </c>
      <c r="Y96" s="60">
        <f>-W96*Bonds!$AS$8</f>
        <v>-1.8634892317909955</v>
      </c>
      <c r="Z96" s="60">
        <f t="shared" si="5"/>
        <v>-5.8928703676570002</v>
      </c>
    </row>
    <row r="97" spans="1:26">
      <c r="A97" s="193">
        <v>43011</v>
      </c>
      <c r="B97" s="7">
        <f>EXP(-'Yield curve'!B90*$B$9/100)</f>
        <v>0.92672352957265292</v>
      </c>
      <c r="C97" s="7">
        <f>EXP(-'Yield curve'!C90*$C$9/100)</f>
        <v>0.85933194478164587</v>
      </c>
      <c r="D97" s="7">
        <f>EXP(-'Yield curve'!D90*$D$9/100)</f>
        <v>0.79684109419638172</v>
      </c>
      <c r="E97" s="7">
        <f>EXP(-'Yield curve'!E90*$E$9/100)</f>
        <v>0.73845139132220561</v>
      </c>
      <c r="F97" s="7">
        <f>EXP(-'Yield curve'!F90*$F$9/100)</f>
        <v>0.68420342541388712</v>
      </c>
      <c r="G97" s="7">
        <f>EXP(-'Yield curve'!G90*$G$9/100)</f>
        <v>0.63362372146619017</v>
      </c>
      <c r="H97" s="7">
        <f>EXP(-'Yield curve'!H90*$H$9/100)</f>
        <v>0.58660711106569374</v>
      </c>
      <c r="I97" s="7">
        <f>EXP(-'Yield curve'!I90*$I$9/100)</f>
        <v>0.54255453858496572</v>
      </c>
      <c r="J97" s="7">
        <f>EXP(-'Yield curve'!J90*$J$9/100)</f>
        <v>0.50157606906605556</v>
      </c>
      <c r="K97" s="7">
        <f>EXP(-'Yield curve'!K90*$K$9/100)</f>
        <v>0.46347631296326158</v>
      </c>
      <c r="L97" s="7">
        <f>EXP(-'Yield curve'!L90*$L$9/100)</f>
        <v>0.42681696971522903</v>
      </c>
      <c r="M97" s="7">
        <f>EXP(-'Yield curve'!M90*$M$9/100)</f>
        <v>0.39266439055686542</v>
      </c>
      <c r="N97" s="7">
        <f>EXP(-'Yield curve'!N90*$N$9/100)</f>
        <v>0.36088353154637448</v>
      </c>
      <c r="O97" s="7">
        <f>EXP(-'Yield curve'!O90*$O$9/100)</f>
        <v>0.3313433930952816</v>
      </c>
      <c r="P97" s="7">
        <f>EXP(-'Yield curve'!P90*$P$9/100)</f>
        <v>0.30391719486257851</v>
      </c>
      <c r="Q97" s="7">
        <f>EXP(-'Yield curve'!Q90*$Q$9/100)</f>
        <v>0.27785941351079751</v>
      </c>
      <c r="R97" s="7">
        <f>EXP(-'Yield curve'!R90*$R$9/100)</f>
        <v>0.25371086173252633</v>
      </c>
      <c r="S97" s="7">
        <f>EXP(-'Yield curve'!S90*$S$9/100)</f>
        <v>0.23136470591297453</v>
      </c>
      <c r="T97" s="7">
        <f>EXP(-'Yield curve'!T90*$T$9/100)</f>
        <v>0.21071684786039216</v>
      </c>
      <c r="U97" s="60">
        <f>EXP(-'Yield curve'!U90*$U$9/100)</f>
        <v>0.19166619264739129</v>
      </c>
      <c r="V97" s="60">
        <f t="shared" si="3"/>
        <v>58.023949824232531</v>
      </c>
      <c r="W97" s="60">
        <f t="shared" si="4"/>
        <v>11.905260571289071</v>
      </c>
      <c r="X97" s="60">
        <f>W97*(Bonds!AO87/100)*(1/(1+(Bonds!U87/100)))</f>
        <v>-3.2990746087074134E-3</v>
      </c>
      <c r="Y97" s="60">
        <f>-W97*Bonds!$AS$8</f>
        <v>-1.864096652204585</v>
      </c>
      <c r="Z97" s="60">
        <f t="shared" si="5"/>
        <v>-5.8947911996612241</v>
      </c>
    </row>
    <row r="98" spans="1:26">
      <c r="A98" s="193">
        <v>43010</v>
      </c>
      <c r="B98" s="7">
        <f>EXP(-'Yield curve'!B91*$B$9/100)</f>
        <v>0.92700158833825408</v>
      </c>
      <c r="C98" s="7">
        <f>EXP(-'Yield curve'!C91*$C$9/100)</f>
        <v>0.85933194478164587</v>
      </c>
      <c r="D98" s="7">
        <f>EXP(-'Yield curve'!D91*$D$9/100)</f>
        <v>0.79636313294257888</v>
      </c>
      <c r="E98" s="7">
        <f>EXP(-'Yield curve'!E91*$E$9/100)</f>
        <v>0.73800845338208243</v>
      </c>
      <c r="F98" s="7">
        <f>EXP(-'Yield curve'!F91*$F$9/100)</f>
        <v>0.68386140921235583</v>
      </c>
      <c r="G98" s="7">
        <f>EXP(-'Yield curve'!G91*$G$9/100)</f>
        <v>0.63362372146619017</v>
      </c>
      <c r="H98" s="7">
        <f>EXP(-'Yield curve'!H91*$H$9/100)</f>
        <v>0.58701787979572218</v>
      </c>
      <c r="I98" s="7">
        <f>EXP(-'Yield curve'!I91*$I$9/100)</f>
        <v>0.54284397818257635</v>
      </c>
      <c r="J98" s="7">
        <f>EXP(-'Yield curve'!J91*$J$9/100)</f>
        <v>0.50172656445995578</v>
      </c>
      <c r="K98" s="7">
        <f>EXP(-'Yield curve'!K91*$K$9/100)</f>
        <v>0.46347631296326158</v>
      </c>
      <c r="L98" s="7">
        <f>EXP(-'Yield curve'!L91*$L$9/100)</f>
        <v>0.42672308031010492</v>
      </c>
      <c r="M98" s="7">
        <f>EXP(-'Yield curve'!M91*$M$9/100)</f>
        <v>0.39247595687709919</v>
      </c>
      <c r="N98" s="7">
        <f>EXP(-'Yield curve'!N91*$N$9/100)</f>
        <v>0.36060215214400121</v>
      </c>
      <c r="O98" s="7">
        <f>EXP(-'Yield curve'!O91*$O$9/100)</f>
        <v>0.33097249623602715</v>
      </c>
      <c r="P98" s="7">
        <f>EXP(-'Yield curve'!P91*$P$9/100)</f>
        <v>0.30346166080623954</v>
      </c>
      <c r="Q98" s="7">
        <f>EXP(-'Yield curve'!Q91*$Q$9/100)</f>
        <v>0.27723770499802469</v>
      </c>
      <c r="R98" s="7">
        <f>EXP(-'Yield curve'!R91*$R$9/100)</f>
        <v>0.25293569310848357</v>
      </c>
      <c r="S98" s="7">
        <f>EXP(-'Yield curve'!S91*$S$9/100)</f>
        <v>0.23045031336972266</v>
      </c>
      <c r="T98" s="7">
        <f>EXP(-'Yield curve'!T91*$T$9/100)</f>
        <v>0.20967847352823407</v>
      </c>
      <c r="U98" s="60">
        <f>EXP(-'Yield curve'!U91*$U$9/100)</f>
        <v>0.19051963859332924</v>
      </c>
      <c r="V98" s="60">
        <f t="shared" si="3"/>
        <v>57.885212481316479</v>
      </c>
      <c r="W98" s="60">
        <f t="shared" si="4"/>
        <v>11.887317113101055</v>
      </c>
      <c r="X98" s="60">
        <f>W98*(Bonds!AO88/100)*(1/(1+(Bonds!U88/100)))</f>
        <v>7.6841093168072416E-3</v>
      </c>
      <c r="Y98" s="60">
        <f>-W98*Bonds!$AS$8</f>
        <v>-1.861287109302356</v>
      </c>
      <c r="Z98" s="60">
        <f t="shared" si="5"/>
        <v>-5.8859066449062212</v>
      </c>
    </row>
    <row r="99" spans="1:26">
      <c r="A99" s="193">
        <v>43007</v>
      </c>
      <c r="B99" s="7">
        <f>EXP(-'Yield curve'!B92*$B$9/100)</f>
        <v>0.92672352957265292</v>
      </c>
      <c r="C99" s="7">
        <f>EXP(-'Yield curve'!C92*$C$9/100)</f>
        <v>0.85916009557818274</v>
      </c>
      <c r="D99" s="7">
        <f>EXP(-'Yield curve'!D92*$D$9/100)</f>
        <v>0.79636313294257888</v>
      </c>
      <c r="E99" s="7">
        <f>EXP(-'Yield curve'!E92*$E$9/100)</f>
        <v>0.73845139132220561</v>
      </c>
      <c r="F99" s="7">
        <f>EXP(-'Yield curve'!F92*$F$9/100)</f>
        <v>0.68488797105507604</v>
      </c>
      <c r="G99" s="7">
        <f>EXP(-'Yield curve'!G92*$G$9/100)</f>
        <v>0.63476527125141757</v>
      </c>
      <c r="H99" s="7">
        <f>EXP(-'Yield curve'!H92*$H$9/100)</f>
        <v>0.58825191262425613</v>
      </c>
      <c r="I99" s="7">
        <f>EXP(-'Yield curve'!I92*$I$9/100)</f>
        <v>0.54429349395311832</v>
      </c>
      <c r="J99" s="7">
        <f>EXP(-'Yield curve'!J92*$J$9/100)</f>
        <v>0.50338499703138917</v>
      </c>
      <c r="K99" s="7">
        <f>EXP(-'Yield curve'!K92*$K$9/100)</f>
        <v>0.46533393097431341</v>
      </c>
      <c r="L99" s="7">
        <f>EXP(-'Yield curve'!L92*$L$9/100)</f>
        <v>0.42869910203657724</v>
      </c>
      <c r="M99" s="7">
        <f>EXP(-'Yield curve'!M92*$M$9/100)</f>
        <v>0.39455371037160109</v>
      </c>
      <c r="N99" s="7">
        <f>EXP(-'Yield curve'!N92*$N$9/100)</f>
        <v>0.36276501352395324</v>
      </c>
      <c r="O99" s="7">
        <f>EXP(-'Yield curve'!O92*$O$9/100)</f>
        <v>0.33320412127281185</v>
      </c>
      <c r="P99" s="7">
        <f>EXP(-'Yield curve'!P92*$P$9/100)</f>
        <v>0.30574617949871175</v>
      </c>
      <c r="Q99" s="7">
        <f>EXP(-'Yield curve'!Q92*$Q$9/100)</f>
        <v>0.27964341647736701</v>
      </c>
      <c r="R99" s="7">
        <f>EXP(-'Yield curve'!R92*$R$9/100)</f>
        <v>0.25544197470586677</v>
      </c>
      <c r="S99" s="7">
        <f>EXP(-'Yield curve'!S92*$S$9/100)</f>
        <v>0.23303654318740508</v>
      </c>
      <c r="T99" s="7">
        <f>EXP(-'Yield curve'!T92*$T$9/100)</f>
        <v>0.21232439685263998</v>
      </c>
      <c r="U99" s="60">
        <f>EXP(-'Yield curve'!U92*$U$9/100)</f>
        <v>0.19320567189501364</v>
      </c>
      <c r="V99" s="60">
        <f t="shared" si="3"/>
        <v>58.281510614009918</v>
      </c>
      <c r="W99" s="60">
        <f t="shared" si="4"/>
        <v>11.928777624954744</v>
      </c>
      <c r="X99" s="60">
        <f>W99*(Bonds!AO89/100)*(1/(1+(Bonds!U89/100)))</f>
        <v>1.1022710797407584E-3</v>
      </c>
      <c r="Y99" s="60">
        <f>-W99*Bonds!$AS$8</f>
        <v>-1.8677788950875016</v>
      </c>
      <c r="Z99" s="60">
        <f t="shared" si="5"/>
        <v>-5.9064354740691858</v>
      </c>
    </row>
    <row r="100" spans="1:26">
      <c r="A100" s="193">
        <v>43006</v>
      </c>
      <c r="B100" s="7">
        <f>EXP(-'Yield curve'!B93*$B$9/100)</f>
        <v>0.92653820339997339</v>
      </c>
      <c r="C100" s="7">
        <f>EXP(-'Yield curve'!C93*$C$9/100)</f>
        <v>0.85864475413872787</v>
      </c>
      <c r="D100" s="7">
        <f>EXP(-'Yield curve'!D93*$D$9/100)</f>
        <v>0.79564672855326302</v>
      </c>
      <c r="E100" s="7">
        <f>EXP(-'Yield curve'!E93*$E$9/100)</f>
        <v>0.7372708138099564</v>
      </c>
      <c r="F100" s="7">
        <f>EXP(-'Yield curve'!F93*$F$9/100)</f>
        <v>0.68317788961989967</v>
      </c>
      <c r="G100" s="7">
        <f>EXP(-'Yield curve'!G93*$G$9/100)</f>
        <v>0.63305371665750987</v>
      </c>
      <c r="H100" s="7">
        <f>EXP(-'Yield curve'!H93*$H$9/100)</f>
        <v>0.58660711106569374</v>
      </c>
      <c r="I100" s="7">
        <f>EXP(-'Yield curve'!I93*$I$9/100)</f>
        <v>0.54255453858496572</v>
      </c>
      <c r="J100" s="7">
        <f>EXP(-'Yield curve'!J93*$J$9/100)</f>
        <v>0.50157606906605556</v>
      </c>
      <c r="K100" s="7">
        <f>EXP(-'Yield curve'!K93*$K$9/100)</f>
        <v>0.46347631296326158</v>
      </c>
      <c r="L100" s="7">
        <f>EXP(-'Yield curve'!L93*$L$9/100)</f>
        <v>0.42709876189643187</v>
      </c>
      <c r="M100" s="7">
        <f>EXP(-'Yield curve'!M93*$M$9/100)</f>
        <v>0.39323023458919276</v>
      </c>
      <c r="N100" s="7">
        <f>EXP(-'Yield curve'!N93*$N$9/100)</f>
        <v>0.36172898780823776</v>
      </c>
      <c r="O100" s="7">
        <f>EXP(-'Yield curve'!O93*$O$9/100)</f>
        <v>0.33245857935983919</v>
      </c>
      <c r="P100" s="7">
        <f>EXP(-'Yield curve'!P93*$P$9/100)</f>
        <v>0.30528790402199785</v>
      </c>
      <c r="Q100" s="7">
        <f>EXP(-'Yield curve'!Q93*$Q$9/100)</f>
        <v>0.27937508761600982</v>
      </c>
      <c r="R100" s="7">
        <f>EXP(-'Yield curve'!R93*$R$9/100)</f>
        <v>0.25535513919733965</v>
      </c>
      <c r="S100" s="7">
        <f>EXP(-'Yield curve'!S93*$S$9/100)</f>
        <v>0.23312045144553284</v>
      </c>
      <c r="T100" s="7">
        <f>EXP(-'Yield curve'!T93*$T$9/100)</f>
        <v>0.21256658468588799</v>
      </c>
      <c r="U100" s="60">
        <f>EXP(-'Yield curve'!U93*$U$9/100)</f>
        <v>0.1935924699078839</v>
      </c>
      <c r="V100" s="60">
        <f t="shared" si="3"/>
        <v>58.248688344339044</v>
      </c>
      <c r="W100" s="60">
        <f t="shared" si="4"/>
        <v>11.93893443741743</v>
      </c>
      <c r="X100" s="60">
        <f>W100*(Bonds!AO90/100)*(1/(1+(Bonds!U90/100)))</f>
        <v>-1.3239738771740894E-2</v>
      </c>
      <c r="Y100" s="60">
        <f>-W100*Bonds!$AS$8</f>
        <v>-1.8693692240009587</v>
      </c>
      <c r="Z100" s="60">
        <f t="shared" si="5"/>
        <v>-5.911464535664531</v>
      </c>
    </row>
    <row r="101" spans="1:26">
      <c r="A101" s="193">
        <v>43005</v>
      </c>
      <c r="B101" s="7">
        <f>EXP(-'Yield curve'!B94*$B$9/100)</f>
        <v>0.92653820339997339</v>
      </c>
      <c r="C101" s="7">
        <f>EXP(-'Yield curve'!C94*$C$9/100)</f>
        <v>0.85847304235965038</v>
      </c>
      <c r="D101" s="7">
        <f>EXP(-'Yield curve'!D94*$D$9/100)</f>
        <v>0.79516948370390328</v>
      </c>
      <c r="E101" s="7">
        <f>EXP(-'Yield curve'!E94*$E$9/100)</f>
        <v>0.73653391150870562</v>
      </c>
      <c r="F101" s="7">
        <f>EXP(-'Yield curve'!F94*$F$9/100)</f>
        <v>0.68215389097645218</v>
      </c>
      <c r="G101" s="7">
        <f>EXP(-'Yield curve'!G94*$G$9/100)</f>
        <v>0.63172569875936868</v>
      </c>
      <c r="H101" s="7">
        <f>EXP(-'Yield curve'!H94*$H$9/100)</f>
        <v>0.58496690850988675</v>
      </c>
      <c r="I101" s="7">
        <f>EXP(-'Yield curve'!I94*$I$9/100)</f>
        <v>0.54067693923712146</v>
      </c>
      <c r="J101" s="7">
        <f>EXP(-'Yield curve'!J94*$J$9/100)</f>
        <v>0.49947386728994364</v>
      </c>
      <c r="K101" s="7">
        <f>EXP(-'Yield curve'!K94*$K$9/100)</f>
        <v>0.46116471520865843</v>
      </c>
      <c r="L101" s="7">
        <f>EXP(-'Yield curve'!L94*$L$9/100)</f>
        <v>0.42447592016943897</v>
      </c>
      <c r="M101" s="7">
        <f>EXP(-'Yield curve'!M94*$M$9/100)</f>
        <v>0.3903154580578147</v>
      </c>
      <c r="N101" s="7">
        <f>EXP(-'Yield curve'!N94*$N$9/100)</f>
        <v>0.35854539576479383</v>
      </c>
      <c r="O101" s="7">
        <f>EXP(-'Yield curve'!O94*$O$9/100)</f>
        <v>0.32903208834804992</v>
      </c>
      <c r="P101" s="7">
        <f>EXP(-'Yield curve'!P94*$P$9/100)</f>
        <v>0.30164634224304404</v>
      </c>
      <c r="Q101" s="7">
        <f>EXP(-'Yield curve'!Q94*$Q$9/100)</f>
        <v>0.27546904942089107</v>
      </c>
      <c r="R101" s="7">
        <f>EXP(-'Yield curve'!R94*$R$9/100)</f>
        <v>0.25122156503589449</v>
      </c>
      <c r="S101" s="7">
        <f>EXP(-'Yield curve'!S94*$S$9/100)</f>
        <v>0.22879703007549745</v>
      </c>
      <c r="T101" s="7">
        <f>EXP(-'Yield curve'!T94*$T$9/100)</f>
        <v>0.20809095733220162</v>
      </c>
      <c r="U101" s="60">
        <f>EXP(-'Yield curve'!U94*$U$9/100)</f>
        <v>0.18900156188780515</v>
      </c>
      <c r="V101" s="60">
        <f t="shared" si="3"/>
        <v>57.594044305936897</v>
      </c>
      <c r="W101" s="60">
        <f t="shared" si="4"/>
        <v>11.86787719916687</v>
      </c>
      <c r="X101" s="60">
        <f>W101*(Bonds!AO91/100)*(1/(1+(Bonds!U91/100)))</f>
        <v>2.1910601309270963E-3</v>
      </c>
      <c r="Y101" s="60">
        <f>-W101*Bonds!$AS$8</f>
        <v>-1.8582432550106445</v>
      </c>
      <c r="Z101" s="60">
        <f t="shared" si="5"/>
        <v>-5.8762811324787343</v>
      </c>
    </row>
    <row r="102" spans="1:26">
      <c r="A102" s="193">
        <v>43004</v>
      </c>
      <c r="B102" s="7">
        <f>EXP(-'Yield curve'!B95*$B$9/100)</f>
        <v>0.92672352957265292</v>
      </c>
      <c r="C102" s="7">
        <f>EXP(-'Yield curve'!C95*$C$9/100)</f>
        <v>0.85898828074112343</v>
      </c>
      <c r="D102" s="7">
        <f>EXP(-'Yield curve'!D95*$D$9/100)</f>
        <v>0.79612425983545376</v>
      </c>
      <c r="E102" s="7">
        <f>EXP(-'Yield curve'!E95*$E$9/100)</f>
        <v>0.73800845338208243</v>
      </c>
      <c r="F102" s="7">
        <f>EXP(-'Yield curve'!F95*$F$9/100)</f>
        <v>0.68420342541388712</v>
      </c>
      <c r="G102" s="7">
        <f>EXP(-'Yield curve'!G95*$G$9/100)</f>
        <v>0.6338138370985491</v>
      </c>
      <c r="H102" s="7">
        <f>EXP(-'Yield curve'!H95*$H$9/100)</f>
        <v>0.58701787979572218</v>
      </c>
      <c r="I102" s="7">
        <f>EXP(-'Yield curve'!I95*$I$9/100)</f>
        <v>0.54269923908779794</v>
      </c>
      <c r="J102" s="7">
        <f>EXP(-'Yield curve'!J95*$J$9/100)</f>
        <v>0.50142561881400194</v>
      </c>
      <c r="K102" s="7">
        <f>EXP(-'Yield curve'!K95*$K$9/100)</f>
        <v>0.46301306831122807</v>
      </c>
      <c r="L102" s="7">
        <f>EXP(-'Yield curve'!L95*$L$9/100)</f>
        <v>0.42625394299459207</v>
      </c>
      <c r="M102" s="7">
        <f>EXP(-'Yield curve'!M95*$M$9/100)</f>
        <v>0.39200526819853648</v>
      </c>
      <c r="N102" s="7">
        <f>EXP(-'Yield curve'!N95*$N$9/100)</f>
        <v>0.36013367392303502</v>
      </c>
      <c r="O102" s="7">
        <f>EXP(-'Yield curve'!O95*$O$9/100)</f>
        <v>0.33050945894303124</v>
      </c>
      <c r="P102" s="7">
        <f>EXP(-'Yield curve'!P95*$P$9/100)</f>
        <v>0.30300680953876541</v>
      </c>
      <c r="Q102" s="7">
        <f>EXP(-'Yield curve'!Q95*$Q$9/100)</f>
        <v>0.27670591928208038</v>
      </c>
      <c r="R102" s="7">
        <f>EXP(-'Yield curve'!R95*$R$9/100)</f>
        <v>0.2523344219553777</v>
      </c>
      <c r="S102" s="7">
        <f>EXP(-'Yield curve'!S95*$S$9/100)</f>
        <v>0.22978757127392302</v>
      </c>
      <c r="T102" s="7">
        <f>EXP(-'Yield curve'!T95*$T$9/100)</f>
        <v>0.20896259799369526</v>
      </c>
      <c r="U102" s="60">
        <f>EXP(-'Yield curve'!U95*$U$9/100)</f>
        <v>0.18975908216588572</v>
      </c>
      <c r="V102" s="60">
        <f t="shared" si="3"/>
        <v>57.781813569874245</v>
      </c>
      <c r="W102" s="60">
        <f t="shared" si="4"/>
        <v>11.875548635969672</v>
      </c>
      <c r="X102" s="60">
        <f>W102*(Bonds!AO92/100)*(1/(1+(Bonds!U92/100)))</f>
        <v>-2.1928812918418274E-3</v>
      </c>
      <c r="Y102" s="60">
        <f>-W102*Bonds!$AS$8</f>
        <v>-1.8594444298674293</v>
      </c>
      <c r="Z102" s="60">
        <f t="shared" si="5"/>
        <v>-5.8800795808943009</v>
      </c>
    </row>
    <row r="103" spans="1:26">
      <c r="A103" s="193">
        <v>43003</v>
      </c>
      <c r="B103" s="7">
        <f>EXP(-'Yield curve'!B96*$B$9/100)</f>
        <v>0.92727973053399881</v>
      </c>
      <c r="C103" s="7">
        <f>EXP(-'Yield curve'!C96*$C$9/100)</f>
        <v>0.86019170653565769</v>
      </c>
      <c r="D103" s="7">
        <f>EXP(-'Yield curve'!D96*$D$9/100)</f>
        <v>0.79779787746456432</v>
      </c>
      <c r="E103" s="7">
        <f>EXP(-'Yield curve'!E96*$E$9/100)</f>
        <v>0.73978180083593736</v>
      </c>
      <c r="F103" s="7">
        <f>EXP(-'Yield curve'!F96*$F$9/100)</f>
        <v>0.68591607389602016</v>
      </c>
      <c r="G103" s="7">
        <f>EXP(-'Yield curve'!G96*$G$9/100)</f>
        <v>0.63571813362641427</v>
      </c>
      <c r="H103" s="7">
        <f>EXP(-'Yield curve'!H96*$H$9/100)</f>
        <v>0.58907604205792596</v>
      </c>
      <c r="I103" s="7">
        <f>EXP(-'Yield curve'!I96*$I$9/100)</f>
        <v>0.54472910296865462</v>
      </c>
      <c r="J103" s="7">
        <f>EXP(-'Yield curve'!J96*$J$9/100)</f>
        <v>0.50338499703138917</v>
      </c>
      <c r="K103" s="7">
        <f>EXP(-'Yield curve'!K96*$K$9/100)</f>
        <v>0.46486882963276832</v>
      </c>
      <c r="L103" s="7">
        <f>EXP(-'Yield curve'!L96*$L$9/100)</f>
        <v>0.42775700070354389</v>
      </c>
      <c r="M103" s="7">
        <f>EXP(-'Yield curve'!M96*$M$9/100)</f>
        <v>0.39313587065701616</v>
      </c>
      <c r="N103" s="7">
        <f>EXP(-'Yield curve'!N96*$N$9/100)</f>
        <v>0.36088353154637448</v>
      </c>
      <c r="O103" s="7">
        <f>EXP(-'Yield curve'!O96*$O$9/100)</f>
        <v>0.33087983690999206</v>
      </c>
      <c r="P103" s="7">
        <f>EXP(-'Yield curve'!P96*$P$9/100)</f>
        <v>0.30300680953876541</v>
      </c>
      <c r="Q103" s="7">
        <f>EXP(-'Yield curve'!Q96*$Q$9/100)</f>
        <v>0.2765288841510245</v>
      </c>
      <c r="R103" s="7">
        <f>EXP(-'Yield curve'!R96*$R$9/100)</f>
        <v>0.25199148039463831</v>
      </c>
      <c r="S103" s="7">
        <f>EXP(-'Yield curve'!S96*$S$9/100)</f>
        <v>0.22929176578267108</v>
      </c>
      <c r="T103" s="7">
        <f>EXP(-'Yield curve'!T96*$T$9/100)</f>
        <v>0.20832831629246173</v>
      </c>
      <c r="U103" s="60">
        <f>EXP(-'Yield curve'!U96*$U$9/100)</f>
        <v>0.18900156188780515</v>
      </c>
      <c r="V103" s="60">
        <f t="shared" si="3"/>
        <v>57.778353598571009</v>
      </c>
      <c r="W103" s="60">
        <f t="shared" si="4"/>
        <v>11.857110034132806</v>
      </c>
      <c r="X103" s="60">
        <f>W103*(Bonds!AO93/100)*(1/(1+(Bonds!U93/100)))</f>
        <v>5.4726807136217916E-3</v>
      </c>
      <c r="Y103" s="60">
        <f>-W103*Bonds!$AS$8</f>
        <v>-1.8565573585807809</v>
      </c>
      <c r="Z103" s="60">
        <f t="shared" si="5"/>
        <v>-5.8709498598612191</v>
      </c>
    </row>
    <row r="104" spans="1:26">
      <c r="A104" s="193">
        <v>43000</v>
      </c>
      <c r="B104" s="7">
        <f>EXP(-'Yield curve'!B97*$B$9/100)</f>
        <v>0.92746520502693663</v>
      </c>
      <c r="C104" s="7">
        <f>EXP(-'Yield curve'!C97*$C$9/100)</f>
        <v>0.86019170653565769</v>
      </c>
      <c r="D104" s="7">
        <f>EXP(-'Yield curve'!D97*$D$9/100)</f>
        <v>0.79779787746456432</v>
      </c>
      <c r="E104" s="7">
        <f>EXP(-'Yield curve'!E97*$E$9/100)</f>
        <v>0.73992977199272703</v>
      </c>
      <c r="F104" s="7">
        <f>EXP(-'Yield curve'!F97*$F$9/100)</f>
        <v>0.68625911768676906</v>
      </c>
      <c r="G104" s="7">
        <f>EXP(-'Yield curve'!G97*$G$9/100)</f>
        <v>0.63609967895874342</v>
      </c>
      <c r="H104" s="7">
        <f>EXP(-'Yield curve'!H97*$H$9/100)</f>
        <v>0.58948853964467818</v>
      </c>
      <c r="I104" s="7">
        <f>EXP(-'Yield curve'!I97*$I$9/100)</f>
        <v>0.54545589285819995</v>
      </c>
      <c r="J104" s="7">
        <f>EXP(-'Yield curve'!J97*$J$9/100)</f>
        <v>0.50444321626645638</v>
      </c>
      <c r="K104" s="7">
        <f>EXP(-'Yield curve'!K97*$K$9/100)</f>
        <v>0.46626553012487953</v>
      </c>
      <c r="L104" s="7">
        <f>EXP(-'Yield curve'!L97*$L$9/100)</f>
        <v>0.42935980726616302</v>
      </c>
      <c r="M104" s="7">
        <f>EXP(-'Yield curve'!M97*$M$9/100)</f>
        <v>0.3949326638021009</v>
      </c>
      <c r="N104" s="7">
        <f>EXP(-'Yield curve'!N97*$N$9/100)</f>
        <v>0.3628593446899897</v>
      </c>
      <c r="O104" s="7">
        <f>EXP(-'Yield curve'!O97*$O$9/100)</f>
        <v>0.333017579201554</v>
      </c>
      <c r="P104" s="7">
        <f>EXP(-'Yield curve'!P97*$P$9/100)</f>
        <v>0.30528790402199785</v>
      </c>
      <c r="Q104" s="7">
        <f>EXP(-'Yield curve'!Q97*$Q$9/100)</f>
        <v>0.27874998779292692</v>
      </c>
      <c r="R104" s="7">
        <f>EXP(-'Yield curve'!R97*$R$9/100)</f>
        <v>0.25414253701750217</v>
      </c>
      <c r="S104" s="7">
        <f>EXP(-'Yield curve'!S97*$S$9/100)</f>
        <v>0.23136470591297453</v>
      </c>
      <c r="T104" s="7">
        <f>EXP(-'Yield curve'!T97*$T$9/100)</f>
        <v>0.21031686595259771</v>
      </c>
      <c r="U104" s="60">
        <f>EXP(-'Yield curve'!U97*$U$9/100)</f>
        <v>0.19090105916394634</v>
      </c>
      <c r="V104" s="60">
        <f t="shared" si="3"/>
        <v>58.067421881920112</v>
      </c>
      <c r="W104" s="60">
        <f t="shared" si="4"/>
        <v>11.887699190368252</v>
      </c>
      <c r="X104" s="60">
        <f>W104*(Bonds!AO94/100)*(1/(1+(Bonds!U94/100)))</f>
        <v>-1.0978665672670852E-3</v>
      </c>
      <c r="Y104" s="60">
        <f>-W104*Bonds!$AS$8</f>
        <v>-1.8613469340286104</v>
      </c>
      <c r="Z104" s="60">
        <f t="shared" si="5"/>
        <v>-5.8860958273015811</v>
      </c>
    </row>
    <row r="105" spans="1:26">
      <c r="A105" s="193">
        <v>42999</v>
      </c>
      <c r="B105" s="7">
        <f>EXP(-'Yield curve'!B98*$B$9/100)</f>
        <v>0.92700158833825408</v>
      </c>
      <c r="C105" s="7">
        <f>EXP(-'Yield curve'!C98*$C$9/100)</f>
        <v>0.85933194478164587</v>
      </c>
      <c r="D105" s="7">
        <f>EXP(-'Yield curve'!D98*$D$9/100)</f>
        <v>0.79684109419638172</v>
      </c>
      <c r="E105" s="7">
        <f>EXP(-'Yield curve'!E98*$E$9/100)</f>
        <v>0.73904238880273576</v>
      </c>
      <c r="F105" s="7">
        <f>EXP(-'Yield curve'!F98*$F$9/100)</f>
        <v>0.68557320158429325</v>
      </c>
      <c r="G105" s="7">
        <f>EXP(-'Yield curve'!G98*$G$9/100)</f>
        <v>0.63571813362641427</v>
      </c>
      <c r="H105" s="7">
        <f>EXP(-'Yield curve'!H98*$H$9/100)</f>
        <v>0.58948853964467818</v>
      </c>
      <c r="I105" s="7">
        <f>EXP(-'Yield curve'!I98*$I$9/100)</f>
        <v>0.54545589285819995</v>
      </c>
      <c r="J105" s="7">
        <f>EXP(-'Yield curve'!J98*$J$9/100)</f>
        <v>0.50444321626645638</v>
      </c>
      <c r="K105" s="7">
        <f>EXP(-'Yield curve'!K98*$K$9/100)</f>
        <v>0.46626553012487953</v>
      </c>
      <c r="L105" s="7">
        <f>EXP(-'Yield curve'!L98*$L$9/100)</f>
        <v>0.42935980726616302</v>
      </c>
      <c r="M105" s="7">
        <f>EXP(-'Yield curve'!M98*$M$9/100)</f>
        <v>0.3949326638021009</v>
      </c>
      <c r="N105" s="7">
        <f>EXP(-'Yield curve'!N98*$N$9/100)</f>
        <v>0.3628593446899897</v>
      </c>
      <c r="O105" s="7">
        <f>EXP(-'Yield curve'!O98*$O$9/100)</f>
        <v>0.333017579201554</v>
      </c>
      <c r="P105" s="7">
        <f>EXP(-'Yield curve'!P98*$P$9/100)</f>
        <v>0.30528790402199785</v>
      </c>
      <c r="Q105" s="7">
        <f>EXP(-'Yield curve'!Q98*$Q$9/100)</f>
        <v>0.27866080206731031</v>
      </c>
      <c r="R105" s="7">
        <f>EXP(-'Yield curve'!R98*$R$9/100)</f>
        <v>0.25396977883676858</v>
      </c>
      <c r="S105" s="7">
        <f>EXP(-'Yield curve'!S98*$S$9/100)</f>
        <v>0.23111496691392258</v>
      </c>
      <c r="T105" s="7">
        <f>EXP(-'Yield curve'!T98*$T$9/100)</f>
        <v>0.20999742715134137</v>
      </c>
      <c r="U105" s="60">
        <f>EXP(-'Yield curve'!U98*$U$9/100)</f>
        <v>0.19051963859332924</v>
      </c>
      <c r="V105" s="60">
        <f t="shared" si="3"/>
        <v>58.007489630406603</v>
      </c>
      <c r="W105" s="60">
        <f t="shared" si="4"/>
        <v>11.884287566955875</v>
      </c>
      <c r="X105" s="60">
        <f>W105*(Bonds!AO95/100)*(1/(1+(Bonds!U95/100)))</f>
        <v>1.0974501400827059E-3</v>
      </c>
      <c r="Y105" s="60">
        <f>-W105*Bonds!$AS$8</f>
        <v>-1.8608127503588356</v>
      </c>
      <c r="Z105" s="60">
        <f t="shared" si="5"/>
        <v>-5.8844065902162255</v>
      </c>
    </row>
    <row r="106" spans="1:26">
      <c r="A106" s="193">
        <v>42998</v>
      </c>
      <c r="B106" s="7">
        <f>EXP(-'Yield curve'!B99*$B$9/100)</f>
        <v>0.92681620655938224</v>
      </c>
      <c r="C106" s="7">
        <f>EXP(-'Yield curve'!C99*$C$9/100)</f>
        <v>0.85967574631528121</v>
      </c>
      <c r="D106" s="7">
        <f>EXP(-'Yield curve'!D99*$D$9/100)</f>
        <v>0.79779787746456432</v>
      </c>
      <c r="E106" s="7">
        <f>EXP(-'Yield curve'!E99*$E$9/100)</f>
        <v>0.74037386306992303</v>
      </c>
      <c r="F106" s="7">
        <f>EXP(-'Yield curve'!F99*$F$9/100)</f>
        <v>0.68728927879097224</v>
      </c>
      <c r="G106" s="7">
        <f>EXP(-'Yield curve'!G99*$G$9/100)</f>
        <v>0.6374368918666844</v>
      </c>
      <c r="H106" s="7">
        <f>EXP(-'Yield curve'!H99*$H$9/100)</f>
        <v>0.5911414205090112</v>
      </c>
      <c r="I106" s="7">
        <f>EXP(-'Yield curve'!I99*$I$9/100)</f>
        <v>0.54705824577925533</v>
      </c>
      <c r="J106" s="7">
        <f>EXP(-'Yield curve'!J99*$J$9/100)</f>
        <v>0.50595881818142696</v>
      </c>
      <c r="K106" s="7">
        <f>EXP(-'Yield curve'!K99*$K$9/100)</f>
        <v>0.46766642700990924</v>
      </c>
      <c r="L106" s="7">
        <f>EXP(-'Yield curve'!L99*$L$9/100)</f>
        <v>0.43058953398593081</v>
      </c>
      <c r="M106" s="7">
        <f>EXP(-'Yield curve'!M99*$M$9/100)</f>
        <v>0.39597666350779498</v>
      </c>
      <c r="N106" s="7">
        <f>EXP(-'Yield curve'!N99*$N$9/100)</f>
        <v>0.36370942976821197</v>
      </c>
      <c r="O106" s="7">
        <f>EXP(-'Yield curve'!O99*$O$9/100)</f>
        <v>0.3336709337350714</v>
      </c>
      <c r="P106" s="7">
        <f>EXP(-'Yield curve'!P99*$P$9/100)</f>
        <v>0.30574617949871175</v>
      </c>
      <c r="Q106" s="7">
        <f>EXP(-'Yield curve'!Q99*$Q$9/100)</f>
        <v>0.27910701622675321</v>
      </c>
      <c r="R106" s="7">
        <f>EXP(-'Yield curve'!R99*$R$9/100)</f>
        <v>0.25440189465516894</v>
      </c>
      <c r="S106" s="7">
        <f>EXP(-'Yield curve'!S99*$S$9/100)</f>
        <v>0.23153134848535892</v>
      </c>
      <c r="T106" s="7">
        <f>EXP(-'Yield curve'!T99*$T$9/100)</f>
        <v>0.21039680154846108</v>
      </c>
      <c r="U106" s="60">
        <f>EXP(-'Yield curve'!U99*$U$9/100)</f>
        <v>0.19090105916394634</v>
      </c>
      <c r="V106" s="60">
        <f t="shared" si="3"/>
        <v>58.119088460881912</v>
      </c>
      <c r="W106" s="60">
        <f t="shared" si="4"/>
        <v>11.886290068892736</v>
      </c>
      <c r="X106" s="60">
        <f>W106*(Bonds!AO96/100)*(1/(1+(Bonds!U96/100)))</f>
        <v>0</v>
      </c>
      <c r="Y106" s="60">
        <f>-W106*Bonds!$AS$8</f>
        <v>-1.8611262972261371</v>
      </c>
      <c r="Z106" s="60">
        <f t="shared" si="5"/>
        <v>-5.8853981124701091</v>
      </c>
    </row>
    <row r="107" spans="1:26">
      <c r="A107" s="193">
        <v>42997</v>
      </c>
      <c r="B107" s="7">
        <f>EXP(-'Yield curve'!B100*$B$9/100)</f>
        <v>0.92672352957265292</v>
      </c>
      <c r="C107" s="7">
        <f>EXP(-'Yield curve'!C100*$C$9/100)</f>
        <v>0.85916009557818274</v>
      </c>
      <c r="D107" s="7">
        <f>EXP(-'Yield curve'!D100*$D$9/100)</f>
        <v>0.79708018238607592</v>
      </c>
      <c r="E107" s="7">
        <f>EXP(-'Yield curve'!E100*$E$9/100)</f>
        <v>0.73948594729025685</v>
      </c>
      <c r="F107" s="7">
        <f>EXP(-'Yield curve'!F100*$F$9/100)</f>
        <v>0.68625911768676906</v>
      </c>
      <c r="G107" s="7">
        <f>EXP(-'Yield curve'!G100*$G$9/100)</f>
        <v>0.63629053748977937</v>
      </c>
      <c r="H107" s="7">
        <f>EXP(-'Yield curve'!H100*$H$9/100)</f>
        <v>0.58990132608082657</v>
      </c>
      <c r="I107" s="7">
        <f>EXP(-'Yield curve'!I100*$I$9/100)</f>
        <v>0.54589243216492711</v>
      </c>
      <c r="J107" s="7">
        <f>EXP(-'Yield curve'!J100*$J$9/100)</f>
        <v>0.50489741952190237</v>
      </c>
      <c r="K107" s="7">
        <f>EXP(-'Yield curve'!K100*$K$9/100)</f>
        <v>0.46673202886549986</v>
      </c>
      <c r="L107" s="7">
        <f>EXP(-'Yield curve'!L100*$L$9/100)</f>
        <v>0.42973781019345136</v>
      </c>
      <c r="M107" s="7">
        <f>EXP(-'Yield curve'!M100*$M$9/100)</f>
        <v>0.39521711771115725</v>
      </c>
      <c r="N107" s="7">
        <f>EXP(-'Yield curve'!N100*$N$9/100)</f>
        <v>0.36304808061631644</v>
      </c>
      <c r="O107" s="7">
        <f>EXP(-'Yield curve'!O100*$O$9/100)</f>
        <v>0.33311083717923801</v>
      </c>
      <c r="P107" s="7">
        <f>EXP(-'Yield curve'!P100*$P$9/100)</f>
        <v>0.30528790402199785</v>
      </c>
      <c r="Q107" s="7">
        <f>EXP(-'Yield curve'!Q100*$Q$9/100)</f>
        <v>0.27874998779292692</v>
      </c>
      <c r="R107" s="7">
        <f>EXP(-'Yield curve'!R100*$R$9/100)</f>
        <v>0.25414253701750217</v>
      </c>
      <c r="S107" s="7">
        <f>EXP(-'Yield curve'!S100*$S$9/100)</f>
        <v>0.23136470591297453</v>
      </c>
      <c r="T107" s="7">
        <f>EXP(-'Yield curve'!T100*$T$9/100)</f>
        <v>0.21031686595259771</v>
      </c>
      <c r="U107" s="60">
        <f>EXP(-'Yield curve'!U100*$U$9/100)</f>
        <v>0.19090105916394634</v>
      </c>
      <c r="V107" s="60">
        <f t="shared" si="3"/>
        <v>58.067304005190564</v>
      </c>
      <c r="W107" s="60">
        <f t="shared" si="4"/>
        <v>11.88916145798764</v>
      </c>
      <c r="X107" s="60">
        <f>W107*(Bonds!AO97/100)*(1/(1+(Bonds!U97/100)))</f>
        <v>-1.0980016123002757E-3</v>
      </c>
      <c r="Y107" s="60">
        <f>-W107*Bonds!$AS$8</f>
        <v>-1.861575892324618</v>
      </c>
      <c r="Z107" s="60">
        <f t="shared" si="5"/>
        <v>-5.8868198570061558</v>
      </c>
    </row>
    <row r="108" spans="1:26">
      <c r="A108" s="193">
        <v>42996</v>
      </c>
      <c r="B108" s="7">
        <f>EXP(-'Yield curve'!B101*$B$9/100)</f>
        <v>0.92672352957265292</v>
      </c>
      <c r="C108" s="7">
        <f>EXP(-'Yield curve'!C101*$C$9/100)</f>
        <v>0.85916009557818274</v>
      </c>
      <c r="D108" s="7">
        <f>EXP(-'Yield curve'!D101*$D$9/100)</f>
        <v>0.79684109419638172</v>
      </c>
      <c r="E108" s="7">
        <f>EXP(-'Yield curve'!E101*$E$9/100)</f>
        <v>0.73919021206232949</v>
      </c>
      <c r="F108" s="7">
        <f>EXP(-'Yield curve'!F101*$F$9/100)</f>
        <v>0.68591607389602016</v>
      </c>
      <c r="G108" s="7">
        <f>EXP(-'Yield curve'!G101*$G$9/100)</f>
        <v>0.63609967895874342</v>
      </c>
      <c r="H108" s="7">
        <f>EXP(-'Yield curve'!H101*$H$9/100)</f>
        <v>0.58990132608082657</v>
      </c>
      <c r="I108" s="7">
        <f>EXP(-'Yield curve'!I101*$I$9/100)</f>
        <v>0.54574688025746665</v>
      </c>
      <c r="J108" s="7">
        <f>EXP(-'Yield curve'!J101*$J$9/100)</f>
        <v>0.50459457193355117</v>
      </c>
      <c r="K108" s="7">
        <f>EXP(-'Yield curve'!K101*$K$9/100)</f>
        <v>0.46626553012487953</v>
      </c>
      <c r="L108" s="7">
        <f>EXP(-'Yield curve'!L101*$L$9/100)</f>
        <v>0.42926535849830982</v>
      </c>
      <c r="M108" s="7">
        <f>EXP(-'Yield curve'!M101*$M$9/100)</f>
        <v>0.39474314161244023</v>
      </c>
      <c r="N108" s="7">
        <f>EXP(-'Yield curve'!N101*$N$9/100)</f>
        <v>0.36257642475425039</v>
      </c>
      <c r="O108" s="7">
        <f>EXP(-'Yield curve'!O101*$O$9/100)</f>
        <v>0.33264480830351817</v>
      </c>
      <c r="P108" s="7">
        <f>EXP(-'Yield curve'!P101*$P$9/100)</f>
        <v>0.30483031544319683</v>
      </c>
      <c r="Q108" s="7">
        <f>EXP(-'Yield curve'!Q101*$Q$9/100)</f>
        <v>0.27830434442222535</v>
      </c>
      <c r="R108" s="7">
        <f>EXP(-'Yield curve'!R101*$R$9/100)</f>
        <v>0.25371086173252633</v>
      </c>
      <c r="S108" s="7">
        <f>EXP(-'Yield curve'!S101*$S$9/100)</f>
        <v>0.23094862402836946</v>
      </c>
      <c r="T108" s="7">
        <f>EXP(-'Yield curve'!T101*$T$9/100)</f>
        <v>0.20991764328891779</v>
      </c>
      <c r="U108" s="60">
        <f>EXP(-'Yield curve'!U101*$U$9/100)</f>
        <v>0.19051963859332924</v>
      </c>
      <c r="V108" s="60">
        <f t="shared" si="3"/>
        <v>58.003564472685397</v>
      </c>
      <c r="W108" s="60">
        <f t="shared" si="4"/>
        <v>11.883496301024573</v>
      </c>
      <c r="X108" s="60">
        <f>W108*(Bonds!AO98/100)*(1/(1+(Bonds!U98/100)))</f>
        <v>6.584262425537531E-3</v>
      </c>
      <c r="Y108" s="60">
        <f>-W108*Bonds!$AS$8</f>
        <v>-1.860688855869949</v>
      </c>
      <c r="Z108" s="60">
        <f t="shared" si="5"/>
        <v>-5.8840148014418014</v>
      </c>
    </row>
    <row r="109" spans="1:26">
      <c r="A109" s="193">
        <v>42993</v>
      </c>
      <c r="B109" s="7">
        <f>EXP(-'Yield curve'!B102*$B$9/100)</f>
        <v>0.92681620655938224</v>
      </c>
      <c r="C109" s="7">
        <f>EXP(-'Yield curve'!C102*$C$9/100)</f>
        <v>0.85881650026359557</v>
      </c>
      <c r="D109" s="7">
        <f>EXP(-'Yield curve'!D102*$D$9/100)</f>
        <v>0.79660207772238656</v>
      </c>
      <c r="E109" s="7">
        <f>EXP(-'Yield curve'!E102*$E$9/100)</f>
        <v>0.73933806488953191</v>
      </c>
      <c r="F109" s="7">
        <f>EXP(-'Yield curve'!F102*$F$9/100)</f>
        <v>0.68660233304230112</v>
      </c>
      <c r="G109" s="7">
        <f>EXP(-'Yield curve'!G102*$G$9/100)</f>
        <v>0.63724568948091631</v>
      </c>
      <c r="H109" s="7">
        <f>EXP(-'Yield curve'!H102*$H$9/100)</f>
        <v>0.59155536436681511</v>
      </c>
      <c r="I109" s="7">
        <f>EXP(-'Yield curve'!I102*$I$9/100)</f>
        <v>0.54764208590079466</v>
      </c>
      <c r="J109" s="7">
        <f>EXP(-'Yield curve'!J102*$J$9/100)</f>
        <v>0.5067183258970781</v>
      </c>
      <c r="K109" s="7">
        <f>EXP(-'Yield curve'!K102*$K$9/100)</f>
        <v>0.46860269582065023</v>
      </c>
      <c r="L109" s="7">
        <f>EXP(-'Yield curve'!L102*$L$9/100)</f>
        <v>0.43163282252815333</v>
      </c>
      <c r="M109" s="7">
        <f>EXP(-'Yield curve'!M102*$M$9/100)</f>
        <v>0.39711872007075871</v>
      </c>
      <c r="N109" s="7">
        <f>EXP(-'Yield curve'!N102*$N$9/100)</f>
        <v>0.36494084756455375</v>
      </c>
      <c r="O109" s="7">
        <f>EXP(-'Yield curve'!O102*$O$9/100)</f>
        <v>0.33498149080896611</v>
      </c>
      <c r="P109" s="7">
        <f>EXP(-'Yield curve'!P102*$P$9/100)</f>
        <v>0.30712513763527222</v>
      </c>
      <c r="Q109" s="7">
        <f>EXP(-'Yield curve'!Q102*$Q$9/100)</f>
        <v>0.28062949578478885</v>
      </c>
      <c r="R109" s="7">
        <f>EXP(-'Yield curve'!R102*$R$9/100)</f>
        <v>0.25605065064271626</v>
      </c>
      <c r="S109" s="7">
        <f>EXP(-'Yield curve'!S102*$S$9/100)</f>
        <v>0.23328835860989916</v>
      </c>
      <c r="T109" s="7">
        <f>EXP(-'Yield curve'!T102*$T$9/100)</f>
        <v>0.2122437289097158</v>
      </c>
      <c r="U109" s="60">
        <f>EXP(-'Yield curve'!U102*$U$9/100)</f>
        <v>0.19281964670508861</v>
      </c>
      <c r="V109" s="60">
        <f t="shared" si="3"/>
        <v>58.365045643322325</v>
      </c>
      <c r="W109" s="60">
        <f t="shared" si="4"/>
        <v>11.918902003161888</v>
      </c>
      <c r="X109" s="60">
        <f>W109*(Bonds!AO99/100)*(1/(1+(Bonds!U99/100)))</f>
        <v>-1.1012567682862084E-3</v>
      </c>
      <c r="Y109" s="60">
        <f>-W109*Bonds!$AS$8</f>
        <v>-1.8662325943230398</v>
      </c>
      <c r="Z109" s="60">
        <f t="shared" si="5"/>
        <v>-5.9015456417058267</v>
      </c>
    </row>
    <row r="110" spans="1:26">
      <c r="A110" s="193">
        <v>42992</v>
      </c>
      <c r="B110" s="7">
        <f>EXP(-'Yield curve'!B103*$B$9/100)</f>
        <v>0.92635291428882216</v>
      </c>
      <c r="C110" s="7">
        <f>EXP(-'Yield curve'!C103*$C$9/100)</f>
        <v>0.85864475413872787</v>
      </c>
      <c r="D110" s="7">
        <f>EXP(-'Yield curve'!D103*$D$9/100)</f>
        <v>0.79636313294257888</v>
      </c>
      <c r="E110" s="7">
        <f>EXP(-'Yield curve'!E103*$E$9/100)</f>
        <v>0.73904238880273576</v>
      </c>
      <c r="F110" s="7">
        <f>EXP(-'Yield curve'!F103*$F$9/100)</f>
        <v>0.68625911768676906</v>
      </c>
      <c r="G110" s="7">
        <f>EXP(-'Yield curve'!G103*$G$9/100)</f>
        <v>0.63667242636747978</v>
      </c>
      <c r="H110" s="7">
        <f>EXP(-'Yield curve'!H103*$H$9/100)</f>
        <v>0.59072776631051527</v>
      </c>
      <c r="I110" s="7">
        <f>EXP(-'Yield curve'!I103*$I$9/100)</f>
        <v>0.54676655917151584</v>
      </c>
      <c r="J110" s="7">
        <f>EXP(-'Yield curve'!J103*$J$9/100)</f>
        <v>0.50580705330184261</v>
      </c>
      <c r="K110" s="7">
        <f>EXP(-'Yield curve'!K103*$K$9/100)</f>
        <v>0.46766642700990924</v>
      </c>
      <c r="L110" s="7">
        <f>EXP(-'Yield curve'!L103*$L$9/100)</f>
        <v>0.43068427410443866</v>
      </c>
      <c r="M110" s="7">
        <f>EXP(-'Yield curve'!M103*$M$9/100)</f>
        <v>0.39616677793008992</v>
      </c>
      <c r="N110" s="7">
        <f>EXP(-'Yield curve'!N103*$N$9/100)</f>
        <v>0.36399323379261178</v>
      </c>
      <c r="O110" s="7">
        <f>EXP(-'Yield curve'!O103*$O$9/100)</f>
        <v>0.33404485453741678</v>
      </c>
      <c r="P110" s="7">
        <f>EXP(-'Yield curve'!P103*$P$9/100)</f>
        <v>0.30620514290445849</v>
      </c>
      <c r="Q110" s="7">
        <f>EXP(-'Yield curve'!Q103*$Q$9/100)</f>
        <v>0.27982244554710395</v>
      </c>
      <c r="R110" s="7">
        <f>EXP(-'Yield curve'!R103*$R$9/100)</f>
        <v>0.25535513919733971</v>
      </c>
      <c r="S110" s="7">
        <f>EXP(-'Yield curve'!S103*$S$9/100)</f>
        <v>0.2327012120615711</v>
      </c>
      <c r="T110" s="7">
        <f>EXP(-'Yield curve'!T103*$T$9/100)</f>
        <v>0.21176036445267621</v>
      </c>
      <c r="U110" s="60">
        <f>EXP(-'Yield curve'!U103*$U$9/100)</f>
        <v>0.19243439279400748</v>
      </c>
      <c r="V110" s="60">
        <f t="shared" si="3"/>
        <v>58.273320788771194</v>
      </c>
      <c r="W110" s="60">
        <f t="shared" si="4"/>
        <v>11.914040850780292</v>
      </c>
      <c r="X110" s="60">
        <f>W110*(Bonds!AO100/100)*(1/(1+(Bonds!U100/100)))</f>
        <v>0</v>
      </c>
      <c r="Y110" s="60">
        <f>-W110*Bonds!$AS$8</f>
        <v>-1.8654714469440197</v>
      </c>
      <c r="Z110" s="60">
        <f t="shared" si="5"/>
        <v>-5.8991386823530556</v>
      </c>
    </row>
    <row r="111" spans="1:26">
      <c r="A111" s="193">
        <v>42991</v>
      </c>
      <c r="B111" s="7">
        <f>EXP(-'Yield curve'!B104*$B$9/100)</f>
        <v>0.92635291428882216</v>
      </c>
      <c r="C111" s="7">
        <f>EXP(-'Yield curve'!C104*$C$9/100)</f>
        <v>0.85847304235965038</v>
      </c>
      <c r="D111" s="7">
        <f>EXP(-'Yield curve'!D104*$D$9/100)</f>
        <v>0.79636313294257888</v>
      </c>
      <c r="E111" s="7">
        <f>EXP(-'Yield curve'!E104*$E$9/100)</f>
        <v>0.73904238880273576</v>
      </c>
      <c r="F111" s="7">
        <f>EXP(-'Yield curve'!F104*$F$9/100)</f>
        <v>0.68625911768676906</v>
      </c>
      <c r="G111" s="7">
        <f>EXP(-'Yield curve'!G104*$G$9/100)</f>
        <v>0.63686345674851452</v>
      </c>
      <c r="H111" s="7">
        <f>EXP(-'Yield curve'!H104*$H$9/100)</f>
        <v>0.5911414205090112</v>
      </c>
      <c r="I111" s="7">
        <f>EXP(-'Yield curve'!I104*$I$9/100)</f>
        <v>0.54720414743081869</v>
      </c>
      <c r="J111" s="7">
        <f>EXP(-'Yield curve'!J104*$J$9/100)</f>
        <v>0.50626248456314027</v>
      </c>
      <c r="K111" s="7">
        <f>EXP(-'Yield curve'!K104*$K$9/100)</f>
        <v>0.46813432734809651</v>
      </c>
      <c r="L111" s="7">
        <f>EXP(-'Yield curve'!L104*$L$9/100)</f>
        <v>0.43115828746550577</v>
      </c>
      <c r="M111" s="7">
        <f>EXP(-'Yield curve'!M104*$M$9/100)</f>
        <v>0.39664246341781639</v>
      </c>
      <c r="N111" s="7">
        <f>EXP(-'Yield curve'!N104*$N$9/100)</f>
        <v>0.36446673270415031</v>
      </c>
      <c r="O111" s="7">
        <f>EXP(-'Yield curve'!O104*$O$9/100)</f>
        <v>0.33451284485054988</v>
      </c>
      <c r="P111" s="7">
        <f>EXP(-'Yield curve'!P104*$P$9/100)</f>
        <v>0.30666479527190599</v>
      </c>
      <c r="Q111" s="7">
        <f>EXP(-'Yield curve'!Q104*$Q$9/100)</f>
        <v>0.28018084760578804</v>
      </c>
      <c r="R111" s="7">
        <f>EXP(-'Yield curve'!R104*$R$9/100)</f>
        <v>0.25561573432024004</v>
      </c>
      <c r="S111" s="7">
        <f>EXP(-'Yield curve'!S104*$S$9/100)</f>
        <v>0.23286881726488801</v>
      </c>
      <c r="T111" s="7">
        <f>EXP(-'Yield curve'!T104*$T$9/100)</f>
        <v>0.21184084868220335</v>
      </c>
      <c r="U111" s="60">
        <f>EXP(-'Yield curve'!U104*$U$9/100)</f>
        <v>0.19243439279400748</v>
      </c>
      <c r="V111" s="60">
        <f t="shared" si="3"/>
        <v>58.293368067629522</v>
      </c>
      <c r="W111" s="60">
        <f t="shared" si="4"/>
        <v>11.914143850951872</v>
      </c>
      <c r="X111" s="60">
        <f>W111*(Bonds!AO101/100)*(1/(1+(Bonds!U101/100)))</f>
        <v>-1.1007154333842956E-3</v>
      </c>
      <c r="Y111" s="60">
        <f>-W111*Bonds!$AS$8</f>
        <v>-1.8654875744595718</v>
      </c>
      <c r="Z111" s="60">
        <f t="shared" si="5"/>
        <v>-5.8991896820352006</v>
      </c>
    </row>
    <row r="112" spans="1:26">
      <c r="A112" s="193">
        <v>42990</v>
      </c>
      <c r="B112" s="7">
        <f>EXP(-'Yield curve'!B105*$B$9/100)</f>
        <v>0.92626028362900337</v>
      </c>
      <c r="C112" s="7">
        <f>EXP(-'Yield curve'!C105*$C$9/100)</f>
        <v>0.85847304235965038</v>
      </c>
      <c r="D112" s="7">
        <f>EXP(-'Yield curve'!D105*$D$9/100)</f>
        <v>0.79612425983545376</v>
      </c>
      <c r="E112" s="7">
        <f>EXP(-'Yield curve'!E105*$E$9/100)</f>
        <v>0.73874683096272342</v>
      </c>
      <c r="F112" s="7">
        <f>EXP(-'Yield curve'!F105*$F$9/100)</f>
        <v>0.68591607389602016</v>
      </c>
      <c r="G112" s="7">
        <f>EXP(-'Yield curve'!G105*$G$9/100)</f>
        <v>0.63648145328696404</v>
      </c>
      <c r="H112" s="7">
        <f>EXP(-'Yield curve'!H105*$H$9/100)</f>
        <v>0.59072776631051527</v>
      </c>
      <c r="I112" s="7">
        <f>EXP(-'Yield curve'!I105*$I$9/100)</f>
        <v>0.54691238302961187</v>
      </c>
      <c r="J112" s="7">
        <f>EXP(-'Yield curve'!J105*$J$9/100)</f>
        <v>0.50611062859730516</v>
      </c>
      <c r="K112" s="7">
        <f>EXP(-'Yield curve'!K105*$K$9/100)</f>
        <v>0.46813432734809651</v>
      </c>
      <c r="L112" s="7">
        <f>EXP(-'Yield curve'!L105*$L$9/100)</f>
        <v>0.43115828746550577</v>
      </c>
      <c r="M112" s="7">
        <f>EXP(-'Yield curve'!M105*$M$9/100)</f>
        <v>0.39664246341781639</v>
      </c>
      <c r="N112" s="7">
        <f>EXP(-'Yield curve'!N105*$N$9/100)</f>
        <v>0.36446673270415031</v>
      </c>
      <c r="O112" s="7">
        <f>EXP(-'Yield curve'!O105*$O$9/100)</f>
        <v>0.33451284485054988</v>
      </c>
      <c r="P112" s="7">
        <f>EXP(-'Yield curve'!P105*$P$9/100)</f>
        <v>0.30666479527190599</v>
      </c>
      <c r="Q112" s="7">
        <f>EXP(-'Yield curve'!Q105*$Q$9/100)</f>
        <v>0.28009120407828353</v>
      </c>
      <c r="R112" s="7">
        <f>EXP(-'Yield curve'!R105*$R$9/100)</f>
        <v>0.25544197470586677</v>
      </c>
      <c r="S112" s="7">
        <f>EXP(-'Yield curve'!S105*$S$9/100)</f>
        <v>0.23261745470245809</v>
      </c>
      <c r="T112" s="7">
        <f>EXP(-'Yield curve'!T105*$T$9/100)</f>
        <v>0.21151909518681114</v>
      </c>
      <c r="U112" s="60">
        <f>EXP(-'Yield curve'!U105*$U$9/100)</f>
        <v>0.19204990862075413</v>
      </c>
      <c r="V112" s="60">
        <f t="shared" si="3"/>
        <v>58.241198103113206</v>
      </c>
      <c r="W112" s="60">
        <f t="shared" si="4"/>
        <v>11.909187714832976</v>
      </c>
      <c r="X112" s="60">
        <f>W112*(Bonds!AO102/100)*(1/(1+(Bonds!U102/100)))</f>
        <v>2.2003118179829508E-3</v>
      </c>
      <c r="Y112" s="60">
        <f>-W112*Bonds!$AS$8</f>
        <v>-1.8647115547587194</v>
      </c>
      <c r="Z112" s="60">
        <f t="shared" si="5"/>
        <v>-5.8967356922713448</v>
      </c>
    </row>
    <row r="113" spans="1:26">
      <c r="A113" s="193">
        <v>42989</v>
      </c>
      <c r="B113" s="7">
        <f>EXP(-'Yield curve'!B106*$B$9/100)</f>
        <v>0.92626028362900337</v>
      </c>
      <c r="C113" s="7">
        <f>EXP(-'Yield curve'!C106*$C$9/100)</f>
        <v>0.85847304235965038</v>
      </c>
      <c r="D113" s="7">
        <f>EXP(-'Yield curve'!D106*$D$9/100)</f>
        <v>0.79636313294257888</v>
      </c>
      <c r="E113" s="7">
        <f>EXP(-'Yield curve'!E106*$E$9/100)</f>
        <v>0.73919021206232949</v>
      </c>
      <c r="F113" s="7">
        <f>EXP(-'Yield curve'!F106*$F$9/100)</f>
        <v>0.68660233304230112</v>
      </c>
      <c r="G113" s="7">
        <f>EXP(-'Yield curve'!G106*$G$9/100)</f>
        <v>0.6374368918666844</v>
      </c>
      <c r="H113" s="7">
        <f>EXP(-'Yield curve'!H106*$H$9/100)</f>
        <v>0.59196959808675931</v>
      </c>
      <c r="I113" s="7">
        <f>EXP(-'Yield curve'!I106*$I$9/100)</f>
        <v>0.54822654911738855</v>
      </c>
      <c r="J113" s="7">
        <f>EXP(-'Yield curve'!J106*$J$9/100)</f>
        <v>0.50747897372917627</v>
      </c>
      <c r="K113" s="7">
        <f>EXP(-'Yield curve'!K106*$K$9/100)</f>
        <v>0.46954083904279931</v>
      </c>
      <c r="L113" s="7">
        <f>EXP(-'Yield curve'!L106*$L$9/100)</f>
        <v>0.43248830216211148</v>
      </c>
      <c r="M113" s="7">
        <f>EXP(-'Yield curve'!M106*$M$9/100)</f>
        <v>0.39788192045120468</v>
      </c>
      <c r="N113" s="7">
        <f>EXP(-'Yield curve'!N106*$N$9/100)</f>
        <v>0.36560564468899837</v>
      </c>
      <c r="O113" s="7">
        <f>EXP(-'Yield curve'!O106*$O$9/100)</f>
        <v>0.33554473270424268</v>
      </c>
      <c r="P113" s="7">
        <f>EXP(-'Yield curve'!P106*$P$9/100)</f>
        <v>0.30758617103032759</v>
      </c>
      <c r="Q113" s="7">
        <f>EXP(-'Yield curve'!Q106*$Q$9/100)</f>
        <v>0.28098893152919485</v>
      </c>
      <c r="R113" s="7">
        <f>EXP(-'Yield curve'!R106*$R$9/100)</f>
        <v>0.25631195554921893</v>
      </c>
      <c r="S113" s="7">
        <f>EXP(-'Yield curve'!S106*$S$9/100)</f>
        <v>0.23345638671095587</v>
      </c>
      <c r="T113" s="7">
        <f>EXP(-'Yield curve'!T106*$T$9/100)</f>
        <v>0.21232439685263998</v>
      </c>
      <c r="U113" s="60">
        <f>EXP(-'Yield curve'!U106*$U$9/100)</f>
        <v>0.19281964670508861</v>
      </c>
      <c r="V113" s="60">
        <f t="shared" si="3"/>
        <v>58.388164447559475</v>
      </c>
      <c r="W113" s="60">
        <f t="shared" si="4"/>
        <v>11.919605798298921</v>
      </c>
      <c r="X113" s="60">
        <f>W113*(Bonds!AO103/100)*(1/(1+(Bonds!U103/100)))</f>
        <v>4.4052871840706631E-3</v>
      </c>
      <c r="Y113" s="60">
        <f>-W113*Bonds!$AS$8</f>
        <v>-1.8663427928483829</v>
      </c>
      <c r="Z113" s="60">
        <f t="shared" si="5"/>
        <v>-5.9018941200407031</v>
      </c>
    </row>
    <row r="114" spans="1:26">
      <c r="A114" s="193">
        <v>42986</v>
      </c>
      <c r="B114" s="7">
        <f>EXP(-'Yield curve'!B107*$B$9/100)</f>
        <v>0.92607505009624835</v>
      </c>
      <c r="C114" s="7">
        <f>EXP(-'Yield curve'!C107*$C$9/100)</f>
        <v>0.85830136491949471</v>
      </c>
      <c r="D114" s="7">
        <f>EXP(-'Yield curve'!D107*$D$9/100)</f>
        <v>0.79636313294257888</v>
      </c>
      <c r="E114" s="7">
        <f>EXP(-'Yield curve'!E107*$E$9/100)</f>
        <v>0.73919021206232949</v>
      </c>
      <c r="F114" s="7">
        <f>EXP(-'Yield curve'!F107*$F$9/100)</f>
        <v>0.68660233304230112</v>
      </c>
      <c r="G114" s="7">
        <f>EXP(-'Yield curve'!G107*$G$9/100)</f>
        <v>0.63724568948091631</v>
      </c>
      <c r="H114" s="7">
        <f>EXP(-'Yield curve'!H107*$H$9/100)</f>
        <v>0.59155536436681511</v>
      </c>
      <c r="I114" s="7">
        <f>EXP(-'Yield curve'!I107*$I$9/100)</f>
        <v>0.54793423958066467</v>
      </c>
      <c r="J114" s="7">
        <f>EXP(-'Yield curve'!J107*$J$9/100)</f>
        <v>0.50732675287132789</v>
      </c>
      <c r="K114" s="7">
        <f>EXP(-'Yield curve'!K107*$K$9/100)</f>
        <v>0.46954083904279931</v>
      </c>
      <c r="L114" s="7">
        <f>EXP(-'Yield curve'!L107*$L$9/100)</f>
        <v>0.43277383865821722</v>
      </c>
      <c r="M114" s="7">
        <f>EXP(-'Yield curve'!M107*$M$9/100)</f>
        <v>0.39845528313871231</v>
      </c>
      <c r="N114" s="7">
        <f>EXP(-'Yield curve'!N107*$N$9/100)</f>
        <v>0.3664621636339066</v>
      </c>
      <c r="O114" s="7">
        <f>EXP(-'Yield curve'!O107*$O$9/100)</f>
        <v>0.33667405921219212</v>
      </c>
      <c r="P114" s="7">
        <f>EXP(-'Yield curve'!P107*$P$9/100)</f>
        <v>0.30897342778667081</v>
      </c>
      <c r="Q114" s="7">
        <f>EXP(-'Yield curve'!Q107*$Q$9/100)</f>
        <v>0.28243128413041746</v>
      </c>
      <c r="R114" s="7">
        <f>EXP(-'Yield curve'!R107*$R$9/100)</f>
        <v>0.25779772839939163</v>
      </c>
      <c r="S114" s="7">
        <f>EXP(-'Yield curve'!S107*$S$9/100)</f>
        <v>0.23497409616470788</v>
      </c>
      <c r="T114" s="7">
        <f>EXP(-'Yield curve'!T107*$T$9/100)</f>
        <v>0.21386292640618645</v>
      </c>
      <c r="U114" s="60">
        <f>EXP(-'Yield curve'!U107*$U$9/100)</f>
        <v>0.1943683905943277</v>
      </c>
      <c r="V114" s="60">
        <f t="shared" si="3"/>
        <v>58.584471765553594</v>
      </c>
      <c r="W114" s="60">
        <f t="shared" si="4"/>
        <v>11.94519268035698</v>
      </c>
      <c r="X114" s="60">
        <f>W114*(Bonds!AO104/100)*(1/(1+(Bonds!U104/100)))</f>
        <v>-5.5204698587471802E-3</v>
      </c>
      <c r="Y114" s="60">
        <f>-W114*Bonds!$AS$8</f>
        <v>-1.8703491244107349</v>
      </c>
      <c r="Z114" s="60">
        <f t="shared" si="5"/>
        <v>-5.9145632528395558</v>
      </c>
    </row>
    <row r="115" spans="1:26">
      <c r="A115" s="193">
        <v>42985</v>
      </c>
      <c r="B115" s="7">
        <f>EXP(-'Yield curve'!B108*$B$9/100)</f>
        <v>0.92607505009624835</v>
      </c>
      <c r="C115" s="7">
        <f>EXP(-'Yield curve'!C108*$C$9/100)</f>
        <v>0.85830136491949471</v>
      </c>
      <c r="D115" s="7">
        <f>EXP(-'Yield curve'!D108*$D$9/100)</f>
        <v>0.79612425983545376</v>
      </c>
      <c r="E115" s="7">
        <f>EXP(-'Yield curve'!E108*$E$9/100)</f>
        <v>0.73904238880273576</v>
      </c>
      <c r="F115" s="7">
        <f>EXP(-'Yield curve'!F108*$F$9/100)</f>
        <v>0.68660233304230112</v>
      </c>
      <c r="G115" s="7">
        <f>EXP(-'Yield curve'!G108*$G$9/100)</f>
        <v>0.63724568948091631</v>
      </c>
      <c r="H115" s="7">
        <f>EXP(-'Yield curve'!H108*$H$9/100)</f>
        <v>0.59155536436681511</v>
      </c>
      <c r="I115" s="7">
        <f>EXP(-'Yield curve'!I108*$I$9/100)</f>
        <v>0.54778814326381775</v>
      </c>
      <c r="J115" s="7">
        <f>EXP(-'Yield curve'!J108*$J$9/100)</f>
        <v>0.50702244812015962</v>
      </c>
      <c r="K115" s="7">
        <f>EXP(-'Yield curve'!K108*$K$9/100)</f>
        <v>0.46907153289593873</v>
      </c>
      <c r="L115" s="7">
        <f>EXP(-'Yield curve'!L108*$L$9/100)</f>
        <v>0.43210787986656879</v>
      </c>
      <c r="M115" s="7">
        <f>EXP(-'Yield curve'!M108*$M$9/100)</f>
        <v>0.39759554857472656</v>
      </c>
      <c r="N115" s="7">
        <f>EXP(-'Yield curve'!N108*$N$9/100)</f>
        <v>0.3654155791750765</v>
      </c>
      <c r="O115" s="7">
        <f>EXP(-'Yield curve'!O108*$O$9/100)</f>
        <v>0.33545079333121142</v>
      </c>
      <c r="P115" s="7">
        <f>EXP(-'Yield curve'!P108*$P$9/100)</f>
        <v>0.30758617103032759</v>
      </c>
      <c r="Q115" s="7">
        <f>EXP(-'Yield curve'!Q108*$Q$9/100)</f>
        <v>0.28089902945620437</v>
      </c>
      <c r="R115" s="7">
        <f>EXP(-'Yield curve'!R108*$R$9/100)</f>
        <v>0.2561377226653398</v>
      </c>
      <c r="S115" s="7">
        <f>EXP(-'Yield curve'!S108*$S$9/100)</f>
        <v>0.23320438991607137</v>
      </c>
      <c r="T115" s="7">
        <f>EXP(-'Yield curve'!T108*$T$9/100)</f>
        <v>0.21200190892234069</v>
      </c>
      <c r="U115" s="60">
        <f>EXP(-'Yield curve'!U108*$U$9/100)</f>
        <v>0.19243439279400748</v>
      </c>
      <c r="V115" s="60">
        <f t="shared" si="3"/>
        <v>58.330087241623779</v>
      </c>
      <c r="W115" s="60">
        <f t="shared" si="4"/>
        <v>11.914673126824313</v>
      </c>
      <c r="X115" s="60">
        <f>W115*(Bonds!AO105/100)*(1/(1+(Bonds!U105/100)))</f>
        <v>7.7053503222256582E-3</v>
      </c>
      <c r="Y115" s="60">
        <f>-W115*Bonds!$AS$8</f>
        <v>-1.8655704471842807</v>
      </c>
      <c r="Z115" s="60">
        <f t="shared" si="5"/>
        <v>-5.8994517486011846</v>
      </c>
    </row>
    <row r="116" spans="1:26">
      <c r="A116" s="193">
        <v>42984</v>
      </c>
      <c r="B116" s="7">
        <f>EXP(-'Yield curve'!B109*$B$9/100)</f>
        <v>0.92579726925042971</v>
      </c>
      <c r="C116" s="7">
        <f>EXP(-'Yield curve'!C109*$C$9/100)</f>
        <v>0.85830136491949471</v>
      </c>
      <c r="D116" s="7">
        <f>EXP(-'Yield curve'!D109*$D$9/100)</f>
        <v>0.79612425983545376</v>
      </c>
      <c r="E116" s="7">
        <f>EXP(-'Yield curve'!E109*$E$9/100)</f>
        <v>0.73904238880273576</v>
      </c>
      <c r="F116" s="7">
        <f>EXP(-'Yield curve'!F109*$F$9/100)</f>
        <v>0.68660233304230112</v>
      </c>
      <c r="G116" s="7">
        <f>EXP(-'Yield curve'!G109*$G$9/100)</f>
        <v>0.63724568948091631</v>
      </c>
      <c r="H116" s="7">
        <f>EXP(-'Yield curve'!H109*$H$9/100)</f>
        <v>0.59155536436681511</v>
      </c>
      <c r="I116" s="7">
        <f>EXP(-'Yield curve'!I109*$I$9/100)</f>
        <v>0.54808037486172434</v>
      </c>
      <c r="J116" s="7">
        <f>EXP(-'Yield curve'!J109*$J$9/100)</f>
        <v>0.50763124026013273</v>
      </c>
      <c r="K116" s="7">
        <f>EXP(-'Yield curve'!K109*$K$9/100)</f>
        <v>0.47001061473053796</v>
      </c>
      <c r="L116" s="7">
        <f>EXP(-'Yield curve'!L109*$L$9/100)</f>
        <v>0.43334547732376344</v>
      </c>
      <c r="M116" s="7">
        <f>EXP(-'Yield curve'!M109*$M$9/100)</f>
        <v>0.39912525062950127</v>
      </c>
      <c r="N116" s="7">
        <f>EXP(-'Yield curve'!N109*$N$9/100)</f>
        <v>0.36722519821513028</v>
      </c>
      <c r="O116" s="7">
        <f>EXP(-'Yield curve'!O109*$O$9/100)</f>
        <v>0.33752354774741194</v>
      </c>
      <c r="P116" s="7">
        <f>EXP(-'Yield curve'!P109*$P$9/100)</f>
        <v>0.30990173984187974</v>
      </c>
      <c r="Q116" s="7">
        <f>EXP(-'Yield curve'!Q109*$Q$9/100)</f>
        <v>0.28333651183149572</v>
      </c>
      <c r="R116" s="7">
        <f>EXP(-'Yield curve'!R109*$R$9/100)</f>
        <v>0.25867573243700315</v>
      </c>
      <c r="S116" s="7">
        <f>EXP(-'Yield curve'!S109*$S$9/100)</f>
        <v>0.23582152737184814</v>
      </c>
      <c r="T116" s="7">
        <f>EXP(-'Yield curve'!T109*$T$9/100)</f>
        <v>0.21467715157456593</v>
      </c>
      <c r="U116" s="60">
        <f>EXP(-'Yield curve'!U109*$U$9/100)</f>
        <v>0.1951474211791675</v>
      </c>
      <c r="V116" s="60">
        <f t="shared" si="3"/>
        <v>58.695423948725995</v>
      </c>
      <c r="W116" s="60">
        <f t="shared" si="4"/>
        <v>11.958207629665457</v>
      </c>
      <c r="X116" s="60">
        <f>W116*(Bonds!AO106/100)*(1/(1+(Bonds!U106/100)))</f>
        <v>-6.6330078374774266E-3</v>
      </c>
      <c r="Y116" s="60">
        <f>-W116*Bonds!$AS$8</f>
        <v>-1.8723869734178413</v>
      </c>
      <c r="Z116" s="60">
        <f t="shared" si="5"/>
        <v>-5.9210074972295255</v>
      </c>
    </row>
    <row r="117" spans="1:26">
      <c r="A117" s="193">
        <v>42983</v>
      </c>
      <c r="B117" s="7">
        <f>EXP(-'Yield curve'!B110*$B$9/100)</f>
        <v>0.9253344863211781</v>
      </c>
      <c r="C117" s="7">
        <f>EXP(-'Yield curve'!C110*$C$9/100)</f>
        <v>0.85761499841076883</v>
      </c>
      <c r="D117" s="7">
        <f>EXP(-'Yield curve'!D110*$D$9/100)</f>
        <v>0.79516948370390328</v>
      </c>
      <c r="E117" s="7">
        <f>EXP(-'Yield curve'!E110*$E$9/100)</f>
        <v>0.73756578112501048</v>
      </c>
      <c r="F117" s="7">
        <f>EXP(-'Yield curve'!F110*$F$9/100)</f>
        <v>0.68454561266627822</v>
      </c>
      <c r="G117" s="7">
        <f>EXP(-'Yield curve'!G110*$G$9/100)</f>
        <v>0.63495572940008693</v>
      </c>
      <c r="H117" s="7">
        <f>EXP(-'Yield curve'!H110*$H$9/100)</f>
        <v>0.58907604205792596</v>
      </c>
      <c r="I117" s="7">
        <f>EXP(-'Yield curve'!I110*$I$9/100)</f>
        <v>0.54516506061083536</v>
      </c>
      <c r="J117" s="7">
        <f>EXP(-'Yield curve'!J110*$J$9/100)</f>
        <v>0.50429190599925133</v>
      </c>
      <c r="K117" s="7">
        <f>EXP(-'Yield curve'!K110*$K$9/100)</f>
        <v>0.46626553012487953</v>
      </c>
      <c r="L117" s="7">
        <f>EXP(-'Yield curve'!L110*$L$9/100)</f>
        <v>0.42954876714948581</v>
      </c>
      <c r="M117" s="7">
        <f>EXP(-'Yield curve'!M110*$M$9/100)</f>
        <v>0.39531198120257161</v>
      </c>
      <c r="N117" s="7">
        <f>EXP(-'Yield curve'!N110*$N$9/100)</f>
        <v>0.36342584702464048</v>
      </c>
      <c r="O117" s="7">
        <f>EXP(-'Yield curve'!O110*$O$9/100)</f>
        <v>0.33376437467763864</v>
      </c>
      <c r="P117" s="7">
        <f>EXP(-'Yield curve'!P110*$P$9/100)</f>
        <v>0.30620514290445849</v>
      </c>
      <c r="Q117" s="7">
        <f>EXP(-'Yield curve'!Q110*$Q$9/100)</f>
        <v>0.27991200305811659</v>
      </c>
      <c r="R117" s="7">
        <f>EXP(-'Yield curve'!R110*$R$9/100)</f>
        <v>0.25552883974348634</v>
      </c>
      <c r="S117" s="7">
        <f>EXP(-'Yield curve'!S110*$S$9/100)</f>
        <v>0.23295266513081375</v>
      </c>
      <c r="T117" s="7">
        <f>EXP(-'Yield curve'!T110*$T$9/100)</f>
        <v>0.21208248495620799</v>
      </c>
      <c r="U117" s="60">
        <f>EXP(-'Yield curve'!U110*$U$9/100)</f>
        <v>0.19281964670508861</v>
      </c>
      <c r="V117" s="60">
        <f t="shared" si="3"/>
        <v>58.24811020239936</v>
      </c>
      <c r="W117" s="60">
        <f t="shared" si="4"/>
        <v>11.925917702102831</v>
      </c>
      <c r="X117" s="60">
        <f>W117*(Bonds!AO107/100)*(1/(1+(Bonds!U107/100)))</f>
        <v>0</v>
      </c>
      <c r="Y117" s="60">
        <f>-W117*Bonds!$AS$8</f>
        <v>-1.8673310953453715</v>
      </c>
      <c r="Z117" s="60">
        <f t="shared" si="5"/>
        <v>-5.9050194069484183</v>
      </c>
    </row>
    <row r="118" spans="1:26">
      <c r="A118" s="193">
        <v>42982</v>
      </c>
      <c r="B118" s="7">
        <f>EXP(-'Yield curve'!B111*$B$9/100)</f>
        <v>0.92496442654353928</v>
      </c>
      <c r="C118" s="7">
        <f>EXP(-'Yield curve'!C111*$C$9/100)</f>
        <v>0.85675781207695723</v>
      </c>
      <c r="D118" s="7">
        <f>EXP(-'Yield curve'!D111*$D$9/100)</f>
        <v>0.79397762359690138</v>
      </c>
      <c r="E118" s="7">
        <f>EXP(-'Yield curve'!E111*$E$9/100)</f>
        <v>0.73579774574142764</v>
      </c>
      <c r="F118" s="7">
        <f>EXP(-'Yield curve'!F111*$F$9/100)</f>
        <v>0.68215389097645218</v>
      </c>
      <c r="G118" s="7">
        <f>EXP(-'Yield curve'!G111*$G$9/100)</f>
        <v>0.6319152448994958</v>
      </c>
      <c r="H118" s="7">
        <f>EXP(-'Yield curve'!H111*$H$9/100)</f>
        <v>0.58537652869618273</v>
      </c>
      <c r="I118" s="7">
        <f>EXP(-'Yield curve'!I111*$I$9/100)</f>
        <v>0.54139832263816667</v>
      </c>
      <c r="J118" s="7">
        <f>EXP(-'Yield curve'!J111*$J$9/100)</f>
        <v>0.50052386452247266</v>
      </c>
      <c r="K118" s="7">
        <f>EXP(-'Yield curve'!K111*$K$9/100)</f>
        <v>0.46255028667230147</v>
      </c>
      <c r="L118" s="7">
        <f>EXP(-'Yield curve'!L111*$L$9/100)</f>
        <v>0.4261601774417223</v>
      </c>
      <c r="M118" s="7">
        <f>EXP(-'Yield curve'!M111*$M$9/100)</f>
        <v>0.39228761362379522</v>
      </c>
      <c r="N118" s="7">
        <f>EXP(-'Yield curve'!N111*$N$9/100)</f>
        <v>0.36078971402497878</v>
      </c>
      <c r="O118" s="7">
        <f>EXP(-'Yield curve'!O111*$O$9/100)</f>
        <v>0.3315289973597586</v>
      </c>
      <c r="P118" s="7">
        <f>EXP(-'Yield curve'!P111*$P$9/100)</f>
        <v>0.30437341273273422</v>
      </c>
      <c r="Q118" s="7">
        <f>EXP(-'Yield curve'!Q111*$Q$9/100)</f>
        <v>0.27848251621154657</v>
      </c>
      <c r="R118" s="7">
        <f>EXP(-'Yield curve'!R111*$R$9/100)</f>
        <v>0.2544884060054477</v>
      </c>
      <c r="S118" s="7">
        <f>EXP(-'Yield curve'!S111*$S$9/100)</f>
        <v>0.23228272662973992</v>
      </c>
      <c r="T118" s="7">
        <f>EXP(-'Yield curve'!T111*$T$9/100)</f>
        <v>0.21176036445267621</v>
      </c>
      <c r="U118" s="60">
        <f>EXP(-'Yield curve'!U111*$U$9/100)</f>
        <v>0.19281964670508861</v>
      </c>
      <c r="V118" s="60">
        <f t="shared" si="3"/>
        <v>58.083521956714392</v>
      </c>
      <c r="W118" s="60">
        <f t="shared" si="4"/>
        <v>11.93248350821561</v>
      </c>
      <c r="X118" s="60">
        <f>W118*(Bonds!AO108/100)*(1/(1+(Bonds!U108/100)))</f>
        <v>-3.3075349278985557E-3</v>
      </c>
      <c r="Y118" s="60">
        <f>-W118*Bonds!$AS$8</f>
        <v>-1.8683591532463779</v>
      </c>
      <c r="Z118" s="60">
        <f t="shared" si="5"/>
        <v>-5.9082704114821309</v>
      </c>
    </row>
    <row r="119" spans="1:26">
      <c r="A119" s="193">
        <v>42979</v>
      </c>
      <c r="B119" s="7">
        <f>EXP(-'Yield curve'!B112*$B$9/100)</f>
        <v>0.92496442654353928</v>
      </c>
      <c r="C119" s="7">
        <f>EXP(-'Yield curve'!C112*$C$9/100)</f>
        <v>0.85641517748361351</v>
      </c>
      <c r="D119" s="7">
        <f>EXP(-'Yield curve'!D112*$D$9/100)</f>
        <v>0.79350137991013658</v>
      </c>
      <c r="E119" s="7">
        <f>EXP(-'Yield curve'!E112*$E$9/100)</f>
        <v>0.7350623157719568</v>
      </c>
      <c r="F119" s="7">
        <f>EXP(-'Yield curve'!F112*$F$9/100)</f>
        <v>0.68113142717954711</v>
      </c>
      <c r="G119" s="7">
        <f>EXP(-'Yield curve'!G112*$G$9/100)</f>
        <v>0.63096808258147807</v>
      </c>
      <c r="H119" s="7">
        <f>EXP(-'Yield curve'!H112*$H$9/100)</f>
        <v>0.58455757495738769</v>
      </c>
      <c r="I119" s="7">
        <f>EXP(-'Yield curve'!I112*$I$9/100)</f>
        <v>0.54082113898002915</v>
      </c>
      <c r="J119" s="7">
        <f>EXP(-'Yield curve'!J112*$J$9/100)</f>
        <v>0.50022364028003874</v>
      </c>
      <c r="K119" s="7">
        <f>EXP(-'Yield curve'!K112*$K$9/100)</f>
        <v>0.46255028667230147</v>
      </c>
      <c r="L119" s="7">
        <f>EXP(-'Yield curve'!L112*$L$9/100)</f>
        <v>0.42597270820990341</v>
      </c>
      <c r="M119" s="7">
        <f>EXP(-'Yield curve'!M112*$M$9/100)</f>
        <v>0.39191119822301745</v>
      </c>
      <c r="N119" s="7">
        <f>EXP(-'Yield curve'!N112*$N$9/100)</f>
        <v>0.36022732085182818</v>
      </c>
      <c r="O119" s="7">
        <f>EXP(-'Yield curve'!O112*$O$9/100)</f>
        <v>0.33078720352493646</v>
      </c>
      <c r="P119" s="7">
        <f>EXP(-'Yield curve'!P112*$P$9/100)</f>
        <v>0.30346166080623954</v>
      </c>
      <c r="Q119" s="7">
        <f>EXP(-'Yield curve'!Q112*$Q$9/100)</f>
        <v>0.27750398098684737</v>
      </c>
      <c r="R119" s="7">
        <f>EXP(-'Yield curve'!R112*$R$9/100)</f>
        <v>0.25345220858908757</v>
      </c>
      <c r="S119" s="7">
        <f>EXP(-'Yield curve'!S112*$S$9/100)</f>
        <v>0.23119818328005884</v>
      </c>
      <c r="T119" s="7">
        <f>EXP(-'Yield curve'!T112*$T$9/100)</f>
        <v>0.21063679067003474</v>
      </c>
      <c r="U119" s="60">
        <f>EXP(-'Yield curve'!U112*$U$9/100)</f>
        <v>0.19166619264739129</v>
      </c>
      <c r="V119" s="60">
        <f t="shared" si="3"/>
        <v>57.914670857336631</v>
      </c>
      <c r="W119" s="60">
        <f t="shared" si="4"/>
        <v>11.916108431193182</v>
      </c>
      <c r="X119" s="60">
        <f>W119*(Bonds!AO109/100)*(1/(1+(Bonds!U109/100)))</f>
        <v>-4.4027742217600061E-3</v>
      </c>
      <c r="Y119" s="60">
        <f>-W119*Bonds!$AS$8</f>
        <v>-1.8657951836403104</v>
      </c>
      <c r="Z119" s="60">
        <f t="shared" si="5"/>
        <v>-5.9001624276755127</v>
      </c>
    </row>
    <row r="120" spans="1:26">
      <c r="A120" s="193">
        <v>42978</v>
      </c>
      <c r="B120" s="7">
        <f>EXP(-'Yield curve'!B113*$B$9/100)</f>
        <v>0.92477945215628587</v>
      </c>
      <c r="C120" s="7">
        <f>EXP(-'Yield curve'!C113*$C$9/100)</f>
        <v>0.85607267991670011</v>
      </c>
      <c r="D120" s="7">
        <f>EXP(-'Yield curve'!D113*$D$9/100)</f>
        <v>0.79302542188387715</v>
      </c>
      <c r="E120" s="7">
        <f>EXP(-'Yield curve'!E113*$E$9/100)</f>
        <v>0.73447450107656753</v>
      </c>
      <c r="F120" s="7">
        <f>EXP(-'Yield curve'!F113*$F$9/100)</f>
        <v>0.68045063620458768</v>
      </c>
      <c r="G120" s="7">
        <f>EXP(-'Yield curve'!G113*$G$9/100)</f>
        <v>0.63002233994191226</v>
      </c>
      <c r="H120" s="7">
        <f>EXP(-'Yield curve'!H113*$H$9/100)</f>
        <v>0.58333129209763879</v>
      </c>
      <c r="I120" s="7">
        <f>EXP(-'Yield curve'!I113*$I$9/100)</f>
        <v>0.53923705476505002</v>
      </c>
      <c r="J120" s="7">
        <f>EXP(-'Yield curve'!J113*$J$9/100)</f>
        <v>0.49827656734308789</v>
      </c>
      <c r="K120" s="7">
        <f>EXP(-'Yield curve'!K113*$K$9/100)</f>
        <v>0.46024330749309261</v>
      </c>
      <c r="L120" s="7">
        <f>EXP(-'Yield curve'!L113*$L$9/100)</f>
        <v>0.42363628935631581</v>
      </c>
      <c r="M120" s="7">
        <f>EXP(-'Yield curve'!M113*$M$9/100)</f>
        <v>0.38956677134758211</v>
      </c>
      <c r="N120" s="7">
        <f>EXP(-'Yield curve'!N113*$N$9/100)</f>
        <v>0.35789343660729767</v>
      </c>
      <c r="O120" s="7">
        <f>EXP(-'Yield curve'!O113*$O$9/100)</f>
        <v>0.32847977850979265</v>
      </c>
      <c r="P120" s="7">
        <f>EXP(-'Yield curve'!P113*$P$9/100)</f>
        <v>0.30119421191220214</v>
      </c>
      <c r="Q120" s="7">
        <f>EXP(-'Yield curve'!Q113*$Q$9/100)</f>
        <v>0.27538091342758736</v>
      </c>
      <c r="R120" s="7">
        <f>EXP(-'Yield curve'!R113*$R$9/100)</f>
        <v>0.25147794176213356</v>
      </c>
      <c r="S120" s="7">
        <f>EXP(-'Yield curve'!S113*$S$9/100)</f>
        <v>0.22937432567824237</v>
      </c>
      <c r="T120" s="7">
        <f>EXP(-'Yield curve'!T113*$T$9/100)</f>
        <v>0.20896259799369526</v>
      </c>
      <c r="U120" s="60">
        <f>EXP(-'Yield curve'!U113*$U$9/100)</f>
        <v>0.19013898010152055</v>
      </c>
      <c r="V120" s="60">
        <f t="shared" si="3"/>
        <v>57.637972008452735</v>
      </c>
      <c r="W120" s="60">
        <f t="shared" si="4"/>
        <v>11.893339039464761</v>
      </c>
      <c r="X120" s="60">
        <f>W120*(Bonds!AO110/100)*(1/(1+(Bonds!U110/100)))</f>
        <v>-1.0981845835147284E-3</v>
      </c>
      <c r="Y120" s="60">
        <f>-W120*Bonds!$AS$8</f>
        <v>-1.8622300078392833</v>
      </c>
      <c r="Z120" s="60">
        <f t="shared" si="5"/>
        <v>-5.8888883518853516</v>
      </c>
    </row>
    <row r="121" spans="1:26">
      <c r="A121" s="193">
        <v>42977</v>
      </c>
      <c r="B121" s="7">
        <f>EXP(-'Yield curve'!B114*$B$9/100)</f>
        <v>0.92468697883481343</v>
      </c>
      <c r="C121" s="7">
        <f>EXP(-'Yield curve'!C114*$C$9/100)</f>
        <v>0.8557303193214173</v>
      </c>
      <c r="D121" s="7">
        <f>EXP(-'Yield curve'!D114*$D$9/100)</f>
        <v>0.79231202008314661</v>
      </c>
      <c r="E121" s="7">
        <f>EXP(-'Yield curve'!E114*$E$9/100)</f>
        <v>0.73330028150100568</v>
      </c>
      <c r="F121" s="7">
        <f>EXP(-'Yield curve'!F114*$F$9/100)</f>
        <v>0.67875163425141438</v>
      </c>
      <c r="G121" s="7">
        <f>EXP(-'Yield curve'!G114*$G$9/100)</f>
        <v>0.62794669292133731</v>
      </c>
      <c r="H121" s="7">
        <f>EXP(-'Yield curve'!H114*$H$9/100)</f>
        <v>0.58088643845740706</v>
      </c>
      <c r="I121" s="7">
        <f>EXP(-'Yield curve'!I114*$I$9/100)</f>
        <v>0.5366549189857468</v>
      </c>
      <c r="J121" s="7">
        <f>EXP(-'Yield curve'!J114*$J$9/100)</f>
        <v>0.4955931256926514</v>
      </c>
      <c r="K121" s="7">
        <f>EXP(-'Yield curve'!K114*$K$9/100)</f>
        <v>0.45749011548373314</v>
      </c>
      <c r="L121" s="7">
        <f>EXP(-'Yield curve'!L114*$L$9/100)</f>
        <v>0.42112734872823848</v>
      </c>
      <c r="M121" s="7">
        <f>EXP(-'Yield curve'!M114*$M$9/100)</f>
        <v>0.3873293167998284</v>
      </c>
      <c r="N121" s="7">
        <f>EXP(-'Yield curve'!N114*$N$9/100)</f>
        <v>0.35594466343551562</v>
      </c>
      <c r="O121" s="7">
        <f>EXP(-'Yield curve'!O114*$O$9/100)</f>
        <v>0.32682840538201047</v>
      </c>
      <c r="P121" s="7">
        <f>EXP(-'Yield curve'!P114*$P$9/100)</f>
        <v>0.29984188298074727</v>
      </c>
      <c r="Q121" s="7">
        <f>EXP(-'Yield curve'!Q114*$Q$9/100)</f>
        <v>0.27423770834295835</v>
      </c>
      <c r="R121" s="7">
        <f>EXP(-'Yield curve'!R114*$R$9/100)</f>
        <v>0.25053917085580052</v>
      </c>
      <c r="S121" s="7">
        <f>EXP(-'Yield curve'!S114*$S$9/100)</f>
        <v>0.22863235550380284</v>
      </c>
      <c r="T121" s="7">
        <f>EXP(-'Yield curve'!T114*$T$9/100)</f>
        <v>0.20840749609586273</v>
      </c>
      <c r="U121" s="60">
        <f>EXP(-'Yield curve'!U114*$U$9/100)</f>
        <v>0.18975908216588572</v>
      </c>
      <c r="V121" s="60">
        <f t="shared" si="3"/>
        <v>57.479908039881863</v>
      </c>
      <c r="W121" s="60">
        <f t="shared" si="4"/>
        <v>11.891465288540667</v>
      </c>
      <c r="X121" s="60">
        <f>W121*(Bonds!AO111/100)*(1/(1+(Bonds!U111/100)))</f>
        <v>-3.2937305757198081E-3</v>
      </c>
      <c r="Y121" s="60">
        <f>-W121*Bonds!$AS$8</f>
        <v>-1.8619366204914167</v>
      </c>
      <c r="Z121" s="60">
        <f t="shared" si="5"/>
        <v>-5.887960579629417</v>
      </c>
    </row>
    <row r="122" spans="1:26">
      <c r="A122" s="193">
        <v>42976</v>
      </c>
      <c r="B122" s="7">
        <f>EXP(-'Yield curve'!B115*$B$9/100)</f>
        <v>0.92459451476021071</v>
      </c>
      <c r="C122" s="7">
        <f>EXP(-'Yield curve'!C115*$C$9/100)</f>
        <v>0.85538809564298735</v>
      </c>
      <c r="D122" s="7">
        <f>EXP(-'Yield curve'!D115*$D$9/100)</f>
        <v>0.79136181589558385</v>
      </c>
      <c r="E122" s="7">
        <f>EXP(-'Yield curve'!E115*$E$9/100)</f>
        <v>0.73198152822831264</v>
      </c>
      <c r="F122" s="7">
        <f>EXP(-'Yield curve'!F115*$F$9/100)</f>
        <v>0.67705687449816465</v>
      </c>
      <c r="G122" s="7">
        <f>EXP(-'Yield curve'!G115*$G$9/100)</f>
        <v>0.62606567577904937</v>
      </c>
      <c r="H122" s="7">
        <f>EXP(-'Yield curve'!H115*$H$9/100)</f>
        <v>0.57885688970495353</v>
      </c>
      <c r="I122" s="7">
        <f>EXP(-'Yield curve'!I115*$I$9/100)</f>
        <v>0.53479773624328364</v>
      </c>
      <c r="J122" s="7">
        <f>EXP(-'Yield curve'!J115*$J$9/100)</f>
        <v>0.49396036391652737</v>
      </c>
      <c r="K122" s="7">
        <f>EXP(-'Yield curve'!K115*$K$9/100)</f>
        <v>0.45611970178563921</v>
      </c>
      <c r="L122" s="7">
        <f>EXP(-'Yield curve'!L115*$L$9/100)</f>
        <v>0.41983227193621653</v>
      </c>
      <c r="M122" s="7">
        <f>EXP(-'Yield curve'!M115*$M$9/100)</f>
        <v>0.38612273258157437</v>
      </c>
      <c r="N122" s="7">
        <f>EXP(-'Yield curve'!N115*$N$9/100)</f>
        <v>0.35483584673911506</v>
      </c>
      <c r="O122" s="7">
        <f>EXP(-'Yield curve'!O115*$O$9/100)</f>
        <v>0.32582332251559953</v>
      </c>
      <c r="P122" s="7">
        <f>EXP(-'Yield curve'!P115*$P$9/100)</f>
        <v>0.29894370527200126</v>
      </c>
      <c r="Q122" s="7">
        <f>EXP(-'Yield curve'!Q115*$Q$9/100)</f>
        <v>0.27327408857535146</v>
      </c>
      <c r="R122" s="7">
        <f>EXP(-'Yield curve'!R115*$R$9/100)</f>
        <v>0.24951905349323486</v>
      </c>
      <c r="S122" s="7">
        <f>EXP(-'Yield curve'!S115*$S$9/100)</f>
        <v>0.22756485597733644</v>
      </c>
      <c r="T122" s="7">
        <f>EXP(-'Yield curve'!T115*$T$9/100)</f>
        <v>0.2073017122097966</v>
      </c>
      <c r="U122" s="60">
        <f>EXP(-'Yield curve'!U115*$U$9/100)</f>
        <v>0.18862393651527715</v>
      </c>
      <c r="V122" s="60">
        <f t="shared" si="3"/>
        <v>57.270492540608572</v>
      </c>
      <c r="W122" s="60">
        <f t="shared" si="4"/>
        <v>11.877670730525718</v>
      </c>
      <c r="X122" s="60">
        <f>W122*(Bonds!AO112/100)*(1/(1+(Bonds!U112/100)))</f>
        <v>-3.2889987254547167E-3</v>
      </c>
      <c r="Y122" s="60">
        <f>-W122*Bonds!$AS$8</f>
        <v>-1.8597767022552447</v>
      </c>
      <c r="Z122" s="60">
        <f t="shared" si="5"/>
        <v>-5.8811303184433807</v>
      </c>
    </row>
    <row r="123" spans="1:26">
      <c r="A123" s="193">
        <v>42975</v>
      </c>
      <c r="B123" s="7">
        <f>EXP(-'Yield curve'!B116*$B$9/100)</f>
        <v>0.92487193472555285</v>
      </c>
      <c r="C123" s="7">
        <f>EXP(-'Yield curve'!C116*$C$9/100)</f>
        <v>0.85590148250102893</v>
      </c>
      <c r="D123" s="7">
        <f>EXP(-'Yield curve'!D116*$D$9/100)</f>
        <v>0.79207436212759741</v>
      </c>
      <c r="E123" s="7">
        <f>EXP(-'Yield curve'!E116*$E$9/100)</f>
        <v>0.73300702004460672</v>
      </c>
      <c r="F123" s="7">
        <f>EXP(-'Yield curve'!F116*$F$9/100)</f>
        <v>0.67841234326410416</v>
      </c>
      <c r="G123" s="7">
        <f>EXP(-'Yield curve'!G116*$G$9/100)</f>
        <v>0.62775833716823648</v>
      </c>
      <c r="H123" s="7">
        <f>EXP(-'Yield curve'!H116*$H$9/100)</f>
        <v>0.58088643845740706</v>
      </c>
      <c r="I123" s="7">
        <f>EXP(-'Yield curve'!I116*$I$9/100)</f>
        <v>0.53679804604690307</v>
      </c>
      <c r="J123" s="7">
        <f>EXP(-'Yield curve'!J116*$J$9/100)</f>
        <v>0.49589057079267368</v>
      </c>
      <c r="K123" s="7">
        <f>EXP(-'Yield curve'!K116*$K$9/100)</f>
        <v>0.4579478344205421</v>
      </c>
      <c r="L123" s="7">
        <f>EXP(-'Yield curve'!L116*$L$9/100)</f>
        <v>0.42131268553278584</v>
      </c>
      <c r="M123" s="7">
        <f>EXP(-'Yield curve'!M116*$M$9/100)</f>
        <v>0.3872363689179884</v>
      </c>
      <c r="N123" s="7">
        <f>EXP(-'Yield curve'!N116*$N$9/100)</f>
        <v>0.35557467341370236</v>
      </c>
      <c r="O123" s="7">
        <f>EXP(-'Yield curve'!O116*$O$9/100)</f>
        <v>0.32618844906951927</v>
      </c>
      <c r="P123" s="7">
        <f>EXP(-'Yield curve'!P116*$P$9/100)</f>
        <v>0.29894370527200126</v>
      </c>
      <c r="Q123" s="7">
        <f>EXP(-'Yield curve'!Q116*$Q$9/100)</f>
        <v>0.27301187133473287</v>
      </c>
      <c r="R123" s="7">
        <f>EXP(-'Yield curve'!R116*$R$9/100)</f>
        <v>0.24901055347047965</v>
      </c>
      <c r="S123" s="7">
        <f>EXP(-'Yield curve'!S116*$S$9/100)</f>
        <v>0.22682873899743236</v>
      </c>
      <c r="T123" s="7">
        <f>EXP(-'Yield curve'!T116*$T$9/100)</f>
        <v>0.20635856840427555</v>
      </c>
      <c r="U123" s="60">
        <f>EXP(-'Yield curve'!U116*$U$9/100)</f>
        <v>0.18749558134675462</v>
      </c>
      <c r="V123" s="60">
        <f t="shared" si="3"/>
        <v>57.211596395908757</v>
      </c>
      <c r="W123" s="60">
        <f t="shared" si="4"/>
        <v>11.85521633703409</v>
      </c>
      <c r="X123" s="60">
        <f>W123*(Bonds!AO113/100)*(1/(1+(Bonds!U113/100)))</f>
        <v>-1.0939573993758369E-3</v>
      </c>
      <c r="Y123" s="60">
        <f>-W123*Bonds!$AS$8</f>
        <v>-1.8562608481095595</v>
      </c>
      <c r="Z123" s="60">
        <f t="shared" si="5"/>
        <v>-5.8700122114220692</v>
      </c>
    </row>
    <row r="124" spans="1:26">
      <c r="A124" s="193">
        <v>42972</v>
      </c>
      <c r="B124" s="7">
        <f>EXP(-'Yield curve'!B117*$B$9/100)</f>
        <v>0.92487193472555285</v>
      </c>
      <c r="C124" s="7">
        <f>EXP(-'Yield curve'!C117*$C$9/100)</f>
        <v>0.85590148250102893</v>
      </c>
      <c r="D124" s="7">
        <f>EXP(-'Yield curve'!D117*$D$9/100)</f>
        <v>0.79207436212759741</v>
      </c>
      <c r="E124" s="7">
        <f>EXP(-'Yield curve'!E117*$E$9/100)</f>
        <v>0.73300702004460672</v>
      </c>
      <c r="F124" s="7">
        <f>EXP(-'Yield curve'!F117*$F$9/100)</f>
        <v>0.67841234326410416</v>
      </c>
      <c r="G124" s="7">
        <f>EXP(-'Yield curve'!G117*$G$9/100)</f>
        <v>0.6275700379133865</v>
      </c>
      <c r="H124" s="7">
        <f>EXP(-'Yield curve'!H117*$H$9/100)</f>
        <v>0.58047996023446269</v>
      </c>
      <c r="I124" s="7">
        <f>EXP(-'Yield curve'!I117*$I$9/100)</f>
        <v>0.53622576673434696</v>
      </c>
      <c r="J124" s="7">
        <f>EXP(-'Yield curve'!J117*$J$9/100)</f>
        <v>0.49514729253454298</v>
      </c>
      <c r="K124" s="7">
        <f>EXP(-'Yield curve'!K117*$K$9/100)</f>
        <v>0.45703285403707794</v>
      </c>
      <c r="L124" s="7">
        <f>EXP(-'Yield curve'!L117*$L$9/100)</f>
        <v>0.42038681645403414</v>
      </c>
      <c r="M124" s="7">
        <f>EXP(-'Yield curve'!M117*$M$9/100)</f>
        <v>0.3863081159816702</v>
      </c>
      <c r="N124" s="7">
        <f>EXP(-'Yield curve'!N117*$N$9/100)</f>
        <v>0.35465138006430286</v>
      </c>
      <c r="O124" s="7">
        <f>EXP(-'Yield curve'!O117*$O$9/100)</f>
        <v>0.32527639887826509</v>
      </c>
      <c r="P124" s="7">
        <f>EXP(-'Yield curve'!P117*$P$9/100)</f>
        <v>0.29804821805862064</v>
      </c>
      <c r="Q124" s="7">
        <f>EXP(-'Yield curve'!Q117*$Q$9/100)</f>
        <v>0.27222672829395833</v>
      </c>
      <c r="R124" s="7">
        <f>EXP(-'Yield curve'!R117*$R$9/100)</f>
        <v>0.24833416507028017</v>
      </c>
      <c r="S124" s="7">
        <f>EXP(-'Yield curve'!S117*$S$9/100)</f>
        <v>0.22625785019716146</v>
      </c>
      <c r="T124" s="7">
        <f>EXP(-'Yield curve'!T117*$T$9/100)</f>
        <v>0.2058886068280979</v>
      </c>
      <c r="U124" s="60">
        <f>EXP(-'Yield curve'!U117*$U$9/100)</f>
        <v>0.18712096492535454</v>
      </c>
      <c r="V124" s="60">
        <f t="shared" si="3"/>
        <v>57.132985688009271</v>
      </c>
      <c r="W124" s="60">
        <f t="shared" si="4"/>
        <v>11.848985255917224</v>
      </c>
      <c r="X124" s="60">
        <f>W124*(Bonds!AO114/100)*(1/(1+(Bonds!U114/100)))</f>
        <v>3.2798445993497891E-3</v>
      </c>
      <c r="Y124" s="60">
        <f>-W124*Bonds!$AS$8</f>
        <v>-1.8552852006317062</v>
      </c>
      <c r="Z124" s="60">
        <f t="shared" si="5"/>
        <v>-5.8669269431986546</v>
      </c>
    </row>
    <row r="125" spans="1:26">
      <c r="A125" s="193">
        <v>42971</v>
      </c>
      <c r="B125" s="7">
        <f>EXP(-'Yield curve'!B118*$B$9/100)</f>
        <v>0.9245020599315531</v>
      </c>
      <c r="C125" s="7">
        <f>EXP(-'Yield curve'!C118*$C$9/100)</f>
        <v>0.8557303193214173</v>
      </c>
      <c r="D125" s="7">
        <f>EXP(-'Yield curve'!D118*$D$9/100)</f>
        <v>0.79183677545874132</v>
      </c>
      <c r="E125" s="7">
        <f>EXP(-'Yield curve'!E118*$E$9/100)</f>
        <v>0.73286043329976092</v>
      </c>
      <c r="F125" s="7">
        <f>EXP(-'Yield curve'!F118*$F$9/100)</f>
        <v>0.67841234326410416</v>
      </c>
      <c r="G125" s="7">
        <f>EXP(-'Yield curve'!G118*$G$9/100)</f>
        <v>0.6275700379133865</v>
      </c>
      <c r="H125" s="7">
        <f>EXP(-'Yield curve'!H118*$H$9/100)</f>
        <v>0.58047996023446269</v>
      </c>
      <c r="I125" s="7">
        <f>EXP(-'Yield curve'!I118*$I$9/100)</f>
        <v>0.53622576673434696</v>
      </c>
      <c r="J125" s="7">
        <f>EXP(-'Yield curve'!J118*$J$9/100)</f>
        <v>0.49514729253454298</v>
      </c>
      <c r="K125" s="7">
        <f>EXP(-'Yield curve'!K118*$K$9/100)</f>
        <v>0.45703285403707794</v>
      </c>
      <c r="L125" s="7">
        <f>EXP(-'Yield curve'!L118*$L$9/100)</f>
        <v>0.42047931172776104</v>
      </c>
      <c r="M125" s="7">
        <f>EXP(-'Yield curve'!M118*$M$9/100)</f>
        <v>0.38649358838715764</v>
      </c>
      <c r="N125" s="7">
        <f>EXP(-'Yield curve'!N118*$N$9/100)</f>
        <v>0.3549281160537584</v>
      </c>
      <c r="O125" s="7">
        <f>EXP(-'Yield curve'!O118*$O$9/100)</f>
        <v>0.32564091253455246</v>
      </c>
      <c r="P125" s="7">
        <f>EXP(-'Yield curve'!P118*$P$9/100)</f>
        <v>0.29849562585766892</v>
      </c>
      <c r="Q125" s="7">
        <f>EXP(-'Yield curve'!Q118*$Q$9/100)</f>
        <v>0.27283719963798375</v>
      </c>
      <c r="R125" s="7">
        <f>EXP(-'Yield curve'!R118*$R$9/100)</f>
        <v>0.249095231453101</v>
      </c>
      <c r="S125" s="7">
        <f>EXP(-'Yield curve'!S118*$S$9/100)</f>
        <v>0.22715560767055043</v>
      </c>
      <c r="T125" s="7">
        <f>EXP(-'Yield curve'!T118*$T$9/100)</f>
        <v>0.20690821289932063</v>
      </c>
      <c r="U125" s="60">
        <f>EXP(-'Yield curve'!U118*$U$9/100)</f>
        <v>0.1882470656387468</v>
      </c>
      <c r="V125" s="60">
        <f t="shared" si="3"/>
        <v>57.265021422234653</v>
      </c>
      <c r="W125" s="60">
        <f t="shared" si="4"/>
        <v>11.867798241709467</v>
      </c>
      <c r="X125" s="60">
        <f>W125*(Bonds!AO115/100)*(1/(1+(Bonds!U115/100)))</f>
        <v>3.2859616728313475E-3</v>
      </c>
      <c r="Y125" s="60">
        <f>-W125*Bonds!$AS$8</f>
        <v>-1.8582308920446153</v>
      </c>
      <c r="Z125" s="60">
        <f t="shared" si="5"/>
        <v>-5.8762420373474464</v>
      </c>
    </row>
    <row r="126" spans="1:26">
      <c r="A126" s="193">
        <v>42970</v>
      </c>
      <c r="B126" s="7">
        <f>EXP(-'Yield curve'!B119*$B$9/100)</f>
        <v>0.92468697883481343</v>
      </c>
      <c r="C126" s="7">
        <f>EXP(-'Yield curve'!C119*$C$9/100)</f>
        <v>0.8557303193214173</v>
      </c>
      <c r="D126" s="7">
        <f>EXP(-'Yield curve'!D119*$D$9/100)</f>
        <v>0.79207436212759741</v>
      </c>
      <c r="E126" s="7">
        <f>EXP(-'Yield curve'!E119*$E$9/100)</f>
        <v>0.73315363610973339</v>
      </c>
      <c r="F126" s="7">
        <f>EXP(-'Yield curve'!F119*$F$9/100)</f>
        <v>0.67875163425141438</v>
      </c>
      <c r="G126" s="7">
        <f>EXP(-'Yield curve'!G119*$G$9/100)</f>
        <v>0.62794669292133731</v>
      </c>
      <c r="H126" s="7">
        <f>EXP(-'Yield curve'!H119*$H$9/100)</f>
        <v>0.58088643845740706</v>
      </c>
      <c r="I126" s="7">
        <f>EXP(-'Yield curve'!I119*$I$9/100)</f>
        <v>0.5366549189857468</v>
      </c>
      <c r="J126" s="7">
        <f>EXP(-'Yield curve'!J119*$J$9/100)</f>
        <v>0.4955931256926514</v>
      </c>
      <c r="K126" s="7">
        <f>EXP(-'Yield curve'!K119*$K$9/100)</f>
        <v>0.45749011548373314</v>
      </c>
      <c r="L126" s="7">
        <f>EXP(-'Yield curve'!L119*$L$9/100)</f>
        <v>0.42112734872823848</v>
      </c>
      <c r="M126" s="7">
        <f>EXP(-'Yield curve'!M119*$M$9/100)</f>
        <v>0.3873293167998284</v>
      </c>
      <c r="N126" s="7">
        <f>EXP(-'Yield curve'!N119*$N$9/100)</f>
        <v>0.35594466343551562</v>
      </c>
      <c r="O126" s="7">
        <f>EXP(-'Yield curve'!O119*$O$9/100)</f>
        <v>0.32682840538201047</v>
      </c>
      <c r="P126" s="7">
        <f>EXP(-'Yield curve'!P119*$P$9/100)</f>
        <v>0.29984188298074727</v>
      </c>
      <c r="Q126" s="7">
        <f>EXP(-'Yield curve'!Q119*$Q$9/100)</f>
        <v>0.27414996631576172</v>
      </c>
      <c r="R126" s="7">
        <f>EXP(-'Yield curve'!R119*$R$9/100)</f>
        <v>0.25036886213114756</v>
      </c>
      <c r="S126" s="7">
        <f>EXP(-'Yield curve'!S119*$S$9/100)</f>
        <v>0.2283855658502596</v>
      </c>
      <c r="T126" s="7">
        <f>EXP(-'Yield curve'!T119*$T$9/100)</f>
        <v>0.20809095733220162</v>
      </c>
      <c r="U126" s="60">
        <f>EXP(-'Yield curve'!U119*$U$9/100)</f>
        <v>0.18937994326683263</v>
      </c>
      <c r="V126" s="60">
        <f t="shared" si="3"/>
        <v>57.435654864316831</v>
      </c>
      <c r="W126" s="60">
        <f t="shared" si="4"/>
        <v>11.88577902422454</v>
      </c>
      <c r="X126" s="60">
        <f>W126*(Bonds!AO116/100)*(1/(1+(Bonds!U116/100)))</f>
        <v>0</v>
      </c>
      <c r="Y126" s="60">
        <f>-W126*Bonds!$AS$8</f>
        <v>-1.8610462790989062</v>
      </c>
      <c r="Z126" s="60">
        <f t="shared" si="5"/>
        <v>-5.8851450729339581</v>
      </c>
    </row>
    <row r="127" spans="1:26">
      <c r="A127" s="193">
        <v>42969</v>
      </c>
      <c r="B127" s="7">
        <f>EXP(-'Yield curve'!B120*$B$9/100)</f>
        <v>0.92477945215628587</v>
      </c>
      <c r="C127" s="7">
        <f>EXP(-'Yield curve'!C120*$C$9/100)</f>
        <v>0.8557303193214173</v>
      </c>
      <c r="D127" s="7">
        <f>EXP(-'Yield curve'!D120*$D$9/100)</f>
        <v>0.79183677545874132</v>
      </c>
      <c r="E127" s="7">
        <f>EXP(-'Yield curve'!E120*$E$9/100)</f>
        <v>0.73271387586933245</v>
      </c>
      <c r="F127" s="7">
        <f>EXP(-'Yield curve'!F120*$F$9/100)</f>
        <v>0.67807322187988317</v>
      </c>
      <c r="G127" s="7">
        <f>EXP(-'Yield curve'!G120*$G$9/100)</f>
        <v>0.62738179513984038</v>
      </c>
      <c r="H127" s="7">
        <f>EXP(-'Yield curve'!H120*$H$9/100)</f>
        <v>0.58047996023446269</v>
      </c>
      <c r="I127" s="7">
        <f>EXP(-'Yield curve'!I120*$I$9/100)</f>
        <v>0.53636877933964267</v>
      </c>
      <c r="J127" s="7">
        <f>EXP(-'Yield curve'!J120*$J$9/100)</f>
        <v>0.49544447005440428</v>
      </c>
      <c r="K127" s="7">
        <f>EXP(-'Yield curve'!K120*$K$9/100)</f>
        <v>0.45749011548373314</v>
      </c>
      <c r="L127" s="7">
        <f>EXP(-'Yield curve'!L120*$L$9/100)</f>
        <v>0.4210347109020528</v>
      </c>
      <c r="M127" s="7">
        <f>EXP(-'Yield curve'!M120*$M$9/100)</f>
        <v>0.38714344334096346</v>
      </c>
      <c r="N127" s="7">
        <f>EXP(-'Yield curve'!N120*$N$9/100)</f>
        <v>0.35566713484825563</v>
      </c>
      <c r="O127" s="7">
        <f>EXP(-'Yield curve'!O120*$O$9/100)</f>
        <v>0.32646256247825151</v>
      </c>
      <c r="P127" s="7">
        <f>EXP(-'Yield curve'!P120*$P$9/100)</f>
        <v>0.29939245730979669</v>
      </c>
      <c r="Q127" s="7">
        <f>EXP(-'Yield curve'!Q120*$Q$9/100)</f>
        <v>0.27379927884673821</v>
      </c>
      <c r="R127" s="7">
        <f>EXP(-'Yield curve'!R120*$R$9/100)</f>
        <v>0.25011361608938493</v>
      </c>
      <c r="S127" s="7">
        <f>EXP(-'Yield curve'!S120*$S$9/100)</f>
        <v>0.22822118742618128</v>
      </c>
      <c r="T127" s="7">
        <f>EXP(-'Yield curve'!T120*$T$9/100)</f>
        <v>0.20801189779067966</v>
      </c>
      <c r="U127" s="60">
        <f>EXP(-'Yield curve'!U120*$U$9/100)</f>
        <v>0.18937994326683263</v>
      </c>
      <c r="V127" s="60">
        <f t="shared" si="3"/>
        <v>57.416094315630772</v>
      </c>
      <c r="W127" s="60">
        <f t="shared" si="4"/>
        <v>11.88643098553824</v>
      </c>
      <c r="X127" s="60">
        <f>W127*(Bonds!AO117/100)*(1/(1+(Bonds!U117/100)))</f>
        <v>4.3893762871264827E-3</v>
      </c>
      <c r="Y127" s="60">
        <f>-W127*Bonds!$AS$8</f>
        <v>-1.861148361610663</v>
      </c>
      <c r="Z127" s="60">
        <f t="shared" si="5"/>
        <v>-5.8854678861803809</v>
      </c>
    </row>
    <row r="128" spans="1:26">
      <c r="A128" s="193">
        <v>42968</v>
      </c>
      <c r="B128" s="7">
        <f>EXP(-'Yield curve'!B121*$B$9/100)</f>
        <v>0.92468697883481343</v>
      </c>
      <c r="C128" s="7">
        <f>EXP(-'Yield curve'!C121*$C$9/100)</f>
        <v>0.8557303193214173</v>
      </c>
      <c r="D128" s="7">
        <f>EXP(-'Yield curve'!D121*$D$9/100)</f>
        <v>0.79183677545874132</v>
      </c>
      <c r="E128" s="7">
        <f>EXP(-'Yield curve'!E121*$E$9/100)</f>
        <v>0.73271387586933245</v>
      </c>
      <c r="F128" s="7">
        <f>EXP(-'Yield curve'!F121*$F$9/100)</f>
        <v>0.67807322187988317</v>
      </c>
      <c r="G128" s="7">
        <f>EXP(-'Yield curve'!G121*$G$9/100)</f>
        <v>0.62738179513984038</v>
      </c>
      <c r="H128" s="7">
        <f>EXP(-'Yield curve'!H121*$H$9/100)</f>
        <v>0.58047996023446269</v>
      </c>
      <c r="I128" s="7">
        <f>EXP(-'Yield curve'!I121*$I$9/100)</f>
        <v>0.53636877933964267</v>
      </c>
      <c r="J128" s="7">
        <f>EXP(-'Yield curve'!J121*$J$9/100)</f>
        <v>0.49544447005440428</v>
      </c>
      <c r="K128" s="7">
        <f>EXP(-'Yield curve'!K121*$K$9/100)</f>
        <v>0.45749011548373314</v>
      </c>
      <c r="L128" s="7">
        <f>EXP(-'Yield curve'!L121*$L$9/100)</f>
        <v>0.42122000693698797</v>
      </c>
      <c r="M128" s="7">
        <f>EXP(-'Yield curve'!M121*$M$9/100)</f>
        <v>0.3875152794993697</v>
      </c>
      <c r="N128" s="7">
        <f>EXP(-'Yield curve'!N121*$N$9/100)</f>
        <v>0.35622240857951976</v>
      </c>
      <c r="O128" s="7">
        <f>EXP(-'Yield curve'!O121*$O$9/100)</f>
        <v>0.327194658259364</v>
      </c>
      <c r="P128" s="7">
        <f>EXP(-'Yield curve'!P121*$P$9/100)</f>
        <v>0.30029198329606105</v>
      </c>
      <c r="Q128" s="7">
        <f>EXP(-'Yield curve'!Q121*$Q$9/100)</f>
        <v>0.27485268933120943</v>
      </c>
      <c r="R128" s="7">
        <f>EXP(-'Yield curve'!R121*$R$9/100)</f>
        <v>0.25130699489025898</v>
      </c>
      <c r="S128" s="7">
        <f>EXP(-'Yield curve'!S121*$S$9/100)</f>
        <v>0.22953953466082744</v>
      </c>
      <c r="T128" s="7">
        <f>EXP(-'Yield curve'!T121*$T$9/100)</f>
        <v>0.20943957626572404</v>
      </c>
      <c r="U128" s="60">
        <f>EXP(-'Yield curve'!U121*$U$9/100)</f>
        <v>0.19090105916394634</v>
      </c>
      <c r="V128" s="60">
        <f t="shared" si="3"/>
        <v>57.604867846392793</v>
      </c>
      <c r="W128" s="60">
        <f t="shared" si="4"/>
        <v>11.911108492719581</v>
      </c>
      <c r="X128" s="60">
        <f>W128*(Bonds!AO118/100)*(1/(1+(Bonds!U118/100)))</f>
        <v>4.400113961107989E-3</v>
      </c>
      <c r="Y128" s="60">
        <f>-W128*Bonds!$AS$8</f>
        <v>-1.8650123054736329</v>
      </c>
      <c r="Z128" s="60">
        <f t="shared" si="5"/>
        <v>-5.8976867495383951</v>
      </c>
    </row>
    <row r="129" spans="1:26">
      <c r="A129" s="193">
        <v>42965</v>
      </c>
      <c r="B129" s="7">
        <f>EXP(-'Yield curve'!B122*$B$9/100)</f>
        <v>0.92487193472555285</v>
      </c>
      <c r="C129" s="7">
        <f>EXP(-'Yield curve'!C122*$C$9/100)</f>
        <v>0.85555919037101846</v>
      </c>
      <c r="D129" s="7">
        <f>EXP(-'Yield curve'!D122*$D$9/100)</f>
        <v>0.79159926005519565</v>
      </c>
      <c r="E129" s="7">
        <f>EXP(-'Yield curve'!E122*$E$9/100)</f>
        <v>0.73227437940593476</v>
      </c>
      <c r="F129" s="7">
        <f>EXP(-'Yield curve'!F122*$F$9/100)</f>
        <v>0.67739548758163015</v>
      </c>
      <c r="G129" s="7">
        <f>EXP(-'Yield curve'!G122*$G$9/100)</f>
        <v>0.62662938851993322</v>
      </c>
      <c r="H129" s="7">
        <f>EXP(-'Yield curve'!H122*$H$9/100)</f>
        <v>0.57966785689511557</v>
      </c>
      <c r="I129" s="7">
        <f>EXP(-'Yield curve'!I122*$I$9/100)</f>
        <v>0.5359398559084193</v>
      </c>
      <c r="J129" s="7">
        <f>EXP(-'Yield curve'!J122*$J$9/100)</f>
        <v>0.49544447005440434</v>
      </c>
      <c r="K129" s="7">
        <f>EXP(-'Yield curve'!K122*$K$9/100)</f>
        <v>0.4579478344205421</v>
      </c>
      <c r="L129" s="7">
        <f>EXP(-'Yield curve'!L122*$L$9/100)</f>
        <v>0.42196200691764513</v>
      </c>
      <c r="M129" s="7">
        <f>EXP(-'Yield curve'!M122*$M$9/100)</f>
        <v>0.38853967143964246</v>
      </c>
      <c r="N129" s="7">
        <f>EXP(-'Yield curve'!N122*$N$9/100)</f>
        <v>0.35752142091491718</v>
      </c>
      <c r="O129" s="7">
        <f>EXP(-'Yield curve'!O122*$O$9/100)</f>
        <v>0.32875581744386206</v>
      </c>
      <c r="P129" s="7">
        <f>EXP(-'Yield curve'!P122*$P$9/100)</f>
        <v>0.30209915127828341</v>
      </c>
      <c r="Q129" s="7">
        <f>EXP(-'Yield curve'!Q122*$Q$9/100)</f>
        <v>0.27661738755374204</v>
      </c>
      <c r="R129" s="7">
        <f>EXP(-'Yield curve'!R122*$R$9/100)</f>
        <v>0.25302170586548062</v>
      </c>
      <c r="S129" s="7">
        <f>EXP(-'Yield curve'!S122*$S$9/100)</f>
        <v>0.23119818328005881</v>
      </c>
      <c r="T129" s="7">
        <f>EXP(-'Yield curve'!T122*$T$9/100)</f>
        <v>0.21103738101262234</v>
      </c>
      <c r="U129" s="60">
        <f>EXP(-'Yield curve'!U122*$U$9/100)</f>
        <v>0.19243439279400748</v>
      </c>
      <c r="V129" s="60">
        <f t="shared" si="3"/>
        <v>57.805506385152775</v>
      </c>
      <c r="W129" s="60">
        <f t="shared" si="4"/>
        <v>11.938006387378646</v>
      </c>
      <c r="X129" s="60">
        <f>W129*(Bonds!AO119/100)*(1/(1+(Bonds!U119/100)))</f>
        <v>1.1029200283978558E-3</v>
      </c>
      <c r="Y129" s="60">
        <f>-W129*Bonds!$AS$8</f>
        <v>-1.8692239121902667</v>
      </c>
      <c r="Z129" s="60">
        <f t="shared" si="5"/>
        <v>-5.9110050193718209</v>
      </c>
    </row>
    <row r="130" spans="1:26">
      <c r="A130" s="193">
        <v>42964</v>
      </c>
      <c r="B130" s="7">
        <f>EXP(-'Yield curve'!B123*$B$9/100)</f>
        <v>0.92459451476021071</v>
      </c>
      <c r="C130" s="7">
        <f>EXP(-'Yield curve'!C123*$C$9/100)</f>
        <v>0.85538809564298735</v>
      </c>
      <c r="D130" s="7">
        <f>EXP(-'Yield curve'!D123*$D$9/100)</f>
        <v>0.79136181589558385</v>
      </c>
      <c r="E130" s="7">
        <f>EXP(-'Yield curve'!E123*$E$9/100)</f>
        <v>0.73227437940593476</v>
      </c>
      <c r="F130" s="7">
        <f>EXP(-'Yield curve'!F123*$F$9/100)</f>
        <v>0.67773427001397113</v>
      </c>
      <c r="G130" s="7">
        <f>EXP(-'Yield curve'!G123*$G$9/100)</f>
        <v>0.62719360883065611</v>
      </c>
      <c r="H130" s="7">
        <f>EXP(-'Yield curve'!H123*$H$9/100)</f>
        <v>0.58047996023446269</v>
      </c>
      <c r="I130" s="7">
        <f>EXP(-'Yield curve'!I123*$I$9/100)</f>
        <v>0.53665491898574691</v>
      </c>
      <c r="J130" s="7">
        <f>EXP(-'Yield curve'!J123*$J$9/100)</f>
        <v>0.49603936028121892</v>
      </c>
      <c r="K130" s="7">
        <f>EXP(-'Yield curve'!K123*$K$9/100)</f>
        <v>0.45840601130522352</v>
      </c>
      <c r="L130" s="7">
        <f>EXP(-'Yield curve'!L123*$L$9/100)</f>
        <v>0.42233349691535821</v>
      </c>
      <c r="M130" s="7">
        <f>EXP(-'Yield curve'!M123*$M$9/100)</f>
        <v>0.38881952073673648</v>
      </c>
      <c r="N130" s="7">
        <f>EXP(-'Yield curve'!N123*$N$9/100)</f>
        <v>0.35770738039906846</v>
      </c>
      <c r="O130" s="7">
        <f>EXP(-'Yield curve'!O123*$O$9/100)</f>
        <v>0.32884788196117731</v>
      </c>
      <c r="P130" s="7">
        <f>EXP(-'Yield curve'!P123*$P$9/100)</f>
        <v>0.30209915127828341</v>
      </c>
      <c r="Q130" s="7">
        <f>EXP(-'Yield curve'!Q123*$Q$9/100)</f>
        <v>0.27670591928208027</v>
      </c>
      <c r="R130" s="7">
        <f>EXP(-'Yield curve'!R123*$R$9/100)</f>
        <v>0.25319381913734945</v>
      </c>
      <c r="S130" s="7">
        <f>EXP(-'Yield curve'!S123*$S$9/100)</f>
        <v>0.23144801220133537</v>
      </c>
      <c r="T130" s="7">
        <f>EXP(-'Yield curve'!T123*$T$9/100)</f>
        <v>0.21135840174571152</v>
      </c>
      <c r="U130" s="60">
        <f>EXP(-'Yield curve'!U123*$U$9/100)</f>
        <v>0.19281964670508861</v>
      </c>
      <c r="V130" s="60">
        <f t="shared" si="3"/>
        <v>57.863805333381592</v>
      </c>
      <c r="W130" s="60">
        <f t="shared" si="4"/>
        <v>11.943364952105146</v>
      </c>
      <c r="X130" s="60">
        <f>W130*(Bonds!AO120/100)*(1/(1+(Bonds!U120/100)))</f>
        <v>2.2070340852083322E-3</v>
      </c>
      <c r="Y130" s="60">
        <f>-W130*Bonds!$AS$8</f>
        <v>-1.8700629431805986</v>
      </c>
      <c r="Z130" s="60">
        <f t="shared" si="5"/>
        <v>-5.9136582683287369</v>
      </c>
    </row>
    <row r="131" spans="1:26">
      <c r="A131" s="193">
        <v>42963</v>
      </c>
      <c r="B131" s="7">
        <f>EXP(-'Yield curve'!B124*$B$9/100)</f>
        <v>0.9245020599315531</v>
      </c>
      <c r="C131" s="7">
        <f>EXP(-'Yield curve'!C124*$C$9/100)</f>
        <v>0.85487501672466948</v>
      </c>
      <c r="D131" s="7">
        <f>EXP(-'Yield curve'!D124*$D$9/100)</f>
        <v>0.79064991066668444</v>
      </c>
      <c r="E131" s="7">
        <f>EXP(-'Yield curve'!E124*$E$9/100)</f>
        <v>0.73139617717736904</v>
      </c>
      <c r="F131" s="7">
        <f>EXP(-'Yield curve'!F124*$F$9/100)</f>
        <v>0.67671843067892135</v>
      </c>
      <c r="G131" s="7">
        <f>EXP(-'Yield curve'!G124*$G$9/100)</f>
        <v>0.62625352365755593</v>
      </c>
      <c r="H131" s="7">
        <f>EXP(-'Yield curve'!H124*$H$9/100)</f>
        <v>0.57966785689511557</v>
      </c>
      <c r="I131" s="7">
        <f>EXP(-'Yield curve'!I124*$I$9/100)</f>
        <v>0.53608279226066158</v>
      </c>
      <c r="J131" s="7">
        <f>EXP(-'Yield curve'!J124*$J$9/100)</f>
        <v>0.49574182593428023</v>
      </c>
      <c r="K131" s="7">
        <f>EXP(-'Yield curve'!K124*$K$9/100)</f>
        <v>0.45840601130522352</v>
      </c>
      <c r="L131" s="7">
        <f>EXP(-'Yield curve'!L124*$L$9/100)</f>
        <v>0.42251936454188005</v>
      </c>
      <c r="M131" s="7">
        <f>EXP(-'Yield curve'!M124*$M$9/100)</f>
        <v>0.38919296670202647</v>
      </c>
      <c r="N131" s="7">
        <f>EXP(-'Yield curve'!N124*$N$9/100)</f>
        <v>0.35826583939725415</v>
      </c>
      <c r="O131" s="7">
        <f>EXP(-'Yield curve'!O124*$O$9/100)</f>
        <v>0.3295853268466919</v>
      </c>
      <c r="P131" s="7">
        <f>EXP(-'Yield curve'!P124*$P$9/100)</f>
        <v>0.30300680953876541</v>
      </c>
      <c r="Q131" s="7">
        <f>EXP(-'Yield curve'!Q124*$Q$9/100)</f>
        <v>0.27759279647048268</v>
      </c>
      <c r="R131" s="7">
        <f>EXP(-'Yield curve'!R124*$R$9/100)</f>
        <v>0.2540561432426901</v>
      </c>
      <c r="S131" s="7">
        <f>EXP(-'Yield curve'!S124*$S$9/100)</f>
        <v>0.23228272662973989</v>
      </c>
      <c r="T131" s="7">
        <f>EXP(-'Yield curve'!T124*$T$9/100)</f>
        <v>0.21216309161478653</v>
      </c>
      <c r="U131" s="60">
        <f>EXP(-'Yield curve'!U124*$U$9/100)</f>
        <v>0.1935924699078839</v>
      </c>
      <c r="V131" s="60">
        <f t="shared" si="3"/>
        <v>57.945451551285331</v>
      </c>
      <c r="W131" s="60">
        <f t="shared" si="4"/>
        <v>11.958865565223352</v>
      </c>
      <c r="X131" s="60">
        <f>W131*(Bonds!AO121/100)*(1/(1+(Bonds!U121/100)))</f>
        <v>-1.1051534576493019E-3</v>
      </c>
      <c r="Y131" s="60">
        <f>-W131*Bonds!$AS$8</f>
        <v>-1.8724899913621773</v>
      </c>
      <c r="Z131" s="60">
        <f t="shared" si="5"/>
        <v>-5.9213332685734956</v>
      </c>
    </row>
    <row r="132" spans="1:26">
      <c r="A132" s="193">
        <v>42962</v>
      </c>
      <c r="B132" s="7">
        <f>EXP(-'Yield curve'!B125*$B$9/100)</f>
        <v>0.92468697883481343</v>
      </c>
      <c r="C132" s="7">
        <f>EXP(-'Yield curve'!C125*$C$9/100)</f>
        <v>0.85453313509886319</v>
      </c>
      <c r="D132" s="7">
        <f>EXP(-'Yield curve'!D125*$D$9/100)</f>
        <v>0.7894648248372601</v>
      </c>
      <c r="E132" s="7">
        <f>EXP(-'Yield curve'!E125*$E$9/100)</f>
        <v>0.73008084820965957</v>
      </c>
      <c r="F132" s="7">
        <f>EXP(-'Yield curve'!F125*$F$9/100)</f>
        <v>0.67536634635258452</v>
      </c>
      <c r="G132" s="7">
        <f>EXP(-'Yield curve'!G125*$G$9/100)</f>
        <v>0.62512728123723604</v>
      </c>
      <c r="H132" s="7">
        <f>EXP(-'Yield curve'!H125*$H$9/100)</f>
        <v>0.57885688970495353</v>
      </c>
      <c r="I132" s="7">
        <f>EXP(-'Yield curve'!I125*$I$9/100)</f>
        <v>0.53565409752760995</v>
      </c>
      <c r="J132" s="7">
        <f>EXP(-'Yield curve'!J125*$J$9/100)</f>
        <v>0.49574182593428023</v>
      </c>
      <c r="K132" s="7">
        <f>EXP(-'Yield curve'!K125*$K$9/100)</f>
        <v>0.4588646465959545</v>
      </c>
      <c r="L132" s="7">
        <f>EXP(-'Yield curve'!L125*$L$9/100)</f>
        <v>0.42298439156084638</v>
      </c>
      <c r="M132" s="7">
        <f>EXP(-'Yield curve'!M125*$M$9/100)</f>
        <v>0.38966027859312607</v>
      </c>
      <c r="N132" s="7">
        <f>EXP(-'Yield curve'!N125*$N$9/100)</f>
        <v>0.35873188785433252</v>
      </c>
      <c r="O132" s="7">
        <f>EXP(-'Yield curve'!O125*$O$9/100)</f>
        <v>0.33004706944868067</v>
      </c>
      <c r="P132" s="7">
        <f>EXP(-'Yield curve'!P125*$P$9/100)</f>
        <v>0.30346166080623954</v>
      </c>
      <c r="Q132" s="7">
        <f>EXP(-'Yield curve'!Q125*$Q$9/100)</f>
        <v>0.27785941351079751</v>
      </c>
      <c r="R132" s="7">
        <f>EXP(-'Yield curve'!R125*$R$9/100)</f>
        <v>0.25414253701750217</v>
      </c>
      <c r="S132" s="7">
        <f>EXP(-'Yield curve'!S125*$S$9/100)</f>
        <v>0.23219911989826786</v>
      </c>
      <c r="T132" s="7">
        <f>EXP(-'Yield curve'!T125*$T$9/100)</f>
        <v>0.21192136350154939</v>
      </c>
      <c r="U132" s="60">
        <f>EXP(-'Yield curve'!U125*$U$9/100)</f>
        <v>0.19320567189501364</v>
      </c>
      <c r="V132" s="60">
        <f t="shared" si="3"/>
        <v>57.89092826317966</v>
      </c>
      <c r="W132" s="60">
        <f t="shared" si="4"/>
        <v>11.956393784446981</v>
      </c>
      <c r="X132" s="60">
        <f>W132*(Bonds!AO122/100)*(1/(1+(Bonds!U122/100)))</f>
        <v>1.1048229333253303E-3</v>
      </c>
      <c r="Y132" s="60">
        <f>-W132*Bonds!$AS$8</f>
        <v>-1.8721029659591946</v>
      </c>
      <c r="Z132" s="60">
        <f t="shared" si="5"/>
        <v>-5.9201093867877255</v>
      </c>
    </row>
    <row r="133" spans="1:26">
      <c r="A133" s="193">
        <v>42961</v>
      </c>
      <c r="B133" s="7">
        <f>EXP(-'Yield curve'!B126*$B$9/100)</f>
        <v>0.9245020599315531</v>
      </c>
      <c r="C133" s="7">
        <f>EXP(-'Yield curve'!C126*$C$9/100)</f>
        <v>0.85453313509886319</v>
      </c>
      <c r="D133" s="7">
        <f>EXP(-'Yield curve'!D126*$D$9/100)</f>
        <v>0.78970169981418126</v>
      </c>
      <c r="E133" s="7">
        <f>EXP(-'Yield curve'!E126*$E$9/100)</f>
        <v>0.73066514657641135</v>
      </c>
      <c r="F133" s="7">
        <f>EXP(-'Yield curve'!F126*$F$9/100)</f>
        <v>0.67638015603928914</v>
      </c>
      <c r="G133" s="7">
        <f>EXP(-'Yield curve'!G126*$G$9/100)</f>
        <v>0.62625352365755593</v>
      </c>
      <c r="H133" s="7">
        <f>EXP(-'Yield curve'!H126*$H$9/100)</f>
        <v>0.5800737664467106</v>
      </c>
      <c r="I133" s="7">
        <f>EXP(-'Yield curve'!I126*$I$9/100)</f>
        <v>0.5366549189857468</v>
      </c>
      <c r="J133" s="7">
        <f>EXP(-'Yield curve'!J126*$J$9/100)</f>
        <v>0.49648599666169524</v>
      </c>
      <c r="K133" s="7">
        <f>EXP(-'Yield curve'!K126*$K$9/100)</f>
        <v>0.45932374075137034</v>
      </c>
      <c r="L133" s="7">
        <f>EXP(-'Yield curve'!L126*$L$9/100)</f>
        <v>0.42335678165302887</v>
      </c>
      <c r="M133" s="7">
        <f>EXP(-'Yield curve'!M126*$M$9/100)</f>
        <v>0.38994093501790172</v>
      </c>
      <c r="N133" s="7">
        <f>EXP(-'Yield curve'!N126*$N$9/100)</f>
        <v>0.35891847694497581</v>
      </c>
      <c r="O133" s="7">
        <f>EXP(-'Yield curve'!O126*$O$9/100)</f>
        <v>0.33013949556717903</v>
      </c>
      <c r="P133" s="7">
        <f>EXP(-'Yield curve'!P126*$P$9/100)</f>
        <v>0.30346166080623954</v>
      </c>
      <c r="Q133" s="7">
        <f>EXP(-'Yield curve'!Q126*$Q$9/100)</f>
        <v>0.27794834275104052</v>
      </c>
      <c r="R133" s="7">
        <f>EXP(-'Yield curve'!R126*$R$9/100)</f>
        <v>0.25431541271374924</v>
      </c>
      <c r="S133" s="7">
        <f>EXP(-'Yield curve'!S126*$S$9/100)</f>
        <v>0.23245003041504855</v>
      </c>
      <c r="T133" s="7">
        <f>EXP(-'Yield curve'!T126*$T$9/100)</f>
        <v>0.2122437289097158</v>
      </c>
      <c r="U133" s="60">
        <f>EXP(-'Yield curve'!U126*$U$9/100)</f>
        <v>0.1935924699078839</v>
      </c>
      <c r="V133" s="60">
        <f t="shared" si="3"/>
        <v>57.963012905388936</v>
      </c>
      <c r="W133" s="60">
        <f t="shared" si="4"/>
        <v>11.960144889853403</v>
      </c>
      <c r="X133" s="60">
        <f>W133*(Bonds!AO123/100)*(1/(1+(Bonds!U123/100)))</f>
        <v>-1.1052716837494821E-3</v>
      </c>
      <c r="Y133" s="60">
        <f>-W133*Bonds!$AS$8</f>
        <v>-1.8726903048912833</v>
      </c>
      <c r="Z133" s="60">
        <f t="shared" si="5"/>
        <v>-5.9219667155716165</v>
      </c>
    </row>
    <row r="134" spans="1:26">
      <c r="A134" s="193">
        <v>42958</v>
      </c>
      <c r="B134" s="7">
        <f>EXP(-'Yield curve'!B127*$B$9/100)</f>
        <v>0.9242247509120064</v>
      </c>
      <c r="C134" s="7">
        <f>EXP(-'Yield curve'!C127*$C$9/100)</f>
        <v>0.85367902908794524</v>
      </c>
      <c r="D134" s="7">
        <f>EXP(-'Yield curve'!D127*$D$9/100)</f>
        <v>0.78851803523483155</v>
      </c>
      <c r="E134" s="7">
        <f>EXP(-'Yield curve'!E127*$E$9/100)</f>
        <v>0.72935113228022419</v>
      </c>
      <c r="F134" s="7">
        <f>EXP(-'Yield curve'!F127*$F$9/100)</f>
        <v>0.67502874758613318</v>
      </c>
      <c r="G134" s="7">
        <f>EXP(-'Yield curve'!G127*$G$9/100)</f>
        <v>0.62512728123723604</v>
      </c>
      <c r="H134" s="7">
        <f>EXP(-'Yield curve'!H127*$H$9/100)</f>
        <v>0.57926223138078203</v>
      </c>
      <c r="I134" s="7">
        <f>EXP(-'Yield curve'!I127*$I$9/100)</f>
        <v>0.53579695766745605</v>
      </c>
      <c r="J134" s="7">
        <f>EXP(-'Yield curve'!J127*$J$9/100)</f>
        <v>0.4955931256926514</v>
      </c>
      <c r="K134" s="7">
        <f>EXP(-'Yield curve'!K127*$K$9/100)</f>
        <v>0.45840601130522352</v>
      </c>
      <c r="L134" s="7">
        <f>EXP(-'Yield curve'!L127*$L$9/100)</f>
        <v>0.42242642050589974</v>
      </c>
      <c r="M134" s="7">
        <f>EXP(-'Yield curve'!M127*$M$9/100)</f>
        <v>0.38900619890586646</v>
      </c>
      <c r="N134" s="7">
        <f>EXP(-'Yield curve'!N127*$N$9/100)</f>
        <v>0.35798650099866219</v>
      </c>
      <c r="O134" s="7">
        <f>EXP(-'Yield curve'!O127*$O$9/100)</f>
        <v>0.32921639791938823</v>
      </c>
      <c r="P134" s="7">
        <f>EXP(-'Yield curve'!P127*$P$9/100)</f>
        <v>0.30255264003674054</v>
      </c>
      <c r="Q134" s="7">
        <f>EXP(-'Yield curve'!Q127*$Q$9/100)</f>
        <v>0.27714900312548185</v>
      </c>
      <c r="R134" s="7">
        <f>EXP(-'Yield curve'!R127*$R$9/100)</f>
        <v>0.2536246147023633</v>
      </c>
      <c r="S134" s="7">
        <f>EXP(-'Yield curve'!S127*$S$9/100)</f>
        <v>0.23186499379414624</v>
      </c>
      <c r="T134" s="7">
        <f>EXP(-'Yield curve'!T127*$T$9/100)</f>
        <v>0.21176036445267621</v>
      </c>
      <c r="U134" s="60">
        <f>EXP(-'Yield curve'!U127*$U$9/100)</f>
        <v>0.19320567189501364</v>
      </c>
      <c r="V134" s="60">
        <f t="shared" si="3"/>
        <v>57.855687624384274</v>
      </c>
      <c r="W134" s="60">
        <f t="shared" si="4"/>
        <v>11.957471625780553</v>
      </c>
      <c r="X134" s="60">
        <f>W134*(Bonds!AO124/100)*(1/(1+(Bonds!U124/100)))</f>
        <v>0</v>
      </c>
      <c r="Y134" s="60">
        <f>-W134*Bonds!$AS$8</f>
        <v>-1.8722717317253437</v>
      </c>
      <c r="Z134" s="60">
        <f t="shared" si="5"/>
        <v>-5.9206430709998195</v>
      </c>
    </row>
    <row r="135" spans="1:26">
      <c r="A135" s="193">
        <v>42957</v>
      </c>
      <c r="B135" s="7">
        <f>EXP(-'Yield curve'!B128*$B$9/100)</f>
        <v>0.92385513493976434</v>
      </c>
      <c r="C135" s="7">
        <f>EXP(-'Yield curve'!C128*$C$9/100)</f>
        <v>0.85316697530198993</v>
      </c>
      <c r="D135" s="7">
        <f>EXP(-'Yield curve'!D128*$D$9/100)</f>
        <v>0.78804506631855464</v>
      </c>
      <c r="E135" s="7">
        <f>EXP(-'Yield curve'!E128*$E$9/100)</f>
        <v>0.72891365285780718</v>
      </c>
      <c r="F135" s="7">
        <f>EXP(-'Yield curve'!F128*$F$9/100)</f>
        <v>0.67469131757687228</v>
      </c>
      <c r="G135" s="7">
        <f>EXP(-'Yield curve'!G128*$G$9/100)</f>
        <v>0.62475231736890313</v>
      </c>
      <c r="H135" s="7">
        <f>EXP(-'Yield curve'!H128*$H$9/100)</f>
        <v>0.57885688970495353</v>
      </c>
      <c r="I135" s="7">
        <f>EXP(-'Yield curve'!I128*$I$9/100)</f>
        <v>0.53551127547872213</v>
      </c>
      <c r="J135" s="7">
        <f>EXP(-'Yield curve'!J128*$J$9/100)</f>
        <v>0.49544447005440434</v>
      </c>
      <c r="K135" s="7">
        <f>EXP(-'Yield curve'!K128*$K$9/100)</f>
        <v>0.45840601130522352</v>
      </c>
      <c r="L135" s="7">
        <f>EXP(-'Yield curve'!L128*$L$9/100)</f>
        <v>0.42251936454188005</v>
      </c>
      <c r="M135" s="7">
        <f>EXP(-'Yield curve'!M128*$M$9/100)</f>
        <v>0.38919296670202647</v>
      </c>
      <c r="N135" s="7">
        <f>EXP(-'Yield curve'!N128*$N$9/100)</f>
        <v>0.35826583939725415</v>
      </c>
      <c r="O135" s="7">
        <f>EXP(-'Yield curve'!O128*$O$9/100)</f>
        <v>0.3295853268466919</v>
      </c>
      <c r="P135" s="7">
        <f>EXP(-'Yield curve'!P128*$P$9/100)</f>
        <v>0.30300680953876541</v>
      </c>
      <c r="Q135" s="7">
        <f>EXP(-'Yield curve'!Q128*$Q$9/100)</f>
        <v>0.27750398098684737</v>
      </c>
      <c r="R135" s="7">
        <f>EXP(-'Yield curve'!R128*$R$9/100)</f>
        <v>0.2538834437897538</v>
      </c>
      <c r="S135" s="7">
        <f>EXP(-'Yield curve'!S128*$S$9/100)</f>
        <v>0.23203199670351093</v>
      </c>
      <c r="T135" s="7">
        <f>EXP(-'Yield curve'!T128*$T$9/100)</f>
        <v>0.21184084868220332</v>
      </c>
      <c r="U135" s="60">
        <f>EXP(-'Yield curve'!U128*$U$9/100)</f>
        <v>0.19320567189501364</v>
      </c>
      <c r="V135" s="60">
        <f t="shared" si="3"/>
        <v>57.851284629465937</v>
      </c>
      <c r="W135" s="60">
        <f t="shared" si="4"/>
        <v>11.959662725136173</v>
      </c>
      <c r="X135" s="60">
        <f>W135*(Bonds!AO125/100)*(1/(1+(Bonds!U125/100)))</f>
        <v>-5.5256249885122528E-3</v>
      </c>
      <c r="Y135" s="60">
        <f>-W135*Bonds!$AS$8</f>
        <v>-1.8726148087163095</v>
      </c>
      <c r="Z135" s="60">
        <f t="shared" si="5"/>
        <v>-5.9217279757040684</v>
      </c>
    </row>
    <row r="136" spans="1:26">
      <c r="A136" s="193">
        <v>42956</v>
      </c>
      <c r="B136" s="7">
        <f>EXP(-'Yield curve'!B129*$B$9/100)</f>
        <v>0.92357801996860645</v>
      </c>
      <c r="C136" s="7">
        <f>EXP(-'Yield curve'!C129*$C$9/100)</f>
        <v>0.85282577675612758</v>
      </c>
      <c r="D136" s="7">
        <f>EXP(-'Yield curve'!D129*$D$9/100)</f>
        <v>0.78757238109851002</v>
      </c>
      <c r="E136" s="7">
        <f>EXP(-'Yield curve'!E129*$E$9/100)</f>
        <v>0.72833075512570167</v>
      </c>
      <c r="F136" s="7">
        <f>EXP(-'Yield curve'!F129*$F$9/100)</f>
        <v>0.6740169634925337</v>
      </c>
      <c r="G136" s="7">
        <f>EXP(-'Yield curve'!G129*$G$9/100)</f>
        <v>0.62419029323206932</v>
      </c>
      <c r="H136" s="7">
        <f>EXP(-'Yield curve'!H129*$H$9/100)</f>
        <v>0.57845183166901248</v>
      </c>
      <c r="I136" s="7">
        <f>EXP(-'Yield curve'!I129*$I$9/100)</f>
        <v>0.53494036798966949</v>
      </c>
      <c r="J136" s="7">
        <f>EXP(-'Yield curve'!J129*$J$9/100)</f>
        <v>0.49470186044576853</v>
      </c>
      <c r="K136" s="7">
        <f>EXP(-'Yield curve'!K129*$K$9/100)</f>
        <v>0.45749011548373314</v>
      </c>
      <c r="L136" s="7">
        <f>EXP(-'Yield curve'!L129*$L$9/100)</f>
        <v>0.42140538452011783</v>
      </c>
      <c r="M136" s="7">
        <f>EXP(-'Yield curve'!M129*$M$9/100)</f>
        <v>0.38788747279188507</v>
      </c>
      <c r="N136" s="7">
        <f>EXP(-'Yield curve'!N129*$N$9/100)</f>
        <v>0.35677854921381325</v>
      </c>
      <c r="O136" s="7">
        <f>EXP(-'Yield curve'!O129*$O$9/100)</f>
        <v>0.32792839577308019</v>
      </c>
      <c r="P136" s="7">
        <f>EXP(-'Yield curve'!P129*$P$9/100)</f>
        <v>0.30119421191220214</v>
      </c>
      <c r="Q136" s="7">
        <f>EXP(-'Yield curve'!Q129*$Q$9/100)</f>
        <v>0.2756454060406191</v>
      </c>
      <c r="R136" s="7">
        <f>EXP(-'Yield curve'!R129*$R$9/100)</f>
        <v>0.25199148039463831</v>
      </c>
      <c r="S136" s="7">
        <f>EXP(-'Yield curve'!S129*$S$9/100)</f>
        <v>0.23011870373470958</v>
      </c>
      <c r="T136" s="7">
        <f>EXP(-'Yield curve'!T129*$T$9/100)</f>
        <v>0.20991764328891779</v>
      </c>
      <c r="U136" s="60">
        <f>EXP(-'Yield curve'!U129*$U$9/100)</f>
        <v>0.19128324333905466</v>
      </c>
      <c r="V136" s="60">
        <f t="shared" si="3"/>
        <v>57.569319758988541</v>
      </c>
      <c r="W136" s="60">
        <f t="shared" si="4"/>
        <v>11.930353288822101</v>
      </c>
      <c r="X136" s="60">
        <f>W136*(Bonds!AO126/100)*(1/(1+(Bonds!U126/100)))</f>
        <v>4.4076302905040532E-3</v>
      </c>
      <c r="Y136" s="60">
        <f>-W136*Bonds!$AS$8</f>
        <v>-1.8680256086913367</v>
      </c>
      <c r="Z136" s="60">
        <f t="shared" si="5"/>
        <v>-5.9072156509870535</v>
      </c>
    </row>
    <row r="137" spans="1:26">
      <c r="A137" s="193">
        <v>42955</v>
      </c>
      <c r="B137" s="7">
        <f>EXP(-'Yield curve'!B130*$B$9/100)</f>
        <v>0.92339332283494169</v>
      </c>
      <c r="C137" s="7">
        <f>EXP(-'Yield curve'!C130*$C$9/100)</f>
        <v>0.8524847146623914</v>
      </c>
      <c r="D137" s="7">
        <f>EXP(-'Yield curve'!D130*$D$9/100)</f>
        <v>0.78757238109851002</v>
      </c>
      <c r="E137" s="7">
        <f>EXP(-'Yield curve'!E130*$E$9/100)</f>
        <v>0.72862214570198203</v>
      </c>
      <c r="F137" s="7">
        <f>EXP(-'Yield curve'!F130*$F$9/100)</f>
        <v>0.67469131757687228</v>
      </c>
      <c r="G137" s="7">
        <f>EXP(-'Yield curve'!G130*$G$9/100)</f>
        <v>0.62512728123723604</v>
      </c>
      <c r="H137" s="7">
        <f>EXP(-'Yield curve'!H130*$H$9/100)</f>
        <v>0.57966785689511557</v>
      </c>
      <c r="I137" s="7">
        <f>EXP(-'Yield curve'!I130*$I$9/100)</f>
        <v>0.53636877933964267</v>
      </c>
      <c r="J137" s="7">
        <f>EXP(-'Yield curve'!J130*$J$9/100)</f>
        <v>0.49633707320233256</v>
      </c>
      <c r="K137" s="7">
        <f>EXP(-'Yield curve'!K130*$K$9/100)</f>
        <v>0.45932374075137034</v>
      </c>
      <c r="L137" s="7">
        <f>EXP(-'Yield curve'!L130*$L$9/100)</f>
        <v>0.42326365340554806</v>
      </c>
      <c r="M137" s="7">
        <f>EXP(-'Yield curve'!M130*$M$9/100)</f>
        <v>0.3897538082831023</v>
      </c>
      <c r="N137" s="7">
        <f>EXP(-'Yield curve'!N130*$N$9/100)</f>
        <v>0.35863862968757748</v>
      </c>
      <c r="O137" s="7">
        <f>EXP(-'Yield curve'!O130*$O$9/100)</f>
        <v>0.32976994631835332</v>
      </c>
      <c r="P137" s="7">
        <f>EXP(-'Yield curve'!P130*$P$9/100)</f>
        <v>0.30300680953876541</v>
      </c>
      <c r="Q137" s="7">
        <f>EXP(-'Yield curve'!Q130*$Q$9/100)</f>
        <v>0.27741519391962011</v>
      </c>
      <c r="R137" s="7">
        <f>EXP(-'Yield curve'!R130*$R$9/100)</f>
        <v>0.25371086173252633</v>
      </c>
      <c r="S137" s="7">
        <f>EXP(-'Yield curve'!S130*$S$9/100)</f>
        <v>0.2317815374194292</v>
      </c>
      <c r="T137" s="7">
        <f>EXP(-'Yield curve'!T130*$T$9/100)</f>
        <v>0.21151909518681114</v>
      </c>
      <c r="U137" s="60">
        <f>EXP(-'Yield curve'!U130*$U$9/100)</f>
        <v>0.19281964670508861</v>
      </c>
      <c r="V137" s="60">
        <f t="shared" si="3"/>
        <v>57.823035852497725</v>
      </c>
      <c r="W137" s="60">
        <f t="shared" si="4"/>
        <v>11.954037797596641</v>
      </c>
      <c r="X137" s="60">
        <f>W137*(Bonds!AO127/100)*(1/(1+(Bonds!U127/100)))</f>
        <v>3.3135095068642039E-3</v>
      </c>
      <c r="Y137" s="60">
        <f>-W137*Bonds!$AS$8</f>
        <v>-1.8717340712866204</v>
      </c>
      <c r="Z137" s="60">
        <f t="shared" si="5"/>
        <v>-5.9189428394056884</v>
      </c>
    </row>
    <row r="138" spans="1:26">
      <c r="A138" s="193">
        <v>42954</v>
      </c>
      <c r="B138" s="7">
        <f>EXP(-'Yield curve'!B131*$B$9/100)</f>
        <v>0.92367038238864729</v>
      </c>
      <c r="C138" s="7">
        <f>EXP(-'Yield curve'!C131*$C$9/100)</f>
        <v>0.85299635896913151</v>
      </c>
      <c r="D138" s="7">
        <f>EXP(-'Yield curve'!D131*$D$9/100)</f>
        <v>0.78804506631855464</v>
      </c>
      <c r="E138" s="7">
        <f>EXP(-'Yield curve'!E131*$E$9/100)</f>
        <v>0.72905945016762375</v>
      </c>
      <c r="F138" s="7">
        <f>EXP(-'Yield curve'!F131*$F$9/100)</f>
        <v>0.67502874758613318</v>
      </c>
      <c r="G138" s="7">
        <f>EXP(-'Yield curve'!G131*$G$9/100)</f>
        <v>0.62550247015139704</v>
      </c>
      <c r="H138" s="7">
        <f>EXP(-'Yield curve'!H131*$H$9/100)</f>
        <v>0.5800737664467106</v>
      </c>
      <c r="I138" s="7">
        <f>EXP(-'Yield curve'!I131*$I$9/100)</f>
        <v>0.5366549189857468</v>
      </c>
      <c r="J138" s="7">
        <f>EXP(-'Yield curve'!J131*$J$9/100)</f>
        <v>0.49648599666169524</v>
      </c>
      <c r="K138" s="7">
        <f>EXP(-'Yield curve'!K131*$K$9/100)</f>
        <v>0.45932374075137034</v>
      </c>
      <c r="L138" s="7">
        <f>EXP(-'Yield curve'!L131*$L$9/100)</f>
        <v>0.42335678165302887</v>
      </c>
      <c r="M138" s="7">
        <f>EXP(-'Yield curve'!M131*$M$9/100)</f>
        <v>0.38994093501790172</v>
      </c>
      <c r="N138" s="7">
        <f>EXP(-'Yield curve'!N131*$N$9/100)</f>
        <v>0.35891847694497581</v>
      </c>
      <c r="O138" s="7">
        <f>EXP(-'Yield curve'!O131*$O$9/100)</f>
        <v>0.33013949556717903</v>
      </c>
      <c r="P138" s="7">
        <f>EXP(-'Yield curve'!P131*$P$9/100)</f>
        <v>0.30346166080623954</v>
      </c>
      <c r="Q138" s="7">
        <f>EXP(-'Yield curve'!Q131*$Q$9/100)</f>
        <v>0.27803730045319414</v>
      </c>
      <c r="R138" s="7">
        <f>EXP(-'Yield curve'!R131*$R$9/100)</f>
        <v>0.2544884060054477</v>
      </c>
      <c r="S138" s="7">
        <f>EXP(-'Yield curve'!S131*$S$9/100)</f>
        <v>0.2327012120615711</v>
      </c>
      <c r="T138" s="7">
        <f>EXP(-'Yield curve'!T131*$T$9/100)</f>
        <v>0.21256658468588804</v>
      </c>
      <c r="U138" s="60">
        <f>EXP(-'Yield curve'!U131*$U$9/100)</f>
        <v>0.19398004229089191</v>
      </c>
      <c r="V138" s="60">
        <f t="shared" si="3"/>
        <v>57.975731404742504</v>
      </c>
      <c r="W138" s="60">
        <f t="shared" si="4"/>
        <v>11.970629782139907</v>
      </c>
      <c r="X138" s="60">
        <f>W138*(Bonds!AO128/100)*(1/(1+(Bonds!U128/100)))</f>
        <v>6.6380571804840957E-3</v>
      </c>
      <c r="Y138" s="60">
        <f>-W138*Bonds!$AS$8</f>
        <v>-1.8743320037430609</v>
      </c>
      <c r="Z138" s="60">
        <f t="shared" si="5"/>
        <v>-5.9271582231753168</v>
      </c>
    </row>
    <row r="139" spans="1:26">
      <c r="A139" s="193">
        <v>42951</v>
      </c>
      <c r="B139" s="7">
        <f>EXP(-'Yield curve'!B132*$B$9/100)</f>
        <v>0.92339332283494169</v>
      </c>
      <c r="C139" s="7">
        <f>EXP(-'Yield curve'!C132*$C$9/100)</f>
        <v>0.8524847146623914</v>
      </c>
      <c r="D139" s="7">
        <f>EXP(-'Yield curve'!D132*$D$9/100)</f>
        <v>0.78757238109851002</v>
      </c>
      <c r="E139" s="7">
        <f>EXP(-'Yield curve'!E132*$E$9/100)</f>
        <v>0.72876788470453691</v>
      </c>
      <c r="F139" s="7">
        <f>EXP(-'Yield curve'!F132*$F$9/100)</f>
        <v>0.67502874758613318</v>
      </c>
      <c r="G139" s="7">
        <f>EXP(-'Yield curve'!G132*$G$9/100)</f>
        <v>0.62569014904286857</v>
      </c>
      <c r="H139" s="7">
        <f>EXP(-'Yield curve'!H132*$H$9/100)</f>
        <v>0.58047996023446269</v>
      </c>
      <c r="I139" s="7">
        <f>EXP(-'Yield curve'!I132*$I$9/100)</f>
        <v>0.53737093611640507</v>
      </c>
      <c r="J139" s="7">
        <f>EXP(-'Yield curve'!J132*$J$9/100)</f>
        <v>0.49752971277303604</v>
      </c>
      <c r="K139" s="7">
        <f>EXP(-'Yield curve'!K132*$K$9/100)</f>
        <v>0.46070378099896581</v>
      </c>
      <c r="L139" s="7">
        <f>EXP(-'Yield curve'!L132*$L$9/100)</f>
        <v>0.42494310058374585</v>
      </c>
      <c r="M139" s="7">
        <f>EXP(-'Yield curve'!M132*$M$9/100)</f>
        <v>0.39172312598881759</v>
      </c>
      <c r="N139" s="7">
        <f>EXP(-'Yield curve'!N132*$N$9/100)</f>
        <v>0.36088353154637448</v>
      </c>
      <c r="O139" s="7">
        <f>EXP(-'Yield curve'!O132*$O$9/100)</f>
        <v>0.33227245467517341</v>
      </c>
      <c r="P139" s="7">
        <f>EXP(-'Yield curve'!P132*$P$9/100)</f>
        <v>0.30574617949871175</v>
      </c>
      <c r="Q139" s="7">
        <f>EXP(-'Yield curve'!Q132*$Q$9/100)</f>
        <v>0.28036022074153649</v>
      </c>
      <c r="R139" s="7">
        <f>EXP(-'Yield curve'!R132*$R$9/100)</f>
        <v>0.25683536563530857</v>
      </c>
      <c r="S139" s="7">
        <f>EXP(-'Yield curve'!S132*$S$9/100)</f>
        <v>0.23505870206747584</v>
      </c>
      <c r="T139" s="7">
        <f>EXP(-'Yield curve'!T132*$T$9/100)</f>
        <v>0.21492202307759797</v>
      </c>
      <c r="U139" s="60">
        <f>EXP(-'Yield curve'!U132*$U$9/100)</f>
        <v>0.19632182539568149</v>
      </c>
      <c r="V139" s="60">
        <f t="shared" si="3"/>
        <v>58.304535016618857</v>
      </c>
      <c r="W139" s="60">
        <f t="shared" si="4"/>
        <v>12.008740113784903</v>
      </c>
      <c r="X139" s="60">
        <f>W139*(Bonds!AO129/100)*(1/(1+(Bonds!U129/100)))</f>
        <v>-4.4419234746752899E-3</v>
      </c>
      <c r="Y139" s="60">
        <f>-W139*Bonds!$AS$8</f>
        <v>-1.8802992264853473</v>
      </c>
      <c r="Z139" s="60">
        <f t="shared" si="5"/>
        <v>-5.9460282383464982</v>
      </c>
    </row>
    <row r="140" spans="1:26">
      <c r="A140" s="193">
        <v>42950</v>
      </c>
      <c r="B140" s="7">
        <f>EXP(-'Yield curve'!B133*$B$9/100)</f>
        <v>0.92293174157845459</v>
      </c>
      <c r="C140" s="7">
        <f>EXP(-'Yield curve'!C133*$C$9/100)</f>
        <v>0.8518029996130394</v>
      </c>
      <c r="D140" s="7">
        <f>EXP(-'Yield curve'!D133*$D$9/100)</f>
        <v>0.78639190810294757</v>
      </c>
      <c r="E140" s="7">
        <f>EXP(-'Yield curve'!E133*$E$9/100)</f>
        <v>0.72702093895467979</v>
      </c>
      <c r="F140" s="7">
        <f>EXP(-'Yield curve'!F133*$F$9/100)</f>
        <v>0.67267027670123558</v>
      </c>
      <c r="G140" s="7">
        <f>EXP(-'Yield curve'!G133*$G$9/100)</f>
        <v>0.62306776128608665</v>
      </c>
      <c r="H140" s="7">
        <f>EXP(-'Yield curve'!H133*$H$9/100)</f>
        <v>0.5776425657230182</v>
      </c>
      <c r="I140" s="7">
        <f>EXP(-'Yield curve'!I133*$I$9/100)</f>
        <v>0.5343700691439377</v>
      </c>
      <c r="J140" s="7">
        <f>EXP(-'Yield curve'!J133*$J$9/100)</f>
        <v>0.4944051283580293</v>
      </c>
      <c r="K140" s="7">
        <f>EXP(-'Yield curve'!K133*$K$9/100)</f>
        <v>0.45749011548373314</v>
      </c>
      <c r="L140" s="7">
        <f>EXP(-'Yield curve'!L133*$L$9/100)</f>
        <v>0.42177638447453353</v>
      </c>
      <c r="M140" s="7">
        <f>EXP(-'Yield curve'!M133*$M$9/100)</f>
        <v>0.38863293215162581</v>
      </c>
      <c r="N140" s="7">
        <f>EXP(-'Yield curve'!N133*$N$9/100)</f>
        <v>0.35789343660729767</v>
      </c>
      <c r="O140" s="7">
        <f>EXP(-'Yield curve'!O133*$O$9/100)</f>
        <v>0.3294008107329916</v>
      </c>
      <c r="P140" s="7">
        <f>EXP(-'Yield curve'!P133*$P$9/100)</f>
        <v>0.30300680953876541</v>
      </c>
      <c r="Q140" s="7">
        <f>EXP(-'Yield curve'!Q133*$Q$9/100)</f>
        <v>0.27785941351079751</v>
      </c>
      <c r="R140" s="7">
        <f>EXP(-'Yield curve'!R133*$R$9/100)</f>
        <v>0.2545749467745867</v>
      </c>
      <c r="S140" s="7">
        <f>EXP(-'Yield curve'!S133*$S$9/100)</f>
        <v>0.23303654318740508</v>
      </c>
      <c r="T140" s="7">
        <f>EXP(-'Yield curve'!T133*$T$9/100)</f>
        <v>0.21313276448644883</v>
      </c>
      <c r="U140" s="60">
        <f>EXP(-'Yield curve'!U133*$U$9/100)</f>
        <v>0.19475751637158503</v>
      </c>
      <c r="V140" s="60">
        <f t="shared" si="3"/>
        <v>57.963211888283311</v>
      </c>
      <c r="W140" s="60">
        <f t="shared" si="4"/>
        <v>11.989855803143012</v>
      </c>
      <c r="X140" s="60">
        <f>W140*(Bonds!AO130/100)*(1/(1+(Bonds!U130/100)))</f>
        <v>-9.9749216332304432E-3</v>
      </c>
      <c r="Y140" s="60">
        <f>-W140*Bonds!$AS$8</f>
        <v>-1.8773423672015082</v>
      </c>
      <c r="Z140" s="60">
        <f t="shared" si="5"/>
        <v>-5.9366778282889516</v>
      </c>
    </row>
    <row r="141" spans="1:26">
      <c r="A141" s="193">
        <v>42949</v>
      </c>
      <c r="B141" s="7">
        <f>EXP(-'Yield curve'!B134*$B$9/100)</f>
        <v>0.92311634638663576</v>
      </c>
      <c r="C141" s="7">
        <f>EXP(-'Yield curve'!C134*$C$9/100)</f>
        <v>0.8518029996130394</v>
      </c>
      <c r="D141" s="7">
        <f>EXP(-'Yield curve'!D134*$D$9/100)</f>
        <v>0.78592021448032345</v>
      </c>
      <c r="E141" s="7">
        <f>EXP(-'Yield curve'!E134*$E$9/100)</f>
        <v>0.72614903707369094</v>
      </c>
      <c r="F141" s="7">
        <f>EXP(-'Yield curve'!F134*$F$9/100)</f>
        <v>0.67132628059194099</v>
      </c>
      <c r="G141" s="7">
        <f>EXP(-'Yield curve'!G134*$G$9/100)</f>
        <v>0.62101502654901519</v>
      </c>
      <c r="H141" s="7">
        <f>EXP(-'Yield curve'!H134*$H$9/100)</f>
        <v>0.57481904043732657</v>
      </c>
      <c r="I141" s="7">
        <f>EXP(-'Yield curve'!I134*$I$9/100)</f>
        <v>0.53138596006063255</v>
      </c>
      <c r="J141" s="7">
        <f>EXP(-'Yield curve'!J134*$J$9/100)</f>
        <v>0.49130016694747014</v>
      </c>
      <c r="K141" s="7">
        <f>EXP(-'Yield curve'!K134*$K$9/100)</f>
        <v>0.45429886707569556</v>
      </c>
      <c r="L141" s="7">
        <f>EXP(-'Yield curve'!L134*$L$9/100)</f>
        <v>0.41844910891303538</v>
      </c>
      <c r="M141" s="7">
        <f>EXP(-'Yield curve'!M134*$M$9/100)</f>
        <v>0.38519714916775522</v>
      </c>
      <c r="N141" s="7">
        <f>EXP(-'Yield curve'!N134*$N$9/100)</f>
        <v>0.35437485984475797</v>
      </c>
      <c r="O141" s="7">
        <f>EXP(-'Yield curve'!O134*$O$9/100)</f>
        <v>0.32582332251559953</v>
      </c>
      <c r="P141" s="7">
        <f>EXP(-'Yield curve'!P134*$P$9/100)</f>
        <v>0.29939245730979669</v>
      </c>
      <c r="Q141" s="7">
        <f>EXP(-'Yield curve'!Q134*$Q$9/100)</f>
        <v>0.27423770834295841</v>
      </c>
      <c r="R141" s="7">
        <f>EXP(-'Yield curve'!R134*$R$9/100)</f>
        <v>0.25096544968059431</v>
      </c>
      <c r="S141" s="7">
        <f>EXP(-'Yield curve'!S134*$S$9/100)</f>
        <v>0.2294569153007267</v>
      </c>
      <c r="T141" s="7">
        <f>EXP(-'Yield curve'!T134*$T$9/100)</f>
        <v>0.20959881084516171</v>
      </c>
      <c r="U141" s="60">
        <f>EXP(-'Yield curve'!U134*$U$9/100)</f>
        <v>0.19128324333905466</v>
      </c>
      <c r="V141" s="60">
        <f t="shared" si="3"/>
        <v>57.407976191806306</v>
      </c>
      <c r="W141" s="60">
        <f t="shared" si="4"/>
        <v>11.93771459218428</v>
      </c>
      <c r="X141" s="60">
        <f>W141*(Bonds!AO131/100)*(1/(1+(Bonds!U131/100)))</f>
        <v>3.3077624250994805E-3</v>
      </c>
      <c r="Y141" s="60">
        <f>-W141*Bonds!$AS$8</f>
        <v>-1.8691782236106937</v>
      </c>
      <c r="Z141" s="60">
        <f t="shared" si="5"/>
        <v>-5.910860539397313</v>
      </c>
    </row>
    <row r="142" spans="1:26">
      <c r="A142" s="193">
        <v>42948</v>
      </c>
      <c r="B142" s="7">
        <f>EXP(-'Yield curve'!B135*$B$9/100)</f>
        <v>0.92293174157845459</v>
      </c>
      <c r="C142" s="7">
        <f>EXP(-'Yield curve'!C135*$C$9/100)</f>
        <v>0.85163265604804106</v>
      </c>
      <c r="D142" s="7">
        <f>EXP(-'Yield curve'!D135*$D$9/100)</f>
        <v>0.78592021448032345</v>
      </c>
      <c r="E142" s="7">
        <f>EXP(-'Yield curve'!E135*$E$9/100)</f>
        <v>0.72614903707369094</v>
      </c>
      <c r="F142" s="7">
        <f>EXP(-'Yield curve'!F135*$F$9/100)</f>
        <v>0.67132628059194099</v>
      </c>
      <c r="G142" s="7">
        <f>EXP(-'Yield curve'!G135*$G$9/100)</f>
        <v>0.62120135900545081</v>
      </c>
      <c r="H142" s="7">
        <f>EXP(-'Yield curve'!H135*$H$9/100)</f>
        <v>0.5752215546291638</v>
      </c>
      <c r="I142" s="7">
        <f>EXP(-'Yield curve'!I135*$I$9/100)</f>
        <v>0.53181123891754223</v>
      </c>
      <c r="J142" s="7">
        <f>EXP(-'Yield curve'!J135*$J$9/100)</f>
        <v>0.49174253613399682</v>
      </c>
      <c r="K142" s="7">
        <f>EXP(-'Yield curve'!K135*$K$9/100)</f>
        <v>0.45475339316794022</v>
      </c>
      <c r="L142" s="7">
        <f>EXP(-'Yield curve'!L135*$L$9/100)</f>
        <v>0.41909401699252735</v>
      </c>
      <c r="M142" s="7">
        <f>EXP(-'Yield curve'!M135*$M$9/100)</f>
        <v>0.38603007424519992</v>
      </c>
      <c r="N142" s="7">
        <f>EXP(-'Yield curve'!N135*$N$9/100)</f>
        <v>0.35538982264889146</v>
      </c>
      <c r="O142" s="7">
        <f>EXP(-'Yield curve'!O135*$O$9/100)</f>
        <v>0.32701148054528578</v>
      </c>
      <c r="P142" s="7">
        <f>EXP(-'Yield curve'!P135*$P$9/100)</f>
        <v>0.30074275926846394</v>
      </c>
      <c r="Q142" s="7">
        <f>EXP(-'Yield curve'!Q135*$Q$9/100)</f>
        <v>0.27555721362222568</v>
      </c>
      <c r="R142" s="7">
        <f>EXP(-'Yield curve'!R135*$R$9/100)</f>
        <v>0.25224864283518955</v>
      </c>
      <c r="S142" s="7">
        <f>EXP(-'Yield curve'!S135*$S$9/100)</f>
        <v>0.23069933415518129</v>
      </c>
      <c r="T142" s="7">
        <f>EXP(-'Yield curve'!T135*$T$9/100)</f>
        <v>0.21079693547826275</v>
      </c>
      <c r="U142" s="60">
        <f>EXP(-'Yield curve'!U135*$U$9/100)</f>
        <v>0.19243439279400748</v>
      </c>
      <c r="V142" s="60">
        <f t="shared" si="3"/>
        <v>57.574218016247869</v>
      </c>
      <c r="W142" s="60">
        <f t="shared" si="4"/>
        <v>11.956683262729827</v>
      </c>
      <c r="X142" s="60">
        <f>W142*(Bonds!AO132/100)*(1/(1+(Bonds!U132/100)))</f>
        <v>2.2092910685013989E-3</v>
      </c>
      <c r="Y142" s="60">
        <f>-W142*Bonds!$AS$8</f>
        <v>-1.8721482917624148</v>
      </c>
      <c r="Z142" s="60">
        <f t="shared" si="5"/>
        <v>-5.9202527195626775</v>
      </c>
    </row>
    <row r="143" spans="1:26">
      <c r="A143" s="193">
        <v>42947</v>
      </c>
      <c r="B143" s="7">
        <f>EXP(-'Yield curve'!B136*$B$9/100)</f>
        <v>0.92274717368754322</v>
      </c>
      <c r="C143" s="7">
        <f>EXP(-'Yield curve'!C136*$C$9/100)</f>
        <v>0.85146234654834918</v>
      </c>
      <c r="D143" s="7">
        <f>EXP(-'Yield curve'!D136*$D$9/100)</f>
        <v>0.78592021448032345</v>
      </c>
      <c r="E143" s="7">
        <f>EXP(-'Yield curve'!E136*$E$9/100)</f>
        <v>0.72643955478818978</v>
      </c>
      <c r="F143" s="7">
        <f>EXP(-'Yield curve'!F136*$F$9/100)</f>
        <v>0.67199794264758894</v>
      </c>
      <c r="G143" s="7">
        <f>EXP(-'Yield curve'!G136*$G$9/100)</f>
        <v>0.62194724808019552</v>
      </c>
      <c r="H143" s="7">
        <f>EXP(-'Yield curve'!H136*$H$9/100)</f>
        <v>0.57602742878592827</v>
      </c>
      <c r="I143" s="7">
        <f>EXP(-'Yield curve'!I136*$I$9/100)</f>
        <v>0.53280488034032558</v>
      </c>
      <c r="J143" s="7">
        <f>EXP(-'Yield curve'!J136*$J$9/100)</f>
        <v>0.4929241355728774</v>
      </c>
      <c r="K143" s="7">
        <f>EXP(-'Yield curve'!K136*$K$9/100)</f>
        <v>0.45611970178563921</v>
      </c>
      <c r="L143" s="7">
        <f>EXP(-'Yield curve'!L136*$L$9/100)</f>
        <v>0.42038681645403414</v>
      </c>
      <c r="M143" s="7">
        <f>EXP(-'Yield curve'!M136*$M$9/100)</f>
        <v>0.3872363689179884</v>
      </c>
      <c r="N143" s="7">
        <f>EXP(-'Yield curve'!N136*$N$9/100)</f>
        <v>0.35650037044924832</v>
      </c>
      <c r="O143" s="7">
        <f>EXP(-'Yield curve'!O136*$O$9/100)</f>
        <v>0.32802022857988972</v>
      </c>
      <c r="P143" s="7">
        <f>EXP(-'Yield curve'!P136*$P$9/100)</f>
        <v>0.30164634224304404</v>
      </c>
      <c r="Q143" s="7">
        <f>EXP(-'Yield curve'!Q136*$Q$9/100)</f>
        <v>0.276440409064865</v>
      </c>
      <c r="R143" s="7">
        <f>EXP(-'Yield curve'!R136*$R$9/100)</f>
        <v>0.25310774787178703</v>
      </c>
      <c r="S143" s="7">
        <f>EXP(-'Yield curve'!S136*$S$9/100)</f>
        <v>0.23153134848535892</v>
      </c>
      <c r="T143" s="7">
        <f>EXP(-'Yield curve'!T136*$T$9/100)</f>
        <v>0.21159948771659537</v>
      </c>
      <c r="U143" s="60">
        <f>EXP(-'Yield curve'!U136*$U$9/100)</f>
        <v>0.19320567189501364</v>
      </c>
      <c r="V143" s="60">
        <f t="shared" si="3"/>
        <v>57.712828863080503</v>
      </c>
      <c r="W143" s="60">
        <f t="shared" si="4"/>
        <v>11.967971028710258</v>
      </c>
      <c r="X143" s="60">
        <f>W143*(Bonds!AO133/100)*(1/(1+(Bonds!U133/100)))</f>
        <v>-3.3176781635677333E-3</v>
      </c>
      <c r="Y143" s="60">
        <f>-W143*Bonds!$AS$8</f>
        <v>-1.8739157026182287</v>
      </c>
      <c r="Z143" s="60">
        <f t="shared" si="5"/>
        <v>-5.9258417634283571</v>
      </c>
    </row>
    <row r="144" spans="1:26">
      <c r="A144" s="193">
        <v>42944</v>
      </c>
      <c r="B144" s="7">
        <f>EXP(-'Yield curve'!B137*$B$9/100)</f>
        <v>0.92274717368754322</v>
      </c>
      <c r="C144" s="7">
        <f>EXP(-'Yield curve'!C137*$C$9/100)</f>
        <v>0.85146234654834918</v>
      </c>
      <c r="D144" s="7">
        <f>EXP(-'Yield curve'!D137*$D$9/100)</f>
        <v>0.78615602591461409</v>
      </c>
      <c r="E144" s="7">
        <f>EXP(-'Yield curve'!E137*$E$9/100)</f>
        <v>0.72687554930633824</v>
      </c>
      <c r="F144" s="7">
        <f>EXP(-'Yield curve'!F137*$F$9/100)</f>
        <v>0.67267027670123558</v>
      </c>
      <c r="G144" s="7">
        <f>EXP(-'Yield curve'!G137*$G$9/100)</f>
        <v>0.62288086899294648</v>
      </c>
      <c r="H144" s="7">
        <f>EXP(-'Yield curve'!H137*$H$9/100)</f>
        <v>0.57723835741642449</v>
      </c>
      <c r="I144" s="7">
        <f>EXP(-'Yield curve'!I137*$I$9/100)</f>
        <v>0.53394274404145414</v>
      </c>
      <c r="J144" s="7">
        <f>EXP(-'Yield curve'!J137*$J$9/100)</f>
        <v>0.49396036391652737</v>
      </c>
      <c r="K144" s="7">
        <f>EXP(-'Yield curve'!K137*$K$9/100)</f>
        <v>0.45703285403707794</v>
      </c>
      <c r="L144" s="7">
        <f>EXP(-'Yield curve'!L137*$L$9/100)</f>
        <v>0.42112734872823848</v>
      </c>
      <c r="M144" s="7">
        <f>EXP(-'Yield curve'!M137*$M$9/100)</f>
        <v>0.38779439096868057</v>
      </c>
      <c r="N144" s="7">
        <f>EXP(-'Yield curve'!N137*$N$9/100)</f>
        <v>0.35687132369676899</v>
      </c>
      <c r="O144" s="7">
        <f>EXP(-'Yield curve'!O137*$O$9/100)</f>
        <v>0.32820397135106855</v>
      </c>
      <c r="P144" s="7">
        <f>EXP(-'Yield curve'!P137*$P$9/100)</f>
        <v>0.30164634224304404</v>
      </c>
      <c r="Q144" s="7">
        <f>EXP(-'Yield curve'!Q137*$Q$9/100)</f>
        <v>0.27617515361515022</v>
      </c>
      <c r="R144" s="7">
        <f>EXP(-'Yield curve'!R137*$R$9/100)</f>
        <v>0.25259193437477973</v>
      </c>
      <c r="S144" s="7">
        <f>EXP(-'Yield curve'!S137*$S$9/100)</f>
        <v>0.23078240086658799</v>
      </c>
      <c r="T144" s="7">
        <f>EXP(-'Yield curve'!T137*$T$9/100)</f>
        <v>0.21063679067003474</v>
      </c>
      <c r="U144" s="60">
        <f>EXP(-'Yield curve'!U137*$U$9/100)</f>
        <v>0.19204990862075413</v>
      </c>
      <c r="V144" s="60">
        <f t="shared" si="3"/>
        <v>57.616375364865888</v>
      </c>
      <c r="W144" s="60">
        <f t="shared" si="4"/>
        <v>11.948011061148256</v>
      </c>
      <c r="X144" s="60">
        <f>W144*(Bonds!AO134/100)*(1/(1+(Bonds!U134/100)))</f>
        <v>-2.2074847226139492E-3</v>
      </c>
      <c r="Y144" s="60">
        <f>-W144*Bonds!$AS$8</f>
        <v>-1.8707904195983702</v>
      </c>
      <c r="Z144" s="60">
        <f t="shared" si="5"/>
        <v>-5.9159587507529547</v>
      </c>
    </row>
    <row r="145" spans="1:26">
      <c r="A145" s="193">
        <v>42943</v>
      </c>
      <c r="B145" s="7">
        <f>EXP(-'Yield curve'!B138*$B$9/100)</f>
        <v>0.92274717368754322</v>
      </c>
      <c r="C145" s="7">
        <f>EXP(-'Yield curve'!C138*$C$9/100)</f>
        <v>0.8518029996130394</v>
      </c>
      <c r="D145" s="7">
        <f>EXP(-'Yield curve'!D138*$D$9/100)</f>
        <v>0.78662786106655347</v>
      </c>
      <c r="E145" s="7">
        <f>EXP(-'Yield curve'!E138*$E$9/100)</f>
        <v>0.72760278841459547</v>
      </c>
      <c r="F145" s="7">
        <f>EXP(-'Yield curve'!F138*$F$9/100)</f>
        <v>0.67368003924886766</v>
      </c>
      <c r="G145" s="7">
        <f>EXP(-'Yield curve'!G138*$G$9/100)</f>
        <v>0.6240030642298543</v>
      </c>
      <c r="H145" s="7">
        <f>EXP(-'Yield curve'!H138*$H$9/100)</f>
        <v>0.57845183166901248</v>
      </c>
      <c r="I145" s="7">
        <f>EXP(-'Yield curve'!I138*$I$9/100)</f>
        <v>0.53494036798966949</v>
      </c>
      <c r="J145" s="7">
        <f>EXP(-'Yield curve'!J138*$J$9/100)</f>
        <v>0.49470186044576853</v>
      </c>
      <c r="K145" s="7">
        <f>EXP(-'Yield curve'!K138*$K$9/100)</f>
        <v>0.45749011548373314</v>
      </c>
      <c r="L145" s="7">
        <f>EXP(-'Yield curve'!L138*$L$9/100)</f>
        <v>0.42140538452011783</v>
      </c>
      <c r="M145" s="7">
        <f>EXP(-'Yield curve'!M138*$M$9/100)</f>
        <v>0.38788747279188507</v>
      </c>
      <c r="N145" s="7">
        <f>EXP(-'Yield curve'!N138*$N$9/100)</f>
        <v>0.35677854921381325</v>
      </c>
      <c r="O145" s="7">
        <f>EXP(-'Yield curve'!O138*$O$9/100)</f>
        <v>0.32792839577308019</v>
      </c>
      <c r="P145" s="7">
        <f>EXP(-'Yield curve'!P138*$P$9/100)</f>
        <v>0.30119421191220214</v>
      </c>
      <c r="Q145" s="7">
        <f>EXP(-'Yield curve'!Q138*$Q$9/100)</f>
        <v>0.2756454060406191</v>
      </c>
      <c r="R145" s="7">
        <f>EXP(-'Yield curve'!R138*$R$9/100)</f>
        <v>0.25199148039463831</v>
      </c>
      <c r="S145" s="7">
        <f>EXP(-'Yield curve'!S138*$S$9/100)</f>
        <v>0.23011870373470958</v>
      </c>
      <c r="T145" s="7">
        <f>EXP(-'Yield curve'!T138*$T$9/100)</f>
        <v>0.20991764328891779</v>
      </c>
      <c r="U145" s="60">
        <f>EXP(-'Yield curve'!U138*$U$9/100)</f>
        <v>0.19128324333905466</v>
      </c>
      <c r="V145" s="60">
        <f t="shared" si="3"/>
        <v>57.553118705336161</v>
      </c>
      <c r="W145" s="60">
        <f t="shared" si="4"/>
        <v>11.932917268083118</v>
      </c>
      <c r="X145" s="60">
        <f>W145*(Bonds!AO135/100)*(1/(1+(Bonds!U135/100)))</f>
        <v>-8.8171550886362825E-3</v>
      </c>
      <c r="Y145" s="60">
        <f>-W145*Bonds!$AS$8</f>
        <v>-1.8684270703080872</v>
      </c>
      <c r="Z145" s="60">
        <f t="shared" si="5"/>
        <v>-5.9084851840891179</v>
      </c>
    </row>
    <row r="146" spans="1:26">
      <c r="A146" s="193">
        <v>42942</v>
      </c>
      <c r="B146" s="7">
        <f>EXP(-'Yield curve'!B139*$B$9/100)</f>
        <v>0.92293174157845459</v>
      </c>
      <c r="C146" s="7">
        <f>EXP(-'Yield curve'!C139*$C$9/100)</f>
        <v>0.85095162237299438</v>
      </c>
      <c r="D146" s="7">
        <f>EXP(-'Yield curve'!D139*$D$9/100)</f>
        <v>0.78521320448951026</v>
      </c>
      <c r="E146" s="7">
        <f>EXP(-'Yield curve'!E139*$E$9/100)</f>
        <v>0.72571347833213595</v>
      </c>
      <c r="F146" s="7">
        <f>EXP(-'Yield curve'!F139*$F$9/100)</f>
        <v>0.67132628059194099</v>
      </c>
      <c r="G146" s="7">
        <f>EXP(-'Yield curve'!G139*$G$9/100)</f>
        <v>0.62138774737000924</v>
      </c>
      <c r="H146" s="7">
        <f>EXP(-'Yield curve'!H139*$H$9/100)</f>
        <v>0.5756243506795744</v>
      </c>
      <c r="I146" s="7">
        <f>EXP(-'Yield curve'!I139*$I$9/100)</f>
        <v>0.53181123891754223</v>
      </c>
      <c r="J146" s="7">
        <f>EXP(-'Yield curve'!J139*$J$9/100)</f>
        <v>0.49130016694747014</v>
      </c>
      <c r="K146" s="7">
        <f>EXP(-'Yield curve'!K139*$K$9/100)</f>
        <v>0.45384479528235583</v>
      </c>
      <c r="L146" s="7">
        <f>EXP(-'Yield curve'!L139*$L$9/100)</f>
        <v>0.41771328619528048</v>
      </c>
      <c r="M146" s="7">
        <f>EXP(-'Yield curve'!M139*$M$9/100)</f>
        <v>0.3841815698485021</v>
      </c>
      <c r="N146" s="7">
        <f>EXP(-'Yield curve'!N139*$N$9/100)</f>
        <v>0.35308728017158741</v>
      </c>
      <c r="O146" s="7">
        <f>EXP(-'Yield curve'!O139*$O$9/100)</f>
        <v>0.32427608883796044</v>
      </c>
      <c r="P146" s="7">
        <f>EXP(-'Yield curve'!P139*$P$9/100)</f>
        <v>0.29760148086818883</v>
      </c>
      <c r="Q146" s="7">
        <f>EXP(-'Yield curve'!Q139*$Q$9/100)</f>
        <v>0.27213962967742616</v>
      </c>
      <c r="R146" s="7">
        <f>EXP(-'Yield curve'!R139*$R$9/100)</f>
        <v>0.24858759514601808</v>
      </c>
      <c r="S146" s="7">
        <f>EXP(-'Yield curve'!S139*$S$9/100)</f>
        <v>0.22682873899743236</v>
      </c>
      <c r="T146" s="7">
        <f>EXP(-'Yield curve'!T139*$T$9/100)</f>
        <v>0.20675102239747398</v>
      </c>
      <c r="U146" s="60">
        <f>EXP(-'Yield curve'!U139*$U$9/100)</f>
        <v>0.1882470656387468</v>
      </c>
      <c r="V146" s="60">
        <f t="shared" si="3"/>
        <v>57.022780101237103</v>
      </c>
      <c r="W146" s="60">
        <f t="shared" si="4"/>
        <v>11.88936962092191</v>
      </c>
      <c r="X146" s="60">
        <f>W146*(Bonds!AO136/100)*(1/(1+(Bonds!U136/100)))</f>
        <v>1.0973114555534523E-3</v>
      </c>
      <c r="Y146" s="60">
        <f>-W146*Bonds!$AS$8</f>
        <v>-1.8616084859689621</v>
      </c>
      <c r="Z146" s="60">
        <f t="shared" si="5"/>
        <v>-5.8869229271595289</v>
      </c>
    </row>
    <row r="147" spans="1:26">
      <c r="A147" s="193">
        <v>42941</v>
      </c>
      <c r="B147" s="7">
        <f>EXP(-'Yield curve'!B140*$B$9/100)</f>
        <v>0.92265490358375657</v>
      </c>
      <c r="C147" s="7">
        <f>EXP(-'Yield curve'!C140*$C$9/100)</f>
        <v>0.85078144906641773</v>
      </c>
      <c r="D147" s="7">
        <f>EXP(-'Yield curve'!D140*$D$9/100)</f>
        <v>0.78450683052143555</v>
      </c>
      <c r="E147" s="7">
        <f>EXP(-'Yield curve'!E140*$E$9/100)</f>
        <v>0.7246981903299029</v>
      </c>
      <c r="F147" s="7">
        <f>EXP(-'Yield curve'!F140*$F$9/100)</f>
        <v>0.66998496978866395</v>
      </c>
      <c r="G147" s="7">
        <f>EXP(-'Yield curve'!G140*$G$9/100)</f>
        <v>0.61971226337336216</v>
      </c>
      <c r="H147" s="7">
        <f>EXP(-'Yield curve'!H140*$H$9/100)</f>
        <v>0.57361318704162467</v>
      </c>
      <c r="I147" s="7">
        <f>EXP(-'Yield curve'!I140*$I$9/100)</f>
        <v>0.53011216292447294</v>
      </c>
      <c r="J147" s="7">
        <f>EXP(-'Yield curve'!J140*$J$9/100)</f>
        <v>0.48997544567519752</v>
      </c>
      <c r="K147" s="7">
        <f>EXP(-'Yield curve'!K140*$K$9/100)</f>
        <v>0.45293801277655771</v>
      </c>
      <c r="L147" s="7">
        <f>EXP(-'Yield curve'!L140*$L$9/100)</f>
        <v>0.41697875738653484</v>
      </c>
      <c r="M147" s="7">
        <f>EXP(-'Yield curve'!M140*$M$9/100)</f>
        <v>0.3836287465162474</v>
      </c>
      <c r="N147" s="7">
        <f>EXP(-'Yield curve'!N140*$N$9/100)</f>
        <v>0.35272026028363157</v>
      </c>
      <c r="O147" s="7">
        <f>EXP(-'Yield curve'!O140*$O$9/100)</f>
        <v>0.3240945450652119</v>
      </c>
      <c r="P147" s="7">
        <f>EXP(-'Yield curve'!P140*$P$9/100)</f>
        <v>0.29760148086818883</v>
      </c>
      <c r="Q147" s="7">
        <f>EXP(-'Yield curve'!Q140*$Q$9/100)</f>
        <v>0.27222672829395833</v>
      </c>
      <c r="R147" s="7">
        <f>EXP(-'Yield curve'!R140*$R$9/100)</f>
        <v>0.24875669219719895</v>
      </c>
      <c r="S147" s="7">
        <f>EXP(-'Yield curve'!S140*$S$9/100)</f>
        <v>0.22707384636970612</v>
      </c>
      <c r="T147" s="7">
        <f>EXP(-'Yield curve'!T140*$T$9/100)</f>
        <v>0.20706552291135683</v>
      </c>
      <c r="U147" s="60">
        <f>EXP(-'Yield curve'!U140*$U$9/100)</f>
        <v>0.18862393651527715</v>
      </c>
      <c r="V147" s="60">
        <f t="shared" si="3"/>
        <v>57.013385377482535</v>
      </c>
      <c r="W147" s="60">
        <f t="shared" si="4"/>
        <v>11.899494142113532</v>
      </c>
      <c r="X147" s="60">
        <f>W147*(Bonds!AO137/100)*(1/(1+(Bonds!U137/100)))</f>
        <v>-5.4917362664360812E-3</v>
      </c>
      <c r="Y147" s="60">
        <f>-W147*Bonds!$AS$8</f>
        <v>-1.8631937587939846</v>
      </c>
      <c r="Z147" s="60">
        <f t="shared" si="5"/>
        <v>-5.8919359999993697</v>
      </c>
    </row>
    <row r="148" spans="1:26">
      <c r="A148" s="193">
        <v>42940</v>
      </c>
      <c r="B148" s="7">
        <f>EXP(-'Yield curve'!B141*$B$9/100)</f>
        <v>0.92265490358375657</v>
      </c>
      <c r="C148" s="7">
        <f>EXP(-'Yield curve'!C141*$C$9/100)</f>
        <v>0.85061130979109911</v>
      </c>
      <c r="D148" s="7">
        <f>EXP(-'Yield curve'!D141*$D$9/100)</f>
        <v>0.78450683052143555</v>
      </c>
      <c r="E148" s="7">
        <f>EXP(-'Yield curve'!E141*$E$9/100)</f>
        <v>0.72455326518483454</v>
      </c>
      <c r="F148" s="7">
        <f>EXP(-'Yield curve'!F141*$F$9/100)</f>
        <v>0.66965006103793456</v>
      </c>
      <c r="G148" s="7">
        <f>EXP(-'Yield curve'!G141*$G$9/100)</f>
        <v>0.6195263775786134</v>
      </c>
      <c r="H148" s="7">
        <f>EXP(-'Yield curve'!H141*$H$9/100)</f>
        <v>0.57361318704162467</v>
      </c>
      <c r="I148" s="7">
        <f>EXP(-'Yield curve'!I141*$I$9/100)</f>
        <v>0.53011216292447294</v>
      </c>
      <c r="J148" s="7">
        <f>EXP(-'Yield curve'!J141*$J$9/100)</f>
        <v>0.48997544567519752</v>
      </c>
      <c r="K148" s="7">
        <f>EXP(-'Yield curve'!K141*$K$9/100)</f>
        <v>0.45293801277655771</v>
      </c>
      <c r="L148" s="7">
        <f>EXP(-'Yield curve'!L141*$L$9/100)</f>
        <v>0.41670364220465644</v>
      </c>
      <c r="M148" s="7">
        <f>EXP(-'Yield curve'!M141*$M$9/100)</f>
        <v>0.3830767186766989</v>
      </c>
      <c r="N148" s="7">
        <f>EXP(-'Yield curve'!N141*$N$9/100)</f>
        <v>0.35189585979930849</v>
      </c>
      <c r="O148" s="7">
        <f>EXP(-'Yield curve'!O141*$O$9/100)</f>
        <v>0.32300741479541811</v>
      </c>
      <c r="P148" s="7">
        <f>EXP(-'Yield curve'!P141*$P$9/100)</f>
        <v>0.29626528290453352</v>
      </c>
      <c r="Q148" s="7">
        <f>EXP(-'Yield curve'!Q141*$Q$9/100)</f>
        <v>0.2707498356821556</v>
      </c>
      <c r="R148" s="7">
        <f>EXP(-'Yield curve'!R141*$R$9/100)</f>
        <v>0.2471549033141279</v>
      </c>
      <c r="S148" s="7">
        <f>EXP(-'Yield curve'!S141*$S$9/100)</f>
        <v>0.22536364081351282</v>
      </c>
      <c r="T148" s="7">
        <f>EXP(-'Yield curve'!T141*$T$9/100)</f>
        <v>0.20526365587009218</v>
      </c>
      <c r="U148" s="60">
        <f>EXP(-'Yield curve'!U141*$U$9/100)</f>
        <v>0.18674709698806377</v>
      </c>
      <c r="V148" s="60">
        <f t="shared" si="3"/>
        <v>56.772188127462748</v>
      </c>
      <c r="W148" s="60">
        <f t="shared" si="4"/>
        <v>11.868940763258077</v>
      </c>
      <c r="X148" s="60">
        <f>W148*(Bonds!AO138/100)*(1/(1+(Bonds!U138/100)))</f>
        <v>2.1900435027694212E-3</v>
      </c>
      <c r="Y148" s="60">
        <f>-W148*Bonds!$AS$8</f>
        <v>-1.8584097852810197</v>
      </c>
      <c r="Z148" s="60">
        <f t="shared" si="5"/>
        <v>-5.8768077474324834</v>
      </c>
    </row>
    <row r="149" spans="1:26">
      <c r="A149" s="193">
        <v>42937</v>
      </c>
      <c r="B149" s="7">
        <f>EXP(-'Yield curve'!B142*$B$9/100)</f>
        <v>0.92283945301880166</v>
      </c>
      <c r="C149" s="7">
        <f>EXP(-'Yield curve'!C142*$C$9/100)</f>
        <v>0.8518029996130394</v>
      </c>
      <c r="D149" s="7">
        <f>EXP(-'Yield curve'!D142*$D$9/100)</f>
        <v>0.78639190810294757</v>
      </c>
      <c r="E149" s="7">
        <f>EXP(-'Yield curve'!E142*$E$9/100)</f>
        <v>0.72731180549969232</v>
      </c>
      <c r="F149" s="7">
        <f>EXP(-'Yield curve'!F142*$F$9/100)</f>
        <v>0.67334328342521488</v>
      </c>
      <c r="G149" s="7">
        <f>EXP(-'Yield curve'!G142*$G$9/100)</f>
        <v>0.62362877468940714</v>
      </c>
      <c r="H149" s="7">
        <f>EXP(-'Yield curve'!H142*$H$9/100)</f>
        <v>0.57804705707448056</v>
      </c>
      <c r="I149" s="7">
        <f>EXP(-'Yield curve'!I142*$I$9/100)</f>
        <v>0.5343700691439377</v>
      </c>
      <c r="J149" s="7">
        <f>EXP(-'Yield curve'!J142*$J$9/100)</f>
        <v>0.49396036391652737</v>
      </c>
      <c r="K149" s="7">
        <f>EXP(-'Yield curve'!K142*$K$9/100)</f>
        <v>0.45657604962331472</v>
      </c>
      <c r="L149" s="7">
        <f>EXP(-'Yield curve'!L142*$L$9/100)</f>
        <v>0.42010945269528321</v>
      </c>
      <c r="M149" s="7">
        <f>EXP(-'Yield curve'!M142*$M$9/100)</f>
        <v>0.38621541315861835</v>
      </c>
      <c r="N149" s="7">
        <f>EXP(-'Yield curve'!N142*$N$9/100)</f>
        <v>0.35474360141137518</v>
      </c>
      <c r="O149" s="7">
        <f>EXP(-'Yield curve'!O142*$O$9/100)</f>
        <v>0.32554974584297519</v>
      </c>
      <c r="P149" s="7">
        <f>EXP(-'Yield curve'!P142*$P$9/100)</f>
        <v>0.29849562585766892</v>
      </c>
      <c r="Q149" s="7">
        <f>EXP(-'Yield curve'!Q142*$Q$9/100)</f>
        <v>0.27266263969535537</v>
      </c>
      <c r="R149" s="7">
        <f>EXP(-'Yield curve'!R142*$R$9/100)</f>
        <v>0.24875669219719895</v>
      </c>
      <c r="S149" s="7">
        <f>EXP(-'Yield curve'!S142*$S$9/100)</f>
        <v>0.2266654810852553</v>
      </c>
      <c r="T149" s="7">
        <f>EXP(-'Yield curve'!T142*$T$9/100)</f>
        <v>0.20628016704548346</v>
      </c>
      <c r="U149" s="60">
        <f>EXP(-'Yield curve'!U142*$U$9/100)</f>
        <v>0.18749558134675462</v>
      </c>
      <c r="V149" s="60">
        <f t="shared" si="3"/>
        <v>57.05054279244878</v>
      </c>
      <c r="W149" s="60">
        <f t="shared" si="4"/>
        <v>11.872076907365534</v>
      </c>
      <c r="X149" s="60">
        <f>W149*(Bonds!AO139/100)*(1/(1+(Bonds!U139/100)))</f>
        <v>3.2865396993721372E-3</v>
      </c>
      <c r="Y149" s="60">
        <f>-W149*Bonds!$AS$8</f>
        <v>-1.8589008350733813</v>
      </c>
      <c r="Z149" s="60">
        <f t="shared" si="5"/>
        <v>-5.8783605832208989</v>
      </c>
    </row>
    <row r="150" spans="1:26">
      <c r="A150" s="193">
        <v>42936</v>
      </c>
      <c r="B150" s="7">
        <f>EXP(-'Yield curve'!B143*$B$9/100)</f>
        <v>0.92247039105490769</v>
      </c>
      <c r="C150" s="7">
        <f>EXP(-'Yield curve'!C143*$C$9/100)</f>
        <v>0.85146234654834918</v>
      </c>
      <c r="D150" s="7">
        <f>EXP(-'Yield curve'!D143*$D$9/100)</f>
        <v>0.78662786106655347</v>
      </c>
      <c r="E150" s="7">
        <f>EXP(-'Yield curve'!E143*$E$9/100)</f>
        <v>0.72774832352530427</v>
      </c>
      <c r="F150" s="7">
        <f>EXP(-'Yield curve'!F143*$F$9/100)</f>
        <v>0.6740169634925337</v>
      </c>
      <c r="G150" s="7">
        <f>EXP(-'Yield curve'!G143*$G$9/100)</f>
        <v>0.62437757841141128</v>
      </c>
      <c r="H150" s="7">
        <f>EXP(-'Yield curve'!H143*$H$9/100)</f>
        <v>0.57885688970495353</v>
      </c>
      <c r="I150" s="7">
        <f>EXP(-'Yield curve'!I143*$I$9/100)</f>
        <v>0.53508303777625954</v>
      </c>
      <c r="J150" s="7">
        <f>EXP(-'Yield curve'!J143*$J$9/100)</f>
        <v>0.49455347214699252</v>
      </c>
      <c r="K150" s="7">
        <f>EXP(-'Yield curve'!K143*$K$9/100)</f>
        <v>0.45703285403707794</v>
      </c>
      <c r="L150" s="7">
        <f>EXP(-'Yield curve'!L143*$L$9/100)</f>
        <v>0.42057182735268678</v>
      </c>
      <c r="M150" s="7">
        <f>EXP(-'Yield curve'!M143*$M$9/100)</f>
        <v>0.38667914984076956</v>
      </c>
      <c r="N150" s="7">
        <f>EXP(-'Yield curve'!N143*$N$9/100)</f>
        <v>0.35520506798149065</v>
      </c>
      <c r="O150" s="7">
        <f>EXP(-'Yield curve'!O143*$O$9/100)</f>
        <v>0.32600583467484318</v>
      </c>
      <c r="P150" s="7">
        <f>EXP(-'Yield curve'!P143*$P$9/100)</f>
        <v>0.29894370527200126</v>
      </c>
      <c r="Q150" s="7">
        <f>EXP(-'Yield curve'!Q143*$Q$9/100)</f>
        <v>0.27327408857535146</v>
      </c>
      <c r="R150" s="7">
        <f>EXP(-'Yield curve'!R143*$R$9/100)</f>
        <v>0.24951905349323486</v>
      </c>
      <c r="S150" s="7">
        <f>EXP(-'Yield curve'!S143*$S$9/100)</f>
        <v>0.22756485597733644</v>
      </c>
      <c r="T150" s="7">
        <f>EXP(-'Yield curve'!T143*$T$9/100)</f>
        <v>0.2073017122097966</v>
      </c>
      <c r="U150" s="60">
        <f>EXP(-'Yield curve'!U143*$U$9/100)</f>
        <v>0.18862393651527715</v>
      </c>
      <c r="V150" s="60">
        <f t="shared" si="3"/>
        <v>57.206069450156235</v>
      </c>
      <c r="W150" s="60">
        <f t="shared" si="4"/>
        <v>11.889122640648518</v>
      </c>
      <c r="X150" s="60">
        <f>W150*(Bonds!AO140/100)*(1/(1+(Bonds!U140/100)))</f>
        <v>-1.0973899428325885E-3</v>
      </c>
      <c r="Y150" s="60">
        <f>-W150*Bonds!$AS$8</f>
        <v>-1.8615698144003698</v>
      </c>
      <c r="Z150" s="60">
        <f t="shared" si="5"/>
        <v>-5.8868006369220858</v>
      </c>
    </row>
    <row r="151" spans="1:26">
      <c r="A151" s="193">
        <v>42935</v>
      </c>
      <c r="B151" s="7">
        <f>EXP(-'Yield curve'!B144*$B$9/100)</f>
        <v>0.92274717368754322</v>
      </c>
      <c r="C151" s="7">
        <f>EXP(-'Yield curve'!C144*$C$9/100)</f>
        <v>0.85163265604804106</v>
      </c>
      <c r="D151" s="7">
        <f>EXP(-'Yield curve'!D144*$D$9/100)</f>
        <v>0.78662786106655347</v>
      </c>
      <c r="E151" s="7">
        <f>EXP(-'Yield curve'!E144*$E$9/100)</f>
        <v>0.72760278841459547</v>
      </c>
      <c r="F151" s="7">
        <f>EXP(-'Yield curve'!F144*$F$9/100)</f>
        <v>0.67368003924886766</v>
      </c>
      <c r="G151" s="7">
        <f>EXP(-'Yield curve'!G144*$G$9/100)</f>
        <v>0.62362877468940714</v>
      </c>
      <c r="H151" s="7">
        <f>EXP(-'Yield curve'!H144*$H$9/100)</f>
        <v>0.5776425657230182</v>
      </c>
      <c r="I151" s="7">
        <f>EXP(-'Yield curve'!I144*$I$9/100)</f>
        <v>0.5340851477595171</v>
      </c>
      <c r="J151" s="7">
        <f>EXP(-'Yield curve'!J144*$J$9/100)</f>
        <v>0.49381219803334614</v>
      </c>
      <c r="K151" s="7">
        <f>EXP(-'Yield curve'!K144*$K$9/100)</f>
        <v>0.45657604962331472</v>
      </c>
      <c r="L151" s="7">
        <f>EXP(-'Yield curve'!L144*$L$9/100)</f>
        <v>0.42020188694227051</v>
      </c>
      <c r="M151" s="7">
        <f>EXP(-'Yield curve'!M144*$M$9/100)</f>
        <v>0.38640084105606964</v>
      </c>
      <c r="N151" s="7">
        <f>EXP(-'Yield curve'!N144*$N$9/100)</f>
        <v>0.35502040936154244</v>
      </c>
      <c r="O151" s="7">
        <f>EXP(-'Yield curve'!O144*$O$9/100)</f>
        <v>0.32591456581937028</v>
      </c>
      <c r="P151" s="7">
        <f>EXP(-'Yield curve'!P144*$P$9/100)</f>
        <v>0.29894370527200126</v>
      </c>
      <c r="Q151" s="7">
        <f>EXP(-'Yield curve'!Q144*$Q$9/100)</f>
        <v>0.27318665485714833</v>
      </c>
      <c r="R151" s="7">
        <f>EXP(-'Yield curve'!R144*$R$9/100)</f>
        <v>0.24934943821259078</v>
      </c>
      <c r="S151" s="7">
        <f>EXP(-'Yield curve'!S144*$S$9/100)</f>
        <v>0.22731921860094012</v>
      </c>
      <c r="T151" s="7">
        <f>EXP(-'Yield curve'!T144*$T$9/100)</f>
        <v>0.20698685296088778</v>
      </c>
      <c r="U151" s="60">
        <f>EXP(-'Yield curve'!U144*$U$9/100)</f>
        <v>0.1882470656387468</v>
      </c>
      <c r="V151" s="60">
        <f t="shared" si="3"/>
        <v>57.143130135937767</v>
      </c>
      <c r="W151" s="60">
        <f t="shared" si="4"/>
        <v>11.884324989243707</v>
      </c>
      <c r="X151" s="60">
        <f>W151*(Bonds!AO141/100)*(1/(1+(Bonds!U141/100)))</f>
        <v>1.0968458688734152E-3</v>
      </c>
      <c r="Y151" s="60">
        <f>-W151*Bonds!$AS$8</f>
        <v>-1.8608186098493564</v>
      </c>
      <c r="Z151" s="60">
        <f t="shared" si="5"/>
        <v>-5.8844251195521995</v>
      </c>
    </row>
    <row r="152" spans="1:26">
      <c r="A152" s="193">
        <v>42934</v>
      </c>
      <c r="B152" s="7">
        <f>EXP(-'Yield curve'!B145*$B$9/100)</f>
        <v>0.92265490358375657</v>
      </c>
      <c r="C152" s="7">
        <f>EXP(-'Yield curve'!C145*$C$9/100)</f>
        <v>0.8518029996130394</v>
      </c>
      <c r="D152" s="7">
        <f>EXP(-'Yield curve'!D145*$D$9/100)</f>
        <v>0.78686388482666725</v>
      </c>
      <c r="E152" s="7">
        <f>EXP(-'Yield curve'!E145*$E$9/100)</f>
        <v>0.72789388774594621</v>
      </c>
      <c r="F152" s="7">
        <f>EXP(-'Yield curve'!F145*$F$9/100)</f>
        <v>0.6740169634925337</v>
      </c>
      <c r="G152" s="7">
        <f>EXP(-'Yield curve'!G145*$G$9/100)</f>
        <v>0.62419029323206932</v>
      </c>
      <c r="H152" s="7">
        <f>EXP(-'Yield curve'!H145*$H$9/100)</f>
        <v>0.57845183166901248</v>
      </c>
      <c r="I152" s="7">
        <f>EXP(-'Yield curve'!I145*$I$9/100)</f>
        <v>0.53465514252695923</v>
      </c>
      <c r="J152" s="7">
        <f>EXP(-'Yield curve'!J145*$J$9/100)</f>
        <v>0.49410857425614169</v>
      </c>
      <c r="K152" s="7">
        <f>EXP(-'Yield curve'!K145*$K$9/100)</f>
        <v>0.45657604962331472</v>
      </c>
      <c r="L152" s="7">
        <f>EXP(-'Yield curve'!L145*$L$9/100)</f>
        <v>0.42020188694227051</v>
      </c>
      <c r="M152" s="7">
        <f>EXP(-'Yield curve'!M145*$M$9/100)</f>
        <v>0.38640084105606964</v>
      </c>
      <c r="N152" s="7">
        <f>EXP(-'Yield curve'!N145*$N$9/100)</f>
        <v>0.35502040936154244</v>
      </c>
      <c r="O152" s="7">
        <f>EXP(-'Yield curve'!O145*$O$9/100)</f>
        <v>0.32591456581937028</v>
      </c>
      <c r="P152" s="7">
        <f>EXP(-'Yield curve'!P145*$P$9/100)</f>
        <v>0.29894370527200126</v>
      </c>
      <c r="Q152" s="7">
        <f>EXP(-'Yield curve'!Q145*$Q$9/100)</f>
        <v>0.27327408857535146</v>
      </c>
      <c r="R152" s="7">
        <f>EXP(-'Yield curve'!R145*$R$9/100)</f>
        <v>0.24951905349323486</v>
      </c>
      <c r="S152" s="7">
        <f>EXP(-'Yield curve'!S145*$S$9/100)</f>
        <v>0.22756485597733644</v>
      </c>
      <c r="T152" s="7">
        <f>EXP(-'Yield curve'!T145*$T$9/100)</f>
        <v>0.2073017122097966</v>
      </c>
      <c r="U152" s="60">
        <f>EXP(-'Yield curve'!U145*$U$9/100)</f>
        <v>0.18862393651527715</v>
      </c>
      <c r="V152" s="60">
        <f t="shared" si="3"/>
        <v>57.198311994694478</v>
      </c>
      <c r="W152" s="60">
        <f t="shared" si="4"/>
        <v>11.888994783813706</v>
      </c>
      <c r="X152" s="60">
        <f>W152*(Bonds!AO142/100)*(1/(1+(Bonds!U142/100)))</f>
        <v>6.5842688483369778E-3</v>
      </c>
      <c r="Y152" s="60">
        <f>-W152*Bonds!$AS$8</f>
        <v>-1.8615497948891373</v>
      </c>
      <c r="Z152" s="60">
        <f t="shared" si="5"/>
        <v>-5.8867373296689482</v>
      </c>
    </row>
    <row r="153" spans="1:26">
      <c r="A153" s="193">
        <v>42933</v>
      </c>
      <c r="B153" s="7">
        <f>EXP(-'Yield curve'!B146*$B$9/100)</f>
        <v>0.92256264270651889</v>
      </c>
      <c r="C153" s="7">
        <f>EXP(-'Yield curve'!C146*$C$9/100)</f>
        <v>0.85163265604804106</v>
      </c>
      <c r="D153" s="7">
        <f>EXP(-'Yield curve'!D146*$D$9/100)</f>
        <v>0.78686388482666725</v>
      </c>
      <c r="E153" s="7">
        <f>EXP(-'Yield curve'!E146*$E$9/100)</f>
        <v>0.72789388774594621</v>
      </c>
      <c r="F153" s="7">
        <f>EXP(-'Yield curve'!F146*$F$9/100)</f>
        <v>0.6740169634925337</v>
      </c>
      <c r="G153" s="7">
        <f>EXP(-'Yield curve'!G146*$G$9/100)</f>
        <v>0.6240030642298543</v>
      </c>
      <c r="H153" s="7">
        <f>EXP(-'Yield curve'!H146*$H$9/100)</f>
        <v>0.57804705707448056</v>
      </c>
      <c r="I153" s="7">
        <f>EXP(-'Yield curve'!I146*$I$9/100)</f>
        <v>0.53451258683055636</v>
      </c>
      <c r="J153" s="7">
        <f>EXP(-'Yield curve'!J146*$J$9/100)</f>
        <v>0.49425682906552804</v>
      </c>
      <c r="K153" s="7">
        <f>EXP(-'Yield curve'!K146*$K$9/100)</f>
        <v>0.45703285403707794</v>
      </c>
      <c r="L153" s="7">
        <f>EXP(-'Yield curve'!L146*$L$9/100)</f>
        <v>0.42094209345394723</v>
      </c>
      <c r="M153" s="7">
        <f>EXP(-'Yield curve'!M146*$M$9/100)</f>
        <v>0.38742228699183717</v>
      </c>
      <c r="N153" s="7">
        <f>EXP(-'Yield curve'!N146*$N$9/100)</f>
        <v>0.35631503844711138</v>
      </c>
      <c r="O153" s="7">
        <f>EXP(-'Yield curve'!O146*$O$9/100)</f>
        <v>0.32746961723890572</v>
      </c>
      <c r="P153" s="7">
        <f>EXP(-'Yield curve'!P146*$P$9/100)</f>
        <v>0.30074275926846394</v>
      </c>
      <c r="Q153" s="7">
        <f>EXP(-'Yield curve'!Q146*$Q$9/100)</f>
        <v>0.27520472602897517</v>
      </c>
      <c r="R153" s="7">
        <f>EXP(-'Yield curve'!R146*$R$9/100)</f>
        <v>0.25156345879940523</v>
      </c>
      <c r="S153" s="7">
        <f>EXP(-'Yield curve'!S146*$S$9/100)</f>
        <v>0.22970486263671244</v>
      </c>
      <c r="T153" s="7">
        <f>EXP(-'Yield curve'!T146*$T$9/100)</f>
        <v>0.20951917842815806</v>
      </c>
      <c r="U153" s="60">
        <f>EXP(-'Yield curve'!U146*$U$9/100)</f>
        <v>0.19090105916394634</v>
      </c>
      <c r="V153" s="60">
        <f t="shared" si="3"/>
        <v>57.492535942453301</v>
      </c>
      <c r="W153" s="60">
        <f t="shared" si="4"/>
        <v>11.926721599603912</v>
      </c>
      <c r="X153" s="60">
        <f>W153*(Bonds!AO143/100)*(1/(1+(Bonds!U143/100)))</f>
        <v>2.2029408200228404E-3</v>
      </c>
      <c r="Y153" s="60">
        <f>-W153*Bonds!$AS$8</f>
        <v>-1.867456967654634</v>
      </c>
      <c r="Z153" s="60">
        <f t="shared" si="5"/>
        <v>-5.9054174501400327</v>
      </c>
    </row>
    <row r="154" spans="1:26">
      <c r="A154" s="193">
        <v>42930</v>
      </c>
      <c r="B154" s="7">
        <f>EXP(-'Yield curve'!B147*$B$9/100)</f>
        <v>0.92237814862800049</v>
      </c>
      <c r="C154" s="7">
        <f>EXP(-'Yield curve'!C147*$C$9/100)</f>
        <v>0.8512920711071511</v>
      </c>
      <c r="D154" s="7">
        <f>EXP(-'Yield curve'!D147*$D$9/100)</f>
        <v>0.78662786106655347</v>
      </c>
      <c r="E154" s="7">
        <f>EXP(-'Yield curve'!E147*$E$9/100)</f>
        <v>0.72774832352530427</v>
      </c>
      <c r="F154" s="7">
        <f>EXP(-'Yield curve'!F147*$F$9/100)</f>
        <v>0.6740169634925337</v>
      </c>
      <c r="G154" s="7">
        <f>EXP(-'Yield curve'!G147*$G$9/100)</f>
        <v>0.62437757841141128</v>
      </c>
      <c r="H154" s="7">
        <f>EXP(-'Yield curve'!H147*$H$9/100)</f>
        <v>0.57885688970495353</v>
      </c>
      <c r="I154" s="7">
        <f>EXP(-'Yield curve'!I147*$I$9/100)</f>
        <v>0.53536849151063637</v>
      </c>
      <c r="J154" s="7">
        <f>EXP(-'Yield curve'!J147*$J$9/100)</f>
        <v>0.49514729253454298</v>
      </c>
      <c r="K154" s="7">
        <f>EXP(-'Yield curve'!K147*$K$9/100)</f>
        <v>0.4579478344205421</v>
      </c>
      <c r="L154" s="7">
        <f>EXP(-'Yield curve'!L147*$L$9/100)</f>
        <v>0.42186918548685504</v>
      </c>
      <c r="M154" s="7">
        <f>EXP(-'Yield curve'!M147*$M$9/100)</f>
        <v>0.38835321714996091</v>
      </c>
      <c r="N154" s="7">
        <f>EXP(-'Yield curve'!N147*$N$9/100)</f>
        <v>0.35724266293634821</v>
      </c>
      <c r="O154" s="7">
        <f>EXP(-'Yield curve'!O147*$O$9/100)</f>
        <v>0.32838781704701558</v>
      </c>
      <c r="P154" s="7">
        <f>EXP(-'Yield curve'!P147*$P$9/100)</f>
        <v>0.30164634224304404</v>
      </c>
      <c r="Q154" s="7">
        <f>EXP(-'Yield curve'!Q147*$Q$9/100)</f>
        <v>0.276086791704653</v>
      </c>
      <c r="R154" s="7">
        <f>EXP(-'Yield curve'!R147*$R$9/100)</f>
        <v>0.25242023024542509</v>
      </c>
      <c r="S154" s="7">
        <f>EXP(-'Yield curve'!S147*$S$9/100)</f>
        <v>0.2305332904175082</v>
      </c>
      <c r="T154" s="7">
        <f>EXP(-'Yield curve'!T147*$T$9/100)</f>
        <v>0.21031686595259771</v>
      </c>
      <c r="U154" s="60">
        <f>EXP(-'Yield curve'!U147*$U$9/100)</f>
        <v>0.19166619264739129</v>
      </c>
      <c r="V154" s="60">
        <f t="shared" si="3"/>
        <v>57.61575546566884</v>
      </c>
      <c r="W154" s="60">
        <f t="shared" si="4"/>
        <v>11.939136403126223</v>
      </c>
      <c r="X154" s="60">
        <f>W154*(Bonds!AO144/100)*(1/(1+(Bonds!U144/100)))</f>
        <v>2.2056413085398056E-3</v>
      </c>
      <c r="Y154" s="60">
        <f>-W154*Bonds!$AS$8</f>
        <v>-1.8694008472988586</v>
      </c>
      <c r="Z154" s="60">
        <f t="shared" si="5"/>
        <v>-5.911564537313021</v>
      </c>
    </row>
    <row r="155" spans="1:26">
      <c r="A155" s="193">
        <v>42929</v>
      </c>
      <c r="B155" s="7">
        <f>EXP(-'Yield curve'!B148*$B$9/100)</f>
        <v>0.92219369144460805</v>
      </c>
      <c r="C155" s="7">
        <f>EXP(-'Yield curve'!C148*$C$9/100)</f>
        <v>0.85061130979109911</v>
      </c>
      <c r="D155" s="7">
        <f>EXP(-'Yield curve'!D148*$D$9/100)</f>
        <v>0.78521320448951026</v>
      </c>
      <c r="E155" s="7">
        <f>EXP(-'Yield curve'!E148*$E$9/100)</f>
        <v>0.72585863554303953</v>
      </c>
      <c r="F155" s="7">
        <f>EXP(-'Yield curve'!F148*$F$9/100)</f>
        <v>0.67166202766200978</v>
      </c>
      <c r="G155" s="7">
        <f>EXP(-'Yield curve'!G148*$G$9/100)</f>
        <v>0.62176069189059913</v>
      </c>
      <c r="H155" s="7">
        <f>EXP(-'Yield curve'!H148*$H$9/100)</f>
        <v>0.57602742878592827</v>
      </c>
      <c r="I155" s="7">
        <f>EXP(-'Yield curve'!I148*$I$9/100)</f>
        <v>0.53280488034032558</v>
      </c>
      <c r="J155" s="7">
        <f>EXP(-'Yield curve'!J148*$J$9/100)</f>
        <v>0.4929241355728774</v>
      </c>
      <c r="K155" s="7">
        <f>EXP(-'Yield curve'!K148*$K$9/100)</f>
        <v>0.45611970178563921</v>
      </c>
      <c r="L155" s="7">
        <f>EXP(-'Yield curve'!L148*$L$9/100)</f>
        <v>0.42029434152702927</v>
      </c>
      <c r="M155" s="7">
        <f>EXP(-'Yield curve'!M148*$M$9/100)</f>
        <v>0.38705054006340078</v>
      </c>
      <c r="N155" s="7">
        <f>EXP(-'Yield curve'!N148*$N$9/100)</f>
        <v>0.35622240857951976</v>
      </c>
      <c r="O155" s="7">
        <f>EXP(-'Yield curve'!O148*$O$9/100)</f>
        <v>0.32765305158138164</v>
      </c>
      <c r="P155" s="7">
        <f>EXP(-'Yield curve'!P148*$P$9/100)</f>
        <v>0.30119421191220214</v>
      </c>
      <c r="Q155" s="7">
        <f>EXP(-'Yield curve'!Q148*$Q$9/100)</f>
        <v>0.27591015268847657</v>
      </c>
      <c r="R155" s="7">
        <f>EXP(-'Yield curve'!R148*$R$9/100)</f>
        <v>0.25250606771525158</v>
      </c>
      <c r="S155" s="7">
        <f>EXP(-'Yield curve'!S148*$S$9/100)</f>
        <v>0.23086549748739432</v>
      </c>
      <c r="T155" s="7">
        <f>EXP(-'Yield curve'!T148*$T$9/100)</f>
        <v>0.21087705353521127</v>
      </c>
      <c r="U155" s="60">
        <f>EXP(-'Yield curve'!U148*$U$9/100)</f>
        <v>0.19243439279400748</v>
      </c>
      <c r="V155" s="60">
        <f t="shared" si="3"/>
        <v>57.6041729801588</v>
      </c>
      <c r="W155" s="60">
        <f t="shared" si="4"/>
        <v>11.957647191066258</v>
      </c>
      <c r="X155" s="60">
        <f>W155*(Bonds!AO145/100)*(1/(1+(Bonds!U145/100)))</f>
        <v>-7.7331421228255858E-3</v>
      </c>
      <c r="Y155" s="60">
        <f>-W155*Bonds!$AS$8</f>
        <v>-1.8722992213094118</v>
      </c>
      <c r="Z155" s="60">
        <f t="shared" si="5"/>
        <v>-5.9207300006974055</v>
      </c>
    </row>
    <row r="156" spans="1:26">
      <c r="A156" s="193">
        <v>42928</v>
      </c>
      <c r="B156" s="7">
        <f>EXP(-'Yield curve'!B149*$B$9/100)</f>
        <v>0.92219369144460805</v>
      </c>
      <c r="C156" s="7">
        <f>EXP(-'Yield curve'!C149*$C$9/100)</f>
        <v>0.8502711333070152</v>
      </c>
      <c r="D156" s="7">
        <f>EXP(-'Yield curve'!D149*$D$9/100)</f>
        <v>0.78450683052143555</v>
      </c>
      <c r="E156" s="7">
        <f>EXP(-'Yield curve'!E149*$E$9/100)</f>
        <v>0.72498812758962095</v>
      </c>
      <c r="F156" s="7">
        <f>EXP(-'Yield curve'!F149*$F$9/100)</f>
        <v>0.67065528986262957</v>
      </c>
      <c r="G156" s="7">
        <f>EXP(-'Yield curve'!G149*$G$9/100)</f>
        <v>0.62064252929343733</v>
      </c>
      <c r="H156" s="7">
        <f>EXP(-'Yield curve'!H149*$H$9/100)</f>
        <v>0.57481904043732657</v>
      </c>
      <c r="I156" s="7">
        <f>EXP(-'Yield curve'!I149*$I$9/100)</f>
        <v>0.53124427602999336</v>
      </c>
      <c r="J156" s="7">
        <f>EXP(-'Yield curve'!J149*$J$9/100)</f>
        <v>0.49100547526364752</v>
      </c>
      <c r="K156" s="7">
        <f>EXP(-'Yield curve'!K149*$K$9/100)</f>
        <v>0.45384479528235583</v>
      </c>
      <c r="L156" s="7">
        <f>EXP(-'Yield curve'!L149*$L$9/100)</f>
        <v>0.41789712048178351</v>
      </c>
      <c r="M156" s="7">
        <f>EXP(-'Yield curve'!M149*$M$9/100)</f>
        <v>0.38455056124308751</v>
      </c>
      <c r="N156" s="7">
        <f>EXP(-'Yield curve'!N149*$N$9/100)</f>
        <v>0.3536385261887558</v>
      </c>
      <c r="O156" s="7">
        <f>EXP(-'Yield curve'!O149*$O$9/100)</f>
        <v>0.32500328142859553</v>
      </c>
      <c r="P156" s="7">
        <f>EXP(-'Yield curve'!P149*$P$9/100)</f>
        <v>0.29849562585766892</v>
      </c>
      <c r="Q156" s="7">
        <f>EXP(-'Yield curve'!Q149*$Q$9/100)</f>
        <v>0.27318665485714833</v>
      </c>
      <c r="R156" s="7">
        <f>EXP(-'Yield curve'!R149*$R$9/100)</f>
        <v>0.24977369277175279</v>
      </c>
      <c r="S156" s="7">
        <f>EXP(-'Yield curve'!S149*$S$9/100)</f>
        <v>0.22813904258566628</v>
      </c>
      <c r="T156" s="7">
        <f>EXP(-'Yield curve'!T149*$T$9/100)</f>
        <v>0.20817004692205829</v>
      </c>
      <c r="U156" s="60">
        <f>EXP(-'Yield curve'!U149*$U$9/100)</f>
        <v>0.18975908216588572</v>
      </c>
      <c r="V156" s="60">
        <f t="shared" si="3"/>
        <v>57.187047510726472</v>
      </c>
      <c r="W156" s="60">
        <f t="shared" si="4"/>
        <v>11.916990618708738</v>
      </c>
      <c r="X156" s="60">
        <f>W156*(Bonds!AO146/100)*(1/(1+(Bonds!U146/100)))</f>
        <v>-3.3008006514749751E-3</v>
      </c>
      <c r="Y156" s="60">
        <f>-W156*Bonds!$AS$8</f>
        <v>-1.8659333144090171</v>
      </c>
      <c r="Z156" s="60">
        <f t="shared" si="5"/>
        <v>-5.900599235519576</v>
      </c>
    </row>
    <row r="157" spans="1:26">
      <c r="A157" s="193">
        <v>42927</v>
      </c>
      <c r="B157" s="7">
        <f>EXP(-'Yield curve'!B150*$B$9/100)</f>
        <v>0.92200927114896347</v>
      </c>
      <c r="C157" s="7">
        <f>EXP(-'Yield curve'!C150*$C$9/100)</f>
        <v>0.85010109608464279</v>
      </c>
      <c r="D157" s="7">
        <f>EXP(-'Yield curve'!D150*$D$9/100)</f>
        <v>0.78380109200393644</v>
      </c>
      <c r="E157" s="7">
        <f>EXP(-'Yield curve'!E150*$E$9/100)</f>
        <v>0.72368432273635486</v>
      </c>
      <c r="F157" s="7">
        <f>EXP(-'Yield curve'!F150*$F$9/100)</f>
        <v>0.66864633892615943</v>
      </c>
      <c r="G157" s="7">
        <f>EXP(-'Yield curve'!G150*$G$9/100)</f>
        <v>0.61822673728562372</v>
      </c>
      <c r="H157" s="7">
        <f>EXP(-'Yield curve'!H150*$H$9/100)</f>
        <v>0.57200931658441023</v>
      </c>
      <c r="I157" s="7">
        <f>EXP(-'Yield curve'!I150*$I$9/100)</f>
        <v>0.52841851528458417</v>
      </c>
      <c r="J157" s="7">
        <f>EXP(-'Yield curve'!J150*$J$9/100)</f>
        <v>0.48821470530503225</v>
      </c>
      <c r="K157" s="7">
        <f>EXP(-'Yield curve'!K150*$K$9/100)</f>
        <v>0.45112987940304239</v>
      </c>
      <c r="L157" s="7">
        <f>EXP(-'Yield curve'!L150*$L$9/100)</f>
        <v>0.41533078664292411</v>
      </c>
      <c r="M157" s="7">
        <f>EXP(-'Yield curve'!M150*$M$9/100)</f>
        <v>0.38215843693074508</v>
      </c>
      <c r="N157" s="7">
        <f>EXP(-'Yield curve'!N150*$N$9/100)</f>
        <v>0.35143869240476017</v>
      </c>
      <c r="O157" s="7">
        <f>EXP(-'Yield curve'!O150*$O$9/100)</f>
        <v>0.32300741479541811</v>
      </c>
      <c r="P157" s="7">
        <f>EXP(-'Yield curve'!P150*$P$9/100)</f>
        <v>0.29671001429404525</v>
      </c>
      <c r="Q157" s="7">
        <f>EXP(-'Yield curve'!Q150*$Q$9/100)</f>
        <v>0.27153071914135496</v>
      </c>
      <c r="R157" s="7">
        <f>EXP(-'Yield curve'!R150*$R$9/100)</f>
        <v>0.24824974580624445</v>
      </c>
      <c r="S157" s="7">
        <f>EXP(-'Yield curve'!S150*$S$9/100)</f>
        <v>0.22674709534813192</v>
      </c>
      <c r="T157" s="7">
        <f>EXP(-'Yield curve'!T150*$T$9/100)</f>
        <v>0.20690821289932063</v>
      </c>
      <c r="U157" s="60">
        <f>EXP(-'Yield curve'!U150*$U$9/100)</f>
        <v>0.18862393651527715</v>
      </c>
      <c r="V157" s="60">
        <f t="shared" si="3"/>
        <v>56.93017896969161</v>
      </c>
      <c r="W157" s="60">
        <f t="shared" si="4"/>
        <v>11.903385975461019</v>
      </c>
      <c r="X157" s="60">
        <f>W157*(Bonds!AO147/100)*(1/(1+(Bonds!U147/100)))</f>
        <v>3.2961194320087037E-3</v>
      </c>
      <c r="Y157" s="60">
        <f>-W157*Bonds!$AS$8</f>
        <v>-1.8638031325637183</v>
      </c>
      <c r="Z157" s="60">
        <f t="shared" si="5"/>
        <v>-5.8938630090580917</v>
      </c>
    </row>
    <row r="158" spans="1:26">
      <c r="A158" s="193">
        <v>42926</v>
      </c>
      <c r="B158" s="7">
        <f>EXP(-'Yield curve'!B151*$B$9/100)</f>
        <v>0.92219369144460805</v>
      </c>
      <c r="C158" s="7">
        <f>EXP(-'Yield curve'!C151*$C$9/100)</f>
        <v>0.85078144906641773</v>
      </c>
      <c r="D158" s="7">
        <f>EXP(-'Yield curve'!D151*$D$9/100)</f>
        <v>0.7849776758592244</v>
      </c>
      <c r="E158" s="7">
        <f>EXP(-'Yield curve'!E151*$E$9/100)</f>
        <v>0.725278180847441</v>
      </c>
      <c r="F158" s="7">
        <f>EXP(-'Yield curve'!F151*$F$9/100)</f>
        <v>0.67065528986262957</v>
      </c>
      <c r="G158" s="7">
        <f>EXP(-'Yield curve'!G151*$G$9/100)</f>
        <v>0.6202702554691768</v>
      </c>
      <c r="H158" s="7">
        <f>EXP(-'Yield curve'!H151*$H$9/100)</f>
        <v>0.57401485684058207</v>
      </c>
      <c r="I158" s="7">
        <f>EXP(-'Yield curve'!I151*$I$9/100)</f>
        <v>0.53039496481850101</v>
      </c>
      <c r="J158" s="7">
        <f>EXP(-'Yield curve'!J151*$J$9/100)</f>
        <v>0.49012246036000018</v>
      </c>
      <c r="K158" s="7">
        <f>EXP(-'Yield curve'!K151*$K$9/100)</f>
        <v>0.45293801277655771</v>
      </c>
      <c r="L158" s="7">
        <f>EXP(-'Yield curve'!L151*$L$9/100)</f>
        <v>0.41716226840924925</v>
      </c>
      <c r="M158" s="7">
        <f>EXP(-'Yield curve'!M151*$M$9/100)</f>
        <v>0.38399720694561129</v>
      </c>
      <c r="N158" s="7">
        <f>EXP(-'Yield curve'!N151*$N$9/100)</f>
        <v>0.35327093330295262</v>
      </c>
      <c r="O158" s="7">
        <f>EXP(-'Yield curve'!O151*$O$9/100)</f>
        <v>0.32482133054199874</v>
      </c>
      <c r="P158" s="7">
        <f>EXP(-'Yield curve'!P151*$P$9/100)</f>
        <v>0.29849562585766892</v>
      </c>
      <c r="Q158" s="7">
        <f>EXP(-'Yield curve'!Q151*$Q$9/100)</f>
        <v>0.27318665485714833</v>
      </c>
      <c r="R158" s="7">
        <f>EXP(-'Yield curve'!R151*$R$9/100)</f>
        <v>0.24977369277175279</v>
      </c>
      <c r="S158" s="7">
        <f>EXP(-'Yield curve'!S151*$S$9/100)</f>
        <v>0.22813904258566628</v>
      </c>
      <c r="T158" s="7">
        <f>EXP(-'Yield curve'!T151*$T$9/100)</f>
        <v>0.20817004692205829</v>
      </c>
      <c r="U158" s="60">
        <f>EXP(-'Yield curve'!U151*$U$9/100)</f>
        <v>0.18975908216588572</v>
      </c>
      <c r="V158" s="60">
        <f t="shared" si="3"/>
        <v>57.169519103409101</v>
      </c>
      <c r="W158" s="60">
        <f t="shared" si="4"/>
        <v>11.917137048182756</v>
      </c>
      <c r="X158" s="60">
        <f>W158*(Bonds!AO148/100)*(1/(1+(Bonds!U148/100)))</f>
        <v>-7.7019628231261772E-3</v>
      </c>
      <c r="Y158" s="60">
        <f>-W158*Bonds!$AS$8</f>
        <v>-1.8659562419787805</v>
      </c>
      <c r="Z158" s="60">
        <f t="shared" si="5"/>
        <v>-5.9006717388612406</v>
      </c>
    </row>
    <row r="159" spans="1:26">
      <c r="A159" s="193">
        <v>42923</v>
      </c>
      <c r="B159" s="7">
        <f>EXP(-'Yield curve'!B152*$B$9/100)</f>
        <v>0.92164054119141181</v>
      </c>
      <c r="C159" s="7">
        <f>EXP(-'Yield curve'!C152*$C$9/100)</f>
        <v>0.85010109608464279</v>
      </c>
      <c r="D159" s="7">
        <f>EXP(-'Yield curve'!D152*$D$9/100)</f>
        <v>0.78450683052143555</v>
      </c>
      <c r="E159" s="7">
        <f>EXP(-'Yield curve'!E152*$E$9/100)</f>
        <v>0.72440836902189687</v>
      </c>
      <c r="F159" s="7">
        <f>EXP(-'Yield curve'!F152*$F$9/100)</f>
        <v>0.66931531969972402</v>
      </c>
      <c r="G159" s="7">
        <f>EXP(-'Yield curve'!G152*$G$9/100)</f>
        <v>0.61841223312979476</v>
      </c>
      <c r="H159" s="7">
        <f>EXP(-'Yield curve'!H152*$H$9/100)</f>
        <v>0.5716090501723895</v>
      </c>
      <c r="I159" s="7">
        <f>EXP(-'Yield curve'!I152*$I$9/100)</f>
        <v>0.52771442676086333</v>
      </c>
      <c r="J159" s="7">
        <f>EXP(-'Yield curve'!J152*$J$9/100)</f>
        <v>0.48719053018415304</v>
      </c>
      <c r="K159" s="7">
        <f>EXP(-'Yield curve'!K152*$K$9/100)</f>
        <v>0.44977851782072775</v>
      </c>
      <c r="L159" s="7">
        <f>EXP(-'Yield curve'!L152*$L$9/100)</f>
        <v>0.41387139231483144</v>
      </c>
      <c r="M159" s="7">
        <f>EXP(-'Yield curve'!M152*$M$9/100)</f>
        <v>0.38060240696771641</v>
      </c>
      <c r="N159" s="7">
        <f>EXP(-'Yield curve'!N152*$N$9/100)</f>
        <v>0.34979780200279853</v>
      </c>
      <c r="O159" s="7">
        <f>EXP(-'Yield curve'!O152*$O$9/100)</f>
        <v>0.32129357819619908</v>
      </c>
      <c r="P159" s="7">
        <f>EXP(-'Yield curve'!P152*$P$9/100)</f>
        <v>0.29493508432298088</v>
      </c>
      <c r="Q159" s="7">
        <f>EXP(-'Yield curve'!Q152*$Q$9/100)</f>
        <v>0.26979847164357718</v>
      </c>
      <c r="R159" s="7">
        <f>EXP(-'Yield curve'!R152*$R$9/100)</f>
        <v>0.24656737408136059</v>
      </c>
      <c r="S159" s="7">
        <f>EXP(-'Yield curve'!S152*$S$9/100)</f>
        <v>0.22512037946620678</v>
      </c>
      <c r="T159" s="7">
        <f>EXP(-'Yield curve'!T152*$T$9/100)</f>
        <v>0.20534167088123612</v>
      </c>
      <c r="U159" s="60">
        <f>EXP(-'Yield curve'!U152*$U$9/100)</f>
        <v>0.18712096492535454</v>
      </c>
      <c r="V159" s="60">
        <f t="shared" si="3"/>
        <v>56.708600650092649</v>
      </c>
      <c r="W159" s="60">
        <f t="shared" si="4"/>
        <v>11.877551321088838</v>
      </c>
      <c r="X159" s="60">
        <f>W159*(Bonds!AO149/100)*(1/(1+(Bonds!U149/100)))</f>
        <v>6.5755035916713056E-3</v>
      </c>
      <c r="Y159" s="60">
        <f>-W159*Bonds!$AS$8</f>
        <v>-1.8597580054169691</v>
      </c>
      <c r="Z159" s="60">
        <f t="shared" si="5"/>
        <v>-5.8810711938493858</v>
      </c>
    </row>
    <row r="160" spans="1:26">
      <c r="A160" s="193">
        <v>42922</v>
      </c>
      <c r="B160" s="7">
        <f>EXP(-'Yield curve'!B153*$B$9/100)</f>
        <v>0.92173270985388722</v>
      </c>
      <c r="C160" s="7">
        <f>EXP(-'Yield curve'!C153*$C$9/100)</f>
        <v>0.85044120454023298</v>
      </c>
      <c r="D160" s="7">
        <f>EXP(-'Yield curve'!D153*$D$9/100)</f>
        <v>0.78521320448951026</v>
      </c>
      <c r="E160" s="7">
        <f>EXP(-'Yield curve'!E153*$E$9/100)</f>
        <v>0.7255683501497715</v>
      </c>
      <c r="F160" s="7">
        <f>EXP(-'Yield curve'!F153*$F$9/100)</f>
        <v>0.67099070135344585</v>
      </c>
      <c r="G160" s="7">
        <f>EXP(-'Yield curve'!G153*$G$9/100)</f>
        <v>0.62045636446077035</v>
      </c>
      <c r="H160" s="7">
        <f>EXP(-'Yield curve'!H153*$H$9/100)</f>
        <v>0.57401485684058207</v>
      </c>
      <c r="I160" s="7">
        <f>EXP(-'Yield curve'!I153*$I$9/100)</f>
        <v>0.53025354501802746</v>
      </c>
      <c r="J160" s="7">
        <f>EXP(-'Yield curve'!J153*$J$9/100)</f>
        <v>0.48982847508818533</v>
      </c>
      <c r="K160" s="7">
        <f>EXP(-'Yield curve'!K153*$K$9/100)</f>
        <v>0.45248530115731678</v>
      </c>
      <c r="L160" s="7">
        <f>EXP(-'Yield curve'!L153*$L$9/100)</f>
        <v>0.41670364220465644</v>
      </c>
      <c r="M160" s="7">
        <f>EXP(-'Yield curve'!M153*$M$9/100)</f>
        <v>0.38353668666470758</v>
      </c>
      <c r="N160" s="7">
        <f>EXP(-'Yield curve'!N153*$N$9/100)</f>
        <v>0.35281197947428339</v>
      </c>
      <c r="O160" s="7">
        <f>EXP(-'Yield curve'!O153*$O$9/100)</f>
        <v>0.32436689885564424</v>
      </c>
      <c r="P160" s="7">
        <f>EXP(-'Yield curve'!P153*$P$9/100)</f>
        <v>0.29804821805862064</v>
      </c>
      <c r="Q160" s="7">
        <f>EXP(-'Yield curve'!Q153*$Q$9/100)</f>
        <v>0.27274990570187424</v>
      </c>
      <c r="R160" s="7">
        <f>EXP(-'Yield curve'!R153*$R$9/100)</f>
        <v>0.24934943821259078</v>
      </c>
      <c r="S160" s="7">
        <f>EXP(-'Yield curve'!S153*$S$9/100)</f>
        <v>0.22772876167260972</v>
      </c>
      <c r="T160" s="7">
        <f>EXP(-'Yield curve'!T153*$T$9/100)</f>
        <v>0.20777489934198098</v>
      </c>
      <c r="U160" s="60">
        <f>EXP(-'Yield curve'!U153*$U$9/100)</f>
        <v>0.18937994326683263</v>
      </c>
      <c r="V160" s="60">
        <f t="shared" si="3"/>
        <v>57.111734672305388</v>
      </c>
      <c r="W160" s="60">
        <f t="shared" si="4"/>
        <v>11.910939744847182</v>
      </c>
      <c r="X160" s="60">
        <f>W160*(Bonds!AO150/100)*(1/(1+(Bonds!U150/100)))</f>
        <v>0</v>
      </c>
      <c r="Y160" s="60">
        <f>-W160*Bonds!$AS$8</f>
        <v>-1.8649858833435065</v>
      </c>
      <c r="Z160" s="60">
        <f t="shared" si="5"/>
        <v>-5.8976031954265622</v>
      </c>
    </row>
    <row r="161" spans="1:26">
      <c r="A161" s="193">
        <v>42921</v>
      </c>
      <c r="B161" s="7">
        <f>EXP(-'Yield curve'!B154*$B$9/100)</f>
        <v>0.92200927114896347</v>
      </c>
      <c r="C161" s="7">
        <f>EXP(-'Yield curve'!C154*$C$9/100)</f>
        <v>0.85112182971763617</v>
      </c>
      <c r="D161" s="7">
        <f>EXP(-'Yield curve'!D154*$D$9/100)</f>
        <v>0.78639190810294757</v>
      </c>
      <c r="E161" s="7">
        <f>EXP(-'Yield curve'!E154*$E$9/100)</f>
        <v>0.72716635768385884</v>
      </c>
      <c r="F161" s="7">
        <f>EXP(-'Yield curve'!F154*$F$9/100)</f>
        <v>0.67300669593738638</v>
      </c>
      <c r="G161" s="7">
        <f>EXP(-'Yield curve'!G154*$G$9/100)</f>
        <v>0.62250725256768669</v>
      </c>
      <c r="H161" s="7">
        <f>EXP(-'Yield curve'!H154*$H$9/100)</f>
        <v>0.57602742878592827</v>
      </c>
      <c r="I161" s="7">
        <f>EXP(-'Yield curve'!I154*$I$9/100)</f>
        <v>0.53223685813366306</v>
      </c>
      <c r="J161" s="7">
        <f>EXP(-'Yield curve'!J154*$J$9/100)</f>
        <v>0.49174253613399682</v>
      </c>
      <c r="K161" s="7">
        <f>EXP(-'Yield curve'!K154*$K$9/100)</f>
        <v>0.45429886707569556</v>
      </c>
      <c r="L161" s="7">
        <f>EXP(-'Yield curve'!L154*$L$9/100)</f>
        <v>0.41826503180504726</v>
      </c>
      <c r="M161" s="7">
        <f>EXP(-'Yield curve'!M154*$M$9/100)</f>
        <v>0.38482753734661446</v>
      </c>
      <c r="N161" s="7">
        <f>EXP(-'Yield curve'!N154*$N$9/100)</f>
        <v>0.35382246604259121</v>
      </c>
      <c r="O161" s="7">
        <f>EXP(-'Yield curve'!O154*$O$9/100)</f>
        <v>0.32509429508871335</v>
      </c>
      <c r="P161" s="7">
        <f>EXP(-'Yield curve'!P154*$P$9/100)</f>
        <v>0.29849562585766892</v>
      </c>
      <c r="Q161" s="7">
        <f>EXP(-'Yield curve'!Q154*$Q$9/100)</f>
        <v>0.27309924911325895</v>
      </c>
      <c r="R161" s="7">
        <f>EXP(-'Yield curve'!R154*$R$9/100)</f>
        <v>0.24960390439525856</v>
      </c>
      <c r="S161" s="7">
        <f>EXP(-'Yield curve'!S154*$S$9/100)</f>
        <v>0.22789278542247801</v>
      </c>
      <c r="T161" s="7">
        <f>EXP(-'Yield curve'!T154*$T$9/100)</f>
        <v>0.20785386880697898</v>
      </c>
      <c r="U161" s="60">
        <f>EXP(-'Yield curve'!U154*$U$9/100)</f>
        <v>0.18937994326683263</v>
      </c>
      <c r="V161" s="60">
        <f t="shared" si="3"/>
        <v>57.197369176416075</v>
      </c>
      <c r="W161" s="60">
        <f t="shared" si="4"/>
        <v>11.905438503514029</v>
      </c>
      <c r="X161" s="60">
        <f>W161*(Bonds!AO151/100)*(1/(1+(Bonds!U151/100)))</f>
        <v>6.5945929672345605E-3</v>
      </c>
      <c r="Y161" s="60">
        <f>-W161*Bonds!$AS$8</f>
        <v>-1.864124512398226</v>
      </c>
      <c r="Z161" s="60">
        <f t="shared" si="5"/>
        <v>-5.8948793013291834</v>
      </c>
    </row>
    <row r="162" spans="1:26">
      <c r="A162" s="193">
        <v>42920</v>
      </c>
      <c r="B162" s="7">
        <f>EXP(-'Yield curve'!B155*$B$9/100)</f>
        <v>0.92247039105490769</v>
      </c>
      <c r="C162" s="7">
        <f>EXP(-'Yield curve'!C155*$C$9/100)</f>
        <v>0.85197337725015776</v>
      </c>
      <c r="D162" s="7">
        <f>EXP(-'Yield curve'!D155*$D$9/100)</f>
        <v>0.78757238109851002</v>
      </c>
      <c r="E162" s="7">
        <f>EXP(-'Yield curve'!E155*$E$9/100)</f>
        <v>0.72891365285780729</v>
      </c>
      <c r="F162" s="7">
        <f>EXP(-'Yield curve'!F155*$F$9/100)</f>
        <v>0.67536634635258452</v>
      </c>
      <c r="G162" s="7">
        <f>EXP(-'Yield curve'!G155*$G$9/100)</f>
        <v>0.62569014904286857</v>
      </c>
      <c r="H162" s="7">
        <f>EXP(-'Yield curve'!H155*$H$9/100)</f>
        <v>0.5800737664467106</v>
      </c>
      <c r="I162" s="7">
        <f>EXP(-'Yield curve'!I155*$I$9/100)</f>
        <v>0.53651183008671843</v>
      </c>
      <c r="J162" s="7">
        <f>EXP(-'Yield curve'!J155*$J$9/100)</f>
        <v>0.4961881944133068</v>
      </c>
      <c r="K162" s="7">
        <f>EXP(-'Yield curve'!K155*$K$9/100)</f>
        <v>0.4588646465959545</v>
      </c>
      <c r="L162" s="7">
        <f>EXP(-'Yield curve'!L155*$L$9/100)</f>
        <v>0.42270531396815231</v>
      </c>
      <c r="M162" s="7">
        <f>EXP(-'Yield curve'!M155*$M$9/100)</f>
        <v>0.38909957159787872</v>
      </c>
      <c r="N162" s="7">
        <f>EXP(-'Yield curve'!N155*$N$9/100)</f>
        <v>0.35789343660729767</v>
      </c>
      <c r="O162" s="7">
        <f>EXP(-'Yield curve'!O155*$O$9/100)</f>
        <v>0.32893997226016669</v>
      </c>
      <c r="P162" s="7">
        <f>EXP(-'Yield curve'!P155*$P$9/100)</f>
        <v>0.30209915127828341</v>
      </c>
      <c r="Q162" s="7">
        <f>EXP(-'Yield curve'!Q155*$Q$9/100)</f>
        <v>0.276440409064865</v>
      </c>
      <c r="R162" s="7">
        <f>EXP(-'Yield curve'!R155*$R$9/100)</f>
        <v>0.25267783023393564</v>
      </c>
      <c r="S162" s="7">
        <f>EXP(-'Yield curve'!S155*$S$9/100)</f>
        <v>0.23069933415518129</v>
      </c>
      <c r="T162" s="7">
        <f>EXP(-'Yield curve'!T155*$T$9/100)</f>
        <v>0.21039680154846097</v>
      </c>
      <c r="U162" s="60">
        <f>EXP(-'Yield curve'!U155*$U$9/100)</f>
        <v>0.19166619264739129</v>
      </c>
      <c r="V162" s="60">
        <f t="shared" si="3"/>
        <v>57.671590258983684</v>
      </c>
      <c r="W162" s="60">
        <f t="shared" si="4"/>
        <v>11.935585193640724</v>
      </c>
      <c r="X162" s="60">
        <f>W162*(Bonds!AO152/100)*(1/(1+(Bonds!U152/100)))</f>
        <v>0</v>
      </c>
      <c r="Y162" s="60">
        <f>-W162*Bonds!$AS$8</f>
        <v>-1.8688448075823354</v>
      </c>
      <c r="Z162" s="60">
        <f t="shared" si="5"/>
        <v>-5.9098061853392929</v>
      </c>
    </row>
    <row r="163" spans="1:26">
      <c r="A163" s="193">
        <v>42919</v>
      </c>
      <c r="B163" s="7">
        <f>EXP(-'Yield curve'!B156*$B$9/100)</f>
        <v>0.92247039105490769</v>
      </c>
      <c r="C163" s="7">
        <f>EXP(-'Yield curve'!C156*$C$9/100)</f>
        <v>0.85197337725015776</v>
      </c>
      <c r="D163" s="7">
        <f>EXP(-'Yield curve'!D156*$D$9/100)</f>
        <v>0.78757238109851002</v>
      </c>
      <c r="E163" s="7">
        <f>EXP(-'Yield curve'!E156*$E$9/100)</f>
        <v>0.72891365285780729</v>
      </c>
      <c r="F163" s="7">
        <f>EXP(-'Yield curve'!F156*$F$9/100)</f>
        <v>0.67536634635258452</v>
      </c>
      <c r="G163" s="7">
        <f>EXP(-'Yield curve'!G156*$G$9/100)</f>
        <v>0.62569014904286857</v>
      </c>
      <c r="H163" s="7">
        <f>EXP(-'Yield curve'!H156*$H$9/100)</f>
        <v>0.5800737664467106</v>
      </c>
      <c r="I163" s="7">
        <f>EXP(-'Yield curve'!I156*$I$9/100)</f>
        <v>0.53651183008671843</v>
      </c>
      <c r="J163" s="7">
        <f>EXP(-'Yield curve'!J156*$J$9/100)</f>
        <v>0.4961881944133068</v>
      </c>
      <c r="K163" s="7">
        <f>EXP(-'Yield curve'!K156*$K$9/100)</f>
        <v>0.4588646465959545</v>
      </c>
      <c r="L163" s="7">
        <f>EXP(-'Yield curve'!L156*$L$9/100)</f>
        <v>0.42261232902779783</v>
      </c>
      <c r="M163" s="7">
        <f>EXP(-'Yield curve'!M156*$M$9/100)</f>
        <v>0.38891284862061137</v>
      </c>
      <c r="N163" s="7">
        <f>EXP(-'Yield curve'!N156*$N$9/100)</f>
        <v>0.35761438856962641</v>
      </c>
      <c r="O163" s="7">
        <f>EXP(-'Yield curve'!O156*$O$9/100)</f>
        <v>0.3285717657253846</v>
      </c>
      <c r="P163" s="7">
        <f>EXP(-'Yield curve'!P156*$P$9/100)</f>
        <v>0.30164634224304404</v>
      </c>
      <c r="Q163" s="7">
        <f>EXP(-'Yield curve'!Q156*$Q$9/100)</f>
        <v>0.276086791704653</v>
      </c>
      <c r="R163" s="7">
        <f>EXP(-'Yield curve'!R156*$R$9/100)</f>
        <v>0.25242023024542509</v>
      </c>
      <c r="S163" s="7">
        <f>EXP(-'Yield curve'!S156*$S$9/100)</f>
        <v>0.2305332904175082</v>
      </c>
      <c r="T163" s="7">
        <f>EXP(-'Yield curve'!T156*$T$9/100)</f>
        <v>0.21031686595259771</v>
      </c>
      <c r="U163" s="60">
        <f>EXP(-'Yield curve'!U156*$U$9/100)</f>
        <v>0.19166619264739129</v>
      </c>
      <c r="V163" s="60">
        <f t="shared" si="3"/>
        <v>57.662642386153394</v>
      </c>
      <c r="W163" s="60">
        <f t="shared" si="4"/>
        <v>11.93512158130175</v>
      </c>
      <c r="X163" s="60">
        <f>W163*(Bonds!AO153/100)*(1/(1+(Bonds!U153/100)))</f>
        <v>1.1024498042953533E-3</v>
      </c>
      <c r="Y163" s="60">
        <f>-W163*Bonds!$AS$8</f>
        <v>-1.8687722162934821</v>
      </c>
      <c r="Z163" s="60">
        <f t="shared" si="5"/>
        <v>-5.9095766315282292</v>
      </c>
    </row>
    <row r="164" spans="1:26">
      <c r="A164" s="193">
        <v>42916</v>
      </c>
      <c r="B164" s="7">
        <f>EXP(-'Yield curve'!B157*$B$9/100)</f>
        <v>0.92256264270651889</v>
      </c>
      <c r="C164" s="7">
        <f>EXP(-'Yield curve'!C157*$C$9/100)</f>
        <v>0.85197337725015776</v>
      </c>
      <c r="D164" s="7">
        <f>EXP(-'Yield curve'!D157*$D$9/100)</f>
        <v>0.78757238109851002</v>
      </c>
      <c r="E164" s="7">
        <f>EXP(-'Yield curve'!E157*$E$9/100)</f>
        <v>0.72891365285780729</v>
      </c>
      <c r="F164" s="7">
        <f>EXP(-'Yield curve'!F157*$F$9/100)</f>
        <v>0.67536634635258452</v>
      </c>
      <c r="G164" s="7">
        <f>EXP(-'Yield curve'!G157*$G$9/100)</f>
        <v>0.62569014904286857</v>
      </c>
      <c r="H164" s="7">
        <f>EXP(-'Yield curve'!H157*$H$9/100)</f>
        <v>0.5800737664467106</v>
      </c>
      <c r="I164" s="7">
        <f>EXP(-'Yield curve'!I157*$I$9/100)</f>
        <v>0.5366549189857468</v>
      </c>
      <c r="J164" s="7">
        <f>EXP(-'Yield curve'!J157*$J$9/100)</f>
        <v>0.49648599666169524</v>
      </c>
      <c r="K164" s="7">
        <f>EXP(-'Yield curve'!K157*$K$9/100)</f>
        <v>0.45932374075137034</v>
      </c>
      <c r="L164" s="7">
        <f>EXP(-'Yield curve'!L157*$L$9/100)</f>
        <v>0.42307745836396271</v>
      </c>
      <c r="M164" s="7">
        <f>EXP(-'Yield curve'!M157*$M$9/100)</f>
        <v>0.38937982416824762</v>
      </c>
      <c r="N164" s="7">
        <f>EXP(-'Yield curve'!N157*$N$9/100)</f>
        <v>0.35807958958991426</v>
      </c>
      <c r="O164" s="7">
        <f>EXP(-'Yield curve'!O157*$O$9/100)</f>
        <v>0.32903208834804992</v>
      </c>
      <c r="P164" s="7">
        <f>EXP(-'Yield curve'!P157*$P$9/100)</f>
        <v>0.30209915127828341</v>
      </c>
      <c r="Q164" s="7">
        <f>EXP(-'Yield curve'!Q157*$Q$9/100)</f>
        <v>0.2765288841510245</v>
      </c>
      <c r="R164" s="7">
        <f>EXP(-'Yield curve'!R157*$R$9/100)</f>
        <v>0.25284970959085301</v>
      </c>
      <c r="S164" s="7">
        <f>EXP(-'Yield curve'!S157*$S$9/100)</f>
        <v>0.23094862402836946</v>
      </c>
      <c r="T164" s="7">
        <f>EXP(-'Yield curve'!T157*$T$9/100)</f>
        <v>0.21071684786039216</v>
      </c>
      <c r="U164" s="60">
        <f>EXP(-'Yield curve'!U157*$U$9/100)</f>
        <v>0.19204990862075413</v>
      </c>
      <c r="V164" s="60">
        <f t="shared" si="3"/>
        <v>57.722507094690705</v>
      </c>
      <c r="W164" s="60">
        <f t="shared" si="4"/>
        <v>11.941280147558604</v>
      </c>
      <c r="X164" s="60">
        <f>W164*(Bonds!AO154/100)*(1/(1+(Bonds!U154/100)))</f>
        <v>-4.4124822716150938E-3</v>
      </c>
      <c r="Y164" s="60">
        <f>-W164*Bonds!$AS$8</f>
        <v>-1.8697365095714864</v>
      </c>
      <c r="Z164" s="60">
        <f t="shared" si="5"/>
        <v>-5.9126259946191126</v>
      </c>
    </row>
    <row r="165" spans="1:26">
      <c r="A165" s="193">
        <v>42915</v>
      </c>
      <c r="B165" s="7">
        <f>EXP(-'Yield curve'!B158*$B$9/100)</f>
        <v>0.92357801996860645</v>
      </c>
      <c r="C165" s="7">
        <f>EXP(-'Yield curve'!C158*$C$9/100)</f>
        <v>0.8524847146623914</v>
      </c>
      <c r="D165" s="7">
        <f>EXP(-'Yield curve'!D158*$D$9/100)</f>
        <v>0.78709997940453114</v>
      </c>
      <c r="E165" s="7">
        <f>EXP(-'Yield curve'!E158*$E$9/100)</f>
        <v>0.72803948108234373</v>
      </c>
      <c r="F165" s="7">
        <f>EXP(-'Yield curve'!F158*$F$9/100)</f>
        <v>0.6740169634925337</v>
      </c>
      <c r="G165" s="7">
        <f>EXP(-'Yield curve'!G158*$G$9/100)</f>
        <v>0.62456491978473561</v>
      </c>
      <c r="H165" s="7">
        <f>EXP(-'Yield curve'!H158*$H$9/100)</f>
        <v>0.57926223138078203</v>
      </c>
      <c r="I165" s="7">
        <f>EXP(-'Yield curve'!I158*$I$9/100)</f>
        <v>0.5359398559084193</v>
      </c>
      <c r="J165" s="7">
        <f>EXP(-'Yield curve'!J158*$J$9/100)</f>
        <v>0.49589057079267368</v>
      </c>
      <c r="K165" s="7">
        <f>EXP(-'Yield curve'!K158*$K$9/100)</f>
        <v>0.4588646465959545</v>
      </c>
      <c r="L165" s="7">
        <f>EXP(-'Yield curve'!L158*$L$9/100)</f>
        <v>0.42251936454188005</v>
      </c>
      <c r="M165" s="7">
        <f>EXP(-'Yield curve'!M158*$M$9/100)</f>
        <v>0.38872621524886608</v>
      </c>
      <c r="N165" s="7">
        <f>EXP(-'Yield curve'!N158*$N$9/100)</f>
        <v>0.35733555810456019</v>
      </c>
      <c r="O165" s="7">
        <f>EXP(-'Yield curve'!O158*$O$9/100)</f>
        <v>0.32820397135106855</v>
      </c>
      <c r="P165" s="7">
        <f>EXP(-'Yield curve'!P158*$P$9/100)</f>
        <v>0.30119421191220214</v>
      </c>
      <c r="Q165" s="7">
        <f>EXP(-'Yield curve'!Q158*$Q$9/100)</f>
        <v>0.27546904942089107</v>
      </c>
      <c r="R165" s="7">
        <f>EXP(-'Yield curve'!R158*$R$9/100)</f>
        <v>0.25164900491741304</v>
      </c>
      <c r="S165" s="7">
        <f>EXP(-'Yield curve'!S158*$S$9/100)</f>
        <v>0.22962218376925228</v>
      </c>
      <c r="T165" s="7">
        <f>EXP(-'Yield curve'!T158*$T$9/100)</f>
        <v>0.20928046265859152</v>
      </c>
      <c r="U165" s="60">
        <f>EXP(-'Yield curve'!U158*$U$9/100)</f>
        <v>0.19051963859332924</v>
      </c>
      <c r="V165" s="60">
        <f t="shared" si="3"/>
        <v>57.509008033697029</v>
      </c>
      <c r="W165" s="60">
        <f t="shared" si="4"/>
        <v>11.918086452456871</v>
      </c>
      <c r="X165" s="60">
        <f>W165*(Bonds!AO155/100)*(1/(1+(Bonds!U155/100)))</f>
        <v>-3.3017138569925173E-3</v>
      </c>
      <c r="Y165" s="60">
        <f>-W165*Bonds!$AS$8</f>
        <v>-1.8661048973835379</v>
      </c>
      <c r="Z165" s="60">
        <f t="shared" si="5"/>
        <v>-5.9011418285267681</v>
      </c>
    </row>
    <row r="166" spans="1:26">
      <c r="A166" s="193">
        <v>42914</v>
      </c>
      <c r="B166" s="7">
        <f>EXP(-'Yield curve'!B159*$B$9/100)</f>
        <v>0.924132333057885</v>
      </c>
      <c r="C166" s="7">
        <f>EXP(-'Yield curve'!C159*$C$9/100)</f>
        <v>0.85333762576152739</v>
      </c>
      <c r="D166" s="7">
        <f>EXP(-'Yield curve'!D159*$D$9/100)</f>
        <v>0.78828151530402468</v>
      </c>
      <c r="E166" s="7">
        <f>EXP(-'Yield curve'!E159*$E$9/100)</f>
        <v>0.7293511322802243</v>
      </c>
      <c r="F166" s="7">
        <f>EXP(-'Yield curve'!F159*$F$9/100)</f>
        <v>0.67536634635258452</v>
      </c>
      <c r="G166" s="7">
        <f>EXP(-'Yield curve'!G159*$G$9/100)</f>
        <v>0.62569014904286857</v>
      </c>
      <c r="H166" s="7">
        <f>EXP(-'Yield curve'!H159*$H$9/100)</f>
        <v>0.5800737664467106</v>
      </c>
      <c r="I166" s="7">
        <f>EXP(-'Yield curve'!I159*$I$9/100)</f>
        <v>0.53651183008671843</v>
      </c>
      <c r="J166" s="7">
        <f>EXP(-'Yield curve'!J159*$J$9/100)</f>
        <v>0.4961881944133068</v>
      </c>
      <c r="K166" s="7">
        <f>EXP(-'Yield curve'!K159*$K$9/100)</f>
        <v>0.4588646465959545</v>
      </c>
      <c r="L166" s="7">
        <f>EXP(-'Yield curve'!L159*$L$9/100)</f>
        <v>0.42233349691535821</v>
      </c>
      <c r="M166" s="7">
        <f>EXP(-'Yield curve'!M159*$M$9/100)</f>
        <v>0.38835321714996091</v>
      </c>
      <c r="N166" s="7">
        <f>EXP(-'Yield curve'!N159*$N$9/100)</f>
        <v>0.35677854921381325</v>
      </c>
      <c r="O166" s="7">
        <f>EXP(-'Yield curve'!O159*$O$9/100)</f>
        <v>0.32746961723890572</v>
      </c>
      <c r="P166" s="7">
        <f>EXP(-'Yield curve'!P159*$P$9/100)</f>
        <v>0.30029198329606105</v>
      </c>
      <c r="Q166" s="7">
        <f>EXP(-'Yield curve'!Q159*$Q$9/100)</f>
        <v>0.2745011029521513</v>
      </c>
      <c r="R166" s="7">
        <f>EXP(-'Yield curve'!R159*$R$9/100)</f>
        <v>0.25062436865669691</v>
      </c>
      <c r="S166" s="7">
        <f>EXP(-'Yield curve'!S159*$S$9/100)</f>
        <v>0.22855006266942049</v>
      </c>
      <c r="T166" s="7">
        <f>EXP(-'Yield curve'!T159*$T$9/100)</f>
        <v>0.20817004692205829</v>
      </c>
      <c r="U166" s="60">
        <f>EXP(-'Yield curve'!U159*$U$9/100)</f>
        <v>0.18937994326683263</v>
      </c>
      <c r="V166" s="60">
        <f t="shared" si="3"/>
        <v>57.394994037175508</v>
      </c>
      <c r="W166" s="60">
        <f t="shared" si="4"/>
        <v>11.895343864430668</v>
      </c>
      <c r="X166" s="60">
        <f>W166*(Bonds!AO156/100)*(1/(1+(Bonds!U156/100)))</f>
        <v>7.6871683023462898E-3</v>
      </c>
      <c r="Y166" s="60">
        <f>-W166*Bonds!$AS$8</f>
        <v>-1.8625439184408046</v>
      </c>
      <c r="Z166" s="60">
        <f t="shared" si="5"/>
        <v>-5.889881024367833</v>
      </c>
    </row>
    <row r="167" spans="1:26">
      <c r="A167" s="193">
        <v>42913</v>
      </c>
      <c r="B167" s="7">
        <f>EXP(-'Yield curve'!B160*$B$9/100)</f>
        <v>0.92394752507268796</v>
      </c>
      <c r="C167" s="7">
        <f>EXP(-'Yield curve'!C160*$C$9/100)</f>
        <v>0.85333762576152739</v>
      </c>
      <c r="D167" s="7">
        <f>EXP(-'Yield curve'!D160*$D$9/100)</f>
        <v>0.78828151530402468</v>
      </c>
      <c r="E167" s="7">
        <f>EXP(-'Yield curve'!E160*$E$9/100)</f>
        <v>0.72949701709467552</v>
      </c>
      <c r="F167" s="7">
        <f>EXP(-'Yield curve'!F160*$F$9/100)</f>
        <v>0.67570411396062602</v>
      </c>
      <c r="G167" s="7">
        <f>EXP(-'Yield curve'!G160*$G$9/100)</f>
        <v>0.62625352365755593</v>
      </c>
      <c r="H167" s="7">
        <f>EXP(-'Yield curve'!H160*$H$9/100)</f>
        <v>0.58088643845740706</v>
      </c>
      <c r="I167" s="7">
        <f>EXP(-'Yield curve'!I160*$I$9/100)</f>
        <v>0.53751425414092335</v>
      </c>
      <c r="J167" s="7">
        <f>EXP(-'Yield curve'!J160*$J$9/100)</f>
        <v>0.49738047624580251</v>
      </c>
      <c r="K167" s="7">
        <f>EXP(-'Yield curve'!K160*$K$9/100)</f>
        <v>0.46024330749309261</v>
      </c>
      <c r="L167" s="7">
        <f>EXP(-'Yield curve'!L160*$L$9/100)</f>
        <v>0.42400925337104728</v>
      </c>
      <c r="M167" s="7">
        <f>EXP(-'Yield curve'!M160*$M$9/100)</f>
        <v>0.3903154580578147</v>
      </c>
      <c r="N167" s="7">
        <f>EXP(-'Yield curve'!N160*$N$9/100)</f>
        <v>0.35901180788147757</v>
      </c>
      <c r="O167" s="7">
        <f>EXP(-'Yield curve'!O160*$O$9/100)</f>
        <v>0.32995466920587274</v>
      </c>
      <c r="P167" s="7">
        <f>EXP(-'Yield curve'!P160*$P$9/100)</f>
        <v>0.30300680953876541</v>
      </c>
      <c r="Q167" s="7">
        <f>EXP(-'Yield curve'!Q160*$Q$9/100)</f>
        <v>0.27723770499802469</v>
      </c>
      <c r="R167" s="7">
        <f>EXP(-'Yield curve'!R160*$R$9/100)</f>
        <v>0.25336604948604485</v>
      </c>
      <c r="S167" s="7">
        <f>EXP(-'Yield curve'!S160*$S$9/100)</f>
        <v>0.23128142960947984</v>
      </c>
      <c r="T167" s="7">
        <f>EXP(-'Yield curve'!T160*$T$9/100)</f>
        <v>0.21087705353521127</v>
      </c>
      <c r="U167" s="60">
        <f>EXP(-'Yield curve'!U160*$U$9/100)</f>
        <v>0.19204990862075413</v>
      </c>
      <c r="V167" s="60">
        <f t="shared" si="3"/>
        <v>57.781614628046675</v>
      </c>
      <c r="W167" s="60">
        <f t="shared" si="4"/>
        <v>11.938253462011181</v>
      </c>
      <c r="X167" s="60">
        <f>W167*(Bonds!AO157/100)*(1/(1+(Bonds!U157/100)))</f>
        <v>1.102840966467522E-3</v>
      </c>
      <c r="Y167" s="60">
        <f>-W167*Bonds!$AS$8</f>
        <v>-1.8692625985333833</v>
      </c>
      <c r="Z167" s="60">
        <f t="shared" si="5"/>
        <v>-5.9111273563304119</v>
      </c>
    </row>
    <row r="168" spans="1:26">
      <c r="A168" s="193">
        <v>42912</v>
      </c>
      <c r="B168" s="7">
        <f>EXP(-'Yield curve'!B161*$B$9/100)</f>
        <v>0.9242247509120064</v>
      </c>
      <c r="C168" s="7">
        <f>EXP(-'Yield curve'!C161*$C$9/100)</f>
        <v>0.85350831035457009</v>
      </c>
      <c r="D168" s="7">
        <f>EXP(-'Yield curve'!D161*$D$9/100)</f>
        <v>0.78828151530402468</v>
      </c>
      <c r="E168" s="7">
        <f>EXP(-'Yield curve'!E161*$E$9/100)</f>
        <v>0.7293511322802243</v>
      </c>
      <c r="F168" s="7">
        <f>EXP(-'Yield curve'!F161*$F$9/100)</f>
        <v>0.67536634635258452</v>
      </c>
      <c r="G168" s="7">
        <f>EXP(-'Yield curve'!G161*$G$9/100)</f>
        <v>0.62606567577904937</v>
      </c>
      <c r="H168" s="7">
        <f>EXP(-'Yield curve'!H161*$H$9/100)</f>
        <v>0.58088643845740706</v>
      </c>
      <c r="I168" s="7">
        <f>EXP(-'Yield curve'!I161*$I$9/100)</f>
        <v>0.53765761038867776</v>
      </c>
      <c r="J168" s="7">
        <f>EXP(-'Yield curve'!J161*$J$9/100)</f>
        <v>0.49767899407794408</v>
      </c>
      <c r="K168" s="7">
        <f>EXP(-'Yield curve'!K161*$K$9/100)</f>
        <v>0.46070378099896581</v>
      </c>
      <c r="L168" s="7">
        <f>EXP(-'Yield curve'!L161*$L$9/100)</f>
        <v>0.42438254573856571</v>
      </c>
      <c r="M168" s="7">
        <f>EXP(-'Yield curve'!M161*$M$9/100)</f>
        <v>0.39059658638166822</v>
      </c>
      <c r="N168" s="7">
        <f>EXP(-'Yield curve'!N161*$N$9/100)</f>
        <v>0.35919854256838674</v>
      </c>
      <c r="O168" s="7">
        <f>EXP(-'Yield curve'!O161*$O$9/100)</f>
        <v>0.33004706944868067</v>
      </c>
      <c r="P168" s="7">
        <f>EXP(-'Yield curve'!P161*$P$9/100)</f>
        <v>0.30300680953876541</v>
      </c>
      <c r="Q168" s="7">
        <f>EXP(-'Yield curve'!Q161*$Q$9/100)</f>
        <v>0.27732643525970879</v>
      </c>
      <c r="R168" s="7">
        <f>EXP(-'Yield curve'!R161*$R$9/100)</f>
        <v>0.25353839699120601</v>
      </c>
      <c r="S168" s="7">
        <f>EXP(-'Yield curve'!S161*$S$9/100)</f>
        <v>0.23153134848535892</v>
      </c>
      <c r="T168" s="7">
        <f>EXP(-'Yield curve'!T161*$T$9/100)</f>
        <v>0.21119783038523052</v>
      </c>
      <c r="U168" s="60">
        <f>EXP(-'Yield curve'!U161*$U$9/100)</f>
        <v>0.19243439279400748</v>
      </c>
      <c r="V168" s="60">
        <f t="shared" si="3"/>
        <v>57.831377329388879</v>
      </c>
      <c r="W168" s="60">
        <f t="shared" si="4"/>
        <v>11.944009023540259</v>
      </c>
      <c r="X168" s="60">
        <f>W168*(Bonds!AO158/100)*(1/(1+(Bonds!U158/100)))</f>
        <v>7.7243221696953208E-3</v>
      </c>
      <c r="Y168" s="60">
        <f>-W168*Bonds!$AS$8</f>
        <v>-1.870163790314417</v>
      </c>
      <c r="Z168" s="60">
        <f t="shared" si="5"/>
        <v>-5.9139771749671031</v>
      </c>
    </row>
    <row r="169" spans="1:26">
      <c r="A169" s="193">
        <v>42909</v>
      </c>
      <c r="B169" s="7">
        <f>EXP(-'Yield curve'!B162*$B$9/100)</f>
        <v>0.92339332283494169</v>
      </c>
      <c r="C169" s="7">
        <f>EXP(-'Yield curve'!C162*$C$9/100)</f>
        <v>0.85265522865615484</v>
      </c>
      <c r="D169" s="7">
        <f>EXP(-'Yield curve'!D162*$D$9/100)</f>
        <v>0.78757238109851002</v>
      </c>
      <c r="E169" s="7">
        <f>EXP(-'Yield curve'!E162*$E$9/100)</f>
        <v>0.72862214570198203</v>
      </c>
      <c r="F169" s="7">
        <f>EXP(-'Yield curve'!F162*$F$9/100)</f>
        <v>0.67469131757687228</v>
      </c>
      <c r="G169" s="7">
        <f>EXP(-'Yield curve'!G162*$G$9/100)</f>
        <v>0.62512728123723604</v>
      </c>
      <c r="H169" s="7">
        <f>EXP(-'Yield curve'!H162*$H$9/100)</f>
        <v>0.57966785689511557</v>
      </c>
      <c r="I169" s="7">
        <f>EXP(-'Yield curve'!I162*$I$9/100)</f>
        <v>0.53651183008671843</v>
      </c>
      <c r="J169" s="7">
        <f>EXP(-'Yield curve'!J162*$J$9/100)</f>
        <v>0.49663496480479796</v>
      </c>
      <c r="K169" s="7">
        <f>EXP(-'Yield curve'!K162*$K$9/100)</f>
        <v>0.45978329423056524</v>
      </c>
      <c r="L169" s="7">
        <f>EXP(-'Yield curve'!L162*$L$9/100)</f>
        <v>0.42400925337104728</v>
      </c>
      <c r="M169" s="7">
        <f>EXP(-'Yield curve'!M162*$M$9/100)</f>
        <v>0.3907841177470584</v>
      </c>
      <c r="N169" s="7">
        <f>EXP(-'Yield curve'!N162*$N$9/100)</f>
        <v>0.35994645309422929</v>
      </c>
      <c r="O169" s="7">
        <f>EXP(-'Yield curve'!O162*$O$9/100)</f>
        <v>0.3313433930952816</v>
      </c>
      <c r="P169" s="7">
        <f>EXP(-'Yield curve'!P162*$P$9/100)</f>
        <v>0.30483031544319683</v>
      </c>
      <c r="Q169" s="7">
        <f>EXP(-'Yield curve'!Q162*$Q$9/100)</f>
        <v>0.27937508761600988</v>
      </c>
      <c r="R169" s="7">
        <f>EXP(-'Yield curve'!R162*$R$9/100)</f>
        <v>0.25578961213133355</v>
      </c>
      <c r="S169" s="7">
        <f>EXP(-'Yield curve'!S162*$S$9/100)</f>
        <v>0.2339611975056394</v>
      </c>
      <c r="T169" s="7">
        <f>EXP(-'Yield curve'!T162*$T$9/100)</f>
        <v>0.21378167393309983</v>
      </c>
      <c r="U169" s="60">
        <f>EXP(-'Yield curve'!U162*$U$9/100)</f>
        <v>0.1951474211791675</v>
      </c>
      <c r="V169" s="60">
        <f t="shared" si="3"/>
        <v>58.129254710872587</v>
      </c>
      <c r="W169" s="60">
        <f t="shared" si="4"/>
        <v>11.991191865036075</v>
      </c>
      <c r="X169" s="60">
        <f>W169*(Bonds!AO159/100)*(1/(1+(Bonds!U159/100)))</f>
        <v>-1.8845360239032372E-2</v>
      </c>
      <c r="Y169" s="60">
        <f>-W169*Bonds!$AS$8</f>
        <v>-1.8775515645128216</v>
      </c>
      <c r="Z169" s="60">
        <f t="shared" si="5"/>
        <v>-5.9373393682730855</v>
      </c>
    </row>
    <row r="170" spans="1:26">
      <c r="A170" s="193">
        <v>42908</v>
      </c>
      <c r="B170" s="7">
        <f>EXP(-'Yield curve'!B163*$B$9/100)</f>
        <v>0.92348566678434574</v>
      </c>
      <c r="C170" s="7">
        <f>EXP(-'Yield curve'!C163*$C$9/100)</f>
        <v>0.8524847146623914</v>
      </c>
      <c r="D170" s="7">
        <f>EXP(-'Yield curve'!D163*$D$9/100)</f>
        <v>0.7873361448213938</v>
      </c>
      <c r="E170" s="7">
        <f>EXP(-'Yield curve'!E163*$E$9/100)</f>
        <v>0.72774832352530427</v>
      </c>
      <c r="F170" s="7">
        <f>EXP(-'Yield curve'!F163*$F$9/100)</f>
        <v>0.67300669593738638</v>
      </c>
      <c r="G170" s="7">
        <f>EXP(-'Yield curve'!G163*$G$9/100)</f>
        <v>0.62232052840194174</v>
      </c>
      <c r="H170" s="7">
        <f>EXP(-'Yield curve'!H163*$H$9/100)</f>
        <v>0.5756243506795744</v>
      </c>
      <c r="I170" s="7">
        <f>EXP(-'Yield curve'!I163*$I$9/100)</f>
        <v>0.5316694414943276</v>
      </c>
      <c r="J170" s="7">
        <f>EXP(-'Yield curve'!J163*$J$9/100)</f>
        <v>0.49100547526364752</v>
      </c>
      <c r="K170" s="7">
        <f>EXP(-'Yield curve'!K163*$K$9/100)</f>
        <v>0.45339117733384926</v>
      </c>
      <c r="L170" s="7">
        <f>EXP(-'Yield curve'!L163*$L$9/100)</f>
        <v>0.41734586019458014</v>
      </c>
      <c r="M170" s="7">
        <f>EXP(-'Yield curve'!M163*$M$9/100)</f>
        <v>0.38390505867417929</v>
      </c>
      <c r="N170" s="7">
        <f>EXP(-'Yield curve'!N163*$N$9/100)</f>
        <v>0.35290372251502511</v>
      </c>
      <c r="O170" s="7">
        <f>EXP(-'Yield curve'!O163*$O$9/100)</f>
        <v>0.32418530424352221</v>
      </c>
      <c r="P170" s="7">
        <f>EXP(-'Yield curve'!P163*$P$9/100)</f>
        <v>0.29760148086818883</v>
      </c>
      <c r="Q170" s="7">
        <f>EXP(-'Yield curve'!Q163*$Q$9/100)</f>
        <v>0.27222672829395833</v>
      </c>
      <c r="R170" s="7">
        <f>EXP(-'Yield curve'!R163*$R$9/100)</f>
        <v>0.24875669219719895</v>
      </c>
      <c r="S170" s="7">
        <f>EXP(-'Yield curve'!S163*$S$9/100)</f>
        <v>0.22707384636970612</v>
      </c>
      <c r="T170" s="7">
        <f>EXP(-'Yield curve'!T163*$T$9/100)</f>
        <v>0.20706552291135683</v>
      </c>
      <c r="U170" s="60">
        <f>EXP(-'Yield curve'!U163*$U$9/100)</f>
        <v>0.18862393651527715</v>
      </c>
      <c r="V170" s="60">
        <f t="shared" si="3"/>
        <v>57.093436338276334</v>
      </c>
      <c r="W170" s="60">
        <f t="shared" si="4"/>
        <v>11.890308519247073</v>
      </c>
      <c r="X170" s="60">
        <f>W170*(Bonds!AO160/100)*(1/(1+(Bonds!U160/100)))</f>
        <v>-5.4874970090673996E-3</v>
      </c>
      <c r="Y170" s="60">
        <f>-W170*Bonds!$AS$8</f>
        <v>-1.8617554963778664</v>
      </c>
      <c r="Z170" s="60">
        <f t="shared" si="5"/>
        <v>-5.8873878148914196</v>
      </c>
    </row>
    <row r="171" spans="1:26">
      <c r="A171" s="193">
        <v>42907</v>
      </c>
      <c r="B171" s="7">
        <f>EXP(-'Yield curve'!B164*$B$9/100)</f>
        <v>0.92311634638663576</v>
      </c>
      <c r="C171" s="7">
        <f>EXP(-'Yield curve'!C164*$C$9/100)</f>
        <v>0.8523142347680166</v>
      </c>
      <c r="D171" s="7">
        <f>EXP(-'Yield curve'!D164*$D$9/100)</f>
        <v>0.7873361448213938</v>
      </c>
      <c r="E171" s="7">
        <f>EXP(-'Yield curve'!E164*$E$9/100)</f>
        <v>0.72774832352530427</v>
      </c>
      <c r="F171" s="7">
        <f>EXP(-'Yield curve'!F164*$F$9/100)</f>
        <v>0.67300669593738638</v>
      </c>
      <c r="G171" s="7">
        <f>EXP(-'Yield curve'!G164*$G$9/100)</f>
        <v>0.62232052840194174</v>
      </c>
      <c r="H171" s="7">
        <f>EXP(-'Yield curve'!H164*$H$9/100)</f>
        <v>0.5756243506795744</v>
      </c>
      <c r="I171" s="7">
        <f>EXP(-'Yield curve'!I164*$I$9/100)</f>
        <v>0.5316694414943276</v>
      </c>
      <c r="J171" s="7">
        <f>EXP(-'Yield curve'!J164*$J$9/100)</f>
        <v>0.49100547526364752</v>
      </c>
      <c r="K171" s="7">
        <f>EXP(-'Yield curve'!K164*$K$9/100)</f>
        <v>0.45339117733384926</v>
      </c>
      <c r="L171" s="7">
        <f>EXP(-'Yield curve'!L164*$L$9/100)</f>
        <v>0.4170705028047858</v>
      </c>
      <c r="M171" s="7">
        <f>EXP(-'Yield curve'!M164*$M$9/100)</f>
        <v>0.38335263323146629</v>
      </c>
      <c r="N171" s="7">
        <f>EXP(-'Yield curve'!N164*$N$9/100)</f>
        <v>0.35207889323097197</v>
      </c>
      <c r="O171" s="7">
        <f>EXP(-'Yield curve'!O164*$O$9/100)</f>
        <v>0.32309786953463321</v>
      </c>
      <c r="P171" s="7">
        <f>EXP(-'Yield curve'!P164*$P$9/100)</f>
        <v>0.29626528290453352</v>
      </c>
      <c r="Q171" s="7">
        <f>EXP(-'Yield curve'!Q164*$Q$9/100)</f>
        <v>0.2707498356821556</v>
      </c>
      <c r="R171" s="7">
        <f>EXP(-'Yield curve'!R164*$R$9/100)</f>
        <v>0.2471549033141279</v>
      </c>
      <c r="S171" s="7">
        <f>EXP(-'Yield curve'!S164*$S$9/100)</f>
        <v>0.22536364081351282</v>
      </c>
      <c r="T171" s="7">
        <f>EXP(-'Yield curve'!T164*$T$9/100)</f>
        <v>0.20526365587009218</v>
      </c>
      <c r="U171" s="60">
        <f>EXP(-'Yield curve'!U164*$U$9/100)</f>
        <v>0.18674709698806377</v>
      </c>
      <c r="V171" s="60">
        <f t="shared" si="3"/>
        <v>56.853417830752058</v>
      </c>
      <c r="W171" s="60">
        <f t="shared" si="4"/>
        <v>11.859723125158567</v>
      </c>
      <c r="X171" s="60">
        <f>W171*(Bonds!AO161/100)*(1/(1+(Bonds!U161/100)))</f>
        <v>-9.8475420358360485E-3</v>
      </c>
      <c r="Y171" s="60">
        <f>-W171*Bonds!$AS$8</f>
        <v>-1.8569665099978254</v>
      </c>
      <c r="Z171" s="60">
        <f t="shared" si="5"/>
        <v>-5.8722437102469653</v>
      </c>
    </row>
    <row r="172" spans="1:26">
      <c r="A172" s="193">
        <v>42906</v>
      </c>
      <c r="B172" s="7">
        <f>EXP(-'Yield curve'!B165*$B$9/100)</f>
        <v>0.92283945301880166</v>
      </c>
      <c r="C172" s="7">
        <f>EXP(-'Yield curve'!C165*$C$9/100)</f>
        <v>0.85163265604804106</v>
      </c>
      <c r="D172" s="7">
        <f>EXP(-'Yield curve'!D165*$D$9/100)</f>
        <v>0.78639190810294757</v>
      </c>
      <c r="E172" s="7">
        <f>EXP(-'Yield curve'!E165*$E$9/100)</f>
        <v>0.72658485722890709</v>
      </c>
      <c r="F172" s="7">
        <f>EXP(-'Yield curve'!F165*$F$9/100)</f>
        <v>0.67166202766200978</v>
      </c>
      <c r="G172" s="7">
        <f>EXP(-'Yield curve'!G165*$G$9/100)</f>
        <v>0.62082874998393223</v>
      </c>
      <c r="H172" s="7">
        <f>EXP(-'Yield curve'!H165*$H$9/100)</f>
        <v>0.57401485684058207</v>
      </c>
      <c r="I172" s="7">
        <f>EXP(-'Yield curve'!I165*$I$9/100)</f>
        <v>0.52982951181790816</v>
      </c>
      <c r="J172" s="7">
        <f>EXP(-'Yield curve'!J165*$J$9/100)</f>
        <v>0.48894757687925711</v>
      </c>
      <c r="K172" s="7">
        <f>EXP(-'Yield curve'!K165*$K$9/100)</f>
        <v>0.45112987940304239</v>
      </c>
      <c r="L172" s="7">
        <f>EXP(-'Yield curve'!L165*$L$9/100)</f>
        <v>0.41469166947802183</v>
      </c>
      <c r="M172" s="7">
        <f>EXP(-'Yield curve'!M165*$M$9/100)</f>
        <v>0.38087653937655785</v>
      </c>
      <c r="N172" s="7">
        <f>EXP(-'Yield curve'!N165*$N$9/100)</f>
        <v>0.34952506609806688</v>
      </c>
      <c r="O172" s="7">
        <f>EXP(-'Yield curve'!O165*$O$9/100)</f>
        <v>0.32048493769410985</v>
      </c>
      <c r="P172" s="7">
        <f>EXP(-'Yield curve'!P165*$P$9/100)</f>
        <v>0.29361085818696442</v>
      </c>
      <c r="Q172" s="7">
        <f>EXP(-'Yield curve'!Q165*$Q$9/100)</f>
        <v>0.26790576056335158</v>
      </c>
      <c r="R172" s="7">
        <f>EXP(-'Yield curve'!R165*$R$9/100)</f>
        <v>0.24414816606792908</v>
      </c>
      <c r="S172" s="7">
        <f>EXP(-'Yield curve'!S165*$S$9/100)</f>
        <v>0.22222164372881392</v>
      </c>
      <c r="T172" s="7">
        <f>EXP(-'Yield curve'!T165*$T$9/100)</f>
        <v>0.20201365194065299</v>
      </c>
      <c r="U172" s="60">
        <f>EXP(-'Yield curve'!U165*$U$9/100)</f>
        <v>0.18341572156771241</v>
      </c>
      <c r="V172" s="60">
        <f t="shared" si="3"/>
        <v>56.352594123521683</v>
      </c>
      <c r="W172" s="60">
        <f t="shared" si="4"/>
        <v>11.808635403595595</v>
      </c>
      <c r="X172" s="60">
        <f>W172*(Bonds!AO162/100)*(1/(1+(Bonds!U162/100)))</f>
        <v>0</v>
      </c>
      <c r="Y172" s="60">
        <f>-W172*Bonds!$AS$8</f>
        <v>-1.8489673192061546</v>
      </c>
      <c r="Z172" s="60">
        <f t="shared" si="5"/>
        <v>-5.8469480479070404</v>
      </c>
    </row>
    <row r="173" spans="1:26">
      <c r="A173" s="193">
        <v>42905</v>
      </c>
      <c r="B173" s="7">
        <f>EXP(-'Yield curve'!B166*$B$9/100)</f>
        <v>0.92265490358375657</v>
      </c>
      <c r="C173" s="7">
        <f>EXP(-'Yield curve'!C166*$C$9/100)</f>
        <v>0.85163265604804106</v>
      </c>
      <c r="D173" s="7">
        <f>EXP(-'Yield curve'!D166*$D$9/100)</f>
        <v>0.78662786106655347</v>
      </c>
      <c r="E173" s="7">
        <f>EXP(-'Yield curve'!E166*$E$9/100)</f>
        <v>0.72687554930633824</v>
      </c>
      <c r="F173" s="7">
        <f>EXP(-'Yield curve'!F166*$F$9/100)</f>
        <v>0.67199794264758894</v>
      </c>
      <c r="G173" s="7">
        <f>EXP(-'Yield curve'!G166*$G$9/100)</f>
        <v>0.62101502654901519</v>
      </c>
      <c r="H173" s="7">
        <f>EXP(-'Yield curve'!H166*$H$9/100)</f>
        <v>0.57401485684058207</v>
      </c>
      <c r="I173" s="7">
        <f>EXP(-'Yield curve'!I166*$I$9/100)</f>
        <v>0.52982951181790816</v>
      </c>
      <c r="J173" s="7">
        <f>EXP(-'Yield curve'!J166*$J$9/100)</f>
        <v>0.48894757687925711</v>
      </c>
      <c r="K173" s="7">
        <f>EXP(-'Yield curve'!K166*$K$9/100)</f>
        <v>0.45112987940304239</v>
      </c>
      <c r="L173" s="7">
        <f>EXP(-'Yield curve'!L166*$L$9/100)</f>
        <v>0.41469166947802183</v>
      </c>
      <c r="M173" s="7">
        <f>EXP(-'Yield curve'!M166*$M$9/100)</f>
        <v>0.38087653937655785</v>
      </c>
      <c r="N173" s="7">
        <f>EXP(-'Yield curve'!N166*$N$9/100)</f>
        <v>0.34952506609806688</v>
      </c>
      <c r="O173" s="7">
        <f>EXP(-'Yield curve'!O166*$O$9/100)</f>
        <v>0.32048493769410985</v>
      </c>
      <c r="P173" s="7">
        <f>EXP(-'Yield curve'!P166*$P$9/100)</f>
        <v>0.29361085818696442</v>
      </c>
      <c r="Q173" s="7">
        <f>EXP(-'Yield curve'!Q166*$Q$9/100)</f>
        <v>0.26790576056335158</v>
      </c>
      <c r="R173" s="7">
        <f>EXP(-'Yield curve'!R166*$R$9/100)</f>
        <v>0.24414816606792908</v>
      </c>
      <c r="S173" s="7">
        <f>EXP(-'Yield curve'!S166*$S$9/100)</f>
        <v>0.22222164372881392</v>
      </c>
      <c r="T173" s="7">
        <f>EXP(-'Yield curve'!T166*$T$9/100)</f>
        <v>0.20201365194065299</v>
      </c>
      <c r="U173" s="60">
        <f>EXP(-'Yield curve'!U166*$U$9/100)</f>
        <v>0.18341572156771241</v>
      </c>
      <c r="V173" s="60">
        <f t="shared" si="3"/>
        <v>56.356051272148292</v>
      </c>
      <c r="W173" s="60">
        <f t="shared" si="4"/>
        <v>11.808229219009993</v>
      </c>
      <c r="X173" s="60">
        <f>W173*(Bonds!AO163/100)*(1/(1+(Bonds!U163/100)))</f>
        <v>6.5311002317533689E-3</v>
      </c>
      <c r="Y173" s="60">
        <f>-W173*Bonds!$AS$8</f>
        <v>-1.8489037198148046</v>
      </c>
      <c r="Z173" s="60">
        <f t="shared" si="5"/>
        <v>-5.8467469289725731</v>
      </c>
    </row>
    <row r="174" spans="1:26">
      <c r="A174" s="193">
        <v>42902</v>
      </c>
      <c r="B174" s="7">
        <f>EXP(-'Yield curve'!B167*$B$9/100)</f>
        <v>0.92256264270651889</v>
      </c>
      <c r="C174" s="7">
        <f>EXP(-'Yield curve'!C167*$C$9/100)</f>
        <v>0.85197337725015776</v>
      </c>
      <c r="D174" s="7">
        <f>EXP(-'Yield curve'!D167*$D$9/100)</f>
        <v>0.7873361448213938</v>
      </c>
      <c r="E174" s="7">
        <f>EXP(-'Yield curve'!E167*$E$9/100)</f>
        <v>0.72789388774594621</v>
      </c>
      <c r="F174" s="7">
        <f>EXP(-'Yield curve'!F167*$F$9/100)</f>
        <v>0.67334328342521488</v>
      </c>
      <c r="G174" s="7">
        <f>EXP(-'Yield curve'!G167*$G$9/100)</f>
        <v>0.62269403275908497</v>
      </c>
      <c r="H174" s="7">
        <f>EXP(-'Yield curve'!H167*$H$9/100)</f>
        <v>0.57602742878592827</v>
      </c>
      <c r="I174" s="7">
        <f>EXP(-'Yield curve'!I167*$I$9/100)</f>
        <v>0.53195307415844517</v>
      </c>
      <c r="J174" s="7">
        <f>EXP(-'Yield curve'!J167*$J$9/100)</f>
        <v>0.49115279900368264</v>
      </c>
      <c r="K174" s="7">
        <f>EXP(-'Yield curve'!K167*$K$9/100)</f>
        <v>0.45339117733384926</v>
      </c>
      <c r="L174" s="7">
        <f>EXP(-'Yield curve'!L167*$L$9/100)</f>
        <v>0.4170705028047858</v>
      </c>
      <c r="M174" s="7">
        <f>EXP(-'Yield curve'!M167*$M$9/100)</f>
        <v>0.38335263323146629</v>
      </c>
      <c r="N174" s="7">
        <f>EXP(-'Yield curve'!N167*$N$9/100)</f>
        <v>0.35207889323097197</v>
      </c>
      <c r="O174" s="7">
        <f>EXP(-'Yield curve'!O167*$O$9/100)</f>
        <v>0.32309786953463321</v>
      </c>
      <c r="P174" s="7">
        <f>EXP(-'Yield curve'!P167*$P$9/100)</f>
        <v>0.29626528290453352</v>
      </c>
      <c r="Q174" s="7">
        <f>EXP(-'Yield curve'!Q167*$Q$9/100)</f>
        <v>0.27049004056151099</v>
      </c>
      <c r="R174" s="7">
        <f>EXP(-'Yield curve'!R167*$R$9/100)</f>
        <v>0.24665122124175781</v>
      </c>
      <c r="S174" s="7">
        <f>EXP(-'Yield curve'!S167*$S$9/100)</f>
        <v>0.22463464422946941</v>
      </c>
      <c r="T174" s="7">
        <f>EXP(-'Yield curve'!T167*$T$9/100)</f>
        <v>0.20432978444438699</v>
      </c>
      <c r="U174" s="60">
        <f>EXP(-'Yield curve'!U167*$U$9/100)</f>
        <v>0.18562996914105792</v>
      </c>
      <c r="V174" s="60">
        <f t="shared" si="3"/>
        <v>56.730711671364972</v>
      </c>
      <c r="W174" s="60">
        <f t="shared" si="4"/>
        <v>11.842026276779743</v>
      </c>
      <c r="X174" s="60">
        <f>W174*(Bonds!AO164/100)*(1/(1+(Bonds!U164/100)))</f>
        <v>6.5534179727613938E-3</v>
      </c>
      <c r="Y174" s="60">
        <f>-W174*Bonds!$AS$8</f>
        <v>-1.8541955806578079</v>
      </c>
      <c r="Z174" s="60">
        <f t="shared" si="5"/>
        <v>-5.8634812622971229</v>
      </c>
    </row>
    <row r="175" spans="1:26">
      <c r="A175" s="193">
        <v>42901</v>
      </c>
      <c r="B175" s="7">
        <f>EXP(-'Yield curve'!B168*$B$9/100)</f>
        <v>0.92274717368754322</v>
      </c>
      <c r="C175" s="7">
        <f>EXP(-'Yield curve'!C168*$C$9/100)</f>
        <v>0.85282577675612758</v>
      </c>
      <c r="D175" s="7">
        <f>EXP(-'Yield curve'!D168*$D$9/100)</f>
        <v>0.7892280209121737</v>
      </c>
      <c r="E175" s="7">
        <f>EXP(-'Yield curve'!E168*$E$9/100)</f>
        <v>0.73051902815942493</v>
      </c>
      <c r="F175" s="7">
        <f>EXP(-'Yield curve'!F168*$F$9/100)</f>
        <v>0.67671843067892135</v>
      </c>
      <c r="G175" s="7">
        <f>EXP(-'Yield curve'!G168*$G$9/100)</f>
        <v>0.62644142789888013</v>
      </c>
      <c r="H175" s="7">
        <f>EXP(-'Yield curve'!H168*$H$9/100)</f>
        <v>0.5800737664467106</v>
      </c>
      <c r="I175" s="7">
        <f>EXP(-'Yield curve'!I168*$I$9/100)</f>
        <v>0.53608279226066147</v>
      </c>
      <c r="J175" s="7">
        <f>EXP(-'Yield curve'!J168*$J$9/100)</f>
        <v>0.4952958590061598</v>
      </c>
      <c r="K175" s="7">
        <f>EXP(-'Yield curve'!K168*$K$9/100)</f>
        <v>0.45749011548373314</v>
      </c>
      <c r="L175" s="7">
        <f>EXP(-'Yield curve'!L168*$L$9/100)</f>
        <v>0.42094209345394717</v>
      </c>
      <c r="M175" s="7">
        <f>EXP(-'Yield curve'!M168*$M$9/100)</f>
        <v>0.38695765907994939</v>
      </c>
      <c r="N175" s="7">
        <f>EXP(-'Yield curve'!N168*$N$9/100)</f>
        <v>0.35538982264889146</v>
      </c>
      <c r="O175" s="7">
        <f>EXP(-'Yield curve'!O168*$O$9/100)</f>
        <v>0.32609712908917365</v>
      </c>
      <c r="P175" s="7">
        <f>EXP(-'Yield curve'!P168*$P$9/100)</f>
        <v>0.29894370527200126</v>
      </c>
      <c r="Q175" s="7">
        <f>EXP(-'Yield curve'!Q168*$Q$9/100)</f>
        <v>0.27309924911325895</v>
      </c>
      <c r="R175" s="7">
        <f>EXP(-'Yield curve'!R168*$R$9/100)</f>
        <v>0.24917993823113124</v>
      </c>
      <c r="S175" s="7">
        <f>EXP(-'Yield curve'!S168*$S$9/100)</f>
        <v>0.22707384636970612</v>
      </c>
      <c r="T175" s="7">
        <f>EXP(-'Yield curve'!T168*$T$9/100)</f>
        <v>0.20667247193449609</v>
      </c>
      <c r="U175" s="60">
        <f>EXP(-'Yield curve'!U168*$U$9/100)</f>
        <v>0.18787094775072993</v>
      </c>
      <c r="V175" s="60">
        <f t="shared" si="3"/>
        <v>57.185691792007482</v>
      </c>
      <c r="W175" s="60">
        <f t="shared" si="4"/>
        <v>11.86997802281952</v>
      </c>
      <c r="X175" s="60">
        <f>W175*(Bonds!AO165/100)*(1/(1+(Bonds!U165/100)))</f>
        <v>1.204962700729181E-2</v>
      </c>
      <c r="Y175" s="60">
        <f>-W175*Bonds!$AS$8</f>
        <v>-1.8585721968523059</v>
      </c>
      <c r="Z175" s="60">
        <f t="shared" si="5"/>
        <v>-5.8773213379161149</v>
      </c>
    </row>
    <row r="176" spans="1:26">
      <c r="A176" s="193">
        <v>42900</v>
      </c>
      <c r="B176" s="7">
        <f>EXP(-'Yield curve'!B169*$B$9/100)</f>
        <v>0.92348566678434574</v>
      </c>
      <c r="C176" s="7">
        <f>EXP(-'Yield curve'!C169*$C$9/100)</f>
        <v>0.85436224556136675</v>
      </c>
      <c r="D176" s="7">
        <f>EXP(-'Yield curve'!D169*$D$9/100)</f>
        <v>0.79136181589558385</v>
      </c>
      <c r="E176" s="7">
        <f>EXP(-'Yield curve'!E169*$E$9/100)</f>
        <v>0.73344695622428924</v>
      </c>
      <c r="F176" s="7">
        <f>EXP(-'Yield curve'!F169*$F$9/100)</f>
        <v>0.68045063620458768</v>
      </c>
      <c r="G176" s="7">
        <f>EXP(-'Yield curve'!G169*$G$9/100)</f>
        <v>0.63058961528347257</v>
      </c>
      <c r="H176" s="7">
        <f>EXP(-'Yield curve'!H169*$H$9/100)</f>
        <v>0.58455757495738769</v>
      </c>
      <c r="I176" s="7">
        <f>EXP(-'Yield curve'!I169*$I$9/100)</f>
        <v>0.54082113898002915</v>
      </c>
      <c r="J176" s="7">
        <f>EXP(-'Yield curve'!J169*$J$9/100)</f>
        <v>0.50022364028003874</v>
      </c>
      <c r="K176" s="7">
        <f>EXP(-'Yield curve'!K169*$K$9/100)</f>
        <v>0.46255028667230147</v>
      </c>
      <c r="L176" s="7">
        <f>EXP(-'Yield curve'!L169*$L$9/100)</f>
        <v>0.4261601774417223</v>
      </c>
      <c r="M176" s="7">
        <f>EXP(-'Yield curve'!M169*$M$9/100)</f>
        <v>0.39228761362379522</v>
      </c>
      <c r="N176" s="7">
        <f>EXP(-'Yield curve'!N169*$N$9/100)</f>
        <v>0.36078971402497878</v>
      </c>
      <c r="O176" s="7">
        <f>EXP(-'Yield curve'!O169*$O$9/100)</f>
        <v>0.3315289973597586</v>
      </c>
      <c r="P176" s="7">
        <f>EXP(-'Yield curve'!P169*$P$9/100)</f>
        <v>0.30437341273273422</v>
      </c>
      <c r="Q176" s="7">
        <f>EXP(-'Yield curve'!Q169*$Q$9/100)</f>
        <v>0.27830434442222535</v>
      </c>
      <c r="R176" s="7">
        <f>EXP(-'Yield curve'!R169*$R$9/100)</f>
        <v>0.25414253701750217</v>
      </c>
      <c r="S176" s="7">
        <f>EXP(-'Yield curve'!S169*$S$9/100)</f>
        <v>0.2317815374194292</v>
      </c>
      <c r="T176" s="7">
        <f>EXP(-'Yield curve'!T169*$T$9/100)</f>
        <v>0.21111759045623624</v>
      </c>
      <c r="U176" s="60">
        <f>EXP(-'Yield curve'!U169*$U$9/100)</f>
        <v>0.19204990862075413</v>
      </c>
      <c r="V176" s="60">
        <f t="shared" si="3"/>
        <v>57.942532501925584</v>
      </c>
      <c r="W176" s="60">
        <f t="shared" si="4"/>
        <v>11.92815628692227</v>
      </c>
      <c r="X176" s="60">
        <f>W176*(Bonds!AO166/100)*(1/(1+(Bonds!U166/100)))</f>
        <v>4.4076328081005135E-3</v>
      </c>
      <c r="Y176" s="60">
        <f>-W176*Bonds!$AS$8</f>
        <v>-1.8676816074944005</v>
      </c>
      <c r="Z176" s="60">
        <f t="shared" si="5"/>
        <v>-5.9061278236869104</v>
      </c>
    </row>
    <row r="177" spans="1:26">
      <c r="A177" s="193">
        <v>42899</v>
      </c>
      <c r="B177" s="7">
        <f>EXP(-'Yield curve'!B170*$B$9/100)</f>
        <v>0.92311634638663576</v>
      </c>
      <c r="C177" s="7">
        <f>EXP(-'Yield curve'!C170*$C$9/100)</f>
        <v>0.85367902908794524</v>
      </c>
      <c r="D177" s="7">
        <f>EXP(-'Yield curve'!D170*$D$9/100)</f>
        <v>0.79088714122268866</v>
      </c>
      <c r="E177" s="7">
        <f>EXP(-'Yield curve'!E170*$E$9/100)</f>
        <v>0.73315363610973339</v>
      </c>
      <c r="F177" s="7">
        <f>EXP(-'Yield curve'!F170*$F$9/100)</f>
        <v>0.68045063620458768</v>
      </c>
      <c r="G177" s="7">
        <f>EXP(-'Yield curve'!G170*$G$9/100)</f>
        <v>0.63115740140265586</v>
      </c>
      <c r="H177" s="7">
        <f>EXP(-'Yield curve'!H170*$H$9/100)</f>
        <v>0.58578643571698952</v>
      </c>
      <c r="I177" s="7">
        <f>EXP(-'Yield curve'!I170*$I$9/100)</f>
        <v>0.54240987666378981</v>
      </c>
      <c r="J177" s="7">
        <f>EXP(-'Yield curve'!J170*$J$9/100)</f>
        <v>0.50217832162820175</v>
      </c>
      <c r="K177" s="7">
        <f>EXP(-'Yield curve'!K170*$K$9/100)</f>
        <v>0.46486882963276832</v>
      </c>
      <c r="L177" s="7">
        <f>EXP(-'Yield curve'!L170*$L$9/100)</f>
        <v>0.42851051592366851</v>
      </c>
      <c r="M177" s="7">
        <f>EXP(-'Yield curve'!M170*$M$9/100)</f>
        <v>0.39464841462614625</v>
      </c>
      <c r="N177" s="7">
        <f>EXP(-'Yield curve'!N170*$N$9/100)</f>
        <v>0.36314248538936544</v>
      </c>
      <c r="O177" s="7">
        <f>EXP(-'Yield curve'!O170*$O$9/100)</f>
        <v>0.33385784178733308</v>
      </c>
      <c r="P177" s="7">
        <f>EXP(-'Yield curve'!P170*$P$9/100)</f>
        <v>0.30666479527190599</v>
      </c>
      <c r="Q177" s="7">
        <f>EXP(-'Yield curve'!Q170*$Q$9/100)</f>
        <v>0.2804499503681484</v>
      </c>
      <c r="R177" s="7">
        <f>EXP(-'Yield curve'!R170*$R$9/100)</f>
        <v>0.2561377226653398</v>
      </c>
      <c r="S177" s="7">
        <f>EXP(-'Yield curve'!S170*$S$9/100)</f>
        <v>0.23362453583580861</v>
      </c>
      <c r="T177" s="7">
        <f>EXP(-'Yield curve'!T170*$T$9/100)</f>
        <v>0.21280904877069942</v>
      </c>
      <c r="U177" s="60">
        <f>EXP(-'Yield curve'!U170*$U$9/100)</f>
        <v>0.1935924699078839</v>
      </c>
      <c r="V177" s="60">
        <f t="shared" si="3"/>
        <v>58.203748729197571</v>
      </c>
      <c r="W177" s="60">
        <f t="shared" si="4"/>
        <v>11.953559563010838</v>
      </c>
      <c r="X177" s="60">
        <f>W177*(Bonds!AO167/100)*(1/(1+(Bonds!U167/100)))</f>
        <v>-2.2093262291859499E-3</v>
      </c>
      <c r="Y177" s="60">
        <f>-W177*Bonds!$AS$8</f>
        <v>-1.8716591904820361</v>
      </c>
      <c r="Z177" s="60">
        <f t="shared" si="5"/>
        <v>-5.9187060455101763</v>
      </c>
    </row>
    <row r="178" spans="1:26">
      <c r="A178" s="193">
        <v>42895</v>
      </c>
      <c r="B178" s="7">
        <f>EXP(-'Yield curve'!B171*$B$9/100)</f>
        <v>0.92283945301880166</v>
      </c>
      <c r="C178" s="7">
        <f>EXP(-'Yield curve'!C171*$C$9/100)</f>
        <v>0.85350831035457009</v>
      </c>
      <c r="D178" s="7">
        <f>EXP(-'Yield curve'!D171*$D$9/100)</f>
        <v>0.79064991066668444</v>
      </c>
      <c r="E178" s="7">
        <f>EXP(-'Yield curve'!E171*$E$9/100)</f>
        <v>0.73300702004460661</v>
      </c>
      <c r="F178" s="7">
        <f>EXP(-'Yield curve'!F171*$F$9/100)</f>
        <v>0.68045063620458768</v>
      </c>
      <c r="G178" s="7">
        <f>EXP(-'Yield curve'!G171*$G$9/100)</f>
        <v>0.63096808258147807</v>
      </c>
      <c r="H178" s="7">
        <f>EXP(-'Yield curve'!H171*$H$9/100)</f>
        <v>0.58537652869618273</v>
      </c>
      <c r="I178" s="7">
        <f>EXP(-'Yield curve'!I171*$I$9/100)</f>
        <v>0.54197612228734293</v>
      </c>
      <c r="J178" s="7">
        <f>EXP(-'Yield curve'!J171*$J$9/100)</f>
        <v>0.50172656445995578</v>
      </c>
      <c r="K178" s="7">
        <f>EXP(-'Yield curve'!K171*$K$9/100)</f>
        <v>0.46440419316009157</v>
      </c>
      <c r="L178" s="7">
        <f>EXP(-'Yield curve'!L171*$L$9/100)</f>
        <v>0.42794525519680476</v>
      </c>
      <c r="M178" s="7">
        <f>EXP(-'Yield curve'!M171*$M$9/100)</f>
        <v>0.39398596190566842</v>
      </c>
      <c r="N178" s="7">
        <f>EXP(-'Yield curve'!N171*$N$9/100)</f>
        <v>0.36238793402521513</v>
      </c>
      <c r="O178" s="7">
        <f>EXP(-'Yield curve'!O171*$O$9/100)</f>
        <v>0.333017579201554</v>
      </c>
      <c r="P178" s="7">
        <f>EXP(-'Yield curve'!P171*$P$9/100)</f>
        <v>0.30574617949871175</v>
      </c>
      <c r="Q178" s="7">
        <f>EXP(-'Yield curve'!Q171*$Q$9/100)</f>
        <v>0.27955394490031005</v>
      </c>
      <c r="R178" s="7">
        <f>EXP(-'Yield curve'!R171*$R$9/100)</f>
        <v>0.25526833320786702</v>
      </c>
      <c r="S178" s="7">
        <f>EXP(-'Yield curve'!S171*$S$9/100)</f>
        <v>0.23278499957876139</v>
      </c>
      <c r="T178" s="7">
        <f>EXP(-'Yield curve'!T171*$T$9/100)</f>
        <v>0.21200190892234069</v>
      </c>
      <c r="U178" s="60">
        <f>EXP(-'Yield curve'!U171*$U$9/100)</f>
        <v>0.19281964670508861</v>
      </c>
      <c r="V178" s="60">
        <f t="shared" si="3"/>
        <v>58.083638928975361</v>
      </c>
      <c r="W178" s="60">
        <f t="shared" si="4"/>
        <v>11.941844076991257</v>
      </c>
      <c r="X178" s="60">
        <f>W178*(Bonds!AO168/100)*(1/(1+(Bonds!U168/100)))</f>
        <v>-4.4135060803810414E-3</v>
      </c>
      <c r="Y178" s="60">
        <f>-W178*Bonds!$AS$8</f>
        <v>-1.8698248082661006</v>
      </c>
      <c r="Z178" s="60">
        <f t="shared" si="5"/>
        <v>-5.9129052196085139</v>
      </c>
    </row>
    <row r="179" spans="1:26">
      <c r="A179" s="193">
        <v>42894</v>
      </c>
      <c r="B179" s="7">
        <f>EXP(-'Yield curve'!B172*$B$9/100)</f>
        <v>0.92293174157845459</v>
      </c>
      <c r="C179" s="7">
        <f>EXP(-'Yield curve'!C172*$C$9/100)</f>
        <v>0.85316697530198993</v>
      </c>
      <c r="D179" s="7">
        <f>EXP(-'Yield curve'!D172*$D$9/100)</f>
        <v>0.78993864586425588</v>
      </c>
      <c r="E179" s="7">
        <f>EXP(-'Yield curve'!E172*$E$9/100)</f>
        <v>0.73227437940593476</v>
      </c>
      <c r="F179" s="7">
        <f>EXP(-'Yield curve'!F172*$F$9/100)</f>
        <v>0.67977052568032104</v>
      </c>
      <c r="G179" s="7">
        <f>EXP(-'Yield curve'!G172*$G$9/100)</f>
        <v>0.63040046677258277</v>
      </c>
      <c r="H179" s="7">
        <f>EXP(-'Yield curve'!H172*$H$9/100)</f>
        <v>0.58496690850988675</v>
      </c>
      <c r="I179" s="7">
        <f>EXP(-'Yield curve'!I172*$I$9/100)</f>
        <v>0.54154271477563287</v>
      </c>
      <c r="J179" s="7">
        <f>EXP(-'Yield curve'!J172*$J$9/100)</f>
        <v>0.5012752136902543</v>
      </c>
      <c r="K179" s="7">
        <f>EXP(-'Yield curve'!K172*$K$9/100)</f>
        <v>0.46394002109164673</v>
      </c>
      <c r="L179" s="7">
        <f>EXP(-'Yield curve'!L172*$L$9/100)</f>
        <v>0.42728672670089074</v>
      </c>
      <c r="M179" s="7">
        <f>EXP(-'Yield curve'!M172*$M$9/100)</f>
        <v>0.39313587065701622</v>
      </c>
      <c r="N179" s="7">
        <f>EXP(-'Yield curve'!N172*$N$9/100)</f>
        <v>0.36135298521615544</v>
      </c>
      <c r="O179" s="7">
        <f>EXP(-'Yield curve'!O172*$O$9/100)</f>
        <v>0.33180759871372772</v>
      </c>
      <c r="P179" s="7">
        <f>EXP(-'Yield curve'!P172*$P$9/100)</f>
        <v>0.30437341273273422</v>
      </c>
      <c r="Q179" s="7">
        <f>EXP(-'Yield curve'!Q172*$Q$9/100)</f>
        <v>0.27812628662636751</v>
      </c>
      <c r="R179" s="7">
        <f>EXP(-'Yield curve'!R172*$R$9/100)</f>
        <v>0.25379713809166538</v>
      </c>
      <c r="S179" s="7">
        <f>EXP(-'Yield curve'!S172*$S$9/100)</f>
        <v>0.23128142960947984</v>
      </c>
      <c r="T179" s="7">
        <f>EXP(-'Yield curve'!T172*$T$9/100)</f>
        <v>0.21047676752562286</v>
      </c>
      <c r="U179" s="60">
        <f>EXP(-'Yield curve'!U172*$U$9/100)</f>
        <v>0.19128324333905466</v>
      </c>
      <c r="V179" s="60">
        <f t="shared" si="3"/>
        <v>57.860840541440155</v>
      </c>
      <c r="W179" s="60">
        <f t="shared" si="4"/>
        <v>11.918781945318843</v>
      </c>
      <c r="X179" s="60">
        <f>W179*(Bonds!AO169/100)*(1/(1+(Bonds!U169/100)))</f>
        <v>-2.201677647606648E-3</v>
      </c>
      <c r="Y179" s="60">
        <f>-W179*Bonds!$AS$8</f>
        <v>-1.8662137959589089</v>
      </c>
      <c r="Z179" s="60">
        <f t="shared" si="5"/>
        <v>-5.9014861960588885</v>
      </c>
    </row>
    <row r="180" spans="1:26">
      <c r="A180" s="193">
        <v>42893</v>
      </c>
      <c r="B180" s="7">
        <f>EXP(-'Yield curve'!B173*$B$9/100)</f>
        <v>0.92247039105490769</v>
      </c>
      <c r="C180" s="7">
        <f>EXP(-'Yield curve'!C173*$C$9/100)</f>
        <v>0.85282577675612758</v>
      </c>
      <c r="D180" s="7">
        <f>EXP(-'Yield curve'!D173*$D$9/100)</f>
        <v>0.78993864586425588</v>
      </c>
      <c r="E180" s="7">
        <f>EXP(-'Yield curve'!E173*$E$9/100)</f>
        <v>0.73227437940593476</v>
      </c>
      <c r="F180" s="7">
        <f>EXP(-'Yield curve'!F173*$F$9/100)</f>
        <v>0.67977052568032104</v>
      </c>
      <c r="G180" s="7">
        <f>EXP(-'Yield curve'!G173*$G$9/100)</f>
        <v>0.63040046677258277</v>
      </c>
      <c r="H180" s="7">
        <f>EXP(-'Yield curve'!H173*$H$9/100)</f>
        <v>0.58496690850988675</v>
      </c>
      <c r="I180" s="7">
        <f>EXP(-'Yield curve'!I173*$I$9/100)</f>
        <v>0.54139832263816667</v>
      </c>
      <c r="J180" s="7">
        <f>EXP(-'Yield curve'!J173*$J$9/100)</f>
        <v>0.50097453877353537</v>
      </c>
      <c r="K180" s="7">
        <f>EXP(-'Yield curve'!K173*$K$9/100)</f>
        <v>0.46347631296326158</v>
      </c>
      <c r="L180" s="7">
        <f>EXP(-'Yield curve'!L173*$L$9/100)</f>
        <v>0.42681696971522903</v>
      </c>
      <c r="M180" s="7">
        <f>EXP(-'Yield curve'!M173*$M$9/100)</f>
        <v>0.39266439055686542</v>
      </c>
      <c r="N180" s="7">
        <f>EXP(-'Yield curve'!N173*$N$9/100)</f>
        <v>0.36088353154637448</v>
      </c>
      <c r="O180" s="7">
        <f>EXP(-'Yield curve'!O173*$O$9/100)</f>
        <v>0.3313433930952816</v>
      </c>
      <c r="P180" s="7">
        <f>EXP(-'Yield curve'!P173*$P$9/100)</f>
        <v>0.30391719486257851</v>
      </c>
      <c r="Q180" s="7">
        <f>EXP(-'Yield curve'!Q173*$Q$9/100)</f>
        <v>0.27759279647048268</v>
      </c>
      <c r="R180" s="7">
        <f>EXP(-'Yield curve'!R173*$R$9/100)</f>
        <v>0.25319381913734945</v>
      </c>
      <c r="S180" s="7">
        <f>EXP(-'Yield curve'!S173*$S$9/100)</f>
        <v>0.23061629734240849</v>
      </c>
      <c r="T180" s="7">
        <f>EXP(-'Yield curve'!T173*$T$9/100)</f>
        <v>0.20975816648887835</v>
      </c>
      <c r="U180" s="60">
        <f>EXP(-'Yield curve'!U173*$U$9/100)</f>
        <v>0.19051963859332924</v>
      </c>
      <c r="V180" s="60">
        <f t="shared" si="3"/>
        <v>57.755173724243946</v>
      </c>
      <c r="W180" s="60">
        <f t="shared" si="4"/>
        <v>11.907247064080176</v>
      </c>
      <c r="X180" s="60">
        <f>W180*(Bonds!AO170/100)*(1/(1+(Bonds!U170/100)))</f>
        <v>-1.0995703263534987E-3</v>
      </c>
      <c r="Y180" s="60">
        <f>-W180*Bonds!$AS$8</f>
        <v>-1.8644076923989052</v>
      </c>
      <c r="Z180" s="60">
        <f t="shared" si="5"/>
        <v>-5.8957747951191379</v>
      </c>
    </row>
    <row r="181" spans="1:26">
      <c r="A181" s="193">
        <v>42892</v>
      </c>
      <c r="B181" s="7">
        <f>EXP(-'Yield curve'!B174*$B$9/100)</f>
        <v>0.92173270985388722</v>
      </c>
      <c r="C181" s="7">
        <f>EXP(-'Yield curve'!C174*$C$9/100)</f>
        <v>0.85197337725015776</v>
      </c>
      <c r="D181" s="7">
        <f>EXP(-'Yield curve'!D174*$D$9/100)</f>
        <v>0.78899128801760965</v>
      </c>
      <c r="E181" s="7">
        <f>EXP(-'Yield curve'!E174*$E$9/100)</f>
        <v>0.73139617717736904</v>
      </c>
      <c r="F181" s="7">
        <f>EXP(-'Yield curve'!F174*$F$9/100)</f>
        <v>0.67909109492663677</v>
      </c>
      <c r="G181" s="7">
        <f>EXP(-'Yield curve'!G174*$G$9/100)</f>
        <v>0.63002233994191226</v>
      </c>
      <c r="H181" s="7">
        <f>EXP(-'Yield curve'!H174*$H$9/100)</f>
        <v>0.58496690850988675</v>
      </c>
      <c r="I181" s="7">
        <f>EXP(-'Yield curve'!I174*$I$9/100)</f>
        <v>0.54139832263816667</v>
      </c>
      <c r="J181" s="7">
        <f>EXP(-'Yield curve'!J174*$J$9/100)</f>
        <v>0.50097453877353537</v>
      </c>
      <c r="K181" s="7">
        <f>EXP(-'Yield curve'!K174*$K$9/100)</f>
        <v>0.46347631296326158</v>
      </c>
      <c r="L181" s="7">
        <f>EXP(-'Yield curve'!L174*$L$9/100)</f>
        <v>0.42681696971522903</v>
      </c>
      <c r="M181" s="7">
        <f>EXP(-'Yield curve'!M174*$M$9/100)</f>
        <v>0.39266439055686542</v>
      </c>
      <c r="N181" s="7">
        <f>EXP(-'Yield curve'!N174*$N$9/100)</f>
        <v>0.36088353154637448</v>
      </c>
      <c r="O181" s="7">
        <f>EXP(-'Yield curve'!O174*$O$9/100)</f>
        <v>0.3313433930952816</v>
      </c>
      <c r="P181" s="7">
        <f>EXP(-'Yield curve'!P174*$P$9/100)</f>
        <v>0.30391719486257851</v>
      </c>
      <c r="Q181" s="7">
        <f>EXP(-'Yield curve'!Q174*$Q$9/100)</f>
        <v>0.27750398098684737</v>
      </c>
      <c r="R181" s="7">
        <f>EXP(-'Yield curve'!R174*$R$9/100)</f>
        <v>0.25302170586548062</v>
      </c>
      <c r="S181" s="7">
        <f>EXP(-'Yield curve'!S174*$S$9/100)</f>
        <v>0.23036736618829795</v>
      </c>
      <c r="T181" s="7">
        <f>EXP(-'Yield curve'!T174*$T$9/100)</f>
        <v>0.20943957626572401</v>
      </c>
      <c r="U181" s="60">
        <f>EXP(-'Yield curve'!U174*$U$9/100)</f>
        <v>0.19013898010152055</v>
      </c>
      <c r="V181" s="60">
        <f t="shared" si="3"/>
        <v>57.694378647098539</v>
      </c>
      <c r="W181" s="60">
        <f t="shared" si="4"/>
        <v>11.904036273590192</v>
      </c>
      <c r="X181" s="60">
        <f>W181*(Bonds!AO171/100)*(1/(1+(Bonds!U171/100)))</f>
        <v>2.1983446488626035E-3</v>
      </c>
      <c r="Y181" s="60">
        <f>-W181*Bonds!$AS$8</f>
        <v>-1.8639049546580999</v>
      </c>
      <c r="Z181" s="60">
        <f t="shared" si="5"/>
        <v>-5.8941849987924657</v>
      </c>
    </row>
    <row r="182" spans="1:26">
      <c r="A182" s="193">
        <v>42891</v>
      </c>
      <c r="B182" s="7">
        <f>EXP(-'Yield curve'!B175*$B$9/100)</f>
        <v>0.92099561856183243</v>
      </c>
      <c r="C182" s="7">
        <f>EXP(-'Yield curve'!C175*$C$9/100)</f>
        <v>0.8512920711071511</v>
      </c>
      <c r="D182" s="7">
        <f>EXP(-'Yield curve'!D175*$D$9/100)</f>
        <v>0.78828151530402468</v>
      </c>
      <c r="E182" s="7">
        <f>EXP(-'Yield curve'!E175*$E$9/100)</f>
        <v>0.73066514657641146</v>
      </c>
      <c r="F182" s="7">
        <f>EXP(-'Yield curve'!F175*$F$9/100)</f>
        <v>0.67841234326410416</v>
      </c>
      <c r="G182" s="7">
        <f>EXP(-'Yield curve'!G175*$G$9/100)</f>
        <v>0.62926676656867475</v>
      </c>
      <c r="H182" s="7">
        <f>EXP(-'Yield curve'!H175*$H$9/100)</f>
        <v>0.584148527838112</v>
      </c>
      <c r="I182" s="7">
        <f>EXP(-'Yield curve'!I175*$I$9/100)</f>
        <v>0.54082113898002915</v>
      </c>
      <c r="J182" s="7">
        <f>EXP(-'Yield curve'!J175*$J$9/100)</f>
        <v>0.50067404420765593</v>
      </c>
      <c r="K182" s="7">
        <f>EXP(-'Yield curve'!K175*$K$9/100)</f>
        <v>0.46347631296326158</v>
      </c>
      <c r="L182" s="7">
        <f>EXP(-'Yield curve'!L175*$L$9/100)</f>
        <v>0.42681696971522903</v>
      </c>
      <c r="M182" s="7">
        <f>EXP(-'Yield curve'!M175*$M$9/100)</f>
        <v>0.39266439055686542</v>
      </c>
      <c r="N182" s="7">
        <f>EXP(-'Yield curve'!N175*$N$9/100)</f>
        <v>0.36088353154637448</v>
      </c>
      <c r="O182" s="7">
        <f>EXP(-'Yield curve'!O175*$O$9/100)</f>
        <v>0.3313433930952816</v>
      </c>
      <c r="P182" s="7">
        <f>EXP(-'Yield curve'!P175*$P$9/100)</f>
        <v>0.30391719486257851</v>
      </c>
      <c r="Q182" s="7">
        <f>EXP(-'Yield curve'!Q175*$Q$9/100)</f>
        <v>0.27768164037962051</v>
      </c>
      <c r="R182" s="7">
        <f>EXP(-'Yield curve'!R175*$R$9/100)</f>
        <v>0.25336604948604485</v>
      </c>
      <c r="S182" s="7">
        <f>EXP(-'Yield curve'!S175*$S$9/100)</f>
        <v>0.23086549748739432</v>
      </c>
      <c r="T182" s="7">
        <f>EXP(-'Yield curve'!T175*$T$9/100)</f>
        <v>0.21007724133739378</v>
      </c>
      <c r="U182" s="60">
        <f>EXP(-'Yield curve'!U175*$U$9/100)</f>
        <v>0.19090105916394634</v>
      </c>
      <c r="V182" s="60">
        <f t="shared" si="3"/>
        <v>57.756307728402575</v>
      </c>
      <c r="W182" s="60">
        <f t="shared" si="4"/>
        <v>11.918831337689639</v>
      </c>
      <c r="X182" s="60">
        <f>W182*(Bonds!AO172/100)*(1/(1+(Bonds!U172/100)))</f>
        <v>9.90667547462196E-3</v>
      </c>
      <c r="Y182" s="60">
        <f>-W182*Bonds!$AS$8</f>
        <v>-1.866221529695814</v>
      </c>
      <c r="Z182" s="60">
        <f t="shared" si="5"/>
        <v>-5.9015106522823331</v>
      </c>
    </row>
    <row r="183" spans="1:26">
      <c r="A183" s="193">
        <v>42888</v>
      </c>
      <c r="B183" s="7">
        <f>EXP(-'Yield curve'!B176*$B$9/100)</f>
        <v>0.92062729398423426</v>
      </c>
      <c r="C183" s="7">
        <f>EXP(-'Yield curve'!C176*$C$9/100)</f>
        <v>0.85078144906641773</v>
      </c>
      <c r="D183" s="7">
        <f>EXP(-'Yield curve'!D176*$D$9/100)</f>
        <v>0.78828151530402468</v>
      </c>
      <c r="E183" s="7">
        <f>EXP(-'Yield curve'!E176*$E$9/100)</f>
        <v>0.73110367721039149</v>
      </c>
      <c r="F183" s="7">
        <f>EXP(-'Yield curve'!F176*$F$9/100)</f>
        <v>0.67943072537463645</v>
      </c>
      <c r="G183" s="7">
        <f>EXP(-'Yield curve'!G176*$G$9/100)</f>
        <v>0.63077882054742829</v>
      </c>
      <c r="H183" s="7">
        <f>EXP(-'Yield curve'!H176*$H$9/100)</f>
        <v>0.58619662977316145</v>
      </c>
      <c r="I183" s="7">
        <f>EXP(-'Yield curve'!I176*$I$9/100)</f>
        <v>0.54313357218914438</v>
      </c>
      <c r="J183" s="7">
        <f>EXP(-'Yield curve'!J176*$J$9/100)</f>
        <v>0.50323400418233954</v>
      </c>
      <c r="K183" s="7">
        <f>EXP(-'Yield curve'!K176*$K$9/100)</f>
        <v>0.46626553012487953</v>
      </c>
      <c r="L183" s="7">
        <f>EXP(-'Yield curve'!L176*$L$9/100)</f>
        <v>0.4299269364346584</v>
      </c>
      <c r="M183" s="7">
        <f>EXP(-'Yield curve'!M176*$M$9/100)</f>
        <v>0.39607170931207714</v>
      </c>
      <c r="N183" s="7">
        <f>EXP(-'Yield curve'!N176*$N$9/100)</f>
        <v>0.3645615063746967</v>
      </c>
      <c r="O183" s="7">
        <f>EXP(-'Yield curve'!O176*$O$9/100)</f>
        <v>0.33526299347581334</v>
      </c>
      <c r="P183" s="7">
        <f>EXP(-'Yield curve'!P176*$P$9/100)</f>
        <v>0.30804789649439762</v>
      </c>
      <c r="Q183" s="7">
        <f>EXP(-'Yield curve'!Q176*$Q$9/100)</f>
        <v>0.28170918472464562</v>
      </c>
      <c r="R183" s="7">
        <f>EXP(-'Yield curve'!R176*$R$9/100)</f>
        <v>0.25727235709438673</v>
      </c>
      <c r="S183" s="7">
        <f>EXP(-'Yield curve'!S176*$S$9/100)</f>
        <v>0.23463597697047744</v>
      </c>
      <c r="T183" s="7">
        <f>EXP(-'Yield curve'!T176*$T$9/100)</f>
        <v>0.21370045233008717</v>
      </c>
      <c r="U183" s="60">
        <f>EXP(-'Yield curve'!U176*$U$9/100)</f>
        <v>0.1943683905943277</v>
      </c>
      <c r="V183" s="60">
        <f t="shared" si="3"/>
        <v>58.298401545681671</v>
      </c>
      <c r="W183" s="60">
        <f t="shared" si="4"/>
        <v>11.973263812495309</v>
      </c>
      <c r="X183" s="60">
        <f>W183*(Bonds!AO173/100)*(1/(1+(Bonds!U173/100)))</f>
        <v>0</v>
      </c>
      <c r="Y183" s="60">
        <f>-W183*Bonds!$AS$8</f>
        <v>-1.87474443378925</v>
      </c>
      <c r="Z183" s="60">
        <f t="shared" si="5"/>
        <v>-5.9284624414967633</v>
      </c>
    </row>
    <row r="184" spans="1:26">
      <c r="A184" s="193">
        <v>42887</v>
      </c>
      <c r="B184" s="7">
        <f>EXP(-'Yield curve'!B177*$B$9/100)</f>
        <v>0.92044318693675586</v>
      </c>
      <c r="C184" s="7">
        <f>EXP(-'Yield curve'!C177*$C$9/100)</f>
        <v>0.85061130979109911</v>
      </c>
      <c r="D184" s="7">
        <f>EXP(-'Yield curve'!D177*$D$9/100)</f>
        <v>0.78828151530402468</v>
      </c>
      <c r="E184" s="7">
        <f>EXP(-'Yield curve'!E177*$E$9/100)</f>
        <v>0.73139617717736904</v>
      </c>
      <c r="F184" s="7">
        <f>EXP(-'Yield curve'!F177*$F$9/100)</f>
        <v>0.68011049592864059</v>
      </c>
      <c r="G184" s="7">
        <f>EXP(-'Yield curve'!G177*$G$9/100)</f>
        <v>0.63153620947455469</v>
      </c>
      <c r="H184" s="7">
        <f>EXP(-'Yield curve'!H177*$H$9/100)</f>
        <v>0.58701787979572218</v>
      </c>
      <c r="I184" s="7">
        <f>EXP(-'Yield curve'!I177*$I$9/100)</f>
        <v>0.54400328148654697</v>
      </c>
      <c r="J184" s="7">
        <f>EXP(-'Yield curve'!J177*$J$9/100)</f>
        <v>0.50414064111831813</v>
      </c>
      <c r="K184" s="7">
        <f>EXP(-'Yield curve'!K177*$K$9/100)</f>
        <v>0.46719899433818785</v>
      </c>
      <c r="L184" s="7">
        <f>EXP(-'Yield curve'!L177*$L$9/100)</f>
        <v>0.43077903506806536</v>
      </c>
      <c r="M184" s="7">
        <f>EXP(-'Yield curve'!M177*$M$9/100)</f>
        <v>0.39683289750078049</v>
      </c>
      <c r="N184" s="7">
        <f>EXP(-'Yield curve'!N177*$N$9/100)</f>
        <v>0.36522561246952945</v>
      </c>
      <c r="O184" s="7">
        <f>EXP(-'Yield curve'!O177*$O$9/100)</f>
        <v>0.33582670869304937</v>
      </c>
      <c r="P184" s="7">
        <f>EXP(-'Yield curve'!P177*$P$9/100)</f>
        <v>0.30851031506636473</v>
      </c>
      <c r="Q184" s="7">
        <f>EXP(-'Yield curve'!Q177*$Q$9/100)</f>
        <v>0.28207000335575322</v>
      </c>
      <c r="R184" s="7">
        <f>EXP(-'Yield curve'!R177*$R$9/100)</f>
        <v>0.25753490877721802</v>
      </c>
      <c r="S184" s="7">
        <f>EXP(-'Yield curve'!S177*$S$9/100)</f>
        <v>0.23480497570614037</v>
      </c>
      <c r="T184" s="7">
        <f>EXP(-'Yield curve'!T177*$T$9/100)</f>
        <v>0.21378167393309983</v>
      </c>
      <c r="U184" s="60">
        <f>EXP(-'Yield curve'!U177*$U$9/100)</f>
        <v>0.1943683905943277</v>
      </c>
      <c r="V184" s="60">
        <f t="shared" si="3"/>
        <v>58.33473590949496</v>
      </c>
      <c r="W184" s="60">
        <f t="shared" si="4"/>
        <v>11.972360066042617</v>
      </c>
      <c r="X184" s="60">
        <f>W184*(Bonds!AO174/100)*(1/(1+(Bonds!U174/100)))</f>
        <v>-3.3198151583445057E-3</v>
      </c>
      <c r="Y184" s="60">
        <f>-W184*Bonds!$AS$8</f>
        <v>-1.8746029273747689</v>
      </c>
      <c r="Z184" s="60">
        <f t="shared" si="5"/>
        <v>-5.9280149589234785</v>
      </c>
    </row>
    <row r="185" spans="1:26">
      <c r="A185" s="193">
        <v>42886</v>
      </c>
      <c r="B185" s="7">
        <f>EXP(-'Yield curve'!B178*$B$9/100)</f>
        <v>0.91998308037951237</v>
      </c>
      <c r="C185" s="7">
        <f>EXP(-'Yield curve'!C178*$C$9/100)</f>
        <v>0.84942128716759835</v>
      </c>
      <c r="D185" s="7">
        <f>EXP(-'Yield curve'!D178*$D$9/100)</f>
        <v>0.78615602591461409</v>
      </c>
      <c r="E185" s="7">
        <f>EXP(-'Yield curve'!E178*$E$9/100)</f>
        <v>0.72833075512570167</v>
      </c>
      <c r="F185" s="7">
        <f>EXP(-'Yield curve'!F178*$F$9/100)</f>
        <v>0.67604205049469956</v>
      </c>
      <c r="G185" s="7">
        <f>EXP(-'Yield curve'!G178*$G$9/100)</f>
        <v>0.62719360883065611</v>
      </c>
      <c r="H185" s="7">
        <f>EXP(-'Yield curve'!H178*$H$9/100)</f>
        <v>0.58251519968668486</v>
      </c>
      <c r="I185" s="7">
        <f>EXP(-'Yield curve'!I178*$I$9/100)</f>
        <v>0.53938087048756478</v>
      </c>
      <c r="J185" s="7">
        <f>EXP(-'Yield curve'!J178*$J$9/100)</f>
        <v>0.49947386728994364</v>
      </c>
      <c r="K185" s="7">
        <f>EXP(-'Yield curve'!K178*$K$9/100)</f>
        <v>0.46255028667230147</v>
      </c>
      <c r="L185" s="7">
        <f>EXP(-'Yield curve'!L178*$L$9/100)</f>
        <v>0.42634772917815278</v>
      </c>
      <c r="M185" s="7">
        <f>EXP(-'Yield curve'!M178*$M$9/100)</f>
        <v>0.39266439055686542</v>
      </c>
      <c r="N185" s="7">
        <f>EXP(-'Yield curve'!N178*$N$9/100)</f>
        <v>0.36135298521615544</v>
      </c>
      <c r="O185" s="7">
        <f>EXP(-'Yield curve'!O178*$O$9/100)</f>
        <v>0.33227245467517341</v>
      </c>
      <c r="P185" s="7">
        <f>EXP(-'Yield curve'!P178*$P$9/100)</f>
        <v>0.30528790402199785</v>
      </c>
      <c r="Q185" s="7">
        <f>EXP(-'Yield curve'!Q178*$Q$9/100)</f>
        <v>0.2792857018904516</v>
      </c>
      <c r="R185" s="7">
        <f>EXP(-'Yield curve'!R178*$R$9/100)</f>
        <v>0.25518155672741399</v>
      </c>
      <c r="S185" s="7">
        <f>EXP(-'Yield curve'!S178*$S$9/100)</f>
        <v>0.23286881726488801</v>
      </c>
      <c r="T185" s="7">
        <f>EXP(-'Yield curve'!T178*$T$9/100)</f>
        <v>0.2122437289097158</v>
      </c>
      <c r="U185" s="60">
        <f>EXP(-'Yield curve'!U178*$U$9/100)</f>
        <v>0.19320567189501364</v>
      </c>
      <c r="V185" s="60">
        <f t="shared" si="3"/>
        <v>57.96759907904179</v>
      </c>
      <c r="W185" s="60">
        <f t="shared" si="4"/>
        <v>11.963635446578303</v>
      </c>
      <c r="X185" s="60">
        <f>W185*(Bonds!AO175/100)*(1/(1+(Bonds!U175/100)))</f>
        <v>0</v>
      </c>
      <c r="Y185" s="60">
        <f>-W185*Bonds!$AS$8</f>
        <v>-1.8732368477465406</v>
      </c>
      <c r="Z185" s="60">
        <f t="shared" si="5"/>
        <v>-5.9236950358331217</v>
      </c>
    </row>
    <row r="186" spans="1:26">
      <c r="A186" s="193">
        <v>42885</v>
      </c>
      <c r="B186" s="7">
        <f>EXP(-'Yield curve'!B179*$B$9/100)</f>
        <v>0.91998308037951237</v>
      </c>
      <c r="C186" s="7">
        <f>EXP(-'Yield curve'!C179*$C$9/100)</f>
        <v>0.84891178726055494</v>
      </c>
      <c r="D186" s="7">
        <f>EXP(-'Yield curve'!D179*$D$9/100)</f>
        <v>0.78568447377885264</v>
      </c>
      <c r="E186" s="7">
        <f>EXP(-'Yield curve'!E179*$E$9/100)</f>
        <v>0.72818510354032062</v>
      </c>
      <c r="F186" s="7">
        <f>EXP(-'Yield curve'!F179*$F$9/100)</f>
        <v>0.67638015603928914</v>
      </c>
      <c r="G186" s="7">
        <f>EXP(-'Yield curve'!G179*$G$9/100)</f>
        <v>0.6275700379133865</v>
      </c>
      <c r="H186" s="7">
        <f>EXP(-'Yield curve'!H179*$H$9/100)</f>
        <v>0.58292310307599582</v>
      </c>
      <c r="I186" s="7">
        <f>EXP(-'Yield curve'!I179*$I$9/100)</f>
        <v>0.53995651703966618</v>
      </c>
      <c r="J186" s="7">
        <f>EXP(-'Yield curve'!J179*$J$9/100)</f>
        <v>0.50022364028003863</v>
      </c>
      <c r="K186" s="7">
        <f>EXP(-'Yield curve'!K179*$K$9/100)</f>
        <v>0.46347631296326158</v>
      </c>
      <c r="L186" s="7">
        <f>EXP(-'Yield curve'!L179*$L$9/100)</f>
        <v>0.42719273396059709</v>
      </c>
      <c r="M186" s="7">
        <f>EXP(-'Yield curve'!M179*$M$9/100)</f>
        <v>0.39341903040916754</v>
      </c>
      <c r="N186" s="7">
        <f>EXP(-'Yield curve'!N179*$N$9/100)</f>
        <v>0.3620112464853017</v>
      </c>
      <c r="O186" s="7">
        <f>EXP(-'Yield curve'!O179*$O$9/100)</f>
        <v>0.33283114156461174</v>
      </c>
      <c r="P186" s="7">
        <f>EXP(-'Yield curve'!P179*$P$9/100)</f>
        <v>0.30574617949871175</v>
      </c>
      <c r="Q186" s="7">
        <f>EXP(-'Yield curve'!Q179*$Q$9/100)</f>
        <v>0.27964341647736701</v>
      </c>
      <c r="R186" s="7">
        <f>EXP(-'Yield curve'!R179*$R$9/100)</f>
        <v>0.25544197470586677</v>
      </c>
      <c r="S186" s="7">
        <f>EXP(-'Yield curve'!S179*$S$9/100)</f>
        <v>0.23303654318740508</v>
      </c>
      <c r="T186" s="7">
        <f>EXP(-'Yield curve'!T179*$T$9/100)</f>
        <v>0.21232439685263998</v>
      </c>
      <c r="U186" s="60">
        <f>EXP(-'Yield curve'!U179*$U$9/100)</f>
        <v>0.19320567189501364</v>
      </c>
      <c r="V186" s="60">
        <f t="shared" si="3"/>
        <v>57.993153378731606</v>
      </c>
      <c r="W186" s="60">
        <f t="shared" si="4"/>
        <v>11.963930457037694</v>
      </c>
      <c r="X186" s="60">
        <f>W186*(Bonds!AO176/100)*(1/(1+(Bonds!U176/100)))</f>
        <v>1.105519354743803E-3</v>
      </c>
      <c r="Y186" s="60">
        <f>-W186*Bonds!$AS$8</f>
        <v>-1.8732830397644662</v>
      </c>
      <c r="Z186" s="60">
        <f t="shared" si="5"/>
        <v>-5.9238411078194853</v>
      </c>
    </row>
    <row r="187" spans="1:26">
      <c r="A187" s="193">
        <v>42884</v>
      </c>
      <c r="B187" s="7">
        <f>EXP(-'Yield curve'!B180*$B$9/100)</f>
        <v>0.920259116707005</v>
      </c>
      <c r="C187" s="7">
        <f>EXP(-'Yield curve'!C180*$C$9/100)</f>
        <v>0.84976112364522982</v>
      </c>
      <c r="D187" s="7">
        <f>EXP(-'Yield curve'!D180*$D$9/100)</f>
        <v>0.78686388482666725</v>
      </c>
      <c r="E187" s="7">
        <f>EXP(-'Yield curve'!E180*$E$9/100)</f>
        <v>0.72964293108900746</v>
      </c>
      <c r="F187" s="7">
        <f>EXP(-'Yield curve'!F180*$F$9/100)</f>
        <v>0.67807322187988317</v>
      </c>
      <c r="G187" s="7">
        <f>EXP(-'Yield curve'!G180*$G$9/100)</f>
        <v>0.62945557491848181</v>
      </c>
      <c r="H187" s="7">
        <f>EXP(-'Yield curve'!H180*$H$9/100)</f>
        <v>0.58496690850988675</v>
      </c>
      <c r="I187" s="7">
        <f>EXP(-'Yield curve'!I180*$I$9/100)</f>
        <v>0.54197612228734293</v>
      </c>
      <c r="J187" s="7">
        <f>EXP(-'Yield curve'!J180*$J$9/100)</f>
        <v>0.50217832162820175</v>
      </c>
      <c r="K187" s="7">
        <f>EXP(-'Yield curve'!K180*$K$9/100)</f>
        <v>0.46533393097431341</v>
      </c>
      <c r="L187" s="7">
        <f>EXP(-'Yield curve'!L180*$L$9/100)</f>
        <v>0.42888777114563337</v>
      </c>
      <c r="M187" s="7">
        <f>EXP(-'Yield curve'!M180*$M$9/100)</f>
        <v>0.3949326638021009</v>
      </c>
      <c r="N187" s="7">
        <f>EXP(-'Yield curve'!N180*$N$9/100)</f>
        <v>0.3633313685871431</v>
      </c>
      <c r="O187" s="7">
        <f>EXP(-'Yield curve'!O180*$O$9/100)</f>
        <v>0.3339513350714825</v>
      </c>
      <c r="P187" s="7">
        <f>EXP(-'Yield curve'!P180*$P$9/100)</f>
        <v>0.30666479527190599</v>
      </c>
      <c r="Q187" s="7">
        <f>EXP(-'Yield curve'!Q180*$Q$9/100)</f>
        <v>0.2804499503681484</v>
      </c>
      <c r="R187" s="7">
        <f>EXP(-'Yield curve'!R180*$R$9/100)</f>
        <v>0.2561377226653398</v>
      </c>
      <c r="S187" s="7">
        <f>EXP(-'Yield curve'!S180*$S$9/100)</f>
        <v>0.23362453583580861</v>
      </c>
      <c r="T187" s="7">
        <f>EXP(-'Yield curve'!T180*$T$9/100)</f>
        <v>0.21280904877069942</v>
      </c>
      <c r="U187" s="60">
        <f>EXP(-'Yield curve'!U180*$U$9/100)</f>
        <v>0.1935924699078839</v>
      </c>
      <c r="V187" s="60">
        <f t="shared" si="3"/>
        <v>58.130818182357046</v>
      </c>
      <c r="W187" s="60">
        <f t="shared" si="4"/>
        <v>11.964969051250069</v>
      </c>
      <c r="X187" s="60">
        <f>W187*(Bonds!AO177/100)*(1/(1+(Bonds!U177/100)))</f>
        <v>0</v>
      </c>
      <c r="Y187" s="60">
        <f>-W187*Bonds!$AS$8</f>
        <v>-1.8734456603121388</v>
      </c>
      <c r="Z187" s="60">
        <f t="shared" si="5"/>
        <v>-5.9243553591444753</v>
      </c>
    </row>
    <row r="188" spans="1:26">
      <c r="A188" s="193">
        <v>42881</v>
      </c>
      <c r="B188" s="7">
        <f>EXP(-'Yield curve'!B181*$B$9/100)</f>
        <v>0.91979910216187144</v>
      </c>
      <c r="C188" s="7">
        <f>EXP(-'Yield curve'!C181*$C$9/100)</f>
        <v>0.84908158659737476</v>
      </c>
      <c r="D188" s="7">
        <f>EXP(-'Yield curve'!D181*$D$9/100)</f>
        <v>0.78568447377885264</v>
      </c>
      <c r="E188" s="7">
        <f>EXP(-'Yield curve'!E181*$E$9/100)</f>
        <v>0.72833075512570178</v>
      </c>
      <c r="F188" s="7">
        <f>EXP(-'Yield curve'!F181*$F$9/100)</f>
        <v>0.67671843067892135</v>
      </c>
      <c r="G188" s="7">
        <f>EXP(-'Yield curve'!G181*$G$9/100)</f>
        <v>0.62813510518964077</v>
      </c>
      <c r="H188" s="7">
        <f>EXP(-'Yield curve'!H181*$H$9/100)</f>
        <v>0.58373976695162666</v>
      </c>
      <c r="I188" s="7">
        <f>EXP(-'Yield curve'!I181*$I$9/100)</f>
        <v>0.54082113898002915</v>
      </c>
      <c r="J188" s="7">
        <f>EXP(-'Yield curve'!J181*$J$9/100)</f>
        <v>0.50112485368127624</v>
      </c>
      <c r="K188" s="7">
        <f>EXP(-'Yield curve'!K181*$K$9/100)</f>
        <v>0.46440419316009157</v>
      </c>
      <c r="L188" s="7">
        <f>EXP(-'Yield curve'!L181*$L$9/100)</f>
        <v>0.42803941350998281</v>
      </c>
      <c r="M188" s="7">
        <f>EXP(-'Yield curve'!M181*$M$9/100)</f>
        <v>0.3941751205618288</v>
      </c>
      <c r="N188" s="7">
        <f>EXP(-'Yield curve'!N181*$N$9/100)</f>
        <v>0.36267070688083192</v>
      </c>
      <c r="O188" s="7">
        <f>EXP(-'Yield curve'!O181*$O$9/100)</f>
        <v>0.33339076783688493</v>
      </c>
      <c r="P188" s="7">
        <f>EXP(-'Yield curve'!P181*$P$9/100)</f>
        <v>0.30620514290445849</v>
      </c>
      <c r="Q188" s="7">
        <f>EXP(-'Yield curve'!Q181*$Q$9/100)</f>
        <v>0.28009120407828353</v>
      </c>
      <c r="R188" s="7">
        <f>EXP(-'Yield curve'!R181*$R$9/100)</f>
        <v>0.25587659538577345</v>
      </c>
      <c r="S188" s="7">
        <f>EXP(-'Yield curve'!S181*$S$9/100)</f>
        <v>0.23345638671095587</v>
      </c>
      <c r="T188" s="7">
        <f>EXP(-'Yield curve'!T181*$T$9/100)</f>
        <v>0.21272819669503379</v>
      </c>
      <c r="U188" s="60">
        <f>EXP(-'Yield curve'!U181*$U$9/100)</f>
        <v>0.1935924699078839</v>
      </c>
      <c r="V188" s="60">
        <f t="shared" si="3"/>
        <v>58.071508633897608</v>
      </c>
      <c r="W188" s="60">
        <f t="shared" si="4"/>
        <v>11.969033159268127</v>
      </c>
      <c r="X188" s="60">
        <f>W188*(Bonds!AO178/100)*(1/(1+(Bonds!U178/100)))</f>
        <v>3.3182792235288551E-3</v>
      </c>
      <c r="Y188" s="60">
        <f>-W188*Bonds!$AS$8</f>
        <v>-1.8740820084294516</v>
      </c>
      <c r="Z188" s="60">
        <f t="shared" si="5"/>
        <v>-5.9263676685799433</v>
      </c>
    </row>
    <row r="189" spans="1:26">
      <c r="A189" s="193">
        <v>42880</v>
      </c>
      <c r="B189" s="7">
        <f>EXP(-'Yield curve'!B182*$B$9/100)</f>
        <v>0.91998308037951237</v>
      </c>
      <c r="C189" s="7">
        <f>EXP(-'Yield curve'!C182*$C$9/100)</f>
        <v>0.84891178726055494</v>
      </c>
      <c r="D189" s="7">
        <f>EXP(-'Yield curve'!D182*$D$9/100)</f>
        <v>0.78592021448032345</v>
      </c>
      <c r="E189" s="7">
        <f>EXP(-'Yield curve'!E182*$E$9/100)</f>
        <v>0.72905945016762375</v>
      </c>
      <c r="F189" s="7">
        <f>EXP(-'Yield curve'!F182*$F$9/100)</f>
        <v>0.67807322187988317</v>
      </c>
      <c r="G189" s="7">
        <f>EXP(-'Yield curve'!G182*$G$9/100)</f>
        <v>0.63002233994191226</v>
      </c>
      <c r="H189" s="7">
        <f>EXP(-'Yield curve'!H182*$H$9/100)</f>
        <v>0.58619662977316145</v>
      </c>
      <c r="I189" s="7">
        <f>EXP(-'Yield curve'!I182*$I$9/100)</f>
        <v>0.54356825289599542</v>
      </c>
      <c r="J189" s="7">
        <f>EXP(-'Yield curve'!J182*$J$9/100)</f>
        <v>0.50414064111831824</v>
      </c>
      <c r="K189" s="7">
        <f>EXP(-'Yield curve'!K182*$K$9/100)</f>
        <v>0.46766642700990924</v>
      </c>
      <c r="L189" s="7">
        <f>EXP(-'Yield curve'!L182*$L$9/100)</f>
        <v>0.43125315272354398</v>
      </c>
      <c r="M189" s="7">
        <f>EXP(-'Yield curve'!M182*$M$9/100)</f>
        <v>0.39730938281178979</v>
      </c>
      <c r="N189" s="7">
        <f>EXP(-'Yield curve'!N182*$N$9/100)</f>
        <v>0.3657007145151594</v>
      </c>
      <c r="O189" s="7">
        <f>EXP(-'Yield curve'!O182*$O$9/100)</f>
        <v>0.33629719534903263</v>
      </c>
      <c r="P189" s="7">
        <f>EXP(-'Yield curve'!P182*$P$9/100)</f>
        <v>0.30897342778667081</v>
      </c>
      <c r="Q189" s="7">
        <f>EXP(-'Yield curve'!Q182*$Q$9/100)</f>
        <v>0.28252167660336358</v>
      </c>
      <c r="R189" s="7">
        <f>EXP(-'Yield curve'!R182*$R$9/100)</f>
        <v>0.25797309047105033</v>
      </c>
      <c r="S189" s="7">
        <f>EXP(-'Yield curve'!S182*$S$9/100)</f>
        <v>0.23522800527480528</v>
      </c>
      <c r="T189" s="7">
        <f>EXP(-'Yield curve'!T182*$T$9/100)</f>
        <v>0.21418824523399838</v>
      </c>
      <c r="U189" s="60">
        <f>EXP(-'Yield curve'!U182*$U$9/100)</f>
        <v>0.19475751637158503</v>
      </c>
      <c r="V189" s="60">
        <f t="shared" si="3"/>
        <v>58.346729445351286</v>
      </c>
      <c r="W189" s="60">
        <f t="shared" si="4"/>
        <v>11.984905185056473</v>
      </c>
      <c r="X189" s="60">
        <f>W189*(Bonds!AO179/100)*(1/(1+(Bonds!U179/100)))</f>
        <v>3.3236009941919626E-3</v>
      </c>
      <c r="Y189" s="60">
        <f>-W189*Bonds!$AS$8</f>
        <v>-1.8765672115006984</v>
      </c>
      <c r="Z189" s="60">
        <f t="shared" si="5"/>
        <v>-5.934226570733129</v>
      </c>
    </row>
    <row r="190" spans="1:26">
      <c r="A190" s="193">
        <v>42879</v>
      </c>
      <c r="B190" s="7">
        <f>EXP(-'Yield curve'!B183*$B$9/100)</f>
        <v>0.920259116707005</v>
      </c>
      <c r="C190" s="7">
        <f>EXP(-'Yield curve'!C183*$C$9/100)</f>
        <v>0.84942128716759835</v>
      </c>
      <c r="D190" s="7">
        <f>EXP(-'Yield curve'!D183*$D$9/100)</f>
        <v>0.78662786106655347</v>
      </c>
      <c r="E190" s="7">
        <f>EXP(-'Yield curve'!E183*$E$9/100)</f>
        <v>0.72964293108900746</v>
      </c>
      <c r="F190" s="7">
        <f>EXP(-'Yield curve'!F183*$F$9/100)</f>
        <v>0.67841234326410416</v>
      </c>
      <c r="G190" s="7">
        <f>EXP(-'Yield curve'!G183*$G$9/100)</f>
        <v>0.6302113749977355</v>
      </c>
      <c r="H190" s="7">
        <f>EXP(-'Yield curve'!H183*$H$9/100)</f>
        <v>0.58619662977316145</v>
      </c>
      <c r="I190" s="7">
        <f>EXP(-'Yield curve'!I183*$I$9/100)</f>
        <v>0.54356825289599542</v>
      </c>
      <c r="J190" s="7">
        <f>EXP(-'Yield curve'!J183*$J$9/100)</f>
        <v>0.50414064111831824</v>
      </c>
      <c r="K190" s="7">
        <f>EXP(-'Yield curve'!K183*$K$9/100)</f>
        <v>0.46766642700990924</v>
      </c>
      <c r="L190" s="7">
        <f>EXP(-'Yield curve'!L183*$L$9/100)</f>
        <v>0.43134803885423478</v>
      </c>
      <c r="M190" s="7">
        <f>EXP(-'Yield curve'!M183*$M$9/100)</f>
        <v>0.39750013709290444</v>
      </c>
      <c r="N190" s="7">
        <f>EXP(-'Yield curve'!N183*$N$9/100)</f>
        <v>0.36598607234756814</v>
      </c>
      <c r="O190" s="7">
        <f>EXP(-'Yield curve'!O183*$O$9/100)</f>
        <v>0.33667405921219212</v>
      </c>
      <c r="P190" s="7">
        <f>EXP(-'Yield curve'!P183*$P$9/100)</f>
        <v>0.30943723569731985</v>
      </c>
      <c r="Q190" s="7">
        <f>EXP(-'Yield curve'!Q183*$Q$9/100)</f>
        <v>0.28315523447886404</v>
      </c>
      <c r="R190" s="7">
        <f>EXP(-'Yield curve'!R183*$R$9/100)</f>
        <v>0.25876369713918368</v>
      </c>
      <c r="S190" s="7">
        <f>EXP(-'Yield curve'!S183*$S$9/100)</f>
        <v>0.23616135498842528</v>
      </c>
      <c r="T190" s="7">
        <f>EXP(-'Yield curve'!T183*$T$9/100)</f>
        <v>0.21524895295643898</v>
      </c>
      <c r="U190" s="60">
        <f>EXP(-'Yield curve'!U183*$U$9/100)</f>
        <v>0.19592957412690937</v>
      </c>
      <c r="V190" s="60">
        <f t="shared" si="3"/>
        <v>58.498362300624656</v>
      </c>
      <c r="W190" s="60">
        <f t="shared" si="4"/>
        <v>12.001557415033464</v>
      </c>
      <c r="X190" s="60">
        <f>W190*(Bonds!AO180/100)*(1/(1+(Bonds!U180/100)))</f>
        <v>-4.4388561867899062E-3</v>
      </c>
      <c r="Y190" s="60">
        <f>-W190*Bonds!$AS$8</f>
        <v>-1.8791745770401564</v>
      </c>
      <c r="Z190" s="60">
        <f t="shared" si="5"/>
        <v>-5.9424717845304498</v>
      </c>
    </row>
    <row r="191" spans="1:26">
      <c r="A191" s="193">
        <v>42878</v>
      </c>
      <c r="B191" s="7">
        <f>EXP(-'Yield curve'!B184*$B$9/100)</f>
        <v>0.92016709539647656</v>
      </c>
      <c r="C191" s="7">
        <f>EXP(-'Yield curve'!C184*$C$9/100)</f>
        <v>0.84993109286631441</v>
      </c>
      <c r="D191" s="7">
        <f>EXP(-'Yield curve'!D184*$D$9/100)</f>
        <v>0.78780868825714112</v>
      </c>
      <c r="E191" s="7">
        <f>EXP(-'Yield curve'!E184*$E$9/100)</f>
        <v>0.73154247104170333</v>
      </c>
      <c r="F191" s="7">
        <f>EXP(-'Yield curve'!F184*$F$9/100)</f>
        <v>0.68113142717954711</v>
      </c>
      <c r="G191" s="7">
        <f>EXP(-'Yield curve'!G184*$G$9/100)</f>
        <v>0.63343366285996672</v>
      </c>
      <c r="H191" s="7">
        <f>EXP(-'Yield curve'!H184*$H$9/100)</f>
        <v>0.58990132608082657</v>
      </c>
      <c r="I191" s="7">
        <f>EXP(-'Yield curve'!I184*$I$9/100)</f>
        <v>0.54705824577925533</v>
      </c>
      <c r="J191" s="7">
        <f>EXP(-'Yield curve'!J184*$J$9/100)</f>
        <v>0.50732675287132789</v>
      </c>
      <c r="K191" s="7">
        <f>EXP(-'Yield curve'!K184*$K$9/100)</f>
        <v>0.47048086042893056</v>
      </c>
      <c r="L191" s="7">
        <f>EXP(-'Yield curve'!L184*$L$9/100)</f>
        <v>0.43372698918440677</v>
      </c>
      <c r="M191" s="7">
        <f>EXP(-'Yield curve'!M184*$M$9/100)</f>
        <v>0.3994127242880528</v>
      </c>
      <c r="N191" s="7">
        <f>EXP(-'Yield curve'!N184*$N$9/100)</f>
        <v>0.3674162049756558</v>
      </c>
      <c r="O191" s="7">
        <f>EXP(-'Yield curve'!O184*$O$9/100)</f>
        <v>0.33761806757293927</v>
      </c>
      <c r="P191" s="7">
        <f>EXP(-'Yield curve'!P184*$P$9/100)</f>
        <v>0.30990173984187974</v>
      </c>
      <c r="Q191" s="7">
        <f>EXP(-'Yield curve'!Q184*$Q$9/100)</f>
        <v>0.28315523447886409</v>
      </c>
      <c r="R191" s="7">
        <f>EXP(-'Yield curve'!R184*$R$9/100)</f>
        <v>0.25832417255579521</v>
      </c>
      <c r="S191" s="7">
        <f>EXP(-'Yield curve'!S184*$S$9/100)</f>
        <v>0.23531270260130818</v>
      </c>
      <c r="T191" s="7">
        <f>EXP(-'Yield curve'!T184*$T$9/100)</f>
        <v>0.21402552400951819</v>
      </c>
      <c r="U191" s="60">
        <f>EXP(-'Yield curve'!U184*$U$9/100)</f>
        <v>0.1943683905943277</v>
      </c>
      <c r="V191" s="60">
        <f t="shared" si="3"/>
        <v>58.445012550889714</v>
      </c>
      <c r="W191" s="60">
        <f t="shared" si="4"/>
        <v>11.970473579605827</v>
      </c>
      <c r="X191" s="60">
        <f>W191*(Bonds!AO181/100)*(1/(1+(Bonds!U181/100)))</f>
        <v>3.3192920546091798E-3</v>
      </c>
      <c r="Y191" s="60">
        <f>-W191*Bonds!$AS$8</f>
        <v>-1.8743075459313983</v>
      </c>
      <c r="Z191" s="60">
        <f t="shared" si="5"/>
        <v>-5.9270808807838797</v>
      </c>
    </row>
    <row r="192" spans="1:26">
      <c r="A192" s="193">
        <v>42877</v>
      </c>
      <c r="B192" s="7">
        <f>EXP(-'Yield curve'!B185*$B$9/100)</f>
        <v>0.92071936131692256</v>
      </c>
      <c r="C192" s="7">
        <f>EXP(-'Yield curve'!C185*$C$9/100)</f>
        <v>0.85044120454023298</v>
      </c>
      <c r="D192" s="7">
        <f>EXP(-'Yield curve'!D185*$D$9/100)</f>
        <v>0.78804506631855464</v>
      </c>
      <c r="E192" s="7">
        <f>EXP(-'Yield curve'!E185*$E$9/100)</f>
        <v>0.73168879416773658</v>
      </c>
      <c r="F192" s="7">
        <f>EXP(-'Yield curve'!F185*$F$9/100)</f>
        <v>0.68113142717954711</v>
      </c>
      <c r="G192" s="7">
        <f>EXP(-'Yield curve'!G185*$G$9/100)</f>
        <v>0.63305371665750987</v>
      </c>
      <c r="H192" s="7">
        <f>EXP(-'Yield curve'!H185*$H$9/100)</f>
        <v>0.58907604205792596</v>
      </c>
      <c r="I192" s="7">
        <f>EXP(-'Yield curve'!I185*$I$9/100)</f>
        <v>0.54632932084282948</v>
      </c>
      <c r="J192" s="7">
        <f>EXP(-'Yield curve'!J185*$J$9/100)</f>
        <v>0.50671832589707821</v>
      </c>
      <c r="K192" s="7">
        <f>EXP(-'Yield curve'!K185*$K$9/100)</f>
        <v>0.47001061473053796</v>
      </c>
      <c r="L192" s="7">
        <f>EXP(-'Yield curve'!L185*$L$9/100)</f>
        <v>0.43344082381650428</v>
      </c>
      <c r="M192" s="7">
        <f>EXP(-'Yield curve'!M185*$M$9/100)</f>
        <v>0.39931687673638988</v>
      </c>
      <c r="N192" s="7">
        <f>EXP(-'Yield curve'!N185*$N$9/100)</f>
        <v>0.36751174560869349</v>
      </c>
      <c r="O192" s="7">
        <f>EXP(-'Yield curve'!O185*$O$9/100)</f>
        <v>0.33790178589471304</v>
      </c>
      <c r="P192" s="7">
        <f>EXP(-'Yield curve'!P185*$P$9/100)</f>
        <v>0.31036694126548503</v>
      </c>
      <c r="Q192" s="7">
        <f>EXP(-'Yield curve'!Q185*$Q$9/100)</f>
        <v>0.28379021311466307</v>
      </c>
      <c r="R192" s="7">
        <f>EXP(-'Yield curve'!R185*$R$9/100)</f>
        <v>0.25911585518048175</v>
      </c>
      <c r="S192" s="7">
        <f>EXP(-'Yield curve'!S185*$S$9/100)</f>
        <v>0.23624638838131345</v>
      </c>
      <c r="T192" s="7">
        <f>EXP(-'Yield curve'!T185*$T$9/100)</f>
        <v>0.21508542590034443</v>
      </c>
      <c r="U192" s="60">
        <f>EXP(-'Yield curve'!U185*$U$9/100)</f>
        <v>0.19553810657669493</v>
      </c>
      <c r="V192" s="60">
        <f t="shared" si="3"/>
        <v>58.575922802406133</v>
      </c>
      <c r="W192" s="60">
        <f t="shared" si="4"/>
        <v>11.98848407142304</v>
      </c>
      <c r="X192" s="60">
        <f>W192*(Bonds!AO182/100)*(1/(1+(Bonds!U182/100)))</f>
        <v>-3.3252082298694859E-3</v>
      </c>
      <c r="Y192" s="60">
        <f>-W192*Bonds!$AS$8</f>
        <v>-1.8771275847957296</v>
      </c>
      <c r="Z192" s="60">
        <f t="shared" si="5"/>
        <v>-5.935998626685361</v>
      </c>
    </row>
    <row r="193" spans="1:26">
      <c r="A193" s="193">
        <v>42874</v>
      </c>
      <c r="B193" s="7">
        <f>EXP(-'Yield curve'!B186*$B$9/100)</f>
        <v>0.920259116707005</v>
      </c>
      <c r="C193" s="7">
        <f>EXP(-'Yield curve'!C186*$C$9/100)</f>
        <v>0.84959118841459025</v>
      </c>
      <c r="D193" s="7">
        <f>EXP(-'Yield curve'!D186*$D$9/100)</f>
        <v>0.7873361448213938</v>
      </c>
      <c r="E193" s="7">
        <f>EXP(-'Yield curve'!E186*$E$9/100)</f>
        <v>0.73110367721039149</v>
      </c>
      <c r="F193" s="7">
        <f>EXP(-'Yield curve'!F186*$F$9/100)</f>
        <v>0.68079094659319728</v>
      </c>
      <c r="G193" s="7">
        <f>EXP(-'Yield curve'!G186*$G$9/100)</f>
        <v>0.63305371665750987</v>
      </c>
      <c r="H193" s="7">
        <f>EXP(-'Yield curve'!H186*$H$9/100)</f>
        <v>0.58948853964467818</v>
      </c>
      <c r="I193" s="7">
        <f>EXP(-'Yield curve'!I186*$I$9/100)</f>
        <v>0.54647502808849024</v>
      </c>
      <c r="J193" s="7">
        <f>EXP(-'Yield curve'!J186*$J$9/100)</f>
        <v>0.50656633319935351</v>
      </c>
      <c r="K193" s="7">
        <f>EXP(-'Yield curve'!K186*$K$9/100)</f>
        <v>0.46954083904279931</v>
      </c>
      <c r="L193" s="7">
        <f>EXP(-'Yield curve'!L186*$L$9/100)</f>
        <v>0.43277383865821722</v>
      </c>
      <c r="M193" s="7">
        <f>EXP(-'Yield curve'!M186*$M$9/100)</f>
        <v>0.39845528313871231</v>
      </c>
      <c r="N193" s="7">
        <f>EXP(-'Yield curve'!N186*$N$9/100)</f>
        <v>0.3664621636339066</v>
      </c>
      <c r="O193" s="7">
        <f>EXP(-'Yield curve'!O186*$O$9/100)</f>
        <v>0.33667405921219212</v>
      </c>
      <c r="P193" s="7">
        <f>EXP(-'Yield curve'!P186*$P$9/100)</f>
        <v>0.30897342778667081</v>
      </c>
      <c r="Q193" s="7">
        <f>EXP(-'Yield curve'!Q186*$Q$9/100)</f>
        <v>0.28243128413041746</v>
      </c>
      <c r="R193" s="7">
        <f>EXP(-'Yield curve'!R186*$R$9/100)</f>
        <v>0.25779772839939163</v>
      </c>
      <c r="S193" s="7">
        <f>EXP(-'Yield curve'!S186*$S$9/100)</f>
        <v>0.23497409616470788</v>
      </c>
      <c r="T193" s="7">
        <f>EXP(-'Yield curve'!T186*$T$9/100)</f>
        <v>0.21386292640618645</v>
      </c>
      <c r="U193" s="60">
        <f>EXP(-'Yield curve'!U186*$U$9/100)</f>
        <v>0.1943683905943277</v>
      </c>
      <c r="V193" s="60">
        <f t="shared" si="3"/>
        <v>58.400753973449326</v>
      </c>
      <c r="W193" s="60">
        <f t="shared" si="4"/>
        <v>11.97113609233071</v>
      </c>
      <c r="X193" s="60">
        <f>W193*(Bonds!AO183/100)*(1/(1+(Bonds!U183/100)))</f>
        <v>-2.2129838418211514E-3</v>
      </c>
      <c r="Y193" s="60">
        <f>-W193*Bonds!$AS$8</f>
        <v>-1.8744112805573734</v>
      </c>
      <c r="Z193" s="60">
        <f t="shared" si="5"/>
        <v>-5.9274089184741863</v>
      </c>
    </row>
    <row r="194" spans="1:26">
      <c r="A194" s="193">
        <v>42873</v>
      </c>
      <c r="B194" s="7">
        <f>EXP(-'Yield curve'!B187*$B$9/100)</f>
        <v>0.92044318693675586</v>
      </c>
      <c r="C194" s="7">
        <f>EXP(-'Yield curve'!C187*$C$9/100)</f>
        <v>0.84959118841459025</v>
      </c>
      <c r="D194" s="7">
        <f>EXP(-'Yield curve'!D187*$D$9/100)</f>
        <v>0.78639190810294757</v>
      </c>
      <c r="E194" s="7">
        <f>EXP(-'Yield curve'!E187*$E$9/100)</f>
        <v>0.7293511322802243</v>
      </c>
      <c r="F194" s="7">
        <f>EXP(-'Yield curve'!F187*$F$9/100)</f>
        <v>0.67807322187988317</v>
      </c>
      <c r="G194" s="7">
        <f>EXP(-'Yield curve'!G187*$G$9/100)</f>
        <v>0.62964443991929098</v>
      </c>
      <c r="H194" s="7">
        <f>EXP(-'Yield curve'!H187*$H$9/100)</f>
        <v>0.58537652869618273</v>
      </c>
      <c r="I194" s="7">
        <f>EXP(-'Yield curve'!I187*$I$9/100)</f>
        <v>0.54226525331398323</v>
      </c>
      <c r="J194" s="7">
        <f>EXP(-'Yield curve'!J187*$J$9/100)</f>
        <v>0.50232899772497464</v>
      </c>
      <c r="K194" s="7">
        <f>EXP(-'Yield curve'!K187*$K$9/100)</f>
        <v>0.46533393097431341</v>
      </c>
      <c r="L194" s="7">
        <f>EXP(-'Yield curve'!L187*$L$9/100)</f>
        <v>0.42888777114563337</v>
      </c>
      <c r="M194" s="7">
        <f>EXP(-'Yield curve'!M187*$M$9/100)</f>
        <v>0.3949326638021009</v>
      </c>
      <c r="N194" s="7">
        <f>EXP(-'Yield curve'!N187*$N$9/100)</f>
        <v>0.3633313685871431</v>
      </c>
      <c r="O194" s="7">
        <f>EXP(-'Yield curve'!O187*$O$9/100)</f>
        <v>0.3339513350714825</v>
      </c>
      <c r="P194" s="7">
        <f>EXP(-'Yield curve'!P187*$P$9/100)</f>
        <v>0.30666479527190599</v>
      </c>
      <c r="Q194" s="7">
        <f>EXP(-'Yield curve'!Q187*$Q$9/100)</f>
        <v>0.2804499503681484</v>
      </c>
      <c r="R194" s="7">
        <f>EXP(-'Yield curve'!R187*$R$9/100)</f>
        <v>0.2561377226653398</v>
      </c>
      <c r="S194" s="7">
        <f>EXP(-'Yield curve'!S187*$S$9/100)</f>
        <v>0.23362453583580861</v>
      </c>
      <c r="T194" s="7">
        <f>EXP(-'Yield curve'!T187*$T$9/100)</f>
        <v>0.21280904877069942</v>
      </c>
      <c r="U194" s="60">
        <f>EXP(-'Yield curve'!U187*$U$9/100)</f>
        <v>0.1935924699078839</v>
      </c>
      <c r="V194" s="60">
        <f t="shared" si="3"/>
        <v>58.131972789465564</v>
      </c>
      <c r="W194" s="60">
        <f t="shared" si="4"/>
        <v>11.965070684076508</v>
      </c>
      <c r="X194" s="60">
        <f>W194*(Bonds!AO184/100)*(1/(1+(Bonds!U184/100)))</f>
        <v>-7.7400882347780945E-3</v>
      </c>
      <c r="Y194" s="60">
        <f>-W194*Bonds!$AS$8</f>
        <v>-1.8734615737321252</v>
      </c>
      <c r="Z194" s="60">
        <f t="shared" si="5"/>
        <v>-5.924405681796995</v>
      </c>
    </row>
    <row r="195" spans="1:26">
      <c r="A195" s="193">
        <v>42872</v>
      </c>
      <c r="B195" s="7">
        <f>EXP(-'Yield curve'!B188*$B$9/100)</f>
        <v>0.92035114722012468</v>
      </c>
      <c r="C195" s="7">
        <f>EXP(-'Yield curve'!C188*$C$9/100)</f>
        <v>0.84942128716759835</v>
      </c>
      <c r="D195" s="7">
        <f>EXP(-'Yield curve'!D188*$D$9/100)</f>
        <v>0.78662786106655347</v>
      </c>
      <c r="E195" s="7">
        <f>EXP(-'Yield curve'!E188*$E$9/100)</f>
        <v>0.72964293108900746</v>
      </c>
      <c r="F195" s="7">
        <f>EXP(-'Yield curve'!F188*$F$9/100)</f>
        <v>0.67841234326410416</v>
      </c>
      <c r="G195" s="7">
        <f>EXP(-'Yield curve'!G188*$G$9/100)</f>
        <v>0.6298333615881001</v>
      </c>
      <c r="H195" s="7">
        <f>EXP(-'Yield curve'!H188*$H$9/100)</f>
        <v>0.58537652869618273</v>
      </c>
      <c r="I195" s="7">
        <f>EXP(-'Yield curve'!I188*$I$9/100)</f>
        <v>0.54212066852526142</v>
      </c>
      <c r="J195" s="7">
        <f>EXP(-'Yield curve'!J188*$J$9/100)</f>
        <v>0.5020276907274781</v>
      </c>
      <c r="K195" s="7">
        <f>EXP(-'Yield curve'!K188*$K$9/100)</f>
        <v>0.46486882963276832</v>
      </c>
      <c r="L195" s="7">
        <f>EXP(-'Yield curve'!L188*$L$9/100)</f>
        <v>0.4281335925402685</v>
      </c>
      <c r="M195" s="7">
        <f>EXP(-'Yield curve'!M188*$M$9/100)</f>
        <v>0.39389141662069904</v>
      </c>
      <c r="N195" s="7">
        <f>EXP(-'Yield curve'!N188*$N$9/100)</f>
        <v>0.3620112464853017</v>
      </c>
      <c r="O195" s="7">
        <f>EXP(-'Yield curve'!O188*$O$9/100)</f>
        <v>0.33236550398877845</v>
      </c>
      <c r="P195" s="7">
        <f>EXP(-'Yield curve'!P188*$P$9/100)</f>
        <v>0.30483031544319683</v>
      </c>
      <c r="Q195" s="7">
        <f>EXP(-'Yield curve'!Q188*$Q$9/100)</f>
        <v>0.27839341606314294</v>
      </c>
      <c r="R195" s="7">
        <f>EXP(-'Yield curve'!R188*$R$9/100)</f>
        <v>0.2538834437897538</v>
      </c>
      <c r="S195" s="7">
        <f>EXP(-'Yield curve'!S188*$S$9/100)</f>
        <v>0.23119818328005884</v>
      </c>
      <c r="T195" s="7">
        <f>EXP(-'Yield curve'!T188*$T$9/100)</f>
        <v>0.2102369607264902</v>
      </c>
      <c r="U195" s="60">
        <f>EXP(-'Yield curve'!U188*$U$9/100)</f>
        <v>0.19090105916394634</v>
      </c>
      <c r="V195" s="60">
        <f t="shared" si="3"/>
        <v>57.788217064709897</v>
      </c>
      <c r="W195" s="60">
        <f t="shared" si="4"/>
        <v>11.921673742781964</v>
      </c>
      <c r="X195" s="60">
        <f>W195*(Bonds!AO185/100)*(1/(1+(Bonds!U185/100)))</f>
        <v>3.3030126734711058E-3</v>
      </c>
      <c r="Y195" s="60">
        <f>-W195*Bonds!$AS$8</f>
        <v>-1.8666665865498901</v>
      </c>
      <c r="Z195" s="60">
        <f t="shared" si="5"/>
        <v>-5.902918045629483</v>
      </c>
    </row>
    <row r="196" spans="1:26">
      <c r="A196" s="193">
        <v>42871</v>
      </c>
      <c r="B196" s="7">
        <f>EXP(-'Yield curve'!B189*$B$9/100)</f>
        <v>0.92044318693675586</v>
      </c>
      <c r="C196" s="7">
        <f>EXP(-'Yield curve'!C189*$C$9/100)</f>
        <v>0.84976112364522982</v>
      </c>
      <c r="D196" s="7">
        <f>EXP(-'Yield curve'!D189*$D$9/100)</f>
        <v>0.7873361448213938</v>
      </c>
      <c r="E196" s="7">
        <f>EXP(-'Yield curve'!E189*$E$9/100)</f>
        <v>0.73095747109604825</v>
      </c>
      <c r="F196" s="7">
        <f>EXP(-'Yield curve'!F189*$F$9/100)</f>
        <v>0.68045063620458768</v>
      </c>
      <c r="G196" s="7">
        <f>EXP(-'Yield curve'!G189*$G$9/100)</f>
        <v>0.63229450781393204</v>
      </c>
      <c r="H196" s="7">
        <f>EXP(-'Yield curve'!H189*$H$9/100)</f>
        <v>0.58825191262425613</v>
      </c>
      <c r="I196" s="7">
        <f>EXP(-'Yield curve'!I189*$I$9/100)</f>
        <v>0.54501970264326283</v>
      </c>
      <c r="J196" s="7">
        <f>EXP(-'Yield curve'!J189*$J$9/100)</f>
        <v>0.50489741952190248</v>
      </c>
      <c r="K196" s="7">
        <f>EXP(-'Yield curve'!K189*$K$9/100)</f>
        <v>0.46766642700990924</v>
      </c>
      <c r="L196" s="7">
        <f>EXP(-'Yield curve'!L189*$L$9/100)</f>
        <v>0.43077903506806547</v>
      </c>
      <c r="M196" s="7">
        <f>EXP(-'Yield curve'!M189*$M$9/100)</f>
        <v>0.39635698362921218</v>
      </c>
      <c r="N196" s="7">
        <f>EXP(-'Yield curve'!N189*$N$9/100)</f>
        <v>0.36427725927050641</v>
      </c>
      <c r="O196" s="7">
        <f>EXP(-'Yield curve'!O189*$O$9/100)</f>
        <v>0.33441919436567147</v>
      </c>
      <c r="P196" s="7">
        <f>EXP(-'Yield curve'!P189*$P$9/100)</f>
        <v>0.30666479527190599</v>
      </c>
      <c r="Q196" s="7">
        <f>EXP(-'Yield curve'!Q189*$Q$9/100)</f>
        <v>0.28009120407828353</v>
      </c>
      <c r="R196" s="7">
        <f>EXP(-'Yield curve'!R189*$R$9/100)</f>
        <v>0.25544197470586677</v>
      </c>
      <c r="S196" s="7">
        <f>EXP(-'Yield curve'!S189*$S$9/100)</f>
        <v>0.23261745470245809</v>
      </c>
      <c r="T196" s="7">
        <f>EXP(-'Yield curve'!T189*$T$9/100)</f>
        <v>0.21151909518681114</v>
      </c>
      <c r="U196" s="60">
        <f>EXP(-'Yield curve'!U189*$U$9/100)</f>
        <v>0.19204990862075413</v>
      </c>
      <c r="V196" s="60">
        <f t="shared" si="3"/>
        <v>58.050172610942667</v>
      </c>
      <c r="W196" s="60">
        <f t="shared" si="4"/>
        <v>11.935102258414005</v>
      </c>
      <c r="X196" s="60">
        <f>W196*(Bonds!AO186/100)*(1/(1+(Bonds!U186/100)))</f>
        <v>-1.1025498622091222E-3</v>
      </c>
      <c r="Y196" s="60">
        <f>-W196*Bonds!$AS$8</f>
        <v>-1.8687691907628656</v>
      </c>
      <c r="Z196" s="60">
        <f t="shared" si="5"/>
        <v>-5.9095670639603508</v>
      </c>
    </row>
    <row r="197" spans="1:26">
      <c r="A197" s="193">
        <v>42870</v>
      </c>
      <c r="B197" s="7">
        <f>EXP(-'Yield curve'!B190*$B$9/100)</f>
        <v>0.92044318693675586</v>
      </c>
      <c r="C197" s="7">
        <f>EXP(-'Yield curve'!C190*$C$9/100)</f>
        <v>0.85010109608464279</v>
      </c>
      <c r="D197" s="7">
        <f>EXP(-'Yield curve'!D190*$D$9/100)</f>
        <v>0.78804506631855464</v>
      </c>
      <c r="E197" s="7">
        <f>EXP(-'Yield curve'!E190*$E$9/100)</f>
        <v>0.73198152822831264</v>
      </c>
      <c r="F197" s="7">
        <f>EXP(-'Yield curve'!F190*$F$9/100)</f>
        <v>0.68181289928599054</v>
      </c>
      <c r="G197" s="7">
        <f>EXP(-'Yield curve'!G190*$G$9/100)</f>
        <v>0.63400400977415361</v>
      </c>
      <c r="H197" s="7">
        <f>EXP(-'Yield curve'!H190*$H$9/100)</f>
        <v>0.59031440156863668</v>
      </c>
      <c r="I197" s="7">
        <f>EXP(-'Yield curve'!I190*$I$9/100)</f>
        <v>0.54705824577925533</v>
      </c>
      <c r="J197" s="7">
        <f>EXP(-'Yield curve'!J190*$J$9/100)</f>
        <v>0.50687036419945231</v>
      </c>
      <c r="K197" s="7">
        <f>EXP(-'Yield curve'!K190*$K$9/100)</f>
        <v>0.46954083904279931</v>
      </c>
      <c r="L197" s="7">
        <f>EXP(-'Yield curve'!L190*$L$9/100)</f>
        <v>0.43239316520108528</v>
      </c>
      <c r="M197" s="7">
        <f>EXP(-'Yield curve'!M190*$M$9/100)</f>
        <v>0.39769098295805244</v>
      </c>
      <c r="N197" s="7">
        <f>EXP(-'Yield curve'!N190*$N$9/100)</f>
        <v>0.36532058347446722</v>
      </c>
      <c r="O197" s="7">
        <f>EXP(-'Yield curve'!O190*$O$9/100)</f>
        <v>0.33516913297872297</v>
      </c>
      <c r="P197" s="7">
        <f>EXP(-'Yield curve'!P190*$P$9/100)</f>
        <v>0.30712513763527222</v>
      </c>
      <c r="Q197" s="7">
        <f>EXP(-'Yield curve'!Q190*$Q$9/100)</f>
        <v>0.28036022074153649</v>
      </c>
      <c r="R197" s="7">
        <f>EXP(-'Yield curve'!R190*$R$9/100)</f>
        <v>0.25552883974348634</v>
      </c>
      <c r="S197" s="7">
        <f>EXP(-'Yield curve'!S190*$S$9/100)</f>
        <v>0.23253372749056767</v>
      </c>
      <c r="T197" s="7">
        <f>EXP(-'Yield curve'!T190*$T$9/100)</f>
        <v>0.21127810081119194</v>
      </c>
      <c r="U197" s="60">
        <f>EXP(-'Yield curve'!U190*$U$9/100)</f>
        <v>0.19166619264739129</v>
      </c>
      <c r="V197" s="60">
        <f t="shared" si="3"/>
        <v>58.083570148340442</v>
      </c>
      <c r="W197" s="60">
        <f t="shared" si="4"/>
        <v>11.925217225300541</v>
      </c>
      <c r="X197" s="60">
        <f>W197*(Bonds!AO187/100)*(1/(1+(Bonds!U187/100)))</f>
        <v>5.5076746837706848E-3</v>
      </c>
      <c r="Y197" s="60">
        <f>-W197*Bonds!$AS$8</f>
        <v>-1.867221416396786</v>
      </c>
      <c r="Z197" s="60">
        <f t="shared" si="5"/>
        <v>-5.9046725716595159</v>
      </c>
    </row>
    <row r="198" spans="1:26">
      <c r="A198" s="193">
        <v>42867</v>
      </c>
      <c r="B198" s="7">
        <f>EXP(-'Yield curve'!B191*$B$9/100)</f>
        <v>0.92090352360480088</v>
      </c>
      <c r="C198" s="7">
        <f>EXP(-'Yield curve'!C191*$C$9/100)</f>
        <v>0.85078144906641773</v>
      </c>
      <c r="D198" s="7">
        <f>EXP(-'Yield curve'!D191*$D$9/100)</f>
        <v>0.78828151530402468</v>
      </c>
      <c r="E198" s="7">
        <f>EXP(-'Yield curve'!E191*$E$9/100)</f>
        <v>0.73124991256888205</v>
      </c>
      <c r="F198" s="7">
        <f>EXP(-'Yield curve'!F191*$F$9/100)</f>
        <v>0.67977052568032104</v>
      </c>
      <c r="G198" s="7">
        <f>EXP(-'Yield curve'!G191*$G$9/100)</f>
        <v>0.63115740140265586</v>
      </c>
      <c r="H198" s="7">
        <f>EXP(-'Yield curve'!H191*$H$9/100)</f>
        <v>0.58660711106569374</v>
      </c>
      <c r="I198" s="7">
        <f>EXP(-'Yield curve'!I191*$I$9/100)</f>
        <v>0.54327842712152741</v>
      </c>
      <c r="J198" s="7">
        <f>EXP(-'Yield curve'!J191*$J$9/100)</f>
        <v>0.50308305662435071</v>
      </c>
      <c r="K198" s="7">
        <f>EXP(-'Yield curve'!K191*$K$9/100)</f>
        <v>0.46579949764982831</v>
      </c>
      <c r="L198" s="7">
        <f>EXP(-'Yield curve'!L191*$L$9/100)</f>
        <v>0.42935980726616302</v>
      </c>
      <c r="M198" s="7">
        <f>EXP(-'Yield curve'!M191*$M$9/100)</f>
        <v>0.39540686746395604</v>
      </c>
      <c r="N198" s="7">
        <f>EXP(-'Yield curve'!N191*$N$9/100)</f>
        <v>0.36380400651439593</v>
      </c>
      <c r="O198" s="7">
        <f>EXP(-'Yield curve'!O191*$O$9/100)</f>
        <v>0.33441919436567147</v>
      </c>
      <c r="P198" s="7">
        <f>EXP(-'Yield curve'!P191*$P$9/100)</f>
        <v>0.30712513763527222</v>
      </c>
      <c r="Q198" s="7">
        <f>EXP(-'Yield curve'!Q191*$Q$9/100)</f>
        <v>0.2808091561472747</v>
      </c>
      <c r="R198" s="7">
        <f>EXP(-'Yield curve'!R191*$R$9/100)</f>
        <v>0.25639911643061591</v>
      </c>
      <c r="S198" s="7">
        <f>EXP(-'Yield curve'!S191*$S$9/100)</f>
        <v>0.23379280607162609</v>
      </c>
      <c r="T198" s="7">
        <f>EXP(-'Yield curve'!T191*$T$9/100)</f>
        <v>0.21288993157599187</v>
      </c>
      <c r="U198" s="60">
        <f>EXP(-'Yield curve'!U191*$U$9/100)</f>
        <v>0.1935924699078839</v>
      </c>
      <c r="V198" s="60">
        <f t="shared" si="3"/>
        <v>58.193290644657807</v>
      </c>
      <c r="W198" s="60">
        <f t="shared" si="4"/>
        <v>11.959822763527169</v>
      </c>
      <c r="X198" s="60">
        <f>W198*(Bonds!AO188/100)*(1/(1+(Bonds!U188/100)))</f>
        <v>-1.1052419151212576E-2</v>
      </c>
      <c r="Y198" s="60">
        <f>-W198*Bonds!$AS$8</f>
        <v>-1.8726398671370885</v>
      </c>
      <c r="Z198" s="60">
        <f t="shared" si="5"/>
        <v>-5.921807217388297</v>
      </c>
    </row>
    <row r="199" spans="1:26">
      <c r="A199" s="193">
        <v>42866</v>
      </c>
      <c r="B199" s="7">
        <f>EXP(-'Yield curve'!B192*$B$9/100)</f>
        <v>0.92081143785680453</v>
      </c>
      <c r="C199" s="7">
        <f>EXP(-'Yield curve'!C192*$C$9/100)</f>
        <v>0.84976112364522982</v>
      </c>
      <c r="D199" s="7">
        <f>EXP(-'Yield curve'!D192*$D$9/100)</f>
        <v>0.7873361448213938</v>
      </c>
      <c r="E199" s="7">
        <f>EXP(-'Yield curve'!E192*$E$9/100)</f>
        <v>0.7308112942200039</v>
      </c>
      <c r="F199" s="7">
        <f>EXP(-'Yield curve'!F192*$F$9/100)</f>
        <v>0.68011049592864059</v>
      </c>
      <c r="G199" s="7">
        <f>EXP(-'Yield curve'!G192*$G$9/100)</f>
        <v>0.6319152448994958</v>
      </c>
      <c r="H199" s="7">
        <f>EXP(-'Yield curve'!H192*$H$9/100)</f>
        <v>0.58784028037351521</v>
      </c>
      <c r="I199" s="7">
        <f>EXP(-'Yield curve'!I192*$I$9/100)</f>
        <v>0.54414836837233493</v>
      </c>
      <c r="J199" s="7">
        <f>EXP(-'Yield curve'!J192*$J$9/100)</f>
        <v>0.50353603518508883</v>
      </c>
      <c r="K199" s="7">
        <f>EXP(-'Yield curve'!K192*$K$9/100)</f>
        <v>0.46579949764982831</v>
      </c>
      <c r="L199" s="7">
        <f>EXP(-'Yield curve'!L192*$L$9/100)</f>
        <v>0.42869910203657724</v>
      </c>
      <c r="M199" s="7">
        <f>EXP(-'Yield curve'!M192*$M$9/100)</f>
        <v>0.39408052988422926</v>
      </c>
      <c r="N199" s="7">
        <f>EXP(-'Yield curve'!N192*$N$9/100)</f>
        <v>0.36182304957256745</v>
      </c>
      <c r="O199" s="7">
        <f>EXP(-'Yield curve'!O192*$O$9/100)</f>
        <v>0.33180759871372772</v>
      </c>
      <c r="P199" s="7">
        <f>EXP(-'Yield curve'!P192*$P$9/100)</f>
        <v>0.30391719486257851</v>
      </c>
      <c r="Q199" s="7">
        <f>EXP(-'Yield curve'!Q192*$Q$9/100)</f>
        <v>0.27741519391961994</v>
      </c>
      <c r="R199" s="7">
        <f>EXP(-'Yield curve'!R192*$R$9/100)</f>
        <v>0.25284970959085301</v>
      </c>
      <c r="S199" s="7">
        <f>EXP(-'Yield curve'!S192*$S$9/100)</f>
        <v>0.23011870373470952</v>
      </c>
      <c r="T199" s="7">
        <f>EXP(-'Yield curve'!T192*$T$9/100)</f>
        <v>0.20912146993185995</v>
      </c>
      <c r="U199" s="60">
        <f>EXP(-'Yield curve'!U192*$U$9/100)</f>
        <v>0.18975908216588572</v>
      </c>
      <c r="V199" s="60">
        <f t="shared" si="3"/>
        <v>57.702554446048353</v>
      </c>
      <c r="W199" s="60">
        <f t="shared" si="4"/>
        <v>11.897927016531211</v>
      </c>
      <c r="X199" s="60">
        <f>W199*(Bonds!AO189/100)*(1/(1+(Bonds!U189/100)))</f>
        <v>0</v>
      </c>
      <c r="Y199" s="60">
        <f>-W199*Bonds!$AS$8</f>
        <v>-1.8629483820939876</v>
      </c>
      <c r="Z199" s="60">
        <f t="shared" si="5"/>
        <v>-5.8911600507426432</v>
      </c>
    </row>
    <row r="200" spans="1:26">
      <c r="A200" s="193">
        <v>42865</v>
      </c>
      <c r="B200" s="7">
        <f>EXP(-'Yield curve'!B193*$B$9/100)</f>
        <v>0.91970712685049749</v>
      </c>
      <c r="C200" s="7">
        <f>EXP(-'Yield curve'!C193*$C$9/100)</f>
        <v>0.84908158659737476</v>
      </c>
      <c r="D200" s="7">
        <f>EXP(-'Yield curve'!D193*$D$9/100)</f>
        <v>0.78709997940453114</v>
      </c>
      <c r="E200" s="7">
        <f>EXP(-'Yield curve'!E193*$E$9/100)</f>
        <v>0.73066514657641135</v>
      </c>
      <c r="F200" s="7">
        <f>EXP(-'Yield curve'!F193*$F$9/100)</f>
        <v>0.68011049592864059</v>
      </c>
      <c r="G200" s="7">
        <f>EXP(-'Yield curve'!G193*$G$9/100)</f>
        <v>0.6319152448994958</v>
      </c>
      <c r="H200" s="7">
        <f>EXP(-'Yield curve'!H193*$H$9/100)</f>
        <v>0.58784028037351521</v>
      </c>
      <c r="I200" s="7">
        <f>EXP(-'Yield curve'!I193*$I$9/100)</f>
        <v>0.54414836837233493</v>
      </c>
      <c r="J200" s="7">
        <f>EXP(-'Yield curve'!J193*$J$9/100)</f>
        <v>0.50353603518508883</v>
      </c>
      <c r="K200" s="7">
        <f>EXP(-'Yield curve'!K193*$K$9/100)</f>
        <v>0.46579949764982831</v>
      </c>
      <c r="L200" s="7">
        <f>EXP(-'Yield curve'!L193*$L$9/100)</f>
        <v>0.42869910203657724</v>
      </c>
      <c r="M200" s="7">
        <f>EXP(-'Yield curve'!M193*$M$9/100)</f>
        <v>0.39408052988422926</v>
      </c>
      <c r="N200" s="7">
        <f>EXP(-'Yield curve'!N193*$N$9/100)</f>
        <v>0.36182304957256745</v>
      </c>
      <c r="O200" s="7">
        <f>EXP(-'Yield curve'!O193*$O$9/100)</f>
        <v>0.33180759871372772</v>
      </c>
      <c r="P200" s="7">
        <f>EXP(-'Yield curve'!P193*$P$9/100)</f>
        <v>0.30391719486257851</v>
      </c>
      <c r="Q200" s="7">
        <f>EXP(-'Yield curve'!Q193*$Q$9/100)</f>
        <v>0.27741519391961994</v>
      </c>
      <c r="R200" s="7">
        <f>EXP(-'Yield curve'!R193*$R$9/100)</f>
        <v>0.25284970959085301</v>
      </c>
      <c r="S200" s="7">
        <f>EXP(-'Yield curve'!S193*$S$9/100)</f>
        <v>0.23011870373470952</v>
      </c>
      <c r="T200" s="7">
        <f>EXP(-'Yield curve'!T193*$T$9/100)</f>
        <v>0.20912146993185995</v>
      </c>
      <c r="U200" s="60">
        <f>EXP(-'Yield curve'!U193*$U$9/100)</f>
        <v>0.18975908216588572</v>
      </c>
      <c r="V200" s="60">
        <f t="shared" si="3"/>
        <v>57.693889801589876</v>
      </c>
      <c r="W200" s="60">
        <f t="shared" si="4"/>
        <v>11.899453441946209</v>
      </c>
      <c r="X200" s="60">
        <f>W200*(Bonds!AO190/100)*(1/(1+(Bonds!U190/100)))</f>
        <v>-6.591886312591241E-3</v>
      </c>
      <c r="Y200" s="60">
        <f>-W200*Bonds!$AS$8</f>
        <v>-1.8631873860610908</v>
      </c>
      <c r="Z200" s="60">
        <f t="shared" si="5"/>
        <v>-5.8919158476485052</v>
      </c>
    </row>
    <row r="201" spans="1:26">
      <c r="A201" s="193">
        <v>42860</v>
      </c>
      <c r="B201" s="7">
        <f>EXP(-'Yield curve'!B194*$B$9/100)</f>
        <v>0.91878787942396423</v>
      </c>
      <c r="C201" s="7">
        <f>EXP(-'Yield curve'!C194*$C$9/100)</f>
        <v>0.84772414230384185</v>
      </c>
      <c r="D201" s="7">
        <f>EXP(-'Yield curve'!D194*$D$9/100)</f>
        <v>0.78450683052143555</v>
      </c>
      <c r="E201" s="7">
        <f>EXP(-'Yield curve'!E194*$E$9/100)</f>
        <v>0.72702093895467979</v>
      </c>
      <c r="F201" s="7">
        <f>EXP(-'Yield curve'!F194*$F$9/100)</f>
        <v>0.67536634635258452</v>
      </c>
      <c r="G201" s="7">
        <f>EXP(-'Yield curve'!G194*$G$9/100)</f>
        <v>0.62662938851993322</v>
      </c>
      <c r="H201" s="7">
        <f>EXP(-'Yield curve'!H194*$H$9/100)</f>
        <v>0.58210758172983346</v>
      </c>
      <c r="I201" s="7">
        <f>EXP(-'Yield curve'!I194*$I$9/100)</f>
        <v>0.53866217523022619</v>
      </c>
      <c r="J201" s="7">
        <f>EXP(-'Yield curve'!J194*$J$9/100)</f>
        <v>0.49842607273797873</v>
      </c>
      <c r="K201" s="7">
        <f>EXP(-'Yield curve'!K194*$K$9/100)</f>
        <v>0.46116471520865843</v>
      </c>
      <c r="L201" s="7">
        <f>EXP(-'Yield curve'!L194*$L$9/100)</f>
        <v>0.42419585849264674</v>
      </c>
      <c r="M201" s="7">
        <f>EXP(-'Yield curve'!M194*$M$9/100)</f>
        <v>0.3897538082831023</v>
      </c>
      <c r="N201" s="7">
        <f>EXP(-'Yield curve'!N194*$N$9/100)</f>
        <v>0.35770738039906858</v>
      </c>
      <c r="O201" s="7">
        <f>EXP(-'Yield curve'!O194*$O$9/100)</f>
        <v>0.32792839577308031</v>
      </c>
      <c r="P201" s="7">
        <f>EXP(-'Yield curve'!P194*$P$9/100)</f>
        <v>0.30029198329606105</v>
      </c>
      <c r="Q201" s="7">
        <f>EXP(-'Yield curve'!Q194*$Q$9/100)</f>
        <v>0.27406225236152182</v>
      </c>
      <c r="R201" s="7">
        <f>EXP(-'Yield curve'!R194*$R$9/100)</f>
        <v>0.24977369277175279</v>
      </c>
      <c r="S201" s="7">
        <f>EXP(-'Yield curve'!S194*$S$9/100)</f>
        <v>0.22731921860094018</v>
      </c>
      <c r="T201" s="7">
        <f>EXP(-'Yield curve'!T194*$T$9/100)</f>
        <v>0.20659395131502356</v>
      </c>
      <c r="U201" s="60">
        <f>EXP(-'Yield curve'!U194*$U$9/100)</f>
        <v>0.18749558134675462</v>
      </c>
      <c r="V201" s="60">
        <f t="shared" si="3"/>
        <v>57.171630909167817</v>
      </c>
      <c r="W201" s="60">
        <f t="shared" si="4"/>
        <v>11.875024977189966</v>
      </c>
      <c r="X201" s="60">
        <f>W201*(Bonds!AO191/100)*(1/(1+(Bonds!U191/100)))</f>
        <v>-1.0957852705722824E-3</v>
      </c>
      <c r="Y201" s="60">
        <f>-W201*Bonds!$AS$8</f>
        <v>-1.8593624366533956</v>
      </c>
      <c r="Z201" s="60">
        <f t="shared" si="5"/>
        <v>-5.8798202955852767</v>
      </c>
    </row>
    <row r="202" spans="1:26">
      <c r="A202" s="193">
        <v>42859</v>
      </c>
      <c r="B202" s="7">
        <f>EXP(-'Yield curve'!B195*$B$9/100)</f>
        <v>0.91989108667123642</v>
      </c>
      <c r="C202" s="7">
        <f>EXP(-'Yield curve'!C195*$C$9/100)</f>
        <v>0.84908158659737476</v>
      </c>
      <c r="D202" s="7">
        <f>EXP(-'Yield curve'!D195*$D$9/100)</f>
        <v>0.78615602591461409</v>
      </c>
      <c r="E202" s="7">
        <f>EXP(-'Yield curve'!E195*$E$9/100)</f>
        <v>0.72891365285780729</v>
      </c>
      <c r="F202" s="7">
        <f>EXP(-'Yield curve'!F195*$F$9/100)</f>
        <v>0.67739548758163015</v>
      </c>
      <c r="G202" s="7">
        <f>EXP(-'Yield curve'!G195*$G$9/100)</f>
        <v>0.62870068125536471</v>
      </c>
      <c r="H202" s="7">
        <f>EXP(-'Yield curve'!H195*$H$9/100)</f>
        <v>0.584148527838112</v>
      </c>
      <c r="I202" s="7">
        <f>EXP(-'Yield curve'!I195*$I$9/100)</f>
        <v>0.54053277794235177</v>
      </c>
      <c r="J202" s="7">
        <f>EXP(-'Yield curve'!J195*$J$9/100)</f>
        <v>0.5000735956957677</v>
      </c>
      <c r="K202" s="7">
        <f>EXP(-'Yield curve'!K195*$K$9/100)</f>
        <v>0.46255028667230147</v>
      </c>
      <c r="L202" s="7">
        <f>EXP(-'Yield curve'!L195*$L$9/100)</f>
        <v>0.42531721509850318</v>
      </c>
      <c r="M202" s="7">
        <f>EXP(-'Yield curve'!M195*$M$9/100)</f>
        <v>0.39059658638166822</v>
      </c>
      <c r="N202" s="7">
        <f>EXP(-'Yield curve'!N195*$N$9/100)</f>
        <v>0.35826583939725415</v>
      </c>
      <c r="O202" s="7">
        <f>EXP(-'Yield curve'!O195*$O$9/100)</f>
        <v>0.32820397135106855</v>
      </c>
      <c r="P202" s="7">
        <f>EXP(-'Yield curve'!P195*$P$9/100)</f>
        <v>0.30029198329606105</v>
      </c>
      <c r="Q202" s="7">
        <f>EXP(-'Yield curve'!Q195*$Q$9/100)</f>
        <v>0.27397456647125679</v>
      </c>
      <c r="R202" s="7">
        <f>EXP(-'Yield curve'!R195*$R$9/100)</f>
        <v>0.24960390439525856</v>
      </c>
      <c r="S202" s="7">
        <f>EXP(-'Yield curve'!S195*$S$9/100)</f>
        <v>0.22707384636970612</v>
      </c>
      <c r="T202" s="7">
        <f>EXP(-'Yield curve'!T195*$T$9/100)</f>
        <v>0.20628016704548346</v>
      </c>
      <c r="U202" s="60">
        <f>EXP(-'Yield curve'!U195*$U$9/100)</f>
        <v>0.18712096492535454</v>
      </c>
      <c r="V202" s="60">
        <f t="shared" si="3"/>
        <v>57.208787507568147</v>
      </c>
      <c r="W202" s="60">
        <f t="shared" si="4"/>
        <v>11.861784616188585</v>
      </c>
      <c r="X202" s="60">
        <f>W202*(Bonds!AO192/100)*(1/(1+(Bonds!U192/100)))</f>
        <v>1.2039087541804378E-2</v>
      </c>
      <c r="Y202" s="60">
        <f>-W202*Bonds!$AS$8</f>
        <v>-1.857289293233404</v>
      </c>
      <c r="Z202" s="60">
        <f t="shared" si="5"/>
        <v>-5.8732644404619121</v>
      </c>
    </row>
    <row r="203" spans="1:26">
      <c r="A203" s="193">
        <v>42858</v>
      </c>
      <c r="B203" s="7">
        <f>EXP(-'Yield curve'!B196*$B$9/100)</f>
        <v>0.92016709539647656</v>
      </c>
      <c r="C203" s="7">
        <f>EXP(-'Yield curve'!C196*$C$9/100)</f>
        <v>0.85061130979109911</v>
      </c>
      <c r="D203" s="7">
        <f>EXP(-'Yield curve'!D196*$D$9/100)</f>
        <v>0.78828151530402468</v>
      </c>
      <c r="E203" s="7">
        <f>EXP(-'Yield curve'!E196*$E$9/100)</f>
        <v>0.73154247104170333</v>
      </c>
      <c r="F203" s="7">
        <f>EXP(-'Yield curve'!F196*$F$9/100)</f>
        <v>0.68045063620458768</v>
      </c>
      <c r="G203" s="7">
        <f>EXP(-'Yield curve'!G196*$G$9/100)</f>
        <v>0.63172569875936868</v>
      </c>
      <c r="H203" s="7">
        <f>EXP(-'Yield curve'!H196*$H$9/100)</f>
        <v>0.58701787979572218</v>
      </c>
      <c r="I203" s="7">
        <f>EXP(-'Yield curve'!I196*$I$9/100)</f>
        <v>0.54356825289599542</v>
      </c>
      <c r="J203" s="7">
        <f>EXP(-'Yield curve'!J196*$J$9/100)</f>
        <v>0.50323400418233954</v>
      </c>
      <c r="K203" s="7">
        <f>EXP(-'Yield curve'!K196*$K$9/100)</f>
        <v>0.46579949764982831</v>
      </c>
      <c r="L203" s="7">
        <f>EXP(-'Yield curve'!L196*$L$9/100)</f>
        <v>0.42879342621430439</v>
      </c>
      <c r="M203" s="7">
        <f>EXP(-'Yield curve'!M196*$M$9/100)</f>
        <v>0.39426973394391535</v>
      </c>
      <c r="N203" s="7">
        <f>EXP(-'Yield curve'!N196*$N$9/100)</f>
        <v>0.36210538164642858</v>
      </c>
      <c r="O203" s="7">
        <f>EXP(-'Yield curve'!O196*$O$9/100)</f>
        <v>0.33217943141172906</v>
      </c>
      <c r="P203" s="7">
        <f>EXP(-'Yield curve'!P196*$P$9/100)</f>
        <v>0.30437341273273422</v>
      </c>
      <c r="Q203" s="7">
        <f>EXP(-'Yield curve'!Q196*$Q$9/100)</f>
        <v>0.27812628662636751</v>
      </c>
      <c r="R203" s="7">
        <f>EXP(-'Yield curve'!R196*$R$9/100)</f>
        <v>0.25379713809166538</v>
      </c>
      <c r="S203" s="7">
        <f>EXP(-'Yield curve'!S196*$S$9/100)</f>
        <v>0.23128142960947984</v>
      </c>
      <c r="T203" s="7">
        <f>EXP(-'Yield curve'!T196*$T$9/100)</f>
        <v>0.21047676752562286</v>
      </c>
      <c r="U203" s="60">
        <f>EXP(-'Yield curve'!U196*$U$9/100)</f>
        <v>0.19128324333905466</v>
      </c>
      <c r="V203" s="60">
        <f t="shared" si="3"/>
        <v>57.884662782555253</v>
      </c>
      <c r="W203" s="60">
        <f t="shared" si="4"/>
        <v>11.921307365044845</v>
      </c>
      <c r="X203" s="60">
        <f>W203*(Bonds!AO193/100)*(1/(1+(Bonds!U193/100)))</f>
        <v>2.2021441516661289E-3</v>
      </c>
      <c r="Y203" s="60">
        <f>-W203*Bonds!$AS$8</f>
        <v>-1.8666092200177493</v>
      </c>
      <c r="Z203" s="60">
        <f t="shared" si="5"/>
        <v>-5.902736636726452</v>
      </c>
    </row>
    <row r="204" spans="1:26">
      <c r="A204" s="193">
        <v>42857</v>
      </c>
      <c r="B204" s="7">
        <f>EXP(-'Yield curve'!B197*$B$9/100)</f>
        <v>0.920075083287619</v>
      </c>
      <c r="C204" s="7">
        <f>EXP(-'Yield curve'!C197*$C$9/100)</f>
        <v>0.85078144906641773</v>
      </c>
      <c r="D204" s="7">
        <f>EXP(-'Yield curve'!D197*$D$9/100)</f>
        <v>0.7892280209121737</v>
      </c>
      <c r="E204" s="7">
        <f>EXP(-'Yield curve'!E197*$E$9/100)</f>
        <v>0.73271387586933245</v>
      </c>
      <c r="F204" s="7">
        <f>EXP(-'Yield curve'!F197*$F$9/100)</f>
        <v>0.68181289928599054</v>
      </c>
      <c r="G204" s="7">
        <f>EXP(-'Yield curve'!G197*$G$9/100)</f>
        <v>0.63324366126277332</v>
      </c>
      <c r="H204" s="7">
        <f>EXP(-'Yield curve'!H197*$H$9/100)</f>
        <v>0.58866383311844594</v>
      </c>
      <c r="I204" s="7">
        <f>EXP(-'Yield curve'!I197*$I$9/100)</f>
        <v>0.54501970264326283</v>
      </c>
      <c r="J204" s="7">
        <f>EXP(-'Yield curve'!J197*$J$9/100)</f>
        <v>0.50444321626645638</v>
      </c>
      <c r="K204" s="7">
        <f>EXP(-'Yield curve'!K197*$K$9/100)</f>
        <v>0.46673202886549986</v>
      </c>
      <c r="L204" s="7">
        <f>EXP(-'Yield curve'!L197*$L$9/100)</f>
        <v>0.42964327827410126</v>
      </c>
      <c r="M204" s="7">
        <f>EXP(-'Yield curve'!M197*$M$9/100)</f>
        <v>0.39502745901638409</v>
      </c>
      <c r="N204" s="7">
        <f>EXP(-'Yield curve'!N197*$N$9/100)</f>
        <v>0.36276501352395324</v>
      </c>
      <c r="O204" s="7">
        <f>EXP(-'Yield curve'!O197*$O$9/100)</f>
        <v>0.33273796189073673</v>
      </c>
      <c r="P204" s="7">
        <f>EXP(-'Yield curve'!P197*$P$9/100)</f>
        <v>0.30483031544319683</v>
      </c>
      <c r="Q204" s="7">
        <f>EXP(-'Yield curve'!Q197*$Q$9/100)</f>
        <v>0.27866080206731031</v>
      </c>
      <c r="R204" s="7">
        <f>EXP(-'Yield curve'!R197*$R$9/100)</f>
        <v>0.25440189465516894</v>
      </c>
      <c r="S204" s="7">
        <f>EXP(-'Yield curve'!S197*$S$9/100)</f>
        <v>0.23194848021856695</v>
      </c>
      <c r="T204" s="7">
        <f>EXP(-'Yield curve'!T197*$T$9/100)</f>
        <v>0.21119783038523057</v>
      </c>
      <c r="U204" s="60">
        <f>EXP(-'Yield curve'!U197*$U$9/100)</f>
        <v>0.19204990862075413</v>
      </c>
      <c r="V204" s="60">
        <f t="shared" si="3"/>
        <v>58.028897720768917</v>
      </c>
      <c r="W204" s="60">
        <f t="shared" si="4"/>
        <v>11.92972125177069</v>
      </c>
      <c r="X204" s="60">
        <f>W204*(Bonds!AO194/100)*(1/(1+(Bonds!U194/100)))</f>
        <v>-1.1020527715261371E-3</v>
      </c>
      <c r="Y204" s="60">
        <f>-W204*Bonds!$AS$8</f>
        <v>-1.8679266458719554</v>
      </c>
      <c r="Z204" s="60">
        <f t="shared" si="5"/>
        <v>-5.9069027030741363</v>
      </c>
    </row>
    <row r="205" spans="1:26">
      <c r="A205" s="193">
        <v>42853</v>
      </c>
      <c r="B205" s="7">
        <f>EXP(-'Yield curve'!B198*$B$9/100)</f>
        <v>0.92035114722012468</v>
      </c>
      <c r="C205" s="7">
        <f>EXP(-'Yield curve'!C198*$C$9/100)</f>
        <v>0.85061130979109911</v>
      </c>
      <c r="D205" s="7">
        <f>EXP(-'Yield curve'!D198*$D$9/100)</f>
        <v>0.78851803523483155</v>
      </c>
      <c r="E205" s="7">
        <f>EXP(-'Yield curve'!E198*$E$9/100)</f>
        <v>0.73183514656132165</v>
      </c>
      <c r="F205" s="7">
        <f>EXP(-'Yield curve'!F198*$F$9/100)</f>
        <v>0.68079094659319728</v>
      </c>
      <c r="G205" s="7">
        <f>EXP(-'Yield curve'!G198*$G$9/100)</f>
        <v>0.6319152448994958</v>
      </c>
      <c r="H205" s="7">
        <f>EXP(-'Yield curve'!H198*$H$9/100)</f>
        <v>0.58701787979572218</v>
      </c>
      <c r="I205" s="7">
        <f>EXP(-'Yield curve'!I198*$I$9/100)</f>
        <v>0.54313357218914438</v>
      </c>
      <c r="J205" s="7">
        <f>EXP(-'Yield curve'!J198*$J$9/100)</f>
        <v>0.50232899772497464</v>
      </c>
      <c r="K205" s="7">
        <f>EXP(-'Yield curve'!K198*$K$9/100)</f>
        <v>0.46440419316009157</v>
      </c>
      <c r="L205" s="7">
        <f>EXP(-'Yield curve'!L198*$L$9/100)</f>
        <v>0.42747477422806129</v>
      </c>
      <c r="M205" s="7">
        <f>EXP(-'Yield curve'!M198*$M$9/100)</f>
        <v>0.39304152936946585</v>
      </c>
      <c r="N205" s="7">
        <f>EXP(-'Yield curve'!N198*$N$9/100)</f>
        <v>0.36097737346349718</v>
      </c>
      <c r="O205" s="7">
        <f>EXP(-'Yield curve'!O198*$O$9/100)</f>
        <v>0.33115789274009544</v>
      </c>
      <c r="P205" s="7">
        <f>EXP(-'Yield curve'!P198*$P$9/100)</f>
        <v>0.30346166080623954</v>
      </c>
      <c r="Q205" s="7">
        <f>EXP(-'Yield curve'!Q198*$Q$9/100)</f>
        <v>0.27750398098684737</v>
      </c>
      <c r="R205" s="7">
        <f>EXP(-'Yield curve'!R198*$R$9/100)</f>
        <v>0.25345220858908757</v>
      </c>
      <c r="S205" s="7">
        <f>EXP(-'Yield curve'!S198*$S$9/100)</f>
        <v>0.23119818328005884</v>
      </c>
      <c r="T205" s="7">
        <f>EXP(-'Yield curve'!T198*$T$9/100)</f>
        <v>0.21063679067003474</v>
      </c>
      <c r="U205" s="60">
        <f>EXP(-'Yield curve'!U198*$U$9/100)</f>
        <v>0.19166619264739129</v>
      </c>
      <c r="V205" s="60">
        <f t="shared" si="3"/>
        <v>57.892527504542258</v>
      </c>
      <c r="W205" s="60">
        <f t="shared" si="4"/>
        <v>11.92606497751704</v>
      </c>
      <c r="X205" s="60">
        <f>W205*(Bonds!AO195/100)*(1/(1+(Bonds!U195/100)))</f>
        <v>-4.4064529752511784E-3</v>
      </c>
      <c r="Y205" s="60">
        <f>-W205*Bonds!$AS$8</f>
        <v>-1.8673541553703861</v>
      </c>
      <c r="Z205" s="60">
        <f t="shared" si="5"/>
        <v>-5.9050923291503654</v>
      </c>
    </row>
    <row r="206" spans="1:26">
      <c r="A206" s="193">
        <v>42852</v>
      </c>
      <c r="B206" s="7">
        <f>EXP(-'Yield curve'!B199*$B$9/100)</f>
        <v>0.92053523585781882</v>
      </c>
      <c r="C206" s="7">
        <f>EXP(-'Yield curve'!C199*$C$9/100)</f>
        <v>0.84908158659737476</v>
      </c>
      <c r="D206" s="7">
        <f>EXP(-'Yield curve'!D199*$D$9/100)</f>
        <v>0.78544880378898496</v>
      </c>
      <c r="E206" s="7">
        <f>EXP(-'Yield curve'!E199*$E$9/100)</f>
        <v>0.72789388774594621</v>
      </c>
      <c r="F206" s="7">
        <f>EXP(-'Yield curve'!F199*$F$9/100)</f>
        <v>0.67604205049469956</v>
      </c>
      <c r="G206" s="7">
        <f>EXP(-'Yield curve'!G199*$G$9/100)</f>
        <v>0.62700547896889725</v>
      </c>
      <c r="H206" s="7">
        <f>EXP(-'Yield curve'!H199*$H$9/100)</f>
        <v>0.58210758172983346</v>
      </c>
      <c r="I206" s="7">
        <f>EXP(-'Yield curve'!I199*$I$9/100)</f>
        <v>0.53823141781598149</v>
      </c>
      <c r="J206" s="7">
        <f>EXP(-'Yield curve'!J199*$J$9/100)</f>
        <v>0.49752971277303604</v>
      </c>
      <c r="K206" s="7">
        <f>EXP(-'Yield curve'!K199*$K$9/100)</f>
        <v>0.45978329423056524</v>
      </c>
      <c r="L206" s="7">
        <f>EXP(-'Yield curve'!L199*$L$9/100)</f>
        <v>0.42307745836396277</v>
      </c>
      <c r="M206" s="7">
        <f>EXP(-'Yield curve'!M199*$M$9/100)</f>
        <v>0.38891284862061137</v>
      </c>
      <c r="N206" s="7">
        <f>EXP(-'Yield curve'!N199*$N$9/100)</f>
        <v>0.35714979191774038</v>
      </c>
      <c r="O206" s="7">
        <f>EXP(-'Yield curve'!O199*$O$9/100)</f>
        <v>0.32765305158138164</v>
      </c>
      <c r="P206" s="7">
        <f>EXP(-'Yield curve'!P199*$P$9/100)</f>
        <v>0.30029198329606105</v>
      </c>
      <c r="Q206" s="7">
        <f>EXP(-'Yield curve'!Q199*$Q$9/100)</f>
        <v>0.27467683988786162</v>
      </c>
      <c r="R206" s="7">
        <f>EXP(-'Yield curve'!R199*$R$9/100)</f>
        <v>0.25096544968059431</v>
      </c>
      <c r="S206" s="7">
        <f>EXP(-'Yield curve'!S199*$S$9/100)</f>
        <v>0.22904426435045633</v>
      </c>
      <c r="T206" s="7">
        <f>EXP(-'Yield curve'!T199*$T$9/100)</f>
        <v>0.20880384675233304</v>
      </c>
      <c r="U206" s="60">
        <f>EXP(-'Yield curve'!U199*$U$9/100)</f>
        <v>0.19013898010152055</v>
      </c>
      <c r="V206" s="60">
        <f t="shared" si="3"/>
        <v>57.471392268374707</v>
      </c>
      <c r="W206" s="60">
        <f t="shared" si="4"/>
        <v>11.912982726740635</v>
      </c>
      <c r="X206" s="60">
        <f>W206*(Bonds!AO196/100)*(1/(1+(Bonds!U196/100)))</f>
        <v>-4.3999936202180536E-3</v>
      </c>
      <c r="Y206" s="60">
        <f>-W206*Bonds!$AS$8</f>
        <v>-1.8653057684636427</v>
      </c>
      <c r="Z206" s="60">
        <f t="shared" si="5"/>
        <v>-5.8986147609957893</v>
      </c>
    </row>
    <row r="207" spans="1:26">
      <c r="A207" s="193">
        <v>42851</v>
      </c>
      <c r="B207" s="7">
        <f>EXP(-'Yield curve'!B200*$B$9/100)</f>
        <v>0.92062729398423426</v>
      </c>
      <c r="C207" s="7">
        <f>EXP(-'Yield curve'!C200*$C$9/100)</f>
        <v>0.8502711333070152</v>
      </c>
      <c r="D207" s="7">
        <f>EXP(-'Yield curve'!D200*$D$9/100)</f>
        <v>0.78709997940453114</v>
      </c>
      <c r="E207" s="7">
        <f>EXP(-'Yield curve'!E200*$E$9/100)</f>
        <v>0.72935113228022419</v>
      </c>
      <c r="F207" s="7">
        <f>EXP(-'Yield curve'!F200*$F$9/100)</f>
        <v>0.67705687449816465</v>
      </c>
      <c r="G207" s="7">
        <f>EXP(-'Yield curve'!G200*$G$9/100)</f>
        <v>0.6275700379133865</v>
      </c>
      <c r="H207" s="7">
        <f>EXP(-'Yield curve'!H200*$H$9/100)</f>
        <v>0.58210758172983346</v>
      </c>
      <c r="I207" s="7">
        <f>EXP(-'Yield curve'!I200*$I$9/100)</f>
        <v>0.53794443759467447</v>
      </c>
      <c r="J207" s="7">
        <f>EXP(-'Yield curve'!J200*$J$9/100)</f>
        <v>0.49693303519585602</v>
      </c>
      <c r="K207" s="7">
        <f>EXP(-'Yield curve'!K200*$K$9/100)</f>
        <v>0.4588646465959545</v>
      </c>
      <c r="L207" s="7">
        <f>EXP(-'Yield curve'!L200*$L$9/100)</f>
        <v>0.42196200691764513</v>
      </c>
      <c r="M207" s="7">
        <f>EXP(-'Yield curve'!M200*$M$9/100)</f>
        <v>0.38760829432778249</v>
      </c>
      <c r="N207" s="7">
        <f>EXP(-'Yield curve'!N200*$N$9/100)</f>
        <v>0.35566713484825563</v>
      </c>
      <c r="O207" s="7">
        <f>EXP(-'Yield curve'!O200*$O$9/100)</f>
        <v>0.32600583467484318</v>
      </c>
      <c r="P207" s="7">
        <f>EXP(-'Yield curve'!P200*$P$9/100)</f>
        <v>0.29849562585766892</v>
      </c>
      <c r="Q207" s="7">
        <f>EXP(-'Yield curve'!Q200*$Q$9/100)</f>
        <v>0.2729245215126227</v>
      </c>
      <c r="R207" s="7">
        <f>EXP(-'Yield curve'!R200*$R$9/100)</f>
        <v>0.24926467381436271</v>
      </c>
      <c r="S207" s="7">
        <f>EXP(-'Yield curve'!S200*$S$9/100)</f>
        <v>0.22740106825168965</v>
      </c>
      <c r="T207" s="7">
        <f>EXP(-'Yield curve'!T200*$T$9/100)</f>
        <v>0.20722295252444478</v>
      </c>
      <c r="U207" s="60">
        <f>EXP(-'Yield curve'!U200*$U$9/100)</f>
        <v>0.18862393651527715</v>
      </c>
      <c r="V207" s="60">
        <f t="shared" si="3"/>
        <v>57.274402458521593</v>
      </c>
      <c r="W207" s="60">
        <f t="shared" si="4"/>
        <v>11.884345412740432</v>
      </c>
      <c r="X207" s="60">
        <f>W207*(Bonds!AO197/100)*(1/(1+(Bonds!U197/100)))</f>
        <v>0</v>
      </c>
      <c r="Y207" s="60">
        <f>-W207*Bonds!$AS$8</f>
        <v>-1.8608218077106418</v>
      </c>
      <c r="Z207" s="60">
        <f t="shared" si="5"/>
        <v>-5.8844352320775029</v>
      </c>
    </row>
    <row r="208" spans="1:26">
      <c r="A208" s="193">
        <v>42850</v>
      </c>
      <c r="B208" s="7">
        <f>EXP(-'Yield curve'!B201*$B$9/100)</f>
        <v>0.92053523585781882</v>
      </c>
      <c r="C208" s="7">
        <f>EXP(-'Yield curve'!C201*$C$9/100)</f>
        <v>0.8502711333070152</v>
      </c>
      <c r="D208" s="7">
        <f>EXP(-'Yield curve'!D201*$D$9/100)</f>
        <v>0.78757238109851002</v>
      </c>
      <c r="E208" s="7">
        <f>EXP(-'Yield curve'!E201*$E$9/100)</f>
        <v>0.73008084820965957</v>
      </c>
      <c r="F208" s="7">
        <f>EXP(-'Yield curve'!F201*$F$9/100)</f>
        <v>0.67807322187988317</v>
      </c>
      <c r="G208" s="7">
        <f>EXP(-'Yield curve'!G201*$G$9/100)</f>
        <v>0.62851209933968977</v>
      </c>
      <c r="H208" s="7">
        <f>EXP(-'Yield curve'!H201*$H$9/100)</f>
        <v>0.58292310307599582</v>
      </c>
      <c r="I208" s="7">
        <f>EXP(-'Yield curve'!I201*$I$9/100)</f>
        <v>0.53851855113422875</v>
      </c>
      <c r="J208" s="7">
        <f>EXP(-'Yield curve'!J201*$J$9/100)</f>
        <v>0.49723128448281212</v>
      </c>
      <c r="K208" s="7">
        <f>EXP(-'Yield curve'!K201*$K$9/100)</f>
        <v>0.4588646465959545</v>
      </c>
      <c r="L208" s="7">
        <f>EXP(-'Yield curve'!L201*$L$9/100)</f>
        <v>0.42186918548685504</v>
      </c>
      <c r="M208" s="7">
        <f>EXP(-'Yield curve'!M201*$M$9/100)</f>
        <v>0.38742228699183717</v>
      </c>
      <c r="N208" s="7">
        <f>EXP(-'Yield curve'!N201*$N$9/100)</f>
        <v>0.35538982264889146</v>
      </c>
      <c r="O208" s="7">
        <f>EXP(-'Yield curve'!O201*$O$9/100)</f>
        <v>0.32564091253455246</v>
      </c>
      <c r="P208" s="7">
        <f>EXP(-'Yield curve'!P201*$P$9/100)</f>
        <v>0.29804821805862064</v>
      </c>
      <c r="Q208" s="7">
        <f>EXP(-'Yield curve'!Q201*$Q$9/100)</f>
        <v>0.27257540160949101</v>
      </c>
      <c r="R208" s="7">
        <f>EXP(-'Yield curve'!R201*$R$9/100)</f>
        <v>0.24901055347047965</v>
      </c>
      <c r="S208" s="7">
        <f>EXP(-'Yield curve'!S201*$S$9/100)</f>
        <v>0.22723739841076171</v>
      </c>
      <c r="T208" s="7">
        <f>EXP(-'Yield curve'!T201*$T$9/100)</f>
        <v>0.20714422276208774</v>
      </c>
      <c r="U208" s="60">
        <f>EXP(-'Yield curve'!U201*$U$9/100)</f>
        <v>0.18862393651527715</v>
      </c>
      <c r="V208" s="60">
        <f t="shared" si="3"/>
        <v>57.28457142540941</v>
      </c>
      <c r="W208" s="60">
        <f t="shared" si="4"/>
        <v>11.881882267314994</v>
      </c>
      <c r="X208" s="60">
        <f>W208*(Bonds!AO198/100)*(1/(1+(Bonds!U198/100)))</f>
        <v>1.0967216418049616E-2</v>
      </c>
      <c r="Y208" s="60">
        <f>-W208*Bonds!$AS$8</f>
        <v>-1.8604361344098386</v>
      </c>
      <c r="Z208" s="60">
        <f t="shared" si="5"/>
        <v>-5.8832156260142492</v>
      </c>
    </row>
    <row r="209" spans="1:26">
      <c r="A209" s="193">
        <v>42849</v>
      </c>
      <c r="B209" s="7">
        <f>EXP(-'Yield curve'!B202*$B$9/100)</f>
        <v>0.92145623151475553</v>
      </c>
      <c r="C209" s="7">
        <f>EXP(-'Yield curve'!C202*$C$9/100)</f>
        <v>0.85163265604804106</v>
      </c>
      <c r="D209" s="7">
        <f>EXP(-'Yield curve'!D202*$D$9/100)</f>
        <v>0.78828151530402468</v>
      </c>
      <c r="E209" s="7">
        <f>EXP(-'Yield curve'!E202*$E$9/100)</f>
        <v>0.73037293896319955</v>
      </c>
      <c r="F209" s="7">
        <f>EXP(-'Yield curve'!F202*$F$9/100)</f>
        <v>0.67773427001397113</v>
      </c>
      <c r="G209" s="7">
        <f>EXP(-'Yield curve'!G202*$G$9/100)</f>
        <v>0.6283235739901043</v>
      </c>
      <c r="H209" s="7">
        <f>EXP(-'Yield curve'!H202*$H$9/100)</f>
        <v>0.58292310307599582</v>
      </c>
      <c r="I209" s="7">
        <f>EXP(-'Yield curve'!I202*$I$9/100)</f>
        <v>0.5388058376310898</v>
      </c>
      <c r="J209" s="7">
        <f>EXP(-'Yield curve'!J202*$J$9/100)</f>
        <v>0.49782832017396195</v>
      </c>
      <c r="K209" s="7">
        <f>EXP(-'Yield curve'!K202*$K$9/100)</f>
        <v>0.45978329423056524</v>
      </c>
      <c r="L209" s="7">
        <f>EXP(-'Yield curve'!L202*$L$9/100)</f>
        <v>0.42326365340554806</v>
      </c>
      <c r="M209" s="7">
        <f>EXP(-'Yield curve'!M202*$M$9/100)</f>
        <v>0.38928638422368916</v>
      </c>
      <c r="N209" s="7">
        <f>EXP(-'Yield curve'!N202*$N$9/100)</f>
        <v>0.35770738039906858</v>
      </c>
      <c r="O209" s="7">
        <f>EXP(-'Yield curve'!O202*$O$9/100)</f>
        <v>0.32838781704701558</v>
      </c>
      <c r="P209" s="7">
        <f>EXP(-'Yield curve'!P202*$P$9/100)</f>
        <v>0.30119421191220214</v>
      </c>
      <c r="Q209" s="7">
        <f>EXP(-'Yield curve'!Q202*$Q$9/100)</f>
        <v>0.27591015268847657</v>
      </c>
      <c r="R209" s="7">
        <f>EXP(-'Yield curve'!R202*$R$9/100)</f>
        <v>0.25250606771525158</v>
      </c>
      <c r="S209" s="7">
        <f>EXP(-'Yield curve'!S202*$S$9/100)</f>
        <v>0.23086549748739432</v>
      </c>
      <c r="T209" s="7">
        <f>EXP(-'Yield curve'!T202*$T$9/100)</f>
        <v>0.21087705353521127</v>
      </c>
      <c r="U209" s="60">
        <f>EXP(-'Yield curve'!U202*$U$9/100)</f>
        <v>0.19243439279400748</v>
      </c>
      <c r="V209" s="60">
        <f t="shared" si="3"/>
        <v>57.801736688015055</v>
      </c>
      <c r="W209" s="60">
        <f t="shared" si="4"/>
        <v>11.941996552591096</v>
      </c>
      <c r="X209" s="60">
        <f>W209*(Bonds!AO199/100)*(1/(1+(Bonds!U199/100)))</f>
        <v>1.1032886689385674E-2</v>
      </c>
      <c r="Y209" s="60">
        <f>-W209*Bonds!$AS$8</f>
        <v>-1.869848682523493</v>
      </c>
      <c r="Z209" s="60">
        <f t="shared" si="5"/>
        <v>-5.9129807166393187</v>
      </c>
    </row>
    <row r="210" spans="1:26">
      <c r="A210" s="193">
        <v>42845</v>
      </c>
      <c r="B210" s="7">
        <f>EXP(-'Yield curve'!B203*$B$9/100)</f>
        <v>0.9186960052298081</v>
      </c>
      <c r="C210" s="7">
        <f>EXP(-'Yield curve'!C203*$C$9/100)</f>
        <v>0.84840259296176401</v>
      </c>
      <c r="D210" s="7">
        <f>EXP(-'Yield curve'!D203*$D$9/100)</f>
        <v>0.78544880378898496</v>
      </c>
      <c r="E210" s="7">
        <f>EXP(-'Yield curve'!E203*$E$9/100)</f>
        <v>0.72716635768385884</v>
      </c>
      <c r="F210" s="7">
        <f>EXP(-'Yield curve'!F203*$F$9/100)</f>
        <v>0.6743540562404442</v>
      </c>
      <c r="G210" s="7">
        <f>EXP(-'Yield curve'!G203*$G$9/100)</f>
        <v>0.6240030642298543</v>
      </c>
      <c r="H210" s="7">
        <f>EXP(-'Yield curve'!H203*$H$9/100)</f>
        <v>0.5776425657230182</v>
      </c>
      <c r="I210" s="7">
        <f>EXP(-'Yield curve'!I203*$I$9/100)</f>
        <v>0.53351576066234507</v>
      </c>
      <c r="J210" s="7">
        <f>EXP(-'Yield curve'!J203*$J$9/100)</f>
        <v>0.49262846980013547</v>
      </c>
      <c r="K210" s="7">
        <f>EXP(-'Yield curve'!K203*$K$9/100)</f>
        <v>0.45475339316794022</v>
      </c>
      <c r="L210" s="7">
        <f>EXP(-'Yield curve'!L203*$L$9/100)</f>
        <v>0.41900182645012052</v>
      </c>
      <c r="M210" s="7">
        <f>EXP(-'Yield curve'!M203*$M$9/100)</f>
        <v>0.38584482427311234</v>
      </c>
      <c r="N210" s="7">
        <f>EXP(-'Yield curve'!N203*$N$9/100)</f>
        <v>0.35511272666870636</v>
      </c>
      <c r="O210" s="7">
        <f>EXP(-'Yield curve'!O203*$O$9/100)</f>
        <v>0.32664543271212576</v>
      </c>
      <c r="P210" s="7">
        <f>EXP(-'Yield curve'!P203*$P$9/100)</f>
        <v>0.30029198329606105</v>
      </c>
      <c r="Q210" s="7">
        <f>EXP(-'Yield curve'!Q203*$Q$9/100)</f>
        <v>0.276086791704653</v>
      </c>
      <c r="R210" s="7">
        <f>EXP(-'Yield curve'!R203*$R$9/100)</f>
        <v>0.25371086173252633</v>
      </c>
      <c r="S210" s="7">
        <f>EXP(-'Yield curve'!S203*$S$9/100)</f>
        <v>0.23303654318740508</v>
      </c>
      <c r="T210" s="7">
        <f>EXP(-'Yield curve'!T203*$T$9/100)</f>
        <v>0.21394420976108014</v>
      </c>
      <c r="U210" s="60">
        <f>EXP(-'Yield curve'!U203*$U$9/100)</f>
        <v>0.19632182539568149</v>
      </c>
      <c r="V210" s="60">
        <f t="shared" si="3"/>
        <v>58.018614918246655</v>
      </c>
      <c r="W210" s="60">
        <f t="shared" si="4"/>
        <v>12.016803618792292</v>
      </c>
      <c r="X210" s="60">
        <f>W210*(Bonds!AO200/100)*(1/(1+(Bonds!U200/100)))</f>
        <v>-8.8898121833122269E-3</v>
      </c>
      <c r="Y210" s="60">
        <f>-W210*Bonds!$AS$8</f>
        <v>-1.8815617904249857</v>
      </c>
      <c r="Z210" s="60">
        <f t="shared" si="5"/>
        <v>-5.9500208160873509</v>
      </c>
    </row>
    <row r="211" spans="1:26">
      <c r="A211" s="193">
        <v>42844</v>
      </c>
      <c r="B211" s="7">
        <f>EXP(-'Yield curve'!B204*$B$9/100)</f>
        <v>0.91722726692541467</v>
      </c>
      <c r="C211" s="7">
        <f>EXP(-'Yield curve'!C204*$C$9/100)</f>
        <v>0.84569204385585739</v>
      </c>
      <c r="D211" s="7">
        <f>EXP(-'Yield curve'!D204*$D$9/100)</f>
        <v>0.78239151903458648</v>
      </c>
      <c r="E211" s="7">
        <f>EXP(-'Yield curve'!E204*$E$9/100)</f>
        <v>0.72368432273635486</v>
      </c>
      <c r="F211" s="7">
        <f>EXP(-'Yield curve'!F204*$F$9/100)</f>
        <v>0.67065528986262957</v>
      </c>
      <c r="G211" s="7">
        <f>EXP(-'Yield curve'!G204*$G$9/100)</f>
        <v>0.62008420230190653</v>
      </c>
      <c r="H211" s="7">
        <f>EXP(-'Yield curve'!H204*$H$9/100)</f>
        <v>0.57361318704162467</v>
      </c>
      <c r="I211" s="7">
        <f>EXP(-'Yield curve'!I204*$I$9/100)</f>
        <v>0.52926466164561714</v>
      </c>
      <c r="J211" s="7">
        <f>EXP(-'Yield curve'!J204*$J$9/100)</f>
        <v>0.48821470530503225</v>
      </c>
      <c r="K211" s="7">
        <f>EXP(-'Yield curve'!K204*$K$9/100)</f>
        <v>0.45022852130278918</v>
      </c>
      <c r="L211" s="7">
        <f>EXP(-'Yield curve'!L204*$L$9/100)</f>
        <v>0.41450924527971822</v>
      </c>
      <c r="M211" s="7">
        <f>EXP(-'Yield curve'!M204*$M$9/100)</f>
        <v>0.38142539667567293</v>
      </c>
      <c r="N211" s="7">
        <f>EXP(-'Yield curve'!N204*$N$9/100)</f>
        <v>0.35079965568439447</v>
      </c>
      <c r="O211" s="7">
        <f>EXP(-'Yield curve'!O204*$O$9/100)</f>
        <v>0.32246521791146898</v>
      </c>
      <c r="P211" s="7">
        <f>EXP(-'Yield curve'!P204*$P$9/100)</f>
        <v>0.29626528290453352</v>
      </c>
      <c r="Q211" s="7">
        <f>EXP(-'Yield curve'!Q204*$Q$9/100)</f>
        <v>0.27222672829395833</v>
      </c>
      <c r="R211" s="7">
        <f>EXP(-'Yield curve'!R204*$R$9/100)</f>
        <v>0.25002859191484322</v>
      </c>
      <c r="S211" s="7">
        <f>EXP(-'Yield curve'!S204*$S$9/100)</f>
        <v>0.22953953466082744</v>
      </c>
      <c r="T211" s="7">
        <f>EXP(-'Yield curve'!T204*$T$9/100)</f>
        <v>0.21063679067003474</v>
      </c>
      <c r="U211" s="60">
        <f>EXP(-'Yield curve'!U204*$U$9/100)</f>
        <v>0.19320567189501364</v>
      </c>
      <c r="V211" s="60">
        <f t="shared" si="3"/>
        <v>57.409198533110469</v>
      </c>
      <c r="W211" s="60">
        <f t="shared" si="4"/>
        <v>11.979432177829706</v>
      </c>
      <c r="X211" s="60">
        <f>W211*(Bonds!AO201/100)*(1/(1+(Bonds!U201/100)))</f>
        <v>4.4278071254222808E-3</v>
      </c>
      <c r="Y211" s="60">
        <f>-W211*Bonds!$AS$8</f>
        <v>-1.8757102613829066</v>
      </c>
      <c r="Z211" s="60">
        <f t="shared" si="5"/>
        <v>-5.9315166565197579</v>
      </c>
    </row>
    <row r="212" spans="1:26">
      <c r="A212" s="193">
        <v>42843</v>
      </c>
      <c r="B212" s="7">
        <f>EXP(-'Yield curve'!B205*$B$9/100)</f>
        <v>0.91649377854634539</v>
      </c>
      <c r="C212" s="7">
        <f>EXP(-'Yield curve'!C205*$C$9/100)</f>
        <v>0.84467782205801567</v>
      </c>
      <c r="D212" s="7">
        <f>EXP(-'Yield curve'!D205*$D$9/100)</f>
        <v>0.78098448101444262</v>
      </c>
      <c r="E212" s="7">
        <f>EXP(-'Yield curve'!E205*$E$9/100)</f>
        <v>0.72209396725880348</v>
      </c>
      <c r="F212" s="7">
        <f>EXP(-'Yield curve'!F205*$F$9/100)</f>
        <v>0.66898074569034671</v>
      </c>
      <c r="G212" s="7">
        <f>EXP(-'Yield curve'!G205*$G$9/100)</f>
        <v>0.61841223312979476</v>
      </c>
      <c r="H212" s="7">
        <f>EXP(-'Yield curve'!H205*$H$9/100)</f>
        <v>0.57200931658441023</v>
      </c>
      <c r="I212" s="7">
        <f>EXP(-'Yield curve'!I205*$I$9/100)</f>
        <v>0.52785516937284704</v>
      </c>
      <c r="J212" s="7">
        <f>EXP(-'Yield curve'!J205*$J$9/100)</f>
        <v>0.48704439494647944</v>
      </c>
      <c r="K212" s="7">
        <f>EXP(-'Yield curve'!K205*$K$9/100)</f>
        <v>0.44932896411722156</v>
      </c>
      <c r="L212" s="7">
        <f>EXP(-'Yield curve'!L205*$L$9/100)</f>
        <v>0.41396245403756288</v>
      </c>
      <c r="M212" s="7">
        <f>EXP(-'Yield curve'!M205*$M$9/100)</f>
        <v>0.38124235641844478</v>
      </c>
      <c r="N212" s="7">
        <f>EXP(-'Yield curve'!N205*$N$9/100)</f>
        <v>0.35098211894168568</v>
      </c>
      <c r="O212" s="7">
        <f>EXP(-'Yield curve'!O205*$O$9/100)</f>
        <v>0.32300741479541811</v>
      </c>
      <c r="P212" s="7">
        <f>EXP(-'Yield curve'!P205*$P$9/100)</f>
        <v>0.29715541328121442</v>
      </c>
      <c r="Q212" s="7">
        <f>EXP(-'Yield curve'!Q205*$Q$9/100)</f>
        <v>0.27327408857535146</v>
      </c>
      <c r="R212" s="7">
        <f>EXP(-'Yield curve'!R205*$R$9/100)</f>
        <v>0.25122156503589449</v>
      </c>
      <c r="S212" s="7">
        <f>EXP(-'Yield curve'!S205*$S$9/100)</f>
        <v>0.23086549748739432</v>
      </c>
      <c r="T212" s="7">
        <f>EXP(-'Yield curve'!T205*$T$9/100)</f>
        <v>0.21208248495620802</v>
      </c>
      <c r="U212" s="60">
        <f>EXP(-'Yield curve'!U205*$U$9/100)</f>
        <v>0.19475751637158503</v>
      </c>
      <c r="V212" s="60">
        <f t="shared" si="3"/>
        <v>57.541478767636363</v>
      </c>
      <c r="W212" s="60">
        <f t="shared" si="4"/>
        <v>12.01005325952238</v>
      </c>
      <c r="X212" s="60">
        <f>W212*(Bonds!AO202/100)*(1/(1+(Bonds!U202/100)))</f>
        <v>-1.1101916490591718E-3</v>
      </c>
      <c r="Y212" s="60">
        <f>-W212*Bonds!$AS$8</f>
        <v>-1.8805048356409328</v>
      </c>
      <c r="Z212" s="60">
        <f t="shared" si="5"/>
        <v>-5.9466784315859318</v>
      </c>
    </row>
    <row r="213" spans="1:26">
      <c r="A213" s="193">
        <v>42842</v>
      </c>
      <c r="B213" s="7">
        <f>EXP(-'Yield curve'!B206*$B$9/100)</f>
        <v>0.91658543250682167</v>
      </c>
      <c r="C213" s="7">
        <f>EXP(-'Yield curve'!C206*$C$9/100)</f>
        <v>0.84501576077007545</v>
      </c>
      <c r="D213" s="7">
        <f>EXP(-'Yield curve'!D206*$D$9/100)</f>
        <v>0.7814532123083775</v>
      </c>
      <c r="E213" s="7">
        <f>EXP(-'Yield curve'!E206*$E$9/100)</f>
        <v>0.72267187356431106</v>
      </c>
      <c r="F213" s="7">
        <f>EXP(-'Yield curve'!F206*$F$9/100)</f>
        <v>0.66965006103793456</v>
      </c>
      <c r="G213" s="7">
        <f>EXP(-'Yield curve'!G206*$G$9/100)</f>
        <v>0.61915477324451462</v>
      </c>
      <c r="H213" s="7">
        <f>EXP(-'Yield curve'!H206*$H$9/100)</f>
        <v>0.57281069045844912</v>
      </c>
      <c r="I213" s="7">
        <f>EXP(-'Yield curve'!I206*$I$9/100)</f>
        <v>0.52870041365895382</v>
      </c>
      <c r="J213" s="7">
        <f>EXP(-'Yield curve'!J206*$J$9/100)</f>
        <v>0.48792186434292317</v>
      </c>
      <c r="K213" s="7">
        <f>EXP(-'Yield curve'!K206*$K$9/100)</f>
        <v>0.45022852130278918</v>
      </c>
      <c r="L213" s="7">
        <f>EXP(-'Yield curve'!L206*$L$9/100)</f>
        <v>0.41469166947802183</v>
      </c>
      <c r="M213" s="7">
        <f>EXP(-'Yield curve'!M206*$M$9/100)</f>
        <v>0.38179174087356127</v>
      </c>
      <c r="N213" s="7">
        <f>EXP(-'Yield curve'!N206*$N$9/100)</f>
        <v>0.35134733022233333</v>
      </c>
      <c r="O213" s="7">
        <f>EXP(-'Yield curve'!O206*$O$9/100)</f>
        <v>0.32318834960472159</v>
      </c>
      <c r="P213" s="7">
        <f>EXP(-'Yield curve'!P206*$P$9/100)</f>
        <v>0.29715541328121442</v>
      </c>
      <c r="Q213" s="7">
        <f>EXP(-'Yield curve'!Q206*$Q$9/100)</f>
        <v>0.27318665485714838</v>
      </c>
      <c r="R213" s="7">
        <f>EXP(-'Yield curve'!R206*$R$9/100)</f>
        <v>0.25105079244093281</v>
      </c>
      <c r="S213" s="7">
        <f>EXP(-'Yield curve'!S206*$S$9/100)</f>
        <v>0.23061629734240849</v>
      </c>
      <c r="T213" s="7">
        <f>EXP(-'Yield curve'!T206*$T$9/100)</f>
        <v>0.21176036445267621</v>
      </c>
      <c r="U213" s="60">
        <f>EXP(-'Yield curve'!U206*$U$9/100)</f>
        <v>0.1943683905943277</v>
      </c>
      <c r="V213" s="60">
        <f t="shared" si="3"/>
        <v>57.530237484802754</v>
      </c>
      <c r="W213" s="60">
        <f t="shared" si="4"/>
        <v>12.001706002789909</v>
      </c>
      <c r="X213" s="60">
        <f>W213*(Bonds!AO203/100)*(1/(1+(Bonds!U203/100)))</f>
        <v>-1.1093174972538729E-3</v>
      </c>
      <c r="Y213" s="60">
        <f>-W213*Bonds!$AS$8</f>
        <v>-1.8791978425485165</v>
      </c>
      <c r="Z213" s="60">
        <f t="shared" si="5"/>
        <v>-5.9425453565277895</v>
      </c>
    </row>
    <row r="214" spans="1:26">
      <c r="A214" s="193">
        <v>42839</v>
      </c>
      <c r="B214" s="7">
        <f>EXP(-'Yield curve'!B207*$B$9/100)</f>
        <v>0.91594404721510891</v>
      </c>
      <c r="C214" s="7">
        <f>EXP(-'Yield curve'!C207*$C$9/100)</f>
        <v>0.84434001849440921</v>
      </c>
      <c r="D214" s="7">
        <f>EXP(-'Yield curve'!D207*$D$9/100)</f>
        <v>0.78075022081092571</v>
      </c>
      <c r="E214" s="7">
        <f>EXP(-'Yield curve'!E207*$E$9/100)</f>
        <v>0.72209396725880348</v>
      </c>
      <c r="F214" s="7">
        <f>EXP(-'Yield curve'!F207*$F$9/100)</f>
        <v>0.66931531969972402</v>
      </c>
      <c r="G214" s="7">
        <f>EXP(-'Yield curve'!G207*$G$9/100)</f>
        <v>0.61896905467172003</v>
      </c>
      <c r="H214" s="7">
        <f>EXP(-'Yield curve'!H207*$H$9/100)</f>
        <v>0.57281069045844912</v>
      </c>
      <c r="I214" s="7">
        <f>EXP(-'Yield curve'!I207*$I$9/100)</f>
        <v>0.52855944567854418</v>
      </c>
      <c r="J214" s="7">
        <f>EXP(-'Yield curve'!J207*$J$9/100)</f>
        <v>0.48762919903269042</v>
      </c>
      <c r="K214" s="7">
        <f>EXP(-'Yield curve'!K207*$K$9/100)</f>
        <v>0.44977851782072775</v>
      </c>
      <c r="L214" s="7">
        <f>EXP(-'Yield curve'!L207*$L$9/100)</f>
        <v>0.41414463759478282</v>
      </c>
      <c r="M214" s="7">
        <f>EXP(-'Yield curve'!M207*$M$9/100)</f>
        <v>0.3811508692318058</v>
      </c>
      <c r="N214" s="7">
        <f>EXP(-'Yield curve'!N207*$N$9/100)</f>
        <v>0.35061728728333219</v>
      </c>
      <c r="O214" s="7">
        <f>EXP(-'Yield curve'!O207*$O$9/100)</f>
        <v>0.32237494028991048</v>
      </c>
      <c r="P214" s="7">
        <f>EXP(-'Yield curve'!P207*$P$9/100)</f>
        <v>0.29626528290453352</v>
      </c>
      <c r="Q214" s="7">
        <f>EXP(-'Yield curve'!Q207*$Q$9/100)</f>
        <v>0.27240100916399612</v>
      </c>
      <c r="R214" s="7">
        <f>EXP(-'Yield curve'!R207*$R$9/100)</f>
        <v>0.25036886213114756</v>
      </c>
      <c r="S214" s="7">
        <f>EXP(-'Yield curve'!S207*$S$9/100)</f>
        <v>0.23003587591126787</v>
      </c>
      <c r="T214" s="7">
        <f>EXP(-'Yield curve'!T207*$T$9/100)</f>
        <v>0.21127810081119203</v>
      </c>
      <c r="U214" s="60">
        <f>EXP(-'Yield curve'!U207*$U$9/100)</f>
        <v>0.19398004229089191</v>
      </c>
      <c r="V214" s="60">
        <f t="shared" si="3"/>
        <v>57.44923378410504</v>
      </c>
      <c r="W214" s="60">
        <f t="shared" si="4"/>
        <v>11.996966477946639</v>
      </c>
      <c r="X214" s="60">
        <f>W214*(Bonds!AO204/100)*(1/(1+(Bonds!U204/100)))</f>
        <v>-1.108776938812247E-3</v>
      </c>
      <c r="Y214" s="60">
        <f>-W214*Bonds!$AS$8</f>
        <v>-1.8784557393126842</v>
      </c>
      <c r="Z214" s="60">
        <f t="shared" si="5"/>
        <v>-5.9401986200435788</v>
      </c>
    </row>
    <row r="215" spans="1:26">
      <c r="A215" s="193">
        <v>42838</v>
      </c>
      <c r="B215" s="7">
        <f>EXP(-'Yield curve'!B208*$B$9/100)</f>
        <v>0.91585245738995502</v>
      </c>
      <c r="C215" s="7">
        <f>EXP(-'Yield curve'!C208*$C$9/100)</f>
        <v>0.84417116737638498</v>
      </c>
      <c r="D215" s="7">
        <f>EXP(-'Yield curve'!D208*$D$9/100)</f>
        <v>0.78051603087492927</v>
      </c>
      <c r="E215" s="7">
        <f>EXP(-'Yield curve'!E208*$E$9/100)</f>
        <v>0.72180518743171584</v>
      </c>
      <c r="F215" s="7">
        <f>EXP(-'Yield curve'!F208*$F$9/100)</f>
        <v>0.66898074569034671</v>
      </c>
      <c r="G215" s="7">
        <f>EXP(-'Yield curve'!G208*$G$9/100)</f>
        <v>0.61841223312979476</v>
      </c>
      <c r="H215" s="7">
        <f>EXP(-'Yield curve'!H208*$H$9/100)</f>
        <v>0.57200931658441023</v>
      </c>
      <c r="I215" s="7">
        <f>EXP(-'Yield curve'!I208*$I$9/100)</f>
        <v>0.52785516937284704</v>
      </c>
      <c r="J215" s="7">
        <f>EXP(-'Yield curve'!J208*$J$9/100)</f>
        <v>0.48704439494647944</v>
      </c>
      <c r="K215" s="7">
        <f>EXP(-'Yield curve'!K208*$K$9/100)</f>
        <v>0.44932896411722156</v>
      </c>
      <c r="L215" s="7">
        <f>EXP(-'Yield curve'!L208*$L$9/100)</f>
        <v>0.4137803506234754</v>
      </c>
      <c r="M215" s="7">
        <f>EXP(-'Yield curve'!M208*$M$9/100)</f>
        <v>0.38087653937655785</v>
      </c>
      <c r="N215" s="7">
        <f>EXP(-'Yield curve'!N208*$N$9/100)</f>
        <v>0.35043501368918661</v>
      </c>
      <c r="O215" s="7">
        <f>EXP(-'Yield curve'!O208*$O$9/100)</f>
        <v>0.32228468794254772</v>
      </c>
      <c r="P215" s="7">
        <f>EXP(-'Yield curve'!P208*$P$9/100)</f>
        <v>0.29626528290453352</v>
      </c>
      <c r="Q215" s="7">
        <f>EXP(-'Yield curve'!Q208*$Q$9/100)</f>
        <v>0.27231385478650783</v>
      </c>
      <c r="R215" s="7">
        <f>EXP(-'Yield curve'!R208*$R$9/100)</f>
        <v>0.25019866917706074</v>
      </c>
      <c r="S215" s="7">
        <f>EXP(-'Yield curve'!S208*$S$9/100)</f>
        <v>0.22978757127392302</v>
      </c>
      <c r="T215" s="7">
        <f>EXP(-'Yield curve'!T208*$T$9/100)</f>
        <v>0.2109572020428066</v>
      </c>
      <c r="U215" s="60">
        <f>EXP(-'Yield curve'!U208*$U$9/100)</f>
        <v>0.1935924699078839</v>
      </c>
      <c r="V215" s="60">
        <f t="shared" si="3"/>
        <v>57.385116225342657</v>
      </c>
      <c r="W215" s="60">
        <f t="shared" si="4"/>
        <v>11.992552546999704</v>
      </c>
      <c r="X215" s="60">
        <f>W215*(Bonds!AO205/100)*(1/(1+(Bonds!U205/100)))</f>
        <v>-7.7578659854908158E-3</v>
      </c>
      <c r="Y215" s="60">
        <f>-W215*Bonds!$AS$8</f>
        <v>-1.8777646167747124</v>
      </c>
      <c r="Z215" s="60">
        <f t="shared" si="5"/>
        <v>-5.9380130986813118</v>
      </c>
    </row>
    <row r="216" spans="1:26">
      <c r="A216" s="193">
        <v>42837</v>
      </c>
      <c r="B216" s="7">
        <f>EXP(-'Yield curve'!B209*$B$9/100)</f>
        <v>0.91530311073599757</v>
      </c>
      <c r="C216" s="7">
        <f>EXP(-'Yield curve'!C209*$C$9/100)</f>
        <v>0.84349610050523594</v>
      </c>
      <c r="D216" s="7">
        <f>EXP(-'Yield curve'!D209*$D$9/100)</f>
        <v>0.77957997338470042</v>
      </c>
      <c r="E216" s="7">
        <f>EXP(-'Yield curve'!E209*$E$9/100)</f>
        <v>0.72036301970530137</v>
      </c>
      <c r="F216" s="7">
        <f>EXP(-'Yield curve'!F209*$F$9/100)</f>
        <v>0.66697681085847438</v>
      </c>
      <c r="G216" s="7">
        <f>EXP(-'Yield curve'!G209*$G$9/100)</f>
        <v>0.61618995159734946</v>
      </c>
      <c r="H216" s="7">
        <f>EXP(-'Yield curve'!H209*$H$9/100)</f>
        <v>0.56961191552116708</v>
      </c>
      <c r="I216" s="7">
        <f>EXP(-'Yield curve'!I209*$I$9/100)</f>
        <v>0.52504743574789059</v>
      </c>
      <c r="J216" s="7">
        <f>EXP(-'Yield curve'!J209*$J$9/100)</f>
        <v>0.48384048646799099</v>
      </c>
      <c r="K216" s="7">
        <f>EXP(-'Yield curve'!K209*$K$9/100)</f>
        <v>0.44574867266496027</v>
      </c>
      <c r="L216" s="7">
        <f>EXP(-'Yield curve'!L209*$L$9/100)</f>
        <v>0.41015505821975529</v>
      </c>
      <c r="M216" s="7">
        <f>EXP(-'Yield curve'!M209*$M$9/100)</f>
        <v>0.37723761936147809</v>
      </c>
      <c r="N216" s="7">
        <f>EXP(-'Yield curve'!N209*$N$9/100)</f>
        <v>0.34680937554419927</v>
      </c>
      <c r="O216" s="7">
        <f>EXP(-'Yield curve'!O209*$O$9/100)</f>
        <v>0.31869523787958332</v>
      </c>
      <c r="P216" s="7">
        <f>EXP(-'Yield curve'!P209*$P$9/100)</f>
        <v>0.29273134554100683</v>
      </c>
      <c r="Q216" s="7">
        <f>EXP(-'Yield curve'!Q209*$Q$9/100)</f>
        <v>0.26893649643021122</v>
      </c>
      <c r="R216" s="7">
        <f>EXP(-'Yield curve'!R209*$R$9/100)</f>
        <v>0.24698689510913793</v>
      </c>
      <c r="S216" s="7">
        <f>EXP(-'Yield curve'!S209*$S$9/100)</f>
        <v>0.22674709534813192</v>
      </c>
      <c r="T216" s="7">
        <f>EXP(-'Yield curve'!T209*$T$9/100)</f>
        <v>0.2080909573322017</v>
      </c>
      <c r="U216" s="60">
        <f>EXP(-'Yield curve'!U209*$U$9/100)</f>
        <v>0.19090105916394634</v>
      </c>
      <c r="V216" s="60">
        <f t="shared" si="3"/>
        <v>56.903900384869516</v>
      </c>
      <c r="W216" s="60">
        <f t="shared" si="4"/>
        <v>11.954153878572235</v>
      </c>
      <c r="X216" s="60">
        <f>W216*(Bonds!AO206/100)*(1/(1+(Bonds!U206/100)))</f>
        <v>-2.208007735236986E-3</v>
      </c>
      <c r="Y216" s="60">
        <f>-W216*Bonds!$AS$8</f>
        <v>-1.8717522469625489</v>
      </c>
      <c r="Z216" s="60">
        <f t="shared" si="5"/>
        <v>-5.9190003159396358</v>
      </c>
    </row>
    <row r="217" spans="1:26">
      <c r="A217" s="193">
        <v>42836</v>
      </c>
      <c r="B217" s="7">
        <f>EXP(-'Yield curve'!B210*$B$9/100)</f>
        <v>0.91521158500128696</v>
      </c>
      <c r="C217" s="7">
        <f>EXP(-'Yield curve'!C210*$C$9/100)</f>
        <v>0.84400235002520752</v>
      </c>
      <c r="D217" s="7">
        <f>EXP(-'Yield curve'!D210*$D$9/100)</f>
        <v>0.78075022081092571</v>
      </c>
      <c r="E217" s="7">
        <f>EXP(-'Yield curve'!E210*$E$9/100)</f>
        <v>0.72180518743171584</v>
      </c>
      <c r="F217" s="7">
        <f>EXP(-'Yield curve'!F210*$F$9/100)</f>
        <v>0.66864633892615943</v>
      </c>
      <c r="G217" s="7">
        <f>EXP(-'Yield curve'!G210*$G$9/100)</f>
        <v>0.61767058352879756</v>
      </c>
      <c r="H217" s="7">
        <f>EXP(-'Yield curve'!H210*$H$9/100)</f>
        <v>0.57080935741769301</v>
      </c>
      <c r="I217" s="7">
        <f>EXP(-'Yield curve'!I210*$I$9/100)</f>
        <v>0.52602843961337331</v>
      </c>
      <c r="J217" s="7">
        <f>EXP(-'Yield curve'!J210*$J$9/100)</f>
        <v>0.4845667917905026</v>
      </c>
      <c r="K217" s="7">
        <f>EXP(-'Yield curve'!K210*$K$9/100)</f>
        <v>0.44619464428627154</v>
      </c>
      <c r="L217" s="7">
        <f>EXP(-'Yield curve'!L210*$L$9/100)</f>
        <v>0.41042584990960829</v>
      </c>
      <c r="M217" s="7">
        <f>EXP(-'Yield curve'!M210*$M$9/100)</f>
        <v>0.3773281672554375</v>
      </c>
      <c r="N217" s="7">
        <f>EXP(-'Yield curve'!N210*$N$9/100)</f>
        <v>0.3467192168276988</v>
      </c>
      <c r="O217" s="7">
        <f>EXP(-'Yield curve'!O210*$O$9/100)</f>
        <v>0.31842764628396902</v>
      </c>
      <c r="P217" s="7">
        <f>EXP(-'Yield curve'!P210*$P$9/100)</f>
        <v>0.29229257768085948</v>
      </c>
      <c r="Q217" s="7">
        <f>EXP(-'Yield curve'!Q210*$Q$9/100)</f>
        <v>0.26842063374371727</v>
      </c>
      <c r="R217" s="7">
        <f>EXP(-'Yield curve'!R210*$R$9/100)</f>
        <v>0.24639976526044291</v>
      </c>
      <c r="S217" s="7">
        <f>EXP(-'Yield curve'!S210*$S$9/100)</f>
        <v>0.22609500317698175</v>
      </c>
      <c r="T217" s="7">
        <f>EXP(-'Yield curve'!T210*$T$9/100)</f>
        <v>0.20738050182951592</v>
      </c>
      <c r="U217" s="60">
        <f>EXP(-'Yield curve'!U210*$U$9/100)</f>
        <v>0.19013898010152055</v>
      </c>
      <c r="V217" s="60">
        <f t="shared" si="3"/>
        <v>56.851153373758798</v>
      </c>
      <c r="W217" s="60">
        <f t="shared" si="4"/>
        <v>11.937627062547589</v>
      </c>
      <c r="X217" s="60">
        <f>W217*(Bonds!AO207/100)*(1/(1+(Bonds!U207/100)))</f>
        <v>3.3068219009828371E-3</v>
      </c>
      <c r="Y217" s="60">
        <f>-W217*Bonds!$AS$8</f>
        <v>-1.8691645184337473</v>
      </c>
      <c r="Z217" s="60">
        <f t="shared" si="5"/>
        <v>-5.9108171998224259</v>
      </c>
    </row>
    <row r="218" spans="1:26">
      <c r="A218" s="193">
        <v>42835</v>
      </c>
      <c r="B218" s="7">
        <f>EXP(-'Yield curve'!B211*$B$9/100)</f>
        <v>0.91447970852291072</v>
      </c>
      <c r="C218" s="7">
        <f>EXP(-'Yield curve'!C211*$C$9/100)</f>
        <v>0.84383356643412422</v>
      </c>
      <c r="D218" s="7">
        <f>EXP(-'Yield curve'!D211*$D$9/100)</f>
        <v>0.78121881150656325</v>
      </c>
      <c r="E218" s="7">
        <f>EXP(-'Yield curve'!E211*$E$9/100)</f>
        <v>0.72281642239342503</v>
      </c>
      <c r="F218" s="7">
        <f>EXP(-'Yield curve'!F211*$F$9/100)</f>
        <v>0.67032004603563933</v>
      </c>
      <c r="G218" s="7">
        <f>EXP(-'Yield curve'!G211*$G$9/100)</f>
        <v>0.6195263775786134</v>
      </c>
      <c r="H218" s="7">
        <f>EXP(-'Yield curve'!H211*$H$9/100)</f>
        <v>0.57281069045844912</v>
      </c>
      <c r="I218" s="7">
        <f>EXP(-'Yield curve'!I211*$I$9/100)</f>
        <v>0.52813676721592917</v>
      </c>
      <c r="J218" s="7">
        <f>EXP(-'Yield curve'!J211*$J$9/100)</f>
        <v>0.48675225595997168</v>
      </c>
      <c r="K218" s="7">
        <f>EXP(-'Yield curve'!K211*$K$9/100)</f>
        <v>0.44843120424810956</v>
      </c>
      <c r="L218" s="7">
        <f>EXP(-'Yield curve'!L211*$L$9/100)</f>
        <v>0.41250786777308474</v>
      </c>
      <c r="M218" s="7">
        <f>EXP(-'Yield curve'!M211*$M$9/100)</f>
        <v>0.37923470164932715</v>
      </c>
      <c r="N218" s="7">
        <f>EXP(-'Yield curve'!N211*$N$9/100)</f>
        <v>0.34843624733236506</v>
      </c>
      <c r="O218" s="7">
        <f>EXP(-'Yield curve'!O211*$O$9/100)</f>
        <v>0.31994697501396385</v>
      </c>
      <c r="P218" s="7">
        <f>EXP(-'Yield curve'!P211*$P$9/100)</f>
        <v>0.29361085818696442</v>
      </c>
      <c r="Q218" s="7">
        <f>EXP(-'Yield curve'!Q211*$Q$9/100)</f>
        <v>0.2697121499448597</v>
      </c>
      <c r="R218" s="7">
        <f>EXP(-'Yield curve'!R211*$R$9/100)</f>
        <v>0.2476596139467003</v>
      </c>
      <c r="S218" s="7">
        <f>EXP(-'Yield curve'!S211*$S$9/100)</f>
        <v>0.22731921860094012</v>
      </c>
      <c r="T218" s="7">
        <f>EXP(-'Yield curve'!T211*$T$9/100)</f>
        <v>0.20856594599623102</v>
      </c>
      <c r="U218" s="60">
        <f>EXP(-'Yield curve'!U211*$U$9/100)</f>
        <v>0.19128324333905466</v>
      </c>
      <c r="V218" s="60">
        <f t="shared" si="3"/>
        <v>57.074735022454369</v>
      </c>
      <c r="W218" s="60">
        <f t="shared" si="4"/>
        <v>11.953069370955408</v>
      </c>
      <c r="X218" s="60">
        <f>W218*(Bonds!AO208/100)*(1/(1+(Bonds!U208/100)))</f>
        <v>4.4160226733001391E-3</v>
      </c>
      <c r="Y218" s="60">
        <f>-W218*Bonds!$AS$8</f>
        <v>-1.871582437406033</v>
      </c>
      <c r="Z218" s="60">
        <f t="shared" si="5"/>
        <v>-5.9184633309725827</v>
      </c>
    </row>
    <row r="219" spans="1:26">
      <c r="A219" s="193">
        <v>42832</v>
      </c>
      <c r="B219" s="7">
        <f>EXP(-'Yield curve'!B212*$B$9/100)</f>
        <v>0.91521158500128696</v>
      </c>
      <c r="C219" s="7">
        <f>EXP(-'Yield curve'!C212*$C$9/100)</f>
        <v>0.84501576077007545</v>
      </c>
      <c r="D219" s="7">
        <f>EXP(-'Yield curve'!D212*$D$9/100)</f>
        <v>0.78262627170143628</v>
      </c>
      <c r="E219" s="7">
        <f>EXP(-'Yield curve'!E212*$E$9/100)</f>
        <v>0.72440836902189676</v>
      </c>
      <c r="F219" s="7">
        <f>EXP(-'Yield curve'!F212*$F$9/100)</f>
        <v>0.67199794264758894</v>
      </c>
      <c r="G219" s="7">
        <f>EXP(-'Yield curve'!G212*$G$9/100)</f>
        <v>0.62138774737000924</v>
      </c>
      <c r="H219" s="7">
        <f>EXP(-'Yield curve'!H212*$H$9/100)</f>
        <v>0.57481904043732657</v>
      </c>
      <c r="I219" s="7">
        <f>EXP(-'Yield curve'!I212*$I$9/100)</f>
        <v>0.53011216292447294</v>
      </c>
      <c r="J219" s="7">
        <f>EXP(-'Yield curve'!J212*$J$9/100)</f>
        <v>0.48865429632609392</v>
      </c>
      <c r="K219" s="7">
        <f>EXP(-'Yield curve'!K212*$K$9/100)</f>
        <v>0.45022852130278918</v>
      </c>
      <c r="L219" s="7">
        <f>EXP(-'Yield curve'!L212*$L$9/100)</f>
        <v>0.41432690133040584</v>
      </c>
      <c r="M219" s="7">
        <f>EXP(-'Yield curve'!M212*$M$9/100)</f>
        <v>0.38105940399945704</v>
      </c>
      <c r="N219" s="7">
        <f>EXP(-'Yield curve'!N212*$N$9/100)</f>
        <v>0.35025283485267084</v>
      </c>
      <c r="O219" s="7">
        <f>EXP(-'Yield curve'!O212*$O$9/100)</f>
        <v>0.32174370422037013</v>
      </c>
      <c r="P219" s="7">
        <f>EXP(-'Yield curve'!P212*$P$9/100)</f>
        <v>0.29537781891739839</v>
      </c>
      <c r="Q219" s="7">
        <f>EXP(-'Yield curve'!Q212*$Q$9/100)</f>
        <v>0.27144384321211973</v>
      </c>
      <c r="R219" s="7">
        <f>EXP(-'Yield curve'!R212*$R$9/100)</f>
        <v>0.24934943821259078</v>
      </c>
      <c r="S219" s="7">
        <f>EXP(-'Yield curve'!S212*$S$9/100)</f>
        <v>0.2289618232555776</v>
      </c>
      <c r="T219" s="7">
        <f>EXP(-'Yield curve'!T212*$T$9/100)</f>
        <v>0.21015708585860018</v>
      </c>
      <c r="U219" s="60">
        <f>EXP(-'Yield curve'!U212*$U$9/100)</f>
        <v>0.19281964670508861</v>
      </c>
      <c r="V219" s="60">
        <f t="shared" si="3"/>
        <v>57.361781462777884</v>
      </c>
      <c r="W219" s="60">
        <f t="shared" si="4"/>
        <v>11.972090274716759</v>
      </c>
      <c r="X219" s="60">
        <f>W219*(Bonds!AO209/100)*(1/(1+(Bonds!U209/100)))</f>
        <v>7.7431979971373617E-3</v>
      </c>
      <c r="Y219" s="60">
        <f>-W219*Bonds!$AS$8</f>
        <v>-1.8745606841072391</v>
      </c>
      <c r="Z219" s="60">
        <f t="shared" si="5"/>
        <v>-5.9278813739822764</v>
      </c>
    </row>
    <row r="220" spans="1:26">
      <c r="A220" s="193">
        <v>42831</v>
      </c>
      <c r="B220" s="7">
        <f>EXP(-'Yield curve'!B213*$B$9/100)</f>
        <v>0.91512006841869231</v>
      </c>
      <c r="C220" s="7">
        <f>EXP(-'Yield curve'!C213*$C$9/100)</f>
        <v>0.84603038833778488</v>
      </c>
      <c r="D220" s="7">
        <f>EXP(-'Yield curve'!D213*$D$9/100)</f>
        <v>0.78450683052143555</v>
      </c>
      <c r="E220" s="7">
        <f>EXP(-'Yield curve'!E213*$E$9/100)</f>
        <v>0.72687554930633824</v>
      </c>
      <c r="F220" s="7">
        <f>EXP(-'Yield curve'!F213*$F$9/100)</f>
        <v>0.67502874758613318</v>
      </c>
      <c r="G220" s="7">
        <f>EXP(-'Yield curve'!G213*$G$9/100)</f>
        <v>0.62437757841141128</v>
      </c>
      <c r="H220" s="7">
        <f>EXP(-'Yield curve'!H213*$H$9/100)</f>
        <v>0.5776425657230182</v>
      </c>
      <c r="I220" s="7">
        <f>EXP(-'Yield curve'!I213*$I$9/100)</f>
        <v>0.53294698058760726</v>
      </c>
      <c r="J220" s="7">
        <f>EXP(-'Yield curve'!J213*$J$9/100)</f>
        <v>0.4914475791082728</v>
      </c>
      <c r="K220" s="7">
        <f>EXP(-'Yield curve'!K213*$K$9/100)</f>
        <v>0.45293801277655771</v>
      </c>
      <c r="L220" s="7">
        <f>EXP(-'Yield curve'!L213*$L$9/100)</f>
        <v>0.41716226840924925</v>
      </c>
      <c r="M220" s="7">
        <f>EXP(-'Yield curve'!M213*$M$9/100)</f>
        <v>0.38399720694561129</v>
      </c>
      <c r="N220" s="7">
        <f>EXP(-'Yield curve'!N213*$N$9/100)</f>
        <v>0.35327093330295262</v>
      </c>
      <c r="O220" s="7">
        <f>EXP(-'Yield curve'!O213*$O$9/100)</f>
        <v>0.32482133054199874</v>
      </c>
      <c r="P220" s="7">
        <f>EXP(-'Yield curve'!P213*$P$9/100)</f>
        <v>0.29849562585766892</v>
      </c>
      <c r="Q220" s="7">
        <f>EXP(-'Yield curve'!Q213*$Q$9/100)</f>
        <v>0.2745011029521513</v>
      </c>
      <c r="R220" s="7">
        <f>EXP(-'Yield curve'!R213*$R$9/100)</f>
        <v>0.2523344219553777</v>
      </c>
      <c r="S220" s="7">
        <f>EXP(-'Yield curve'!S213*$S$9/100)</f>
        <v>0.23186499379414624</v>
      </c>
      <c r="T220" s="7">
        <f>EXP(-'Yield curve'!T213*$T$9/100)</f>
        <v>0.21297084512259101</v>
      </c>
      <c r="U220" s="60">
        <f>EXP(-'Yield curve'!U213*$U$9/100)</f>
        <v>0.19553810657669493</v>
      </c>
      <c r="V220" s="60">
        <f t="shared" si="3"/>
        <v>57.841295202612265</v>
      </c>
      <c r="W220" s="60">
        <f t="shared" si="4"/>
        <v>12.008364269765824</v>
      </c>
      <c r="X220" s="60">
        <f>W220*(Bonds!AO210/100)*(1/(1+(Bonds!U210/100)))</f>
        <v>-6.6614446762754756E-3</v>
      </c>
      <c r="Y220" s="60">
        <f>-W220*Bonds!$AS$8</f>
        <v>-1.8802403777458745</v>
      </c>
      <c r="Z220" s="60">
        <f t="shared" si="5"/>
        <v>-5.9458421422923342</v>
      </c>
    </row>
    <row r="221" spans="1:26">
      <c r="A221" s="193">
        <v>42830</v>
      </c>
      <c r="B221" s="7">
        <f>EXP(-'Yield curve'!B214*$B$9/100)</f>
        <v>0.91502856098729823</v>
      </c>
      <c r="C221" s="7">
        <f>EXP(-'Yield curve'!C214*$C$9/100)</f>
        <v>0.84569204385585739</v>
      </c>
      <c r="D221" s="7">
        <f>EXP(-'Yield curve'!D214*$D$9/100)</f>
        <v>0.78450683052143555</v>
      </c>
      <c r="E221" s="7">
        <f>EXP(-'Yield curve'!E214*$E$9/100)</f>
        <v>0.72658485722890709</v>
      </c>
      <c r="F221" s="7">
        <f>EXP(-'Yield curve'!F214*$F$9/100)</f>
        <v>0.6743540562404442</v>
      </c>
      <c r="G221" s="7">
        <f>EXP(-'Yield curve'!G214*$G$9/100)</f>
        <v>0.6232547096553257</v>
      </c>
      <c r="H221" s="7">
        <f>EXP(-'Yield curve'!H214*$H$9/100)</f>
        <v>0.57602742878592827</v>
      </c>
      <c r="I221" s="7">
        <f>EXP(-'Yield curve'!I214*$I$9/100)</f>
        <v>0.53110262977672518</v>
      </c>
      <c r="J221" s="7">
        <f>EXP(-'Yield curve'!J214*$J$9/100)</f>
        <v>0.48938782778163764</v>
      </c>
      <c r="K221" s="7">
        <f>EXP(-'Yield curve'!K214*$K$9/100)</f>
        <v>0.45067897501340948</v>
      </c>
      <c r="L221" s="7">
        <f>EXP(-'Yield curve'!L214*$L$9/100)</f>
        <v>0.41478291168158138</v>
      </c>
      <c r="M221" s="7">
        <f>EXP(-'Yield curve'!M214*$M$9/100)</f>
        <v>0.38151694975680539</v>
      </c>
      <c r="N221" s="7">
        <f>EXP(-'Yield curve'!N214*$N$9/100)</f>
        <v>0.35070845962991737</v>
      </c>
      <c r="O221" s="7">
        <f>EXP(-'Yield curve'!O214*$O$9/100)</f>
        <v>0.32219446086230452</v>
      </c>
      <c r="P221" s="7">
        <f>EXP(-'Yield curve'!P214*$P$9/100)</f>
        <v>0.29582121811203327</v>
      </c>
      <c r="Q221" s="7">
        <f>EXP(-'Yield curve'!Q214*$Q$9/100)</f>
        <v>0.2718785009947583</v>
      </c>
      <c r="R221" s="7">
        <f>EXP(-'Yield curve'!R214*$R$9/100)</f>
        <v>0.24977369277175279</v>
      </c>
      <c r="S221" s="7">
        <f>EXP(-'Yield curve'!S214*$S$9/100)</f>
        <v>0.22937432567824237</v>
      </c>
      <c r="T221" s="7">
        <f>EXP(-'Yield curve'!T214*$T$9/100)</f>
        <v>0.21055676389563024</v>
      </c>
      <c r="U221" s="60">
        <f>EXP(-'Yield curve'!U214*$U$9/100)</f>
        <v>0.19320567189501364</v>
      </c>
      <c r="V221" s="60">
        <f t="shared" si="3"/>
        <v>57.466290690001387</v>
      </c>
      <c r="W221" s="60">
        <f t="shared" si="4"/>
        <v>11.972960353768899</v>
      </c>
      <c r="X221" s="60">
        <f>W221*(Bonds!AO211/100)*(1/(1+(Bonds!U211/100)))</f>
        <v>0</v>
      </c>
      <c r="Y221" s="60">
        <f>-W221*Bonds!$AS$8</f>
        <v>-1.874696918962288</v>
      </c>
      <c r="Z221" s="60">
        <f t="shared" si="5"/>
        <v>-5.9283121864209338</v>
      </c>
    </row>
    <row r="222" spans="1:26">
      <c r="A222" s="193">
        <v>42829</v>
      </c>
      <c r="B222" s="7">
        <f>EXP(-'Yield curve'!B215*$B$9/100)</f>
        <v>0.91484557357445195</v>
      </c>
      <c r="C222" s="7">
        <f>EXP(-'Yield curve'!C215*$C$9/100)</f>
        <v>0.84501576077007545</v>
      </c>
      <c r="D222" s="7">
        <f>EXP(-'Yield curve'!D215*$D$9/100)</f>
        <v>0.78262627170143628</v>
      </c>
      <c r="E222" s="7">
        <f>EXP(-'Yield curve'!E215*$E$9/100)</f>
        <v>0.72440836902189676</v>
      </c>
      <c r="F222" s="7">
        <f>EXP(-'Yield curve'!F215*$F$9/100)</f>
        <v>0.67199794264758894</v>
      </c>
      <c r="G222" s="7">
        <f>EXP(-'Yield curve'!G215*$G$9/100)</f>
        <v>0.62120135900545081</v>
      </c>
      <c r="H222" s="7">
        <f>EXP(-'Yield curve'!H215*$H$9/100)</f>
        <v>0.57441680790683058</v>
      </c>
      <c r="I222" s="7">
        <f>EXP(-'Yield curve'!I215*$I$9/100)</f>
        <v>0.52982951181790816</v>
      </c>
      <c r="J222" s="7">
        <f>EXP(-'Yield curve'!J215*$J$9/100)</f>
        <v>0.48850772202444065</v>
      </c>
      <c r="K222" s="7">
        <f>EXP(-'Yield curve'!K215*$K$9/100)</f>
        <v>0.45022852130278918</v>
      </c>
      <c r="L222" s="7">
        <f>EXP(-'Yield curve'!L215*$L$9/100)</f>
        <v>0.41441806327614483</v>
      </c>
      <c r="M222" s="7">
        <f>EXP(-'Yield curve'!M215*$M$9/100)</f>
        <v>0.38124235641844478</v>
      </c>
      <c r="N222" s="7">
        <f>EXP(-'Yield curve'!N215*$N$9/100)</f>
        <v>0.35052613863847587</v>
      </c>
      <c r="O222" s="7">
        <f>EXP(-'Yield curve'!O215*$O$9/100)</f>
        <v>0.32210425904210721</v>
      </c>
      <c r="P222" s="7">
        <f>EXP(-'Yield curve'!P215*$P$9/100)</f>
        <v>0.29582121811203327</v>
      </c>
      <c r="Q222" s="7">
        <f>EXP(-'Yield curve'!Q215*$Q$9/100)</f>
        <v>0.2718785009947583</v>
      </c>
      <c r="R222" s="7">
        <f>EXP(-'Yield curve'!R215*$R$9/100)</f>
        <v>0.24977369277175279</v>
      </c>
      <c r="S222" s="7">
        <f>EXP(-'Yield curve'!S215*$S$9/100)</f>
        <v>0.22937432567824237</v>
      </c>
      <c r="T222" s="7">
        <f>EXP(-'Yield curve'!T215*$T$9/100)</f>
        <v>0.21055676389563024</v>
      </c>
      <c r="U222" s="60">
        <f>EXP(-'Yield curve'!U215*$U$9/100)</f>
        <v>0.19320567189501364</v>
      </c>
      <c r="V222" s="60">
        <f t="shared" si="3"/>
        <v>57.408482511483243</v>
      </c>
      <c r="W222" s="60">
        <f t="shared" si="4"/>
        <v>11.979107436509844</v>
      </c>
      <c r="X222" s="60">
        <f>W222*(Bonds!AO212/100)*(1/(1+(Bonds!U212/100)))</f>
        <v>-5.5346088692060568E-3</v>
      </c>
      <c r="Y222" s="60">
        <f>-W222*Bonds!$AS$8</f>
        <v>-1.8756594141793901</v>
      </c>
      <c r="Z222" s="60">
        <f t="shared" si="5"/>
        <v>-5.9313558635439954</v>
      </c>
    </row>
    <row r="223" spans="1:26">
      <c r="A223" s="193">
        <v>42828</v>
      </c>
      <c r="B223" s="7">
        <f>EXP(-'Yield curve'!B216*$B$9/100)</f>
        <v>0.91521158500128696</v>
      </c>
      <c r="C223" s="7">
        <f>EXP(-'Yield curve'!C216*$C$9/100)</f>
        <v>0.84552292235979953</v>
      </c>
      <c r="D223" s="7">
        <f>EXP(-'Yield curve'!D216*$D$9/100)</f>
        <v>0.7835659869438576</v>
      </c>
      <c r="E223" s="7">
        <f>EXP(-'Yield curve'!E216*$E$9/100)</f>
        <v>0.72513313971586812</v>
      </c>
      <c r="F223" s="7">
        <f>EXP(-'Yield curve'!F216*$F$9/100)</f>
        <v>0.67233402563265721</v>
      </c>
      <c r="G223" s="7">
        <f>EXP(-'Yield curve'!G216*$G$9/100)</f>
        <v>0.62120135900545081</v>
      </c>
      <c r="H223" s="7">
        <f>EXP(-'Yield curve'!H216*$H$9/100)</f>
        <v>0.57401485684058207</v>
      </c>
      <c r="I223" s="7">
        <f>EXP(-'Yield curve'!I216*$I$9/100)</f>
        <v>0.52912354321913813</v>
      </c>
      <c r="J223" s="7">
        <f>EXP(-'Yield curve'!J216*$J$9/100)</f>
        <v>0.48748293221410044</v>
      </c>
      <c r="K223" s="7">
        <f>EXP(-'Yield curve'!K216*$K$9/100)</f>
        <v>0.44887985974271699</v>
      </c>
      <c r="L223" s="7">
        <f>EXP(-'Yield curve'!L216*$L$9/100)</f>
        <v>0.41287103446663376</v>
      </c>
      <c r="M223" s="7">
        <f>EXP(-'Yield curve'!M216*$M$9/100)</f>
        <v>0.37950784895574502</v>
      </c>
      <c r="N223" s="7">
        <f>EXP(-'Yield curve'!N216*$N$9/100)</f>
        <v>0.34861748129772513</v>
      </c>
      <c r="O223" s="7">
        <f>EXP(-'Yield curve'!O216*$O$9/100)</f>
        <v>0.32003657271005986</v>
      </c>
      <c r="P223" s="7">
        <f>EXP(-'Yield curve'!P216*$P$9/100)</f>
        <v>0.29361085818696442</v>
      </c>
      <c r="Q223" s="7">
        <f>EXP(-'Yield curve'!Q216*$Q$9/100)</f>
        <v>0.2697121499448597</v>
      </c>
      <c r="R223" s="7">
        <f>EXP(-'Yield curve'!R216*$R$9/100)</f>
        <v>0.2476596139467003</v>
      </c>
      <c r="S223" s="7">
        <f>EXP(-'Yield curve'!S216*$S$9/100)</f>
        <v>0.22731921860094012</v>
      </c>
      <c r="T223" s="7">
        <f>EXP(-'Yield curve'!T216*$T$9/100)</f>
        <v>0.20856594599623102</v>
      </c>
      <c r="U223" s="60">
        <f>EXP(-'Yield curve'!U216*$U$9/100)</f>
        <v>0.19128324333905466</v>
      </c>
      <c r="V223" s="60">
        <f t="shared" si="3"/>
        <v>57.134941046386956</v>
      </c>
      <c r="W223" s="60">
        <f t="shared" si="4"/>
        <v>11.945991117383086</v>
      </c>
      <c r="X223" s="60">
        <f>W223*(Bonds!AO213/100)*(1/(1+(Bonds!U213/100)))</f>
        <v>5.5167595443718631E-3</v>
      </c>
      <c r="Y223" s="60">
        <f>-W223*Bonds!$AS$8</f>
        <v>-1.8704741417321491</v>
      </c>
      <c r="Z223" s="60">
        <f t="shared" si="5"/>
        <v>-5.9149585923221988</v>
      </c>
    </row>
    <row r="224" spans="1:26">
      <c r="A224" s="193">
        <v>42825</v>
      </c>
      <c r="B224" s="7">
        <f>EXP(-'Yield curve'!B217*$B$9/100)</f>
        <v>0.91466262275542887</v>
      </c>
      <c r="C224" s="7">
        <f>EXP(-'Yield curve'!C217*$C$9/100)</f>
        <v>0.84535383468465874</v>
      </c>
      <c r="D224" s="7">
        <f>EXP(-'Yield curve'!D217*$D$9/100)</f>
        <v>0.78309598836536476</v>
      </c>
      <c r="E224" s="7">
        <f>EXP(-'Yield curve'!E217*$E$9/100)</f>
        <v>0.72484314446289899</v>
      </c>
      <c r="F224" s="7">
        <f>EXP(-'Yield curve'!F217*$F$9/100)</f>
        <v>0.67233402563265721</v>
      </c>
      <c r="G224" s="7">
        <f>EXP(-'Yield curve'!G217*$G$9/100)</f>
        <v>0.62157419165946526</v>
      </c>
      <c r="H224" s="7">
        <f>EXP(-'Yield curve'!H217*$H$9/100)</f>
        <v>0.57481904043732657</v>
      </c>
      <c r="I224" s="7">
        <f>EXP(-'Yield curve'!I217*$I$9/100)</f>
        <v>0.53011216292447294</v>
      </c>
      <c r="J224" s="7">
        <f>EXP(-'Yield curve'!J217*$J$9/100)</f>
        <v>0.48865429632609392</v>
      </c>
      <c r="K224" s="7">
        <f>EXP(-'Yield curve'!K217*$K$9/100)</f>
        <v>0.45022852130278918</v>
      </c>
      <c r="L224" s="7">
        <f>EXP(-'Yield curve'!L217*$L$9/100)</f>
        <v>0.41441806327614483</v>
      </c>
      <c r="M224" s="7">
        <f>EXP(-'Yield curve'!M217*$M$9/100)</f>
        <v>0.38124235641844478</v>
      </c>
      <c r="N224" s="7">
        <f>EXP(-'Yield curve'!N217*$N$9/100)</f>
        <v>0.35052613863847587</v>
      </c>
      <c r="O224" s="7">
        <f>EXP(-'Yield curve'!O217*$O$9/100)</f>
        <v>0.32210425904210721</v>
      </c>
      <c r="P224" s="7">
        <f>EXP(-'Yield curve'!P217*$P$9/100)</f>
        <v>0.29582121811203327</v>
      </c>
      <c r="Q224" s="7">
        <f>EXP(-'Yield curve'!Q217*$Q$9/100)</f>
        <v>0.2718785009947583</v>
      </c>
      <c r="R224" s="7">
        <f>EXP(-'Yield curve'!R217*$R$9/100)</f>
        <v>0.24977369277175279</v>
      </c>
      <c r="S224" s="7">
        <f>EXP(-'Yield curve'!S217*$S$9/100)</f>
        <v>0.22937432567824237</v>
      </c>
      <c r="T224" s="7">
        <f>EXP(-'Yield curve'!T217*$T$9/100)</f>
        <v>0.21055676389563024</v>
      </c>
      <c r="U224" s="60">
        <f>EXP(-'Yield curve'!U217*$U$9/100)</f>
        <v>0.19320567189501364</v>
      </c>
      <c r="V224" s="60">
        <f t="shared" si="3"/>
        <v>57.418882466596386</v>
      </c>
      <c r="W224" s="60">
        <f t="shared" si="4"/>
        <v>11.977909873668208</v>
      </c>
      <c r="X224" s="60">
        <f>W224*(Bonds!AO214/100)*(1/(1+(Bonds!U214/100)))</f>
        <v>5.5340555690576495E-3</v>
      </c>
      <c r="Y224" s="60">
        <f>-W224*Bonds!$AS$8</f>
        <v>-1.8754719027116207</v>
      </c>
      <c r="Z224" s="60">
        <f t="shared" si="5"/>
        <v>-5.9307629002184425</v>
      </c>
    </row>
    <row r="225" spans="1:26">
      <c r="A225" s="193">
        <v>42824</v>
      </c>
      <c r="B225" s="7">
        <f>EXP(-'Yield curve'!B218*$B$9/100)</f>
        <v>0.91466262275542887</v>
      </c>
      <c r="C225" s="7">
        <f>EXP(-'Yield curve'!C218*$C$9/100)</f>
        <v>0.84586119917959712</v>
      </c>
      <c r="D225" s="7">
        <f>EXP(-'Yield curve'!D218*$D$9/100)</f>
        <v>0.78450683052143555</v>
      </c>
      <c r="E225" s="7">
        <f>EXP(-'Yield curve'!E218*$E$9/100)</f>
        <v>0.72658485722890709</v>
      </c>
      <c r="F225" s="7">
        <f>EXP(-'Yield curve'!F218*$F$9/100)</f>
        <v>0.6743540562404442</v>
      </c>
      <c r="G225" s="7">
        <f>EXP(-'Yield curve'!G218*$G$9/100)</f>
        <v>0.62344171411748917</v>
      </c>
      <c r="H225" s="7">
        <f>EXP(-'Yield curve'!H218*$H$9/100)</f>
        <v>0.57643078914573376</v>
      </c>
      <c r="I225" s="7">
        <f>EXP(-'Yield curve'!I218*$I$9/100)</f>
        <v>0.53181123891754223</v>
      </c>
      <c r="J225" s="7">
        <f>EXP(-'Yield curve'!J218*$J$9/100)</f>
        <v>0.49041662207590614</v>
      </c>
      <c r="K225" s="7">
        <f>EXP(-'Yield curve'!K218*$K$9/100)</f>
        <v>0.45203304202341466</v>
      </c>
      <c r="L225" s="7">
        <f>EXP(-'Yield curve'!L218*$L$9/100)</f>
        <v>0.4162455202115215</v>
      </c>
      <c r="M225" s="7">
        <f>EXP(-'Yield curve'!M218*$M$9/100)</f>
        <v>0.3830767186766989</v>
      </c>
      <c r="N225" s="7">
        <f>EXP(-'Yield curve'!N218*$N$9/100)</f>
        <v>0.35235362189794339</v>
      </c>
      <c r="O225" s="7">
        <f>EXP(-'Yield curve'!O218*$O$9/100)</f>
        <v>0.32391310292851538</v>
      </c>
      <c r="P225" s="7">
        <f>EXP(-'Yield curve'!P218*$P$9/100)</f>
        <v>0.29760148086818883</v>
      </c>
      <c r="Q225" s="7">
        <f>EXP(-'Yield curve'!Q218*$Q$9/100)</f>
        <v>0.27371167709453509</v>
      </c>
      <c r="R225" s="7">
        <f>EXP(-'Yield curve'!R218*$R$9/100)</f>
        <v>0.25164900491741304</v>
      </c>
      <c r="S225" s="7">
        <f>EXP(-'Yield curve'!S218*$S$9/100)</f>
        <v>0.23128142960947984</v>
      </c>
      <c r="T225" s="7">
        <f>EXP(-'Yield curve'!T218*$T$9/100)</f>
        <v>0.21248582472907102</v>
      </c>
      <c r="U225" s="60">
        <f>EXP(-'Yield curve'!U218*$U$9/100)</f>
        <v>0.1951474211791675</v>
      </c>
      <c r="V225" s="60">
        <f t="shared" si="3"/>
        <v>57.745017215190487</v>
      </c>
      <c r="W225" s="60">
        <f t="shared" si="4"/>
        <v>12.003920596940041</v>
      </c>
      <c r="X225" s="60">
        <f>W225*(Bonds!AO215/100)*(1/(1+(Bonds!U215/100)))</f>
        <v>0</v>
      </c>
      <c r="Y225" s="60">
        <f>-W225*Bonds!$AS$8</f>
        <v>-1.8795445982970811</v>
      </c>
      <c r="Z225" s="60">
        <f t="shared" si="5"/>
        <v>-5.94364189448501</v>
      </c>
    </row>
    <row r="226" spans="1:26">
      <c r="A226" s="193">
        <v>42823</v>
      </c>
      <c r="B226" s="7">
        <f>EXP(-'Yield curve'!B219*$B$9/100)</f>
        <v>0.91402258295956351</v>
      </c>
      <c r="C226" s="7">
        <f>EXP(-'Yield curve'!C219*$C$9/100)</f>
        <v>0.84518478082367143</v>
      </c>
      <c r="D226" s="7">
        <f>EXP(-'Yield curve'!D219*$D$9/100)</f>
        <v>0.78380109200393644</v>
      </c>
      <c r="E226" s="7">
        <f>EXP(-'Yield curve'!E219*$E$9/100)</f>
        <v>0.725278180847441</v>
      </c>
      <c r="F226" s="7">
        <f>EXP(-'Yield curve'!F219*$F$9/100)</f>
        <v>0.67233402563265721</v>
      </c>
      <c r="G226" s="7">
        <f>EXP(-'Yield curve'!G219*$G$9/100)</f>
        <v>0.62101502654901519</v>
      </c>
      <c r="H226" s="7">
        <f>EXP(-'Yield curve'!H219*$H$9/100)</f>
        <v>0.57361318704162467</v>
      </c>
      <c r="I226" s="7">
        <f>EXP(-'Yield curve'!I219*$I$9/100)</f>
        <v>0.5288414192358375</v>
      </c>
      <c r="J226" s="7">
        <f>EXP(-'Yield curve'!J219*$J$9/100)</f>
        <v>0.4873367092689746</v>
      </c>
      <c r="K226" s="7">
        <f>EXP(-'Yield curve'!K219*$K$9/100)</f>
        <v>0.44887985974271699</v>
      </c>
      <c r="L226" s="7">
        <f>EXP(-'Yield curve'!L219*$L$9/100)</f>
        <v>0.41341638408369225</v>
      </c>
      <c r="M226" s="7">
        <f>EXP(-'Yield curve'!M219*$M$9/100)</f>
        <v>0.38060240696771647</v>
      </c>
      <c r="N226" s="7">
        <f>EXP(-'Yield curve'!N219*$N$9/100)</f>
        <v>0.35025283485267084</v>
      </c>
      <c r="O226" s="7">
        <f>EXP(-'Yield curve'!O219*$O$9/100)</f>
        <v>0.32219446086230452</v>
      </c>
      <c r="P226" s="7">
        <f>EXP(-'Yield curve'!P219*$P$9/100)</f>
        <v>0.29626528290453352</v>
      </c>
      <c r="Q226" s="7">
        <f>EXP(-'Yield curve'!Q219*$Q$9/100)</f>
        <v>0.27266263969535537</v>
      </c>
      <c r="R226" s="7">
        <f>EXP(-'Yield curve'!R219*$R$9/100)</f>
        <v>0.25088013593186198</v>
      </c>
      <c r="S226" s="7">
        <f>EXP(-'Yield curve'!S219*$S$9/100)</f>
        <v>0.23078240086658811</v>
      </c>
      <c r="T226" s="7">
        <f>EXP(-'Yield curve'!T219*$T$9/100)</f>
        <v>0.21224372890971588</v>
      </c>
      <c r="U226" s="60">
        <f>EXP(-'Yield curve'!U219*$U$9/100)</f>
        <v>0.1951474211791675</v>
      </c>
      <c r="V226" s="60">
        <f t="shared" si="3"/>
        <v>57.613760359352924</v>
      </c>
      <c r="W226" s="60">
        <f t="shared" si="4"/>
        <v>12.009579328122195</v>
      </c>
      <c r="X226" s="60">
        <f>W226*(Bonds!AO216/100)*(1/(1+(Bonds!U216/100)))</f>
        <v>1.1102504694575149E-3</v>
      </c>
      <c r="Y226" s="60">
        <f>-W226*Bonds!$AS$8</f>
        <v>-1.880430628618653</v>
      </c>
      <c r="Z226" s="60">
        <f t="shared" si="5"/>
        <v>-5.9464437683771489</v>
      </c>
    </row>
    <row r="227" spans="1:26">
      <c r="A227" s="193">
        <v>42822</v>
      </c>
      <c r="B227" s="7">
        <f>EXP(-'Yield curve'!B220*$B$9/100)</f>
        <v>0.91420540575782594</v>
      </c>
      <c r="C227" s="7">
        <f>EXP(-'Yield curve'!C220*$C$9/100)</f>
        <v>0.84569204385585739</v>
      </c>
      <c r="D227" s="7">
        <f>EXP(-'Yield curve'!D220*$D$9/100)</f>
        <v>0.78380109200393644</v>
      </c>
      <c r="E227" s="7">
        <f>EXP(-'Yield curve'!E220*$E$9/100)</f>
        <v>0.72498812758962095</v>
      </c>
      <c r="F227" s="7">
        <f>EXP(-'Yield curve'!F220*$F$9/100)</f>
        <v>0.67166202766200978</v>
      </c>
      <c r="G227" s="7">
        <f>EXP(-'Yield curve'!G220*$G$9/100)</f>
        <v>0.6202702554691768</v>
      </c>
      <c r="H227" s="7">
        <f>EXP(-'Yield curve'!H220*$H$9/100)</f>
        <v>0.57281069045844912</v>
      </c>
      <c r="I227" s="7">
        <f>EXP(-'Yield curve'!I220*$I$9/100)</f>
        <v>0.52813676721592917</v>
      </c>
      <c r="J227" s="7">
        <f>EXP(-'Yield curve'!J220*$J$9/100)</f>
        <v>0.48675225595997168</v>
      </c>
      <c r="K227" s="7">
        <f>EXP(-'Yield curve'!K220*$K$9/100)</f>
        <v>0.44843120424810956</v>
      </c>
      <c r="L227" s="7">
        <f>EXP(-'Yield curve'!L220*$L$9/100)</f>
        <v>0.41305273769357753</v>
      </c>
      <c r="M227" s="7">
        <f>EXP(-'Yield curve'!M220*$M$9/100)</f>
        <v>0.38032847186317131</v>
      </c>
      <c r="N227" s="7">
        <f>EXP(-'Yield curve'!N220*$N$9/100)</f>
        <v>0.3500707507245237</v>
      </c>
      <c r="O227" s="7">
        <f>EXP(-'Yield curve'!O220*$O$9/100)</f>
        <v>0.32210425904210721</v>
      </c>
      <c r="P227" s="7">
        <f>EXP(-'Yield curve'!P220*$P$9/100)</f>
        <v>0.29626528290453352</v>
      </c>
      <c r="Q227" s="7">
        <f>EXP(-'Yield curve'!Q220*$Q$9/100)</f>
        <v>0.2727499057018743</v>
      </c>
      <c r="R227" s="7">
        <f>EXP(-'Yield curve'!R220*$R$9/100)</f>
        <v>0.25105079244093281</v>
      </c>
      <c r="S227" s="7">
        <f>EXP(-'Yield curve'!S220*$S$9/100)</f>
        <v>0.23103178050028647</v>
      </c>
      <c r="T227" s="7">
        <f>EXP(-'Yield curve'!T220*$T$9/100)</f>
        <v>0.21256658468588799</v>
      </c>
      <c r="U227" s="60">
        <f>EXP(-'Yield curve'!U220*$U$9/100)</f>
        <v>0.19553810657669493</v>
      </c>
      <c r="V227" s="60">
        <f t="shared" si="3"/>
        <v>57.639844827087401</v>
      </c>
      <c r="W227" s="60">
        <f t="shared" si="4"/>
        <v>12.016522510404556</v>
      </c>
      <c r="X227" s="60">
        <f>W227*(Bonds!AO217/100)*(1/(1+(Bonds!U217/100)))</f>
        <v>5.5549752729311796E-3</v>
      </c>
      <c r="Y227" s="60">
        <f>-W227*Bonds!$AS$8</f>
        <v>-1.88151777515952</v>
      </c>
      <c r="Z227" s="60">
        <f t="shared" si="5"/>
        <v>-5.9498816275966622</v>
      </c>
    </row>
    <row r="228" spans="1:26">
      <c r="A228" s="193">
        <v>42821</v>
      </c>
      <c r="B228" s="7">
        <f>EXP(-'Yield curve'!B221*$B$9/100)</f>
        <v>0.91447970852291072</v>
      </c>
      <c r="C228" s="7">
        <f>EXP(-'Yield curve'!C221*$C$9/100)</f>
        <v>0.84619961133718824</v>
      </c>
      <c r="D228" s="7">
        <f>EXP(-'Yield curve'!D221*$D$9/100)</f>
        <v>0.78403626760611411</v>
      </c>
      <c r="E228" s="7">
        <f>EXP(-'Yield curve'!E221*$E$9/100)</f>
        <v>0.72498812758962095</v>
      </c>
      <c r="F228" s="7">
        <f>EXP(-'Yield curve'!F221*$F$9/100)</f>
        <v>0.67132628059194099</v>
      </c>
      <c r="G228" s="7">
        <f>EXP(-'Yield curve'!G221*$G$9/100)</f>
        <v>0.61989820494221481</v>
      </c>
      <c r="H228" s="7">
        <f>EXP(-'Yield curve'!H221*$H$9/100)</f>
        <v>0.57240986328100751</v>
      </c>
      <c r="I228" s="7">
        <f>EXP(-'Yield curve'!I221*$I$9/100)</f>
        <v>0.52799594952119866</v>
      </c>
      <c r="J228" s="7">
        <f>EXP(-'Yield curve'!J221*$J$9/100)</f>
        <v>0.48689830354280172</v>
      </c>
      <c r="K228" s="7">
        <f>EXP(-'Yield curve'!K221*$K$9/100)</f>
        <v>0.44887985974271699</v>
      </c>
      <c r="L228" s="7">
        <f>EXP(-'Yield curve'!L221*$L$9/100)</f>
        <v>0.4137803506234754</v>
      </c>
      <c r="M228" s="7">
        <f>EXP(-'Yield curve'!M221*$M$9/100)</f>
        <v>0.38133386556464338</v>
      </c>
      <c r="N228" s="7">
        <f>EXP(-'Yield curve'!N221*$N$9/100)</f>
        <v>0.35134733022233333</v>
      </c>
      <c r="O228" s="7">
        <f>EXP(-'Yield curve'!O221*$O$9/100)</f>
        <v>0.32364113016660739</v>
      </c>
      <c r="P228" s="7">
        <f>EXP(-'Yield curve'!P221*$P$9/100)</f>
        <v>0.29804821805862064</v>
      </c>
      <c r="Q228" s="7">
        <f>EXP(-'Yield curve'!Q221*$Q$9/100)</f>
        <v>0.27458895736105177</v>
      </c>
      <c r="R228" s="7">
        <f>EXP(-'Yield curve'!R221*$R$9/100)</f>
        <v>0.25293569310848357</v>
      </c>
      <c r="S228" s="7">
        <f>EXP(-'Yield curve'!S221*$S$9/100)</f>
        <v>0.23295266513081375</v>
      </c>
      <c r="T228" s="7">
        <f>EXP(-'Yield curve'!T221*$T$9/100)</f>
        <v>0.21451405892242717</v>
      </c>
      <c r="U228" s="60">
        <f>EXP(-'Yield curve'!U221*$U$9/100)</f>
        <v>0.19750329721911258</v>
      </c>
      <c r="V228" s="60">
        <f t="shared" si="3"/>
        <v>57.901360694132393</v>
      </c>
      <c r="W228" s="60">
        <f t="shared" si="4"/>
        <v>12.047899609328915</v>
      </c>
      <c r="X228" s="60">
        <f>W228*(Bonds!AO218/100)*(1/(1+(Bonds!U218/100)))</f>
        <v>-5.5720560583336822E-3</v>
      </c>
      <c r="Y228" s="60">
        <f>-W228*Bonds!$AS$8</f>
        <v>-1.8864307247510514</v>
      </c>
      <c r="Z228" s="60">
        <f t="shared" si="5"/>
        <v>-5.9654177383354954</v>
      </c>
    </row>
    <row r="229" spans="1:26">
      <c r="A229" s="193">
        <v>42818</v>
      </c>
      <c r="B229" s="7">
        <f>EXP(-'Yield curve'!B222*$B$9/100)</f>
        <v>0.91466262275542887</v>
      </c>
      <c r="C229" s="7">
        <f>EXP(-'Yield curve'!C222*$C$9/100)</f>
        <v>0.84535383468465874</v>
      </c>
      <c r="D229" s="7">
        <f>EXP(-'Yield curve'!D222*$D$9/100)</f>
        <v>0.78286109480465094</v>
      </c>
      <c r="E229" s="7">
        <f>EXP(-'Yield curve'!E222*$E$9/100)</f>
        <v>0.72382907407555352</v>
      </c>
      <c r="F229" s="7">
        <f>EXP(-'Yield curve'!F222*$F$9/100)</f>
        <v>0.67032004603563933</v>
      </c>
      <c r="G229" s="7">
        <f>EXP(-'Yield curve'!G222*$G$9/100)</f>
        <v>0.61878339180614084</v>
      </c>
      <c r="H229" s="7">
        <f>EXP(-'Yield curve'!H222*$H$9/100)</f>
        <v>0.57120906384881487</v>
      </c>
      <c r="I229" s="7">
        <f>EXP(-'Yield curve'!I222*$I$9/100)</f>
        <v>0.52658983597379105</v>
      </c>
      <c r="J229" s="7">
        <f>EXP(-'Yield curve'!J222*$J$9/100)</f>
        <v>0.48529418738850022</v>
      </c>
      <c r="K229" s="7">
        <f>EXP(-'Yield curve'!K222*$K$9/100)</f>
        <v>0.44708792655935642</v>
      </c>
      <c r="L229" s="7">
        <f>EXP(-'Yield curve'!L222*$L$9/100)</f>
        <v>0.4117824924433377</v>
      </c>
      <c r="M229" s="7">
        <f>EXP(-'Yield curve'!M222*$M$9/100)</f>
        <v>0.37914369624201705</v>
      </c>
      <c r="N229" s="7">
        <f>EXP(-'Yield curve'!N222*$N$9/100)</f>
        <v>0.34898023207598339</v>
      </c>
      <c r="O229" s="7">
        <f>EXP(-'Yield curve'!O222*$O$9/100)</f>
        <v>0.3211137041618396</v>
      </c>
      <c r="P229" s="7">
        <f>EXP(-'Yield curve'!P222*$P$9/100)</f>
        <v>0.29537781891739839</v>
      </c>
      <c r="Q229" s="7">
        <f>EXP(-'Yield curve'!Q222*$Q$9/100)</f>
        <v>0.27205255892799224</v>
      </c>
      <c r="R229" s="7">
        <f>EXP(-'Yield curve'!R222*$R$9/100)</f>
        <v>0.25053917085580046</v>
      </c>
      <c r="S229" s="7">
        <f>EXP(-'Yield curve'!S222*$S$9/100)</f>
        <v>0.23069933415518129</v>
      </c>
      <c r="T229" s="7">
        <f>EXP(-'Yield curve'!T222*$T$9/100)</f>
        <v>0.21240509545520742</v>
      </c>
      <c r="U229" s="60">
        <f>EXP(-'Yield curve'!U222*$U$9/100)</f>
        <v>0.19553810657669493</v>
      </c>
      <c r="V229" s="60">
        <f t="shared" si="3"/>
        <v>57.568303808645439</v>
      </c>
      <c r="W229" s="60">
        <f t="shared" si="4"/>
        <v>12.019511371548528</v>
      </c>
      <c r="X229" s="60">
        <f>W229*(Bonds!AO219/100)*(1/(1+(Bonds!U219/100)))</f>
        <v>-6.6676283496016802E-3</v>
      </c>
      <c r="Y229" s="60">
        <f>-W229*Bonds!$AS$8</f>
        <v>-1.8819857637448199</v>
      </c>
      <c r="Z229" s="60">
        <f t="shared" si="5"/>
        <v>-5.9513615374451696</v>
      </c>
    </row>
    <row r="230" spans="1:26">
      <c r="A230" s="193">
        <v>42817</v>
      </c>
      <c r="B230" s="7">
        <f>EXP(-'Yield curve'!B223*$B$9/100)</f>
        <v>0.91393118527122819</v>
      </c>
      <c r="C230" s="7">
        <f>EXP(-'Yield curve'!C223*$C$9/100)</f>
        <v>0.84484677451710999</v>
      </c>
      <c r="D230" s="7">
        <f>EXP(-'Yield curve'!D223*$D$9/100)</f>
        <v>0.78262627170143628</v>
      </c>
      <c r="E230" s="7">
        <f>EXP(-'Yield curve'!E223*$E$9/100)</f>
        <v>0.72368432273635486</v>
      </c>
      <c r="F230" s="7">
        <f>EXP(-'Yield curve'!F223*$F$9/100)</f>
        <v>0.67032004603563933</v>
      </c>
      <c r="G230" s="7">
        <f>EXP(-'Yield curve'!G223*$G$9/100)</f>
        <v>0.6185977846310674</v>
      </c>
      <c r="H230" s="7">
        <f>EXP(-'Yield curve'!H223*$H$9/100)</f>
        <v>0.57080935741769301</v>
      </c>
      <c r="I230" s="7">
        <f>EXP(-'Yield curve'!I223*$I$9/100)</f>
        <v>0.52588818406438076</v>
      </c>
      <c r="J230" s="7">
        <f>EXP(-'Yield curve'!J223*$J$9/100)</f>
        <v>0.48427613892000904</v>
      </c>
      <c r="K230" s="7">
        <f>EXP(-'Yield curve'!K223*$K$9/100)</f>
        <v>0.44574867266496027</v>
      </c>
      <c r="L230" s="7">
        <f>EXP(-'Yield curve'!L223*$L$9/100)</f>
        <v>0.41033556615420541</v>
      </c>
      <c r="M230" s="7">
        <f>EXP(-'Yield curve'!M223*$M$9/100)</f>
        <v>0.3775999413627994</v>
      </c>
      <c r="N230" s="7">
        <f>EXP(-'Yield curve'!N223*$N$9/100)</f>
        <v>0.3473508203872207</v>
      </c>
      <c r="O230" s="7">
        <f>EXP(-'Yield curve'!O223*$O$9/100)</f>
        <v>0.31940991535237268</v>
      </c>
      <c r="P230" s="7">
        <f>EXP(-'Yield curve'!P223*$P$9/100)</f>
        <v>0.29361085818696442</v>
      </c>
      <c r="Q230" s="7">
        <f>EXP(-'Yield curve'!Q223*$Q$9/100)</f>
        <v>0.27014403480052057</v>
      </c>
      <c r="R230" s="7">
        <f>EXP(-'Yield curve'!R223*$R$9/100)</f>
        <v>0.24850308973040322</v>
      </c>
      <c r="S230" s="7">
        <f>EXP(-'Yield curve'!S223*$S$9/100)</f>
        <v>0.22855006266942043</v>
      </c>
      <c r="T230" s="7">
        <f>EXP(-'Yield curve'!T223*$T$9/100)</f>
        <v>0.21015708585860018</v>
      </c>
      <c r="U230" s="60">
        <f>EXP(-'Yield curve'!U223*$U$9/100)</f>
        <v>0.19320567189501364</v>
      </c>
      <c r="V230" s="60">
        <f t="shared" si="3"/>
        <v>57.238950326930961</v>
      </c>
      <c r="W230" s="60">
        <f t="shared" si="4"/>
        <v>11.983812760648835</v>
      </c>
      <c r="X230" s="60">
        <f>W230*(Bonds!AO220/100)*(1/(1+(Bonds!U220/100)))</f>
        <v>2.214713132627914E-3</v>
      </c>
      <c r="Y230" s="60">
        <f>-W230*Bonds!$AS$8</f>
        <v>-1.8763961623523937</v>
      </c>
      <c r="Z230" s="60">
        <f t="shared" si="5"/>
        <v>-5.9336856658326544</v>
      </c>
    </row>
    <row r="231" spans="1:26">
      <c r="A231" s="193">
        <v>42816</v>
      </c>
      <c r="B231" s="7">
        <f>EXP(-'Yield curve'!B224*$B$9/100)</f>
        <v>0.91402258295956351</v>
      </c>
      <c r="C231" s="7">
        <f>EXP(-'Yield curve'!C224*$C$9/100)</f>
        <v>0.84467782205801567</v>
      </c>
      <c r="D231" s="7">
        <f>EXP(-'Yield curve'!D224*$D$9/100)</f>
        <v>0.78239151903458648</v>
      </c>
      <c r="E231" s="7">
        <f>EXP(-'Yield curve'!E224*$E$9/100)</f>
        <v>0.72325024237984237</v>
      </c>
      <c r="F231" s="7">
        <f>EXP(-'Yield curve'!F224*$F$9/100)</f>
        <v>0.66965006103793456</v>
      </c>
      <c r="G231" s="7">
        <f>EXP(-'Yield curve'!G224*$G$9/100)</f>
        <v>0.61785591250181227</v>
      </c>
      <c r="H231" s="7">
        <f>EXP(-'Yield curve'!H224*$H$9/100)</f>
        <v>0.57001078344951972</v>
      </c>
      <c r="I231" s="7">
        <f>EXP(-'Yield curve'!I224*$I$9/100)</f>
        <v>0.52518746706743624</v>
      </c>
      <c r="J231" s="7">
        <f>EXP(-'Yield curve'!J224*$J$9/100)</f>
        <v>0.48369535609269537</v>
      </c>
      <c r="K231" s="7">
        <f>EXP(-'Yield curve'!K224*$K$9/100)</f>
        <v>0.44530314679235872</v>
      </c>
      <c r="L231" s="7">
        <f>EXP(-'Yield curve'!L224*$L$9/100)</f>
        <v>0.41006483403197158</v>
      </c>
      <c r="M231" s="7">
        <f>EXP(-'Yield curve'!M224*$M$9/100)</f>
        <v>0.37750932825088074</v>
      </c>
      <c r="N231" s="7">
        <f>EXP(-'Yield curve'!N224*$N$9/100)</f>
        <v>0.34744114334199672</v>
      </c>
      <c r="O231" s="7">
        <f>EXP(-'Yield curve'!O224*$O$9/100)</f>
        <v>0.31967833240064591</v>
      </c>
      <c r="P231" s="7">
        <f>EXP(-'Yield curve'!P224*$P$9/100)</f>
        <v>0.29405160495167837</v>
      </c>
      <c r="Q231" s="7">
        <f>EXP(-'Yield curve'!Q224*$Q$9/100)</f>
        <v>0.27066320959565043</v>
      </c>
      <c r="R231" s="7">
        <f>EXP(-'Yield curve'!R224*$R$9/100)</f>
        <v>0.249095231453101</v>
      </c>
      <c r="S231" s="7">
        <f>EXP(-'Yield curve'!S224*$S$9/100)</f>
        <v>0.22920923560331299</v>
      </c>
      <c r="T231" s="7">
        <f>EXP(-'Yield curve'!T224*$T$9/100)</f>
        <v>0.21087705353521127</v>
      </c>
      <c r="U231" s="60">
        <f>EXP(-'Yield curve'!U224*$U$9/100)</f>
        <v>0.19398004229089191</v>
      </c>
      <c r="V231" s="60">
        <f t="shared" si="3"/>
        <v>57.312463864405615</v>
      </c>
      <c r="W231" s="60">
        <f t="shared" si="4"/>
        <v>11.997942930966966</v>
      </c>
      <c r="X231" s="60">
        <f>W231*(Bonds!AO221/100)*(1/(1+(Bonds!U221/100)))</f>
        <v>1.1088671840080138E-3</v>
      </c>
      <c r="Y231" s="60">
        <f>-W231*Bonds!$AS$8</f>
        <v>-1.8786086299441263</v>
      </c>
      <c r="Z231" s="60">
        <f t="shared" si="5"/>
        <v>-5.9406821026718371</v>
      </c>
    </row>
    <row r="232" spans="1:26">
      <c r="A232" s="193">
        <v>42815</v>
      </c>
      <c r="B232" s="7">
        <f>EXP(-'Yield curve'!B225*$B$9/100)</f>
        <v>0.91411398978812475</v>
      </c>
      <c r="C232" s="7">
        <f>EXP(-'Yield curve'!C225*$C$9/100)</f>
        <v>0.84434001849440921</v>
      </c>
      <c r="D232" s="7">
        <f>EXP(-'Yield curve'!D225*$D$9/100)</f>
        <v>0.78239151903458648</v>
      </c>
      <c r="E232" s="7">
        <f>EXP(-'Yield curve'!E225*$E$9/100)</f>
        <v>0.72397385436791528</v>
      </c>
      <c r="F232" s="7">
        <f>EXP(-'Yield curve'!F225*$F$9/100)</f>
        <v>0.67132628059194099</v>
      </c>
      <c r="G232" s="7">
        <f>EXP(-'Yield curve'!G225*$G$9/100)</f>
        <v>0.62008420230190653</v>
      </c>
      <c r="H232" s="7">
        <f>EXP(-'Yield curve'!H225*$H$9/100)</f>
        <v>0.57281069045844912</v>
      </c>
      <c r="I232" s="7">
        <f>EXP(-'Yield curve'!I225*$I$9/100)</f>
        <v>0.52813676721592917</v>
      </c>
      <c r="J232" s="7">
        <f>EXP(-'Yield curve'!J225*$J$9/100)</f>
        <v>0.48675225595997168</v>
      </c>
      <c r="K232" s="7">
        <f>EXP(-'Yield curve'!K225*$K$9/100)</f>
        <v>0.44843120424810956</v>
      </c>
      <c r="L232" s="7">
        <f>EXP(-'Yield curve'!L225*$L$9/100)</f>
        <v>0.41296187608642826</v>
      </c>
      <c r="M232" s="7">
        <f>EXP(-'Yield curve'!M225*$M$9/100)</f>
        <v>0.38014595800350764</v>
      </c>
      <c r="N232" s="7">
        <f>EXP(-'Yield curve'!N225*$N$9/100)</f>
        <v>0.34979780200279853</v>
      </c>
      <c r="O232" s="7">
        <f>EXP(-'Yield curve'!O225*$O$9/100)</f>
        <v>0.32174370422037019</v>
      </c>
      <c r="P232" s="7">
        <f>EXP(-'Yield curve'!P225*$P$9/100)</f>
        <v>0.29582121811203327</v>
      </c>
      <c r="Q232" s="7">
        <f>EXP(-'Yield curve'!Q225*$Q$9/100)</f>
        <v>0.27213962967742628</v>
      </c>
      <c r="R232" s="7">
        <f>EXP(-'Yield curve'!R225*$R$9/100)</f>
        <v>0.25028375118770319</v>
      </c>
      <c r="S232" s="7">
        <f>EXP(-'Yield curve'!S225*$S$9/100)</f>
        <v>0.23011870373470958</v>
      </c>
      <c r="T232" s="7">
        <f>EXP(-'Yield curve'!T225*$T$9/100)</f>
        <v>0.21151909518681114</v>
      </c>
      <c r="U232" s="60">
        <f>EXP(-'Yield curve'!U225*$U$9/100)</f>
        <v>0.1943683905943277</v>
      </c>
      <c r="V232" s="60">
        <f t="shared" si="3"/>
        <v>57.481882704502596</v>
      </c>
      <c r="W232" s="60">
        <f t="shared" si="4"/>
        <v>12.000852995117462</v>
      </c>
      <c r="X232" s="60">
        <f>W232*(Bonds!AO222/100)*(1/(1+(Bonds!U222/100)))</f>
        <v>0</v>
      </c>
      <c r="Y232" s="60">
        <f>-W232*Bonds!$AS$8</f>
        <v>-1.879064280688447</v>
      </c>
      <c r="Z232" s="60">
        <f t="shared" si="5"/>
        <v>-5.9421229968414417</v>
      </c>
    </row>
    <row r="233" spans="1:26">
      <c r="A233" s="193">
        <v>42814</v>
      </c>
      <c r="B233" s="7">
        <f>EXP(-'Yield curve'!B226*$B$9/100)</f>
        <v>0.91429683086958102</v>
      </c>
      <c r="C233" s="7">
        <f>EXP(-'Yield curve'!C226*$C$9/100)</f>
        <v>0.84535383468465874</v>
      </c>
      <c r="D233" s="7">
        <f>EXP(-'Yield curve'!D226*$D$9/100)</f>
        <v>0.7835659869438576</v>
      </c>
      <c r="E233" s="7">
        <f>EXP(-'Yield curve'!E226*$E$9/100)</f>
        <v>0.72513313971586812</v>
      </c>
      <c r="F233" s="7">
        <f>EXP(-'Yield curve'!F226*$F$9/100)</f>
        <v>0.67233402563265721</v>
      </c>
      <c r="G233" s="7">
        <f>EXP(-'Yield curve'!G226*$G$9/100)</f>
        <v>0.62101502654901519</v>
      </c>
      <c r="H233" s="7">
        <f>EXP(-'Yield curve'!H226*$H$9/100)</f>
        <v>0.57361318704162467</v>
      </c>
      <c r="I233" s="7">
        <f>EXP(-'Yield curve'!I226*$I$9/100)</f>
        <v>0.5288414192358375</v>
      </c>
      <c r="J233" s="7">
        <f>EXP(-'Yield curve'!J226*$J$9/100)</f>
        <v>0.4873367092689746</v>
      </c>
      <c r="K233" s="7">
        <f>EXP(-'Yield curve'!K226*$K$9/100)</f>
        <v>0.44887985974271699</v>
      </c>
      <c r="L233" s="7">
        <f>EXP(-'Yield curve'!L226*$L$9/100)</f>
        <v>0.41332544248313663</v>
      </c>
      <c r="M233" s="7">
        <f>EXP(-'Yield curve'!M226*$M$9/100)</f>
        <v>0.38041976165075481</v>
      </c>
      <c r="N233" s="7">
        <f>EXP(-'Yield curve'!N226*$N$9/100)</f>
        <v>0.34997974416070132</v>
      </c>
      <c r="O233" s="7">
        <f>EXP(-'Yield curve'!O226*$O$9/100)</f>
        <v>0.32183380507108234</v>
      </c>
      <c r="P233" s="7">
        <f>EXP(-'Yield curve'!P226*$P$9/100)</f>
        <v>0.29582121811203327</v>
      </c>
      <c r="Q233" s="7">
        <f>EXP(-'Yield curve'!Q226*$Q$9/100)</f>
        <v>0.27213962967742628</v>
      </c>
      <c r="R233" s="7">
        <f>EXP(-'Yield curve'!R226*$R$9/100)</f>
        <v>0.25028375118770319</v>
      </c>
      <c r="S233" s="7">
        <f>EXP(-'Yield curve'!S226*$S$9/100)</f>
        <v>0.23011870373470958</v>
      </c>
      <c r="T233" s="7">
        <f>EXP(-'Yield curve'!T226*$T$9/100)</f>
        <v>0.21151909518681114</v>
      </c>
      <c r="U233" s="60">
        <f>EXP(-'Yield curve'!U226*$U$9/100)</f>
        <v>0.1943683905943277</v>
      </c>
      <c r="V233" s="60">
        <f t="shared" si="3"/>
        <v>57.517557305606672</v>
      </c>
      <c r="W233" s="60">
        <f t="shared" si="4"/>
        <v>11.997089006305494</v>
      </c>
      <c r="X233" s="60">
        <f>W233*(Bonds!AO223/100)*(1/(1+(Bonds!U223/100)))</f>
        <v>-5.5444537417070261E-3</v>
      </c>
      <c r="Y233" s="60">
        <f>-W233*Bonds!$AS$8</f>
        <v>-1.8784749245041525</v>
      </c>
      <c r="Z233" s="60">
        <f t="shared" si="5"/>
        <v>-5.9402592889459651</v>
      </c>
    </row>
    <row r="234" spans="1:26">
      <c r="A234" s="193">
        <v>42811</v>
      </c>
      <c r="B234" s="7">
        <f>EXP(-'Yield curve'!B227*$B$9/100)</f>
        <v>0.91411398978812475</v>
      </c>
      <c r="C234" s="7">
        <f>EXP(-'Yield curve'!C227*$C$9/100)</f>
        <v>0.84467782205801567</v>
      </c>
      <c r="D234" s="7">
        <f>EXP(-'Yield curve'!D227*$D$9/100)</f>
        <v>0.78309598836536476</v>
      </c>
      <c r="E234" s="7">
        <f>EXP(-'Yield curve'!E227*$E$9/100)</f>
        <v>0.7246981903299029</v>
      </c>
      <c r="F234" s="7">
        <f>EXP(-'Yield curve'!F227*$F$9/100)</f>
        <v>0.67199794264758894</v>
      </c>
      <c r="G234" s="7">
        <f>EXP(-'Yield curve'!G227*$G$9/100)</f>
        <v>0.62082874998393223</v>
      </c>
      <c r="H234" s="7">
        <f>EXP(-'Yield curve'!H227*$H$9/100)</f>
        <v>0.57361318704162467</v>
      </c>
      <c r="I234" s="7">
        <f>EXP(-'Yield curve'!I227*$I$9/100)</f>
        <v>0.52870041365895382</v>
      </c>
      <c r="J234" s="7">
        <f>EXP(-'Yield curve'!J227*$J$9/100)</f>
        <v>0.48704439494647944</v>
      </c>
      <c r="K234" s="7">
        <f>EXP(-'Yield curve'!K227*$K$9/100)</f>
        <v>0.44843120424810956</v>
      </c>
      <c r="L234" s="7">
        <f>EXP(-'Yield curve'!L227*$L$9/100)</f>
        <v>0.41259862948741721</v>
      </c>
      <c r="M234" s="7">
        <f>EXP(-'Yield curve'!M227*$M$9/100)</f>
        <v>0.37941677800094736</v>
      </c>
      <c r="N234" s="7">
        <f>EXP(-'Yield curve'!N227*$N$9/100)</f>
        <v>0.34870813362715469</v>
      </c>
      <c r="O234" s="7">
        <f>EXP(-'Yield curve'!O227*$O$9/100)</f>
        <v>0.32030551637166033</v>
      </c>
      <c r="P234" s="7">
        <f>EXP(-'Yield curve'!P227*$P$9/100)</f>
        <v>0.29405160495167837</v>
      </c>
      <c r="Q234" s="7">
        <f>EXP(-'Yield curve'!Q227*$Q$9/100)</f>
        <v>0.27031698232009588</v>
      </c>
      <c r="R234" s="7">
        <f>EXP(-'Yield curve'!R227*$R$9/100)</f>
        <v>0.2484186130417457</v>
      </c>
      <c r="S234" s="7">
        <f>EXP(-'Yield curve'!S227*$S$9/100)</f>
        <v>0.22822118742618128</v>
      </c>
      <c r="T234" s="7">
        <f>EXP(-'Yield curve'!T227*$T$9/100)</f>
        <v>0.20959881084516171</v>
      </c>
      <c r="U234" s="60">
        <f>EXP(-'Yield curve'!U227*$U$9/100)</f>
        <v>0.19243439279400748</v>
      </c>
      <c r="V234" s="60">
        <f t="shared" si="3"/>
        <v>57.248529407137333</v>
      </c>
      <c r="W234" s="60">
        <f t="shared" si="4"/>
        <v>11.967007434787975</v>
      </c>
      <c r="X234" s="60">
        <f>W234*(Bonds!AO224/100)*(1/(1+(Bonds!U224/100)))</f>
        <v>0</v>
      </c>
      <c r="Y234" s="60">
        <f>-W234*Bonds!$AS$8</f>
        <v>-1.8737648254329831</v>
      </c>
      <c r="Z234" s="60">
        <f t="shared" si="5"/>
        <v>-5.9253646478760258</v>
      </c>
    </row>
    <row r="235" spans="1:26">
      <c r="A235" s="193">
        <v>42810</v>
      </c>
      <c r="B235" s="7">
        <f>EXP(-'Yield curve'!B228*$B$9/100)</f>
        <v>0.91420540575782594</v>
      </c>
      <c r="C235" s="7">
        <f>EXP(-'Yield curve'!C228*$C$9/100)</f>
        <v>0.84467782205801567</v>
      </c>
      <c r="D235" s="7">
        <f>EXP(-'Yield curve'!D228*$D$9/100)</f>
        <v>0.78262627170143628</v>
      </c>
      <c r="E235" s="7">
        <f>EXP(-'Yield curve'!E228*$E$9/100)</f>
        <v>0.72397385436791528</v>
      </c>
      <c r="F235" s="7">
        <f>EXP(-'Yield curve'!F228*$F$9/100)</f>
        <v>0.67099070135344585</v>
      </c>
      <c r="G235" s="7">
        <f>EXP(-'Yield curve'!G228*$G$9/100)</f>
        <v>0.61971226337336216</v>
      </c>
      <c r="H235" s="7">
        <f>EXP(-'Yield curve'!H228*$H$9/100)</f>
        <v>0.57240986328100751</v>
      </c>
      <c r="I235" s="7">
        <f>EXP(-'Yield curve'!I228*$I$9/100)</f>
        <v>0.52743305410596841</v>
      </c>
      <c r="J235" s="7">
        <f>EXP(-'Yield curve'!J228*$J$9/100)</f>
        <v>0.48573114876027224</v>
      </c>
      <c r="K235" s="7">
        <f>EXP(-'Yield curve'!K228*$K$9/100)</f>
        <v>0.44708792655935642</v>
      </c>
      <c r="L235" s="7">
        <f>EXP(-'Yield curve'!L228*$L$9/100)</f>
        <v>0.4114202832454093</v>
      </c>
      <c r="M235" s="7">
        <f>EXP(-'Yield curve'!M228*$M$9/100)</f>
        <v>0.37841643873585173</v>
      </c>
      <c r="N235" s="7">
        <f>EXP(-'Yield curve'!N228*$N$9/100)</f>
        <v>0.34789311054337013</v>
      </c>
      <c r="O235" s="7">
        <f>EXP(-'Yield curve'!O228*$O$9/100)</f>
        <v>0.31967833240064591</v>
      </c>
      <c r="P235" s="7">
        <f>EXP(-'Yield curve'!P228*$P$9/100)</f>
        <v>0.29361085818696442</v>
      </c>
      <c r="Q235" s="7">
        <f>EXP(-'Yield curve'!Q228*$Q$9/100)</f>
        <v>0.26997119793194568</v>
      </c>
      <c r="R235" s="7">
        <f>EXP(-'Yield curve'!R228*$R$9/100)</f>
        <v>0.24816535523987951</v>
      </c>
      <c r="S235" s="7">
        <f>EXP(-'Yield curve'!S228*$S$9/100)</f>
        <v>0.22805692731197161</v>
      </c>
      <c r="T235" s="7">
        <f>EXP(-'Yield curve'!T228*$T$9/100)</f>
        <v>0.20951917842815798</v>
      </c>
      <c r="U235" s="60">
        <f>EXP(-'Yield curve'!U228*$U$9/100)</f>
        <v>0.19243439279400748</v>
      </c>
      <c r="V235" s="60">
        <f t="shared" si="3"/>
        <v>57.195496823947984</v>
      </c>
      <c r="W235" s="60">
        <f t="shared" si="4"/>
        <v>11.969359746005599</v>
      </c>
      <c r="X235" s="60">
        <f>W235*(Bonds!AO225/100)*(1/(1+(Bonds!U225/100)))</f>
        <v>-7.7407167610901275E-3</v>
      </c>
      <c r="Y235" s="60">
        <f>-W235*Bonds!$AS$8</f>
        <v>-1.8741331445839551</v>
      </c>
      <c r="Z235" s="60">
        <f t="shared" si="5"/>
        <v>-5.9265293752989567</v>
      </c>
    </row>
    <row r="236" spans="1:26">
      <c r="A236" s="193">
        <v>42809</v>
      </c>
      <c r="B236" s="7">
        <f>EXP(-'Yield curve'!B229*$B$9/100)</f>
        <v>0.91365704703843775</v>
      </c>
      <c r="C236" s="7">
        <f>EXP(-'Yield curve'!C229*$C$9/100)</f>
        <v>0.8436648165963837</v>
      </c>
      <c r="D236" s="7">
        <f>EXP(-'Yield curve'!D229*$D$9/100)</f>
        <v>0.78098448101444262</v>
      </c>
      <c r="E236" s="7">
        <f>EXP(-'Yield curve'!E229*$E$9/100)</f>
        <v>0.72166084082937088</v>
      </c>
      <c r="F236" s="7">
        <f>EXP(-'Yield curve'!F229*$F$9/100)</f>
        <v>0.66797802679898954</v>
      </c>
      <c r="G236" s="7">
        <f>EXP(-'Yield curve'!G229*$G$9/100)</f>
        <v>0.61637483631414958</v>
      </c>
      <c r="H236" s="7">
        <f>EXP(-'Yield curve'!H229*$H$9/100)</f>
        <v>0.56881501679870317</v>
      </c>
      <c r="I236" s="7">
        <f>EXP(-'Yield curve'!I229*$I$9/100)</f>
        <v>0.52378883282972677</v>
      </c>
      <c r="J236" s="7">
        <f>EXP(-'Yield curve'!J229*$J$9/100)</f>
        <v>0.4821017922440986</v>
      </c>
      <c r="K236" s="7">
        <f>EXP(-'Yield curve'!K229*$K$9/100)</f>
        <v>0.44352549188520946</v>
      </c>
      <c r="L236" s="7">
        <f>EXP(-'Yield curve'!L229*$L$9/100)</f>
        <v>0.40781566832027188</v>
      </c>
      <c r="M236" s="7">
        <f>EXP(-'Yield curve'!M229*$M$9/100)</f>
        <v>0.37480102268737286</v>
      </c>
      <c r="N236" s="7">
        <f>EXP(-'Yield curve'!N229*$N$9/100)</f>
        <v>0.34429377120028992</v>
      </c>
      <c r="O236" s="7">
        <f>EXP(-'Yield curve'!O229*$O$9/100)</f>
        <v>0.31611791065771655</v>
      </c>
      <c r="P236" s="7">
        <f>EXP(-'Yield curve'!P229*$P$9/100)</f>
        <v>0.29010858356365526</v>
      </c>
      <c r="Q236" s="7">
        <f>EXP(-'Yield curve'!Q229*$Q$9/100)</f>
        <v>0.26662289425489011</v>
      </c>
      <c r="R236" s="7">
        <f>EXP(-'Yield curve'!R229*$R$9/100)</f>
        <v>0.24497968260965353</v>
      </c>
      <c r="S236" s="7">
        <f>EXP(-'Yield curve'!S229*$S$9/100)</f>
        <v>0.22503935071564921</v>
      </c>
      <c r="T236" s="7">
        <f>EXP(-'Yield curve'!T229*$T$9/100)</f>
        <v>0.20667247193449609</v>
      </c>
      <c r="U236" s="60">
        <f>EXP(-'Yield curve'!U229*$U$9/100)</f>
        <v>0.18975908216588572</v>
      </c>
      <c r="V236" s="60">
        <f t="shared" si="3"/>
        <v>56.690954698426154</v>
      </c>
      <c r="W236" s="60">
        <f t="shared" si="4"/>
        <v>11.933785376369622</v>
      </c>
      <c r="X236" s="60">
        <f>W236*(Bonds!AO226/100)*(1/(1+(Bonds!U226/100)))</f>
        <v>3.3054525093814259E-3</v>
      </c>
      <c r="Y236" s="60">
        <f>-W236*Bonds!$AS$8</f>
        <v>-1.8685629965854611</v>
      </c>
      <c r="Z236" s="60">
        <f t="shared" si="5"/>
        <v>-5.9089150207194878</v>
      </c>
    </row>
    <row r="237" spans="1:26">
      <c r="A237" s="193">
        <v>42808</v>
      </c>
      <c r="B237" s="7">
        <f>EXP(-'Yield curve'!B230*$B$9/100)</f>
        <v>0.91411398978812475</v>
      </c>
      <c r="C237" s="7">
        <f>EXP(-'Yield curve'!C230*$C$9/100)</f>
        <v>0.84400235002520752</v>
      </c>
      <c r="D237" s="7">
        <f>EXP(-'Yield curve'!D230*$D$9/100)</f>
        <v>0.77981388246132299</v>
      </c>
      <c r="E237" s="7">
        <f>EXP(-'Yield curve'!E230*$E$9/100)</f>
        <v>0.71964301674707543</v>
      </c>
      <c r="F237" s="7">
        <f>EXP(-'Yield curve'!F230*$F$9/100)</f>
        <v>0.66497887882240192</v>
      </c>
      <c r="G237" s="7">
        <f>EXP(-'Yield curve'!G230*$G$9/100)</f>
        <v>0.61305538278883964</v>
      </c>
      <c r="H237" s="7">
        <f>EXP(-'Yield curve'!H230*$H$9/100)</f>
        <v>0.5652427466590868</v>
      </c>
      <c r="I237" s="7">
        <f>EXP(-'Yield curve'!I230*$I$9/100)</f>
        <v>0.52058609309687487</v>
      </c>
      <c r="J237" s="7">
        <f>EXP(-'Yield curve'!J230*$J$9/100)</f>
        <v>0.47936162891278961</v>
      </c>
      <c r="K237" s="7">
        <f>EXP(-'Yield curve'!K230*$K$9/100)</f>
        <v>0.44131339926585622</v>
      </c>
      <c r="L237" s="7">
        <f>EXP(-'Yield curve'!L230*$L$9/100)</f>
        <v>0.40602522125180041</v>
      </c>
      <c r="M237" s="7">
        <f>EXP(-'Yield curve'!M230*$M$9/100)</f>
        <v>0.37345416480449373</v>
      </c>
      <c r="N237" s="7">
        <f>EXP(-'Yield curve'!N230*$N$9/100)</f>
        <v>0.34339977010021983</v>
      </c>
      <c r="O237" s="7">
        <f>EXP(-'Yield curve'!O230*$O$9/100)</f>
        <v>0.31567565523382757</v>
      </c>
      <c r="P237" s="7">
        <f>EXP(-'Yield curve'!P230*$P$9/100)</f>
        <v>0.29010858356365526</v>
      </c>
      <c r="Q237" s="7">
        <f>EXP(-'Yield curve'!Q230*$Q$9/100)</f>
        <v>0.26687897513252901</v>
      </c>
      <c r="R237" s="7">
        <f>EXP(-'Yield curve'!R230*$R$9/100)</f>
        <v>0.24547995126271019</v>
      </c>
      <c r="S237" s="7">
        <f>EXP(-'Yield curve'!S230*$S$9/100)</f>
        <v>0.22576966067522741</v>
      </c>
      <c r="T237" s="7">
        <f>EXP(-'Yield curve'!T230*$T$9/100)</f>
        <v>0.20761705040867356</v>
      </c>
      <c r="U237" s="60">
        <f>EXP(-'Yield curve'!U230*$U$9/100)</f>
        <v>0.19090105916394634</v>
      </c>
      <c r="V237" s="60">
        <f t="shared" si="3"/>
        <v>56.719791757053287</v>
      </c>
      <c r="W237" s="60">
        <f t="shared" si="4"/>
        <v>11.958823839401237</v>
      </c>
      <c r="X237" s="60">
        <f>W237*(Bonds!AO227/100)*(1/(1+(Bonds!U227/100)))</f>
        <v>-2.2088703065020398E-3</v>
      </c>
      <c r="Y237" s="60">
        <f>-W237*Bonds!$AS$8</f>
        <v>-1.8724834580347589</v>
      </c>
      <c r="Z237" s="60">
        <f t="shared" si="5"/>
        <v>-5.9213126083781535</v>
      </c>
    </row>
    <row r="238" spans="1:26">
      <c r="A238" s="193">
        <v>42807</v>
      </c>
      <c r="B238" s="7">
        <f>EXP(-'Yield curve'!B231*$B$9/100)</f>
        <v>0.91420540575782594</v>
      </c>
      <c r="C238" s="7">
        <f>EXP(-'Yield curve'!C231*$C$9/100)</f>
        <v>0.84400235002520752</v>
      </c>
      <c r="D238" s="7">
        <f>EXP(-'Yield curve'!D231*$D$9/100)</f>
        <v>0.78004786172119556</v>
      </c>
      <c r="E238" s="7">
        <f>EXP(-'Yield curve'!E231*$E$9/100)</f>
        <v>0.72021896150766029</v>
      </c>
      <c r="F238" s="7">
        <f>EXP(-'Yield curve'!F231*$F$9/100)</f>
        <v>0.665977095616065</v>
      </c>
      <c r="G238" s="7">
        <f>EXP(-'Yield curve'!G231*$G$9/100)</f>
        <v>0.61434415182656321</v>
      </c>
      <c r="H238" s="7">
        <f>EXP(-'Yield curve'!H231*$H$9/100)</f>
        <v>0.56682764417078246</v>
      </c>
      <c r="I238" s="7">
        <f>EXP(-'Yield curve'!I231*$I$9/100)</f>
        <v>0.52197617529764861</v>
      </c>
      <c r="J238" s="7">
        <f>EXP(-'Yield curve'!J231*$J$9/100)</f>
        <v>0.48051347848878384</v>
      </c>
      <c r="K238" s="7">
        <f>EXP(-'Yield curve'!K231*$K$9/100)</f>
        <v>0.44219690927989869</v>
      </c>
      <c r="L238" s="7">
        <f>EXP(-'Yield curve'!L231*$L$9/100)</f>
        <v>0.40674045486215493</v>
      </c>
      <c r="M238" s="7">
        <f>EXP(-'Yield curve'!M231*$M$9/100)</f>
        <v>0.37399232618501188</v>
      </c>
      <c r="N238" s="7">
        <f>EXP(-'Yield curve'!N231*$N$9/100)</f>
        <v>0.34375709163611601</v>
      </c>
      <c r="O238" s="7">
        <f>EXP(-'Yield curve'!O231*$O$9/100)</f>
        <v>0.31585248310794217</v>
      </c>
      <c r="P238" s="7">
        <f>EXP(-'Yield curve'!P231*$P$9/100)</f>
        <v>0.29010858356365526</v>
      </c>
      <c r="Q238" s="7">
        <f>EXP(-'Yield curve'!Q231*$Q$9/100)</f>
        <v>0.2667082272336001</v>
      </c>
      <c r="R238" s="7">
        <f>EXP(-'Yield curve'!R231*$R$9/100)</f>
        <v>0.2451463254459712</v>
      </c>
      <c r="S238" s="7">
        <f>EXP(-'Yield curve'!S231*$S$9/100)</f>
        <v>0.22528252450463163</v>
      </c>
      <c r="T238" s="7">
        <f>EXP(-'Yield curve'!T231*$T$9/100)</f>
        <v>0.20698685296088773</v>
      </c>
      <c r="U238" s="60">
        <f>EXP(-'Yield curve'!U231*$U$9/100)</f>
        <v>0.19013898010152055</v>
      </c>
      <c r="V238" s="60">
        <f t="shared" si="3"/>
        <v>56.673993543324549</v>
      </c>
      <c r="W238" s="60">
        <f t="shared" si="4"/>
        <v>11.944014935304606</v>
      </c>
      <c r="X238" s="60">
        <f>W238*(Bonds!AO228/100)*(1/(1+(Bonds!U228/100)))</f>
        <v>-6.6171827896423013E-3</v>
      </c>
      <c r="Y238" s="60">
        <f>-W238*Bonds!$AS$8</f>
        <v>-1.8701647159640542</v>
      </c>
      <c r="Z238" s="60">
        <f t="shared" si="5"/>
        <v>-5.9139801021282716</v>
      </c>
    </row>
    <row r="239" spans="1:26">
      <c r="A239" s="193">
        <v>42804</v>
      </c>
      <c r="B239" s="7">
        <f>EXP(-'Yield curve'!B232*$B$9/100)</f>
        <v>0.91365704703843775</v>
      </c>
      <c r="C239" s="7">
        <f>EXP(-'Yield curve'!C232*$C$9/100)</f>
        <v>0.8428215734716199</v>
      </c>
      <c r="D239" s="7">
        <f>EXP(-'Yield curve'!D232*$D$9/100)</f>
        <v>0.7793461344702759</v>
      </c>
      <c r="E239" s="7">
        <f>EXP(-'Yield curve'!E232*$E$9/100)</f>
        <v>0.71978695974424467</v>
      </c>
      <c r="F239" s="7">
        <f>EXP(-'Yield curve'!F232*$F$9/100)</f>
        <v>0.665977095616065</v>
      </c>
      <c r="G239" s="7">
        <f>EXP(-'Yield curve'!G232*$G$9/100)</f>
        <v>0.6141598762237378</v>
      </c>
      <c r="H239" s="7">
        <f>EXP(-'Yield curve'!H232*$H$9/100)</f>
        <v>0.56643100366023769</v>
      </c>
      <c r="I239" s="7">
        <f>EXP(-'Yield curve'!I232*$I$9/100)</f>
        <v>0.52141969755155804</v>
      </c>
      <c r="J239" s="7">
        <f>EXP(-'Yield curve'!J232*$J$9/100)</f>
        <v>0.47979324857852645</v>
      </c>
      <c r="K239" s="7">
        <f>EXP(-'Yield curve'!K232*$K$9/100)</f>
        <v>0.44131339926585622</v>
      </c>
      <c r="L239" s="7">
        <f>EXP(-'Yield curve'!L232*$L$9/100)</f>
        <v>0.40557883906363706</v>
      </c>
      <c r="M239" s="7">
        <f>EXP(-'Yield curve'!M232*$M$9/100)</f>
        <v>0.37255894949703527</v>
      </c>
      <c r="N239" s="7">
        <f>EXP(-'Yield curve'!N232*$N$9/100)</f>
        <v>0.34206311916036625</v>
      </c>
      <c r="O239" s="7">
        <f>EXP(-'Yield curve'!O232*$O$9/100)</f>
        <v>0.31391281213209715</v>
      </c>
      <c r="P239" s="7">
        <f>EXP(-'Yield curve'!P232*$P$9/100)</f>
        <v>0.28794090813077022</v>
      </c>
      <c r="Q239" s="7">
        <f>EXP(-'Yield curve'!Q232*$Q$9/100)</f>
        <v>0.26449842032707771</v>
      </c>
      <c r="R239" s="7">
        <f>EXP(-'Yield curve'!R232*$R$9/100)</f>
        <v>0.24290618017700777</v>
      </c>
      <c r="S239" s="7">
        <f>EXP(-'Yield curve'!S232*$S$9/100)</f>
        <v>0.22302308337204077</v>
      </c>
      <c r="T239" s="7">
        <f>EXP(-'Yield curve'!T232*$T$9/100)</f>
        <v>0.20471838008378634</v>
      </c>
      <c r="U239" s="60">
        <f>EXP(-'Yield curve'!U232*$U$9/100)</f>
        <v>0.18787094775072993</v>
      </c>
      <c r="V239" s="60">
        <f t="shared" si="3"/>
        <v>56.346205476333424</v>
      </c>
      <c r="W239" s="60">
        <f t="shared" si="4"/>
        <v>11.908528930745545</v>
      </c>
      <c r="X239" s="60">
        <f>W239*(Bonds!AO229/100)*(1/(1+(Bonds!U229/100)))</f>
        <v>-2.1979566132791345E-3</v>
      </c>
      <c r="Y239" s="60">
        <f>-W239*Bonds!$AS$8</f>
        <v>-1.864608403953699</v>
      </c>
      <c r="Z239" s="60">
        <f t="shared" si="5"/>
        <v>-5.8964095007849995</v>
      </c>
    </row>
    <row r="240" spans="1:26">
      <c r="A240" s="193">
        <v>42803</v>
      </c>
      <c r="B240" s="7">
        <f>EXP(-'Yield curve'!B233*$B$9/100)</f>
        <v>0.91338299103478227</v>
      </c>
      <c r="C240" s="7">
        <f>EXP(-'Yield curve'!C233*$C$9/100)</f>
        <v>0.84231603220508311</v>
      </c>
      <c r="D240" s="7">
        <f>EXP(-'Yield curve'!D233*$D$9/100)</f>
        <v>0.77841148001374405</v>
      </c>
      <c r="E240" s="7">
        <f>EXP(-'Yield curve'!E233*$E$9/100)</f>
        <v>0.7182051690405703</v>
      </c>
      <c r="F240" s="7">
        <f>EXP(-'Yield curve'!F233*$F$9/100)</f>
        <v>0.6636502501363194</v>
      </c>
      <c r="G240" s="7">
        <f>EXP(-'Yield curve'!G233*$G$9/100)</f>
        <v>0.61158581405801637</v>
      </c>
      <c r="H240" s="7">
        <f>EXP(-'Yield curve'!H233*$H$9/100)</f>
        <v>0.56366228065342028</v>
      </c>
      <c r="I240" s="7">
        <f>EXP(-'Yield curve'!I233*$I$9/100)</f>
        <v>0.51864619507876875</v>
      </c>
      <c r="J240" s="7">
        <f>EXP(-'Yield curve'!J233*$J$9/100)</f>
        <v>0.47706620651497239</v>
      </c>
      <c r="K240" s="7">
        <f>EXP(-'Yield curve'!K233*$K$9/100)</f>
        <v>0.43867344664796781</v>
      </c>
      <c r="L240" s="7">
        <f>EXP(-'Yield curve'!L233*$L$9/100)</f>
        <v>0.4031768417541966</v>
      </c>
      <c r="M240" s="7">
        <f>EXP(-'Yield curve'!M233*$M$9/100)</f>
        <v>0.370419178404714</v>
      </c>
      <c r="N240" s="7">
        <f>EXP(-'Yield curve'!N233*$N$9/100)</f>
        <v>0.34020054398716676</v>
      </c>
      <c r="O240" s="7">
        <f>EXP(-'Yield curve'!O233*$O$9/100)</f>
        <v>0.31233467181316116</v>
      </c>
      <c r="P240" s="7">
        <f>EXP(-'Yield curve'!P233*$P$9/100)</f>
        <v>0.28664808507768941</v>
      </c>
      <c r="Q240" s="7">
        <f>EXP(-'Yield curve'!Q233*$Q$9/100)</f>
        <v>0.26331611773924901</v>
      </c>
      <c r="R240" s="7">
        <f>EXP(-'Yield curve'!R233*$R$9/100)</f>
        <v>0.2418349041247734</v>
      </c>
      <c r="S240" s="7">
        <f>EXP(-'Yield curve'!S233*$S$9/100)</f>
        <v>0.22206170173135767</v>
      </c>
      <c r="T240" s="7">
        <f>EXP(-'Yield curve'!T233*$T$9/100)</f>
        <v>0.20386444322642805</v>
      </c>
      <c r="U240" s="60">
        <f>EXP(-'Yield curve'!U233*$U$9/100)</f>
        <v>0.18712096492535454</v>
      </c>
      <c r="V240" s="60">
        <f t="shared" si="3"/>
        <v>56.1384057652064</v>
      </c>
      <c r="W240" s="60">
        <f t="shared" si="4"/>
        <v>11.902129894943455</v>
      </c>
      <c r="X240" s="60">
        <f>W240*(Bonds!AO230/100)*(1/(1+(Bonds!U230/100)))</f>
        <v>1.3178220957678781E-2</v>
      </c>
      <c r="Y240" s="60">
        <f>-W240*Bonds!$AS$8</f>
        <v>-1.8636064585410315</v>
      </c>
      <c r="Z240" s="60">
        <f t="shared" si="5"/>
        <v>-5.8932410711898129</v>
      </c>
    </row>
    <row r="241" spans="1:26">
      <c r="A241" s="193">
        <v>42801</v>
      </c>
      <c r="B241" s="7">
        <f>EXP(-'Yield curve'!B234*$B$9/100)</f>
        <v>0.91457116106631398</v>
      </c>
      <c r="C241" s="7">
        <f>EXP(-'Yield curve'!C234*$C$9/100)</f>
        <v>0.8428215734716199</v>
      </c>
      <c r="D241" s="7">
        <f>EXP(-'Yield curve'!D234*$D$9/100)</f>
        <v>0.77747794646987789</v>
      </c>
      <c r="E241" s="7">
        <f>EXP(-'Yield curve'!E234*$E$9/100)</f>
        <v>0.71677019415569898</v>
      </c>
      <c r="F241" s="7">
        <f>EXP(-'Yield curve'!F234*$F$9/100)</f>
        <v>0.66166228282784834</v>
      </c>
      <c r="G241" s="7">
        <f>EXP(-'Yield curve'!G234*$G$9/100)</f>
        <v>0.60993675958539828</v>
      </c>
      <c r="H241" s="7">
        <f>EXP(-'Yield curve'!H234*$H$9/100)</f>
        <v>0.56247983186982087</v>
      </c>
      <c r="I241" s="7">
        <f>EXP(-'Yield curve'!I234*$I$9/100)</f>
        <v>0.51795512763267482</v>
      </c>
      <c r="J241" s="7">
        <f>EXP(-'Yield curve'!J234*$J$9/100)</f>
        <v>0.47692310811885053</v>
      </c>
      <c r="K241" s="7">
        <f>EXP(-'Yield curve'!K234*$K$9/100)</f>
        <v>0.43911233950446965</v>
      </c>
      <c r="L241" s="7">
        <f>EXP(-'Yield curve'!L234*$L$9/100)</f>
        <v>0.40415371124658273</v>
      </c>
      <c r="M241" s="7">
        <f>EXP(-'Yield curve'!M234*$M$9/100)</f>
        <v>0.37193357592277038</v>
      </c>
      <c r="N241" s="7">
        <f>EXP(-'Yield curve'!N234*$N$9/100)</f>
        <v>0.34224103823728064</v>
      </c>
      <c r="O241" s="7">
        <f>EXP(-'Yield curve'!O234*$O$9/100)</f>
        <v>0.31488115407454903</v>
      </c>
      <c r="P241" s="7">
        <f>EXP(-'Yield curve'!P234*$P$9/100)</f>
        <v>0.28967374689734143</v>
      </c>
      <c r="Q241" s="7">
        <f>EXP(-'Yield curve'!Q234*$Q$9/100)</f>
        <v>0.2667082272336001</v>
      </c>
      <c r="R241" s="7">
        <f>EXP(-'Yield curve'!R234*$R$9/100)</f>
        <v>0.24556342863648895</v>
      </c>
      <c r="S241" s="7">
        <f>EXP(-'Yield curve'!S234*$S$9/100)</f>
        <v>0.22609500317698175</v>
      </c>
      <c r="T241" s="7">
        <f>EXP(-'Yield curve'!T234*$T$9/100)</f>
        <v>0.20817004692205829</v>
      </c>
      <c r="U241" s="60">
        <f>EXP(-'Yield curve'!U234*$U$9/100)</f>
        <v>0.19166619264739129</v>
      </c>
      <c r="V241" s="60">
        <f t="shared" si="3"/>
        <v>56.68980506352959</v>
      </c>
      <c r="W241" s="60">
        <f t="shared" si="4"/>
        <v>11.979355551353722</v>
      </c>
      <c r="X241" s="60">
        <f>W241*(Bonds!AO231/100)*(1/(1+(Bonds!U231/100)))</f>
        <v>-4.4261428233341952E-3</v>
      </c>
      <c r="Y241" s="60">
        <f>-W241*Bonds!$AS$8</f>
        <v>-1.8756982633962604</v>
      </c>
      <c r="Z241" s="60">
        <f t="shared" si="5"/>
        <v>-5.9314787155546194</v>
      </c>
    </row>
    <row r="242" spans="1:26">
      <c r="A242" s="193">
        <v>42800</v>
      </c>
      <c r="B242" s="7">
        <f>EXP(-'Yield curve'!B235*$B$9/100)</f>
        <v>0.91429683086958102</v>
      </c>
      <c r="C242" s="7">
        <f>EXP(-'Yield curve'!C235*$C$9/100)</f>
        <v>0.84197917316849991</v>
      </c>
      <c r="D242" s="7">
        <f>EXP(-'Yield curve'!D235*$D$9/100)</f>
        <v>0.77631260377569544</v>
      </c>
      <c r="E242" s="7">
        <f>EXP(-'Yield curve'!E235*$E$9/100)</f>
        <v>0.71533808635255991</v>
      </c>
      <c r="F242" s="7">
        <f>EXP(-'Yield curve'!F235*$F$9/100)</f>
        <v>0.66001019309341014</v>
      </c>
      <c r="G242" s="7">
        <f>EXP(-'Yield curve'!G235*$G$9/100)</f>
        <v>0.60792728573421806</v>
      </c>
      <c r="H242" s="7">
        <f>EXP(-'Yield curve'!H235*$H$9/100)</f>
        <v>0.56012237070987048</v>
      </c>
      <c r="I242" s="7">
        <f>EXP(-'Yield curve'!I235*$I$9/100)</f>
        <v>0.51574989359946699</v>
      </c>
      <c r="J242" s="7">
        <f>EXP(-'Yield curve'!J235*$J$9/100)</f>
        <v>0.47492423164369668</v>
      </c>
      <c r="K242" s="7">
        <f>EXP(-'Yield curve'!K235*$K$9/100)</f>
        <v>0.43735939836598303</v>
      </c>
      <c r="L242" s="7">
        <f>EXP(-'Yield curve'!L235*$L$9/100)</f>
        <v>0.40246787458682459</v>
      </c>
      <c r="M242" s="7">
        <f>EXP(-'Yield curve'!M235*$M$9/100)</f>
        <v>0.37033028846911592</v>
      </c>
      <c r="N242" s="7">
        <f>EXP(-'Yield curve'!N235*$N$9/100)</f>
        <v>0.34073167100714974</v>
      </c>
      <c r="O242" s="7">
        <f>EXP(-'Yield curve'!O235*$O$9/100)</f>
        <v>0.3134736416861556</v>
      </c>
      <c r="P242" s="7">
        <f>EXP(-'Yield curve'!P235*$P$9/100)</f>
        <v>0.28837314358851557</v>
      </c>
      <c r="Q242" s="7">
        <f>EXP(-'Yield curve'!Q235*$Q$9/100)</f>
        <v>0.26534617094970692</v>
      </c>
      <c r="R242" s="7">
        <f>EXP(-'Yield curve'!R235*$R$9/100)</f>
        <v>0.24414816606792908</v>
      </c>
      <c r="S242" s="7">
        <f>EXP(-'Yield curve'!S235*$S$9/100)</f>
        <v>0.22463464422946941</v>
      </c>
      <c r="T242" s="7">
        <f>EXP(-'Yield curve'!T235*$T$9/100)</f>
        <v>0.20667247193449609</v>
      </c>
      <c r="U242" s="60">
        <f>EXP(-'Yield curve'!U235*$U$9/100)</f>
        <v>0.19013898010152055</v>
      </c>
      <c r="V242" s="60">
        <f t="shared" si="3"/>
        <v>56.415246489887515</v>
      </c>
      <c r="W242" s="60">
        <f t="shared" si="4"/>
        <v>11.960192752000756</v>
      </c>
      <c r="X242" s="60">
        <f>W242*(Bonds!AO232/100)*(1/(1+(Bonds!U232/100)))</f>
        <v>-1.7669721517267985E-2</v>
      </c>
      <c r="Y242" s="60">
        <f>-W242*Bonds!$AS$8</f>
        <v>-1.8726977990295353</v>
      </c>
      <c r="Z242" s="60">
        <f t="shared" si="5"/>
        <v>-5.9219904141175927</v>
      </c>
    </row>
    <row r="243" spans="1:26">
      <c r="A243" s="193">
        <v>42797</v>
      </c>
      <c r="B243" s="7">
        <f>EXP(-'Yield curve'!B236*$B$9/100)</f>
        <v>0.91320033270301726</v>
      </c>
      <c r="C243" s="7">
        <f>EXP(-'Yield curve'!C236*$C$9/100)</f>
        <v>0.84113761484462324</v>
      </c>
      <c r="D243" s="7">
        <f>EXP(-'Yield curve'!D236*$D$9/100)</f>
        <v>0.77654553249438907</v>
      </c>
      <c r="E243" s="7">
        <f>EXP(-'Yield curve'!E236*$E$9/100)</f>
        <v>0.71619700730568436</v>
      </c>
      <c r="F243" s="7">
        <f>EXP(-'Yield curve'!F236*$F$9/100)</f>
        <v>0.66166228282784834</v>
      </c>
      <c r="G243" s="7">
        <f>EXP(-'Yield curve'!G236*$G$9/100)</f>
        <v>0.60975380600193219</v>
      </c>
      <c r="H243" s="7">
        <f>EXP(-'Yield curve'!H236*$H$9/100)</f>
        <v>0.56208623376292133</v>
      </c>
      <c r="I243" s="7">
        <f>EXP(-'Yield curve'!I236*$I$9/100)</f>
        <v>0.51698917989280035</v>
      </c>
      <c r="J243" s="7">
        <f>EXP(-'Yield curve'!J236*$J$9/100)</f>
        <v>0.47535185585420614</v>
      </c>
      <c r="K243" s="7">
        <f>EXP(-'Yield curve'!K236*$K$9/100)</f>
        <v>0.4369222575744412</v>
      </c>
      <c r="L243" s="7">
        <f>EXP(-'Yield curve'!L236*$L$9/100)</f>
        <v>0.40123018056033616</v>
      </c>
      <c r="M243" s="7">
        <f>EXP(-'Yield curve'!M236*$M$9/100)</f>
        <v>0.36829169696570463</v>
      </c>
      <c r="N243" s="7">
        <f>EXP(-'Yield curve'!N236*$N$9/100)</f>
        <v>0.33790854399801173</v>
      </c>
      <c r="O243" s="7">
        <f>EXP(-'Yield curve'!O236*$O$9/100)</f>
        <v>0.30989554186906282</v>
      </c>
      <c r="P243" s="7">
        <f>EXP(-'Yield curve'!P236*$P$9/100)</f>
        <v>0.28407982680991506</v>
      </c>
      <c r="Q243" s="7">
        <f>EXP(-'Yield curve'!Q236*$Q$9/100)</f>
        <v>0.26063351903980442</v>
      </c>
      <c r="R243" s="7">
        <f>EXP(-'Yield curve'!R236*$R$9/100)</f>
        <v>0.23905538918243774</v>
      </c>
      <c r="S243" s="7">
        <f>EXP(-'Yield curve'!S236*$S$9/100)</f>
        <v>0.21920235069329852</v>
      </c>
      <c r="T243" s="7">
        <f>EXP(-'Yield curve'!T236*$T$9/100)</f>
        <v>0.20094179298516415</v>
      </c>
      <c r="U243" s="60">
        <f>EXP(-'Yield curve'!U236*$U$9/100)</f>
        <v>0.18415085373814818</v>
      </c>
      <c r="V243" s="60">
        <f t="shared" si="3"/>
        <v>55.676028570229803</v>
      </c>
      <c r="W243" s="60">
        <f t="shared" si="4"/>
        <v>11.858337003242015</v>
      </c>
      <c r="X243" s="60">
        <f>W243*(Bonds!AO233/100)*(1/(1+(Bonds!U233/100)))</f>
        <v>6.5600241581645468E-3</v>
      </c>
      <c r="Y243" s="60">
        <f>-W243*Bonds!$AS$8</f>
        <v>-1.8567494744101773</v>
      </c>
      <c r="Z243" s="60">
        <f t="shared" si="5"/>
        <v>-5.8715573834566843</v>
      </c>
    </row>
    <row r="244" spans="1:26">
      <c r="A244" s="193">
        <v>42796</v>
      </c>
      <c r="B244" s="7">
        <f>EXP(-'Yield curve'!B237*$B$9/100)</f>
        <v>0.91301771089926576</v>
      </c>
      <c r="C244" s="7">
        <f>EXP(-'Yield curve'!C237*$C$9/100)</f>
        <v>0.84063308365021072</v>
      </c>
      <c r="D244" s="7">
        <f>EXP(-'Yield curve'!D237*$D$9/100)</f>
        <v>0.77538158737272833</v>
      </c>
      <c r="E244" s="7">
        <f>EXP(-'Yield curve'!E237*$E$9/100)</f>
        <v>0.7144801954864034</v>
      </c>
      <c r="F244" s="7">
        <f>EXP(-'Yield curve'!F237*$F$9/100)</f>
        <v>0.6593505127954391</v>
      </c>
      <c r="G244" s="7">
        <f>EXP(-'Yield curve'!G237*$G$9/100)</f>
        <v>0.60738039731376148</v>
      </c>
      <c r="H244" s="7">
        <f>EXP(-'Yield curve'!H237*$H$9/100)</f>
        <v>0.55973042224833958</v>
      </c>
      <c r="I244" s="7">
        <f>EXP(-'Yield curve'!I237*$I$9/100)</f>
        <v>0.51492535357762714</v>
      </c>
      <c r="J244" s="7">
        <f>EXP(-'Yield curve'!J237*$J$9/100)</f>
        <v>0.47364366576014527</v>
      </c>
      <c r="K244" s="7">
        <f>EXP(-'Yield curve'!K237*$K$9/100)</f>
        <v>0.43561345498720044</v>
      </c>
      <c r="L244" s="7">
        <f>EXP(-'Yield curve'!L237*$L$9/100)</f>
        <v>0.400348444428482</v>
      </c>
      <c r="M244" s="7">
        <f>EXP(-'Yield curve'!M237*$M$9/100)</f>
        <v>0.3678500119933315</v>
      </c>
      <c r="N244" s="7">
        <f>EXP(-'Yield curve'!N237*$N$9/100)</f>
        <v>0.33790854399801173</v>
      </c>
      <c r="O244" s="7">
        <f>EXP(-'Yield curve'!O237*$O$9/100)</f>
        <v>0.31032969946708577</v>
      </c>
      <c r="P244" s="7">
        <f>EXP(-'Yield curve'!P237*$P$9/100)</f>
        <v>0.28493334592888409</v>
      </c>
      <c r="Q244" s="7">
        <f>EXP(-'Yield curve'!Q237*$Q$9/100)</f>
        <v>0.26180377662479892</v>
      </c>
      <c r="R244" s="7">
        <f>EXP(-'Yield curve'!R237*$R$9/100)</f>
        <v>0.2405228941490585</v>
      </c>
      <c r="S244" s="7">
        <f>EXP(-'Yield curve'!S237*$S$9/100)</f>
        <v>0.22094532638365022</v>
      </c>
      <c r="T244" s="7">
        <f>EXP(-'Yield curve'!T237*$T$9/100)</f>
        <v>0.2029369376851308</v>
      </c>
      <c r="U244" s="60">
        <f>EXP(-'Yield curve'!U237*$U$9/100)</f>
        <v>0.18637397603940997</v>
      </c>
      <c r="V244" s="60">
        <f t="shared" si="3"/>
        <v>55.86983496709685</v>
      </c>
      <c r="W244" s="60">
        <f t="shared" si="4"/>
        <v>11.901257466618272</v>
      </c>
      <c r="X244" s="60">
        <f>W244*(Bonds!AO234/100)*(1/(1+(Bonds!U234/100)))</f>
        <v>0</v>
      </c>
      <c r="Y244" s="60">
        <f>-W244*Bonds!$AS$8</f>
        <v>-1.8634698558425418</v>
      </c>
      <c r="Z244" s="60">
        <f t="shared" si="5"/>
        <v>-5.8928090955280608</v>
      </c>
    </row>
    <row r="245" spans="1:26">
      <c r="A245" s="193">
        <v>42795</v>
      </c>
      <c r="B245" s="7">
        <f>EXP(-'Yield curve'!B238*$B$9/100)</f>
        <v>0.9134743339009529</v>
      </c>
      <c r="C245" s="7">
        <f>EXP(-'Yield curve'!C238*$C$9/100)</f>
        <v>0.84214758584383975</v>
      </c>
      <c r="D245" s="7">
        <f>EXP(-'Yield curve'!D238*$D$9/100)</f>
        <v>0.77677853110218098</v>
      </c>
      <c r="E245" s="7">
        <f>EXP(-'Yield curve'!E238*$E$9/100)</f>
        <v>0.71548116827754593</v>
      </c>
      <c r="F245" s="7">
        <f>EXP(-'Yield curve'!F238*$F$9/100)</f>
        <v>0.65968027048438904</v>
      </c>
      <c r="G245" s="7">
        <f>EXP(-'Yield curve'!G238*$G$9/100)</f>
        <v>0.60738039731376148</v>
      </c>
      <c r="H245" s="7">
        <f>EXP(-'Yield curve'!H238*$H$9/100)</f>
        <v>0.55933874805472683</v>
      </c>
      <c r="I245" s="7">
        <f>EXP(-'Yield curve'!I238*$I$9/100)</f>
        <v>0.51465079994319618</v>
      </c>
      <c r="J245" s="7">
        <f>EXP(-'Yield curve'!J238*$J$9/100)</f>
        <v>0.47350159397225089</v>
      </c>
      <c r="K245" s="7">
        <f>EXP(-'Yield curve'!K238*$K$9/100)</f>
        <v>0.43561345498720044</v>
      </c>
      <c r="L245" s="7">
        <f>EXP(-'Yield curve'!L238*$L$9/100)</f>
        <v>0.40043653077539915</v>
      </c>
      <c r="M245" s="7">
        <f>EXP(-'Yield curve'!M238*$M$9/100)</f>
        <v>0.36802662238219064</v>
      </c>
      <c r="N245" s="7">
        <f>EXP(-'Yield curve'!N238*$N$9/100)</f>
        <v>0.33817221548084031</v>
      </c>
      <c r="O245" s="7">
        <f>EXP(-'Yield curve'!O238*$O$9/100)</f>
        <v>0.31067746344196195</v>
      </c>
      <c r="P245" s="7">
        <f>EXP(-'Yield curve'!P238*$P$9/100)</f>
        <v>0.28536106665812666</v>
      </c>
      <c r="Q245" s="7">
        <f>EXP(-'Yield curve'!Q238*$Q$9/100)</f>
        <v>0.26213910002006885</v>
      </c>
      <c r="R245" s="7">
        <f>EXP(-'Yield curve'!R238*$R$9/100)</f>
        <v>0.24076835266365179</v>
      </c>
      <c r="S245" s="7">
        <f>EXP(-'Yield curve'!S238*$S$9/100)</f>
        <v>0.22110446430142208</v>
      </c>
      <c r="T245" s="7">
        <f>EXP(-'Yield curve'!T238*$T$9/100)</f>
        <v>0.20301406837535416</v>
      </c>
      <c r="U245" s="60">
        <f>EXP(-'Yield curve'!U238*$U$9/100)</f>
        <v>0.18637397603940997</v>
      </c>
      <c r="V245" s="60">
        <f t="shared" si="3"/>
        <v>55.89388058001488</v>
      </c>
      <c r="W245" s="60">
        <f t="shared" si="4"/>
        <v>11.898912847242228</v>
      </c>
      <c r="X245" s="60">
        <f>W245*(Bonds!AO235/100)*(1/(1+(Bonds!U235/100)))</f>
        <v>-5.4884284350747116E-3</v>
      </c>
      <c r="Y245" s="60">
        <f>-W245*Bonds!$AS$8</f>
        <v>-1.8631027410613568</v>
      </c>
      <c r="Z245" s="60">
        <f t="shared" si="5"/>
        <v>-5.8916481766568012</v>
      </c>
    </row>
    <row r="246" spans="1:26">
      <c r="A246" s="193">
        <v>42794</v>
      </c>
      <c r="B246" s="7">
        <f>EXP(-'Yield curve'!B239*$B$9/100)</f>
        <v>0.91320033270301726</v>
      </c>
      <c r="C246" s="7">
        <f>EXP(-'Yield curve'!C239*$C$9/100)</f>
        <v>0.84164244884858619</v>
      </c>
      <c r="D246" s="7">
        <f>EXP(-'Yield curve'!D239*$D$9/100)</f>
        <v>0.77654553249438907</v>
      </c>
      <c r="E246" s="7">
        <f>EXP(-'Yield curve'!E239*$E$9/100)</f>
        <v>0.71533808635255991</v>
      </c>
      <c r="F246" s="7">
        <f>EXP(-'Yield curve'!F239*$F$9/100)</f>
        <v>0.65968027048438904</v>
      </c>
      <c r="G246" s="7">
        <f>EXP(-'Yield curve'!G239*$G$9/100)</f>
        <v>0.60719821052395218</v>
      </c>
      <c r="H246" s="7">
        <f>EXP(-'Yield curve'!H239*$H$9/100)</f>
        <v>0.55894734793711187</v>
      </c>
      <c r="I246" s="7">
        <f>EXP(-'Yield curve'!I239*$I$9/100)</f>
        <v>0.51396505614073196</v>
      </c>
      <c r="J246" s="7">
        <f>EXP(-'Yield curve'!J239*$J$9/100)</f>
        <v>0.47250828396545769</v>
      </c>
      <c r="K246" s="7">
        <f>EXP(-'Yield curve'!K239*$K$9/100)</f>
        <v>0.43430857292399505</v>
      </c>
      <c r="L246" s="7">
        <f>EXP(-'Yield curve'!L239*$L$9/100)</f>
        <v>0.39894169523518913</v>
      </c>
      <c r="M246" s="7">
        <f>EXP(-'Yield curve'!M239*$M$9/100)</f>
        <v>0.36635224147396483</v>
      </c>
      <c r="N246" s="7">
        <f>EXP(-'Yield curve'!N239*$N$9/100)</f>
        <v>0.33633082675010967</v>
      </c>
      <c r="O246" s="7">
        <f>EXP(-'Yield curve'!O239*$O$9/100)</f>
        <v>0.30868312922625041</v>
      </c>
      <c r="P246" s="7">
        <f>EXP(-'Yield curve'!P239*$P$9/100)</f>
        <v>0.28322886441130496</v>
      </c>
      <c r="Q246" s="7">
        <f>EXP(-'Yield curve'!Q239*$Q$9/100)</f>
        <v>0.26005035334657267</v>
      </c>
      <c r="R246" s="7">
        <f>EXP(-'Yield curve'!R239*$R$9/100)</f>
        <v>0.23873049483138548</v>
      </c>
      <c r="S246" s="7">
        <f>EXP(-'Yield curve'!S239*$S$9/100)</f>
        <v>0.21912345204965691</v>
      </c>
      <c r="T246" s="7">
        <f>EXP(-'Yield curve'!T239*$T$9/100)</f>
        <v>0.20109456679452697</v>
      </c>
      <c r="U246" s="60">
        <f>EXP(-'Yield curve'!U239*$U$9/100)</f>
        <v>0.18451952399298926</v>
      </c>
      <c r="V246" s="60">
        <f t="shared" si="3"/>
        <v>55.613509561243482</v>
      </c>
      <c r="W246" s="60">
        <f t="shared" si="4"/>
        <v>11.868364847080553</v>
      </c>
      <c r="X246" s="60">
        <f>W246*(Bonds!AO236/100)*(1/(1+(Bonds!U236/100)))</f>
        <v>3.2830884777538868E-3</v>
      </c>
      <c r="Y246" s="60">
        <f>-W246*Bonds!$AS$8</f>
        <v>-1.8583196097311403</v>
      </c>
      <c r="Z246" s="60">
        <f t="shared" si="5"/>
        <v>-5.8765225873056064</v>
      </c>
    </row>
    <row r="247" spans="1:26">
      <c r="A247" s="193">
        <v>42793</v>
      </c>
      <c r="B247" s="7">
        <f>EXP(-'Yield curve'!B240*$B$9/100)</f>
        <v>0.91411398978812475</v>
      </c>
      <c r="C247" s="7">
        <f>EXP(-'Yield curve'!C240*$C$9/100)</f>
        <v>0.84349610050523594</v>
      </c>
      <c r="D247" s="7">
        <f>EXP(-'Yield curve'!D240*$D$9/100)</f>
        <v>0.77911236569700415</v>
      </c>
      <c r="E247" s="7">
        <f>EXP(-'Yield curve'!E240*$E$9/100)</f>
        <v>0.71834882443943948</v>
      </c>
      <c r="F247" s="7">
        <f>EXP(-'Yield curve'!F240*$F$9/100)</f>
        <v>0.66298693160072741</v>
      </c>
      <c r="G247" s="7">
        <f>EXP(-'Yield curve'!G240*$G$9/100)</f>
        <v>0.61048594976753667</v>
      </c>
      <c r="H247" s="7">
        <f>EXP(-'Yield curve'!H240*$H$9/100)</f>
        <v>0.56208623376292133</v>
      </c>
      <c r="I247" s="7">
        <f>EXP(-'Yield curve'!I240*$I$9/100)</f>
        <v>0.51685133449169918</v>
      </c>
      <c r="J247" s="7">
        <f>EXP(-'Yield curve'!J240*$J$9/100)</f>
        <v>0.47506673028691759</v>
      </c>
      <c r="K247" s="7">
        <f>EXP(-'Yield curve'!K240*$K$9/100)</f>
        <v>0.43648555370519337</v>
      </c>
      <c r="L247" s="7">
        <f>EXP(-'Yield curve'!L240*$L$9/100)</f>
        <v>0.40096545600987749</v>
      </c>
      <c r="M247" s="7">
        <f>EXP(-'Yield curve'!M240*$M$9/100)</f>
        <v>0.36820331756438524</v>
      </c>
      <c r="N247" s="7">
        <f>EXP(-'Yield curve'!N240*$N$9/100)</f>
        <v>0.33799641164174993</v>
      </c>
      <c r="O247" s="7">
        <f>EXP(-'Yield curve'!O240*$O$9/100)</f>
        <v>0.31015596348599922</v>
      </c>
      <c r="P247" s="7">
        <f>EXP(-'Yield curve'!P240*$P$9/100)</f>
        <v>0.28450626629978992</v>
      </c>
      <c r="Q247" s="7">
        <f>EXP(-'Yield curve'!Q240*$Q$9/100)</f>
        <v>0.26130159562171229</v>
      </c>
      <c r="R247" s="7">
        <f>EXP(-'Yield curve'!R240*$R$9/100)</f>
        <v>0.23995113032982013</v>
      </c>
      <c r="S247" s="7">
        <f>EXP(-'Yield curve'!S240*$S$9/100)</f>
        <v>0.22030991926910362</v>
      </c>
      <c r="T247" s="7">
        <f>EXP(-'Yield curve'!T240*$T$9/100)</f>
        <v>0.20224407882223261</v>
      </c>
      <c r="U247" s="60">
        <f>EXP(-'Yield curve'!U240*$U$9/100)</f>
        <v>0.18562996914105792</v>
      </c>
      <c r="V247" s="60">
        <f t="shared" si="3"/>
        <v>55.884189403027889</v>
      </c>
      <c r="W247" s="60">
        <f t="shared" si="4"/>
        <v>11.876571641572014</v>
      </c>
      <c r="X247" s="60">
        <f>W247*(Bonds!AO237/100)*(1/(1+(Bonds!U237/100)))</f>
        <v>-5.4771129134717671E-3</v>
      </c>
      <c r="Y247" s="60">
        <f>-W247*Bonds!$AS$8</f>
        <v>-1.8596046095885779</v>
      </c>
      <c r="Z247" s="60">
        <f t="shared" si="5"/>
        <v>-5.8805861136481008</v>
      </c>
    </row>
    <row r="248" spans="1:26">
      <c r="A248" s="193">
        <v>42790</v>
      </c>
      <c r="B248" s="7">
        <f>EXP(-'Yield curve'!B241*$B$9/100)</f>
        <v>0.91502856098729823</v>
      </c>
      <c r="C248" s="7">
        <f>EXP(-'Yield curve'!C241*$C$9/100)</f>
        <v>0.84315876953572544</v>
      </c>
      <c r="D248" s="7">
        <f>EXP(-'Yield curve'!D241*$D$9/100)</f>
        <v>0.77701159962004129</v>
      </c>
      <c r="E248" s="7">
        <f>EXP(-'Yield curve'!E241*$E$9/100)</f>
        <v>0.71576741799098309</v>
      </c>
      <c r="F248" s="7">
        <f>EXP(-'Yield curve'!F241*$F$9/100)</f>
        <v>0.66001019309341014</v>
      </c>
      <c r="G248" s="7">
        <f>EXP(-'Yield curve'!G241*$G$9/100)</f>
        <v>0.60810969127940206</v>
      </c>
      <c r="H248" s="7">
        <f>EXP(-'Yield curve'!H241*$H$9/100)</f>
        <v>0.56051459363137401</v>
      </c>
      <c r="I248" s="7">
        <f>EXP(-'Yield curve'!I241*$I$9/100)</f>
        <v>0.51547490032760479</v>
      </c>
      <c r="J248" s="7">
        <f>EXP(-'Yield curve'!J241*$J$9/100)</f>
        <v>0.47392793723251486</v>
      </c>
      <c r="K248" s="7">
        <f>EXP(-'Yield curve'!K241*$K$9/100)</f>
        <v>0.43561345498720044</v>
      </c>
      <c r="L248" s="7">
        <f>EXP(-'Yield curve'!L241*$L$9/100)</f>
        <v>0.39990830326163329</v>
      </c>
      <c r="M248" s="7">
        <f>EXP(-'Yield curve'!M241*$M$9/100)</f>
        <v>0.36696823052556371</v>
      </c>
      <c r="N248" s="7">
        <f>EXP(-'Yield curve'!N241*$N$9/100)</f>
        <v>0.33659326713341847</v>
      </c>
      <c r="O248" s="7">
        <f>EXP(-'Yield curve'!O241*$O$9/100)</f>
        <v>0.30859671004931644</v>
      </c>
      <c r="P248" s="7">
        <f>EXP(-'Yield curve'!P241*$P$9/100)</f>
        <v>0.28280433958790396</v>
      </c>
      <c r="Q248" s="7">
        <f>EXP(-'Yield curve'!Q241*$Q$9/100)</f>
        <v>0.25955153568633782</v>
      </c>
      <c r="R248" s="7">
        <f>EXP(-'Yield curve'!R241*$R$9/100)</f>
        <v>0.2381629918501148</v>
      </c>
      <c r="S248" s="7">
        <f>EXP(-'Yield curve'!S241*$S$9/100)</f>
        <v>0.21849328438476312</v>
      </c>
      <c r="T248" s="7">
        <f>EXP(-'Yield curve'!T241*$T$9/100)</f>
        <v>0.20040799807779366</v>
      </c>
      <c r="U248" s="60">
        <f>EXP(-'Yield curve'!U241*$U$9/100)</f>
        <v>0.18378292008696764</v>
      </c>
      <c r="V248" s="60">
        <f t="shared" si="3"/>
        <v>55.577838806014228</v>
      </c>
      <c r="W248" s="60">
        <f t="shared" si="4"/>
        <v>11.850992203655188</v>
      </c>
      <c r="X248" s="60">
        <f>W248*(Bonds!AO238/100)*(1/(1+(Bonds!U238/100)))</f>
        <v>4.3702377445027979E-3</v>
      </c>
      <c r="Y248" s="60">
        <f>-W248*Bonds!$AS$8</f>
        <v>-1.8555994436116969</v>
      </c>
      <c r="Z248" s="60">
        <f t="shared" si="5"/>
        <v>-5.8679206667541441</v>
      </c>
    </row>
    <row r="249" spans="1:26">
      <c r="A249" s="193">
        <v>42788</v>
      </c>
      <c r="B249" s="7">
        <f>EXP(-'Yield curve'!B242*$B$9/100)</f>
        <v>0.91411398978812475</v>
      </c>
      <c r="C249" s="7">
        <f>EXP(-'Yield curve'!C242*$C$9/100)</f>
        <v>0.8428215734716199</v>
      </c>
      <c r="D249" s="7">
        <f>EXP(-'Yield curve'!D242*$D$9/100)</f>
        <v>0.77771122484382538</v>
      </c>
      <c r="E249" s="7">
        <f>EXP(-'Yield curve'!E242*$E$9/100)</f>
        <v>0.71677019415569898</v>
      </c>
      <c r="F249" s="7">
        <f>EXP(-'Yield curve'!F242*$F$9/100)</f>
        <v>0.6613315343804369</v>
      </c>
      <c r="G249" s="7">
        <f>EXP(-'Yield curve'!G242*$G$9/100)</f>
        <v>0.60902254028191383</v>
      </c>
      <c r="H249" s="7">
        <f>EXP(-'Yield curve'!H242*$H$9/100)</f>
        <v>0.56090709120503979</v>
      </c>
      <c r="I249" s="7">
        <f>EXP(-'Yield curve'!I242*$I$9/100)</f>
        <v>0.51602503357352458</v>
      </c>
      <c r="J249" s="7">
        <f>EXP(-'Yield curve'!J242*$J$9/100)</f>
        <v>0.47463936257397749</v>
      </c>
      <c r="K249" s="7">
        <f>EXP(-'Yield curve'!K242*$K$9/100)</f>
        <v>0.43648555370519337</v>
      </c>
      <c r="L249" s="7">
        <f>EXP(-'Yield curve'!L242*$L$9/100)</f>
        <v>0.40096545600987749</v>
      </c>
      <c r="M249" s="7">
        <f>EXP(-'Yield curve'!M242*$M$9/100)</f>
        <v>0.36820331756438524</v>
      </c>
      <c r="N249" s="7">
        <f>EXP(-'Yield curve'!N242*$N$9/100)</f>
        <v>0.33799641164174993</v>
      </c>
      <c r="O249" s="7">
        <f>EXP(-'Yield curve'!O242*$O$9/100)</f>
        <v>0.31015596348599922</v>
      </c>
      <c r="P249" s="7">
        <f>EXP(-'Yield curve'!P242*$P$9/100)</f>
        <v>0.28450626629978992</v>
      </c>
      <c r="Q249" s="7">
        <f>EXP(-'Yield curve'!Q242*$Q$9/100)</f>
        <v>0.26121799248832811</v>
      </c>
      <c r="R249" s="7">
        <f>EXP(-'Yield curve'!R242*$R$9/100)</f>
        <v>0.23978801902532465</v>
      </c>
      <c r="S249" s="7">
        <f>EXP(-'Yield curve'!S242*$S$9/100)</f>
        <v>0.22007211299479584</v>
      </c>
      <c r="T249" s="7">
        <f>EXP(-'Yield curve'!T242*$T$9/100)</f>
        <v>0.20193690133645392</v>
      </c>
      <c r="U249" s="60">
        <f>EXP(-'Yield curve'!U242*$U$9/100)</f>
        <v>0.18525908021533122</v>
      </c>
      <c r="V249" s="60">
        <f t="shared" si="3"/>
        <v>55.805626497698675</v>
      </c>
      <c r="W249" s="60">
        <f t="shared" si="4"/>
        <v>11.875033421699326</v>
      </c>
      <c r="X249" s="60">
        <f>W249*(Bonds!AO239/100)*(1/(1+(Bonds!U239/100)))</f>
        <v>4.3807187758734935E-3</v>
      </c>
      <c r="Y249" s="60">
        <f>-W249*Bonds!$AS$8</f>
        <v>-1.8593637588740672</v>
      </c>
      <c r="Z249" s="60">
        <f t="shared" si="5"/>
        <v>-5.8798244768141688</v>
      </c>
    </row>
    <row r="250" spans="1:26">
      <c r="A250" s="193">
        <v>42787</v>
      </c>
      <c r="B250" s="7">
        <f>EXP(-'Yield curve'!B243*$B$9/100)</f>
        <v>0.91502856098729823</v>
      </c>
      <c r="C250" s="7">
        <f>EXP(-'Yield curve'!C243*$C$9/100)</f>
        <v>0.84383356643412422</v>
      </c>
      <c r="D250" s="7">
        <f>EXP(-'Yield curve'!D243*$D$9/100)</f>
        <v>0.77864503848976796</v>
      </c>
      <c r="E250" s="7">
        <f>EXP(-'Yield curve'!E243*$E$9/100)</f>
        <v>0.71734383973866223</v>
      </c>
      <c r="F250" s="7">
        <f>EXP(-'Yield curve'!F243*$F$9/100)</f>
        <v>0.6613315343804369</v>
      </c>
      <c r="G250" s="7">
        <f>EXP(-'Yield curve'!G243*$G$9/100)</f>
        <v>0.60883986092310327</v>
      </c>
      <c r="H250" s="7">
        <f>EXP(-'Yield curve'!H243*$H$9/100)</f>
        <v>0.56051459363137401</v>
      </c>
      <c r="I250" s="7">
        <f>EXP(-'Yield curve'!I243*$I$9/100)</f>
        <v>0.51561237863065112</v>
      </c>
      <c r="J250" s="7">
        <f>EXP(-'Yield curve'!J243*$J$9/100)</f>
        <v>0.474212379318947</v>
      </c>
      <c r="K250" s="7">
        <f>EXP(-'Yield curve'!K243*$K$9/100)</f>
        <v>0.43604928632153561</v>
      </c>
      <c r="L250" s="7">
        <f>EXP(-'Yield curve'!L243*$L$9/100)</f>
        <v>0.40078907001699726</v>
      </c>
      <c r="M250" s="7">
        <f>EXP(-'Yield curve'!M243*$M$9/100)</f>
        <v>0.36829169696570463</v>
      </c>
      <c r="N250" s="7">
        <f>EXP(-'Yield curve'!N243*$N$9/100)</f>
        <v>0.33834811076169985</v>
      </c>
      <c r="O250" s="7">
        <f>EXP(-'Yield curve'!O243*$O$9/100)</f>
        <v>0.31076446531141899</v>
      </c>
      <c r="P250" s="7">
        <f>EXP(-'Yield curve'!P243*$P$9/100)</f>
        <v>0.28536106665812666</v>
      </c>
      <c r="Q250" s="7">
        <f>EXP(-'Yield curve'!Q243*$Q$9/100)</f>
        <v>0.26222299795502896</v>
      </c>
      <c r="R250" s="7">
        <f>EXP(-'Yield curve'!R243*$R$9/100)</f>
        <v>0.24093213082172585</v>
      </c>
      <c r="S250" s="7">
        <f>EXP(-'Yield curve'!S243*$S$9/100)</f>
        <v>0.22134338611742507</v>
      </c>
      <c r="T250" s="7">
        <f>EXP(-'Yield curve'!T243*$T$9/100)</f>
        <v>0.20332288440000607</v>
      </c>
      <c r="U250" s="60">
        <f>EXP(-'Yield curve'!U243*$U$9/100)</f>
        <v>0.18674709698806377</v>
      </c>
      <c r="V250" s="60">
        <f t="shared" si="3"/>
        <v>55.992845478214761</v>
      </c>
      <c r="W250" s="60">
        <f t="shared" si="4"/>
        <v>11.897923851627565</v>
      </c>
      <c r="X250" s="60">
        <f>W250*(Bonds!AO240/100)*(1/(1+(Bonds!U240/100)))</f>
        <v>-2.195391429398895E-3</v>
      </c>
      <c r="Y250" s="60">
        <f>-W250*Bonds!$AS$8</f>
        <v>-1.8629478865410969</v>
      </c>
      <c r="Z250" s="60">
        <f t="shared" si="5"/>
        <v>-5.8911584836668078</v>
      </c>
    </row>
    <row r="251" spans="1:26">
      <c r="A251" s="193">
        <v>42786</v>
      </c>
      <c r="B251" s="7">
        <f>EXP(-'Yield curve'!B244*$B$9/100)</f>
        <v>0.91530311073599757</v>
      </c>
      <c r="C251" s="7">
        <f>EXP(-'Yield curve'!C244*$C$9/100)</f>
        <v>0.84450890338603435</v>
      </c>
      <c r="D251" s="7">
        <f>EXP(-'Yield curve'!D244*$D$9/100)</f>
        <v>0.77957997338470042</v>
      </c>
      <c r="E251" s="7">
        <f>EXP(-'Yield curve'!E244*$E$9/100)</f>
        <v>0.71849250857226166</v>
      </c>
      <c r="F251" s="7">
        <f>EXP(-'Yield curve'!F244*$F$9/100)</f>
        <v>0.66265552099448299</v>
      </c>
      <c r="G251" s="7">
        <f>EXP(-'Yield curve'!G244*$G$9/100)</f>
        <v>0.61011976806317292</v>
      </c>
      <c r="H251" s="7">
        <f>EXP(-'Yield curve'!H244*$H$9/100)</f>
        <v>0.56169291107828756</v>
      </c>
      <c r="I251" s="7">
        <f>EXP(-'Yield curve'!I244*$I$9/100)</f>
        <v>0.51657575394131605</v>
      </c>
      <c r="J251" s="7">
        <f>EXP(-'Yield curve'!J244*$J$9/100)</f>
        <v>0.47492423164369668</v>
      </c>
      <c r="K251" s="7">
        <f>EXP(-'Yield curve'!K244*$K$9/100)</f>
        <v>0.43648555370519337</v>
      </c>
      <c r="L251" s="7">
        <f>EXP(-'Yield curve'!L244*$L$9/100)</f>
        <v>0.40105367811427539</v>
      </c>
      <c r="M251" s="7">
        <f>EXP(-'Yield curve'!M244*$M$9/100)</f>
        <v>0.36838009758062595</v>
      </c>
      <c r="N251" s="7">
        <f>EXP(-'Yield curve'!N244*$N$9/100)</f>
        <v>0.33826015168807694</v>
      </c>
      <c r="O251" s="7">
        <f>EXP(-'Yield curve'!O244*$O$9/100)</f>
        <v>0.31050353276756865</v>
      </c>
      <c r="P251" s="7">
        <f>EXP(-'Yield curve'!P244*$P$9/100)</f>
        <v>0.28493334592888409</v>
      </c>
      <c r="Q251" s="7">
        <f>EXP(-'Yield curve'!Q244*$Q$9/100)</f>
        <v>0.26172001281920265</v>
      </c>
      <c r="R251" s="7">
        <f>EXP(-'Yield curve'!R244*$R$9/100)</f>
        <v>0.2403593941773278</v>
      </c>
      <c r="S251" s="7">
        <f>EXP(-'Yield curve'!S244*$S$9/100)</f>
        <v>0.22070683424009482</v>
      </c>
      <c r="T251" s="7">
        <f>EXP(-'Yield curve'!T244*$T$9/100)</f>
        <v>0.20262870785386575</v>
      </c>
      <c r="U251" s="60">
        <f>EXP(-'Yield curve'!U244*$U$9/100)</f>
        <v>0.18600160058690879</v>
      </c>
      <c r="V251" s="60">
        <f t="shared" si="3"/>
        <v>55.939702423738765</v>
      </c>
      <c r="W251" s="60">
        <f t="shared" si="4"/>
        <v>11.881534140762357</v>
      </c>
      <c r="X251" s="60">
        <f>W251*(Bonds!AO241/100)*(1/(1+(Bonds!U241/100)))</f>
        <v>-6.57588828010098E-3</v>
      </c>
      <c r="Y251" s="60">
        <f>-W251*Bonds!$AS$8</f>
        <v>-1.8603816256036323</v>
      </c>
      <c r="Z251" s="60">
        <f t="shared" si="5"/>
        <v>-5.8830432540341002</v>
      </c>
    </row>
    <row r="252" spans="1:26">
      <c r="A252" s="193">
        <v>42783</v>
      </c>
      <c r="B252" s="7">
        <f>EXP(-'Yield curve'!B245*$B$9/100)</f>
        <v>0.91393118527122819</v>
      </c>
      <c r="C252" s="7">
        <f>EXP(-'Yield curve'!C245*$C$9/100)</f>
        <v>0.84265302601223335</v>
      </c>
      <c r="D252" s="7">
        <f>EXP(-'Yield curve'!D245*$D$9/100)</f>
        <v>0.77794457321178356</v>
      </c>
      <c r="E252" s="7">
        <f>EXP(-'Yield curve'!E245*$E$9/100)</f>
        <v>0.71734383973866223</v>
      </c>
      <c r="F252" s="7">
        <f>EXP(-'Yield curve'!F245*$F$9/100)</f>
        <v>0.66232427605212219</v>
      </c>
      <c r="G252" s="7">
        <f>EXP(-'Yield curve'!G245*$G$9/100)</f>
        <v>0.61030283145172726</v>
      </c>
      <c r="H252" s="7">
        <f>EXP(-'Yield curve'!H245*$H$9/100)</f>
        <v>0.56247983186982087</v>
      </c>
      <c r="I252" s="7">
        <f>EXP(-'Yield curve'!I245*$I$9/100)</f>
        <v>0.51726498099583307</v>
      </c>
      <c r="J252" s="7">
        <f>EXP(-'Yield curve'!J245*$J$9/100)</f>
        <v>0.47549448280393514</v>
      </c>
      <c r="K252" s="7">
        <f>EXP(-'Yield curve'!K245*$K$9/100)</f>
        <v>0.4369222575744412</v>
      </c>
      <c r="L252" s="7">
        <f>EXP(-'Yield curve'!L245*$L$9/100)</f>
        <v>0.40123018056033616</v>
      </c>
      <c r="M252" s="7">
        <f>EXP(-'Yield curve'!M245*$M$9/100)</f>
        <v>0.36829169696570463</v>
      </c>
      <c r="N252" s="7">
        <f>EXP(-'Yield curve'!N245*$N$9/100)</f>
        <v>0.33790854399801173</v>
      </c>
      <c r="O252" s="7">
        <f>EXP(-'Yield curve'!O245*$O$9/100)</f>
        <v>0.30989554186906282</v>
      </c>
      <c r="P252" s="7">
        <f>EXP(-'Yield curve'!P245*$P$9/100)</f>
        <v>0.28407982680991506</v>
      </c>
      <c r="Q252" s="7">
        <f>EXP(-'Yield curve'!Q245*$Q$9/100)</f>
        <v>0.26055012965672453</v>
      </c>
      <c r="R252" s="7">
        <f>EXP(-'Yield curve'!R245*$R$9/100)</f>
        <v>0.23889288677487405</v>
      </c>
      <c r="S252" s="7">
        <f>EXP(-'Yield curve'!S245*$S$9/100)</f>
        <v>0.21896573994735108</v>
      </c>
      <c r="T252" s="7">
        <f>EXP(-'Yield curve'!T245*$T$9/100)</f>
        <v>0.20063659347021917</v>
      </c>
      <c r="U252" s="60">
        <f>EXP(-'Yield curve'!U245*$U$9/100)</f>
        <v>0.18378292008696764</v>
      </c>
      <c r="V252" s="60">
        <f t="shared" si="3"/>
        <v>55.66187338918057</v>
      </c>
      <c r="W252" s="60">
        <f t="shared" si="4"/>
        <v>11.848411333483591</v>
      </c>
      <c r="X252" s="60">
        <f>W252*(Bonds!AO242/100)*(1/(1+(Bonds!U242/100)))</f>
        <v>-2.1846430042377317E-3</v>
      </c>
      <c r="Y252" s="60">
        <f>-W252*Bonds!$AS$8</f>
        <v>-1.8551953372573808</v>
      </c>
      <c r="Z252" s="60">
        <f t="shared" si="5"/>
        <v>-5.8666427702575579</v>
      </c>
    </row>
    <row r="253" spans="1:26">
      <c r="A253" s="193">
        <v>42782</v>
      </c>
      <c r="B253" s="7">
        <f>EXP(-'Yield curve'!B246*$B$9/100)</f>
        <v>0.91429683086958102</v>
      </c>
      <c r="C253" s="7">
        <f>EXP(-'Yield curve'!C246*$C$9/100)</f>
        <v>0.8428215734716199</v>
      </c>
      <c r="D253" s="7">
        <f>EXP(-'Yield curve'!D246*$D$9/100)</f>
        <v>0.77817799159475398</v>
      </c>
      <c r="E253" s="7">
        <f>EXP(-'Yield curve'!E246*$E$9/100)</f>
        <v>0.71791794442170742</v>
      </c>
      <c r="F253" s="7">
        <f>EXP(-'Yield curve'!F246*$F$9/100)</f>
        <v>0.66331850795370817</v>
      </c>
      <c r="G253" s="7">
        <f>EXP(-'Yield curve'!G246*$G$9/100)</f>
        <v>0.61158581405801637</v>
      </c>
      <c r="H253" s="7">
        <f>EXP(-'Yield curve'!H246*$H$9/100)</f>
        <v>0.56405698237936486</v>
      </c>
      <c r="I253" s="7">
        <f>EXP(-'Yield curve'!I246*$I$9/100)</f>
        <v>0.51906127804588087</v>
      </c>
      <c r="J253" s="7">
        <f>EXP(-'Yield curve'!J246*$J$9/100)</f>
        <v>0.47749575937062605</v>
      </c>
      <c r="K253" s="7">
        <f>EXP(-'Yield curve'!K246*$K$9/100)</f>
        <v>0.43911233950446965</v>
      </c>
      <c r="L253" s="7">
        <f>EXP(-'Yield curve'!L246*$L$9/100)</f>
        <v>0.40308815260517483</v>
      </c>
      <c r="M253" s="7">
        <f>EXP(-'Yield curve'!M246*$M$9/100)</f>
        <v>0.36979739662792965</v>
      </c>
      <c r="N253" s="7">
        <f>EXP(-'Yield curve'!N246*$N$9/100)</f>
        <v>0.33905260725444225</v>
      </c>
      <c r="O253" s="7">
        <f>EXP(-'Yield curve'!O246*$O$9/100)</f>
        <v>0.31067746344196179</v>
      </c>
      <c r="P253" s="7">
        <f>EXP(-'Yield curve'!P246*$P$9/100)</f>
        <v>0.28450626629978992</v>
      </c>
      <c r="Q253" s="7">
        <f>EXP(-'Yield curve'!Q246*$Q$9/100)</f>
        <v>0.26071693511175681</v>
      </c>
      <c r="R253" s="7">
        <f>EXP(-'Yield curve'!R246*$R$9/100)</f>
        <v>0.23881167699981462</v>
      </c>
      <c r="S253" s="7">
        <f>EXP(-'Yield curve'!S246*$S$9/100)</f>
        <v>0.21865065619657401</v>
      </c>
      <c r="T253" s="7">
        <f>EXP(-'Yield curve'!T246*$T$9/100)</f>
        <v>0.20010360931478036</v>
      </c>
      <c r="U253" s="60">
        <f>EXP(-'Yield curve'!U246*$U$9/100)</f>
        <v>0.18304925671158806</v>
      </c>
      <c r="V253" s="60">
        <f t="shared" si="3"/>
        <v>55.650121840092979</v>
      </c>
      <c r="W253" s="60">
        <f t="shared" si="4"/>
        <v>11.833403860094224</v>
      </c>
      <c r="X253" s="60">
        <f>W253*(Bonds!AO243/100)*(1/(1+(Bonds!U243/100)))</f>
        <v>4.3629473168382326E-3</v>
      </c>
      <c r="Y253" s="60">
        <f>-W253*Bonds!$AS$8</f>
        <v>-1.8528455036913154</v>
      </c>
      <c r="Z253" s="60">
        <f t="shared" si="5"/>
        <v>-5.8592119440664758</v>
      </c>
    </row>
    <row r="254" spans="1:26">
      <c r="A254" s="193">
        <v>42781</v>
      </c>
      <c r="B254" s="7">
        <f>EXP(-'Yield curve'!B247*$B$9/100)</f>
        <v>0.91512006841869231</v>
      </c>
      <c r="C254" s="7">
        <f>EXP(-'Yield curve'!C247*$C$9/100)</f>
        <v>0.84535383468465874</v>
      </c>
      <c r="D254" s="7">
        <f>EXP(-'Yield curve'!D247*$D$9/100)</f>
        <v>0.78121881150656325</v>
      </c>
      <c r="E254" s="7">
        <f>EXP(-'Yield curve'!E247*$E$9/100)</f>
        <v>0.72108374302660705</v>
      </c>
      <c r="F254" s="7">
        <f>EXP(-'Yield curve'!F247*$F$9/100)</f>
        <v>0.66631016742488636</v>
      </c>
      <c r="G254" s="7">
        <f>EXP(-'Yield curve'!G247*$G$9/100)</f>
        <v>0.61434415182656332</v>
      </c>
      <c r="H254" s="7">
        <f>EXP(-'Yield curve'!H247*$H$9/100)</f>
        <v>0.56643100366023769</v>
      </c>
      <c r="I254" s="7">
        <f>EXP(-'Yield curve'!I247*$I$9/100)</f>
        <v>0.52128067083659679</v>
      </c>
      <c r="J254" s="7">
        <f>EXP(-'Yield curve'!J247*$J$9/100)</f>
        <v>0.47950545897489411</v>
      </c>
      <c r="K254" s="7">
        <f>EXP(-'Yield curve'!K247*$K$9/100)</f>
        <v>0.44087230644975617</v>
      </c>
      <c r="L254" s="7">
        <f>EXP(-'Yield curve'!L247*$L$9/100)</f>
        <v>0.4048656480990323</v>
      </c>
      <c r="M254" s="7">
        <f>EXP(-'Yield curve'!M247*$M$9/100)</f>
        <v>0.37157669102204571</v>
      </c>
      <c r="N254" s="7">
        <f>EXP(-'Yield curve'!N247*$N$9/100)</f>
        <v>0.34082027275934035</v>
      </c>
      <c r="O254" s="7">
        <f>EXP(-'Yield curve'!O247*$O$9/100)</f>
        <v>0.31242213776593081</v>
      </c>
      <c r="P254" s="7">
        <f>EXP(-'Yield curve'!P247*$P$9/100)</f>
        <v>0.28621843526798951</v>
      </c>
      <c r="Q254" s="7">
        <f>EXP(-'Yield curve'!Q247*$Q$9/100)</f>
        <v>0.26239087438844866</v>
      </c>
      <c r="R254" s="7">
        <f>EXP(-'Yield curve'!R247*$R$9/100)</f>
        <v>0.24044113026569566</v>
      </c>
      <c r="S254" s="7">
        <f>EXP(-'Yield curve'!S247*$S$9/100)</f>
        <v>0.22023062197253651</v>
      </c>
      <c r="T254" s="7">
        <f>EXP(-'Yield curve'!T247*$T$9/100)</f>
        <v>0.20163019040578192</v>
      </c>
      <c r="U254" s="60">
        <f>EXP(-'Yield curve'!U247*$U$9/100)</f>
        <v>0.18451952399298926</v>
      </c>
      <c r="V254" s="60">
        <f t="shared" si="3"/>
        <v>55.958495370295914</v>
      </c>
      <c r="W254" s="60">
        <f t="shared" si="4"/>
        <v>11.848230821970196</v>
      </c>
      <c r="X254" s="60">
        <f>W254*(Bonds!AO244/100)*(1/(1+(Bonds!U244/100)))</f>
        <v>-4.3700251994358572E-3</v>
      </c>
      <c r="Y254" s="60">
        <f>-W254*Bonds!$AS$8</f>
        <v>-1.8551670732050494</v>
      </c>
      <c r="Z254" s="60">
        <f t="shared" si="5"/>
        <v>-5.866553391476284</v>
      </c>
    </row>
    <row r="255" spans="1:26">
      <c r="A255" s="193">
        <v>42780</v>
      </c>
      <c r="B255" s="7">
        <f>EXP(-'Yield curve'!B248*$B$9/100)</f>
        <v>0.91576087672332562</v>
      </c>
      <c r="C255" s="7">
        <f>EXP(-'Yield curve'!C248*$C$9/100)</f>
        <v>0.84636886818457624</v>
      </c>
      <c r="D255" s="7">
        <f>EXP(-'Yield curve'!D248*$D$9/100)</f>
        <v>0.7835659869438576</v>
      </c>
      <c r="E255" s="7">
        <f>EXP(-'Yield curve'!E248*$E$9/100)</f>
        <v>0.72411866361923127</v>
      </c>
      <c r="F255" s="7">
        <f>EXP(-'Yield curve'!F248*$F$9/100)</f>
        <v>0.66998496978866395</v>
      </c>
      <c r="G255" s="7">
        <f>EXP(-'Yield curve'!G248*$G$9/100)</f>
        <v>0.6180412970818594</v>
      </c>
      <c r="H255" s="7">
        <f>EXP(-'Yield curve'!H248*$H$9/100)</f>
        <v>0.57001078344951972</v>
      </c>
      <c r="I255" s="7">
        <f>EXP(-'Yield curve'!I248*$I$9/100)</f>
        <v>0.52434783900170145</v>
      </c>
      <c r="J255" s="7">
        <f>EXP(-'Yield curve'!J248*$J$9/100)</f>
        <v>0.4819571833988367</v>
      </c>
      <c r="K255" s="7">
        <f>EXP(-'Yield curve'!K248*$K$9/100)</f>
        <v>0.44263932736135114</v>
      </c>
      <c r="L255" s="7">
        <f>EXP(-'Yield curve'!L248*$L$9/100)</f>
        <v>0.40611455662700674</v>
      </c>
      <c r="M255" s="7">
        <f>EXP(-'Yield curve'!M248*$M$9/100)</f>
        <v>0.3722908035975051</v>
      </c>
      <c r="N255" s="7">
        <f>EXP(-'Yield curve'!N248*$N$9/100)</f>
        <v>0.34099754538806404</v>
      </c>
      <c r="O255" s="7">
        <f>EXP(-'Yield curve'!O248*$O$9/100)</f>
        <v>0.31207242084966313</v>
      </c>
      <c r="P255" s="7">
        <f>EXP(-'Yield curve'!P248*$P$9/100)</f>
        <v>0.28536106665812666</v>
      </c>
      <c r="Q255" s="7">
        <f>EXP(-'Yield curve'!Q248*$Q$9/100)</f>
        <v>0.26138522551238014</v>
      </c>
      <c r="R255" s="7">
        <f>EXP(-'Yield curve'!R248*$R$9/100)</f>
        <v>0.23929935007830938</v>
      </c>
      <c r="S255" s="7">
        <f>EXP(-'Yield curve'!S248*$S$9/100)</f>
        <v>0.21896573994735108</v>
      </c>
      <c r="T255" s="7">
        <f>EXP(-'Yield curve'!T248*$T$9/100)</f>
        <v>0.20025574586242481</v>
      </c>
      <c r="U255" s="60">
        <f>EXP(-'Yield curve'!U248*$U$9/100)</f>
        <v>0.18304925671158806</v>
      </c>
      <c r="V255" s="60">
        <f t="shared" si="3"/>
        <v>55.891275698300177</v>
      </c>
      <c r="W255" s="60">
        <f t="shared" si="4"/>
        <v>11.813075597635105</v>
      </c>
      <c r="X255" s="60">
        <f>W255*(Bonds!AO245/100)*(1/(1+(Bonds!U245/100)))</f>
        <v>5.4443154196862718E-3</v>
      </c>
      <c r="Y255" s="60">
        <f>-W255*Bonds!$AS$8</f>
        <v>-1.8496625539550817</v>
      </c>
      <c r="Z255" s="60">
        <f t="shared" si="5"/>
        <v>-5.8491465732221446</v>
      </c>
    </row>
    <row r="256" spans="1:26">
      <c r="A256" s="193">
        <v>42779</v>
      </c>
      <c r="B256" s="7">
        <f>EXP(-'Yield curve'!B249*$B$9/100)</f>
        <v>0.91576087672332562</v>
      </c>
      <c r="C256" s="7">
        <f>EXP(-'Yield curve'!C249*$C$9/100)</f>
        <v>0.84653815888671913</v>
      </c>
      <c r="D256" s="7">
        <f>EXP(-'Yield curve'!D249*$D$9/100)</f>
        <v>0.78403626760611411</v>
      </c>
      <c r="E256" s="7">
        <f>EXP(-'Yield curve'!E249*$E$9/100)</f>
        <v>0.72484314446289899</v>
      </c>
      <c r="F256" s="7">
        <f>EXP(-'Yield curve'!F249*$F$9/100)</f>
        <v>0.67099070135344585</v>
      </c>
      <c r="G256" s="7">
        <f>EXP(-'Yield curve'!G249*$G$9/100)</f>
        <v>0.61915477324451462</v>
      </c>
      <c r="H256" s="7">
        <f>EXP(-'Yield curve'!H249*$H$9/100)</f>
        <v>0.57120906384881487</v>
      </c>
      <c r="I256" s="7">
        <f>EXP(-'Yield curve'!I249*$I$9/100)</f>
        <v>0.52560778514590456</v>
      </c>
      <c r="J256" s="7">
        <f>EXP(-'Yield curve'!J249*$J$9/100)</f>
        <v>0.48326022611007541</v>
      </c>
      <c r="K256" s="7">
        <f>EXP(-'Yield curve'!K249*$K$9/100)</f>
        <v>0.44396923921378012</v>
      </c>
      <c r="L256" s="7">
        <f>EXP(-'Yield curve'!L249*$L$9/100)</f>
        <v>0.40754659878189536</v>
      </c>
      <c r="M256" s="7">
        <f>EXP(-'Yield curve'!M249*$M$9/100)</f>
        <v>0.37381285294546651</v>
      </c>
      <c r="N256" s="7">
        <f>EXP(-'Yield curve'!N249*$N$9/100)</f>
        <v>0.34259715406517988</v>
      </c>
      <c r="O256" s="7">
        <f>EXP(-'Yield curve'!O249*$O$9/100)</f>
        <v>0.31373707016964553</v>
      </c>
      <c r="P256" s="7">
        <f>EXP(-'Yield curve'!P249*$P$9/100)</f>
        <v>0.28707837984570161</v>
      </c>
      <c r="Q256" s="7">
        <f>EXP(-'Yield curve'!Q249*$Q$9/100)</f>
        <v>0.26314764933953416</v>
      </c>
      <c r="R256" s="7">
        <f>EXP(-'Yield curve'!R249*$R$9/100)</f>
        <v>0.24109602038682154</v>
      </c>
      <c r="S256" s="7">
        <f>EXP(-'Yield curve'!S249*$S$9/100)</f>
        <v>0.22078630300394053</v>
      </c>
      <c r="T256" s="7">
        <f>EXP(-'Yield curve'!T249*$T$9/100)</f>
        <v>0.20209043171562377</v>
      </c>
      <c r="U256" s="60">
        <f>EXP(-'Yield curve'!U249*$U$9/100)</f>
        <v>0.18488893232617237</v>
      </c>
      <c r="V256" s="60">
        <f t="shared" si="3"/>
        <v>56.177499749319523</v>
      </c>
      <c r="W256" s="60">
        <f t="shared" si="4"/>
        <v>11.841658836786749</v>
      </c>
      <c r="X256" s="60">
        <f>W256*(Bonds!AO246/100)*(1/(1+(Bonds!U246/100)))</f>
        <v>-5.4600049966741591E-3</v>
      </c>
      <c r="Y256" s="60">
        <f>-W256*Bonds!$AS$8</f>
        <v>-1.8541380478002343</v>
      </c>
      <c r="Z256" s="60">
        <f t="shared" si="5"/>
        <v>-5.8632993274268923</v>
      </c>
    </row>
    <row r="257" spans="1:26">
      <c r="A257" s="193">
        <v>42776</v>
      </c>
      <c r="B257" s="7">
        <f>EXP(-'Yield curve'!B250*$B$9/100)</f>
        <v>0.91603564619970335</v>
      </c>
      <c r="C257" s="7">
        <f>EXP(-'Yield curve'!C250*$C$9/100)</f>
        <v>0.84653815888671913</v>
      </c>
      <c r="D257" s="7">
        <f>EXP(-'Yield curve'!D250*$D$9/100)</f>
        <v>0.78333095240471806</v>
      </c>
      <c r="E257" s="7">
        <f>EXP(-'Yield curve'!E250*$E$9/100)</f>
        <v>0.72382907407555352</v>
      </c>
      <c r="F257" s="7">
        <f>EXP(-'Yield curve'!F250*$F$9/100)</f>
        <v>0.66965006103793456</v>
      </c>
      <c r="G257" s="7">
        <f>EXP(-'Yield curve'!G250*$G$9/100)</f>
        <v>0.61767058352879767</v>
      </c>
      <c r="H257" s="7">
        <f>EXP(-'Yield curve'!H250*$H$9/100)</f>
        <v>0.56961191552116708</v>
      </c>
      <c r="I257" s="7">
        <f>EXP(-'Yield curve'!I250*$I$9/100)</f>
        <v>0.52392852847707316</v>
      </c>
      <c r="J257" s="7">
        <f>EXP(-'Yield curve'!J250*$J$9/100)</f>
        <v>0.48152361706789243</v>
      </c>
      <c r="K257" s="7">
        <f>EXP(-'Yield curve'!K250*$K$9/100)</f>
        <v>0.44219690927989869</v>
      </c>
      <c r="L257" s="7">
        <f>EXP(-'Yield curve'!L250*$L$9/100)</f>
        <v>0.4057573330186155</v>
      </c>
      <c r="M257" s="7">
        <f>EXP(-'Yield curve'!M250*$M$9/100)</f>
        <v>0.37202285069353591</v>
      </c>
      <c r="N257" s="7">
        <f>EXP(-'Yield curve'!N250*$N$9/100)</f>
        <v>0.34082027275934035</v>
      </c>
      <c r="O257" s="7">
        <f>EXP(-'Yield curve'!O250*$O$9/100)</f>
        <v>0.31198505280392241</v>
      </c>
      <c r="P257" s="7">
        <f>EXP(-'Yield curve'!P250*$P$9/100)</f>
        <v>0.28536106665812666</v>
      </c>
      <c r="Q257" s="7">
        <f>EXP(-'Yield curve'!Q250*$Q$9/100)</f>
        <v>0.26138522551238014</v>
      </c>
      <c r="R257" s="7">
        <f>EXP(-'Yield curve'!R250*$R$9/100)</f>
        <v>0.23929935007830938</v>
      </c>
      <c r="S257" s="7">
        <f>EXP(-'Yield curve'!S250*$S$9/100)</f>
        <v>0.21896573994735108</v>
      </c>
      <c r="T257" s="7">
        <f>EXP(-'Yield curve'!T250*$T$9/100)</f>
        <v>0.20025574586242481</v>
      </c>
      <c r="U257" s="60">
        <f>EXP(-'Yield curve'!U250*$U$9/100)</f>
        <v>0.18304925671158806</v>
      </c>
      <c r="V257" s="60">
        <f t="shared" si="3"/>
        <v>55.877795033259019</v>
      </c>
      <c r="W257" s="60">
        <f t="shared" si="4"/>
        <v>11.813756917574661</v>
      </c>
      <c r="X257" s="60">
        <f>W257*(Bonds!AO247/100)*(1/(1+(Bonds!U247/100)))</f>
        <v>-3.2667776525691986E-3</v>
      </c>
      <c r="Y257" s="60">
        <f>-W257*Bonds!$AS$8</f>
        <v>-1.8497692333688418</v>
      </c>
      <c r="Z257" s="60">
        <f t="shared" si="5"/>
        <v>-5.8494839231490783</v>
      </c>
    </row>
    <row r="258" spans="1:26">
      <c r="A258" s="193">
        <v>42775</v>
      </c>
      <c r="B258" s="7">
        <f>EXP(-'Yield curve'!B251*$B$9/100)</f>
        <v>0.91631049811928977</v>
      </c>
      <c r="C258" s="7">
        <f>EXP(-'Yield curve'!C251*$C$9/100)</f>
        <v>0.84721566037829166</v>
      </c>
      <c r="D258" s="7">
        <f>EXP(-'Yield curve'!D251*$D$9/100)</f>
        <v>0.78427151377155646</v>
      </c>
      <c r="E258" s="7">
        <f>EXP(-'Yield curve'!E251*$E$9/100)</f>
        <v>0.72455326518483454</v>
      </c>
      <c r="F258" s="7">
        <f>EXP(-'Yield curve'!F251*$F$9/100)</f>
        <v>0.66998496978866395</v>
      </c>
      <c r="G258" s="7">
        <f>EXP(-'Yield curve'!G251*$G$9/100)</f>
        <v>0.61748531014613595</v>
      </c>
      <c r="H258" s="7">
        <f>EXP(-'Yield curve'!H251*$H$9/100)</f>
        <v>0.56881501679870317</v>
      </c>
      <c r="I258" s="7">
        <f>EXP(-'Yield curve'!I251*$I$9/100)</f>
        <v>0.52281200566410746</v>
      </c>
      <c r="J258" s="7">
        <f>EXP(-'Yield curve'!J251*$J$9/100)</f>
        <v>0.48008121090773342</v>
      </c>
      <c r="K258" s="7">
        <f>EXP(-'Yield curve'!K251*$K$9/100)</f>
        <v>0.4404316545059993</v>
      </c>
      <c r="L258" s="7">
        <f>EXP(-'Yield curve'!L251*$L$9/100)</f>
        <v>0.40397592272997623</v>
      </c>
      <c r="M258" s="7">
        <f>EXP(-'Yield curve'!M251*$M$9/100)</f>
        <v>0.37024141986454245</v>
      </c>
      <c r="N258" s="7">
        <f>EXP(-'Yield curve'!N251*$N$9/100)</f>
        <v>0.33905260725444225</v>
      </c>
      <c r="O258" s="7">
        <f>EXP(-'Yield curve'!O251*$O$9/100)</f>
        <v>0.3102428193150239</v>
      </c>
      <c r="P258" s="7">
        <f>EXP(-'Yield curve'!P251*$P$9/100)</f>
        <v>0.2836540264997704</v>
      </c>
      <c r="Q258" s="7">
        <f>EXP(-'Yield curve'!Q251*$Q$9/100)</f>
        <v>0.25980082480022598</v>
      </c>
      <c r="R258" s="7">
        <f>EXP(-'Yield curve'!R251*$R$9/100)</f>
        <v>0.2378393103345193</v>
      </c>
      <c r="S258" s="7">
        <f>EXP(-'Yield curve'!S251*$S$9/100)</f>
        <v>0.21762976188160668</v>
      </c>
      <c r="T258" s="7">
        <f>EXP(-'Yield curve'!T251*$T$9/100)</f>
        <v>0.19904188480453439</v>
      </c>
      <c r="U258" s="60">
        <f>EXP(-'Yield curve'!U251*$U$9/100)</f>
        <v>0.18195424947803898</v>
      </c>
      <c r="V258" s="60">
        <f t="shared" si="3"/>
        <v>55.697000676715888</v>
      </c>
      <c r="W258" s="60">
        <f t="shared" si="4"/>
        <v>11.793367787747149</v>
      </c>
      <c r="X258" s="60">
        <f>W258*(Bonds!AO248/100)*(1/(1+(Bonds!U248/100)))</f>
        <v>2.1734920360757274E-3</v>
      </c>
      <c r="Y258" s="60">
        <f>-W258*Bonds!$AS$8</f>
        <v>-1.8465767531685773</v>
      </c>
      <c r="Z258" s="60">
        <f t="shared" si="5"/>
        <v>-5.8393884143312516</v>
      </c>
    </row>
    <row r="259" spans="1:26">
      <c r="A259" s="193">
        <v>42774</v>
      </c>
      <c r="B259" s="7">
        <f>EXP(-'Yield curve'!B252*$B$9/100)</f>
        <v>0.91621887165087768</v>
      </c>
      <c r="C259" s="7">
        <f>EXP(-'Yield curve'!C252*$C$9/100)</f>
        <v>0.84670748345038838</v>
      </c>
      <c r="D259" s="7">
        <f>EXP(-'Yield curve'!D252*$D$9/100)</f>
        <v>0.78333095240471806</v>
      </c>
      <c r="E259" s="7">
        <f>EXP(-'Yield curve'!E252*$E$9/100)</f>
        <v>0.72310560679540703</v>
      </c>
      <c r="F259" s="7">
        <f>EXP(-'Yield curve'!F252*$F$9/100)</f>
        <v>0.66797802679898954</v>
      </c>
      <c r="G259" s="7">
        <f>EXP(-'Yield curve'!G252*$G$9/100)</f>
        <v>0.61508180731352857</v>
      </c>
      <c r="H259" s="7">
        <f>EXP(-'Yield curve'!H252*$H$9/100)</f>
        <v>0.56603464070089615</v>
      </c>
      <c r="I259" s="7">
        <f>EXP(-'Yield curve'!I252*$I$9/100)</f>
        <v>0.5200310973146105</v>
      </c>
      <c r="J259" s="7">
        <f>EXP(-'Yield curve'!J252*$J$9/100)</f>
        <v>0.47735253212797546</v>
      </c>
      <c r="K259" s="7">
        <f>EXP(-'Yield curve'!K252*$K$9/100)</f>
        <v>0.43779697651695965</v>
      </c>
      <c r="L259" s="7">
        <f>EXP(-'Yield curve'!L252*$L$9/100)</f>
        <v>0.40176015410426269</v>
      </c>
      <c r="M259" s="7">
        <f>EXP(-'Yield curve'!M252*$M$9/100)</f>
        <v>0.3684685194142408</v>
      </c>
      <c r="N259" s="7">
        <f>EXP(-'Yield curve'!N252*$N$9/100)</f>
        <v>0.33773287723245021</v>
      </c>
      <c r="O259" s="7">
        <f>EXP(-'Yield curve'!O252*$O$9/100)</f>
        <v>0.30937535443851255</v>
      </c>
      <c r="P259" s="7">
        <f>EXP(-'Yield curve'!P252*$P$9/100)</f>
        <v>0.28322886441130496</v>
      </c>
      <c r="Q259" s="7">
        <f>EXP(-'Yield curve'!Q252*$Q$9/100)</f>
        <v>0.25963460546821365</v>
      </c>
      <c r="R259" s="7">
        <f>EXP(-'Yield curve'!R252*$R$9/100)</f>
        <v>0.23792018944870336</v>
      </c>
      <c r="S259" s="7">
        <f>EXP(-'Yield curve'!S252*$S$9/100)</f>
        <v>0.21794337448559878</v>
      </c>
      <c r="T259" s="7">
        <f>EXP(-'Yield curve'!T252*$T$9/100)</f>
        <v>0.19957204101327441</v>
      </c>
      <c r="U259" s="60">
        <f>EXP(-'Yield curve'!U252*$U$9/100)</f>
        <v>0.18268352405273466</v>
      </c>
      <c r="V259" s="60">
        <f t="shared" si="3"/>
        <v>55.676182401848052</v>
      </c>
      <c r="W259" s="60">
        <f t="shared" si="4"/>
        <v>11.811107372842718</v>
      </c>
      <c r="X259" s="60">
        <f>W259*(Bonds!AO249/100)*(1/(1+(Bonds!U249/100)))</f>
        <v>-6.5314879481158427E-3</v>
      </c>
      <c r="Y259" s="60">
        <f>-W259*Bonds!$AS$8</f>
        <v>-1.8493543741194278</v>
      </c>
      <c r="Z259" s="60">
        <f t="shared" si="5"/>
        <v>-5.848172023012542</v>
      </c>
    </row>
    <row r="260" spans="1:26">
      <c r="A260" s="193">
        <v>42773</v>
      </c>
      <c r="B260" s="7">
        <f>EXP(-'Yield curve'!B253*$B$9/100)</f>
        <v>0.91640213375080692</v>
      </c>
      <c r="C260" s="7">
        <f>EXP(-'Yield curve'!C253*$C$9/100)</f>
        <v>0.84704623418939962</v>
      </c>
      <c r="D260" s="7">
        <f>EXP(-'Yield curve'!D253*$D$9/100)</f>
        <v>0.78333095240471806</v>
      </c>
      <c r="E260" s="7">
        <f>EXP(-'Yield curve'!E253*$E$9/100)</f>
        <v>0.72310560679540703</v>
      </c>
      <c r="F260" s="7">
        <f>EXP(-'Yield curve'!F253*$F$9/100)</f>
        <v>0.66797802679898954</v>
      </c>
      <c r="G260" s="7">
        <f>EXP(-'Yield curve'!G253*$G$9/100)</f>
        <v>0.61508180731352857</v>
      </c>
      <c r="H260" s="7">
        <f>EXP(-'Yield curve'!H253*$H$9/100)</f>
        <v>0.56603464070089615</v>
      </c>
      <c r="I260" s="7">
        <f>EXP(-'Yield curve'!I253*$I$9/100)</f>
        <v>0.5197538213428744</v>
      </c>
      <c r="J260" s="7">
        <f>EXP(-'Yield curve'!J253*$J$9/100)</f>
        <v>0.47678005264580869</v>
      </c>
      <c r="K260" s="7">
        <f>EXP(-'Yield curve'!K253*$K$9/100)</f>
        <v>0.4369222575744412</v>
      </c>
      <c r="L260" s="7">
        <f>EXP(-'Yield curve'!L253*$L$9/100)</f>
        <v>0.40061276161688236</v>
      </c>
      <c r="M260" s="7">
        <f>EXP(-'Yield curve'!M253*$M$9/100)</f>
        <v>0.3670563134704205</v>
      </c>
      <c r="N260" s="7">
        <f>EXP(-'Yield curve'!N253*$N$9/100)</f>
        <v>0.33606859099048608</v>
      </c>
      <c r="O260" s="7">
        <f>EXP(-'Yield curve'!O253*$O$9/100)</f>
        <v>0.30747545993794895</v>
      </c>
      <c r="P260" s="7">
        <f>EXP(-'Yield curve'!P253*$P$9/100)</f>
        <v>0.28111259386278598</v>
      </c>
      <c r="Q260" s="7">
        <f>EXP(-'Yield curve'!Q253*$Q$9/100)</f>
        <v>0.25748340694581739</v>
      </c>
      <c r="R260" s="7">
        <f>EXP(-'Yield curve'!R253*$R$9/100)</f>
        <v>0.23574607655586352</v>
      </c>
      <c r="S260" s="7">
        <f>EXP(-'Yield curve'!S253*$S$9/100)</f>
        <v>0.21575754038252659</v>
      </c>
      <c r="T260" s="7">
        <f>EXP(-'Yield curve'!T253*$T$9/100)</f>
        <v>0.1973848307842655</v>
      </c>
      <c r="U260" s="60">
        <f>EXP(-'Yield curve'!U253*$U$9/100)</f>
        <v>0.18050442252243917</v>
      </c>
      <c r="V260" s="60">
        <f t="shared" si="3"/>
        <v>55.376992374589143</v>
      </c>
      <c r="W260" s="60">
        <f t="shared" si="4"/>
        <v>11.773057234492651</v>
      </c>
      <c r="X260" s="60">
        <f>W260*(Bonds!AO250/100)*(1/(1+(Bonds!U250/100)))</f>
        <v>-1.0844746899864039E-3</v>
      </c>
      <c r="Y260" s="60">
        <f>-W260*Bonds!$AS$8</f>
        <v>-1.8433965762963935</v>
      </c>
      <c r="Z260" s="60">
        <f t="shared" si="5"/>
        <v>-5.8293318120529607</v>
      </c>
    </row>
    <row r="261" spans="1:26">
      <c r="A261" s="193">
        <v>42772</v>
      </c>
      <c r="B261" s="7">
        <f>EXP(-'Yield curve'!B254*$B$9/100)</f>
        <v>0.91649377854634539</v>
      </c>
      <c r="C261" s="7">
        <f>EXP(-'Yield curve'!C254*$C$9/100)</f>
        <v>0.8475546144287337</v>
      </c>
      <c r="D261" s="7">
        <f>EXP(-'Yield curve'!D254*$D$9/100)</f>
        <v>0.78521320448951026</v>
      </c>
      <c r="E261" s="7">
        <f>EXP(-'Yield curve'!E254*$E$9/100)</f>
        <v>0.72585863554303953</v>
      </c>
      <c r="F261" s="7">
        <f>EXP(-'Yield curve'!F254*$F$9/100)</f>
        <v>0.67166202766200978</v>
      </c>
      <c r="G261" s="7">
        <f>EXP(-'Yield curve'!G254*$G$9/100)</f>
        <v>0.61934054754123913</v>
      </c>
      <c r="H261" s="7">
        <f>EXP(-'Yield curve'!H254*$H$9/100)</f>
        <v>0.57080935741769301</v>
      </c>
      <c r="I261" s="7">
        <f>EXP(-'Yield curve'!I254*$I$9/100)</f>
        <v>0.52448768373723798</v>
      </c>
      <c r="J261" s="7">
        <f>EXP(-'Yield curve'!J254*$J$9/100)</f>
        <v>0.48137918164916815</v>
      </c>
      <c r="K261" s="7">
        <f>EXP(-'Yield curve'!K254*$K$9/100)</f>
        <v>0.44131339926585622</v>
      </c>
      <c r="L261" s="7">
        <f>EXP(-'Yield curve'!L254*$L$9/100)</f>
        <v>0.40450952304671006</v>
      </c>
      <c r="M261" s="7">
        <f>EXP(-'Yield curve'!M254*$M$9/100)</f>
        <v>0.370419178404714</v>
      </c>
      <c r="N261" s="7">
        <f>EXP(-'Yield curve'!N254*$N$9/100)</f>
        <v>0.33887634573063791</v>
      </c>
      <c r="O261" s="7">
        <f>EXP(-'Yield curve'!O254*$O$9/100)</f>
        <v>0.30972204894816796</v>
      </c>
      <c r="P261" s="7">
        <f>EXP(-'Yield curve'!P254*$P$9/100)</f>
        <v>0.28280433958790396</v>
      </c>
      <c r="Q261" s="7">
        <f>EXP(-'Yield curve'!Q254*$Q$9/100)</f>
        <v>0.2587222982596401</v>
      </c>
      <c r="R261" s="7">
        <f>EXP(-'Yield curve'!R254*$R$9/100)</f>
        <v>0.23654897737408348</v>
      </c>
      <c r="S261" s="7">
        <f>EXP(-'Yield curve'!S254*$S$9/100)</f>
        <v>0.2161462536922413</v>
      </c>
      <c r="T261" s="7">
        <f>EXP(-'Yield curve'!T254*$T$9/100)</f>
        <v>0.1973848307842655</v>
      </c>
      <c r="U261" s="60">
        <f>EXP(-'Yield curve'!U254*$U$9/100)</f>
        <v>0.1801437744456871</v>
      </c>
      <c r="V261" s="60">
        <f t="shared" si="3"/>
        <v>55.531937446788241</v>
      </c>
      <c r="W261" s="60">
        <f t="shared" si="4"/>
        <v>11.758058465792626</v>
      </c>
      <c r="X261" s="60">
        <f>W261*(Bonds!AO251/100)*(1/(1+(Bonds!U251/100)))</f>
        <v>-6.4979599147790669E-3</v>
      </c>
      <c r="Y261" s="60">
        <f>-W261*Bonds!$AS$8</f>
        <v>-1.8410481056893466</v>
      </c>
      <c r="Z261" s="60">
        <f t="shared" si="5"/>
        <v>-5.8219052959167348</v>
      </c>
    </row>
    <row r="262" spans="1:26">
      <c r="A262" s="193">
        <v>42769</v>
      </c>
      <c r="B262" s="7">
        <f>EXP(-'Yield curve'!B255*$B$9/100)</f>
        <v>0.91686044938704314</v>
      </c>
      <c r="C262" s="7">
        <f>EXP(-'Yield curve'!C255*$C$9/100)</f>
        <v>0.84823292941009243</v>
      </c>
      <c r="D262" s="7">
        <f>EXP(-'Yield curve'!D255*$D$9/100)</f>
        <v>0.78450683052143555</v>
      </c>
      <c r="E262" s="7">
        <f>EXP(-'Yield curve'!E255*$E$9/100)</f>
        <v>0.7246981903299029</v>
      </c>
      <c r="F262" s="7">
        <f>EXP(-'Yield curve'!F255*$F$9/100)</f>
        <v>0.66998496978866395</v>
      </c>
      <c r="G262" s="7">
        <f>EXP(-'Yield curve'!G255*$G$9/100)</f>
        <v>0.61785591250181227</v>
      </c>
      <c r="H262" s="7">
        <f>EXP(-'Yield curve'!H255*$H$9/100)</f>
        <v>0.56961191552116708</v>
      </c>
      <c r="I262" s="7">
        <f>EXP(-'Yield curve'!I255*$I$9/100)</f>
        <v>0.52350955326672099</v>
      </c>
      <c r="J262" s="7">
        <f>EXP(-'Yield curve'!J255*$J$9/100)</f>
        <v>0.48065765415759948</v>
      </c>
      <c r="K262" s="7">
        <f>EXP(-'Yield curve'!K255*$K$9/100)</f>
        <v>0.44087230644975617</v>
      </c>
      <c r="L262" s="7">
        <f>EXP(-'Yield curve'!L255*$L$9/100)</f>
        <v>0.40388705780247613</v>
      </c>
      <c r="M262" s="7">
        <f>EXP(-'Yield curve'!M255*$M$9/100)</f>
        <v>0.36961993647139307</v>
      </c>
      <c r="N262" s="7">
        <f>EXP(-'Yield curve'!N255*$N$9/100)</f>
        <v>0.33790854399801173</v>
      </c>
      <c r="O262" s="7">
        <f>EXP(-'Yield curve'!O255*$O$9/100)</f>
        <v>0.30859671004931644</v>
      </c>
      <c r="P262" s="7">
        <f>EXP(-'Yield curve'!P255*$P$9/100)</f>
        <v>0.2815345791634335</v>
      </c>
      <c r="Q262" s="7">
        <f>EXP(-'Yield curve'!Q255*$Q$9/100)</f>
        <v>0.25723634148554503</v>
      </c>
      <c r="R262" s="7">
        <f>EXP(-'Yield curve'!R255*$R$9/100)</f>
        <v>0.23486603293691999</v>
      </c>
      <c r="S262" s="7">
        <f>EXP(-'Yield curve'!S255*$S$9/100)</f>
        <v>0.21428679449139743</v>
      </c>
      <c r="T262" s="7">
        <f>EXP(-'Yield curve'!T255*$T$9/100)</f>
        <v>0.19537001609430632</v>
      </c>
      <c r="U262" s="60">
        <f>EXP(-'Yield curve'!U255*$U$9/100)</f>
        <v>0.17799496777796328</v>
      </c>
      <c r="V262" s="60">
        <f t="shared" si="3"/>
        <v>55.231863544216154</v>
      </c>
      <c r="W262" s="60">
        <f t="shared" si="4"/>
        <v>11.723824019852012</v>
      </c>
      <c r="X262" s="60">
        <f>W262*(Bonds!AO252/100)*(1/(1+(Bonds!U252/100)))</f>
        <v>4.3169746920196199E-3</v>
      </c>
      <c r="Y262" s="60">
        <f>-W262*Bonds!$AS$8</f>
        <v>-1.8356877596737475</v>
      </c>
      <c r="Z262" s="60">
        <f t="shared" si="5"/>
        <v>-5.8049543934608332</v>
      </c>
    </row>
    <row r="263" spans="1:26">
      <c r="A263" s="193">
        <v>42768</v>
      </c>
      <c r="B263" s="7">
        <f>EXP(-'Yield curve'!B256*$B$9/100)</f>
        <v>0.91759423122015094</v>
      </c>
      <c r="C263" s="7">
        <f>EXP(-'Yield curve'!C256*$C$9/100)</f>
        <v>0.84942128716759835</v>
      </c>
      <c r="D263" s="7">
        <f>EXP(-'Yield curve'!D256*$D$9/100)</f>
        <v>0.78592021448032345</v>
      </c>
      <c r="E263" s="7">
        <f>EXP(-'Yield curve'!E256*$E$9/100)</f>
        <v>0.72600382178828882</v>
      </c>
      <c r="F263" s="7">
        <f>EXP(-'Yield curve'!F256*$F$9/100)</f>
        <v>0.67099070135344585</v>
      </c>
      <c r="G263" s="7">
        <f>EXP(-'Yield curve'!G256*$G$9/100)</f>
        <v>0.61878339180614084</v>
      </c>
      <c r="H263" s="7">
        <f>EXP(-'Yield curve'!H256*$H$9/100)</f>
        <v>0.57040993068316759</v>
      </c>
      <c r="I263" s="7">
        <f>EXP(-'Yield curve'!I256*$I$9/100)</f>
        <v>0.52434783900170145</v>
      </c>
      <c r="J263" s="7">
        <f>EXP(-'Yield curve'!J256*$J$9/100)</f>
        <v>0.48152361706789243</v>
      </c>
      <c r="K263" s="7">
        <f>EXP(-'Yield curve'!K256*$K$9/100)</f>
        <v>0.44175493339539229</v>
      </c>
      <c r="L263" s="7">
        <f>EXP(-'Yield curve'!L256*$L$9/100)</f>
        <v>0.40486564809903225</v>
      </c>
      <c r="M263" s="7">
        <f>EXP(-'Yield curve'!M256*$M$9/100)</f>
        <v>0.37068597624886368</v>
      </c>
      <c r="N263" s="7">
        <f>EXP(-'Yield curve'!N256*$N$9/100)</f>
        <v>0.33905260725444225</v>
      </c>
      <c r="O263" s="7">
        <f>EXP(-'Yield curve'!O256*$O$9/100)</f>
        <v>0.30980878326411104</v>
      </c>
      <c r="P263" s="7">
        <f>EXP(-'Yield curve'!P256*$P$9/100)</f>
        <v>0.28280433958790396</v>
      </c>
      <c r="Q263" s="7">
        <f>EXP(-'Yield curve'!Q256*$Q$9/100)</f>
        <v>0.25855676896377866</v>
      </c>
      <c r="R263" s="7">
        <f>EXP(-'Yield curve'!R256*$R$9/100)</f>
        <v>0.23622748942621127</v>
      </c>
      <c r="S263" s="7">
        <f>EXP(-'Yield curve'!S256*$S$9/100)</f>
        <v>0.2156798816473999</v>
      </c>
      <c r="T263" s="7">
        <f>EXP(-'Yield curve'!T256*$T$9/100)</f>
        <v>0.19678569205097263</v>
      </c>
      <c r="U263" s="60">
        <f>EXP(-'Yield curve'!U256*$U$9/100)</f>
        <v>0.17942463857848628</v>
      </c>
      <c r="V263" s="60">
        <f t="shared" si="3"/>
        <v>55.465031030189849</v>
      </c>
      <c r="W263" s="60">
        <f t="shared" si="4"/>
        <v>11.744218451476241</v>
      </c>
      <c r="X263" s="60">
        <f>W263*(Bonds!AO253/100)*(1/(1+(Bonds!U253/100)))</f>
        <v>-1.9467348017918037E-2</v>
      </c>
      <c r="Y263" s="60">
        <f>-W263*Bonds!$AS$8</f>
        <v>-1.838881070016406</v>
      </c>
      <c r="Z263" s="60">
        <f t="shared" si="5"/>
        <v>-5.8150525274194065</v>
      </c>
    </row>
    <row r="264" spans="1:26">
      <c r="A264" s="193">
        <v>42767</v>
      </c>
      <c r="B264" s="7">
        <f>EXP(-'Yield curve'!B257*$B$9/100)</f>
        <v>0.91658543250682167</v>
      </c>
      <c r="C264" s="7">
        <f>EXP(-'Yield curve'!C257*$C$9/100)</f>
        <v>0.84857229044953952</v>
      </c>
      <c r="D264" s="7">
        <f>EXP(-'Yield curve'!D257*$D$9/100)</f>
        <v>0.78592021448032345</v>
      </c>
      <c r="E264" s="7">
        <f>EXP(-'Yield curve'!E257*$E$9/100)</f>
        <v>0.72600382178828882</v>
      </c>
      <c r="F264" s="7">
        <f>EXP(-'Yield curve'!F257*$F$9/100)</f>
        <v>0.67099070135344585</v>
      </c>
      <c r="G264" s="7">
        <f>EXP(-'Yield curve'!G257*$G$9/100)</f>
        <v>0.61785591250181227</v>
      </c>
      <c r="H264" s="7">
        <f>EXP(-'Yield curve'!H257*$H$9/100)</f>
        <v>0.56841698561411169</v>
      </c>
      <c r="I264" s="7">
        <f>EXP(-'Yield curve'!I257*$I$9/100)</f>
        <v>0.52155876134525347</v>
      </c>
      <c r="J264" s="7">
        <f>EXP(-'Yield curve'!J257*$J$9/100)</f>
        <v>0.47792569899787096</v>
      </c>
      <c r="K264" s="7">
        <f>EXP(-'Yield curve'!K257*$K$9/100)</f>
        <v>0.43735939836598303</v>
      </c>
      <c r="L264" s="7">
        <f>EXP(-'Yield curve'!L257*$L$9/100)</f>
        <v>0.39999629276684162</v>
      </c>
      <c r="M264" s="7">
        <f>EXP(-'Yield curve'!M257*$M$9/100)</f>
        <v>0.36538634709804113</v>
      </c>
      <c r="N264" s="7">
        <f>EXP(-'Yield curve'!N257*$N$9/100)</f>
        <v>0.33337076499090607</v>
      </c>
      <c r="O264" s="7">
        <f>EXP(-'Yield curve'!O257*$O$9/100)</f>
        <v>0.30379565229476763</v>
      </c>
      <c r="P264" s="7">
        <f>EXP(-'Yield curve'!P257*$P$9/100)</f>
        <v>0.27651229291571749</v>
      </c>
      <c r="Q264" s="7">
        <f>EXP(-'Yield curve'!Q257*$Q$9/100)</f>
        <v>0.25218306671331769</v>
      </c>
      <c r="R264" s="7">
        <f>EXP(-'Yield curve'!R257*$R$9/100)</f>
        <v>0.22981055118002658</v>
      </c>
      <c r="S264" s="7">
        <f>EXP(-'Yield curve'!S257*$S$9/100)</f>
        <v>0.20925535050983157</v>
      </c>
      <c r="T264" s="7">
        <f>EXP(-'Yield curve'!T257*$T$9/100)</f>
        <v>0.19038632151273588</v>
      </c>
      <c r="U264" s="60">
        <f>EXP(-'Yield curve'!U257*$U$9/100)</f>
        <v>0.17308023601645436</v>
      </c>
      <c r="V264" s="60">
        <f t="shared" si="3"/>
        <v>54.527887975253805</v>
      </c>
      <c r="W264" s="60">
        <f t="shared" si="4"/>
        <v>11.635184968305838</v>
      </c>
      <c r="X264" s="60">
        <f>W264*(Bonds!AO254/100)*(1/(1+(Bonds!U254/100)))</f>
        <v>3.2091160158974697E-3</v>
      </c>
      <c r="Y264" s="60">
        <f>-W264*Bonds!$AS$8</f>
        <v>-1.8218088732560669</v>
      </c>
      <c r="Z264" s="60">
        <f t="shared" si="5"/>
        <v>-5.7610655009941869</v>
      </c>
    </row>
    <row r="265" spans="1:26">
      <c r="A265" s="192">
        <v>42766</v>
      </c>
      <c r="B265" s="7">
        <f>EXP(-'Yield curve'!B258*$B$9/100)</f>
        <v>0.91658543250682167</v>
      </c>
      <c r="C265" s="7">
        <f>EXP(-'Yield curve'!C258*$C$9/100)</f>
        <v>0.84738512045581027</v>
      </c>
      <c r="D265" s="7">
        <f>EXP(-'Yield curve'!D258*$D$9/100)</f>
        <v>0.78427151377155646</v>
      </c>
      <c r="E265" s="7">
        <f>EXP(-'Yield curve'!E258*$E$9/100)</f>
        <v>0.72455326518483454</v>
      </c>
      <c r="F265" s="7">
        <f>EXP(-'Yield curve'!F258*$F$9/100)</f>
        <v>0.66998496978866395</v>
      </c>
      <c r="G265" s="7">
        <f>EXP(-'Yield curve'!G258*$G$9/100)</f>
        <v>0.61730009233715266</v>
      </c>
      <c r="H265" s="7">
        <f>EXP(-'Yield curve'!H258*$H$9/100)</f>
        <v>0.56841698561411169</v>
      </c>
      <c r="I265" s="7">
        <f>EXP(-'Yield curve'!I258*$I$9/100)</f>
        <v>0.52169786222757231</v>
      </c>
      <c r="J265" s="7">
        <f>EXP(-'Yield curve'!J258*$J$9/100)</f>
        <v>0.47821254046110334</v>
      </c>
      <c r="K265" s="7">
        <f>EXP(-'Yield curve'!K258*$K$9/100)</f>
        <v>0.43779697651695965</v>
      </c>
      <c r="L265" s="7">
        <f>EXP(-'Yield curve'!L258*$L$9/100)</f>
        <v>0.40061276161688236</v>
      </c>
      <c r="M265" s="7">
        <f>EXP(-'Yield curve'!M258*$M$9/100)</f>
        <v>0.36617643459508376</v>
      </c>
      <c r="N265" s="7">
        <f>EXP(-'Yield curve'!N258*$N$9/100)</f>
        <v>0.33432557009925812</v>
      </c>
      <c r="O265" s="7">
        <f>EXP(-'Yield curve'!O258*$O$9/100)</f>
        <v>0.30490348349871871</v>
      </c>
      <c r="P265" s="7">
        <f>EXP(-'Yield curve'!P258*$P$9/100)</f>
        <v>0.27775940212506323</v>
      </c>
      <c r="Q265" s="7">
        <f>EXP(-'Yield curve'!Q258*$Q$9/100)</f>
        <v>0.25339645523629167</v>
      </c>
      <c r="R265" s="7">
        <f>EXP(-'Yield curve'!R258*$R$9/100)</f>
        <v>0.23098557876451403</v>
      </c>
      <c r="S265" s="7">
        <f>EXP(-'Yield curve'!S258*$S$9/100)</f>
        <v>0.21038838584471428</v>
      </c>
      <c r="T265" s="7">
        <f>EXP(-'Yield curve'!T258*$T$9/100)</f>
        <v>0.19147462225590386</v>
      </c>
      <c r="U265" s="60">
        <f>EXP(-'Yield curve'!U258*$U$9/100)</f>
        <v>0.17412183911704737</v>
      </c>
      <c r="V265" s="60">
        <f t="shared" si="3"/>
        <v>54.653581079776991</v>
      </c>
      <c r="W265" s="60">
        <f t="shared" si="4"/>
        <v>11.6575772708588</v>
      </c>
      <c r="X265" s="60">
        <f>W265*(Bonds!AO255/100)*(1/(1+(Bonds!U255/100)))</f>
        <v>-1.0720597085579143E-2</v>
      </c>
      <c r="Y265" s="60">
        <f>-W265*Bonds!$AS$8</f>
        <v>-1.8253150053540736</v>
      </c>
      <c r="Z265" s="60">
        <f t="shared" si="5"/>
        <v>-5.7721528642013133</v>
      </c>
    </row>
    <row r="266" spans="1:26">
      <c r="A266" s="192">
        <v>42765</v>
      </c>
      <c r="B266" s="7">
        <f>EXP(-'Yield curve'!B259*$B$9/100)</f>
        <v>0.91759423122015094</v>
      </c>
      <c r="C266" s="7">
        <f>EXP(-'Yield curve'!C259*$C$9/100)</f>
        <v>0.84874202188020675</v>
      </c>
      <c r="D266" s="7">
        <f>EXP(-'Yield curve'!D259*$D$9/100)</f>
        <v>0.78544880378898496</v>
      </c>
      <c r="E266" s="7">
        <f>EXP(-'Yield curve'!E259*$E$9/100)</f>
        <v>0.725278180847441</v>
      </c>
      <c r="F266" s="7">
        <f>EXP(-'Yield curve'!F259*$F$9/100)</f>
        <v>0.66998496978866395</v>
      </c>
      <c r="G266" s="7">
        <f>EXP(-'Yield curve'!G259*$G$9/100)</f>
        <v>0.61637483631414958</v>
      </c>
      <c r="H266" s="7">
        <f>EXP(-'Yield curve'!H259*$H$9/100)</f>
        <v>0.56643100366023769</v>
      </c>
      <c r="I266" s="7">
        <f>EXP(-'Yield curve'!I259*$I$9/100)</f>
        <v>0.51919971284384581</v>
      </c>
      <c r="J266" s="7">
        <f>EXP(-'Yield curve'!J259*$J$9/100)</f>
        <v>0.47520927168614452</v>
      </c>
      <c r="K266" s="7">
        <f>EXP(-'Yield curve'!K259*$K$9/100)</f>
        <v>0.43430857292399505</v>
      </c>
      <c r="L266" s="7">
        <f>EXP(-'Yield curve'!L259*$L$9/100)</f>
        <v>0.39684083423809763</v>
      </c>
      <c r="M266" s="7">
        <f>EXP(-'Yield curve'!M259*$M$9/100)</f>
        <v>0.36215607994865739</v>
      </c>
      <c r="N266" s="7">
        <f>EXP(-'Yield curve'!N259*$N$9/100)</f>
        <v>0.33009327927301574</v>
      </c>
      <c r="O266" s="7">
        <f>EXP(-'Yield curve'!O259*$O$9/100)</f>
        <v>0.30049625128794849</v>
      </c>
      <c r="P266" s="7">
        <f>EXP(-'Yield curve'!P259*$P$9/100)</f>
        <v>0.27321397488861282</v>
      </c>
      <c r="Q266" s="7">
        <f>EXP(-'Yield curve'!Q259*$Q$9/100)</f>
        <v>0.24905537940431732</v>
      </c>
      <c r="R266" s="7">
        <f>EXP(-'Yield curve'!R259*$R$9/100)</f>
        <v>0.22686049724391733</v>
      </c>
      <c r="S266" s="7">
        <f>EXP(-'Yield curve'!S259*$S$9/100)</f>
        <v>0.20648655038700117</v>
      </c>
      <c r="T266" s="7">
        <f>EXP(-'Yield curve'!T259*$T$9/100)</f>
        <v>0.18779957035314909</v>
      </c>
      <c r="U266" s="60">
        <f>EXP(-'Yield curve'!U259*$U$9/100)</f>
        <v>0.17067399569626215</v>
      </c>
      <c r="V266" s="60">
        <f t="shared" si="3"/>
        <v>54.116391640325418</v>
      </c>
      <c r="W266" s="60">
        <f t="shared" si="4"/>
        <v>11.593066304867218</v>
      </c>
      <c r="X266" s="60">
        <f>W266*(Bonds!AO256/100)*(1/(1+(Bonds!U256/100)))</f>
        <v>8.5211806724492679E-3</v>
      </c>
      <c r="Y266" s="60">
        <f>-W266*Bonds!$AS$8</f>
        <v>-1.8152140357015991</v>
      </c>
      <c r="Z266" s="60">
        <f t="shared" si="5"/>
        <v>-5.7402107935232545</v>
      </c>
    </row>
    <row r="267" spans="1:26">
      <c r="A267" s="192">
        <v>42762</v>
      </c>
      <c r="B267" s="7">
        <f>EXP(-'Yield curve'!B260*$B$9/100)</f>
        <v>0.9177777684195032</v>
      </c>
      <c r="C267" s="7">
        <f>EXP(-'Yield curve'!C260*$C$9/100)</f>
        <v>0.84942128716759835</v>
      </c>
      <c r="D267" s="7">
        <f>EXP(-'Yield curve'!D260*$D$9/100)</f>
        <v>0.78615602591461409</v>
      </c>
      <c r="E267" s="7">
        <f>EXP(-'Yield curve'!E260*$E$9/100)</f>
        <v>0.72643955478818978</v>
      </c>
      <c r="F267" s="7">
        <f>EXP(-'Yield curve'!F260*$F$9/100)</f>
        <v>0.67166202766200978</v>
      </c>
      <c r="G267" s="7">
        <f>EXP(-'Yield curve'!G260*$G$9/100)</f>
        <v>0.61878339180614084</v>
      </c>
      <c r="H267" s="7">
        <f>EXP(-'Yield curve'!H260*$H$9/100)</f>
        <v>0.56961191552116708</v>
      </c>
      <c r="I267" s="7">
        <f>EXP(-'Yield curve'!I260*$I$9/100)</f>
        <v>0.52267260771648283</v>
      </c>
      <c r="J267" s="7">
        <f>EXP(-'Yield curve'!J260*$J$9/100)</f>
        <v>0.4789303975299985</v>
      </c>
      <c r="K267" s="7">
        <f>EXP(-'Yield curve'!K260*$K$9/100)</f>
        <v>0.43823499246494924</v>
      </c>
      <c r="L267" s="7">
        <f>EXP(-'Yield curve'!L260*$L$9/100)</f>
        <v>0.40078907001699732</v>
      </c>
      <c r="M267" s="7">
        <f>EXP(-'Yield curve'!M260*$M$9/100)</f>
        <v>0.36608856279581864</v>
      </c>
      <c r="N267" s="7">
        <f>EXP(-'Yield curve'!N260*$N$9/100)</f>
        <v>0.33397805224696098</v>
      </c>
      <c r="O267" s="7">
        <f>EXP(-'Yield curve'!O260*$O$9/100)</f>
        <v>0.30430645794722938</v>
      </c>
      <c r="P267" s="7">
        <f>EXP(-'Yield curve'!P260*$P$9/100)</f>
        <v>0.27692737258701711</v>
      </c>
      <c r="Q267" s="7">
        <f>EXP(-'Yield curve'!Q260*$Q$9/100)</f>
        <v>0.25258688258661027</v>
      </c>
      <c r="R267" s="7">
        <f>EXP(-'Yield curve'!R260*$R$9/100)</f>
        <v>0.23020156138153569</v>
      </c>
      <c r="S267" s="7">
        <f>EXP(-'Yield curve'!S260*$S$9/100)</f>
        <v>0.20963234933790481</v>
      </c>
      <c r="T267" s="7">
        <f>EXP(-'Yield curve'!T260*$T$9/100)</f>
        <v>0.19074839938866711</v>
      </c>
      <c r="U267" s="60">
        <f>EXP(-'Yield curve'!U260*$U$9/100)</f>
        <v>0.17342674287984838</v>
      </c>
      <c r="V267" s="60">
        <f t="shared" si="3"/>
        <v>54.61617596862181</v>
      </c>
      <c r="W267" s="60">
        <f t="shared" si="4"/>
        <v>11.637960741503836</v>
      </c>
      <c r="X267" s="60">
        <f>W267*(Bonds!AO257/100)*(1/(1+(Bonds!U257/100)))</f>
        <v>-1.2840706960099963E-2</v>
      </c>
      <c r="Y267" s="60">
        <f>-W267*Bonds!$AS$8</f>
        <v>-1.8222434970507067</v>
      </c>
      <c r="Z267" s="60">
        <f t="shared" si="5"/>
        <v>-5.7624399021105539</v>
      </c>
    </row>
    <row r="268" spans="1:26">
      <c r="A268" s="192">
        <v>42761</v>
      </c>
      <c r="B268" s="7">
        <f>EXP(-'Yield curve'!B261*$B$9/100)</f>
        <v>0.91704383981535209</v>
      </c>
      <c r="C268" s="7">
        <f>EXP(-'Yield curve'!C261*$C$9/100)</f>
        <v>0.84772414230384185</v>
      </c>
      <c r="D268" s="7">
        <f>EXP(-'Yield curve'!D261*$D$9/100)</f>
        <v>0.7835659869438576</v>
      </c>
      <c r="E268" s="7">
        <f>EXP(-'Yield curve'!E261*$E$9/100)</f>
        <v>0.72281642239342503</v>
      </c>
      <c r="F268" s="7">
        <f>EXP(-'Yield curve'!F261*$F$9/100)</f>
        <v>0.66697681085847438</v>
      </c>
      <c r="G268" s="7">
        <f>EXP(-'Yield curve'!G261*$G$9/100)</f>
        <v>0.61360738099528267</v>
      </c>
      <c r="H268" s="7">
        <f>EXP(-'Yield curve'!H261*$H$9/100)</f>
        <v>0.56405698237936486</v>
      </c>
      <c r="I268" s="7">
        <f>EXP(-'Yield curve'!I261*$I$9/100)</f>
        <v>0.51712706205757664</v>
      </c>
      <c r="J268" s="7">
        <f>EXP(-'Yield curve'!J261*$J$9/100)</f>
        <v>0.47350159397225089</v>
      </c>
      <c r="K268" s="7">
        <f>EXP(-'Yield curve'!K261*$K$9/100)</f>
        <v>0.43300759964087771</v>
      </c>
      <c r="L268" s="7">
        <f>EXP(-'Yield curve'!L261*$L$9/100)</f>
        <v>0.39553341790853586</v>
      </c>
      <c r="M268" s="7">
        <f>EXP(-'Yield curve'!M261*$M$9/100)</f>
        <v>0.36085466201864735</v>
      </c>
      <c r="N268" s="7">
        <f>EXP(-'Yield curve'!N261*$N$9/100)</f>
        <v>0.32880842258295206</v>
      </c>
      <c r="O268" s="7">
        <f>EXP(-'Yield curve'!O261*$O$9/100)</f>
        <v>0.29923681370284055</v>
      </c>
      <c r="P268" s="7">
        <f>EXP(-'Yield curve'!P261*$P$9/100)</f>
        <v>0.27198727414833657</v>
      </c>
      <c r="Q268" s="7">
        <f>EXP(-'Yield curve'!Q261*$Q$9/100)</f>
        <v>0.24778347471628562</v>
      </c>
      <c r="R268" s="7">
        <f>EXP(-'Yield curve'!R261*$R$9/100)</f>
        <v>0.22555302580235573</v>
      </c>
      <c r="S268" s="7">
        <f>EXP(-'Yield curve'!S261*$S$9/100)</f>
        <v>0.20515284341797715</v>
      </c>
      <c r="T268" s="7">
        <f>EXP(-'Yield curve'!T261*$T$9/100)</f>
        <v>0.18644854054173202</v>
      </c>
      <c r="U268" s="60">
        <f>EXP(-'Yield curve'!U261*$U$9/100)</f>
        <v>0.16931405076345515</v>
      </c>
      <c r="V268" s="60">
        <f t="shared" si="3"/>
        <v>53.8518064641992</v>
      </c>
      <c r="W268" s="60">
        <f t="shared" si="4"/>
        <v>11.576232961154373</v>
      </c>
      <c r="X268" s="60">
        <f>W268*(Bonds!AO258/100)*(1/(1+(Bonds!U258/100)))</f>
        <v>-9.5688920509174481E-3</v>
      </c>
      <c r="Y268" s="60">
        <f>-W268*Bonds!$AS$8</f>
        <v>-1.8125783118152865</v>
      </c>
      <c r="Z268" s="60">
        <f t="shared" si="5"/>
        <v>-5.7318759027591959</v>
      </c>
    </row>
    <row r="269" spans="1:26">
      <c r="A269" s="192">
        <v>42760</v>
      </c>
      <c r="B269" s="7">
        <f>EXP(-'Yield curve'!B262*$B$9/100)</f>
        <v>0.91952320381804376</v>
      </c>
      <c r="C269" s="7">
        <f>EXP(-'Yield curve'!C262*$C$9/100)</f>
        <v>0.85044120454023298</v>
      </c>
      <c r="D269" s="7">
        <f>EXP(-'Yield curve'!D262*$D$9/100)</f>
        <v>0.78615602591461409</v>
      </c>
      <c r="E269" s="7">
        <f>EXP(-'Yield curve'!E262*$E$9/100)</f>
        <v>0.72513313971586812</v>
      </c>
      <c r="F269" s="7">
        <f>EXP(-'Yield curve'!F262*$F$9/100)</f>
        <v>0.66864633892615943</v>
      </c>
      <c r="G269" s="7">
        <f>EXP(-'Yield curve'!G262*$G$9/100)</f>
        <v>0.61489731044724827</v>
      </c>
      <c r="H269" s="7">
        <f>EXP(-'Yield curve'!H262*$H$9/100)</f>
        <v>0.56484721518859105</v>
      </c>
      <c r="I269" s="7">
        <f>EXP(-'Yield curve'!I262*$I$9/100)</f>
        <v>0.51754092923201955</v>
      </c>
      <c r="J269" s="7">
        <f>EXP(-'Yield curve'!J262*$J$9/100)</f>
        <v>0.47350159397225089</v>
      </c>
      <c r="K269" s="7">
        <f>EXP(-'Yield curve'!K262*$K$9/100)</f>
        <v>0.43257480847288665</v>
      </c>
      <c r="L269" s="7">
        <f>EXP(-'Yield curve'!L262*$L$9/100)</f>
        <v>0.39475103655422156</v>
      </c>
      <c r="M269" s="7">
        <f>EXP(-'Yield curve'!M262*$M$9/100)</f>
        <v>0.35973054999977805</v>
      </c>
      <c r="N269" s="7">
        <f>EXP(-'Yield curve'!N262*$N$9/100)</f>
        <v>0.32735829649464337</v>
      </c>
      <c r="O269" s="7">
        <f>EXP(-'Yield curve'!O262*$O$9/100)</f>
        <v>0.29748246408078588</v>
      </c>
      <c r="P269" s="7">
        <f>EXP(-'Yield curve'!P262*$P$9/100)</f>
        <v>0.26995500014600815</v>
      </c>
      <c r="Q269" s="7">
        <f>EXP(-'Yield curve'!Q262*$Q$9/100)</f>
        <v>0.24549468050165871</v>
      </c>
      <c r="R269" s="7">
        <f>EXP(-'Yield curve'!R262*$R$9/100)</f>
        <v>0.22303646515849268</v>
      </c>
      <c r="S269" s="7">
        <f>EXP(-'Yield curve'!S262*$S$9/100)</f>
        <v>0.20243832636180273</v>
      </c>
      <c r="T269" s="7">
        <f>EXP(-'Yield curve'!T262*$T$9/100)</f>
        <v>0.18356618414062198</v>
      </c>
      <c r="U269" s="60">
        <f>EXP(-'Yield curve'!U262*$U$9/100)</f>
        <v>0.16629366289060088</v>
      </c>
      <c r="V269" s="60">
        <f t="shared" si="3"/>
        <v>53.522840035286201</v>
      </c>
      <c r="W269" s="60">
        <f t="shared" si="4"/>
        <v>11.512557577570981</v>
      </c>
      <c r="X269" s="60">
        <f>W269*(Bonds!AO259/100)*(1/(1+(Bonds!U259/100)))</f>
        <v>9.508398476474134E-3</v>
      </c>
      <c r="Y269" s="60">
        <f>-W269*Bonds!$AS$8</f>
        <v>-1.8026081756175205</v>
      </c>
      <c r="Z269" s="60">
        <f t="shared" si="5"/>
        <v>-5.7003475637921639</v>
      </c>
    </row>
    <row r="270" spans="1:26">
      <c r="A270" s="192">
        <v>42759</v>
      </c>
      <c r="B270" s="7">
        <f>EXP(-'Yield curve'!B263*$B$9/100)</f>
        <v>0.920075083287619</v>
      </c>
      <c r="C270" s="7">
        <f>EXP(-'Yield curve'!C263*$C$9/100)</f>
        <v>0.85095162237299438</v>
      </c>
      <c r="D270" s="7">
        <f>EXP(-'Yield curve'!D263*$D$9/100)</f>
        <v>0.78686388482666725</v>
      </c>
      <c r="E270" s="7">
        <f>EXP(-'Yield curve'!E263*$E$9/100)</f>
        <v>0.72687554930633824</v>
      </c>
      <c r="F270" s="7">
        <f>EXP(-'Yield curve'!F263*$F$9/100)</f>
        <v>0.67166202766200978</v>
      </c>
      <c r="G270" s="7">
        <f>EXP(-'Yield curve'!G263*$G$9/100)</f>
        <v>0.61896905467172003</v>
      </c>
      <c r="H270" s="7">
        <f>EXP(-'Yield curve'!H263*$H$9/100)</f>
        <v>0.57001078344951972</v>
      </c>
      <c r="I270" s="7">
        <f>EXP(-'Yield curve'!I263*$I$9/100)</f>
        <v>0.52295144078947509</v>
      </c>
      <c r="J270" s="7">
        <f>EXP(-'Yield curve'!J263*$J$9/100)</f>
        <v>0.47907409820328084</v>
      </c>
      <c r="K270" s="7">
        <f>EXP(-'Yield curve'!K263*$K$9/100)</f>
        <v>0.43823499246494924</v>
      </c>
      <c r="L270" s="7">
        <f>EXP(-'Yield curve'!L263*$L$9/100)</f>
        <v>0.40026037745842968</v>
      </c>
      <c r="M270" s="7">
        <f>EXP(-'Yield curve'!M263*$M$9/100)</f>
        <v>0.3650357445209903</v>
      </c>
      <c r="N270" s="7">
        <f>EXP(-'Yield curve'!N263*$N$9/100)</f>
        <v>0.33241868672392205</v>
      </c>
      <c r="O270" s="7">
        <f>EXP(-'Yield curve'!O263*$O$9/100)</f>
        <v>0.30226837418098967</v>
      </c>
      <c r="P270" s="7">
        <f>EXP(-'Yield curve'!P263*$P$9/100)</f>
        <v>0.27444620822121696</v>
      </c>
      <c r="Q270" s="7">
        <f>EXP(-'Yield curve'!Q263*$Q$9/100)</f>
        <v>0.24969377797711495</v>
      </c>
      <c r="R270" s="7">
        <f>EXP(-'Yield curve'!R263*$R$9/100)</f>
        <v>0.22693764292700327</v>
      </c>
      <c r="S270" s="7">
        <f>EXP(-'Yield curve'!S263*$S$9/100)</f>
        <v>0.20604102078335906</v>
      </c>
      <c r="T270" s="7">
        <f>EXP(-'Yield curve'!T263*$T$9/100)</f>
        <v>0.18687412819973265</v>
      </c>
      <c r="U270" s="60">
        <f>EXP(-'Yield curve'!U263*$U$9/100)</f>
        <v>0.16931405076345515</v>
      </c>
      <c r="V270" s="60">
        <f t="shared" si="3"/>
        <v>54.127239271508671</v>
      </c>
      <c r="W270" s="60">
        <f t="shared" si="4"/>
        <v>11.560817254332733</v>
      </c>
      <c r="X270" s="60">
        <f>W270*(Bonds!AO260/100)*(1/(1+(Bonds!U260/100)))</f>
        <v>4.2471775364926528E-3</v>
      </c>
      <c r="Y270" s="60">
        <f>-W270*Bonds!$AS$8</f>
        <v>-1.8101645580544583</v>
      </c>
      <c r="Z270" s="60">
        <f t="shared" si="5"/>
        <v>-5.7242429431641808</v>
      </c>
    </row>
    <row r="271" spans="1:26">
      <c r="A271" s="192">
        <v>42758</v>
      </c>
      <c r="B271" s="7">
        <f>EXP(-'Yield curve'!B264*$B$9/100)</f>
        <v>0.92016709539647656</v>
      </c>
      <c r="C271" s="7">
        <f>EXP(-'Yield curve'!C264*$C$9/100)</f>
        <v>0.8512920711071511</v>
      </c>
      <c r="D271" s="7">
        <f>EXP(-'Yield curve'!D264*$D$9/100)</f>
        <v>0.78780868825714112</v>
      </c>
      <c r="E271" s="7">
        <f>EXP(-'Yield curve'!E264*$E$9/100)</f>
        <v>0.72818510354032062</v>
      </c>
      <c r="F271" s="7">
        <f>EXP(-'Yield curve'!F264*$F$9/100)</f>
        <v>0.67334328342521488</v>
      </c>
      <c r="G271" s="7">
        <f>EXP(-'Yield curve'!G264*$G$9/100)</f>
        <v>0.62082874998393223</v>
      </c>
      <c r="H271" s="7">
        <f>EXP(-'Yield curve'!H264*$H$9/100)</f>
        <v>0.57200931658441023</v>
      </c>
      <c r="I271" s="7">
        <f>EXP(-'Yield curve'!I264*$I$9/100)</f>
        <v>0.52504743574789059</v>
      </c>
      <c r="J271" s="7">
        <f>EXP(-'Yield curve'!J264*$J$9/100)</f>
        <v>0.4812347895545705</v>
      </c>
      <c r="K271" s="7">
        <f>EXP(-'Yield curve'!K264*$K$9/100)</f>
        <v>0.4404316545059993</v>
      </c>
      <c r="L271" s="7">
        <f>EXP(-'Yield curve'!L264*$L$9/100)</f>
        <v>0.4023793413934238</v>
      </c>
      <c r="M271" s="7">
        <f>EXP(-'Yield curve'!M264*$M$9/100)</f>
        <v>0.3670563134704205</v>
      </c>
      <c r="N271" s="7">
        <f>EXP(-'Yield curve'!N264*$N$9/100)</f>
        <v>0.33432557009925812</v>
      </c>
      <c r="O271" s="7">
        <f>EXP(-'Yield curve'!O264*$O$9/100)</f>
        <v>0.3040509478518178</v>
      </c>
      <c r="P271" s="7">
        <f>EXP(-'Yield curve'!P264*$P$9/100)</f>
        <v>0.27609783539719362</v>
      </c>
      <c r="Q271" s="7">
        <f>EXP(-'Yield curve'!Q264*$Q$9/100)</f>
        <v>0.25129694281150627</v>
      </c>
      <c r="R271" s="7">
        <f>EXP(-'Yield curve'!R264*$R$9/100)</f>
        <v>0.2284860776101994</v>
      </c>
      <c r="S271" s="7">
        <f>EXP(-'Yield curve'!S264*$S$9/100)</f>
        <v>0.20752986955676231</v>
      </c>
      <c r="T271" s="7">
        <f>EXP(-'Yield curve'!T264*$T$9/100)</f>
        <v>0.18829978219709936</v>
      </c>
      <c r="U271" s="60">
        <f>EXP(-'Yield curve'!U264*$U$9/100)</f>
        <v>0.17067399569626215</v>
      </c>
      <c r="V271" s="60">
        <f t="shared" si="3"/>
        <v>54.38957902637442</v>
      </c>
      <c r="W271" s="60">
        <f t="shared" si="4"/>
        <v>11.58122355164125</v>
      </c>
      <c r="X271" s="60">
        <f>W271*(Bonds!AO261/100)*(1/(1+(Bonds!U261/100)))</f>
        <v>9.5765354616658468E-3</v>
      </c>
      <c r="Y271" s="60">
        <f>-W271*Bonds!$AS$8</f>
        <v>-1.8133597262970111</v>
      </c>
      <c r="Z271" s="60">
        <f t="shared" si="5"/>
        <v>-5.7343469523180852</v>
      </c>
    </row>
    <row r="272" spans="1:26">
      <c r="A272" s="192">
        <v>42755</v>
      </c>
      <c r="B272" s="7">
        <f>EXP(-'Yield curve'!B265*$B$9/100)</f>
        <v>0.91979910216187144</v>
      </c>
      <c r="C272" s="7">
        <f>EXP(-'Yield curve'!C265*$C$9/100)</f>
        <v>0.85146234654834918</v>
      </c>
      <c r="D272" s="7">
        <f>EXP(-'Yield curve'!D265*$D$9/100)</f>
        <v>0.78828151530402468</v>
      </c>
      <c r="E272" s="7">
        <f>EXP(-'Yield curve'!E265*$E$9/100)</f>
        <v>0.72862214570198203</v>
      </c>
      <c r="F272" s="7">
        <f>EXP(-'Yield curve'!F265*$F$9/100)</f>
        <v>0.67368003924886766</v>
      </c>
      <c r="G272" s="7">
        <f>EXP(-'Yield curve'!G265*$G$9/100)</f>
        <v>0.62101502654901519</v>
      </c>
      <c r="H272" s="7">
        <f>EXP(-'Yield curve'!H265*$H$9/100)</f>
        <v>0.57200931658441023</v>
      </c>
      <c r="I272" s="7">
        <f>EXP(-'Yield curve'!I265*$I$9/100)</f>
        <v>0.52518746706743613</v>
      </c>
      <c r="J272" s="7">
        <f>EXP(-'Yield curve'!J265*$J$9/100)</f>
        <v>0.48152361706789243</v>
      </c>
      <c r="K272" s="7">
        <f>EXP(-'Yield curve'!K265*$K$9/100)</f>
        <v>0.44087230644975617</v>
      </c>
      <c r="L272" s="7">
        <f>EXP(-'Yield curve'!L265*$L$9/100)</f>
        <v>0.40326555041697765</v>
      </c>
      <c r="M272" s="7">
        <f>EXP(-'Yield curve'!M265*$M$9/100)</f>
        <v>0.36838009758062595</v>
      </c>
      <c r="N272" s="7">
        <f>EXP(-'Yield curve'!N265*$N$9/100)</f>
        <v>0.33606859099048608</v>
      </c>
      <c r="O272" s="7">
        <f>EXP(-'Yield curve'!O265*$O$9/100)</f>
        <v>0.30618677114704257</v>
      </c>
      <c r="P272" s="7">
        <f>EXP(-'Yield curve'!P265*$P$9/100)</f>
        <v>0.27859393149960326</v>
      </c>
      <c r="Q272" s="7">
        <f>EXP(-'Yield curve'!Q265*$Q$9/100)</f>
        <v>0.25396469949198552</v>
      </c>
      <c r="R272" s="7">
        <f>EXP(-'Yield curve'!R265*$R$9/100)</f>
        <v>0.23129993286396894</v>
      </c>
      <c r="S272" s="7">
        <f>EXP(-'Yield curve'!S265*$S$9/100)</f>
        <v>0.21046413929842189</v>
      </c>
      <c r="T272" s="7">
        <f>EXP(-'Yield curve'!T265*$T$9/100)</f>
        <v>0.19132915682685411</v>
      </c>
      <c r="U272" s="60">
        <f>EXP(-'Yield curve'!U265*$U$9/100)</f>
        <v>0.17377394345044514</v>
      </c>
      <c r="V272" s="60">
        <f t="shared" si="3"/>
        <v>54.800513130044578</v>
      </c>
      <c r="W272" s="60">
        <f t="shared" si="4"/>
        <v>11.636171236631048</v>
      </c>
      <c r="X272" s="60">
        <f>W272*(Bonds!AO262/100)*(1/(1+(Bonds!U262/100)))</f>
        <v>2.5679826177392683E-2</v>
      </c>
      <c r="Y272" s="60">
        <f>-W272*Bonds!$AS$8</f>
        <v>-1.821963300743999</v>
      </c>
      <c r="Z272" s="60">
        <f t="shared" si="5"/>
        <v>-5.7615538435893905</v>
      </c>
    </row>
    <row r="273" spans="1:26">
      <c r="A273" s="192">
        <v>42754</v>
      </c>
      <c r="B273" s="7">
        <f>EXP(-'Yield curve'!B266*$B$9/100)</f>
        <v>0.920259116707005</v>
      </c>
      <c r="C273" s="7">
        <f>EXP(-'Yield curve'!C266*$C$9/100)</f>
        <v>0.8512920711071511</v>
      </c>
      <c r="D273" s="7">
        <f>EXP(-'Yield curve'!D266*$D$9/100)</f>
        <v>0.7873361448213938</v>
      </c>
      <c r="E273" s="7">
        <f>EXP(-'Yield curve'!E266*$E$9/100)</f>
        <v>0.72745728240799823</v>
      </c>
      <c r="F273" s="7">
        <f>EXP(-'Yield curve'!F266*$F$9/100)</f>
        <v>0.67233402563265721</v>
      </c>
      <c r="G273" s="7">
        <f>EXP(-'Yield curve'!G266*$G$9/100)</f>
        <v>0.62008420230190653</v>
      </c>
      <c r="H273" s="7">
        <f>EXP(-'Yield curve'!H266*$H$9/100)</f>
        <v>0.5716090501723895</v>
      </c>
      <c r="I273" s="7">
        <f>EXP(-'Yield curve'!I266*$I$9/100)</f>
        <v>0.52560778514590445</v>
      </c>
      <c r="J273" s="7">
        <f>EXP(-'Yield curve'!J266*$J$9/100)</f>
        <v>0.48282548756826499</v>
      </c>
      <c r="K273" s="7">
        <f>EXP(-'Yield curve'!K266*$K$9/100)</f>
        <v>0.44308218808216776</v>
      </c>
      <c r="L273" s="7">
        <f>EXP(-'Yield curve'!L266*$L$9/100)</f>
        <v>0.40638268070559358</v>
      </c>
      <c r="M273" s="7">
        <f>EXP(-'Yield curve'!M266*$M$9/100)</f>
        <v>0.37238016411320146</v>
      </c>
      <c r="N273" s="7">
        <f>EXP(-'Yield curve'!N266*$N$9/100)</f>
        <v>0.3409088975509813</v>
      </c>
      <c r="O273" s="7">
        <f>EXP(-'Yield curve'!O266*$O$9/100)</f>
        <v>0.31181039008447825</v>
      </c>
      <c r="P273" s="7">
        <f>EXP(-'Yield curve'!P266*$P$9/100)</f>
        <v>0.28493334592888409</v>
      </c>
      <c r="Q273" s="7">
        <f>EXP(-'Yield curve'!Q266*$Q$9/100)</f>
        <v>0.26088384735644937</v>
      </c>
      <c r="R273" s="7">
        <f>EXP(-'Yield curve'!R266*$R$9/100)</f>
        <v>0.23873049483138548</v>
      </c>
      <c r="S273" s="7">
        <f>EXP(-'Yield curve'!S266*$S$9/100)</f>
        <v>0.21833602583987591</v>
      </c>
      <c r="T273" s="7">
        <f>EXP(-'Yield curve'!T266*$T$9/100)</f>
        <v>0.19957204101327441</v>
      </c>
      <c r="U273" s="60">
        <f>EXP(-'Yield curve'!U266*$U$9/100)</f>
        <v>0.182318522128221</v>
      </c>
      <c r="V273" s="60">
        <f t="shared" si="3"/>
        <v>55.904427266818843</v>
      </c>
      <c r="W273" s="60">
        <f t="shared" si="4"/>
        <v>11.786492241579936</v>
      </c>
      <c r="X273" s="60">
        <f>W273*(Bonds!AO263/100)*(1/(1+(Bonds!U263/100)))</f>
        <v>-7.6034877606727383E-3</v>
      </c>
      <c r="Y273" s="60">
        <f>-W273*Bonds!$AS$8</f>
        <v>-1.8455001969255924</v>
      </c>
      <c r="Z273" s="60">
        <f t="shared" si="5"/>
        <v>-5.835984044574146</v>
      </c>
    </row>
    <row r="274" spans="1:26">
      <c r="A274" s="192">
        <v>42753</v>
      </c>
      <c r="B274" s="7">
        <f>EXP(-'Yield curve'!B267*$B$9/100)</f>
        <v>0.920075083287619</v>
      </c>
      <c r="C274" s="7">
        <f>EXP(-'Yield curve'!C267*$C$9/100)</f>
        <v>0.85061130979109911</v>
      </c>
      <c r="D274" s="7">
        <f>EXP(-'Yield curve'!D267*$D$9/100)</f>
        <v>0.7873361448213938</v>
      </c>
      <c r="E274" s="7">
        <f>EXP(-'Yield curve'!E267*$E$9/100)</f>
        <v>0.72774832352530427</v>
      </c>
      <c r="F274" s="7">
        <f>EXP(-'Yield curve'!F267*$F$9/100)</f>
        <v>0.67300669593738638</v>
      </c>
      <c r="G274" s="7">
        <f>EXP(-'Yield curve'!G267*$G$9/100)</f>
        <v>0.62064252929343733</v>
      </c>
      <c r="H274" s="7">
        <f>EXP(-'Yield curve'!H267*$H$9/100)</f>
        <v>0.57200931658441023</v>
      </c>
      <c r="I274" s="7">
        <f>EXP(-'Yield curve'!I267*$I$9/100)</f>
        <v>0.52602843961337331</v>
      </c>
      <c r="J274" s="7">
        <f>EXP(-'Yield curve'!J267*$J$9/100)</f>
        <v>0.48326022611007541</v>
      </c>
      <c r="K274" s="7">
        <f>EXP(-'Yield curve'!K267*$K$9/100)</f>
        <v>0.44352549188520946</v>
      </c>
      <c r="L274" s="7">
        <f>EXP(-'Yield curve'!L267*$L$9/100)</f>
        <v>0.40647209473053081</v>
      </c>
      <c r="M274" s="7">
        <f>EXP(-'Yield curve'!M267*$M$9/100)</f>
        <v>0.37211214689281752</v>
      </c>
      <c r="N274" s="7">
        <f>EXP(-'Yield curve'!N267*$N$9/100)</f>
        <v>0.34028900762837838</v>
      </c>
      <c r="O274" s="7">
        <f>EXP(-'Yield curve'!O267*$O$9/100)</f>
        <v>0.31085149154481029</v>
      </c>
      <c r="P274" s="7">
        <f>EXP(-'Yield curve'!P267*$P$9/100)</f>
        <v>0.2836540264997704</v>
      </c>
      <c r="Q274" s="7">
        <f>EXP(-'Yield curve'!Q267*$Q$9/100)</f>
        <v>0.25930248577516335</v>
      </c>
      <c r="R274" s="7">
        <f>EXP(-'Yield curve'!R267*$R$9/100)</f>
        <v>0.23687090284301165</v>
      </c>
      <c r="S274" s="7">
        <f>EXP(-'Yield curve'!S267*$S$9/100)</f>
        <v>0.21622408035152862</v>
      </c>
      <c r="T274" s="7">
        <f>EXP(-'Yield curve'!T267*$T$9/100)</f>
        <v>0.19723487530317016</v>
      </c>
      <c r="U274" s="60">
        <f>EXP(-'Yield curve'!U267*$U$9/100)</f>
        <v>0.17978384694427296</v>
      </c>
      <c r="V274" s="60">
        <f t="shared" si="3"/>
        <v>55.606538771878348</v>
      </c>
      <c r="W274" s="60">
        <f t="shared" si="4"/>
        <v>11.743212231592375</v>
      </c>
      <c r="X274" s="60">
        <f>W274*(Bonds!AO264/100)*(1/(1+(Bonds!U264/100)))</f>
        <v>1.0815262692569648E-3</v>
      </c>
      <c r="Y274" s="60">
        <f>-W274*Bonds!$AS$8</f>
        <v>-1.8387235185621003</v>
      </c>
      <c r="Z274" s="60">
        <f t="shared" si="5"/>
        <v>-5.8145543059751281</v>
      </c>
    </row>
    <row r="275" spans="1:26">
      <c r="A275" s="192">
        <v>42752</v>
      </c>
      <c r="B275" s="7">
        <f>EXP(-'Yield curve'!B268*$B$9/100)</f>
        <v>0.92016709539647656</v>
      </c>
      <c r="C275" s="7">
        <f>EXP(-'Yield curve'!C268*$C$9/100)</f>
        <v>0.85061130979109911</v>
      </c>
      <c r="D275" s="7">
        <f>EXP(-'Yield curve'!D268*$D$9/100)</f>
        <v>0.78709997940453114</v>
      </c>
      <c r="E275" s="7">
        <f>EXP(-'Yield curve'!E268*$E$9/100)</f>
        <v>0.72774832352530427</v>
      </c>
      <c r="F275" s="7">
        <f>EXP(-'Yield curve'!F268*$F$9/100)</f>
        <v>0.67334328342521488</v>
      </c>
      <c r="G275" s="7">
        <f>EXP(-'Yield curve'!G268*$G$9/100)</f>
        <v>0.62138774737000924</v>
      </c>
      <c r="H275" s="7">
        <f>EXP(-'Yield curve'!H268*$H$9/100)</f>
        <v>0.57321179831314062</v>
      </c>
      <c r="I275" s="7">
        <f>EXP(-'Yield curve'!I268*$I$9/100)</f>
        <v>0.52729242404304855</v>
      </c>
      <c r="J275" s="7">
        <f>EXP(-'Yield curve'!J268*$J$9/100)</f>
        <v>0.4845667917905026</v>
      </c>
      <c r="K275" s="7">
        <f>EXP(-'Yield curve'!K268*$K$9/100)</f>
        <v>0.44485806622294111</v>
      </c>
      <c r="L275" s="7">
        <f>EXP(-'Yield curve'!L268*$L$9/100)</f>
        <v>0.40781566832027188</v>
      </c>
      <c r="M275" s="7">
        <f>EXP(-'Yield curve'!M268*$M$9/100)</f>
        <v>0.37345416480449373</v>
      </c>
      <c r="N275" s="7">
        <f>EXP(-'Yield curve'!N268*$N$9/100)</f>
        <v>0.34161872602358218</v>
      </c>
      <c r="O275" s="7">
        <f>EXP(-'Yield curve'!O268*$O$9/100)</f>
        <v>0.31215981336188187</v>
      </c>
      <c r="P275" s="7">
        <f>EXP(-'Yield curve'!P268*$P$9/100)</f>
        <v>0.28493334592888409</v>
      </c>
      <c r="Q275" s="7">
        <f>EXP(-'Yield curve'!Q268*$Q$9/100)</f>
        <v>0.26038343092302896</v>
      </c>
      <c r="R275" s="7">
        <f>EXP(-'Yield curve'!R268*$R$9/100)</f>
        <v>0.23775845871455992</v>
      </c>
      <c r="S275" s="7">
        <f>EXP(-'Yield curve'!S268*$S$9/100)</f>
        <v>0.21692578251552433</v>
      </c>
      <c r="T275" s="7">
        <f>EXP(-'Yield curve'!T268*$T$9/100)</f>
        <v>0.19776021846812619</v>
      </c>
      <c r="U275" s="60">
        <f>EXP(-'Yield curve'!U268*$U$9/100)</f>
        <v>0.1801437744456871</v>
      </c>
      <c r="V275" s="60">
        <f t="shared" si="3"/>
        <v>55.707338255721943</v>
      </c>
      <c r="W275" s="60">
        <f t="shared" si="4"/>
        <v>11.749032549408753</v>
      </c>
      <c r="X275" s="60">
        <f>W275*(Bonds!AO265/100)*(1/(1+(Bonds!U265/100)))</f>
        <v>-4.3286478951491212E-3</v>
      </c>
      <c r="Y275" s="60">
        <f>-W275*Bonds!$AS$8</f>
        <v>-1.8396348497245985</v>
      </c>
      <c r="Z275" s="60">
        <f t="shared" si="5"/>
        <v>-5.8174361881513112</v>
      </c>
    </row>
    <row r="276" spans="1:26">
      <c r="A276" s="192">
        <v>42751</v>
      </c>
      <c r="B276" s="7">
        <f>EXP(-'Yield curve'!B269*$B$9/100)</f>
        <v>0.920075083287619</v>
      </c>
      <c r="C276" s="7">
        <f>EXP(-'Yield curve'!C269*$C$9/100)</f>
        <v>0.84993109286631441</v>
      </c>
      <c r="D276" s="7">
        <f>EXP(-'Yield curve'!D269*$D$9/100)</f>
        <v>0.78592021448032345</v>
      </c>
      <c r="E276" s="7">
        <f>EXP(-'Yield curve'!E269*$E$9/100)</f>
        <v>0.7262942814050547</v>
      </c>
      <c r="F276" s="7">
        <f>EXP(-'Yield curve'!F269*$F$9/100)</f>
        <v>0.67166202766200978</v>
      </c>
      <c r="G276" s="7">
        <f>EXP(-'Yield curve'!G269*$G$9/100)</f>
        <v>0.61971226337336216</v>
      </c>
      <c r="H276" s="7">
        <f>EXP(-'Yield curve'!H269*$H$9/100)</f>
        <v>0.5716090501723895</v>
      </c>
      <c r="I276" s="7">
        <f>EXP(-'Yield curve'!I269*$I$9/100)</f>
        <v>0.52574796591188155</v>
      </c>
      <c r="J276" s="7">
        <f>EXP(-'Yield curve'!J269*$J$9/100)</f>
        <v>0.48311526978677805</v>
      </c>
      <c r="K276" s="7">
        <f>EXP(-'Yield curve'!K269*$K$9/100)</f>
        <v>0.44352549188520946</v>
      </c>
      <c r="L276" s="7">
        <f>EXP(-'Yield curve'!L269*$L$9/100)</f>
        <v>0.40647209473053081</v>
      </c>
      <c r="M276" s="7">
        <f>EXP(-'Yield curve'!M269*$M$9/100)</f>
        <v>0.37211214689281752</v>
      </c>
      <c r="N276" s="7">
        <f>EXP(-'Yield curve'!N269*$N$9/100)</f>
        <v>0.34028900762837838</v>
      </c>
      <c r="O276" s="7">
        <f>EXP(-'Yield curve'!O269*$O$9/100)</f>
        <v>0.31085149154481029</v>
      </c>
      <c r="P276" s="7">
        <f>EXP(-'Yield curve'!P269*$P$9/100)</f>
        <v>0.2836540264997704</v>
      </c>
      <c r="Q276" s="7">
        <f>EXP(-'Yield curve'!Q269*$Q$9/100)</f>
        <v>0.25905367483717812</v>
      </c>
      <c r="R276" s="7">
        <f>EXP(-'Yield curve'!R269*$R$9/100)</f>
        <v>0.23638817874719834</v>
      </c>
      <c r="S276" s="7">
        <f>EXP(-'Yield curve'!S269*$S$9/100)</f>
        <v>0.21552464802342458</v>
      </c>
      <c r="T276" s="7">
        <f>EXP(-'Yield curve'!T269*$T$9/100)</f>
        <v>0.19633753176995977</v>
      </c>
      <c r="U276" s="60">
        <f>EXP(-'Yield curve'!U269*$U$9/100)</f>
        <v>0.17870837350933053</v>
      </c>
      <c r="V276" s="60">
        <f t="shared" si="3"/>
        <v>55.458773010990406</v>
      </c>
      <c r="W276" s="60">
        <f t="shared" si="4"/>
        <v>11.72897886953845</v>
      </c>
      <c r="X276" s="60">
        <f>W276*(Bonds!AO266/100)*(1/(1+(Bonds!U266/100)))</f>
        <v>3.2397510918529236E-3</v>
      </c>
      <c r="Y276" s="60">
        <f>-W276*Bonds!$AS$8</f>
        <v>-1.8364948934601579</v>
      </c>
      <c r="Z276" s="60">
        <f t="shared" si="5"/>
        <v>-5.8075067746023654</v>
      </c>
    </row>
    <row r="277" spans="1:26">
      <c r="A277" s="192">
        <v>42748</v>
      </c>
      <c r="B277" s="7">
        <f>EXP(-'Yield curve'!B270*$B$9/100)</f>
        <v>0.91979910216187144</v>
      </c>
      <c r="C277" s="7">
        <f>EXP(-'Yield curve'!C270*$C$9/100)</f>
        <v>0.85010109608464279</v>
      </c>
      <c r="D277" s="7">
        <f>EXP(-'Yield curve'!D270*$D$9/100)</f>
        <v>0.78709997940453114</v>
      </c>
      <c r="E277" s="7">
        <f>EXP(-'Yield curve'!E270*$E$9/100)</f>
        <v>0.72803948108234373</v>
      </c>
      <c r="F277" s="7">
        <f>EXP(-'Yield curve'!F270*$F$9/100)</f>
        <v>0.6740169634925337</v>
      </c>
      <c r="G277" s="7">
        <f>EXP(-'Yield curve'!G270*$G$9/100)</f>
        <v>0.62213386024504469</v>
      </c>
      <c r="H277" s="7">
        <f>EXP(-'Yield curve'!H270*$H$9/100)</f>
        <v>0.57401485684058207</v>
      </c>
      <c r="I277" s="7">
        <f>EXP(-'Yield curve'!I270*$I$9/100)</f>
        <v>0.52799594952119866</v>
      </c>
      <c r="J277" s="7">
        <f>EXP(-'Yield curve'!J270*$J$9/100)</f>
        <v>0.48514862096833844</v>
      </c>
      <c r="K277" s="7">
        <f>EXP(-'Yield curve'!K270*$K$9/100)</f>
        <v>0.44530314679235872</v>
      </c>
      <c r="L277" s="7">
        <f>EXP(-'Yield curve'!L270*$L$9/100)</f>
        <v>0.40817470406094986</v>
      </c>
      <c r="M277" s="7">
        <f>EXP(-'Yield curve'!M270*$M$9/100)</f>
        <v>0.37372314862570849</v>
      </c>
      <c r="N277" s="7">
        <f>EXP(-'Yield curve'!N270*$N$9/100)</f>
        <v>0.34179641395597288</v>
      </c>
      <c r="O277" s="7">
        <f>EXP(-'Yield curve'!O270*$O$9/100)</f>
        <v>0.31224723034742996</v>
      </c>
      <c r="P277" s="7">
        <f>EXP(-'Yield curve'!P270*$P$9/100)</f>
        <v>0.28493334592888409</v>
      </c>
      <c r="Q277" s="7">
        <f>EXP(-'Yield curve'!Q270*$Q$9/100)</f>
        <v>0.26030012155534343</v>
      </c>
      <c r="R277" s="7">
        <f>EXP(-'Yield curve'!R270*$R$9/100)</f>
        <v>0.23759683791993191</v>
      </c>
      <c r="S277" s="7">
        <f>EXP(-'Yield curve'!S270*$S$9/100)</f>
        <v>0.21669162913599224</v>
      </c>
      <c r="T277" s="7">
        <f>EXP(-'Yield curve'!T270*$T$9/100)</f>
        <v>0.19745985127295368</v>
      </c>
      <c r="U277" s="60">
        <f>EXP(-'Yield curve'!U270*$U$9/100)</f>
        <v>0.17978384694427296</v>
      </c>
      <c r="V277" s="60">
        <f t="shared" si="3"/>
        <v>55.683825439790837</v>
      </c>
      <c r="W277" s="60">
        <f t="shared" si="4"/>
        <v>11.742364028910549</v>
      </c>
      <c r="X277" s="60">
        <f>W277*(Bonds!AO267/100)*(1/(1+(Bonds!U267/100)))</f>
        <v>4.325792605971936E-3</v>
      </c>
      <c r="Y277" s="60">
        <f>-W277*Bonds!$AS$8</f>
        <v>-1.8385907090557383</v>
      </c>
      <c r="Z277" s="60">
        <f t="shared" si="5"/>
        <v>-5.8141343254401017</v>
      </c>
    </row>
    <row r="278" spans="1:26">
      <c r="A278" s="192">
        <v>42747</v>
      </c>
      <c r="B278" s="7">
        <f>EXP(-'Yield curve'!B271*$B$9/100)</f>
        <v>0.91961516073619476</v>
      </c>
      <c r="C278" s="7">
        <f>EXP(-'Yield curve'!C271*$C$9/100)</f>
        <v>0.84993109286631441</v>
      </c>
      <c r="D278" s="7">
        <f>EXP(-'Yield curve'!D271*$D$9/100)</f>
        <v>0.78662786106655347</v>
      </c>
      <c r="E278" s="7">
        <f>EXP(-'Yield curve'!E271*$E$9/100)</f>
        <v>0.72760278841459547</v>
      </c>
      <c r="F278" s="7">
        <f>EXP(-'Yield curve'!F271*$F$9/100)</f>
        <v>0.67368003924886766</v>
      </c>
      <c r="G278" s="7">
        <f>EXP(-'Yield curve'!G271*$G$9/100)</f>
        <v>0.62176069189059913</v>
      </c>
      <c r="H278" s="7">
        <f>EXP(-'Yield curve'!H271*$H$9/100)</f>
        <v>0.57361318704162467</v>
      </c>
      <c r="I278" s="7">
        <f>EXP(-'Yield curve'!I271*$I$9/100)</f>
        <v>0.52785516937284704</v>
      </c>
      <c r="J278" s="7">
        <f>EXP(-'Yield curve'!J271*$J$9/100)</f>
        <v>0.48529418738850022</v>
      </c>
      <c r="K278" s="7">
        <f>EXP(-'Yield curve'!K271*$K$9/100)</f>
        <v>0.44574867266496027</v>
      </c>
      <c r="L278" s="7">
        <f>EXP(-'Yield curve'!L271*$L$9/100)</f>
        <v>0.40880377736732382</v>
      </c>
      <c r="M278" s="7">
        <f>EXP(-'Yield curve'!M271*$M$9/100)</f>
        <v>0.3745312630761517</v>
      </c>
      <c r="N278" s="7">
        <f>EXP(-'Yield curve'!N271*$N$9/100)</f>
        <v>0.34277535091245875</v>
      </c>
      <c r="O278" s="7">
        <f>EXP(-'Yield curve'!O271*$O$9/100)</f>
        <v>0.31338588135350343</v>
      </c>
      <c r="P278" s="7">
        <f>EXP(-'Yield curve'!P271*$P$9/100)</f>
        <v>0.28621843526798951</v>
      </c>
      <c r="Q278" s="7">
        <f>EXP(-'Yield curve'!Q271*$Q$9/100)</f>
        <v>0.26163627581373605</v>
      </c>
      <c r="R278" s="7">
        <f>EXP(-'Yield curve'!R271*$R$9/100)</f>
        <v>0.23897412416595148</v>
      </c>
      <c r="S278" s="7">
        <f>EXP(-'Yield curve'!S271*$S$9/100)</f>
        <v>0.21810035021971141</v>
      </c>
      <c r="T278" s="7">
        <f>EXP(-'Yield curve'!T271*$T$9/100)</f>
        <v>0.19889067044081962</v>
      </c>
      <c r="U278" s="60">
        <f>EXP(-'Yield curve'!U271*$U$9/100)</f>
        <v>0.18122788617521662</v>
      </c>
      <c r="V278" s="60">
        <f t="shared" si="3"/>
        <v>55.867880079457343</v>
      </c>
      <c r="W278" s="60">
        <f t="shared" si="4"/>
        <v>11.76861909130101</v>
      </c>
      <c r="X278" s="60">
        <f>W278*(Bonds!AO268/100)*(1/(1+(Bonds!U268/100)))</f>
        <v>-8.6741249981949677E-3</v>
      </c>
      <c r="Y278" s="60">
        <f>-W278*Bonds!$AS$8</f>
        <v>-1.8427016626642221</v>
      </c>
      <c r="Z278" s="60">
        <f t="shared" si="5"/>
        <v>-5.8271343021981989</v>
      </c>
    </row>
    <row r="279" spans="1:26">
      <c r="A279" s="192">
        <v>42746</v>
      </c>
      <c r="B279" s="7">
        <f>EXP(-'Yield curve'!B272*$B$9/100)</f>
        <v>0.91943125609512466</v>
      </c>
      <c r="C279" s="7">
        <f>EXP(-'Yield curve'!C272*$C$9/100)</f>
        <v>0.84874202188020675</v>
      </c>
      <c r="D279" s="7">
        <f>EXP(-'Yield curve'!D272*$D$9/100)</f>
        <v>0.78427151377155646</v>
      </c>
      <c r="E279" s="7">
        <f>EXP(-'Yield curve'!E272*$E$9/100)</f>
        <v>0.72397385436791528</v>
      </c>
      <c r="F279" s="7">
        <f>EXP(-'Yield curve'!F272*$F$9/100)</f>
        <v>0.66864633892615943</v>
      </c>
      <c r="G279" s="7">
        <f>EXP(-'Yield curve'!G272*$G$9/100)</f>
        <v>0.61637483631414958</v>
      </c>
      <c r="H279" s="7">
        <f>EXP(-'Yield curve'!H272*$H$9/100)</f>
        <v>0.56801923295385448</v>
      </c>
      <c r="I279" s="7">
        <f>EXP(-'Yield curve'!I272*$I$9/100)</f>
        <v>0.52225463684095164</v>
      </c>
      <c r="J279" s="7">
        <f>EXP(-'Yield curve'!J272*$J$9/100)</f>
        <v>0.47979324857852645</v>
      </c>
      <c r="K279" s="7">
        <f>EXP(-'Yield curve'!K272*$K$9/100)</f>
        <v>0.4404316545059993</v>
      </c>
      <c r="L279" s="7">
        <f>EXP(-'Yield curve'!L272*$L$9/100)</f>
        <v>0.40370938658757677</v>
      </c>
      <c r="M279" s="7">
        <f>EXP(-'Yield curve'!M272*$M$9/100)</f>
        <v>0.36970865590205204</v>
      </c>
      <c r="N279" s="7">
        <f>EXP(-'Yield curve'!N272*$N$9/100)</f>
        <v>0.33826015168807694</v>
      </c>
      <c r="O279" s="7">
        <f>EXP(-'Yield curve'!O272*$O$9/100)</f>
        <v>0.30920215274102858</v>
      </c>
      <c r="P279" s="7">
        <f>EXP(-'Yield curve'!P272*$P$9/100)</f>
        <v>0.28238045107438636</v>
      </c>
      <c r="Q279" s="7">
        <f>EXP(-'Yield curve'!Q272*$Q$9/100)</f>
        <v>0.25797824998445468</v>
      </c>
      <c r="R279" s="7">
        <f>EXP(-'Yield curve'!R272*$R$9/100)</f>
        <v>0.23550573815120024</v>
      </c>
      <c r="S279" s="7">
        <f>EXP(-'Yield curve'!S272*$S$9/100)</f>
        <v>0.21482747818884479</v>
      </c>
      <c r="T279" s="7">
        <f>EXP(-'Yield curve'!T272*$T$9/100)</f>
        <v>0.19581596792289968</v>
      </c>
      <c r="U279" s="60">
        <f>EXP(-'Yield curve'!U272*$U$9/100)</f>
        <v>0.1783513139409002</v>
      </c>
      <c r="V279" s="60">
        <f t="shared" si="3"/>
        <v>55.265843955753468</v>
      </c>
      <c r="W279" s="60">
        <f t="shared" si="4"/>
        <v>11.731245099873467</v>
      </c>
      <c r="X279" s="60">
        <f>W279*(Bonds!AO269/100)*(1/(1+(Bonds!U269/100)))</f>
        <v>5.4001312372828295E-3</v>
      </c>
      <c r="Y279" s="60">
        <f>-W279*Bonds!$AS$8</f>
        <v>-1.8368497342765631</v>
      </c>
      <c r="Z279" s="60">
        <f t="shared" si="5"/>
        <v>-5.8086288797889996</v>
      </c>
    </row>
    <row r="280" spans="1:26">
      <c r="A280" s="193">
        <v>42745</v>
      </c>
      <c r="B280" s="7">
        <f>EXP(-'Yield curve'!B273*$B$9/100)</f>
        <v>0.91979910216187144</v>
      </c>
      <c r="C280" s="7">
        <f>EXP(-'Yield curve'!C273*$C$9/100)</f>
        <v>0.84857229044953952</v>
      </c>
      <c r="D280" s="7">
        <f>EXP(-'Yield curve'!D273*$D$9/100)</f>
        <v>0.78450683052143555</v>
      </c>
      <c r="E280" s="7">
        <f>EXP(-'Yield curve'!E273*$E$9/100)</f>
        <v>0.72484314446289899</v>
      </c>
      <c r="F280" s="7">
        <f>EXP(-'Yield curve'!F273*$F$9/100)</f>
        <v>0.67032004603563933</v>
      </c>
      <c r="G280" s="7">
        <f>EXP(-'Yield curve'!G273*$G$9/100)</f>
        <v>0.61822673728562372</v>
      </c>
      <c r="H280" s="7">
        <f>EXP(-'Yield curve'!H273*$H$9/100)</f>
        <v>0.57001078344951972</v>
      </c>
      <c r="I280" s="7">
        <f>EXP(-'Yield curve'!I273*$I$9/100)</f>
        <v>0.52462756576967662</v>
      </c>
      <c r="J280" s="7">
        <f>EXP(-'Yield curve'!J273*$J$9/100)</f>
        <v>0.48253587916693269</v>
      </c>
      <c r="K280" s="7">
        <f>EXP(-'Yield curve'!K273*$K$9/100)</f>
        <v>0.44352549188520946</v>
      </c>
      <c r="L280" s="7">
        <f>EXP(-'Yield curve'!L273*$L$9/100)</f>
        <v>0.40674045486215493</v>
      </c>
      <c r="M280" s="7">
        <f>EXP(-'Yield curve'!M273*$M$9/100)</f>
        <v>0.3726483743754706</v>
      </c>
      <c r="N280" s="7">
        <f>EXP(-'Yield curve'!N273*$N$9/100)</f>
        <v>0.34108621627658098</v>
      </c>
      <c r="O280" s="7">
        <f>EXP(-'Yield curve'!O273*$O$9/100)</f>
        <v>0.31189770921781007</v>
      </c>
      <c r="P280" s="7">
        <f>EXP(-'Yield curve'!P273*$P$9/100)</f>
        <v>0.28493334592888409</v>
      </c>
      <c r="Q280" s="7">
        <f>EXP(-'Yield curve'!Q273*$Q$9/100)</f>
        <v>0.26038343092302896</v>
      </c>
      <c r="R280" s="7">
        <f>EXP(-'Yield curve'!R273*$R$9/100)</f>
        <v>0.23775845871455992</v>
      </c>
      <c r="S280" s="7">
        <f>EXP(-'Yield curve'!S273*$S$9/100)</f>
        <v>0.21692578251552433</v>
      </c>
      <c r="T280" s="7">
        <f>EXP(-'Yield curve'!T273*$T$9/100)</f>
        <v>0.19776021846812619</v>
      </c>
      <c r="U280" s="60">
        <f>EXP(-'Yield curve'!U273*$U$9/100)</f>
        <v>0.1801437744456871</v>
      </c>
      <c r="V280" s="60">
        <f t="shared" si="3"/>
        <v>55.603359992233408</v>
      </c>
      <c r="W280" s="60">
        <f t="shared" si="4"/>
        <v>11.759108466630364</v>
      </c>
      <c r="X280" s="60">
        <f>W280*(Bonds!AO270/100)*(1/(1+(Bonds!U270/100)))</f>
        <v>-6.4985401860350699E-3</v>
      </c>
      <c r="Y280" s="60">
        <f>-W280*Bonds!$AS$8</f>
        <v>-1.8412125122585872</v>
      </c>
      <c r="Z280" s="60">
        <f t="shared" si="5"/>
        <v>-5.8224251951378285</v>
      </c>
    </row>
    <row r="281" spans="1:26">
      <c r="A281" s="193">
        <v>42744</v>
      </c>
      <c r="B281" s="7">
        <f>EXP(-'Yield curve'!B274*$B$9/100)</f>
        <v>0.91860414022261205</v>
      </c>
      <c r="C281" s="7">
        <f>EXP(-'Yield curve'!C274*$C$9/100)</f>
        <v>0.84823292941009243</v>
      </c>
      <c r="D281" s="7">
        <f>EXP(-'Yield curve'!D274*$D$9/100)</f>
        <v>0.78286109480465094</v>
      </c>
      <c r="E281" s="7">
        <f>EXP(-'Yield curve'!E274*$E$9/100)</f>
        <v>0.72223840049509747</v>
      </c>
      <c r="F281" s="7">
        <f>EXP(-'Yield curve'!F274*$F$9/100)</f>
        <v>0.66664340581125292</v>
      </c>
      <c r="G281" s="7">
        <f>EXP(-'Yield curve'!G274*$G$9/100)</f>
        <v>0.61452848272036287</v>
      </c>
      <c r="H281" s="7">
        <f>EXP(-'Yield curve'!H274*$H$9/100)</f>
        <v>0.56643100366023769</v>
      </c>
      <c r="I281" s="7">
        <f>EXP(-'Yield curve'!I274*$I$9/100)</f>
        <v>0.52100272860333441</v>
      </c>
      <c r="J281" s="7">
        <f>EXP(-'Yield curve'!J274*$J$9/100)</f>
        <v>0.4789303975299985</v>
      </c>
      <c r="K281" s="7">
        <f>EXP(-'Yield curve'!K274*$K$9/100)</f>
        <v>0.43999144299393356</v>
      </c>
      <c r="L281" s="7">
        <f>EXP(-'Yield curve'!L274*$L$9/100)</f>
        <v>0.40335427859781137</v>
      </c>
      <c r="M281" s="7">
        <f>EXP(-'Yield curve'!M274*$M$9/100)</f>
        <v>0.36944256147529148</v>
      </c>
      <c r="N281" s="7">
        <f>EXP(-'Yield curve'!N274*$N$9/100)</f>
        <v>0.33808430213404556</v>
      </c>
      <c r="O281" s="7">
        <f>EXP(-'Yield curve'!O274*$O$9/100)</f>
        <v>0.30911558825785435</v>
      </c>
      <c r="P281" s="7">
        <f>EXP(-'Yield curve'!P274*$P$9/100)</f>
        <v>0.28238045107438636</v>
      </c>
      <c r="Q281" s="7">
        <f>EXP(-'Yield curve'!Q274*$Q$9/100)</f>
        <v>0.25789571015153723</v>
      </c>
      <c r="R281" s="7">
        <f>EXP(-'Yield curve'!R274*$R$9/100)</f>
        <v>0.23534564868584448</v>
      </c>
      <c r="S281" s="7">
        <f>EXP(-'Yield curve'!S274*$S$9/100)</f>
        <v>0.21459558975469473</v>
      </c>
      <c r="T281" s="7">
        <f>EXP(-'Yield curve'!T274*$T$9/100)</f>
        <v>0.19551855374369517</v>
      </c>
      <c r="U281" s="60">
        <f>EXP(-'Yield curve'!U274*$U$9/100)</f>
        <v>0.17799496777796328</v>
      </c>
      <c r="V281" s="60">
        <f t="shared" si="3"/>
        <v>55.172263489415116</v>
      </c>
      <c r="W281" s="60">
        <f t="shared" si="4"/>
        <v>11.731047736122232</v>
      </c>
      <c r="X281" s="60">
        <f>W281*(Bonds!AO271/100)*(1/(1+(Bonds!U271/100)))</f>
        <v>-1.8358447161380635E-2</v>
      </c>
      <c r="Y281" s="60">
        <f>-W281*Bonds!$AS$8</f>
        <v>-1.8368188315419491</v>
      </c>
      <c r="Z281" s="60">
        <f t="shared" si="5"/>
        <v>-5.808531156761692</v>
      </c>
    </row>
    <row r="282" spans="1:26">
      <c r="A282" s="193">
        <v>42741</v>
      </c>
      <c r="B282" s="7">
        <f>EXP(-'Yield curve'!B275*$B$9/100)</f>
        <v>0.91989108667123642</v>
      </c>
      <c r="C282" s="7">
        <f>EXP(-'Yield curve'!C275*$C$9/100)</f>
        <v>0.84806329978773809</v>
      </c>
      <c r="D282" s="7">
        <f>EXP(-'Yield curve'!D275*$D$9/100)</f>
        <v>0.78262627170143628</v>
      </c>
      <c r="E282" s="7">
        <f>EXP(-'Yield curve'!E275*$E$9/100)</f>
        <v>0.72151652309345959</v>
      </c>
      <c r="F282" s="7">
        <f>EXP(-'Yield curve'!F275*$F$9/100)</f>
        <v>0.66531145139802839</v>
      </c>
      <c r="G282" s="7">
        <f>EXP(-'Yield curve'!G275*$G$9/100)</f>
        <v>0.61213648905724771</v>
      </c>
      <c r="H282" s="7">
        <f>EXP(-'Yield curve'!H275*$H$9/100)</f>
        <v>0.56287370559184913</v>
      </c>
      <c r="I282" s="7">
        <f>EXP(-'Yield curve'!I275*$I$9/100)</f>
        <v>0.51657575394131605</v>
      </c>
      <c r="J282" s="7">
        <f>EXP(-'Yield curve'!J275*$J$9/100)</f>
        <v>0.47364366576014527</v>
      </c>
      <c r="K282" s="7">
        <f>EXP(-'Yield curve'!K275*$K$9/100)</f>
        <v>0.4338744814329909</v>
      </c>
      <c r="L282" s="7">
        <f>EXP(-'Yield curve'!L275*$L$9/100)</f>
        <v>0.39692814882588245</v>
      </c>
      <c r="M282" s="7">
        <f>EXP(-'Yield curve'!M275*$M$9/100)</f>
        <v>0.36276501352395324</v>
      </c>
      <c r="N282" s="7">
        <f>EXP(-'Yield curve'!N275*$N$9/100)</f>
        <v>0.33121088224198098</v>
      </c>
      <c r="O282" s="7">
        <f>EXP(-'Yield curve'!O275*$O$9/100)</f>
        <v>0.30209915127828346</v>
      </c>
      <c r="P282" s="7">
        <f>EXP(-'Yield curve'!P275*$P$9/100)</f>
        <v>0.27527078308975234</v>
      </c>
      <c r="Q282" s="7">
        <f>EXP(-'Yield curve'!Q275*$Q$9/100)</f>
        <v>0.25097548849935652</v>
      </c>
      <c r="R282" s="7">
        <f>EXP(-'Yield curve'!R275*$R$9/100)</f>
        <v>0.22864150098093136</v>
      </c>
      <c r="S282" s="7">
        <f>EXP(-'Yield curve'!S275*$S$9/100)</f>
        <v>0.20812841707579721</v>
      </c>
      <c r="T282" s="7">
        <f>EXP(-'Yield curve'!T275*$T$9/100)</f>
        <v>0.18930420643790155</v>
      </c>
      <c r="U282" s="60">
        <f>EXP(-'Yield curve'!U275*$U$9/100)</f>
        <v>0.17204486382305054</v>
      </c>
      <c r="V282" s="60">
        <f t="shared" si="3"/>
        <v>54.2200111191544</v>
      </c>
      <c r="W282" s="60">
        <f t="shared" si="4"/>
        <v>11.62789238819011</v>
      </c>
      <c r="X282" s="60">
        <f>W282*(Bonds!AO272/100)*(1/(1+(Bonds!U272/100)))</f>
        <v>-4.2749604368345082E-3</v>
      </c>
      <c r="Y282" s="60">
        <f>-W282*Bonds!$AS$8</f>
        <v>-1.8206670188549592</v>
      </c>
      <c r="Z282" s="60">
        <f t="shared" si="5"/>
        <v>-5.7574546403303994</v>
      </c>
    </row>
    <row r="283" spans="1:26">
      <c r="A283" s="193">
        <v>42740</v>
      </c>
      <c r="B283" s="7">
        <f>EXP(-'Yield curve'!B276*$B$9/100)</f>
        <v>0.91970712685049749</v>
      </c>
      <c r="C283" s="7">
        <f>EXP(-'Yield curve'!C276*$C$9/100)</f>
        <v>0.84925141989745812</v>
      </c>
      <c r="D283" s="7">
        <f>EXP(-'Yield curve'!D276*$D$9/100)</f>
        <v>0.7835659869438576</v>
      </c>
      <c r="E283" s="7">
        <f>EXP(-'Yield curve'!E276*$E$9/100)</f>
        <v>0.72194956290626833</v>
      </c>
      <c r="F283" s="7">
        <f>EXP(-'Yield curve'!F276*$F$9/100)</f>
        <v>0.66497887882240192</v>
      </c>
      <c r="G283" s="7">
        <f>EXP(-'Yield curve'!G276*$G$9/100)</f>
        <v>0.6114023658324087</v>
      </c>
      <c r="H283" s="7">
        <f>EXP(-'Yield curve'!H276*$H$9/100)</f>
        <v>0.56169291107828756</v>
      </c>
      <c r="I283" s="7">
        <f>EXP(-'Yield curve'!I276*$I$9/100)</f>
        <v>0.51547490032760479</v>
      </c>
      <c r="J283" s="7">
        <f>EXP(-'Yield curve'!J276*$J$9/100)</f>
        <v>0.47265005771564655</v>
      </c>
      <c r="K283" s="7">
        <f>EXP(-'Yield curve'!K276*$K$9/100)</f>
        <v>0.43300759964087771</v>
      </c>
      <c r="L283" s="7">
        <f>EXP(-'Yield curve'!L276*$L$9/100)</f>
        <v>0.39596874405371973</v>
      </c>
      <c r="M283" s="7">
        <f>EXP(-'Yield curve'!M276*$M$9/100)</f>
        <v>0.36172175330082695</v>
      </c>
      <c r="N283" s="7">
        <f>EXP(-'Yield curve'!N276*$N$9/100)</f>
        <v>0.33009327927301574</v>
      </c>
      <c r="O283" s="7">
        <f>EXP(-'Yield curve'!O276*$O$9/100)</f>
        <v>0.30091724066355291</v>
      </c>
      <c r="P283" s="7">
        <f>EXP(-'Yield curve'!P276*$P$9/100)</f>
        <v>0.27403484750655122</v>
      </c>
      <c r="Q283" s="7">
        <f>EXP(-'Yield curve'!Q276*$Q$9/100)</f>
        <v>0.24969377797711489</v>
      </c>
      <c r="R283" s="7">
        <f>EXP(-'Yield curve'!R276*$R$9/100)</f>
        <v>0.22732376503077628</v>
      </c>
      <c r="S283" s="7">
        <f>EXP(-'Yield curve'!S276*$S$9/100)</f>
        <v>0.20678410520761176</v>
      </c>
      <c r="T283" s="7">
        <f>EXP(-'Yield curve'!T276*$T$9/100)</f>
        <v>0.18794235227687592</v>
      </c>
      <c r="U283" s="60">
        <f>EXP(-'Yield curve'!U276*$U$9/100)</f>
        <v>0.17067399569626215</v>
      </c>
      <c r="V283" s="60">
        <f t="shared" si="3"/>
        <v>54.022738253632681</v>
      </c>
      <c r="W283" s="60">
        <f t="shared" si="4"/>
        <v>11.602787320210576</v>
      </c>
      <c r="X283" s="60">
        <f>W283*(Bonds!AO273/100)*(1/(1+(Bonds!U273/100)))</f>
        <v>-4.2641629254725633E-3</v>
      </c>
      <c r="Y283" s="60">
        <f>-W283*Bonds!$AS$8</f>
        <v>-1.816736128565428</v>
      </c>
      <c r="Z283" s="60">
        <f t="shared" si="5"/>
        <v>-5.7450240737832416</v>
      </c>
    </row>
    <row r="284" spans="1:26">
      <c r="A284" s="193">
        <v>42739</v>
      </c>
      <c r="B284" s="7">
        <f>EXP(-'Yield curve'!B277*$B$9/100)</f>
        <v>0.91952320381804376</v>
      </c>
      <c r="C284" s="7">
        <f>EXP(-'Yield curve'!C277*$C$9/100)</f>
        <v>0.84908158659737476</v>
      </c>
      <c r="D284" s="7">
        <f>EXP(-'Yield curve'!D277*$D$9/100)</f>
        <v>0.78333095240471806</v>
      </c>
      <c r="E284" s="7">
        <f>EXP(-'Yield curve'!E277*$E$9/100)</f>
        <v>0.72137223421820951</v>
      </c>
      <c r="F284" s="7">
        <f>EXP(-'Yield curve'!F277*$F$9/100)</f>
        <v>0.66398215823149653</v>
      </c>
      <c r="G284" s="7">
        <f>EXP(-'Yield curve'!G277*$G$9/100)</f>
        <v>0.60993675958539828</v>
      </c>
      <c r="H284" s="7">
        <f>EXP(-'Yield curve'!H277*$H$9/100)</f>
        <v>0.55973042224833958</v>
      </c>
      <c r="I284" s="7">
        <f>EXP(-'Yield curve'!I277*$I$9/100)</f>
        <v>0.51314336957545204</v>
      </c>
      <c r="J284" s="7">
        <f>EXP(-'Yield curve'!J277*$J$9/100)</f>
        <v>0.46996361601903969</v>
      </c>
      <c r="K284" s="7">
        <f>EXP(-'Yield curve'!K277*$K$9/100)</f>
        <v>0.42998713041923986</v>
      </c>
      <c r="L284" s="7">
        <f>EXP(-'Yield curve'!L277*$L$9/100)</f>
        <v>0.39301794758516428</v>
      </c>
      <c r="M284" s="7">
        <f>EXP(-'Yield curve'!M277*$M$9/100)</f>
        <v>0.35886823187544054</v>
      </c>
      <c r="N284" s="7">
        <f>EXP(-'Yield curve'!N277*$N$9/100)</f>
        <v>0.32735829649464337</v>
      </c>
      <c r="O284" s="7">
        <f>EXP(-'Yield curve'!O277*$O$9/100)</f>
        <v>0.29831658220062285</v>
      </c>
      <c r="P284" s="7">
        <f>EXP(-'Yield curve'!P277*$P$9/100)</f>
        <v>0.27157959906986201</v>
      </c>
      <c r="Q284" s="7">
        <f>EXP(-'Yield curve'!Q277*$Q$9/100)</f>
        <v>0.24746651476629236</v>
      </c>
      <c r="R284" s="7">
        <f>EXP(-'Yield curve'!R277*$R$9/100)</f>
        <v>0.22532307900883841</v>
      </c>
      <c r="S284" s="7">
        <f>EXP(-'Yield curve'!S277*$S$9/100)</f>
        <v>0.20500518653357336</v>
      </c>
      <c r="T284" s="7">
        <f>EXP(-'Yield curve'!T277*$T$9/100)</f>
        <v>0.18637770355620575</v>
      </c>
      <c r="U284" s="60">
        <f>EXP(-'Yield curve'!U277*$U$9/100)</f>
        <v>0.16931405076345515</v>
      </c>
      <c r="V284" s="60">
        <f t="shared" si="3"/>
        <v>53.742119576231161</v>
      </c>
      <c r="W284" s="60">
        <f t="shared" si="4"/>
        <v>11.580148859487563</v>
      </c>
      <c r="X284" s="60">
        <f>W284*(Bonds!AO274/100)*(1/(1+(Bonds!U274/100)))</f>
        <v>3.1907096416664222E-3</v>
      </c>
      <c r="Y284" s="60">
        <f>-W284*Bonds!$AS$8</f>
        <v>-1.8131914536217646</v>
      </c>
      <c r="Z284" s="60">
        <f t="shared" si="5"/>
        <v>-5.733814827396337</v>
      </c>
    </row>
    <row r="285" spans="1:26">
      <c r="A285" s="193">
        <v>42738</v>
      </c>
      <c r="B285" s="7">
        <f>EXP(-'Yield curve'!B278*$B$9/100)</f>
        <v>0.91943125609512466</v>
      </c>
      <c r="C285" s="7">
        <f>EXP(-'Yield curve'!C278*$C$9/100)</f>
        <v>0.84789370408791587</v>
      </c>
      <c r="D285" s="7">
        <f>EXP(-'Yield curve'!D278*$D$9/100)</f>
        <v>0.78168768344098138</v>
      </c>
      <c r="E285" s="7">
        <f>EXP(-'Yield curve'!E278*$E$9/100)</f>
        <v>0.71993093153289256</v>
      </c>
      <c r="F285" s="7">
        <f>EXP(-'Yield curve'!F278*$F$9/100)</f>
        <v>0.66298693160072741</v>
      </c>
      <c r="G285" s="7">
        <f>EXP(-'Yield curve'!G278*$G$9/100)</f>
        <v>0.60957090729630925</v>
      </c>
      <c r="H285" s="7">
        <f>EXP(-'Yield curve'!H278*$H$9/100)</f>
        <v>0.56012237070987048</v>
      </c>
      <c r="I285" s="7">
        <f>EXP(-'Yield curve'!I278*$I$9/100)</f>
        <v>0.51369101452838262</v>
      </c>
      <c r="J285" s="7">
        <f>EXP(-'Yield curve'!J278*$J$9/100)</f>
        <v>0.47066909041658989</v>
      </c>
      <c r="K285" s="7">
        <f>EXP(-'Yield curve'!K278*$K$9/100)</f>
        <v>0.430847965227942</v>
      </c>
      <c r="L285" s="7">
        <f>EXP(-'Yield curve'!L278*$L$9/100)</f>
        <v>0.39397020278237677</v>
      </c>
      <c r="M285" s="7">
        <f>EXP(-'Yield curve'!M278*$M$9/100)</f>
        <v>0.35990326211136864</v>
      </c>
      <c r="N285" s="7">
        <f>EXP(-'Yield curve'!N278*$N$9/100)</f>
        <v>0.32846663958143263</v>
      </c>
      <c r="O285" s="7">
        <f>EXP(-'Yield curve'!O278*$O$9/100)</f>
        <v>0.29948827822666479</v>
      </c>
      <c r="P285" s="7">
        <f>EXP(-'Yield curve'!P278*$P$9/100)</f>
        <v>0.27280446113837642</v>
      </c>
      <c r="Q285" s="7">
        <f>EXP(-'Yield curve'!Q278*$Q$9/100)</f>
        <v>0.24865720941820227</v>
      </c>
      <c r="R285" s="7">
        <f>EXP(-'Yield curve'!R278*$R$9/100)</f>
        <v>0.22647516202633922</v>
      </c>
      <c r="S285" s="7">
        <f>EXP(-'Yield curve'!S278*$S$9/100)</f>
        <v>0.20611520890390156</v>
      </c>
      <c r="T285" s="7">
        <f>EXP(-'Yield curve'!T278*$T$9/100)</f>
        <v>0.18744308993311831</v>
      </c>
      <c r="U285" s="60">
        <f>EXP(-'Yield curve'!U278*$U$9/100)</f>
        <v>0.17033298882540943</v>
      </c>
      <c r="V285" s="60">
        <f t="shared" si="3"/>
        <v>53.875252314076647</v>
      </c>
      <c r="W285" s="60">
        <f t="shared" si="4"/>
        <v>11.602208084323223</v>
      </c>
      <c r="X285" s="60">
        <f>W285*(Bonds!AO275/100)*(1/(1+(Bonds!U275/100)))</f>
        <v>1.065889580553347E-2</v>
      </c>
      <c r="Y285" s="60">
        <f>-W285*Bonds!$AS$8</f>
        <v>-1.8166454332234836</v>
      </c>
      <c r="Z285" s="60">
        <f t="shared" si="5"/>
        <v>-5.74473726992953</v>
      </c>
    </row>
    <row r="286" spans="1:26">
      <c r="A286" s="193">
        <v>42734</v>
      </c>
      <c r="B286" s="7">
        <f>EXP(-'Yield curve'!B279*$B$9/100)</f>
        <v>0.91897165537683168</v>
      </c>
      <c r="C286" s="7">
        <f>EXP(-'Yield curve'!C279*$C$9/100)</f>
        <v>0.84603038833778488</v>
      </c>
      <c r="D286" s="7">
        <f>EXP(-'Yield curve'!D279*$D$9/100)</f>
        <v>0.77957997338470042</v>
      </c>
      <c r="E286" s="7">
        <f>EXP(-'Yield curve'!E279*$E$9/100)</f>
        <v>0.71748732285444328</v>
      </c>
      <c r="F286" s="7">
        <f>EXP(-'Yield curve'!F279*$F$9/100)</f>
        <v>0.66034028070498285</v>
      </c>
      <c r="G286" s="7">
        <f>EXP(-'Yield curve'!G279*$G$9/100)</f>
        <v>0.60683400087145989</v>
      </c>
      <c r="H286" s="7">
        <f>EXP(-'Yield curve'!H279*$H$9/100)</f>
        <v>0.55738448439292054</v>
      </c>
      <c r="I286" s="7">
        <f>EXP(-'Yield curve'!I279*$I$9/100)</f>
        <v>0.5113675524224367</v>
      </c>
      <c r="J286" s="7">
        <f>EXP(-'Yield curve'!J279*$J$9/100)</f>
        <v>0.4688370557536613</v>
      </c>
      <c r="K286" s="7">
        <f>EXP(-'Yield curve'!K279*$K$9/100)</f>
        <v>0.42955735821073915</v>
      </c>
      <c r="L286" s="7">
        <f>EXP(-'Yield curve'!L279*$L$9/100)</f>
        <v>0.39336395560023679</v>
      </c>
      <c r="M286" s="7">
        <f>EXP(-'Yield curve'!M279*$M$9/100)</f>
        <v>0.35998964926031868</v>
      </c>
      <c r="N286" s="7">
        <f>EXP(-'Yield curve'!N279*$N$9/100)</f>
        <v>0.32923615149586483</v>
      </c>
      <c r="O286" s="7">
        <f>EXP(-'Yield curve'!O279*$O$9/100)</f>
        <v>0.30091724066355302</v>
      </c>
      <c r="P286" s="7">
        <f>EXP(-'Yield curve'!P279*$P$9/100)</f>
        <v>0.27485818643996696</v>
      </c>
      <c r="Q286" s="7">
        <f>EXP(-'Yield curve'!Q279*$Q$9/100)</f>
        <v>0.25105581350699213</v>
      </c>
      <c r="R286" s="7">
        <f>EXP(-'Yield curve'!R279*$R$9/100)</f>
        <v>0.2291863158257606</v>
      </c>
      <c r="S286" s="7">
        <f>EXP(-'Yield curve'!S279*$S$9/100)</f>
        <v>0.20910474088343631</v>
      </c>
      <c r="T286" s="7">
        <f>EXP(-'Yield curve'!T279*$T$9/100)</f>
        <v>0.19067592876718961</v>
      </c>
      <c r="U286" s="60">
        <f>EXP(-'Yield curve'!U279*$U$9/100)</f>
        <v>0.17377394345044514</v>
      </c>
      <c r="V286" s="60">
        <f t="shared" si="3"/>
        <v>54.211602337859418</v>
      </c>
      <c r="W286" s="60">
        <f t="shared" si="4"/>
        <v>11.672414134554526</v>
      </c>
      <c r="X286" s="60">
        <f>W286*(Bonds!AO276/100)*(1/(1+(Bonds!U276/100)))</f>
        <v>8.5866035012814989E-3</v>
      </c>
      <c r="Y286" s="60">
        <f>-W286*Bonds!$AS$8</f>
        <v>-1.8276381252705849</v>
      </c>
      <c r="Z286" s="60">
        <f t="shared" si="5"/>
        <v>-5.7794992144151891</v>
      </c>
    </row>
    <row r="287" spans="1:26">
      <c r="A287" s="192">
        <v>42733</v>
      </c>
      <c r="B287" s="7">
        <f>EXP(-'Yield curve'!B280*$B$9/100)</f>
        <v>0.91823677204505672</v>
      </c>
      <c r="C287" s="7">
        <f>EXP(-'Yield curve'!C280*$C$9/100)</f>
        <v>0.84569204385585739</v>
      </c>
      <c r="D287" s="7">
        <f>EXP(-'Yield curve'!D280*$D$9/100)</f>
        <v>0.78004786172119556</v>
      </c>
      <c r="E287" s="7">
        <f>EXP(-'Yield curve'!E280*$E$9/100)</f>
        <v>0.71877996306275593</v>
      </c>
      <c r="F287" s="7">
        <f>EXP(-'Yield curve'!F280*$F$9/100)</f>
        <v>0.66265552099448299</v>
      </c>
      <c r="G287" s="7">
        <f>EXP(-'Yield curve'!G280*$G$9/100)</f>
        <v>0.60957090729630925</v>
      </c>
      <c r="H287" s="7">
        <f>EXP(-'Yield curve'!H280*$H$9/100)</f>
        <v>0.56051459363137401</v>
      </c>
      <c r="I287" s="7">
        <f>EXP(-'Yield curve'!I280*$I$9/100)</f>
        <v>0.51465079994319618</v>
      </c>
      <c r="J287" s="7">
        <f>EXP(-'Yield curve'!J280*$J$9/100)</f>
        <v>0.47222486402956182</v>
      </c>
      <c r="K287" s="7">
        <f>EXP(-'Yield curve'!K280*$K$9/100)</f>
        <v>0.43300759964087771</v>
      </c>
      <c r="L287" s="7">
        <f>EXP(-'Yield curve'!L280*$L$9/100)</f>
        <v>0.39675353885740922</v>
      </c>
      <c r="M287" s="7">
        <f>EXP(-'Yield curve'!M280*$M$9/100)</f>
        <v>0.36328777143879387</v>
      </c>
      <c r="N287" s="7">
        <f>EXP(-'Yield curve'!N280*$N$9/100)</f>
        <v>0.33241868672392205</v>
      </c>
      <c r="O287" s="7">
        <f>EXP(-'Yield curve'!O280*$O$9/100)</f>
        <v>0.30396582550410417</v>
      </c>
      <c r="P287" s="7">
        <f>EXP(-'Yield curve'!P280*$P$9/100)</f>
        <v>0.27775940212506323</v>
      </c>
      <c r="Q287" s="7">
        <f>EXP(-'Yield curve'!Q280*$Q$9/100)</f>
        <v>0.25396469949198552</v>
      </c>
      <c r="R287" s="7">
        <f>EXP(-'Yield curve'!R280*$R$9/100)</f>
        <v>0.23208769106577598</v>
      </c>
      <c r="S287" s="7">
        <f>EXP(-'Yield curve'!S280*$S$9/100)</f>
        <v>0.21198494944801491</v>
      </c>
      <c r="T287" s="7">
        <f>EXP(-'Yield curve'!T280*$T$9/100)</f>
        <v>0.19352278916200391</v>
      </c>
      <c r="U287" s="60">
        <f>EXP(-'Yield curve'!U280*$U$9/100)</f>
        <v>0.17657668871613388</v>
      </c>
      <c r="V287" s="60">
        <f t="shared" si="3"/>
        <v>54.688480746628869</v>
      </c>
      <c r="W287" s="60">
        <f t="shared" si="4"/>
        <v>11.717645642661262</v>
      </c>
      <c r="X287" s="60">
        <f>W287*(Bonds!AO277/100)*(1/(1+(Bonds!U277/100)))</f>
        <v>-7.5479451089195872E-3</v>
      </c>
      <c r="Y287" s="60">
        <f>-W287*Bonds!$AS$8</f>
        <v>-1.8347203644480514</v>
      </c>
      <c r="Z287" s="60">
        <f t="shared" si="5"/>
        <v>-5.801895221150061</v>
      </c>
    </row>
    <row r="288" spans="1:26">
      <c r="A288" s="192">
        <v>42732</v>
      </c>
      <c r="B288" s="7">
        <f>EXP(-'Yield curve'!B281*$B$9/100)</f>
        <v>0.9181449529588831</v>
      </c>
      <c r="C288" s="7">
        <f>EXP(-'Yield curve'!C281*$C$9/100)</f>
        <v>0.84501576077007545</v>
      </c>
      <c r="D288" s="7">
        <f>EXP(-'Yield curve'!D281*$D$9/100)</f>
        <v>0.77841148001374405</v>
      </c>
      <c r="E288" s="7">
        <f>EXP(-'Yield curve'!E281*$E$9/100)</f>
        <v>0.71662685445131602</v>
      </c>
      <c r="F288" s="7">
        <f>EXP(-'Yield curve'!F281*$F$9/100)</f>
        <v>0.66001019309341014</v>
      </c>
      <c r="G288" s="7">
        <f>EXP(-'Yield curve'!G281*$G$9/100)</f>
        <v>0.6066519779759979</v>
      </c>
      <c r="H288" s="7">
        <f>EXP(-'Yield curve'!H281*$H$9/100)</f>
        <v>0.55738448439292054</v>
      </c>
      <c r="I288" s="7">
        <f>EXP(-'Yield curve'!I281*$I$9/100)</f>
        <v>0.5113675524224367</v>
      </c>
      <c r="J288" s="7">
        <f>EXP(-'Yield curve'!J281*$J$9/100)</f>
        <v>0.4688370557536613</v>
      </c>
      <c r="K288" s="7">
        <f>EXP(-'Yield curve'!K281*$K$9/100)</f>
        <v>0.42955735821073915</v>
      </c>
      <c r="L288" s="7">
        <f>EXP(-'Yield curve'!L281*$L$9/100)</f>
        <v>0.39327742504871444</v>
      </c>
      <c r="M288" s="7">
        <f>EXP(-'Yield curve'!M281*$M$9/100)</f>
        <v>0.35981689569284686</v>
      </c>
      <c r="N288" s="7">
        <f>EXP(-'Yield curve'!N281*$N$9/100)</f>
        <v>0.32897944742530044</v>
      </c>
      <c r="O288" s="7">
        <f>EXP(-'Yield curve'!O281*$O$9/100)</f>
        <v>0.30058040201886171</v>
      </c>
      <c r="P288" s="7">
        <f>EXP(-'Yield curve'!P281*$P$9/100)</f>
        <v>0.27444620822121696</v>
      </c>
      <c r="Q288" s="7">
        <f>EXP(-'Yield curve'!Q281*$Q$9/100)</f>
        <v>0.25081491557553343</v>
      </c>
      <c r="R288" s="7">
        <f>EXP(-'Yield curve'!R281*$R$9/100)</f>
        <v>0.22910840572384769</v>
      </c>
      <c r="S288" s="7">
        <f>EXP(-'Yield curve'!S281*$S$9/100)</f>
        <v>0.20918003214176764</v>
      </c>
      <c r="T288" s="7">
        <f>EXP(-'Yield curve'!T281*$T$9/100)</f>
        <v>0.19089342327429859</v>
      </c>
      <c r="U288" s="60">
        <f>EXP(-'Yield curve'!U281*$U$9/100)</f>
        <v>0.17412183911704737</v>
      </c>
      <c r="V288" s="60">
        <f t="shared" si="3"/>
        <v>54.22509056883522</v>
      </c>
      <c r="W288" s="60">
        <f t="shared" si="4"/>
        <v>11.680679766410467</v>
      </c>
      <c r="X288" s="60">
        <f>W288*(Bonds!AO278/100)*(1/(1+(Bonds!U278/100)))</f>
        <v>-8.5934741706164986E-3</v>
      </c>
      <c r="Y288" s="60">
        <f>-W288*Bonds!$AS$8</f>
        <v>-1.8289323377389934</v>
      </c>
      <c r="Z288" s="60">
        <f t="shared" si="5"/>
        <v>-5.7835918735915488</v>
      </c>
    </row>
    <row r="289" spans="1:26">
      <c r="A289" s="192">
        <v>42731</v>
      </c>
      <c r="B289" s="7">
        <f>EXP(-'Yield curve'!B282*$B$9/100)</f>
        <v>0.91768599523139704</v>
      </c>
      <c r="C289" s="7">
        <f>EXP(-'Yield curve'!C282*$C$9/100)</f>
        <v>0.84535383468465874</v>
      </c>
      <c r="D289" s="7">
        <f>EXP(-'Yield curve'!D282*$D$9/100)</f>
        <v>0.77841148001374405</v>
      </c>
      <c r="E289" s="7">
        <f>EXP(-'Yield curve'!E282*$E$9/100)</f>
        <v>0.71591058579088396</v>
      </c>
      <c r="F289" s="7">
        <f>EXP(-'Yield curve'!F282*$F$9/100)</f>
        <v>0.65836222842482717</v>
      </c>
      <c r="G289" s="7">
        <f>EXP(-'Yield curve'!G282*$G$9/100)</f>
        <v>0.60429064285836243</v>
      </c>
      <c r="H289" s="7">
        <f>EXP(-'Yield curve'!H282*$H$9/100)</f>
        <v>0.55427185477757768</v>
      </c>
      <c r="I289" s="7">
        <f>EXP(-'Yield curve'!I282*$I$9/100)</f>
        <v>0.50769892893797897</v>
      </c>
      <c r="J289" s="7">
        <f>EXP(-'Yield curve'!J282*$J$9/100)</f>
        <v>0.46463645331687203</v>
      </c>
      <c r="K289" s="7">
        <f>EXP(-'Yield curve'!K282*$K$9/100)</f>
        <v>0.42485812046192456</v>
      </c>
      <c r="L289" s="7">
        <f>EXP(-'Yield curve'!L282*$L$9/100)</f>
        <v>0.38863293215162581</v>
      </c>
      <c r="M289" s="7">
        <f>EXP(-'Yield curve'!M282*$M$9/100)</f>
        <v>0.35526901064839472</v>
      </c>
      <c r="N289" s="7">
        <f>EXP(-'Yield curve'!N282*$N$9/100)</f>
        <v>0.32456157739267838</v>
      </c>
      <c r="O289" s="7">
        <f>EXP(-'Yield curve'!O282*$O$9/100)</f>
        <v>0.29631861545524185</v>
      </c>
      <c r="P289" s="7">
        <f>EXP(-'Yield curve'!P282*$P$9/100)</f>
        <v>0.27036023649750901</v>
      </c>
      <c r="Q289" s="7">
        <f>EXP(-'Yield curve'!Q282*$Q$9/100)</f>
        <v>0.24699183489643775</v>
      </c>
      <c r="R289" s="7">
        <f>EXP(-'Yield curve'!R282*$R$9/100)</f>
        <v>0.22555302580235573</v>
      </c>
      <c r="S289" s="7">
        <f>EXP(-'Yield curve'!S282*$S$9/100)</f>
        <v>0.20589272464141248</v>
      </c>
      <c r="T289" s="7">
        <f>EXP(-'Yield curve'!T282*$T$9/100)</f>
        <v>0.18787094775072988</v>
      </c>
      <c r="U289" s="60">
        <f>EXP(-'Yield curve'!U282*$U$9/100)</f>
        <v>0.17135805889335737</v>
      </c>
      <c r="V289" s="60">
        <f t="shared" si="3"/>
        <v>53.712962243847613</v>
      </c>
      <c r="W289" s="60">
        <f t="shared" si="4"/>
        <v>11.634142385295075</v>
      </c>
      <c r="X289" s="60">
        <f>W289*(Bonds!AO279/100)*(1/(1+(Bonds!U279/100)))</f>
        <v>5.3455901421132317E-3</v>
      </c>
      <c r="Y289" s="60">
        <f>-W289*Bonds!$AS$8</f>
        <v>-1.8216456281520752</v>
      </c>
      <c r="Z289" s="60">
        <f t="shared" si="5"/>
        <v>-5.7605492746487021</v>
      </c>
    </row>
    <row r="290" spans="1:26">
      <c r="A290" s="192">
        <v>42730</v>
      </c>
      <c r="B290" s="7">
        <f>EXP(-'Yield curve'!B283*$B$9/100)</f>
        <v>0.91805314305415886</v>
      </c>
      <c r="C290" s="7">
        <f>EXP(-'Yield curve'!C283*$C$9/100)</f>
        <v>0.84619961133718824</v>
      </c>
      <c r="D290" s="7">
        <f>EXP(-'Yield curve'!D283*$D$9/100)</f>
        <v>0.7793461344702759</v>
      </c>
      <c r="E290" s="7">
        <f>EXP(-'Yield curve'!E283*$E$9/100)</f>
        <v>0.71634026103204063</v>
      </c>
      <c r="F290" s="7">
        <f>EXP(-'Yield curve'!F283*$F$9/100)</f>
        <v>0.65803312959217919</v>
      </c>
      <c r="G290" s="7">
        <f>EXP(-'Yield curve'!G283*$G$9/100)</f>
        <v>0.60356592900221173</v>
      </c>
      <c r="H290" s="7">
        <f>EXP(-'Yield curve'!H283*$H$9/100)</f>
        <v>0.55310910519691481</v>
      </c>
      <c r="I290" s="7">
        <f>EXP(-'Yield curve'!I283*$I$9/100)</f>
        <v>0.50675210824487027</v>
      </c>
      <c r="J290" s="7">
        <f>EXP(-'Yield curve'!J283*$J$9/100)</f>
        <v>0.46394002109164673</v>
      </c>
      <c r="K290" s="7">
        <f>EXP(-'Yield curve'!K283*$K$9/100)</f>
        <v>0.42443347469973092</v>
      </c>
      <c r="L290" s="7">
        <f>EXP(-'Yield curve'!L283*$L$9/100)</f>
        <v>0.38846197127562998</v>
      </c>
      <c r="M290" s="7">
        <f>EXP(-'Yield curve'!M283*$M$9/100)</f>
        <v>0.35535428544351644</v>
      </c>
      <c r="N290" s="7">
        <f>EXP(-'Yield curve'!N283*$N$9/100)</f>
        <v>0.32489929701693165</v>
      </c>
      <c r="O290" s="7">
        <f>EXP(-'Yield curve'!O283*$O$9/100)</f>
        <v>0.29689996948236996</v>
      </c>
      <c r="P290" s="7">
        <f>EXP(-'Yield curve'!P283*$P$9/100)</f>
        <v>0.27117253504559991</v>
      </c>
      <c r="Q290" s="7">
        <f>EXP(-'Yield curve'!Q283*$Q$9/100)</f>
        <v>0.2480214610671844</v>
      </c>
      <c r="R290" s="7">
        <f>EXP(-'Yield curve'!R283*$R$9/100)</f>
        <v>0.22678337778590524</v>
      </c>
      <c r="S290" s="7">
        <f>EXP(-'Yield curve'!S283*$S$9/100)</f>
        <v>0.20730585828550144</v>
      </c>
      <c r="T290" s="7">
        <f>EXP(-'Yield curve'!T283*$T$9/100)</f>
        <v>0.18944813231970178</v>
      </c>
      <c r="U290" s="60">
        <f>EXP(-'Yield curve'!U283*$U$9/100)</f>
        <v>0.17308023601645436</v>
      </c>
      <c r="V290" s="60">
        <f t="shared" si="3"/>
        <v>53.912823767485492</v>
      </c>
      <c r="W290" s="60">
        <f t="shared" si="4"/>
        <v>11.664208449747836</v>
      </c>
      <c r="X290" s="60">
        <f>W290*(Bonds!AO280/100)*(1/(1+(Bonds!U280/100)))</f>
        <v>4.2894946951356396E-3</v>
      </c>
      <c r="Y290" s="60">
        <f>-W290*Bonds!$AS$8</f>
        <v>-1.8263532991648812</v>
      </c>
      <c r="Z290" s="60">
        <f t="shared" si="5"/>
        <v>-5.7754362375239205</v>
      </c>
    </row>
    <row r="291" spans="1:26">
      <c r="A291" s="192">
        <v>42727</v>
      </c>
      <c r="B291" s="7">
        <f>EXP(-'Yield curve'!B284*$B$9/100)</f>
        <v>0.9178695507853869</v>
      </c>
      <c r="C291" s="7">
        <f>EXP(-'Yield curve'!C284*$C$9/100)</f>
        <v>0.84552292235979953</v>
      </c>
      <c r="D291" s="7">
        <f>EXP(-'Yield curve'!D284*$D$9/100)</f>
        <v>0.77841148001374405</v>
      </c>
      <c r="E291" s="7">
        <f>EXP(-'Yield curve'!E284*$E$9/100)</f>
        <v>0.71562427882177893</v>
      </c>
      <c r="F291" s="7">
        <f>EXP(-'Yield curve'!F284*$F$9/100)</f>
        <v>0.65770419526781687</v>
      </c>
      <c r="G291" s="7">
        <f>EXP(-'Yield curve'!G284*$G$9/100)</f>
        <v>0.60356592900221173</v>
      </c>
      <c r="H291" s="7">
        <f>EXP(-'Yield curve'!H284*$H$9/100)</f>
        <v>0.5534964171139084</v>
      </c>
      <c r="I291" s="7">
        <f>EXP(-'Yield curve'!I284*$I$9/100)</f>
        <v>0.50729293221517091</v>
      </c>
      <c r="J291" s="7">
        <f>EXP(-'Yield curve'!J284*$J$9/100)</f>
        <v>0.46463645331687203</v>
      </c>
      <c r="K291" s="7">
        <f>EXP(-'Yield curve'!K284*$K$9/100)</f>
        <v>0.42528319108227414</v>
      </c>
      <c r="L291" s="7">
        <f>EXP(-'Yield curve'!L284*$L$9/100)</f>
        <v>0.38940318765859544</v>
      </c>
      <c r="M291" s="7">
        <f>EXP(-'Yield curve'!M284*$M$9/100)</f>
        <v>0.3563791809266818</v>
      </c>
      <c r="N291" s="7">
        <f>EXP(-'Yield curve'!N284*$N$9/100)</f>
        <v>0.32599931462335047</v>
      </c>
      <c r="O291" s="7">
        <f>EXP(-'Yield curve'!O284*$O$9/100)</f>
        <v>0.29806610148820167</v>
      </c>
      <c r="P291" s="7">
        <f>EXP(-'Yield curve'!P284*$P$9/100)</f>
        <v>0.27239556119829261</v>
      </c>
      <c r="Q291" s="7">
        <f>EXP(-'Yield curve'!Q284*$Q$9/100)</f>
        <v>0.24929458736999785</v>
      </c>
      <c r="R291" s="7">
        <f>EXP(-'Yield curve'!R284*$R$9/100)</f>
        <v>0.22809798125363162</v>
      </c>
      <c r="S291" s="7">
        <f>EXP(-'Yield curve'!S284*$S$9/100)</f>
        <v>0.20865356209164149</v>
      </c>
      <c r="T291" s="7">
        <f>EXP(-'Yield curve'!T284*$T$9/100)</f>
        <v>0.19082089755421389</v>
      </c>
      <c r="U291" s="60">
        <f>EXP(-'Yield curve'!U284*$U$9/100)</f>
        <v>0.17447043127123826</v>
      </c>
      <c r="V291" s="60">
        <f t="shared" si="3"/>
        <v>54.098995748783054</v>
      </c>
      <c r="W291" s="60">
        <f t="shared" si="4"/>
        <v>11.690652616128716</v>
      </c>
      <c r="X291" s="60">
        <f>W291*(Bonds!AO281/100)*(1/(1+(Bonds!U281/100)))</f>
        <v>1.0752002773961617E-3</v>
      </c>
      <c r="Y291" s="60">
        <f>-W291*Bonds!$AS$8</f>
        <v>-1.8304938622147837</v>
      </c>
      <c r="Z291" s="60">
        <f t="shared" si="5"/>
        <v>-5.7885298475571467</v>
      </c>
    </row>
    <row r="292" spans="1:26">
      <c r="A292" s="192">
        <v>42726</v>
      </c>
      <c r="B292" s="7">
        <f>EXP(-'Yield curve'!B285*$B$9/100)</f>
        <v>0.91805314305415886</v>
      </c>
      <c r="C292" s="7">
        <f>EXP(-'Yield curve'!C285*$C$9/100)</f>
        <v>0.84586119917959712</v>
      </c>
      <c r="D292" s="7">
        <f>EXP(-'Yield curve'!D285*$D$9/100)</f>
        <v>0.77817799159475398</v>
      </c>
      <c r="E292" s="7">
        <f>EXP(-'Yield curve'!E285*$E$9/100)</f>
        <v>0.71505200833743632</v>
      </c>
      <c r="F292" s="7">
        <f>EXP(-'Yield curve'!F285*$F$9/100)</f>
        <v>0.65671837852231496</v>
      </c>
      <c r="G292" s="7">
        <f>EXP(-'Yield curve'!G285*$G$9/100)</f>
        <v>0.60266125878099996</v>
      </c>
      <c r="H292" s="7">
        <f>EXP(-'Yield curve'!H285*$H$9/100)</f>
        <v>0.55272206430339388</v>
      </c>
      <c r="I292" s="7">
        <f>EXP(-'Yield curve'!I285*$I$9/100)</f>
        <v>0.50675210824487027</v>
      </c>
      <c r="J292" s="7">
        <f>EXP(-'Yield curve'!J285*$J$9/100)</f>
        <v>0.46435775506271909</v>
      </c>
      <c r="K292" s="7">
        <f>EXP(-'Yield curve'!K285*$K$9/100)</f>
        <v>0.42528319108227414</v>
      </c>
      <c r="L292" s="7">
        <f>EXP(-'Yield curve'!L285*$L$9/100)</f>
        <v>0.38957456276092284</v>
      </c>
      <c r="M292" s="7">
        <f>EXP(-'Yield curve'!M285*$M$9/100)</f>
        <v>0.35672146921246095</v>
      </c>
      <c r="N292" s="7">
        <f>EXP(-'Yield curve'!N285*$N$9/100)</f>
        <v>0.32650827043648084</v>
      </c>
      <c r="O292" s="7">
        <f>EXP(-'Yield curve'!O285*$O$9/100)</f>
        <v>0.29873451790243205</v>
      </c>
      <c r="P292" s="7">
        <f>EXP(-'Yield curve'!P285*$P$9/100)</f>
        <v>0.27321397488861282</v>
      </c>
      <c r="Q292" s="7">
        <f>EXP(-'Yield curve'!Q285*$Q$9/100)</f>
        <v>0.25001359064937079</v>
      </c>
      <c r="R292" s="7">
        <f>EXP(-'Yield curve'!R285*$R$9/100)</f>
        <v>0.22871925230824153</v>
      </c>
      <c r="S292" s="7">
        <f>EXP(-'Yield curve'!S285*$S$9/100)</f>
        <v>0.20918003214176764</v>
      </c>
      <c r="T292" s="7">
        <f>EXP(-'Yield curve'!T285*$T$9/100)</f>
        <v>0.1912564655594754</v>
      </c>
      <c r="U292" s="60">
        <f>EXP(-'Yield curve'!U285*$U$9/100)</f>
        <v>0.17481972130738693</v>
      </c>
      <c r="V292" s="60">
        <f t="shared" si="3"/>
        <v>54.139495952057374</v>
      </c>
      <c r="W292" s="60">
        <f t="shared" si="4"/>
        <v>11.698970497379213</v>
      </c>
      <c r="X292" s="60">
        <f>W292*(Bonds!AO282/100)*(1/(1+(Bonds!U282/100)))</f>
        <v>-2.1521284947349085E-3</v>
      </c>
      <c r="Y292" s="60">
        <f>-W292*Bonds!$AS$8</f>
        <v>-1.8317962557659067</v>
      </c>
      <c r="Z292" s="60">
        <f t="shared" si="5"/>
        <v>-5.79264837758861</v>
      </c>
    </row>
    <row r="293" spans="1:26">
      <c r="A293" s="192">
        <v>42725</v>
      </c>
      <c r="B293" s="7">
        <f>EXP(-'Yield curve'!B286*$B$9/100)</f>
        <v>0.9177777684195032</v>
      </c>
      <c r="C293" s="7">
        <f>EXP(-'Yield curve'!C286*$C$9/100)</f>
        <v>0.84518478082367143</v>
      </c>
      <c r="D293" s="7">
        <f>EXP(-'Yield curve'!D286*$D$9/100)</f>
        <v>0.77794457321178356</v>
      </c>
      <c r="E293" s="7">
        <f>EXP(-'Yield curve'!E286*$E$9/100)</f>
        <v>0.71476604473063554</v>
      </c>
      <c r="F293" s="7">
        <f>EXP(-'Yield curve'!F286*$F$9/100)</f>
        <v>0.6563901014091712</v>
      </c>
      <c r="G293" s="7">
        <f>EXP(-'Yield curve'!G286*$G$9/100)</f>
        <v>0.60193849901305463</v>
      </c>
      <c r="H293" s="7">
        <f>EXP(-'Yield curve'!H286*$H$9/100)</f>
        <v>0.55156256586782981</v>
      </c>
      <c r="I293" s="7">
        <f>EXP(-'Yield curve'!I286*$I$9/100)</f>
        <v>0.50540256947430473</v>
      </c>
      <c r="J293" s="7">
        <f>EXP(-'Yield curve'!J286*$J$9/100)</f>
        <v>0.46282790012001068</v>
      </c>
      <c r="K293" s="7">
        <f>EXP(-'Yield curve'!K286*$K$9/100)</f>
        <v>0.42358545605165232</v>
      </c>
      <c r="L293" s="7">
        <f>EXP(-'Yield curve'!L286*$L$9/100)</f>
        <v>0.3878642002417011</v>
      </c>
      <c r="M293" s="7">
        <f>EXP(-'Yield curve'!M286*$M$9/100)</f>
        <v>0.3550133090243589</v>
      </c>
      <c r="N293" s="7">
        <f>EXP(-'Yield curve'!N286*$N$9/100)</f>
        <v>0.32481483418035173</v>
      </c>
      <c r="O293" s="7">
        <f>EXP(-'Yield curve'!O286*$O$9/100)</f>
        <v>0.29706628002788654</v>
      </c>
      <c r="P293" s="7">
        <f>EXP(-'Yield curve'!P286*$P$9/100)</f>
        <v>0.27157959906986201</v>
      </c>
      <c r="Q293" s="7">
        <f>EXP(-'Yield curve'!Q286*$Q$9/100)</f>
        <v>0.24857765184107972</v>
      </c>
      <c r="R293" s="7">
        <f>EXP(-'Yield curve'!R286*$R$9/100)</f>
        <v>0.22747839776016673</v>
      </c>
      <c r="S293" s="7">
        <f>EXP(-'Yield curve'!S286*$S$9/100)</f>
        <v>0.20812841707579721</v>
      </c>
      <c r="T293" s="7">
        <f>EXP(-'Yield curve'!T286*$T$9/100)</f>
        <v>0.19038632151273588</v>
      </c>
      <c r="U293" s="60">
        <f>EXP(-'Yield curve'!U286*$U$9/100)</f>
        <v>0.17412183911704737</v>
      </c>
      <c r="V293" s="60">
        <f t="shared" si="3"/>
        <v>53.981828347595147</v>
      </c>
      <c r="W293" s="60">
        <f t="shared" si="4"/>
        <v>11.687885315972384</v>
      </c>
      <c r="X293" s="60">
        <f>W293*(Bonds!AO283/100)*(1/(1+(Bonds!U283/100)))</f>
        <v>-3.2245407345885975E-3</v>
      </c>
      <c r="Y293" s="60">
        <f>-W293*Bonds!$AS$8</f>
        <v>-1.8300605651083344</v>
      </c>
      <c r="Z293" s="60">
        <f t="shared" si="5"/>
        <v>-5.7871596417972055</v>
      </c>
    </row>
    <row r="294" spans="1:26">
      <c r="A294" s="192">
        <v>42724</v>
      </c>
      <c r="B294" s="7">
        <f>EXP(-'Yield curve'!B287*$B$9/100)</f>
        <v>0.91796134232996618</v>
      </c>
      <c r="C294" s="7">
        <f>EXP(-'Yield curve'!C287*$C$9/100)</f>
        <v>0.84552292235979953</v>
      </c>
      <c r="D294" s="7">
        <f>EXP(-'Yield curve'!D287*$D$9/100)</f>
        <v>0.77794457321178356</v>
      </c>
      <c r="E294" s="7">
        <f>EXP(-'Yield curve'!E287*$E$9/100)</f>
        <v>0.71462310581605737</v>
      </c>
      <c r="F294" s="7">
        <f>EXP(-'Yield curve'!F287*$F$9/100)</f>
        <v>0.65606198839355623</v>
      </c>
      <c r="G294" s="7">
        <f>EXP(-'Yield curve'!G287*$G$9/100)</f>
        <v>0.60175794454787468</v>
      </c>
      <c r="H294" s="7">
        <f>EXP(-'Yield curve'!H287*$H$9/100)</f>
        <v>0.55156256586782981</v>
      </c>
      <c r="I294" s="7">
        <f>EXP(-'Yield curve'!I287*$I$9/100)</f>
        <v>0.50526781342405014</v>
      </c>
      <c r="J294" s="7">
        <f>EXP(-'Yield curve'!J287*$J$9/100)</f>
        <v>0.46255028667230147</v>
      </c>
      <c r="K294" s="7">
        <f>EXP(-'Yield curve'!K287*$K$9/100)</f>
        <v>0.42316208231774882</v>
      </c>
      <c r="L294" s="7">
        <f>EXP(-'Yield curve'!L287*$L$9/100)</f>
        <v>0.38735255725604312</v>
      </c>
      <c r="M294" s="7">
        <f>EXP(-'Yield curve'!M287*$M$9/100)</f>
        <v>0.35441738737954037</v>
      </c>
      <c r="N294" s="7">
        <f>EXP(-'Yield curve'!N287*$N$9/100)</f>
        <v>0.3241399214777958</v>
      </c>
      <c r="O294" s="7">
        <f>EXP(-'Yield curve'!O287*$O$9/100)</f>
        <v>0.29631861545524185</v>
      </c>
      <c r="P294" s="7">
        <f>EXP(-'Yield curve'!P287*$P$9/100)</f>
        <v>0.270766081159656</v>
      </c>
      <c r="Q294" s="7">
        <f>EXP(-'Yield curve'!Q287*$Q$9/100)</f>
        <v>0.24770419668953711</v>
      </c>
      <c r="R294" s="7">
        <f>EXP(-'Yield curve'!R287*$R$9/100)</f>
        <v>0.22655217667317623</v>
      </c>
      <c r="S294" s="7">
        <f>EXP(-'Yield curve'!S287*$S$9/100)</f>
        <v>0.20715665178832057</v>
      </c>
      <c r="T294" s="7">
        <f>EXP(-'Yield curve'!T287*$T$9/100)</f>
        <v>0.1893761557058431</v>
      </c>
      <c r="U294" s="60">
        <f>EXP(-'Yield curve'!U287*$U$9/100)</f>
        <v>0.17308023601645436</v>
      </c>
      <c r="V294" s="60">
        <f t="shared" si="3"/>
        <v>53.84113801981573</v>
      </c>
      <c r="W294" s="60">
        <f t="shared" si="4"/>
        <v>11.669206985489446</v>
      </c>
      <c r="X294" s="60">
        <f>W294*(Bonds!AO284/100)*(1/(1+(Bonds!U284/100)))</f>
        <v>5.3641661236964238E-3</v>
      </c>
      <c r="Y294" s="60">
        <f>-W294*Bonds!$AS$8</f>
        <v>-1.827135957695206</v>
      </c>
      <c r="Z294" s="60">
        <f t="shared" si="5"/>
        <v>-5.7779112211099068</v>
      </c>
    </row>
    <row r="295" spans="1:26">
      <c r="A295" s="192">
        <v>42723</v>
      </c>
      <c r="B295" s="7">
        <f>EXP(-'Yield curve'!B288*$B$9/100)</f>
        <v>0.91805314305415886</v>
      </c>
      <c r="C295" s="7">
        <f>EXP(-'Yield curve'!C288*$C$9/100)</f>
        <v>0.84552292235979953</v>
      </c>
      <c r="D295" s="7">
        <f>EXP(-'Yield curve'!D288*$D$9/100)</f>
        <v>0.77771122484382538</v>
      </c>
      <c r="E295" s="7">
        <f>EXP(-'Yield curve'!E288*$E$9/100)</f>
        <v>0.71462310581605726</v>
      </c>
      <c r="F295" s="7">
        <f>EXP(-'Yield curve'!F288*$F$9/100)</f>
        <v>0.6563901014091712</v>
      </c>
      <c r="G295" s="7">
        <f>EXP(-'Yield curve'!G288*$G$9/100)</f>
        <v>0.60229977048306538</v>
      </c>
      <c r="H295" s="7">
        <f>EXP(-'Yield curve'!H288*$H$9/100)</f>
        <v>0.55233529424369554</v>
      </c>
      <c r="I295" s="7">
        <f>EXP(-'Yield curve'!I288*$I$9/100)</f>
        <v>0.50621186084591208</v>
      </c>
      <c r="J295" s="7">
        <f>EXP(-'Yield curve'!J288*$J$9/100)</f>
        <v>0.46366174057149612</v>
      </c>
      <c r="K295" s="7">
        <f>EXP(-'Yield curve'!K288*$K$9/100)</f>
        <v>0.42443347469973092</v>
      </c>
      <c r="L295" s="7">
        <f>EXP(-'Yield curve'!L288*$L$9/100)</f>
        <v>0.38871844080230583</v>
      </c>
      <c r="M295" s="7">
        <f>EXP(-'Yield curve'!M288*$M$9/100)</f>
        <v>0.355866364222789</v>
      </c>
      <c r="N295" s="7">
        <f>EXP(-'Yield curve'!N288*$N$9/100)</f>
        <v>0.32566045157546986</v>
      </c>
      <c r="O295" s="7">
        <f>EXP(-'Yield curve'!O288*$O$9/100)</f>
        <v>0.29789923119941009</v>
      </c>
      <c r="P295" s="7">
        <f>EXP(-'Yield curve'!P288*$P$9/100)</f>
        <v>0.27239556119829261</v>
      </c>
      <c r="Q295" s="7">
        <f>EXP(-'Yield curve'!Q288*$Q$9/100)</f>
        <v>0.24937437440320073</v>
      </c>
      <c r="R295" s="7">
        <f>EXP(-'Yield curve'!R288*$R$9/100)</f>
        <v>0.22825314062909299</v>
      </c>
      <c r="S295" s="7">
        <f>EXP(-'Yield curve'!S288*$S$9/100)</f>
        <v>0.20887902966927688</v>
      </c>
      <c r="T295" s="7">
        <f>EXP(-'Yield curve'!T288*$T$9/100)</f>
        <v>0.19111116586652732</v>
      </c>
      <c r="U295" s="60">
        <f>EXP(-'Yield curve'!U288*$U$9/100)</f>
        <v>0.17481972130738693</v>
      </c>
      <c r="V295" s="60">
        <f t="shared" si="3"/>
        <v>54.098852607541346</v>
      </c>
      <c r="W295" s="60">
        <f t="shared" si="4"/>
        <v>11.699597299282761</v>
      </c>
      <c r="X295" s="60">
        <f>W295*(Bonds!AO285/100)*(1/(1+(Bonds!U285/100)))</f>
        <v>-4.3044876009133591E-3</v>
      </c>
      <c r="Y295" s="60">
        <f>-W295*Bonds!$AS$8</f>
        <v>-1.8318943988786092</v>
      </c>
      <c r="Z295" s="60">
        <f t="shared" si="5"/>
        <v>-5.7929587333614085</v>
      </c>
    </row>
    <row r="296" spans="1:26">
      <c r="A296" s="192">
        <v>42720</v>
      </c>
      <c r="B296" s="7">
        <f>EXP(-'Yield curve'!B289*$B$9/100)</f>
        <v>0.91823677204505672</v>
      </c>
      <c r="C296" s="7">
        <f>EXP(-'Yield curve'!C289*$C$9/100)</f>
        <v>0.84535383468465874</v>
      </c>
      <c r="D296" s="7">
        <f>EXP(-'Yield curve'!D289*$D$9/100)</f>
        <v>0.77794457321178356</v>
      </c>
      <c r="E296" s="7">
        <f>EXP(-'Yield curve'!E289*$E$9/100)</f>
        <v>0.71490901223585557</v>
      </c>
      <c r="F296" s="7">
        <f>EXP(-'Yield curve'!F289*$F$9/100)</f>
        <v>0.65671837852231496</v>
      </c>
      <c r="G296" s="7">
        <f>EXP(-'Yield curve'!G289*$G$9/100)</f>
        <v>0.6024804875204105</v>
      </c>
      <c r="H296" s="7">
        <f>EXP(-'Yield curve'!H289*$H$9/100)</f>
        <v>0.55233529424369554</v>
      </c>
      <c r="I296" s="7">
        <f>EXP(-'Yield curve'!I289*$I$9/100)</f>
        <v>0.50607688901339731</v>
      </c>
      <c r="J296" s="7">
        <f>EXP(-'Yield curve'!J289*$J$9/100)</f>
        <v>0.46338362696957724</v>
      </c>
      <c r="K296" s="7">
        <f>EXP(-'Yield curve'!K289*$K$9/100)</f>
        <v>0.42400925337104728</v>
      </c>
      <c r="L296" s="7">
        <f>EXP(-'Yield curve'!L289*$L$9/100)</f>
        <v>0.38812027510927138</v>
      </c>
      <c r="M296" s="7">
        <f>EXP(-'Yield curve'!M289*$M$9/100)</f>
        <v>0.35509852244372597</v>
      </c>
      <c r="N296" s="7">
        <f>EXP(-'Yield curve'!N289*$N$9/100)</f>
        <v>0.32473039330125492</v>
      </c>
      <c r="O296" s="7">
        <f>EXP(-'Yield curve'!O289*$O$9/100)</f>
        <v>0.29681684912830752</v>
      </c>
      <c r="P296" s="7">
        <f>EXP(-'Yield curve'!P289*$P$9/100)</f>
        <v>0.27117253504559991</v>
      </c>
      <c r="Q296" s="7">
        <f>EXP(-'Yield curve'!Q289*$Q$9/100)</f>
        <v>0.24810084063477925</v>
      </c>
      <c r="R296" s="7">
        <f>EXP(-'Yield curve'!R289*$R$9/100)</f>
        <v>0.22693764292700327</v>
      </c>
      <c r="S296" s="7">
        <f>EXP(-'Yield curve'!S289*$S$9/100)</f>
        <v>0.20752986955676236</v>
      </c>
      <c r="T296" s="7">
        <f>EXP(-'Yield curve'!T289*$T$9/100)</f>
        <v>0.18973631244223663</v>
      </c>
      <c r="U296" s="60">
        <f>EXP(-'Yield curve'!U289*$U$9/100)</f>
        <v>0.17342674287984838</v>
      </c>
      <c r="V296" s="60">
        <f t="shared" si="3"/>
        <v>53.915146709131186</v>
      </c>
      <c r="W296" s="60">
        <f t="shared" si="4"/>
        <v>11.674003879663875</v>
      </c>
      <c r="X296" s="60">
        <f>W296*(Bonds!AO286/100)*(1/(1+(Bonds!U286/100)))</f>
        <v>-5.366864600801784E-3</v>
      </c>
      <c r="Y296" s="60">
        <f>-W296*Bonds!$AS$8</f>
        <v>-1.8278870436809338</v>
      </c>
      <c r="Z296" s="60">
        <f t="shared" si="5"/>
        <v>-5.7802863635434401</v>
      </c>
    </row>
    <row r="297" spans="1:26">
      <c r="A297" s="192">
        <v>42719</v>
      </c>
      <c r="B297" s="7">
        <f>EXP(-'Yield curve'!B290*$B$9/100)</f>
        <v>0.91759423122015094</v>
      </c>
      <c r="C297" s="7">
        <f>EXP(-'Yield curve'!C290*$C$9/100)</f>
        <v>0.84501576077007545</v>
      </c>
      <c r="D297" s="7">
        <f>EXP(-'Yield curve'!D290*$D$9/100)</f>
        <v>0.77771122484382538</v>
      </c>
      <c r="E297" s="7">
        <f>EXP(-'Yield curve'!E290*$E$9/100)</f>
        <v>0.71462310581605726</v>
      </c>
      <c r="F297" s="7">
        <f>EXP(-'Yield curve'!F290*$F$9/100)</f>
        <v>0.6563901014091712</v>
      </c>
      <c r="G297" s="7">
        <f>EXP(-'Yield curve'!G290*$G$9/100)</f>
        <v>0.60193849901305463</v>
      </c>
      <c r="H297" s="7">
        <f>EXP(-'Yield curve'!H290*$H$9/100)</f>
        <v>0.55156256586782981</v>
      </c>
      <c r="I297" s="7">
        <f>EXP(-'Yield curve'!I290*$I$9/100)</f>
        <v>0.50499840910442839</v>
      </c>
      <c r="J297" s="7">
        <f>EXP(-'Yield curve'!J290*$J$9/100)</f>
        <v>0.46199555923132657</v>
      </c>
      <c r="K297" s="7">
        <f>EXP(-'Yield curve'!K290*$K$9/100)</f>
        <v>0.42231660391334391</v>
      </c>
      <c r="L297" s="7">
        <f>EXP(-'Yield curve'!L290*$L$9/100)</f>
        <v>0.38641629739883671</v>
      </c>
      <c r="M297" s="7">
        <f>EXP(-'Yield curve'!M290*$M$9/100)</f>
        <v>0.35339813373364543</v>
      </c>
      <c r="N297" s="7">
        <f>EXP(-'Yield curve'!N290*$N$9/100)</f>
        <v>0.32304617801093988</v>
      </c>
      <c r="O297" s="7">
        <f>EXP(-'Yield curve'!O290*$O$9/100)</f>
        <v>0.29515932018590113</v>
      </c>
      <c r="P297" s="7">
        <f>EXP(-'Yield curve'!P290*$P$9/100)</f>
        <v>0.26955037119337161</v>
      </c>
      <c r="Q297" s="7">
        <f>EXP(-'Yield curve'!Q290*$Q$9/100)</f>
        <v>0.24643919237696982</v>
      </c>
      <c r="R297" s="7">
        <f>EXP(-'Yield curve'!R290*$R$9/100)</f>
        <v>0.22524648218417342</v>
      </c>
      <c r="S297" s="7">
        <f>EXP(-'Yield curve'!S290*$S$9/100)</f>
        <v>0.20581861660078929</v>
      </c>
      <c r="T297" s="7">
        <f>EXP(-'Yield curve'!T290*$T$9/100)</f>
        <v>0.18801378394189788</v>
      </c>
      <c r="U297" s="60">
        <f>EXP(-'Yield curve'!U290*$U$9/100)</f>
        <v>0.17170111795585352</v>
      </c>
      <c r="V297" s="60">
        <f t="shared" si="3"/>
        <v>53.645854014671926</v>
      </c>
      <c r="W297" s="60">
        <f t="shared" si="4"/>
        <v>11.644897923470131</v>
      </c>
      <c r="X297" s="60">
        <f>W297*(Bonds!AO287/100)*(1/(1+(Bonds!U287/100)))</f>
        <v>1.9263685564053119E-2</v>
      </c>
      <c r="Y297" s="60">
        <f>-W297*Bonds!$AS$8</f>
        <v>-1.8233297040767242</v>
      </c>
      <c r="Z297" s="60">
        <f t="shared" si="5"/>
        <v>-5.765874790323247</v>
      </c>
    </row>
    <row r="298" spans="1:26">
      <c r="A298" s="192">
        <v>42718</v>
      </c>
      <c r="B298" s="7">
        <f>EXP(-'Yield curve'!B291*$B$9/100)</f>
        <v>0.91759423122015094</v>
      </c>
      <c r="C298" s="7">
        <f>EXP(-'Yield curve'!C291*$C$9/100)</f>
        <v>0.84569204385585739</v>
      </c>
      <c r="D298" s="7">
        <f>EXP(-'Yield curve'!D291*$D$9/100)</f>
        <v>0.77887866704384567</v>
      </c>
      <c r="E298" s="7">
        <f>EXP(-'Yield curve'!E291*$E$9/100)</f>
        <v>0.71634026103204063</v>
      </c>
      <c r="F298" s="7">
        <f>EXP(-'Yield curve'!F291*$F$9/100)</f>
        <v>0.65869149184803577</v>
      </c>
      <c r="G298" s="7">
        <f>EXP(-'Yield curve'!G291*$G$9/100)</f>
        <v>0.60483474924808311</v>
      </c>
      <c r="H298" s="7">
        <f>EXP(-'Yield curve'!H291*$H$9/100)</f>
        <v>0.55504837881425961</v>
      </c>
      <c r="I298" s="7">
        <f>EXP(-'Yield curve'!I291*$I$9/100)</f>
        <v>0.50919036550040686</v>
      </c>
      <c r="J298" s="7">
        <f>EXP(-'Yield curve'!J291*$J$9/100)</f>
        <v>0.46687206947920123</v>
      </c>
      <c r="K298" s="7">
        <f>EXP(-'Yield curve'!K291*$K$9/100)</f>
        <v>0.42784256065939497</v>
      </c>
      <c r="L298" s="7">
        <f>EXP(-'Yield curve'!L291*$L$9/100)</f>
        <v>0.39224054193451818</v>
      </c>
      <c r="M298" s="7">
        <f>EXP(-'Yield curve'!M291*$M$9/100)</f>
        <v>0.35947163722356273</v>
      </c>
      <c r="N298" s="7">
        <f>EXP(-'Yield curve'!N291*$N$9/100)</f>
        <v>0.32932176402440017</v>
      </c>
      <c r="O298" s="7">
        <f>EXP(-'Yield curve'!O291*$O$9/100)</f>
        <v>0.30159205078781792</v>
      </c>
      <c r="P298" s="7">
        <f>EXP(-'Yield curve'!P291*$P$9/100)</f>
        <v>0.27609783539719362</v>
      </c>
      <c r="Q298" s="7">
        <f>EXP(-'Yield curve'!Q291*$Q$9/100)</f>
        <v>0.25299134508246013</v>
      </c>
      <c r="R298" s="7">
        <f>EXP(-'Yield curve'!R291*$R$9/100)</f>
        <v>0.23177226634335515</v>
      </c>
      <c r="S298" s="7">
        <f>EXP(-'Yield curve'!S291*$S$9/100)</f>
        <v>0.21229042766675082</v>
      </c>
      <c r="T298" s="7">
        <f>EXP(-'Yield curve'!T291*$T$9/100)</f>
        <v>0.19440726816007348</v>
      </c>
      <c r="U298" s="60">
        <f>EXP(-'Yield curve'!U291*$U$9/100)</f>
        <v>0.17799496777796328</v>
      </c>
      <c r="V298" s="60">
        <f t="shared" si="3"/>
        <v>54.636156470193825</v>
      </c>
      <c r="W298" s="60">
        <f t="shared" si="4"/>
        <v>11.750911584207042</v>
      </c>
      <c r="X298" s="60">
        <f>W298*(Bonds!AO288/100)*(1/(1+(Bonds!U288/100)))</f>
        <v>-1.0817372350369872E-3</v>
      </c>
      <c r="Y298" s="60">
        <f>-W298*Bonds!$AS$8</f>
        <v>-1.8399290644085939</v>
      </c>
      <c r="Z298" s="60">
        <f t="shared" si="5"/>
        <v>-5.818366576673804</v>
      </c>
    </row>
    <row r="299" spans="1:26">
      <c r="A299" s="192">
        <v>42717</v>
      </c>
      <c r="B299" s="7">
        <f>EXP(-'Yield curve'!B292*$B$9/100)</f>
        <v>0.91676876792625384</v>
      </c>
      <c r="C299" s="7">
        <f>EXP(-'Yield curve'!C292*$C$9/100)</f>
        <v>0.84400235002520752</v>
      </c>
      <c r="D299" s="7">
        <f>EXP(-'Yield curve'!D292*$D$9/100)</f>
        <v>0.77724473806894612</v>
      </c>
      <c r="E299" s="7">
        <f>EXP(-'Yield curve'!E292*$E$9/100)</f>
        <v>0.71490901223585557</v>
      </c>
      <c r="F299" s="7">
        <f>EXP(-'Yield curve'!F292*$F$9/100)</f>
        <v>0.65770419526781687</v>
      </c>
      <c r="G299" s="7">
        <f>EXP(-'Yield curve'!G292*$G$9/100)</f>
        <v>0.60410938285586468</v>
      </c>
      <c r="H299" s="7">
        <f>EXP(-'Yield curve'!H292*$H$9/100)</f>
        <v>0.55465998090421786</v>
      </c>
      <c r="I299" s="7">
        <f>EXP(-'Yield curve'!I292*$I$9/100)</f>
        <v>0.50864751868031377</v>
      </c>
      <c r="J299" s="7">
        <f>EXP(-'Yield curve'!J292*$J$9/100)</f>
        <v>0.46617228634354346</v>
      </c>
      <c r="K299" s="7">
        <f>EXP(-'Yield curve'!K292*$K$9/100)</f>
        <v>0.42698773065302592</v>
      </c>
      <c r="L299" s="7">
        <f>EXP(-'Yield curve'!L292*$L$9/100)</f>
        <v>0.39137856126866022</v>
      </c>
      <c r="M299" s="7">
        <f>EXP(-'Yield curve'!M292*$M$9/100)</f>
        <v>0.35860993974481542</v>
      </c>
      <c r="N299" s="7">
        <f>EXP(-'Yield curve'!N292*$N$9/100)</f>
        <v>0.32846663958143263</v>
      </c>
      <c r="O299" s="7">
        <f>EXP(-'Yield curve'!O292*$O$9/100)</f>
        <v>0.30074877418379831</v>
      </c>
      <c r="P299" s="7">
        <f>EXP(-'Yield curve'!P292*$P$9/100)</f>
        <v>0.27527078308975234</v>
      </c>
      <c r="Q299" s="7">
        <f>EXP(-'Yield curve'!Q292*$Q$9/100)</f>
        <v>0.25226377820781631</v>
      </c>
      <c r="R299" s="7">
        <f>EXP(-'Yield curve'!R292*$R$9/100)</f>
        <v>0.23114270237404666</v>
      </c>
      <c r="S299" s="7">
        <f>EXP(-'Yield curve'!S292*$S$9/100)</f>
        <v>0.21175612928773893</v>
      </c>
      <c r="T299" s="7">
        <f>EXP(-'Yield curve'!T292*$T$9/100)</f>
        <v>0.19396452450822826</v>
      </c>
      <c r="U299" s="60">
        <f>EXP(-'Yield curve'!U292*$U$9/100)</f>
        <v>0.17763933359513492</v>
      </c>
      <c r="V299" s="60">
        <f t="shared" si="3"/>
        <v>54.533721874723376</v>
      </c>
      <c r="W299" s="60">
        <f t="shared" si="4"/>
        <v>11.749037028965388</v>
      </c>
      <c r="X299" s="60">
        <f>W299*(Bonds!AO289/100)*(1/(1+(Bonds!U289/100)))</f>
        <v>1.0814651168046349E-2</v>
      </c>
      <c r="Y299" s="60">
        <f>-W299*Bonds!$AS$8</f>
        <v>-1.8396355511226465</v>
      </c>
      <c r="Z299" s="60">
        <f t="shared" si="5"/>
        <v>-5.8174384061666897</v>
      </c>
    </row>
    <row r="300" spans="1:26">
      <c r="A300" s="192">
        <v>42716</v>
      </c>
      <c r="B300" s="7">
        <f>EXP(-'Yield curve'!B293*$B$9/100)</f>
        <v>0.91686044938704314</v>
      </c>
      <c r="C300" s="7">
        <f>EXP(-'Yield curve'!C293*$C$9/100)</f>
        <v>0.84434001849440921</v>
      </c>
      <c r="D300" s="7">
        <f>EXP(-'Yield curve'!D293*$D$9/100)</f>
        <v>0.77701159962004129</v>
      </c>
      <c r="E300" s="7">
        <f>EXP(-'Yield curve'!E293*$E$9/100)</f>
        <v>0.71419446055900415</v>
      </c>
      <c r="F300" s="7">
        <f>EXP(-'Yield curve'!F293*$F$9/100)</f>
        <v>0.6563901014091712</v>
      </c>
      <c r="G300" s="7">
        <f>EXP(-'Yield curve'!G293*$G$9/100)</f>
        <v>0.6028420842811032</v>
      </c>
      <c r="H300" s="7">
        <f>EXP(-'Yield curve'!H293*$H$9/100)</f>
        <v>0.5534964171139084</v>
      </c>
      <c r="I300" s="7">
        <f>EXP(-'Yield curve'!I293*$I$9/100)</f>
        <v>0.50810525058811895</v>
      </c>
      <c r="J300" s="7">
        <f>EXP(-'Yield curve'!J293*$J$9/100)</f>
        <v>0.46631215900929746</v>
      </c>
      <c r="K300" s="7">
        <f>EXP(-'Yield curve'!K293*$K$9/100)</f>
        <v>0.42784256065939497</v>
      </c>
      <c r="L300" s="7">
        <f>EXP(-'Yield curve'!L293*$L$9/100)</f>
        <v>0.39267224392321004</v>
      </c>
      <c r="M300" s="7">
        <f>EXP(-'Yield curve'!M293*$M$9/100)</f>
        <v>0.36033540525993429</v>
      </c>
      <c r="N300" s="7">
        <f>EXP(-'Yield curve'!N293*$N$9/100)</f>
        <v>0.33060862665512725</v>
      </c>
      <c r="O300" s="7">
        <f>EXP(-'Yield curve'!O293*$O$9/100)</f>
        <v>0.30328570407535649</v>
      </c>
      <c r="P300" s="7">
        <f>EXP(-'Yield curve'!P293*$P$9/100)</f>
        <v>0.27817635386387651</v>
      </c>
      <c r="Q300" s="7">
        <f>EXP(-'Yield curve'!Q293*$Q$9/100)</f>
        <v>0.2553500321456264</v>
      </c>
      <c r="R300" s="7">
        <f>EXP(-'Yield curve'!R293*$R$9/100)</f>
        <v>0.23438739460681718</v>
      </c>
      <c r="S300" s="7">
        <f>EXP(-'Yield curve'!S293*$S$9/100)</f>
        <v>0.21513705259751642</v>
      </c>
      <c r="T300" s="7">
        <f>EXP(-'Yield curve'!T293*$T$9/100)</f>
        <v>0.19745985127295371</v>
      </c>
      <c r="U300" s="60">
        <f>EXP(-'Yield curve'!U293*$U$9/100)</f>
        <v>0.18122788617521662</v>
      </c>
      <c r="V300" s="60">
        <f t="shared" si="3"/>
        <v>54.986931224310169</v>
      </c>
      <c r="W300" s="60">
        <f t="shared" si="4"/>
        <v>11.813699910068118</v>
      </c>
      <c r="X300" s="60">
        <f>W300*(Bonds!AO290/100)*(1/(1+(Bonds!U290/100)))</f>
        <v>-5.4420950387268682E-3</v>
      </c>
      <c r="Y300" s="60">
        <f>-W300*Bonds!$AS$8</f>
        <v>-1.8497603072725617</v>
      </c>
      <c r="Z300" s="60">
        <f t="shared" si="5"/>
        <v>-5.8494556963542195</v>
      </c>
    </row>
    <row r="301" spans="1:26">
      <c r="A301" s="192">
        <v>42713</v>
      </c>
      <c r="B301" s="7">
        <f>EXP(-'Yield curve'!B294*$B$9/100)</f>
        <v>0.91621887165087768</v>
      </c>
      <c r="C301" s="7">
        <f>EXP(-'Yield curve'!C294*$C$9/100)</f>
        <v>0.84214758584383975</v>
      </c>
      <c r="D301" s="7">
        <f>EXP(-'Yield curve'!D294*$D$9/100)</f>
        <v>0.77375499455947239</v>
      </c>
      <c r="E301" s="7">
        <f>EXP(-'Yield curve'!E294*$E$9/100)</f>
        <v>0.71077454152025599</v>
      </c>
      <c r="F301" s="7">
        <f>EXP(-'Yield curve'!F294*$F$9/100)</f>
        <v>0.6531163421206756</v>
      </c>
      <c r="G301" s="7">
        <f>EXP(-'Yield curve'!G294*$G$9/100)</f>
        <v>0.59995537591910053</v>
      </c>
      <c r="H301" s="7">
        <f>EXP(-'Yield curve'!H294*$H$9/100)</f>
        <v>0.55117660717302541</v>
      </c>
      <c r="I301" s="7">
        <f>EXP(-'Yield curve'!I294*$I$9/100)</f>
        <v>0.50594195316857271</v>
      </c>
      <c r="J301" s="7">
        <f>EXP(-'Yield curve'!J294*$J$9/100)</f>
        <v>0.46435775506271909</v>
      </c>
      <c r="K301" s="7">
        <f>EXP(-'Yield curve'!K294*$K$9/100)</f>
        <v>0.42613460859814872</v>
      </c>
      <c r="L301" s="7">
        <f>EXP(-'Yield curve'!L294*$L$9/100)</f>
        <v>0.39094828154849731</v>
      </c>
      <c r="M301" s="7">
        <f>EXP(-'Yield curve'!M294*$M$9/100)</f>
        <v>0.35860993974481542</v>
      </c>
      <c r="N301" s="7">
        <f>EXP(-'Yield curve'!N294*$N$9/100)</f>
        <v>0.32889392388751154</v>
      </c>
      <c r="O301" s="7">
        <f>EXP(-'Yield curve'!O294*$O$9/100)</f>
        <v>0.30159205078781792</v>
      </c>
      <c r="P301" s="7">
        <f>EXP(-'Yield curve'!P294*$P$9/100)</f>
        <v>0.27651229291571749</v>
      </c>
      <c r="Q301" s="7">
        <f>EXP(-'Yield curve'!Q294*$Q$9/100)</f>
        <v>0.25363983263577888</v>
      </c>
      <c r="R301" s="7">
        <f>EXP(-'Yield curve'!R294*$R$9/100)</f>
        <v>0.23264071761105443</v>
      </c>
      <c r="S301" s="7">
        <f>EXP(-'Yield curve'!S294*$S$9/100)</f>
        <v>0.21336307221588213</v>
      </c>
      <c r="T301" s="7">
        <f>EXP(-'Yield curve'!T294*$T$9/100)</f>
        <v>0.19566720432460605</v>
      </c>
      <c r="U301" s="60">
        <f>EXP(-'Yield curve'!U294*$U$9/100)</f>
        <v>0.17942463857848628</v>
      </c>
      <c r="V301" s="60">
        <f t="shared" si="3"/>
        <v>54.641946217316047</v>
      </c>
      <c r="W301" s="60">
        <f t="shared" si="4"/>
        <v>11.792993355640794</v>
      </c>
      <c r="X301" s="60">
        <f>W301*(Bonds!AO291/100)*(1/(1+(Bonds!U291/100)))</f>
        <v>-9.7740989226233511E-3</v>
      </c>
      <c r="Y301" s="60">
        <f>-W301*Bonds!$AS$8</f>
        <v>-1.8465181255029537</v>
      </c>
      <c r="Z301" s="60">
        <f t="shared" si="5"/>
        <v>-5.8392030173739826</v>
      </c>
    </row>
    <row r="302" spans="1:26">
      <c r="A302" s="193">
        <v>42712</v>
      </c>
      <c r="B302" s="7">
        <f>EXP(-'Yield curve'!B295*$B$9/100)</f>
        <v>0.91576087672332562</v>
      </c>
      <c r="C302" s="7">
        <f>EXP(-'Yield curve'!C295*$C$9/100)</f>
        <v>0.84096940414328514</v>
      </c>
      <c r="D302" s="7">
        <f>EXP(-'Yield curve'!D295*$D$9/100)</f>
        <v>0.77236348830060497</v>
      </c>
      <c r="E302" s="7">
        <f>EXP(-'Yield curve'!E295*$E$9/100)</f>
        <v>0.70949629810971471</v>
      </c>
      <c r="F302" s="7">
        <f>EXP(-'Yield curve'!F295*$F$9/100)</f>
        <v>0.65213740199613923</v>
      </c>
      <c r="G302" s="7">
        <f>EXP(-'Yield curve'!G295*$G$9/100)</f>
        <v>0.5988764275872609</v>
      </c>
      <c r="H302" s="7">
        <f>EXP(-'Yield curve'!H295*$H$9/100)</f>
        <v>0.55002035079208633</v>
      </c>
      <c r="I302" s="7">
        <f>EXP(-'Yield curve'!I295*$I$9/100)</f>
        <v>0.50419105770321726</v>
      </c>
      <c r="J302" s="7">
        <f>EXP(-'Yield curve'!J295*$J$9/100)</f>
        <v>0.46199555923132657</v>
      </c>
      <c r="K302" s="7">
        <f>EXP(-'Yield curve'!K295*$K$9/100)</f>
        <v>0.42316208231774882</v>
      </c>
      <c r="L302" s="7">
        <f>EXP(-'Yield curve'!L295*$L$9/100)</f>
        <v>0.38777887950327328</v>
      </c>
      <c r="M302" s="7">
        <f>EXP(-'Yield curve'!M295*$M$9/100)</f>
        <v>0.35526901064839472</v>
      </c>
      <c r="N302" s="7">
        <f>EXP(-'Yield curve'!N295*$N$9/100)</f>
        <v>0.32540653546339832</v>
      </c>
      <c r="O302" s="7">
        <f>EXP(-'Yield curve'!O295*$O$9/100)</f>
        <v>0.29798265466288576</v>
      </c>
      <c r="P302" s="7">
        <f>EXP(-'Yield curve'!P295*$P$9/100)</f>
        <v>0.27280446113837642</v>
      </c>
      <c r="Q302" s="7">
        <f>EXP(-'Yield curve'!Q295*$Q$9/100)</f>
        <v>0.25001359064937079</v>
      </c>
      <c r="R302" s="7">
        <f>EXP(-'Yield curve'!R295*$R$9/100)</f>
        <v>0.22910840572384769</v>
      </c>
      <c r="S302" s="7">
        <f>EXP(-'Yield curve'!S295*$S$9/100)</f>
        <v>0.20993443737213519</v>
      </c>
      <c r="T302" s="7">
        <f>EXP(-'Yield curve'!T295*$T$9/100)</f>
        <v>0.19234974028609561</v>
      </c>
      <c r="U302" s="60">
        <f>EXP(-'Yield curve'!U295*$U$9/100)</f>
        <v>0.17622388825676111</v>
      </c>
      <c r="V302" s="60">
        <f t="shared" si="3"/>
        <v>54.125767028113103</v>
      </c>
      <c r="W302" s="60">
        <f t="shared" si="4"/>
        <v>11.740642835329092</v>
      </c>
      <c r="X302" s="60">
        <f>W302*(Bonds!AO292/100)*(1/(1+(Bonds!U292/100)))</f>
        <v>-5.401473516437826E-3</v>
      </c>
      <c r="Y302" s="60">
        <f>-W302*Bonds!$AS$8</f>
        <v>-1.8383212087643523</v>
      </c>
      <c r="Z302" s="60">
        <f t="shared" si="5"/>
        <v>-5.8132820906892428</v>
      </c>
    </row>
    <row r="303" spans="1:26">
      <c r="A303" s="193">
        <v>42711</v>
      </c>
      <c r="B303" s="7">
        <f>EXP(-'Yield curve'!B296*$B$9/100)</f>
        <v>0.91566930521430501</v>
      </c>
      <c r="C303" s="7">
        <f>EXP(-'Yield curve'!C296*$C$9/100)</f>
        <v>0.84029689765843141</v>
      </c>
      <c r="D303" s="7">
        <f>EXP(-'Yield curve'!D296*$D$9/100)</f>
        <v>0.77074322684514807</v>
      </c>
      <c r="E303" s="7">
        <f>EXP(-'Yield curve'!E296*$E$9/100)</f>
        <v>0.70722953870511207</v>
      </c>
      <c r="F303" s="7">
        <f>EXP(-'Yield curve'!F296*$F$9/100)</f>
        <v>0.64920937668514733</v>
      </c>
      <c r="G303" s="7">
        <f>EXP(-'Yield curve'!G296*$G$9/100)</f>
        <v>0.59565121080088579</v>
      </c>
      <c r="H303" s="7">
        <f>EXP(-'Yield curve'!H296*$H$9/100)</f>
        <v>0.54656611485019091</v>
      </c>
      <c r="I303" s="7">
        <f>EXP(-'Yield curve'!I296*$I$9/100)</f>
        <v>0.50097453877353537</v>
      </c>
      <c r="J303" s="7">
        <f>EXP(-'Yield curve'!J296*$J$9/100)</f>
        <v>0.45909413628689416</v>
      </c>
      <c r="K303" s="7">
        <f>EXP(-'Yield curve'!K296*$K$9/100)</f>
        <v>0.42063071153031245</v>
      </c>
      <c r="L303" s="7">
        <f>EXP(-'Yield curve'!L296*$L$9/100)</f>
        <v>0.38531272564811075</v>
      </c>
      <c r="M303" s="7">
        <f>EXP(-'Yield curve'!M296*$M$9/100)</f>
        <v>0.35288960664844382</v>
      </c>
      <c r="N303" s="7">
        <f>EXP(-'Yield curve'!N296*$N$9/100)</f>
        <v>0.32313018093712986</v>
      </c>
      <c r="O303" s="7">
        <f>EXP(-'Yield curve'!O296*$O$9/100)</f>
        <v>0.29582121811203316</v>
      </c>
      <c r="P303" s="7">
        <f>EXP(-'Yield curve'!P296*$P$9/100)</f>
        <v>0.270766081159656</v>
      </c>
      <c r="Q303" s="7">
        <f>EXP(-'Yield curve'!Q296*$Q$9/100)</f>
        <v>0.24802146106718428</v>
      </c>
      <c r="R303" s="7">
        <f>EXP(-'Yield curve'!R296*$R$9/100)</f>
        <v>0.22716923741589892</v>
      </c>
      <c r="S303" s="7">
        <f>EXP(-'Yield curve'!S296*$S$9/100)</f>
        <v>0.20805350433075301</v>
      </c>
      <c r="T303" s="7">
        <f>EXP(-'Yield curve'!T296*$T$9/100)</f>
        <v>0.190531070114587</v>
      </c>
      <c r="U303" s="60">
        <f>EXP(-'Yield curve'!U296*$U$9/100)</f>
        <v>0.17447043127123826</v>
      </c>
      <c r="V303" s="60">
        <f t="shared" si="3"/>
        <v>53.775965423343806</v>
      </c>
      <c r="W303" s="60">
        <f t="shared" si="4"/>
        <v>11.717202751780871</v>
      </c>
      <c r="X303" s="60">
        <f>W303*(Bonds!AO293/100)*(1/(1+(Bonds!U293/100)))</f>
        <v>-5.3882105912722439E-3</v>
      </c>
      <c r="Y303" s="60">
        <f>-W303*Bonds!$AS$8</f>
        <v>-1.8346510176746242</v>
      </c>
      <c r="Z303" s="60">
        <f t="shared" si="5"/>
        <v>-5.801675927397647</v>
      </c>
    </row>
    <row r="304" spans="1:26">
      <c r="A304" s="193">
        <v>42710</v>
      </c>
      <c r="B304" s="7">
        <f>EXP(-'Yield curve'!B297*$B$9/100)</f>
        <v>0.91521158500128696</v>
      </c>
      <c r="C304" s="7">
        <f>EXP(-'Yield curve'!C297*$C$9/100)</f>
        <v>0.83979287074303177</v>
      </c>
      <c r="D304" s="7">
        <f>EXP(-'Yield curve'!D297*$D$9/100)</f>
        <v>0.77028091961507916</v>
      </c>
      <c r="E304" s="7">
        <f>EXP(-'Yield curve'!E297*$E$9/100)</f>
        <v>0.70595767056017766</v>
      </c>
      <c r="F304" s="7">
        <f>EXP(-'Yield curve'!F297*$F$9/100)</f>
        <v>0.64694111563909595</v>
      </c>
      <c r="G304" s="7">
        <f>EXP(-'Yield curve'!G297*$G$9/100)</f>
        <v>0.59279893592510902</v>
      </c>
      <c r="H304" s="7">
        <f>EXP(-'Yield curve'!H297*$H$9/100)</f>
        <v>0.54313357218914438</v>
      </c>
      <c r="I304" s="7">
        <f>EXP(-'Yield curve'!I297*$I$9/100)</f>
        <v>0.4976458165842676</v>
      </c>
      <c r="J304" s="7">
        <f>EXP(-'Yield curve'!J297*$J$9/100)</f>
        <v>0.45593729038963637</v>
      </c>
      <c r="K304" s="7">
        <f>EXP(-'Yield curve'!K297*$K$9/100)</f>
        <v>0.41769657799799875</v>
      </c>
      <c r="L304" s="7">
        <f>EXP(-'Yield curve'!L297*$L$9/100)</f>
        <v>0.38252548518517143</v>
      </c>
      <c r="M304" s="7">
        <f>EXP(-'Yield curve'!M297*$M$9/100)</f>
        <v>0.35027385065322958</v>
      </c>
      <c r="N304" s="7">
        <f>EXP(-'Yield curve'!N297*$N$9/100)</f>
        <v>0.32070294156465751</v>
      </c>
      <c r="O304" s="7">
        <f>EXP(-'Yield curve'!O297*$O$9/100)</f>
        <v>0.29359324206396215</v>
      </c>
      <c r="P304" s="7">
        <f>EXP(-'Yield curve'!P297*$P$9/100)</f>
        <v>0.26874293184439435</v>
      </c>
      <c r="Q304" s="7">
        <f>EXP(-'Yield curve'!Q297*$Q$9/100)</f>
        <v>0.24604520494316437</v>
      </c>
      <c r="R304" s="7">
        <f>EXP(-'Yield curve'!R297*$R$9/100)</f>
        <v>0.22524648218417348</v>
      </c>
      <c r="S304" s="7">
        <f>EXP(-'Yield curve'!S297*$S$9/100)</f>
        <v>0.20618942373697532</v>
      </c>
      <c r="T304" s="7">
        <f>EXP(-'Yield curve'!T297*$T$9/100)</f>
        <v>0.18872959550148063</v>
      </c>
      <c r="U304" s="60">
        <f>EXP(-'Yield curve'!U297*$U$9/100)</f>
        <v>0.17273442147423515</v>
      </c>
      <c r="V304" s="60">
        <f t="shared" si="3"/>
        <v>53.434161882608606</v>
      </c>
      <c r="W304" s="60">
        <f t="shared" si="4"/>
        <v>11.692236286766612</v>
      </c>
      <c r="X304" s="60">
        <f>W304*(Bonds!AO294/100)*(1/(1+(Bonds!U294/100)))</f>
        <v>-7.5239615744959179E-3</v>
      </c>
      <c r="Y304" s="60">
        <f>-W304*Bonds!$AS$8</f>
        <v>-1.8307418294992137</v>
      </c>
      <c r="Z304" s="60">
        <f t="shared" si="5"/>
        <v>-5.789313988961152</v>
      </c>
    </row>
    <row r="305" spans="1:26">
      <c r="A305" s="193">
        <v>42709</v>
      </c>
      <c r="B305" s="7">
        <f>EXP(-'Yield curve'!B298*$B$9/100)</f>
        <v>0.91466262275542887</v>
      </c>
      <c r="C305" s="7">
        <f>EXP(-'Yield curve'!C298*$C$9/100)</f>
        <v>0.83861798333707394</v>
      </c>
      <c r="D305" s="7">
        <f>EXP(-'Yield curve'!D298*$D$9/100)</f>
        <v>0.76889566106648555</v>
      </c>
      <c r="E305" s="7">
        <f>EXP(-'Yield curve'!E298*$E$9/100)</f>
        <v>0.70454716619359203</v>
      </c>
      <c r="F305" s="7">
        <f>EXP(-'Yield curve'!F298*$F$9/100)</f>
        <v>0.64564852642789206</v>
      </c>
      <c r="G305" s="7">
        <f>EXP(-'Yield curve'!G298*$G$9/100)</f>
        <v>0.59137792437483461</v>
      </c>
      <c r="H305" s="7">
        <f>EXP(-'Yield curve'!H298*$H$9/100)</f>
        <v>0.54161492528486332</v>
      </c>
      <c r="I305" s="7">
        <f>EXP(-'Yield curve'!I298*$I$9/100)</f>
        <v>0.49592363126606348</v>
      </c>
      <c r="J305" s="7">
        <f>EXP(-'Yield curve'!J298*$J$9/100)</f>
        <v>0.45402636951289382</v>
      </c>
      <c r="K305" s="7">
        <f>EXP(-'Yield curve'!K298*$K$9/100)</f>
        <v>0.41561330762408838</v>
      </c>
      <c r="L305" s="7">
        <f>EXP(-'Yield curve'!L298*$L$9/100)</f>
        <v>0.38034368530631263</v>
      </c>
      <c r="M305" s="7">
        <f>EXP(-'Yield curve'!M298*$M$9/100)</f>
        <v>0.34801141431145577</v>
      </c>
      <c r="N305" s="7">
        <f>EXP(-'Yield curve'!N298*$N$9/100)</f>
        <v>0.31837670193622003</v>
      </c>
      <c r="O305" s="7">
        <f>EXP(-'Yield curve'!O298*$O$9/100)</f>
        <v>0.29121891774094405</v>
      </c>
      <c r="P305" s="7">
        <f>EXP(-'Yield curve'!P298*$P$9/100)</f>
        <v>0.26633509696760382</v>
      </c>
      <c r="Q305" s="7">
        <f>EXP(-'Yield curve'!Q298*$Q$9/100)</f>
        <v>0.24361650278943095</v>
      </c>
      <c r="R305" s="7">
        <f>EXP(-'Yield curve'!R298*$R$9/100)</f>
        <v>0.22280908394816223</v>
      </c>
      <c r="S305" s="7">
        <f>EXP(-'Yield curve'!S298*$S$9/100)</f>
        <v>0.20375438614517219</v>
      </c>
      <c r="T305" s="7">
        <f>EXP(-'Yield curve'!T298*$T$9/100)</f>
        <v>0.18630689348362031</v>
      </c>
      <c r="U305" s="60">
        <f>EXP(-'Yield curve'!U298*$U$9/100)</f>
        <v>0.17033298882540943</v>
      </c>
      <c r="V305" s="60">
        <f t="shared" si="3"/>
        <v>53.041434039731129</v>
      </c>
      <c r="W305" s="60">
        <f t="shared" si="4"/>
        <v>11.653639436290335</v>
      </c>
      <c r="X305" s="60">
        <f>W305*(Bonds!AO295/100)*(1/(1+(Bonds!U295/100)))</f>
        <v>-4.2824582218798733E-3</v>
      </c>
      <c r="Y305" s="60">
        <f>-W305*Bonds!$AS$8</f>
        <v>-1.8246984288253991</v>
      </c>
      <c r="Z305" s="60">
        <f t="shared" si="5"/>
        <v>-5.770203078018902</v>
      </c>
    </row>
    <row r="306" spans="1:26">
      <c r="A306" s="193">
        <v>42706</v>
      </c>
      <c r="B306" s="7">
        <f>EXP(-'Yield curve'!B299*$B$9/100)</f>
        <v>0.91466262275542887</v>
      </c>
      <c r="C306" s="7">
        <f>EXP(-'Yield curve'!C299*$C$9/100)</f>
        <v>0.83845027651164816</v>
      </c>
      <c r="D306" s="7">
        <f>EXP(-'Yield curve'!D299*$D$9/100)</f>
        <v>0.76820396628086862</v>
      </c>
      <c r="E306" s="7">
        <f>EXP(-'Yield curve'!E299*$E$9/100)</f>
        <v>0.70342079206727637</v>
      </c>
      <c r="F306" s="7">
        <f>EXP(-'Yield curve'!F299*$F$9/100)</f>
        <v>0.64403642108314141</v>
      </c>
      <c r="G306" s="7">
        <f>EXP(-'Yield curve'!G299*$G$9/100)</f>
        <v>0.58960644914316385</v>
      </c>
      <c r="H306" s="7">
        <f>EXP(-'Yield curve'!H299*$H$9/100)</f>
        <v>0.53972258657087768</v>
      </c>
      <c r="I306" s="7">
        <f>EXP(-'Yield curve'!I299*$I$9/100)</f>
        <v>0.49407563478251926</v>
      </c>
      <c r="J306" s="7">
        <f>EXP(-'Yield curve'!J299*$J$9/100)</f>
        <v>0.45225911505797517</v>
      </c>
      <c r="K306" s="7">
        <f>EXP(-'Yield curve'!K299*$K$9/100)</f>
        <v>0.41395417487127412</v>
      </c>
      <c r="L306" s="7">
        <f>EXP(-'Yield curve'!L299*$L$9/100)</f>
        <v>0.37867384942390725</v>
      </c>
      <c r="M306" s="7">
        <f>EXP(-'Yield curve'!M299*$M$9/100)</f>
        <v>0.3463449622073973</v>
      </c>
      <c r="N306" s="7">
        <f>EXP(-'Yield curve'!N299*$N$9/100)</f>
        <v>0.31672544008779929</v>
      </c>
      <c r="O306" s="7">
        <f>EXP(-'Yield curve'!O299*$O$9/100)</f>
        <v>0.28959264960236131</v>
      </c>
      <c r="P306" s="7">
        <f>EXP(-'Yield curve'!P299*$P$9/100)</f>
        <v>0.2647418708438451</v>
      </c>
      <c r="Q306" s="7">
        <f>EXP(-'Yield curve'!Q299*$Q$9/100)</f>
        <v>0.24206233581079656</v>
      </c>
      <c r="R306" s="7">
        <f>EXP(-'Yield curve'!R299*$R$9/100)</f>
        <v>0.2212991218667742</v>
      </c>
      <c r="S306" s="7">
        <f>EXP(-'Yield curve'!S299*$S$9/100)</f>
        <v>0.20229262322624539</v>
      </c>
      <c r="T306" s="7">
        <f>EXP(-'Yield curve'!T299*$T$9/100)</f>
        <v>0.18489632803137851</v>
      </c>
      <c r="U306" s="60">
        <f>EXP(-'Yield curve'!U299*$U$9/100)</f>
        <v>0.16897576106439058</v>
      </c>
      <c r="V306" s="60">
        <f t="shared" si="3"/>
        <v>52.793564031595331</v>
      </c>
      <c r="W306" s="60">
        <f t="shared" si="4"/>
        <v>11.632433024375226</v>
      </c>
      <c r="X306" s="60">
        <f>W306*(Bonds!AO296/100)*(1/(1+(Bonds!U296/100)))</f>
        <v>1.0682737647511229E-3</v>
      </c>
      <c r="Y306" s="60">
        <f>-W306*Bonds!$AS$8</f>
        <v>-1.8213779805899728</v>
      </c>
      <c r="Z306" s="60">
        <f t="shared" si="5"/>
        <v>-5.7597028987422672</v>
      </c>
    </row>
    <row r="307" spans="1:26">
      <c r="A307" s="193">
        <v>42705</v>
      </c>
      <c r="B307" s="7">
        <f>EXP(-'Yield curve'!B300*$B$9/100)</f>
        <v>0.91502856098729823</v>
      </c>
      <c r="C307" s="7">
        <f>EXP(-'Yield curve'!C300*$C$9/100)</f>
        <v>0.83912130510850802</v>
      </c>
      <c r="D307" s="7">
        <f>EXP(-'Yield curve'!D300*$D$9/100)</f>
        <v>0.76889566106648555</v>
      </c>
      <c r="E307" s="7">
        <f>EXP(-'Yield curve'!E300*$E$9/100)</f>
        <v>0.70412456468700579</v>
      </c>
      <c r="F307" s="7">
        <f>EXP(-'Yield curve'!F300*$F$9/100)</f>
        <v>0.6446807796298013</v>
      </c>
      <c r="G307" s="7">
        <f>EXP(-'Yield curve'!G300*$G$9/100)</f>
        <v>0.59013733380965794</v>
      </c>
      <c r="H307" s="7">
        <f>EXP(-'Yield curve'!H300*$H$9/100)</f>
        <v>0.54010052464437053</v>
      </c>
      <c r="I307" s="7">
        <f>EXP(-'Yield curve'!I300*$I$9/100)</f>
        <v>0.49433921206876519</v>
      </c>
      <c r="J307" s="7">
        <f>EXP(-'Yield curve'!J300*$J$9/100)</f>
        <v>0.45239481314618796</v>
      </c>
      <c r="K307" s="7">
        <f>EXP(-'Yield curve'!K300*$K$9/100)</f>
        <v>0.41395417487127412</v>
      </c>
      <c r="L307" s="7">
        <f>EXP(-'Yield curve'!L300*$L$9/100)</f>
        <v>0.37867384942390725</v>
      </c>
      <c r="M307" s="7">
        <f>EXP(-'Yield curve'!M300*$M$9/100)</f>
        <v>0.3463449622073973</v>
      </c>
      <c r="N307" s="7">
        <f>EXP(-'Yield curve'!N300*$N$9/100)</f>
        <v>0.31672544008779929</v>
      </c>
      <c r="O307" s="7">
        <f>EXP(-'Yield curve'!O300*$O$9/100)</f>
        <v>0.28959264960236131</v>
      </c>
      <c r="P307" s="7">
        <f>EXP(-'Yield curve'!P300*$P$9/100)</f>
        <v>0.2647418708438451</v>
      </c>
      <c r="Q307" s="7">
        <f>EXP(-'Yield curve'!Q300*$Q$9/100)</f>
        <v>0.24213980815316974</v>
      </c>
      <c r="R307" s="7">
        <f>EXP(-'Yield curve'!R300*$R$9/100)</f>
        <v>0.2214496564455998</v>
      </c>
      <c r="S307" s="7">
        <f>EXP(-'Yield curve'!S300*$S$9/100)</f>
        <v>0.20251121727887084</v>
      </c>
      <c r="T307" s="7">
        <f>EXP(-'Yield curve'!T300*$T$9/100)</f>
        <v>0.18517758415048546</v>
      </c>
      <c r="U307" s="60">
        <f>EXP(-'Yield curve'!U300*$U$9/100)</f>
        <v>0.16931405076345515</v>
      </c>
      <c r="V307" s="60">
        <f t="shared" si="3"/>
        <v>52.849197152250497</v>
      </c>
      <c r="W307" s="60">
        <f t="shared" si="4"/>
        <v>11.635928362176575</v>
      </c>
      <c r="X307" s="60">
        <f>W307*(Bonds!AO297/100)*(1/(1+(Bonds!U297/100)))</f>
        <v>-1.0686929061514083E-2</v>
      </c>
      <c r="Y307" s="60">
        <f>-W307*Bonds!$AS$8</f>
        <v>-1.8219252720545152</v>
      </c>
      <c r="Z307" s="60">
        <f t="shared" si="5"/>
        <v>-5.7614335863141903</v>
      </c>
    </row>
    <row r="308" spans="1:26">
      <c r="A308" s="192">
        <v>42704</v>
      </c>
      <c r="B308" s="7">
        <f>EXP(-'Yield curve'!B301*$B$9/100)</f>
        <v>0.9143882651243046</v>
      </c>
      <c r="C308" s="7">
        <f>EXP(-'Yield curve'!C301*$C$9/100)</f>
        <v>0.83777978452299384</v>
      </c>
      <c r="D308" s="7">
        <f>EXP(-'Yield curve'!D301*$D$9/100)</f>
        <v>0.76705252412895664</v>
      </c>
      <c r="E308" s="7">
        <f>EXP(-'Yield curve'!E301*$E$9/100)</f>
        <v>0.70201535638730039</v>
      </c>
      <c r="F308" s="7">
        <f>EXP(-'Yield curve'!F301*$F$9/100)</f>
        <v>0.64242834096811896</v>
      </c>
      <c r="G308" s="7">
        <f>EXP(-'Yield curve'!G301*$G$9/100)</f>
        <v>0.58784028037351521</v>
      </c>
      <c r="H308" s="7">
        <f>EXP(-'Yield curve'!H301*$H$9/100)</f>
        <v>0.53783685946532711</v>
      </c>
      <c r="I308" s="7">
        <f>EXP(-'Yield curve'!I301*$I$9/100)</f>
        <v>0.49210327958359329</v>
      </c>
      <c r="J308" s="7">
        <f>EXP(-'Yield curve'!J301*$J$9/100)</f>
        <v>0.45022852130278929</v>
      </c>
      <c r="K308" s="7">
        <f>EXP(-'Yield curve'!K301*$K$9/100)</f>
        <v>0.41188956981082764</v>
      </c>
      <c r="L308" s="7">
        <f>EXP(-'Yield curve'!L301*$L$9/100)</f>
        <v>0.37643119403889841</v>
      </c>
      <c r="M308" s="7">
        <f>EXP(-'Yield curve'!M301*$M$9/100)</f>
        <v>0.34394277059440637</v>
      </c>
      <c r="N308" s="7">
        <f>EXP(-'Yield curve'!N301*$N$9/100)</f>
        <v>0.31418289326877363</v>
      </c>
      <c r="O308" s="7">
        <f>EXP(-'Yield curve'!O301*$O$9/100)</f>
        <v>0.28692913789445218</v>
      </c>
      <c r="P308" s="7">
        <f>EXP(-'Yield curve'!P301*$P$9/100)</f>
        <v>0.26197662415078055</v>
      </c>
      <c r="Q308" s="7">
        <f>EXP(-'Yield curve'!Q301*$Q$9/100)</f>
        <v>0.23921321781701846</v>
      </c>
      <c r="R308" s="7">
        <f>EXP(-'Yield curve'!R301*$R$9/100)</f>
        <v>0.21838406504967997</v>
      </c>
      <c r="S308" s="7">
        <f>EXP(-'Yield curve'!S301*$S$9/100)</f>
        <v>0.19932871158437071</v>
      </c>
      <c r="T308" s="7">
        <f>EXP(-'Yield curve'!T301*$T$9/100)</f>
        <v>0.18189967139031799</v>
      </c>
      <c r="U308" s="60">
        <f>EXP(-'Yield curve'!U301*$U$9/100)</f>
        <v>0.16596140793053135</v>
      </c>
      <c r="V308" s="60">
        <f t="shared" si="3"/>
        <v>52.32339069460096</v>
      </c>
      <c r="W308" s="60">
        <f t="shared" si="4"/>
        <v>11.581356591567086</v>
      </c>
      <c r="X308" s="60">
        <f>W308*(Bonds!AO298/100)*(1/(1+(Bonds!U298/100)))</f>
        <v>-4.2508190829755321E-3</v>
      </c>
      <c r="Y308" s="60">
        <f>-W308*Bonds!$AS$8</f>
        <v>-1.8133805573639898</v>
      </c>
      <c r="Z308" s="60">
        <f t="shared" si="5"/>
        <v>-5.7344128259358298</v>
      </c>
    </row>
    <row r="309" spans="1:26">
      <c r="A309" s="192">
        <v>42703</v>
      </c>
      <c r="B309" s="7">
        <f>EXP(-'Yield curve'!B302*$B$9/100)</f>
        <v>0.91429683086958102</v>
      </c>
      <c r="C309" s="7">
        <f>EXP(-'Yield curve'!C302*$C$9/100)</f>
        <v>0.83761224532056799</v>
      </c>
      <c r="D309" s="7">
        <f>EXP(-'Yield curve'!D302*$D$9/100)</f>
        <v>0.76682244288563006</v>
      </c>
      <c r="E309" s="7">
        <f>EXP(-'Yield curve'!E302*$E$9/100)</f>
        <v>0.70159427351096337</v>
      </c>
      <c r="F309" s="7">
        <f>EXP(-'Yield curve'!F302*$F$9/100)</f>
        <v>0.64178623373427668</v>
      </c>
      <c r="G309" s="7">
        <f>EXP(-'Yield curve'!G302*$G$9/100)</f>
        <v>0.58678311959897334</v>
      </c>
      <c r="H309" s="7">
        <f>EXP(-'Yield curve'!H302*$H$9/100)</f>
        <v>0.53633302261292415</v>
      </c>
      <c r="I309" s="7">
        <f>EXP(-'Yield curve'!I302*$I$9/100)</f>
        <v>0.4900081117937678</v>
      </c>
      <c r="J309" s="7">
        <f>EXP(-'Yield curve'!J302*$J$9/100)</f>
        <v>0.44753523810441237</v>
      </c>
      <c r="K309" s="7">
        <f>EXP(-'Yield curve'!K302*$K$9/100)</f>
        <v>0.40860759864084845</v>
      </c>
      <c r="L309" s="7">
        <f>EXP(-'Yield curve'!L302*$L$9/100)</f>
        <v>0.373215230606118</v>
      </c>
      <c r="M309" s="7">
        <f>EXP(-'Yield curve'!M302*$M$9/100)</f>
        <v>0.34082027275934035</v>
      </c>
      <c r="N309" s="7">
        <f>EXP(-'Yield curve'!N302*$N$9/100)</f>
        <v>0.31117494526279627</v>
      </c>
      <c r="O309" s="7">
        <f>EXP(-'Yield curve'!O302*$O$9/100)</f>
        <v>0.2840514202475859</v>
      </c>
      <c r="P309" s="7">
        <f>EXP(-'Yield curve'!P302*$P$9/100)</f>
        <v>0.25924026064589151</v>
      </c>
      <c r="Q309" s="7">
        <f>EXP(-'Yield curve'!Q302*$Q$9/100)</f>
        <v>0.23677617342902033</v>
      </c>
      <c r="R309" s="7">
        <f>EXP(-'Yield curve'!R302*$R$9/100)</f>
        <v>0.21624137896989229</v>
      </c>
      <c r="S309" s="7">
        <f>EXP(-'Yield curve'!S302*$S$9/100)</f>
        <v>0.19747169921946489</v>
      </c>
      <c r="T309" s="7">
        <f>EXP(-'Yield curve'!T302*$T$9/100)</f>
        <v>0.18031679550597587</v>
      </c>
      <c r="U309" s="60">
        <f>EXP(-'Yield curve'!U302*$U$9/100)</f>
        <v>0.16463901329837963</v>
      </c>
      <c r="V309" s="60">
        <f t="shared" si="3"/>
        <v>52.045206557903597</v>
      </c>
      <c r="W309" s="60">
        <f t="shared" si="4"/>
        <v>11.557445727078454</v>
      </c>
      <c r="X309" s="60">
        <f>W309*(Bonds!AO299/100)*(1/(1+(Bonds!U299/100)))</f>
        <v>3.1803648120743559E-3</v>
      </c>
      <c r="Y309" s="60">
        <f>-W309*Bonds!$AS$8</f>
        <v>-1.8096366525432868</v>
      </c>
      <c r="Z309" s="60">
        <f t="shared" si="5"/>
        <v>-5.7225735593595237</v>
      </c>
    </row>
    <row r="310" spans="1:26">
      <c r="A310" s="192">
        <v>42702</v>
      </c>
      <c r="B310" s="7">
        <f>EXP(-'Yield curve'!B303*$B$9/100)</f>
        <v>0.91457116106631398</v>
      </c>
      <c r="C310" s="7">
        <f>EXP(-'Yield curve'!C303*$C$9/100)</f>
        <v>0.83828260322423342</v>
      </c>
      <c r="D310" s="7">
        <f>EXP(-'Yield curve'!D303*$D$9/100)</f>
        <v>0.76797353965670612</v>
      </c>
      <c r="E310" s="7">
        <f>EXP(-'Yield curve'!E303*$E$9/100)</f>
        <v>0.70285828046826282</v>
      </c>
      <c r="F310" s="7">
        <f>EXP(-'Yield curve'!F303*$F$9/100)</f>
        <v>0.64307109063035572</v>
      </c>
      <c r="G310" s="7">
        <f>EXP(-'Yield curve'!G303*$G$9/100)</f>
        <v>0.58836957477260365</v>
      </c>
      <c r="H310" s="7">
        <f>EXP(-'Yield curve'!H303*$H$9/100)</f>
        <v>0.53821347706773515</v>
      </c>
      <c r="I310" s="7">
        <f>EXP(-'Yield curve'!I303*$I$9/100)</f>
        <v>0.49210327958359329</v>
      </c>
      <c r="J310" s="7">
        <f>EXP(-'Yield curve'!J303*$J$9/100)</f>
        <v>0.44982349792147736</v>
      </c>
      <c r="K310" s="7">
        <f>EXP(-'Yield curve'!K303*$K$9/100)</f>
        <v>0.41106661390143395</v>
      </c>
      <c r="L310" s="7">
        <f>EXP(-'Yield curve'!L303*$L$9/100)</f>
        <v>0.37560395570782978</v>
      </c>
      <c r="M310" s="7">
        <f>EXP(-'Yield curve'!M303*$M$9/100)</f>
        <v>0.34311829770819019</v>
      </c>
      <c r="N310" s="7">
        <f>EXP(-'Yield curve'!N303*$N$9/100)</f>
        <v>0.31336707876470554</v>
      </c>
      <c r="O310" s="7">
        <f>EXP(-'Yield curve'!O303*$O$9/100)</f>
        <v>0.28612686002152465</v>
      </c>
      <c r="P310" s="7">
        <f>EXP(-'Yield curve'!P303*$P$9/100)</f>
        <v>0.26119187199512567</v>
      </c>
      <c r="Q310" s="7">
        <f>EXP(-'Yield curve'!Q303*$Q$9/100)</f>
        <v>0.23852527486306518</v>
      </c>
      <c r="R310" s="7">
        <f>EXP(-'Yield curve'!R303*$R$9/100)</f>
        <v>0.21779086750712873</v>
      </c>
      <c r="S310" s="7">
        <f>EXP(-'Yield curve'!S303*$S$9/100)</f>
        <v>0.19882703560839476</v>
      </c>
      <c r="T310" s="7">
        <f>EXP(-'Yield curve'!T303*$T$9/100)</f>
        <v>0.18148541257405559</v>
      </c>
      <c r="U310" s="60">
        <f>EXP(-'Yield curve'!U303*$U$9/100)</f>
        <v>0.16562981681631492</v>
      </c>
      <c r="V310" s="60">
        <f t="shared" si="3"/>
        <v>52.274980041067685</v>
      </c>
      <c r="W310" s="60">
        <f t="shared" si="4"/>
        <v>11.572298157704505</v>
      </c>
      <c r="X310" s="60">
        <f>W310*(Bonds!AO300/100)*(1/(1+(Bonds!U300/100)))</f>
        <v>-2.1235522814394454E-3</v>
      </c>
      <c r="Y310" s="60">
        <f>-W310*Bonds!$AS$8</f>
        <v>-1.811962209891766</v>
      </c>
      <c r="Z310" s="60">
        <f t="shared" si="5"/>
        <v>-5.72992761741006</v>
      </c>
    </row>
    <row r="311" spans="1:26">
      <c r="A311" s="192">
        <v>42699</v>
      </c>
      <c r="B311" s="7">
        <f>EXP(-'Yield curve'!B304*$B$9/100)</f>
        <v>0.91429683086958102</v>
      </c>
      <c r="C311" s="7">
        <f>EXP(-'Yield curve'!C304*$C$9/100)</f>
        <v>0.83828260322423342</v>
      </c>
      <c r="D311" s="7">
        <f>EXP(-'Yield curve'!D304*$D$9/100)</f>
        <v>0.76797353965670612</v>
      </c>
      <c r="E311" s="7">
        <f>EXP(-'Yield curve'!E304*$E$9/100)</f>
        <v>0.70271772286839762</v>
      </c>
      <c r="F311" s="7">
        <f>EXP(-'Yield curve'!F304*$F$9/100)</f>
        <v>0.64274963545553121</v>
      </c>
      <c r="G311" s="7">
        <f>EXP(-'Yield curve'!G304*$G$9/100)</f>
        <v>0.58766395473957067</v>
      </c>
      <c r="H311" s="7">
        <f>EXP(-'Yield curve'!H304*$H$9/100)</f>
        <v>0.53708441469631318</v>
      </c>
      <c r="I311" s="7">
        <f>EXP(-'Yield curve'!I304*$I$9/100)</f>
        <v>0.49092364783691178</v>
      </c>
      <c r="J311" s="7">
        <f>EXP(-'Yield curve'!J304*$J$9/100)</f>
        <v>0.44861061260908885</v>
      </c>
      <c r="K311" s="7">
        <f>EXP(-'Yield curve'!K304*$K$9/100)</f>
        <v>0.40983526201107895</v>
      </c>
      <c r="L311" s="7">
        <f>EXP(-'Yield curve'!L304*$L$9/100)</f>
        <v>0.37444887526126686</v>
      </c>
      <c r="M311" s="7">
        <f>EXP(-'Yield curve'!M304*$M$9/100)</f>
        <v>0.34204943690924672</v>
      </c>
      <c r="N311" s="7">
        <f>EXP(-'Yield curve'!N304*$N$9/100)</f>
        <v>0.31239089711421281</v>
      </c>
      <c r="O311" s="7">
        <f>EXP(-'Yield curve'!O304*$O$9/100)</f>
        <v>0.28524694505730513</v>
      </c>
      <c r="P311" s="7">
        <f>EXP(-'Yield curve'!P304*$P$9/100)</f>
        <v>0.26040947056808184</v>
      </c>
      <c r="Q311" s="7">
        <f>EXP(-'Yield curve'!Q304*$Q$9/100)</f>
        <v>0.23776321393128613</v>
      </c>
      <c r="R311" s="7">
        <f>EXP(-'Yield curve'!R304*$R$9/100)</f>
        <v>0.21705163596335514</v>
      </c>
      <c r="S311" s="7">
        <f>EXP(-'Yield curve'!S304*$S$9/100)</f>
        <v>0.19811254513470675</v>
      </c>
      <c r="T311" s="7">
        <f>EXP(-'Yield curve'!T304*$T$9/100)</f>
        <v>0.18079707667278389</v>
      </c>
      <c r="U311" s="60">
        <f>EXP(-'Yield curve'!U304*$U$9/100)</f>
        <v>0.16496862082263147</v>
      </c>
      <c r="V311" s="60">
        <f t="shared" si="3"/>
        <v>52.150369847872305</v>
      </c>
      <c r="W311" s="60">
        <f t="shared" si="4"/>
        <v>11.561288502166617</v>
      </c>
      <c r="X311" s="60">
        <f>W311*(Bonds!AO301/100)*(1/(1+(Bonds!U301/100)))</f>
        <v>1.1666285067776543E-2</v>
      </c>
      <c r="Y311" s="60">
        <f>-W311*Bonds!$AS$8</f>
        <v>-1.8102383448904744</v>
      </c>
      <c r="Z311" s="60">
        <f t="shared" si="5"/>
        <v>-5.7244762776273292</v>
      </c>
    </row>
    <row r="312" spans="1:26">
      <c r="A312" s="192">
        <v>42698</v>
      </c>
      <c r="B312" s="7">
        <f>EXP(-'Yield curve'!B305*$B$9/100)</f>
        <v>0.91502856098729823</v>
      </c>
      <c r="C312" s="7">
        <f>EXP(-'Yield curve'!C305*$C$9/100)</f>
        <v>0.83945702076920736</v>
      </c>
      <c r="D312" s="7">
        <f>EXP(-'Yield curve'!D305*$D$9/100)</f>
        <v>0.7686650269650106</v>
      </c>
      <c r="E312" s="7">
        <f>EXP(-'Yield curve'!E305*$E$9/100)</f>
        <v>0.70342079206727637</v>
      </c>
      <c r="F312" s="7">
        <f>EXP(-'Yield curve'!F305*$F$9/100)</f>
        <v>0.64339270657295622</v>
      </c>
      <c r="G312" s="7">
        <f>EXP(-'Yield curve'!G305*$G$9/100)</f>
        <v>0.58872270244517511</v>
      </c>
      <c r="H312" s="7">
        <f>EXP(-'Yield curve'!H305*$H$9/100)</f>
        <v>0.53859035839475766</v>
      </c>
      <c r="I312" s="7">
        <f>EXP(-'Yield curve'!I305*$I$9/100)</f>
        <v>0.49289127505920177</v>
      </c>
      <c r="J312" s="7">
        <f>EXP(-'Yield curve'!J305*$J$9/100)</f>
        <v>0.45103966244915794</v>
      </c>
      <c r="K312" s="7">
        <f>EXP(-'Yield curve'!K305*$K$9/100)</f>
        <v>0.41271417327904963</v>
      </c>
      <c r="L312" s="7">
        <f>EXP(-'Yield curve'!L305*$L$9/100)</f>
        <v>0.37750932825088074</v>
      </c>
      <c r="M312" s="7">
        <f>EXP(-'Yield curve'!M305*$M$9/100)</f>
        <v>0.34526604990371756</v>
      </c>
      <c r="N312" s="7">
        <f>EXP(-'Yield curve'!N305*$N$9/100)</f>
        <v>0.31573879667880833</v>
      </c>
      <c r="O312" s="7">
        <f>EXP(-'Yield curve'!O305*$O$9/100)</f>
        <v>0.2887020764283017</v>
      </c>
      <c r="P312" s="7">
        <f>EXP(-'Yield curve'!P305*$P$9/100)</f>
        <v>0.26394883537928682</v>
      </c>
      <c r="Q312" s="7">
        <f>EXP(-'Yield curve'!Q305*$Q$9/100)</f>
        <v>0.24136619920154834</v>
      </c>
      <c r="R312" s="7">
        <f>EXP(-'Yield curve'!R305*$R$9/100)</f>
        <v>0.22069800614328833</v>
      </c>
      <c r="S312" s="7">
        <f>EXP(-'Yield curve'!S305*$S$9/100)</f>
        <v>0.20178348759604384</v>
      </c>
      <c r="T312" s="7">
        <f>EXP(-'Yield curve'!T305*$T$9/100)</f>
        <v>0.18447524462096815</v>
      </c>
      <c r="U312" s="60">
        <f>EXP(-'Yield curve'!U305*$U$9/100)</f>
        <v>0.1686381472685955</v>
      </c>
      <c r="V312" s="60">
        <f t="shared" si="3"/>
        <v>52.712008528701674</v>
      </c>
      <c r="W312" s="60">
        <f t="shared" si="4"/>
        <v>11.625953306851988</v>
      </c>
      <c r="X312" s="60">
        <f>W312*(Bonds!AO302/100)*(1/(1+(Bonds!U302/100)))</f>
        <v>-2.1351613052069309E-3</v>
      </c>
      <c r="Y312" s="60">
        <f>-W312*Bonds!$AS$8</f>
        <v>-1.8203634022302662</v>
      </c>
      <c r="Z312" s="60">
        <f t="shared" si="5"/>
        <v>-5.756494520260877</v>
      </c>
    </row>
    <row r="313" spans="1:26">
      <c r="A313" s="192">
        <v>42697</v>
      </c>
      <c r="B313" s="7">
        <f>EXP(-'Yield curve'!B306*$B$9/100)</f>
        <v>0.91521158500128696</v>
      </c>
      <c r="C313" s="7">
        <f>EXP(-'Yield curve'!C306*$C$9/100)</f>
        <v>0.83928914615307471</v>
      </c>
      <c r="D313" s="7">
        <f>EXP(-'Yield curve'!D306*$D$9/100)</f>
        <v>0.76820396628086862</v>
      </c>
      <c r="E313" s="7">
        <f>EXP(-'Yield curve'!E306*$E$9/100)</f>
        <v>0.70313948001661042</v>
      </c>
      <c r="F313" s="7">
        <f>EXP(-'Yield curve'!F306*$F$9/100)</f>
        <v>0.64339270657295622</v>
      </c>
      <c r="G313" s="7">
        <f>EXP(-'Yield curve'!G306*$G$9/100)</f>
        <v>0.58889934575107972</v>
      </c>
      <c r="H313" s="7">
        <f>EXP(-'Yield curve'!H306*$H$9/100)</f>
        <v>0.5389675036310666</v>
      </c>
      <c r="I313" s="7">
        <f>EXP(-'Yield curve'!I306*$I$9/100)</f>
        <v>0.49328574584652568</v>
      </c>
      <c r="J313" s="7">
        <f>EXP(-'Yield curve'!J306*$J$9/100)</f>
        <v>0.45144578087123904</v>
      </c>
      <c r="K313" s="7">
        <f>EXP(-'Yield curve'!K306*$K$9/100)</f>
        <v>0.41312709387821822</v>
      </c>
      <c r="L313" s="7">
        <f>EXP(-'Yield curve'!L306*$L$9/100)</f>
        <v>0.37775856664714974</v>
      </c>
      <c r="M313" s="7">
        <f>EXP(-'Yield curve'!M306*$M$9/100)</f>
        <v>0.34534892370015224</v>
      </c>
      <c r="N313" s="7">
        <f>EXP(-'Yield curve'!N306*$N$9/100)</f>
        <v>0.31565671526271827</v>
      </c>
      <c r="O313" s="7">
        <f>EXP(-'Yield curve'!O306*$O$9/100)</f>
        <v>0.28845966850968136</v>
      </c>
      <c r="P313" s="7">
        <f>EXP(-'Yield curve'!P306*$P$9/100)</f>
        <v>0.26355320892024209</v>
      </c>
      <c r="Q313" s="7">
        <f>EXP(-'Yield curve'!Q306*$Q$9/100)</f>
        <v>0.24090322070066916</v>
      </c>
      <c r="R313" s="7">
        <f>EXP(-'Yield curve'!R306*$R$9/100)</f>
        <v>0.22017336945397356</v>
      </c>
      <c r="S313" s="7">
        <f>EXP(-'Yield curve'!S306*$S$9/100)</f>
        <v>0.2012031871854621</v>
      </c>
      <c r="T313" s="7">
        <f>EXP(-'Yield curve'!T306*$T$9/100)</f>
        <v>0.183845416903654</v>
      </c>
      <c r="U313" s="60">
        <f>EXP(-'Yield curve'!U306*$U$9/100)</f>
        <v>0.16796494198768974</v>
      </c>
      <c r="V313" s="60">
        <f t="shared" si="3"/>
        <v>52.635812491866247</v>
      </c>
      <c r="W313" s="60">
        <f t="shared" si="4"/>
        <v>11.613640566937276</v>
      </c>
      <c r="X313" s="60">
        <f>W313*(Bonds!AO303/100)*(1/(1+(Bonds!U303/100)))</f>
        <v>6.3975251011406751E-3</v>
      </c>
      <c r="Y313" s="60">
        <f>-W313*Bonds!$AS$8</f>
        <v>-1.818435503456691</v>
      </c>
      <c r="Z313" s="60">
        <f t="shared" si="5"/>
        <v>-5.7503979690381337</v>
      </c>
    </row>
    <row r="314" spans="1:26">
      <c r="A314" s="192">
        <v>42696</v>
      </c>
      <c r="B314" s="7">
        <f>EXP(-'Yield curve'!B307*$B$9/100)</f>
        <v>0.91512006841869231</v>
      </c>
      <c r="C314" s="7">
        <f>EXP(-'Yield curve'!C307*$C$9/100)</f>
        <v>0.83996084611415756</v>
      </c>
      <c r="D314" s="7">
        <f>EXP(-'Yield curve'!D307*$D$9/100)</f>
        <v>0.77028091961507916</v>
      </c>
      <c r="E314" s="7">
        <f>EXP(-'Yield curve'!E307*$E$9/100)</f>
        <v>0.70581649314427775</v>
      </c>
      <c r="F314" s="7">
        <f>EXP(-'Yield curve'!F307*$F$9/100)</f>
        <v>0.64661772593543965</v>
      </c>
      <c r="G314" s="7">
        <f>EXP(-'Yield curve'!G307*$G$9/100)</f>
        <v>0.59226565689433663</v>
      </c>
      <c r="H314" s="7">
        <f>EXP(-'Yield curve'!H307*$H$9/100)</f>
        <v>0.54237371721067407</v>
      </c>
      <c r="I314" s="7">
        <f>EXP(-'Yield curve'!I307*$I$9/100)</f>
        <v>0.49671774419702314</v>
      </c>
      <c r="J314" s="7">
        <f>EXP(-'Yield curve'!J307*$J$9/100)</f>
        <v>0.45484435294224795</v>
      </c>
      <c r="K314" s="7">
        <f>EXP(-'Yield curve'!K307*$K$9/100)</f>
        <v>0.41644536602038013</v>
      </c>
      <c r="L314" s="7">
        <f>EXP(-'Yield curve'!L307*$L$9/100)</f>
        <v>0.38101367961449512</v>
      </c>
      <c r="M314" s="7">
        <f>EXP(-'Yield curve'!M307*$M$9/100)</f>
        <v>0.34851291173955373</v>
      </c>
      <c r="N314" s="7">
        <f>EXP(-'Yield curve'!N307*$N$9/100)</f>
        <v>0.31870798594405808</v>
      </c>
      <c r="O314" s="7">
        <f>EXP(-'Yield curve'!O307*$O$9/100)</f>
        <v>0.29138204600653023</v>
      </c>
      <c r="P314" s="7">
        <f>EXP(-'Yield curve'!P307*$P$9/100)</f>
        <v>0.26633509696760382</v>
      </c>
      <c r="Q314" s="7">
        <f>EXP(-'Yield curve'!Q307*$Q$9/100)</f>
        <v>0.24353855798037294</v>
      </c>
      <c r="R314" s="7">
        <f>EXP(-'Yield curve'!R307*$R$9/100)</f>
        <v>0.22265762527286329</v>
      </c>
      <c r="S314" s="7">
        <f>EXP(-'Yield curve'!S307*$S$9/100)</f>
        <v>0.20353445019492633</v>
      </c>
      <c r="T314" s="7">
        <f>EXP(-'Yield curve'!T307*$T$9/100)</f>
        <v>0.18602392211824426</v>
      </c>
      <c r="U314" s="60">
        <f>EXP(-'Yield curve'!U307*$U$9/100)</f>
        <v>0.16999266328673915</v>
      </c>
      <c r="V314" s="60">
        <f t="shared" si="3"/>
        <v>53.047833647144692</v>
      </c>
      <c r="W314" s="60">
        <f t="shared" si="4"/>
        <v>11.64316607713954</v>
      </c>
      <c r="X314" s="60">
        <f>W314*(Bonds!AO304/100)*(1/(1+(Bonds!U304/100)))</f>
        <v>4.2782164531101567E-3</v>
      </c>
      <c r="Y314" s="60">
        <f>-W314*Bonds!$AS$8</f>
        <v>-1.8230585358038707</v>
      </c>
      <c r="Z314" s="60">
        <f t="shared" si="5"/>
        <v>-5.7650172809518558</v>
      </c>
    </row>
    <row r="315" spans="1:26">
      <c r="A315" s="192">
        <v>42695</v>
      </c>
      <c r="B315" s="7">
        <f>EXP(-'Yield curve'!B308*$B$9/100)</f>
        <v>0.91557774286197757</v>
      </c>
      <c r="C315" s="7">
        <f>EXP(-'Yield curve'!C308*$C$9/100)</f>
        <v>0.84012885508371737</v>
      </c>
      <c r="D315" s="7">
        <f>EXP(-'Yield curve'!D308*$D$9/100)</f>
        <v>0.76981888968614964</v>
      </c>
      <c r="E315" s="7">
        <f>EXP(-'Yield curve'!E308*$E$9/100)</f>
        <v>0.70525206575082255</v>
      </c>
      <c r="F315" s="7">
        <f>EXP(-'Yield curve'!F308*$F$9/100)</f>
        <v>0.64597143141062441</v>
      </c>
      <c r="G315" s="7">
        <f>EXP(-'Yield curve'!G308*$G$9/100)</f>
        <v>0.59191040408669993</v>
      </c>
      <c r="H315" s="7">
        <f>EXP(-'Yield curve'!H308*$H$9/100)</f>
        <v>0.54237371721067407</v>
      </c>
      <c r="I315" s="7">
        <f>EXP(-'Yield curve'!I308*$I$9/100)</f>
        <v>0.49685021992478767</v>
      </c>
      <c r="J315" s="7">
        <f>EXP(-'Yield curve'!J308*$J$9/100)</f>
        <v>0.4551173414423737</v>
      </c>
      <c r="K315" s="7">
        <f>EXP(-'Yield curve'!K308*$K$9/100)</f>
        <v>0.41686201967850839</v>
      </c>
      <c r="L315" s="7">
        <f>EXP(-'Yield curve'!L308*$L$9/100)</f>
        <v>0.38160089271913916</v>
      </c>
      <c r="M315" s="7">
        <f>EXP(-'Yield curve'!M308*$M$9/100)</f>
        <v>0.34926651322551583</v>
      </c>
      <c r="N315" s="7">
        <f>EXP(-'Yield curve'!N308*$N$9/100)</f>
        <v>0.31962079547929217</v>
      </c>
      <c r="O315" s="7">
        <f>EXP(-'Yield curve'!O308*$O$9/100)</f>
        <v>0.29244460934606059</v>
      </c>
      <c r="P315" s="7">
        <f>EXP(-'Yield curve'!P308*$P$9/100)</f>
        <v>0.26753630559633385</v>
      </c>
      <c r="Q315" s="7">
        <f>EXP(-'Yield curve'!Q308*$Q$9/100)</f>
        <v>0.24478867296066537</v>
      </c>
      <c r="R315" s="7">
        <f>EXP(-'Yield curve'!R308*$R$9/100)</f>
        <v>0.22394831284069633</v>
      </c>
      <c r="S315" s="7">
        <f>EXP(-'Yield curve'!S308*$S$9/100)</f>
        <v>0.20485763592386294</v>
      </c>
      <c r="T315" s="7">
        <f>EXP(-'Yield curve'!T308*$T$9/100)</f>
        <v>0.18737187509062075</v>
      </c>
      <c r="U315" s="60">
        <f>EXP(-'Yield curve'!U308*$U$9/100)</f>
        <v>0.17135805889335737</v>
      </c>
      <c r="V315" s="60">
        <f t="shared" si="3"/>
        <v>53.226431326183253</v>
      </c>
      <c r="W315" s="60">
        <f t="shared" si="4"/>
        <v>11.668811255292189</v>
      </c>
      <c r="X315" s="60">
        <f>W315*(Bonds!AO305/100)*(1/(1+(Bonds!U305/100)))</f>
        <v>-5.3615195990130218E-3</v>
      </c>
      <c r="Y315" s="60">
        <f>-W315*Bonds!$AS$8</f>
        <v>-1.8270739952264752</v>
      </c>
      <c r="Z315" s="60">
        <f t="shared" si="5"/>
        <v>-5.7777152785792714</v>
      </c>
    </row>
    <row r="316" spans="1:26">
      <c r="A316" s="192">
        <v>42692</v>
      </c>
      <c r="B316" s="7">
        <f>EXP(-'Yield curve'!B309*$B$9/100)</f>
        <v>0.91512006841869231</v>
      </c>
      <c r="C316" s="7">
        <f>EXP(-'Yield curve'!C309*$C$9/100)</f>
        <v>0.83928914615307471</v>
      </c>
      <c r="D316" s="7">
        <f>EXP(-'Yield curve'!D309*$D$9/100)</f>
        <v>0.7686650269650106</v>
      </c>
      <c r="E316" s="7">
        <f>EXP(-'Yield curve'!E309*$E$9/100)</f>
        <v>0.70398375385562095</v>
      </c>
      <c r="F316" s="7">
        <f>EXP(-'Yield curve'!F309*$F$9/100)</f>
        <v>0.6446807796298013</v>
      </c>
      <c r="G316" s="7">
        <f>EXP(-'Yield curve'!G309*$G$9/100)</f>
        <v>0.59084592367912037</v>
      </c>
      <c r="H316" s="7">
        <f>EXP(-'Yield curve'!H309*$H$9/100)</f>
        <v>0.54161492528486332</v>
      </c>
      <c r="I316" s="7">
        <f>EXP(-'Yield curve'!I309*$I$9/100)</f>
        <v>0.49605589520214205</v>
      </c>
      <c r="J316" s="7">
        <f>EXP(-'Yield curve'!J309*$J$9/100)</f>
        <v>0.45429886707569556</v>
      </c>
      <c r="K316" s="7">
        <f>EXP(-'Yield curve'!K309*$K$9/100)</f>
        <v>0.41602912880765258</v>
      </c>
      <c r="L316" s="7">
        <f>EXP(-'Yield curve'!L309*$L$9/100)</f>
        <v>0.38059479499569704</v>
      </c>
      <c r="M316" s="7">
        <f>EXP(-'Yield curve'!M309*$M$9/100)</f>
        <v>0.34809494707442112</v>
      </c>
      <c r="N316" s="7">
        <f>EXP(-'Yield curve'!N309*$N$9/100)</f>
        <v>0.3182939347539166</v>
      </c>
      <c r="O316" s="7">
        <f>EXP(-'Yield curve'!O309*$O$9/100)</f>
        <v>0.29097439656331409</v>
      </c>
      <c r="P316" s="7">
        <f>EXP(-'Yield curve'!P309*$P$9/100)</f>
        <v>0.26593589379937926</v>
      </c>
      <c r="Q316" s="7">
        <f>EXP(-'Yield curve'!Q309*$Q$9/100)</f>
        <v>0.24314920785076943</v>
      </c>
      <c r="R316" s="7">
        <f>EXP(-'Yield curve'!R309*$R$9/100)</f>
        <v>0.2222794288679259</v>
      </c>
      <c r="S316" s="7">
        <f>EXP(-'Yield curve'!S309*$S$9/100)</f>
        <v>0.20316841771263827</v>
      </c>
      <c r="T316" s="7">
        <f>EXP(-'Yield curve'!T309*$T$9/100)</f>
        <v>0.1856708122268437</v>
      </c>
      <c r="U316" s="60">
        <f>EXP(-'Yield curve'!U309*$U$9/100)</f>
        <v>0.16965301771894864</v>
      </c>
      <c r="V316" s="60">
        <f t="shared" si="3"/>
        <v>52.958895238436973</v>
      </c>
      <c r="W316" s="60">
        <f t="shared" si="4"/>
        <v>11.641519856905958</v>
      </c>
      <c r="X316" s="60">
        <f>W316*(Bonds!AO306/100)*(1/(1+(Bonds!U306/100)))</f>
        <v>1.0693046621572252E-3</v>
      </c>
      <c r="Y316" s="60">
        <f>-W316*Bonds!$AS$8</f>
        <v>-1.822800774656365</v>
      </c>
      <c r="Z316" s="60">
        <f t="shared" si="5"/>
        <v>-5.7642021686334397</v>
      </c>
    </row>
    <row r="317" spans="1:26">
      <c r="A317" s="192">
        <v>42691</v>
      </c>
      <c r="B317" s="7">
        <f>EXP(-'Yield curve'!B310*$B$9/100)</f>
        <v>0.91576087672332562</v>
      </c>
      <c r="C317" s="7">
        <f>EXP(-'Yield curve'!C310*$C$9/100)</f>
        <v>0.83945702076920736</v>
      </c>
      <c r="D317" s="7">
        <f>EXP(-'Yield curve'!D310*$D$9/100)</f>
        <v>0.7684344620433885</v>
      </c>
      <c r="E317" s="7">
        <f>EXP(-'Yield curve'!E310*$E$9/100)</f>
        <v>0.70370221666527055</v>
      </c>
      <c r="F317" s="7">
        <f>EXP(-'Yield curve'!F310*$F$9/100)</f>
        <v>0.64435851981165471</v>
      </c>
      <c r="G317" s="7">
        <f>EXP(-'Yield curve'!G310*$G$9/100)</f>
        <v>0.59013733380965794</v>
      </c>
      <c r="H317" s="7">
        <f>EXP(-'Yield curve'!H310*$H$9/100)</f>
        <v>0.54047872736713143</v>
      </c>
      <c r="I317" s="7">
        <f>EXP(-'Yield curve'!I310*$I$9/100)</f>
        <v>0.49513078789987064</v>
      </c>
      <c r="J317" s="7">
        <f>EXP(-'Yield curve'!J310*$J$9/100)</f>
        <v>0.45361792960586017</v>
      </c>
      <c r="K317" s="7">
        <f>EXP(-'Yield curve'!K310*$K$9/100)</f>
        <v>0.41561330762408838</v>
      </c>
      <c r="L317" s="7">
        <f>EXP(-'Yield curve'!L310*$L$9/100)</f>
        <v>0.38026001889918754</v>
      </c>
      <c r="M317" s="7">
        <f>EXP(-'Yield curve'!M310*$M$9/100)</f>
        <v>0.3478444089170874</v>
      </c>
      <c r="N317" s="7">
        <f>EXP(-'Yield curve'!N310*$N$9/100)</f>
        <v>0.31812846493372637</v>
      </c>
      <c r="O317" s="7">
        <f>EXP(-'Yield curve'!O310*$O$9/100)</f>
        <v>0.29089293513740816</v>
      </c>
      <c r="P317" s="7">
        <f>EXP(-'Yield curve'!P310*$P$9/100)</f>
        <v>0.26593589379937926</v>
      </c>
      <c r="Q317" s="7">
        <f>EXP(-'Yield curve'!Q310*$Q$9/100)</f>
        <v>0.24322702804784907</v>
      </c>
      <c r="R317" s="7">
        <f>EXP(-'Yield curve'!R310*$R$9/100)</f>
        <v>0.22243063028221066</v>
      </c>
      <c r="S317" s="7">
        <f>EXP(-'Yield curve'!S310*$S$9/100)</f>
        <v>0.20338795813425628</v>
      </c>
      <c r="T317" s="7">
        <f>EXP(-'Yield curve'!T310*$T$9/100)</f>
        <v>0.18595324645706546</v>
      </c>
      <c r="U317" s="60">
        <f>EXP(-'Yield curve'!U310*$U$9/100)</f>
        <v>0.16999266328673915</v>
      </c>
      <c r="V317" s="60">
        <f t="shared" si="3"/>
        <v>52.978244049531369</v>
      </c>
      <c r="W317" s="60">
        <f t="shared" si="4"/>
        <v>11.648399001364316</v>
      </c>
      <c r="X317" s="60">
        <f>W317*(Bonds!AO307/100)*(1/(1+(Bonds!U307/100)))</f>
        <v>-8.5602785238760425E-3</v>
      </c>
      <c r="Y317" s="60">
        <f>-W317*Bonds!$AS$8</f>
        <v>-1.8238778943109974</v>
      </c>
      <c r="Z317" s="60">
        <f t="shared" si="5"/>
        <v>-5.7676083200546122</v>
      </c>
    </row>
    <row r="318" spans="1:26">
      <c r="A318" s="192">
        <v>42690</v>
      </c>
      <c r="B318" s="7">
        <f>EXP(-'Yield curve'!B311*$B$9/100)</f>
        <v>0.9149370627061898</v>
      </c>
      <c r="C318" s="7">
        <f>EXP(-'Yield curve'!C311*$C$9/100)</f>
        <v>0.83878572370721927</v>
      </c>
      <c r="D318" s="7">
        <f>EXP(-'Yield curve'!D311*$D$9/100)</f>
        <v>0.76728267440701092</v>
      </c>
      <c r="E318" s="7">
        <f>EXP(-'Yield curve'!E311*$E$9/100)</f>
        <v>0.70187496735539401</v>
      </c>
      <c r="F318" s="7">
        <f>EXP(-'Yield curve'!F311*$F$9/100)</f>
        <v>0.64178623373427668</v>
      </c>
      <c r="G318" s="7">
        <f>EXP(-'Yield curve'!G311*$G$9/100)</f>
        <v>0.58748768199538259</v>
      </c>
      <c r="H318" s="7">
        <f>EXP(-'Yield curve'!H311*$H$9/100)</f>
        <v>0.53783685946532711</v>
      </c>
      <c r="I318" s="7">
        <f>EXP(-'Yield curve'!I311*$I$9/100)</f>
        <v>0.49223452462337647</v>
      </c>
      <c r="J318" s="7">
        <f>EXP(-'Yield curve'!J311*$J$9/100)</f>
        <v>0.45049873947291541</v>
      </c>
      <c r="K318" s="7">
        <f>EXP(-'Yield curve'!K311*$K$9/100)</f>
        <v>0.4123016653940888</v>
      </c>
      <c r="L318" s="7">
        <f>EXP(-'Yield curve'!L311*$L$9/100)</f>
        <v>0.37692841130623028</v>
      </c>
      <c r="M318" s="7">
        <f>EXP(-'Yield curve'!M311*$M$9/100)</f>
        <v>0.34452108009296539</v>
      </c>
      <c r="N318" s="7">
        <f>EXP(-'Yield curve'!N311*$N$9/100)</f>
        <v>0.31483707379866982</v>
      </c>
      <c r="O318" s="7">
        <f>EXP(-'Yield curve'!O311*$O$9/100)</f>
        <v>0.28765311114511538</v>
      </c>
      <c r="P318" s="7">
        <f>EXP(-'Yield curve'!P311*$P$9/100)</f>
        <v>0.26276373409782106</v>
      </c>
      <c r="Q318" s="7">
        <f>EXP(-'Yield curve'!Q311*$Q$9/100)</f>
        <v>0.24013356250431611</v>
      </c>
      <c r="R318" s="7">
        <f>EXP(-'Yield curve'!R311*$R$9/100)</f>
        <v>0.21942605115884828</v>
      </c>
      <c r="S318" s="7">
        <f>EXP(-'Yield curve'!S311*$S$9/100)</f>
        <v>0.20048015794509855</v>
      </c>
      <c r="T318" s="7">
        <f>EXP(-'Yield curve'!T311*$T$9/100)</f>
        <v>0.18314813000359861</v>
      </c>
      <c r="U318" s="60">
        <f>EXP(-'Yield curve'!U311*$U$9/100)</f>
        <v>0.16729442414943907</v>
      </c>
      <c r="V318" s="60">
        <f t="shared" si="3"/>
        <v>52.498289891197032</v>
      </c>
      <c r="W318" s="60">
        <f t="shared" si="4"/>
        <v>11.605089480395577</v>
      </c>
      <c r="X318" s="60">
        <f>W318*(Bonds!AO308/100)*(1/(1+(Bonds!U308/100)))</f>
        <v>1.1718008471117192E-2</v>
      </c>
      <c r="Y318" s="60">
        <f>-W318*Bonds!$AS$8</f>
        <v>-1.817096595190077</v>
      </c>
      <c r="Z318" s="60">
        <f t="shared" si="5"/>
        <v>-5.7461639693376059</v>
      </c>
    </row>
    <row r="319" spans="1:26">
      <c r="A319" s="192">
        <v>42689</v>
      </c>
      <c r="B319" s="7">
        <f>EXP(-'Yield curve'!B312*$B$9/100)</f>
        <v>0.91512006841869231</v>
      </c>
      <c r="C319" s="7">
        <f>EXP(-'Yield curve'!C312*$C$9/100)</f>
        <v>0.83912130510850802</v>
      </c>
      <c r="D319" s="7">
        <f>EXP(-'Yield curve'!D312*$D$9/100)</f>
        <v>0.76820396628086862</v>
      </c>
      <c r="E319" s="7">
        <f>EXP(-'Yield curve'!E312*$E$9/100)</f>
        <v>0.70313948001661042</v>
      </c>
      <c r="F319" s="7">
        <f>EXP(-'Yield curve'!F312*$F$9/100)</f>
        <v>0.64339270657295622</v>
      </c>
      <c r="G319" s="7">
        <f>EXP(-'Yield curve'!G312*$G$9/100)</f>
        <v>0.58925279138161613</v>
      </c>
      <c r="H319" s="7">
        <f>EXP(-'Yield curve'!H312*$H$9/100)</f>
        <v>0.53972258657087768</v>
      </c>
      <c r="I319" s="7">
        <f>EXP(-'Yield curve'!I312*$I$9/100)</f>
        <v>0.49433921206876519</v>
      </c>
      <c r="J319" s="7">
        <f>EXP(-'Yield curve'!J312*$J$9/100)</f>
        <v>0.45280215175289718</v>
      </c>
      <c r="K319" s="7">
        <f>EXP(-'Yield curve'!K312*$K$9/100)</f>
        <v>0.41478291168158138</v>
      </c>
      <c r="L319" s="7">
        <f>EXP(-'Yield curve'!L312*$L$9/100)</f>
        <v>0.37975840681105277</v>
      </c>
      <c r="M319" s="7">
        <f>EXP(-'Yield curve'!M312*$M$9/100)</f>
        <v>0.34767748366607248</v>
      </c>
      <c r="N319" s="7">
        <f>EXP(-'Yield curve'!N312*$N$9/100)</f>
        <v>0.31829393475391654</v>
      </c>
      <c r="O319" s="7">
        <f>EXP(-'Yield curve'!O312*$O$9/100)</f>
        <v>0.29138204600653023</v>
      </c>
      <c r="P319" s="7">
        <f>EXP(-'Yield curve'!P312*$P$9/100)</f>
        <v>0.26673489938990902</v>
      </c>
      <c r="Q319" s="7">
        <f>EXP(-'Yield curve'!Q312*$Q$9/100)</f>
        <v>0.24408469579624437</v>
      </c>
      <c r="R319" s="7">
        <f>EXP(-'Yield curve'!R312*$R$9/100)</f>
        <v>0.22334000110876942</v>
      </c>
      <c r="S319" s="7">
        <f>EXP(-'Yield curve'!S312*$S$9/100)</f>
        <v>0.20434204459925462</v>
      </c>
      <c r="T319" s="7">
        <f>EXP(-'Yield curve'!T312*$T$9/100)</f>
        <v>0.18694515386246985</v>
      </c>
      <c r="U319" s="60">
        <f>EXP(-'Yield curve'!U312*$U$9/100)</f>
        <v>0.17101568526332522</v>
      </c>
      <c r="V319" s="60">
        <f t="shared" si="3"/>
        <v>53.075374650776197</v>
      </c>
      <c r="W319" s="60">
        <f t="shared" si="4"/>
        <v>11.66996226502717</v>
      </c>
      <c r="X319" s="60">
        <f>W319*(Bonds!AO309/100)*(1/(1+(Bonds!U309/100)))</f>
        <v>-1.5012356125184326E-2</v>
      </c>
      <c r="Y319" s="60">
        <f>-W319*Bonds!$AS$8</f>
        <v>-1.8272542175223909</v>
      </c>
      <c r="Z319" s="60">
        <f t="shared" si="5"/>
        <v>-5.7782851915195099</v>
      </c>
    </row>
    <row r="320" spans="1:26">
      <c r="A320" s="192">
        <v>42688</v>
      </c>
      <c r="B320" s="7">
        <f>EXP(-'Yield curve'!B313*$B$9/100)</f>
        <v>0.91411398978812475</v>
      </c>
      <c r="C320" s="7">
        <f>EXP(-'Yield curve'!C313*$C$9/100)</f>
        <v>0.83828260322423342</v>
      </c>
      <c r="D320" s="7">
        <f>EXP(-'Yield curve'!D313*$D$9/100)</f>
        <v>0.76705252412895664</v>
      </c>
      <c r="E320" s="7">
        <f>EXP(-'Yield curve'!E313*$E$9/100)</f>
        <v>0.70145396868721122</v>
      </c>
      <c r="F320" s="7">
        <f>EXP(-'Yield curve'!F313*$F$9/100)</f>
        <v>0.64114476828672162</v>
      </c>
      <c r="G320" s="7">
        <f>EXP(-'Yield curve'!G313*$G$9/100)</f>
        <v>0.58607940217035781</v>
      </c>
      <c r="H320" s="7">
        <f>EXP(-'Yield curve'!H313*$H$9/100)</f>
        <v>0.53558268174243107</v>
      </c>
      <c r="I320" s="7">
        <f>EXP(-'Yield curve'!I313*$I$9/100)</f>
        <v>0.48974684381179928</v>
      </c>
      <c r="J320" s="7">
        <f>EXP(-'Yield curve'!J313*$J$9/100)</f>
        <v>0.4478038398197316</v>
      </c>
      <c r="K320" s="7">
        <f>EXP(-'Yield curve'!K313*$K$9/100)</f>
        <v>0.40942563159841006</v>
      </c>
      <c r="L320" s="7">
        <f>EXP(-'Yield curve'!L313*$L$9/100)</f>
        <v>0.37428415399748749</v>
      </c>
      <c r="M320" s="7">
        <f>EXP(-'Yield curve'!M313*$M$9/100)</f>
        <v>0.34213153862591689</v>
      </c>
      <c r="N320" s="7">
        <f>EXP(-'Yield curve'!N313*$N$9/100)</f>
        <v>0.3127159526467902</v>
      </c>
      <c r="O320" s="7">
        <f>EXP(-'Yield curve'!O313*$O$9/100)</f>
        <v>0.28580657733008791</v>
      </c>
      <c r="P320" s="7">
        <f>EXP(-'Yield curve'!P313*$P$9/100)</f>
        <v>0.26119187199512567</v>
      </c>
      <c r="Q320" s="7">
        <f>EXP(-'Yield curve'!Q313*$Q$9/100)</f>
        <v>0.23867797989937689</v>
      </c>
      <c r="R320" s="7">
        <f>EXP(-'Yield curve'!R313*$R$9/100)</f>
        <v>0.21808726459127092</v>
      </c>
      <c r="S320" s="7">
        <f>EXP(-'Yield curve'!S313*$S$9/100)</f>
        <v>0.19925696616315108</v>
      </c>
      <c r="T320" s="7">
        <f>EXP(-'Yield curve'!T313*$T$9/100)</f>
        <v>0.18203796768651054</v>
      </c>
      <c r="U320" s="60">
        <f>EXP(-'Yield curve'!U313*$U$9/100)</f>
        <v>0.16629366289060088</v>
      </c>
      <c r="V320" s="60">
        <f t="shared" si="3"/>
        <v>52.274047045397261</v>
      </c>
      <c r="W320" s="60">
        <f t="shared" si="4"/>
        <v>11.58991661956594</v>
      </c>
      <c r="X320" s="60">
        <f>W320*(Bonds!AO310/100)*(1/(1+(Bonds!U310/100)))</f>
        <v>-6.3815269998526341E-3</v>
      </c>
      <c r="Y320" s="60">
        <f>-W320*Bonds!$AS$8</f>
        <v>-1.8147208656621487</v>
      </c>
      <c r="Z320" s="60">
        <f t="shared" si="5"/>
        <v>-5.7386512529248357</v>
      </c>
    </row>
    <row r="321" spans="1:26">
      <c r="A321" s="192">
        <v>42685</v>
      </c>
      <c r="B321" s="7">
        <f>EXP(-'Yield curve'!B314*$B$9/100)</f>
        <v>0.91383979672220472</v>
      </c>
      <c r="C321" s="7">
        <f>EXP(-'Yield curve'!C314*$C$9/100)</f>
        <v>0.83828260322423342</v>
      </c>
      <c r="D321" s="7">
        <f>EXP(-'Yield curve'!D314*$D$9/100)</f>
        <v>0.76728267440701092</v>
      </c>
      <c r="E321" s="7">
        <f>EXP(-'Yield curve'!E314*$E$9/100)</f>
        <v>0.70159427351096337</v>
      </c>
      <c r="F321" s="7">
        <f>EXP(-'Yield curve'!F314*$F$9/100)</f>
        <v>0.64114476828672162</v>
      </c>
      <c r="G321" s="7">
        <f>EXP(-'Yield curve'!G314*$G$9/100)</f>
        <v>0.58590360472064273</v>
      </c>
      <c r="H321" s="7">
        <f>EXP(-'Yield curve'!H314*$H$9/100)</f>
        <v>0.53520790505235627</v>
      </c>
      <c r="I321" s="7">
        <f>EXP(-'Yield curve'!I314*$I$9/100)</f>
        <v>0.4890942831571623</v>
      </c>
      <c r="J321" s="7">
        <f>EXP(-'Yield curve'!J314*$J$9/100)</f>
        <v>0.44686443847275437</v>
      </c>
      <c r="K321" s="7">
        <f>EXP(-'Yield curve'!K314*$K$9/100)</f>
        <v>0.40819919527792264</v>
      </c>
      <c r="L321" s="7">
        <f>EXP(-'Yield curve'!L314*$L$9/100)</f>
        <v>0.37288694566974195</v>
      </c>
      <c r="M321" s="7">
        <f>EXP(-'Yield curve'!M314*$M$9/100)</f>
        <v>0.34057497048237029</v>
      </c>
      <c r="N321" s="7">
        <f>EXP(-'Yield curve'!N314*$N$9/100)</f>
        <v>0.31101317635482084</v>
      </c>
      <c r="O321" s="7">
        <f>EXP(-'Yield curve'!O314*$O$9/100)</f>
        <v>0.28397189698369307</v>
      </c>
      <c r="P321" s="7">
        <f>EXP(-'Yield curve'!P314*$P$9/100)</f>
        <v>0.25924026064589151</v>
      </c>
      <c r="Q321" s="7">
        <f>EXP(-'Yield curve'!Q314*$Q$9/100)</f>
        <v>0.23670041717517007</v>
      </c>
      <c r="R321" s="7">
        <f>EXP(-'Yield curve'!R314*$R$9/100)</f>
        <v>0.21609438481586929</v>
      </c>
      <c r="S321" s="7">
        <f>EXP(-'Yield curve'!S314*$S$9/100)</f>
        <v>0.19725854490835451</v>
      </c>
      <c r="T321" s="7">
        <f>EXP(-'Yield curve'!T314*$T$9/100)</f>
        <v>0.18004292217326942</v>
      </c>
      <c r="U321" s="60">
        <f>EXP(-'Yield curve'!U314*$U$9/100)</f>
        <v>0.16431006433040046</v>
      </c>
      <c r="V321" s="60">
        <f t="shared" si="3"/>
        <v>51.98903493852626</v>
      </c>
      <c r="W321" s="60">
        <f t="shared" si="4"/>
        <v>11.552613667381824</v>
      </c>
      <c r="X321" s="60">
        <f>W321*(Bonds!AO311/100)*(1/(1+(Bonds!U311/100)))</f>
        <v>2.9668273198815948E-2</v>
      </c>
      <c r="Y321" s="60">
        <f>-W321*Bonds!$AS$8</f>
        <v>-1.8088800604258941</v>
      </c>
      <c r="Z321" s="60">
        <f t="shared" si="5"/>
        <v>-5.7201810050088335</v>
      </c>
    </row>
    <row r="322" spans="1:26">
      <c r="A322" s="192">
        <v>42684</v>
      </c>
      <c r="B322" s="7">
        <f>EXP(-'Yield curve'!B315*$B$9/100)</f>
        <v>0.91420540575782594</v>
      </c>
      <c r="C322" s="7">
        <f>EXP(-'Yield curve'!C315*$C$9/100)</f>
        <v>0.83928914615307471</v>
      </c>
      <c r="D322" s="7">
        <f>EXP(-'Yield curve'!D315*$D$9/100)</f>
        <v>0.76935713689202878</v>
      </c>
      <c r="E322" s="7">
        <f>EXP(-'Yield curve'!E315*$E$9/100)</f>
        <v>0.70497002133716546</v>
      </c>
      <c r="F322" s="7">
        <f>EXP(-'Yield curve'!F315*$F$9/100)</f>
        <v>0.64597143141062441</v>
      </c>
      <c r="G322" s="7">
        <f>EXP(-'Yield curve'!G315*$G$9/100)</f>
        <v>0.59226565689433663</v>
      </c>
      <c r="H322" s="7">
        <f>EXP(-'Yield curve'!H315*$H$9/100)</f>
        <v>0.54313357218914438</v>
      </c>
      <c r="I322" s="7">
        <f>EXP(-'Yield curve'!I315*$I$9/100)</f>
        <v>0.49777853983100318</v>
      </c>
      <c r="J322" s="7">
        <f>EXP(-'Yield curve'!J315*$J$9/100)</f>
        <v>0.45621093484899855</v>
      </c>
      <c r="K322" s="7">
        <f>EXP(-'Yield curve'!K315*$K$9/100)</f>
        <v>0.41811448349391933</v>
      </c>
      <c r="L322" s="7">
        <f>EXP(-'Yield curve'!L315*$L$9/100)</f>
        <v>0.38303075222849975</v>
      </c>
      <c r="M322" s="7">
        <f>EXP(-'Yield curve'!M315*$M$9/100)</f>
        <v>0.35086280530571312</v>
      </c>
      <c r="N322" s="7">
        <f>EXP(-'Yield curve'!N315*$N$9/100)</f>
        <v>0.32137069790896156</v>
      </c>
      <c r="O322" s="7">
        <f>EXP(-'Yield curve'!O315*$O$9/100)</f>
        <v>0.29433403003478159</v>
      </c>
      <c r="P322" s="7">
        <f>EXP(-'Yield curve'!P315*$P$9/100)</f>
        <v>0.26955037119337161</v>
      </c>
      <c r="Q322" s="7">
        <f>EXP(-'Yield curve'!Q315*$Q$9/100)</f>
        <v>0.24691281015390401</v>
      </c>
      <c r="R322" s="7">
        <f>EXP(-'Yield curve'!R315*$R$9/100)</f>
        <v>0.22616736515529745</v>
      </c>
      <c r="S322" s="7">
        <f>EXP(-'Yield curve'!S315*$S$9/100)</f>
        <v>0.20715665178832057</v>
      </c>
      <c r="T322" s="7">
        <f>EXP(-'Yield curve'!T315*$T$9/100)</f>
        <v>0.18973631244223663</v>
      </c>
      <c r="U322" s="60">
        <f>EXP(-'Yield curve'!U315*$U$9/100)</f>
        <v>0.17377394345044514</v>
      </c>
      <c r="V322" s="60">
        <f t="shared" si="3"/>
        <v>53.554162618923129</v>
      </c>
      <c r="W322" s="60">
        <f t="shared" si="4"/>
        <v>11.713938833352708</v>
      </c>
      <c r="X322" s="60">
        <f>W322*(Bonds!AO312/100)*(1/(1+(Bonds!U312/100)))</f>
        <v>2.0465732214593187E-2</v>
      </c>
      <c r="Y322" s="60">
        <f>-W322*Bonds!$AS$8</f>
        <v>-1.8341399612908875</v>
      </c>
      <c r="Z322" s="60">
        <f t="shared" si="5"/>
        <v>-5.8000598252122701</v>
      </c>
    </row>
    <row r="323" spans="1:26">
      <c r="A323" s="192">
        <v>42683</v>
      </c>
      <c r="B323" s="7">
        <f>EXP(-'Yield curve'!B316*$B$9/100)</f>
        <v>0.91365704703843775</v>
      </c>
      <c r="C323" s="7">
        <f>EXP(-'Yield curve'!C316*$C$9/100)</f>
        <v>0.83979287074303177</v>
      </c>
      <c r="D323" s="7">
        <f>EXP(-'Yield curve'!D316*$D$9/100)</f>
        <v>0.77120581154278678</v>
      </c>
      <c r="E323" s="7">
        <f>EXP(-'Yield curve'!E316*$E$9/100)</f>
        <v>0.7079371219764875</v>
      </c>
      <c r="F323" s="7">
        <f>EXP(-'Yield curve'!F316*$F$9/100)</f>
        <v>0.6501839214760412</v>
      </c>
      <c r="G323" s="7">
        <f>EXP(-'Yield curve'!G316*$G$9/100)</f>
        <v>0.59708249055549933</v>
      </c>
      <c r="H323" s="7">
        <f>EXP(-'Yield curve'!H316*$H$9/100)</f>
        <v>0.54848244787871026</v>
      </c>
      <c r="I323" s="7">
        <f>EXP(-'Yield curve'!I316*$I$9/100)</f>
        <v>0.50378786615517746</v>
      </c>
      <c r="J323" s="7">
        <f>EXP(-'Yield curve'!J316*$J$9/100)</f>
        <v>0.46282790012001068</v>
      </c>
      <c r="K323" s="7">
        <f>EXP(-'Yield curve'!K316*$K$9/100)</f>
        <v>0.42528319108227414</v>
      </c>
      <c r="L323" s="7">
        <f>EXP(-'Yield curve'!L316*$L$9/100)</f>
        <v>0.39043257026118416</v>
      </c>
      <c r="M323" s="7">
        <f>EXP(-'Yield curve'!M316*$M$9/100)</f>
        <v>0.35843784827899389</v>
      </c>
      <c r="N323" s="7">
        <f>EXP(-'Yield curve'!N316*$N$9/100)</f>
        <v>0.32906499320210003</v>
      </c>
      <c r="O323" s="7">
        <f>EXP(-'Yield curve'!O316*$O$9/100)</f>
        <v>0.30209915127828341</v>
      </c>
      <c r="P323" s="7">
        <f>EXP(-'Yield curve'!P316*$P$9/100)</f>
        <v>0.27734307534502189</v>
      </c>
      <c r="Q323" s="7">
        <f>EXP(-'Yield curve'!Q316*$Q$9/100)</f>
        <v>0.25453421804148824</v>
      </c>
      <c r="R323" s="7">
        <f>EXP(-'Yield curve'!R316*$R$9/100)</f>
        <v>0.23359183069020525</v>
      </c>
      <c r="S323" s="7">
        <f>EXP(-'Yield curve'!S316*$S$9/100)</f>
        <v>0.21436395162486499</v>
      </c>
      <c r="T323" s="7">
        <f>EXP(-'Yield curve'!T316*$T$9/100)</f>
        <v>0.19671092769412071</v>
      </c>
      <c r="U323" s="60">
        <f>EXP(-'Yield curve'!U316*$U$9/100)</f>
        <v>0.18050442252243917</v>
      </c>
      <c r="V323" s="60">
        <f t="shared" si="3"/>
        <v>54.679736882272543</v>
      </c>
      <c r="W323" s="60">
        <f t="shared" si="4"/>
        <v>11.823417905281699</v>
      </c>
      <c r="X323" s="60">
        <f>W323*(Bonds!AO313/100)*(1/(1+(Bonds!U313/100)))</f>
        <v>3.2673409834051629E-3</v>
      </c>
      <c r="Y323" s="60">
        <f>-W323*Bonds!$AS$8</f>
        <v>-1.851281927251839</v>
      </c>
      <c r="Z323" s="60">
        <f t="shared" si="5"/>
        <v>-5.854267481221954</v>
      </c>
    </row>
    <row r="324" spans="1:26">
      <c r="A324" s="193">
        <v>42682</v>
      </c>
      <c r="B324" s="7">
        <f>EXP(-'Yield curve'!B317*$B$9/100)</f>
        <v>0.9134743339009529</v>
      </c>
      <c r="C324" s="7">
        <f>EXP(-'Yield curve'!C317*$C$9/100)</f>
        <v>0.84080122708072336</v>
      </c>
      <c r="D324" s="7">
        <f>EXP(-'Yield curve'!D317*$D$9/100)</f>
        <v>0.77282704544682257</v>
      </c>
      <c r="E324" s="7">
        <f>EXP(-'Yield curve'!E317*$E$9/100)</f>
        <v>0.70949629810971471</v>
      </c>
      <c r="F324" s="7">
        <f>EXP(-'Yield curve'!F317*$F$9/100)</f>
        <v>0.65148559055418176</v>
      </c>
      <c r="G324" s="7">
        <f>EXP(-'Yield curve'!G317*$G$9/100)</f>
        <v>0.59833768127463838</v>
      </c>
      <c r="H324" s="7">
        <f>EXP(-'Yield curve'!H317*$H$9/100)</f>
        <v>0.54963547127008039</v>
      </c>
      <c r="I324" s="7">
        <f>EXP(-'Yield curve'!I317*$I$9/100)</f>
        <v>0.50486376081590356</v>
      </c>
      <c r="J324" s="7">
        <f>EXP(-'Yield curve'!J317*$J$9/100)</f>
        <v>0.46380085996053261</v>
      </c>
      <c r="K324" s="7">
        <f>EXP(-'Yield curve'!K317*$K$9/100)</f>
        <v>0.42613460859814872</v>
      </c>
      <c r="L324" s="7">
        <f>EXP(-'Yield curve'!L317*$L$9/100)</f>
        <v>0.39137856126866022</v>
      </c>
      <c r="M324" s="7">
        <f>EXP(-'Yield curve'!M317*$M$9/100)</f>
        <v>0.35947163722356273</v>
      </c>
      <c r="N324" s="7">
        <f>EXP(-'Yield curve'!N317*$N$9/100)</f>
        <v>0.33017911468374667</v>
      </c>
      <c r="O324" s="7">
        <f>EXP(-'Yield curve'!O317*$O$9/100)</f>
        <v>0.30328570407535649</v>
      </c>
      <c r="P324" s="7">
        <f>EXP(-'Yield curve'!P317*$P$9/100)</f>
        <v>0.27859393149960326</v>
      </c>
      <c r="Q324" s="7">
        <f>EXP(-'Yield curve'!Q317*$Q$9/100)</f>
        <v>0.25575891921948929</v>
      </c>
      <c r="R324" s="7">
        <f>EXP(-'Yield curve'!R317*$R$9/100)</f>
        <v>0.23478619205943974</v>
      </c>
      <c r="S324" s="7">
        <f>EXP(-'Yield curve'!S317*$S$9/100)</f>
        <v>0.21552464802342458</v>
      </c>
      <c r="T324" s="7">
        <f>EXP(-'Yield curve'!T317*$T$9/100)</f>
        <v>0.19783538163124065</v>
      </c>
      <c r="U324" s="60">
        <f>EXP(-'Yield curve'!U317*$U$9/100)</f>
        <v>0.18159070464509741</v>
      </c>
      <c r="V324" s="60">
        <f t="shared" si="3"/>
        <v>54.876117149875029</v>
      </c>
      <c r="W324" s="60">
        <f t="shared" si="4"/>
        <v>11.8380067138652</v>
      </c>
      <c r="X324" s="60">
        <f>W324*(Bonds!AO314/100)*(1/(1+(Bonds!U314/100)))</f>
        <v>-3.2722768028745001E-3</v>
      </c>
      <c r="Y324" s="60">
        <f>-W324*Bonds!$AS$8</f>
        <v>-1.8535662073041161</v>
      </c>
      <c r="Z324" s="60">
        <f t="shared" si="5"/>
        <v>-5.8614910090008383</v>
      </c>
    </row>
    <row r="325" spans="1:26">
      <c r="A325" s="193">
        <v>42681</v>
      </c>
      <c r="B325" s="7">
        <f>EXP(-'Yield curve'!B318*$B$9/100)</f>
        <v>0.91365704703843775</v>
      </c>
      <c r="C325" s="7">
        <f>EXP(-'Yield curve'!C318*$C$9/100)</f>
        <v>0.84096940414328514</v>
      </c>
      <c r="D325" s="7">
        <f>EXP(-'Yield curve'!D318*$D$9/100)</f>
        <v>0.77259523210692804</v>
      </c>
      <c r="E325" s="7">
        <f>EXP(-'Yield curve'!E318*$E$9/100)</f>
        <v>0.70921255634260749</v>
      </c>
      <c r="F325" s="7">
        <f>EXP(-'Yield curve'!F318*$F$9/100)</f>
        <v>0.65115992918103249</v>
      </c>
      <c r="G325" s="7">
        <f>EXP(-'Yield curve'!G318*$G$9/100)</f>
        <v>0.59797878634511925</v>
      </c>
      <c r="H325" s="7">
        <f>EXP(-'Yield curve'!H318*$H$9/100)</f>
        <v>0.54925086106946641</v>
      </c>
      <c r="I325" s="7">
        <f>EXP(-'Yield curve'!I318*$I$9/100)</f>
        <v>0.50432552658032481</v>
      </c>
      <c r="J325" s="7">
        <f>EXP(-'Yield curve'!J318*$J$9/100)</f>
        <v>0.46310568018576898</v>
      </c>
      <c r="K325" s="7">
        <f>EXP(-'Yield curve'!K318*$K$9/100)</f>
        <v>0.42528319108227414</v>
      </c>
      <c r="L325" s="7">
        <f>EXP(-'Yield curve'!L318*$L$9/100)</f>
        <v>0.39043257026118416</v>
      </c>
      <c r="M325" s="7">
        <f>EXP(-'Yield curve'!M318*$M$9/100)</f>
        <v>0.35843784827899389</v>
      </c>
      <c r="N325" s="7">
        <f>EXP(-'Yield curve'!N318*$N$9/100)</f>
        <v>0.32906499320210003</v>
      </c>
      <c r="O325" s="7">
        <f>EXP(-'Yield curve'!O318*$O$9/100)</f>
        <v>0.30209915127828341</v>
      </c>
      <c r="P325" s="7">
        <f>EXP(-'Yield curve'!P318*$P$9/100)</f>
        <v>0.27734307534502189</v>
      </c>
      <c r="Q325" s="7">
        <f>EXP(-'Yield curve'!Q318*$Q$9/100)</f>
        <v>0.25453421804148824</v>
      </c>
      <c r="R325" s="7">
        <f>EXP(-'Yield curve'!R318*$R$9/100)</f>
        <v>0.23359183069020525</v>
      </c>
      <c r="S325" s="7">
        <f>EXP(-'Yield curve'!S318*$S$9/100)</f>
        <v>0.21436395162486499</v>
      </c>
      <c r="T325" s="7">
        <f>EXP(-'Yield curve'!T318*$T$9/100)</f>
        <v>0.19671092769412071</v>
      </c>
      <c r="U325" s="60">
        <f>EXP(-'Yield curve'!U318*$U$9/100)</f>
        <v>0.18050442252243917</v>
      </c>
      <c r="V325" s="60">
        <f t="shared" si="3"/>
        <v>54.708927064299694</v>
      </c>
      <c r="W325" s="60">
        <f t="shared" si="4"/>
        <v>11.819599818730683</v>
      </c>
      <c r="X325" s="60">
        <f>W325*(Bonds!AO315/100)*(1/(1+(Bonds!U315/100)))</f>
        <v>-1.3065143498965299E-2</v>
      </c>
      <c r="Y325" s="60">
        <f>-W325*Bonds!$AS$8</f>
        <v>-1.8506841005755597</v>
      </c>
      <c r="Z325" s="60">
        <f t="shared" si="5"/>
        <v>-5.8523769872789027</v>
      </c>
    </row>
    <row r="326" spans="1:26">
      <c r="A326" s="193">
        <v>42677</v>
      </c>
      <c r="B326" s="7">
        <f>EXP(-'Yield curve'!B319*$B$9/100)</f>
        <v>0.91383979672220472</v>
      </c>
      <c r="C326" s="7">
        <f>EXP(-'Yield curve'!C319*$C$9/100)</f>
        <v>0.84012885508371737</v>
      </c>
      <c r="D326" s="7">
        <f>EXP(-'Yield curve'!D319*$D$9/100)</f>
        <v>0.77028091961507916</v>
      </c>
      <c r="E326" s="7">
        <f>EXP(-'Yield curve'!E319*$E$9/100)</f>
        <v>0.70595767056017766</v>
      </c>
      <c r="F326" s="7">
        <f>EXP(-'Yield curve'!F319*$F$9/100)</f>
        <v>0.64694111563909595</v>
      </c>
      <c r="G326" s="7">
        <f>EXP(-'Yield curve'!G319*$G$9/100)</f>
        <v>0.59351072163423035</v>
      </c>
      <c r="H326" s="7">
        <f>EXP(-'Yield curve'!H319*$H$9/100)</f>
        <v>0.54465647726341337</v>
      </c>
      <c r="I326" s="7">
        <f>EXP(-'Yield curve'!I319*$I$9/100)</f>
        <v>0.49964038633067187</v>
      </c>
      <c r="J326" s="7">
        <f>EXP(-'Yield curve'!J319*$J$9/100)</f>
        <v>0.45840601130522352</v>
      </c>
      <c r="K326" s="7">
        <f>EXP(-'Yield curve'!K319*$K$9/100)</f>
        <v>0.42063071153031245</v>
      </c>
      <c r="L326" s="7">
        <f>EXP(-'Yield curve'!L319*$L$9/100)</f>
        <v>0.38565195008354136</v>
      </c>
      <c r="M326" s="7">
        <f>EXP(-'Yield curve'!M319*$M$9/100)</f>
        <v>0.35356780555581718</v>
      </c>
      <c r="N326" s="7">
        <f>EXP(-'Yield curve'!N319*$N$9/100)</f>
        <v>0.3241399214777958</v>
      </c>
      <c r="O326" s="7">
        <f>EXP(-'Yield curve'!O319*$O$9/100)</f>
        <v>0.29714947023237953</v>
      </c>
      <c r="P326" s="7">
        <f>EXP(-'Yield curve'!P319*$P$9/100)</f>
        <v>0.27239556119829261</v>
      </c>
      <c r="Q326" s="7">
        <f>EXP(-'Yield curve'!Q319*$Q$9/100)</f>
        <v>0.24969377797711489</v>
      </c>
      <c r="R326" s="7">
        <f>EXP(-'Yield curve'!R319*$R$9/100)</f>
        <v>0.22887483429169042</v>
      </c>
      <c r="S326" s="7">
        <f>EXP(-'Yield curve'!S319*$S$9/100)</f>
        <v>0.2097833389791762</v>
      </c>
      <c r="T326" s="7">
        <f>EXP(-'Yield curve'!T319*$T$9/100)</f>
        <v>0.19227666127067924</v>
      </c>
      <c r="U326" s="60">
        <f>EXP(-'Yield curve'!U319*$U$9/100)</f>
        <v>0.17622388825676111</v>
      </c>
      <c r="V326" s="60">
        <f t="shared" si="3"/>
        <v>53.957388325705608</v>
      </c>
      <c r="W326" s="60">
        <f t="shared" si="4"/>
        <v>11.75466839390222</v>
      </c>
      <c r="X326" s="60">
        <f>W326*(Bonds!AO316/100)*(1/(1+(Bonds!U316/100)))</f>
        <v>-6.4895114430818827E-3</v>
      </c>
      <c r="Y326" s="60">
        <f>-W326*Bonds!$AS$8</f>
        <v>-1.840517296504298</v>
      </c>
      <c r="Z326" s="60">
        <f t="shared" si="5"/>
        <v>-5.8202267298890433</v>
      </c>
    </row>
    <row r="327" spans="1:26">
      <c r="A327" s="193">
        <v>42676</v>
      </c>
      <c r="B327" s="7">
        <f>EXP(-'Yield curve'!B320*$B$9/100)</f>
        <v>0.9143882651243046</v>
      </c>
      <c r="C327" s="7">
        <f>EXP(-'Yield curve'!C320*$C$9/100)</f>
        <v>0.8404649738450215</v>
      </c>
      <c r="D327" s="7">
        <f>EXP(-'Yield curve'!D320*$D$9/100)</f>
        <v>0.76981888968614964</v>
      </c>
      <c r="E327" s="7">
        <f>EXP(-'Yield curve'!E320*$E$9/100)</f>
        <v>0.70497002133716546</v>
      </c>
      <c r="F327" s="7">
        <f>EXP(-'Yield curve'!F320*$F$9/100)</f>
        <v>0.64532578285729458</v>
      </c>
      <c r="G327" s="7">
        <f>EXP(-'Yield curve'!G320*$G$9/100)</f>
        <v>0.59155536436681511</v>
      </c>
      <c r="H327" s="7">
        <f>EXP(-'Yield curve'!H320*$H$9/100)</f>
        <v>0.54237371721067407</v>
      </c>
      <c r="I327" s="7">
        <f>EXP(-'Yield curve'!I320*$I$9/100)</f>
        <v>0.4972478591352042</v>
      </c>
      <c r="J327" s="7">
        <f>EXP(-'Yield curve'!J320*$J$9/100)</f>
        <v>0.45593729038963637</v>
      </c>
      <c r="K327" s="7">
        <f>EXP(-'Yield curve'!K320*$K$9/100)</f>
        <v>0.41811448349391933</v>
      </c>
      <c r="L327" s="7">
        <f>EXP(-'Yield curve'!L320*$L$9/100)</f>
        <v>0.38311502826401395</v>
      </c>
      <c r="M327" s="7">
        <f>EXP(-'Yield curve'!M320*$M$9/100)</f>
        <v>0.35103125987812284</v>
      </c>
      <c r="N327" s="7">
        <f>EXP(-'Yield curve'!N320*$N$9/100)</f>
        <v>0.32162146483971965</v>
      </c>
      <c r="O327" s="7">
        <f>EXP(-'Yield curve'!O320*$O$9/100)</f>
        <v>0.29466386882366324</v>
      </c>
      <c r="P327" s="7">
        <f>EXP(-'Yield curve'!P320*$P$9/100)</f>
        <v>0.26995500014600815</v>
      </c>
      <c r="Q327" s="7">
        <f>EXP(-'Yield curve'!Q320*$Q$9/100)</f>
        <v>0.24730818686717387</v>
      </c>
      <c r="R327" s="7">
        <f>EXP(-'Yield curve'!R320*$R$9/100)</f>
        <v>0.22655217667317623</v>
      </c>
      <c r="S327" s="7">
        <f>EXP(-'Yield curve'!S320*$S$9/100)</f>
        <v>0.20752986955676231</v>
      </c>
      <c r="T327" s="7">
        <f>EXP(-'Yield curve'!T320*$T$9/100)</f>
        <v>0.19009715412692413</v>
      </c>
      <c r="U327" s="60">
        <f>EXP(-'Yield curve'!U320*$U$9/100)</f>
        <v>0.17412183911704737</v>
      </c>
      <c r="V327" s="60">
        <f t="shared" si="3"/>
        <v>53.596953894659933</v>
      </c>
      <c r="W327" s="60">
        <f t="shared" si="4"/>
        <v>11.720157997863666</v>
      </c>
      <c r="X327" s="60">
        <f>W327*(Bonds!AO317/100)*(1/(1+(Bonds!U317/100)))</f>
        <v>7.5447035115915016E-3</v>
      </c>
      <c r="Y327" s="60">
        <f>-W327*Bonds!$AS$8</f>
        <v>-1.8351137428956634</v>
      </c>
      <c r="Z327" s="60">
        <f t="shared" si="5"/>
        <v>-5.8031391930269356</v>
      </c>
    </row>
    <row r="328" spans="1:26">
      <c r="A328" s="193">
        <v>42675</v>
      </c>
      <c r="B328" s="7">
        <f>EXP(-'Yield curve'!B321*$B$9/100)</f>
        <v>0.91420540575782594</v>
      </c>
      <c r="C328" s="7">
        <f>EXP(-'Yield curve'!C321*$C$9/100)</f>
        <v>0.84080122708072336</v>
      </c>
      <c r="D328" s="7">
        <f>EXP(-'Yield curve'!D321*$D$9/100)</f>
        <v>0.77074322684514807</v>
      </c>
      <c r="E328" s="7">
        <f>EXP(-'Yield curve'!E321*$E$9/100)</f>
        <v>0.70638137226031272</v>
      </c>
      <c r="F328" s="7">
        <f>EXP(-'Yield curve'!F321*$F$9/100)</f>
        <v>0.64726466707803465</v>
      </c>
      <c r="G328" s="7">
        <f>EXP(-'Yield curve'!G321*$G$9/100)</f>
        <v>0.59386693492051046</v>
      </c>
      <c r="H328" s="7">
        <f>EXP(-'Yield curve'!H321*$H$9/100)</f>
        <v>0.54503787026947637</v>
      </c>
      <c r="I328" s="7">
        <f>EXP(-'Yield curve'!I321*$I$9/100)</f>
        <v>0.5000402585673045</v>
      </c>
      <c r="J328" s="7">
        <f>EXP(-'Yield curve'!J321*$J$9/100)</f>
        <v>0.4588187624255417</v>
      </c>
      <c r="K328" s="7">
        <f>EXP(-'Yield curve'!K321*$K$9/100)</f>
        <v>0.42105155262732119</v>
      </c>
      <c r="L328" s="7">
        <f>EXP(-'Yield curve'!L321*$L$9/100)</f>
        <v>0.38616134678551056</v>
      </c>
      <c r="M328" s="7">
        <f>EXP(-'Yield curve'!M321*$M$9/100)</f>
        <v>0.35416229870357024</v>
      </c>
      <c r="N328" s="7">
        <f>EXP(-'Yield curve'!N321*$N$9/100)</f>
        <v>0.32481483418035173</v>
      </c>
      <c r="O328" s="7">
        <f>EXP(-'Yield curve'!O321*$O$9/100)</f>
        <v>0.29789923119941009</v>
      </c>
      <c r="P328" s="7">
        <f>EXP(-'Yield curve'!P321*$P$9/100)</f>
        <v>0.27321397488861282</v>
      </c>
      <c r="Q328" s="7">
        <f>EXP(-'Yield curve'!Q321*$Q$9/100)</f>
        <v>0.25041393258255001</v>
      </c>
      <c r="R328" s="7">
        <f>EXP(-'Yield curve'!R321*$R$9/100)</f>
        <v>0.22949822126290592</v>
      </c>
      <c r="S328" s="7">
        <f>EXP(-'Yield curve'!S321*$S$9/100)</f>
        <v>0.21031265965734167</v>
      </c>
      <c r="T328" s="7">
        <f>EXP(-'Yield curve'!T321*$T$9/100)</f>
        <v>0.1927155522039127</v>
      </c>
      <c r="U328" s="60">
        <f>EXP(-'Yield curve'!U321*$U$9/100)</f>
        <v>0.17657668871613388</v>
      </c>
      <c r="V328" s="60">
        <f t="shared" si="3"/>
        <v>54.033588943663382</v>
      </c>
      <c r="W328" s="60">
        <f t="shared" si="4"/>
        <v>11.759564442258007</v>
      </c>
      <c r="X328" s="60">
        <f>W328*(Bonds!AO318/100)*(1/(1+(Bonds!U318/100)))</f>
        <v>-1.0821353126214922E-3</v>
      </c>
      <c r="Y328" s="60">
        <f>-W328*Bonds!$AS$8</f>
        <v>-1.8412839078098131</v>
      </c>
      <c r="Z328" s="60">
        <f t="shared" si="5"/>
        <v>-5.8226509676945062</v>
      </c>
    </row>
    <row r="329" spans="1:26">
      <c r="A329" s="193">
        <v>42674</v>
      </c>
      <c r="B329" s="7">
        <f>EXP(-'Yield curve'!B322*$B$9/100)</f>
        <v>0.91402258295956351</v>
      </c>
      <c r="C329" s="7">
        <f>EXP(-'Yield curve'!C322*$C$9/100)</f>
        <v>0.84029689765843141</v>
      </c>
      <c r="D329" s="7">
        <f>EXP(-'Yield curve'!D322*$D$9/100)</f>
        <v>0.77004986999837</v>
      </c>
      <c r="E329" s="7">
        <f>EXP(-'Yield curve'!E322*$E$9/100)</f>
        <v>0.70553422300481161</v>
      </c>
      <c r="F329" s="7">
        <f>EXP(-'Yield curve'!F322*$F$9/100)</f>
        <v>0.64629449788621807</v>
      </c>
      <c r="G329" s="7">
        <f>EXP(-'Yield curve'!G322*$G$9/100)</f>
        <v>0.59262112291761626</v>
      </c>
      <c r="H329" s="7">
        <f>EXP(-'Yield curve'!H322*$H$9/100)</f>
        <v>0.54351389878845646</v>
      </c>
      <c r="I329" s="7">
        <f>EXP(-'Yield curve'!I322*$I$9/100)</f>
        <v>0.49857562299121649</v>
      </c>
      <c r="J329" s="7">
        <f>EXP(-'Yield curve'!J322*$J$9/100)</f>
        <v>0.45744436875955918</v>
      </c>
      <c r="K329" s="7">
        <f>EXP(-'Yield curve'!K322*$K$9/100)</f>
        <v>0.41979029080811425</v>
      </c>
      <c r="L329" s="7">
        <f>EXP(-'Yield curve'!L322*$L$9/100)</f>
        <v>0.38497379959887418</v>
      </c>
      <c r="M329" s="7">
        <f>EXP(-'Yield curve'!M322*$M$9/100)</f>
        <v>0.35305903431902291</v>
      </c>
      <c r="N329" s="7">
        <f>EXP(-'Yield curve'!N322*$N$9/100)</f>
        <v>0.32380299119357531</v>
      </c>
      <c r="O329" s="7">
        <f>EXP(-'Yield curve'!O322*$O$9/100)</f>
        <v>0.29698311311339015</v>
      </c>
      <c r="P329" s="7">
        <f>EXP(-'Yield curve'!P322*$P$9/100)</f>
        <v>0.27239556119829261</v>
      </c>
      <c r="Q329" s="7">
        <f>EXP(-'Yield curve'!Q322*$Q$9/100)</f>
        <v>0.24969377797711489</v>
      </c>
      <c r="R329" s="7">
        <f>EXP(-'Yield curve'!R322*$R$9/100)</f>
        <v>0.22887483429169042</v>
      </c>
      <c r="S329" s="7">
        <f>EXP(-'Yield curve'!S322*$S$9/100)</f>
        <v>0.2097833389791762</v>
      </c>
      <c r="T329" s="7">
        <f>EXP(-'Yield curve'!T322*$T$9/100)</f>
        <v>0.19227666127067924</v>
      </c>
      <c r="U329" s="60">
        <f>EXP(-'Yield curve'!U322*$U$9/100)</f>
        <v>0.17622388825676111</v>
      </c>
      <c r="V329" s="60">
        <f t="shared" si="3"/>
        <v>53.927230329559848</v>
      </c>
      <c r="W329" s="60">
        <f t="shared" si="4"/>
        <v>11.756473523698428</v>
      </c>
      <c r="X329" s="60">
        <f>W329*(Bonds!AO319/100)*(1/(1+(Bonds!U319/100)))</f>
        <v>6.4905080182362119E-3</v>
      </c>
      <c r="Y329" s="60">
        <f>-W329*Bonds!$AS$8</f>
        <v>-1.8407999393233909</v>
      </c>
      <c r="Z329" s="60">
        <f t="shared" si="5"/>
        <v>-5.8211205249616675</v>
      </c>
    </row>
    <row r="330" spans="1:26">
      <c r="A330" s="193">
        <v>42671</v>
      </c>
      <c r="B330" s="7">
        <f>EXP(-'Yield curve'!B323*$B$9/100)</f>
        <v>0.91475409359116999</v>
      </c>
      <c r="C330" s="7">
        <f>EXP(-'Yield curve'!C323*$C$9/100)</f>
        <v>0.83979287074303177</v>
      </c>
      <c r="D330" s="7">
        <f>EXP(-'Yield curve'!D323*$D$9/100)</f>
        <v>0.76981888968614964</v>
      </c>
      <c r="E330" s="7">
        <f>EXP(-'Yield curve'!E323*$E$9/100)</f>
        <v>0.70581649314427775</v>
      </c>
      <c r="F330" s="7">
        <f>EXP(-'Yield curve'!F323*$F$9/100)</f>
        <v>0.64726466707803465</v>
      </c>
      <c r="G330" s="7">
        <f>EXP(-'Yield curve'!G323*$G$9/100)</f>
        <v>0.59422336199889336</v>
      </c>
      <c r="H330" s="7">
        <f>EXP(-'Yield curve'!H323*$H$9/100)</f>
        <v>0.54580145767431776</v>
      </c>
      <c r="I330" s="7">
        <f>EXP(-'Yield curve'!I323*$I$9/100)</f>
        <v>0.50110814979788654</v>
      </c>
      <c r="J330" s="7">
        <f>EXP(-'Yield curve'!J323*$J$9/100)</f>
        <v>0.4601972854634831</v>
      </c>
      <c r="K330" s="7">
        <f>EXP(-'Yield curve'!K323*$K$9/100)</f>
        <v>0.42273913174596284</v>
      </c>
      <c r="L330" s="7">
        <f>EXP(-'Yield curve'!L323*$L$9/100)</f>
        <v>0.38794953975275631</v>
      </c>
      <c r="M330" s="7">
        <f>EXP(-'Yield curve'!M323*$M$9/100)</f>
        <v>0.35603722107998126</v>
      </c>
      <c r="N330" s="7">
        <f>EXP(-'Yield curve'!N323*$N$9/100)</f>
        <v>0.32676304623706642</v>
      </c>
      <c r="O330" s="7">
        <f>EXP(-'Yield curve'!O323*$O$9/100)</f>
        <v>0.29990785545170873</v>
      </c>
      <c r="P330" s="7">
        <f>EXP(-'Yield curve'!P323*$P$9/100)</f>
        <v>0.27527078308975234</v>
      </c>
      <c r="Q330" s="7">
        <f>EXP(-'Yield curve'!Q323*$Q$9/100)</f>
        <v>0.25242527870051445</v>
      </c>
      <c r="R330" s="7">
        <f>EXP(-'Yield curve'!R323*$R$9/100)</f>
        <v>0.23145727030698438</v>
      </c>
      <c r="S330" s="7">
        <f>EXP(-'Yield curve'!S323*$S$9/100)</f>
        <v>0.21221401686755995</v>
      </c>
      <c r="T330" s="7">
        <f>EXP(-'Yield curve'!T323*$T$9/100)</f>
        <v>0.19455507384292028</v>
      </c>
      <c r="U330" s="60">
        <f>EXP(-'Yield curve'!U323*$U$9/100)</f>
        <v>0.1783513139409002</v>
      </c>
      <c r="V330" s="60">
        <f t="shared" si="3"/>
        <v>54.300922594863422</v>
      </c>
      <c r="W330" s="60">
        <f t="shared" si="4"/>
        <v>11.791741543064811</v>
      </c>
      <c r="X330" s="60">
        <f>W330*(Bonds!AO320/100)*(1/(1+(Bonds!U320/100)))</f>
        <v>4.3423831865455932E-3</v>
      </c>
      <c r="Y330" s="60">
        <f>-W330*Bonds!$AS$8</f>
        <v>-1.8463221197441462</v>
      </c>
      <c r="Z330" s="60">
        <f t="shared" si="5"/>
        <v>-5.8385831927416412</v>
      </c>
    </row>
    <row r="331" spans="1:26">
      <c r="A331" s="193">
        <v>42670</v>
      </c>
      <c r="B331" s="7">
        <f>EXP(-'Yield curve'!B324*$B$9/100)</f>
        <v>0.91475409359116999</v>
      </c>
      <c r="C331" s="7">
        <f>EXP(-'Yield curve'!C324*$C$9/100)</f>
        <v>0.84063308365021072</v>
      </c>
      <c r="D331" s="7">
        <f>EXP(-'Yield curve'!D324*$D$9/100)</f>
        <v>0.7709744845001153</v>
      </c>
      <c r="E331" s="7">
        <f>EXP(-'Yield curve'!E324*$E$9/100)</f>
        <v>0.70722953870511207</v>
      </c>
      <c r="F331" s="7">
        <f>EXP(-'Yield curve'!F324*$F$9/100)</f>
        <v>0.64888485313445343</v>
      </c>
      <c r="G331" s="7">
        <f>EXP(-'Yield curve'!G324*$G$9/100)</f>
        <v>0.59565121080088579</v>
      </c>
      <c r="H331" s="7">
        <f>EXP(-'Yield curve'!H324*$H$9/100)</f>
        <v>0.54694884507053509</v>
      </c>
      <c r="I331" s="7">
        <f>EXP(-'Yield curve'!I324*$I$9/100)</f>
        <v>0.50231225370411914</v>
      </c>
      <c r="J331" s="7">
        <f>EXP(-'Yield curve'!J324*$J$9/100)</f>
        <v>0.46144149706403675</v>
      </c>
      <c r="K331" s="7">
        <f>EXP(-'Yield curve'!K324*$K$9/100)</f>
        <v>0.42400925337104728</v>
      </c>
      <c r="L331" s="7">
        <f>EXP(-'Yield curve'!L324*$L$9/100)</f>
        <v>0.38923188794472641</v>
      </c>
      <c r="M331" s="7">
        <f>EXP(-'Yield curve'!M324*$M$9/100)</f>
        <v>0.35732126496810063</v>
      </c>
      <c r="N331" s="7">
        <f>EXP(-'Yield curve'!N324*$N$9/100)</f>
        <v>0.32803991038405272</v>
      </c>
      <c r="O331" s="7">
        <f>EXP(-'Yield curve'!O324*$O$9/100)</f>
        <v>0.30117011733904486</v>
      </c>
      <c r="P331" s="7">
        <f>EXP(-'Yield curve'!P324*$P$9/100)</f>
        <v>0.27651229291571749</v>
      </c>
      <c r="Q331" s="7">
        <f>EXP(-'Yield curve'!Q324*$Q$9/100)</f>
        <v>0.25372101036996708</v>
      </c>
      <c r="R331" s="7">
        <f>EXP(-'Yield curve'!R324*$R$9/100)</f>
        <v>0.23279896709775749</v>
      </c>
      <c r="S331" s="7">
        <f>EXP(-'Yield curve'!S324*$S$9/100)</f>
        <v>0.21359362881202709</v>
      </c>
      <c r="T331" s="7">
        <f>EXP(-'Yield curve'!T324*$T$9/100)</f>
        <v>0.19596484462450173</v>
      </c>
      <c r="U331" s="60">
        <f>EXP(-'Yield curve'!U324*$U$9/100)</f>
        <v>0.17978384694427296</v>
      </c>
      <c r="V331" s="60">
        <f t="shared" si="3"/>
        <v>54.542292234394708</v>
      </c>
      <c r="W331" s="60">
        <f t="shared" si="4"/>
        <v>11.812274105568532</v>
      </c>
      <c r="X331" s="60">
        <f>W331*(Bonds!AO321/100)*(1/(1+(Bonds!U321/100)))</f>
        <v>8.7030938335373315E-3</v>
      </c>
      <c r="Y331" s="60">
        <f>-W331*Bonds!$AS$8</f>
        <v>-1.8495370582828852</v>
      </c>
      <c r="Z331" s="60">
        <f t="shared" si="5"/>
        <v>-5.8487497210615098</v>
      </c>
    </row>
    <row r="332" spans="1:26">
      <c r="A332" s="193">
        <v>42669</v>
      </c>
      <c r="B332" s="7">
        <f>EXP(-'Yield curve'!B325*$B$9/100)</f>
        <v>0.91502856098729823</v>
      </c>
      <c r="C332" s="7">
        <f>EXP(-'Yield curve'!C325*$C$9/100)</f>
        <v>0.84063308365021072</v>
      </c>
      <c r="D332" s="7">
        <f>EXP(-'Yield curve'!D325*$D$9/100)</f>
        <v>0.77120581154278678</v>
      </c>
      <c r="E332" s="7">
        <f>EXP(-'Yield curve'!E325*$E$9/100)</f>
        <v>0.7079371219764875</v>
      </c>
      <c r="F332" s="7">
        <f>EXP(-'Yield curve'!F325*$F$9/100)</f>
        <v>0.6501839214760412</v>
      </c>
      <c r="G332" s="7">
        <f>EXP(-'Yield curve'!G325*$G$9/100)</f>
        <v>0.59762010668796972</v>
      </c>
      <c r="H332" s="7">
        <f>EXP(-'Yield curve'!H325*$H$9/100)</f>
        <v>0.54963547127008039</v>
      </c>
      <c r="I332" s="7">
        <f>EXP(-'Yield curve'!I325*$I$9/100)</f>
        <v>0.50526781342405014</v>
      </c>
      <c r="J332" s="7">
        <f>EXP(-'Yield curve'!J325*$J$9/100)</f>
        <v>0.46463645331687203</v>
      </c>
      <c r="K332" s="7">
        <f>EXP(-'Yield curve'!K325*$K$9/100)</f>
        <v>0.42741493194872671</v>
      </c>
      <c r="L332" s="7">
        <f>EXP(-'Yield curve'!L325*$L$9/100)</f>
        <v>0.39267224392321004</v>
      </c>
      <c r="M332" s="7">
        <f>EXP(-'Yield curve'!M325*$M$9/100)</f>
        <v>0.36076806729154576</v>
      </c>
      <c r="N332" s="7">
        <f>EXP(-'Yield curve'!N325*$N$9/100)</f>
        <v>0.33146932751068137</v>
      </c>
      <c r="O332" s="7">
        <f>EXP(-'Yield curve'!O325*$O$9/100)</f>
        <v>0.30456218276129032</v>
      </c>
      <c r="P332" s="7">
        <f>EXP(-'Yield curve'!P325*$P$9/100)</f>
        <v>0.27985042919081754</v>
      </c>
      <c r="Q332" s="7">
        <f>EXP(-'Yield curve'!Q325*$Q$9/100)</f>
        <v>0.25698951309430301</v>
      </c>
      <c r="R332" s="7">
        <f>EXP(-'Yield curve'!R325*$R$9/100)</f>
        <v>0.23598666023076609</v>
      </c>
      <c r="S332" s="7">
        <f>EXP(-'Yield curve'!S325*$S$9/100)</f>
        <v>0.21669162913599224</v>
      </c>
      <c r="T332" s="7">
        <f>EXP(-'Yield curve'!T325*$T$9/100)</f>
        <v>0.19896626325731265</v>
      </c>
      <c r="U332" s="60">
        <f>EXP(-'Yield curve'!U325*$U$9/100)</f>
        <v>0.18268352405273466</v>
      </c>
      <c r="V332" s="60">
        <f t="shared" si="3"/>
        <v>55.029164872190179</v>
      </c>
      <c r="W332" s="60">
        <f t="shared" si="4"/>
        <v>11.858653897064874</v>
      </c>
      <c r="X332" s="60">
        <f>W332*(Bonds!AO322/100)*(1/(1+(Bonds!U322/100)))</f>
        <v>4.3718539712680636E-3</v>
      </c>
      <c r="Y332" s="60">
        <f>-W332*Bonds!$AS$8</f>
        <v>-1.8567990928717608</v>
      </c>
      <c r="Z332" s="60">
        <f t="shared" si="5"/>
        <v>-5.8717142908092814</v>
      </c>
    </row>
    <row r="333" spans="1:26">
      <c r="A333" s="193">
        <v>42668</v>
      </c>
      <c r="B333" s="7">
        <f>EXP(-'Yield curve'!B326*$B$9/100)</f>
        <v>0.9143882651243046</v>
      </c>
      <c r="C333" s="7">
        <f>EXP(-'Yield curve'!C326*$C$9/100)</f>
        <v>0.84147413719054331</v>
      </c>
      <c r="D333" s="7">
        <f>EXP(-'Yield curve'!D326*$D$9/100)</f>
        <v>0.77282704544682257</v>
      </c>
      <c r="E333" s="7">
        <f>EXP(-'Yield curve'!E326*$E$9/100)</f>
        <v>0.70978015339623113</v>
      </c>
      <c r="F333" s="7">
        <f>EXP(-'Yield curve'!F326*$F$9/100)</f>
        <v>0.65213740199613923</v>
      </c>
      <c r="G333" s="7">
        <f>EXP(-'Yield curve'!G326*$G$9/100)</f>
        <v>0.59941565898982241</v>
      </c>
      <c r="H333" s="7">
        <f>EXP(-'Yield curve'!H326*$H$9/100)</f>
        <v>0.55117660717302541</v>
      </c>
      <c r="I333" s="7">
        <f>EXP(-'Yield curve'!I326*$I$9/100)</f>
        <v>0.50675210824487038</v>
      </c>
      <c r="J333" s="7">
        <f>EXP(-'Yield curve'!J326*$J$9/100)</f>
        <v>0.46603245563329571</v>
      </c>
      <c r="K333" s="7">
        <f>EXP(-'Yield curve'!K326*$K$9/100)</f>
        <v>0.42869910203657724</v>
      </c>
      <c r="L333" s="7">
        <f>EXP(-'Yield curve'!L326*$L$9/100)</f>
        <v>0.39405688576176695</v>
      </c>
      <c r="M333" s="7">
        <f>EXP(-'Yield curve'!M326*$M$9/100)</f>
        <v>0.36224300783877472</v>
      </c>
      <c r="N333" s="7">
        <f>EXP(-'Yield curve'!N326*$N$9/100)</f>
        <v>0.33302423961974192</v>
      </c>
      <c r="O333" s="7">
        <f>EXP(-'Yield curve'!O326*$O$9/100)</f>
        <v>0.30618677114704257</v>
      </c>
      <c r="P333" s="7">
        <f>EXP(-'Yield curve'!P326*$P$9/100)</f>
        <v>0.2815345791634335</v>
      </c>
      <c r="Q333" s="7">
        <f>EXP(-'Yield curve'!Q326*$Q$9/100)</f>
        <v>0.25863952036936583</v>
      </c>
      <c r="R333" s="7">
        <f>EXP(-'Yield curve'!R326*$R$9/100)</f>
        <v>0.23759683791993186</v>
      </c>
      <c r="S333" s="7">
        <f>EXP(-'Yield curve'!S326*$S$9/100)</f>
        <v>0.21825743901705036</v>
      </c>
      <c r="T333" s="7">
        <f>EXP(-'Yield curve'!T326*$T$9/100)</f>
        <v>0.20048416758835372</v>
      </c>
      <c r="U333" s="60">
        <f>EXP(-'Yield curve'!U326*$U$9/100)</f>
        <v>0.18415085373814818</v>
      </c>
      <c r="V333" s="60">
        <f t="shared" si="3"/>
        <v>55.290514323395783</v>
      </c>
      <c r="W333" s="60">
        <f t="shared" si="4"/>
        <v>11.879057631264528</v>
      </c>
      <c r="X333" s="60">
        <f>W333*(Bonds!AO323/100)*(1/(1+(Bonds!U323/100)))</f>
        <v>5.4762389965262292E-3</v>
      </c>
      <c r="Y333" s="60">
        <f>-W333*Bonds!$AS$8</f>
        <v>-1.8599938597889816</v>
      </c>
      <c r="Z333" s="60">
        <f t="shared" si="5"/>
        <v>-5.881817030861054</v>
      </c>
    </row>
    <row r="334" spans="1:26">
      <c r="A334" s="193">
        <v>42667</v>
      </c>
      <c r="B334" s="7">
        <f>EXP(-'Yield curve'!B327*$B$9/100)</f>
        <v>0.91420540575782594</v>
      </c>
      <c r="C334" s="7">
        <f>EXP(-'Yield curve'!C327*$C$9/100)</f>
        <v>0.84130585919146594</v>
      </c>
      <c r="D334" s="7">
        <f>EXP(-'Yield curve'!D327*$D$9/100)</f>
        <v>0.77259523210692804</v>
      </c>
      <c r="E334" s="7">
        <f>EXP(-'Yield curve'!E327*$E$9/100)</f>
        <v>0.70963821156020868</v>
      </c>
      <c r="F334" s="7">
        <f>EXP(-'Yield curve'!F327*$F$9/100)</f>
        <v>0.65213740199613923</v>
      </c>
      <c r="G334" s="7">
        <f>EXP(-'Yield curve'!G327*$G$9/100)</f>
        <v>0.59995537591910053</v>
      </c>
      <c r="H334" s="7">
        <f>EXP(-'Yield curve'!H327*$H$9/100)</f>
        <v>0.55233529424369554</v>
      </c>
      <c r="I334" s="7">
        <f>EXP(-'Yield curve'!I327*$I$9/100)</f>
        <v>0.50824076338917945</v>
      </c>
      <c r="J334" s="7">
        <f>EXP(-'Yield curve'!J327*$J$9/100)</f>
        <v>0.46785353099901633</v>
      </c>
      <c r="K334" s="7">
        <f>EXP(-'Yield curve'!K327*$K$9/100)</f>
        <v>0.430847965227942</v>
      </c>
      <c r="L334" s="7">
        <f>EXP(-'Yield curve'!L327*$L$9/100)</f>
        <v>0.39623016968576391</v>
      </c>
      <c r="M334" s="7">
        <f>EXP(-'Yield curve'!M327*$M$9/100)</f>
        <v>0.36442299932028127</v>
      </c>
      <c r="N334" s="7">
        <f>EXP(-'Yield curve'!N327*$N$9/100)</f>
        <v>0.33519594758193111</v>
      </c>
      <c r="O334" s="7">
        <f>EXP(-'Yield curve'!O327*$O$9/100)</f>
        <v>0.30833759765531632</v>
      </c>
      <c r="P334" s="7">
        <f>EXP(-'Yield curve'!P327*$P$9/100)</f>
        <v>0.2836540264997704</v>
      </c>
      <c r="Q334" s="7">
        <f>EXP(-'Yield curve'!Q327*$Q$9/100)</f>
        <v>0.26071693511175681</v>
      </c>
      <c r="R334" s="7">
        <f>EXP(-'Yield curve'!R327*$R$9/100)</f>
        <v>0.23962501859881344</v>
      </c>
      <c r="S334" s="7">
        <f>EXP(-'Yield curve'!S327*$S$9/100)</f>
        <v>0.22023062197253648</v>
      </c>
      <c r="T334" s="7">
        <f>EXP(-'Yield curve'!T327*$T$9/100)</f>
        <v>0.20239784274502703</v>
      </c>
      <c r="U334" s="60">
        <f>EXP(-'Yield curve'!U327*$U$9/100)</f>
        <v>0.18600160058690879</v>
      </c>
      <c r="V334" s="60">
        <f t="shared" si="3"/>
        <v>55.58387125928931</v>
      </c>
      <c r="W334" s="60">
        <f t="shared" si="4"/>
        <v>11.910026165014415</v>
      </c>
      <c r="X334" s="60">
        <f>W334*(Bonds!AO324/100)*(1/(1+(Bonds!U324/100)))</f>
        <v>3.2958286592604451E-3</v>
      </c>
      <c r="Y334" s="60">
        <f>-W334*Bonds!$AS$8</f>
        <v>-1.864842837242366</v>
      </c>
      <c r="Z334" s="60">
        <f t="shared" si="5"/>
        <v>-5.8971508439365516</v>
      </c>
    </row>
    <row r="335" spans="1:26">
      <c r="A335" s="193">
        <v>42664</v>
      </c>
      <c r="B335" s="7">
        <f>EXP(-'Yield curve'!B328*$B$9/100)</f>
        <v>0.91365704703843775</v>
      </c>
      <c r="C335" s="7">
        <f>EXP(-'Yield curve'!C328*$C$9/100)</f>
        <v>0.84029689765843141</v>
      </c>
      <c r="D335" s="7">
        <f>EXP(-'Yield curve'!D328*$D$9/100)</f>
        <v>0.77213181400699638</v>
      </c>
      <c r="E335" s="7">
        <f>EXP(-'Yield curve'!E328*$E$9/100)</f>
        <v>0.70949629810971471</v>
      </c>
      <c r="F335" s="7">
        <f>EXP(-'Yield curve'!F328*$F$9/100)</f>
        <v>0.65246355222790053</v>
      </c>
      <c r="G335" s="7">
        <f>EXP(-'Yield curve'!G328*$G$9/100)</f>
        <v>0.6004955788122659</v>
      </c>
      <c r="H335" s="7">
        <f>EXP(-'Yield curve'!H328*$H$9/100)</f>
        <v>0.55310910519691481</v>
      </c>
      <c r="I335" s="7">
        <f>EXP(-'Yield curve'!I328*$I$9/100)</f>
        <v>0.50905459950587717</v>
      </c>
      <c r="J335" s="7">
        <f>EXP(-'Yield curve'!J328*$J$9/100)</f>
        <v>0.46869642573249309</v>
      </c>
      <c r="K335" s="7">
        <f>EXP(-'Yield curve'!K328*$K$9/100)</f>
        <v>0.43171052342907973</v>
      </c>
      <c r="L335" s="7">
        <f>EXP(-'Yield curve'!L328*$L$9/100)</f>
        <v>0.3971028356396466</v>
      </c>
      <c r="M335" s="7">
        <f>EXP(-'Yield curve'!M328*$M$9/100)</f>
        <v>0.36529866489702256</v>
      </c>
      <c r="N335" s="7">
        <f>EXP(-'Yield curve'!N328*$N$9/100)</f>
        <v>0.33606859099048608</v>
      </c>
      <c r="O335" s="7">
        <f>EXP(-'Yield curve'!O328*$O$9/100)</f>
        <v>0.30920215274102858</v>
      </c>
      <c r="P335" s="7">
        <f>EXP(-'Yield curve'!P328*$P$9/100)</f>
        <v>0.28450626629978992</v>
      </c>
      <c r="Q335" s="7">
        <f>EXP(-'Yield curve'!Q328*$Q$9/100)</f>
        <v>0.26163627581373594</v>
      </c>
      <c r="R335" s="7">
        <f>EXP(-'Yield curve'!R328*$R$9/100)</f>
        <v>0.2406046858368682</v>
      </c>
      <c r="S335" s="7">
        <f>EXP(-'Yield curve'!S328*$S$9/100)</f>
        <v>0.22126371683975321</v>
      </c>
      <c r="T335" s="7">
        <f>EXP(-'Yield curve'!T328*$T$9/100)</f>
        <v>0.20347746852667747</v>
      </c>
      <c r="U335" s="60">
        <f>EXP(-'Yield curve'!U328*$U$9/100)</f>
        <v>0.18712096492535454</v>
      </c>
      <c r="V335" s="60">
        <f t="shared" si="3"/>
        <v>55.74167034944935</v>
      </c>
      <c r="W335" s="60">
        <f t="shared" si="4"/>
        <v>11.929223282479576</v>
      </c>
      <c r="X335" s="60">
        <f>W335*(Bonds!AO325/100)*(1/(1+(Bonds!U325/100)))</f>
        <v>-7.7047945171946153E-3</v>
      </c>
      <c r="Y335" s="60">
        <f>-W335*Bonds!$AS$8</f>
        <v>-1.8678486750553649</v>
      </c>
      <c r="Z335" s="60">
        <f t="shared" si="5"/>
        <v>-5.9066561377026874</v>
      </c>
    </row>
    <row r="336" spans="1:26">
      <c r="A336" s="193">
        <v>42663</v>
      </c>
      <c r="B336" s="7">
        <f>EXP(-'Yield curve'!B329*$B$9/100)</f>
        <v>0.91393118527122819</v>
      </c>
      <c r="C336" s="7">
        <f>EXP(-'Yield curve'!C329*$C$9/100)</f>
        <v>0.84063308365021072</v>
      </c>
      <c r="D336" s="7">
        <f>EXP(-'Yield curve'!D329*$D$9/100)</f>
        <v>0.77166867387452609</v>
      </c>
      <c r="E336" s="7">
        <f>EXP(-'Yield curve'!E329*$E$9/100)</f>
        <v>0.70836201170384494</v>
      </c>
      <c r="F336" s="7">
        <f>EXP(-'Yield curve'!F329*$F$9/100)</f>
        <v>0.65050909472331653</v>
      </c>
      <c r="G336" s="7">
        <f>EXP(-'Yield curve'!G329*$G$9/100)</f>
        <v>0.59815820689275934</v>
      </c>
      <c r="H336" s="7">
        <f>EXP(-'Yield curve'!H329*$H$9/100)</f>
        <v>0.55040549982407505</v>
      </c>
      <c r="I336" s="7">
        <f>EXP(-'Yield curve'!I329*$I$9/100)</f>
        <v>0.50621186084591208</v>
      </c>
      <c r="J336" s="7">
        <f>EXP(-'Yield curve'!J329*$J$9/100)</f>
        <v>0.46575292002898311</v>
      </c>
      <c r="K336" s="7">
        <f>EXP(-'Yield curve'!K329*$K$9/100)</f>
        <v>0.42869910203657724</v>
      </c>
      <c r="L336" s="7">
        <f>EXP(-'Yield curve'!L329*$L$9/100)</f>
        <v>0.39405688576176695</v>
      </c>
      <c r="M336" s="7">
        <f>EXP(-'Yield curve'!M329*$M$9/100)</f>
        <v>0.36224300783877472</v>
      </c>
      <c r="N336" s="7">
        <f>EXP(-'Yield curve'!N329*$N$9/100)</f>
        <v>0.33302423961974192</v>
      </c>
      <c r="O336" s="7">
        <f>EXP(-'Yield curve'!O329*$O$9/100)</f>
        <v>0.30618677114704257</v>
      </c>
      <c r="P336" s="7">
        <f>EXP(-'Yield curve'!P329*$P$9/100)</f>
        <v>0.2815345791634335</v>
      </c>
      <c r="Q336" s="7">
        <f>EXP(-'Yield curve'!Q329*$Q$9/100)</f>
        <v>0.2587222982596401</v>
      </c>
      <c r="R336" s="7">
        <f>EXP(-'Yield curve'!R329*$R$9/100)</f>
        <v>0.23775845871455992</v>
      </c>
      <c r="S336" s="7">
        <f>EXP(-'Yield curve'!S329*$S$9/100)</f>
        <v>0.21849328438476318</v>
      </c>
      <c r="T336" s="7">
        <f>EXP(-'Yield curve'!T329*$T$9/100)</f>
        <v>0.20078913523978667</v>
      </c>
      <c r="U336" s="60">
        <f>EXP(-'Yield curve'!U329*$U$9/100)</f>
        <v>0.18451952399298926</v>
      </c>
      <c r="V336" s="60">
        <f t="shared" si="3"/>
        <v>55.298591691194652</v>
      </c>
      <c r="W336" s="60">
        <f t="shared" si="4"/>
        <v>11.889374247443486</v>
      </c>
      <c r="X336" s="60">
        <f>W336*(Bonds!AO326/100)*(1/(1+(Bonds!U326/100)))</f>
        <v>-2.1926001378412704E-3</v>
      </c>
      <c r="Y336" s="60">
        <f>-W336*Bonds!$AS$8</f>
        <v>-1.8616092103784221</v>
      </c>
      <c r="Z336" s="60">
        <f t="shared" si="5"/>
        <v>-5.8869252179433813</v>
      </c>
    </row>
    <row r="337" spans="1:26">
      <c r="A337" s="193">
        <v>42662</v>
      </c>
      <c r="B337" s="7">
        <f>EXP(-'Yield curve'!B330*$B$9/100)</f>
        <v>0.91383979672220472</v>
      </c>
      <c r="C337" s="7">
        <f>EXP(-'Yield curve'!C330*$C$9/100)</f>
        <v>0.8404649738450215</v>
      </c>
      <c r="D337" s="7">
        <f>EXP(-'Yield curve'!D330*$D$9/100)</f>
        <v>0.7719002092052516</v>
      </c>
      <c r="E337" s="7">
        <f>EXP(-'Yield curve'!E330*$E$9/100)</f>
        <v>0.70878715644153423</v>
      </c>
      <c r="F337" s="7">
        <f>EXP(-'Yield curve'!F330*$F$9/100)</f>
        <v>0.65115992918103249</v>
      </c>
      <c r="G337" s="7">
        <f>EXP(-'Yield curve'!G330*$G$9/100)</f>
        <v>0.59869679160572919</v>
      </c>
      <c r="H337" s="7">
        <f>EXP(-'Yield curve'!H330*$H$9/100)</f>
        <v>0.55079091855476969</v>
      </c>
      <c r="I337" s="7">
        <f>EXP(-'Yield curve'!I330*$I$9/100)</f>
        <v>0.50634686867571488</v>
      </c>
      <c r="J337" s="7">
        <f>EXP(-'Yield curve'!J330*$J$9/100)</f>
        <v>0.46561321510976006</v>
      </c>
      <c r="K337" s="7">
        <f>EXP(-'Yield curve'!K330*$K$9/100)</f>
        <v>0.42827061721265963</v>
      </c>
      <c r="L337" s="7">
        <f>EXP(-'Yield curve'!L330*$L$9/100)</f>
        <v>0.39353707382391717</v>
      </c>
      <c r="M337" s="7">
        <f>EXP(-'Yield curve'!M330*$M$9/100)</f>
        <v>0.36163495049678779</v>
      </c>
      <c r="N337" s="7">
        <f>EXP(-'Yield curve'!N330*$N$9/100)</f>
        <v>0.33233226910015173</v>
      </c>
      <c r="O337" s="7">
        <f>EXP(-'Yield curve'!O330*$O$9/100)</f>
        <v>0.30541615187185028</v>
      </c>
      <c r="P337" s="7">
        <f>EXP(-'Yield curve'!P330*$P$9/100)</f>
        <v>0.28069124106559334</v>
      </c>
      <c r="Q337" s="7">
        <f>EXP(-'Yield curve'!Q330*$Q$9/100)</f>
        <v>0.25789571015153723</v>
      </c>
      <c r="R337" s="7">
        <f>EXP(-'Yield curve'!R330*$R$9/100)</f>
        <v>0.2369514526426682</v>
      </c>
      <c r="S337" s="7">
        <f>EXP(-'Yield curve'!S330*$S$9/100)</f>
        <v>0.21770812269998499</v>
      </c>
      <c r="T337" s="7">
        <f>EXP(-'Yield curve'!T330*$T$9/100)</f>
        <v>0.20002758438889143</v>
      </c>
      <c r="U337" s="60">
        <f>EXP(-'Yield curve'!U330*$U$9/100)</f>
        <v>0.18378292008696764</v>
      </c>
      <c r="V337" s="60">
        <f t="shared" si="3"/>
        <v>55.201683820224872</v>
      </c>
      <c r="W337" s="60">
        <f t="shared" si="4"/>
        <v>11.875657466359344</v>
      </c>
      <c r="X337" s="60">
        <f>W337*(Bonds!AO327/100)*(1/(1+(Bonds!U327/100)))</f>
        <v>-1.2043166970586531E-2</v>
      </c>
      <c r="Y337" s="60">
        <f>-W337*Bonds!$AS$8</f>
        <v>-1.8594614702643051</v>
      </c>
      <c r="Z337" s="60">
        <f t="shared" si="5"/>
        <v>-5.8801334673606611</v>
      </c>
    </row>
    <row r="338" spans="1:26">
      <c r="A338" s="193">
        <v>42661</v>
      </c>
      <c r="B338" s="7">
        <f>EXP(-'Yield curve'!B331*$B$9/100)</f>
        <v>0.91338299103478227</v>
      </c>
      <c r="C338" s="7">
        <f>EXP(-'Yield curve'!C331*$C$9/100)</f>
        <v>0.83878572370721927</v>
      </c>
      <c r="D338" s="7">
        <f>EXP(-'Yield curve'!D331*$D$9/100)</f>
        <v>0.76912636436857051</v>
      </c>
      <c r="E338" s="7">
        <f>EXP(-'Yield curve'!E331*$E$9/100)</f>
        <v>0.70539313026995443</v>
      </c>
      <c r="F338" s="7">
        <f>EXP(-'Yield curve'!F331*$F$9/100)</f>
        <v>0.64726466707803465</v>
      </c>
      <c r="G338" s="7">
        <f>EXP(-'Yield curve'!G331*$G$9/100)</f>
        <v>0.59440165575021864</v>
      </c>
      <c r="H338" s="7">
        <f>EXP(-'Yield curve'!H331*$H$9/100)</f>
        <v>0.54618365244725398</v>
      </c>
      <c r="I338" s="7">
        <f>EXP(-'Yield curve'!I331*$I$9/100)</f>
        <v>0.50177673962511815</v>
      </c>
      <c r="J338" s="7">
        <f>EXP(-'Yield curve'!J331*$J$9/100)</f>
        <v>0.46116471520865848</v>
      </c>
      <c r="K338" s="7">
        <f>EXP(-'Yield curve'!K331*$K$9/100)</f>
        <v>0.42400925337104728</v>
      </c>
      <c r="L338" s="7">
        <f>EXP(-'Yield curve'!L331*$L$9/100)</f>
        <v>0.38923188794472641</v>
      </c>
      <c r="M338" s="7">
        <f>EXP(-'Yield curve'!M331*$M$9/100)</f>
        <v>0.35732126496810063</v>
      </c>
      <c r="N338" s="7">
        <f>EXP(-'Yield curve'!N331*$N$9/100)</f>
        <v>0.32803991038405272</v>
      </c>
      <c r="O338" s="7">
        <f>EXP(-'Yield curve'!O331*$O$9/100)</f>
        <v>0.30117011733904486</v>
      </c>
      <c r="P338" s="7">
        <f>EXP(-'Yield curve'!P331*$P$9/100)</f>
        <v>0.27651229291571749</v>
      </c>
      <c r="Q338" s="7">
        <f>EXP(-'Yield curve'!Q331*$Q$9/100)</f>
        <v>0.25372101036996708</v>
      </c>
      <c r="R338" s="7">
        <f>EXP(-'Yield curve'!R331*$R$9/100)</f>
        <v>0.23279896709775749</v>
      </c>
      <c r="S338" s="7">
        <f>EXP(-'Yield curve'!S331*$S$9/100)</f>
        <v>0.21359362881202709</v>
      </c>
      <c r="T338" s="7">
        <f>EXP(-'Yield curve'!T331*$T$9/100)</f>
        <v>0.19596484462450173</v>
      </c>
      <c r="U338" s="60">
        <f>EXP(-'Yield curve'!U331*$U$9/100)</f>
        <v>0.17978384694427296</v>
      </c>
      <c r="V338" s="60">
        <f t="shared" si="3"/>
        <v>54.496891351471405</v>
      </c>
      <c r="W338" s="60">
        <f t="shared" si="4"/>
        <v>11.818761546696438</v>
      </c>
      <c r="X338" s="60">
        <f>W338*(Bonds!AO328/100)*(1/(1+(Bonds!U328/100)))</f>
        <v>-1.0884842094949518E-3</v>
      </c>
      <c r="Y338" s="60">
        <f>-W338*Bonds!$AS$8</f>
        <v>-1.8505528459857656</v>
      </c>
      <c r="Z338" s="60">
        <f t="shared" si="5"/>
        <v>-5.8519619238218024</v>
      </c>
    </row>
    <row r="339" spans="1:26">
      <c r="A339" s="193">
        <v>42660</v>
      </c>
      <c r="B339" s="7">
        <f>EXP(-'Yield curve'!B332*$B$9/100)</f>
        <v>0.91338299103478227</v>
      </c>
      <c r="C339" s="7">
        <f>EXP(-'Yield curve'!C332*$C$9/100)</f>
        <v>0.83928914615307471</v>
      </c>
      <c r="D339" s="7">
        <f>EXP(-'Yield curve'!D332*$D$9/100)</f>
        <v>0.76958797865762996</v>
      </c>
      <c r="E339" s="7">
        <f>EXP(-'Yield curve'!E332*$E$9/100)</f>
        <v>0.7056753439610377</v>
      </c>
      <c r="F339" s="7">
        <f>EXP(-'Yield curve'!F332*$F$9/100)</f>
        <v>0.64726466707803465</v>
      </c>
      <c r="G339" s="7">
        <f>EXP(-'Yield curve'!G332*$G$9/100)</f>
        <v>0.59422336199889336</v>
      </c>
      <c r="H339" s="7">
        <f>EXP(-'Yield curve'!H332*$H$9/100)</f>
        <v>0.54580145767431776</v>
      </c>
      <c r="I339" s="7">
        <f>EXP(-'Yield curve'!I332*$I$9/100)</f>
        <v>0.50124179645659517</v>
      </c>
      <c r="J339" s="7">
        <f>EXP(-'Yield curve'!J332*$J$9/100)</f>
        <v>0.46047348668684213</v>
      </c>
      <c r="K339" s="7">
        <f>EXP(-'Yield curve'!K332*$K$9/100)</f>
        <v>0.42316208231774882</v>
      </c>
      <c r="L339" s="7">
        <f>EXP(-'Yield curve'!L332*$L$9/100)</f>
        <v>0.38846197127562998</v>
      </c>
      <c r="M339" s="7">
        <f>EXP(-'Yield curve'!M332*$M$9/100)</f>
        <v>0.35663586633260635</v>
      </c>
      <c r="N339" s="7">
        <f>EXP(-'Yield curve'!N332*$N$9/100)</f>
        <v>0.32744342071740146</v>
      </c>
      <c r="O339" s="7">
        <f>EXP(-'Yield curve'!O332*$O$9/100)</f>
        <v>0.30066457631527854</v>
      </c>
      <c r="P339" s="7">
        <f>EXP(-'Yield curve'!P332*$P$9/100)</f>
        <v>0.27609783539719362</v>
      </c>
      <c r="Q339" s="7">
        <f>EXP(-'Yield curve'!Q332*$Q$9/100)</f>
        <v>0.25331538134313075</v>
      </c>
      <c r="R339" s="7">
        <f>EXP(-'Yield curve'!R332*$R$9/100)</f>
        <v>0.23240354505765623</v>
      </c>
      <c r="S339" s="7">
        <f>EXP(-'Yield curve'!S332*$S$9/100)</f>
        <v>0.21320950609432449</v>
      </c>
      <c r="T339" s="7">
        <f>EXP(-'Yield curve'!T332*$T$9/100)</f>
        <v>0.19559286491234562</v>
      </c>
      <c r="U339" s="60">
        <f>EXP(-'Yield curve'!U332*$U$9/100)</f>
        <v>0.17942463857848628</v>
      </c>
      <c r="V339" s="60">
        <f t="shared" si="3"/>
        <v>54.435871530020663</v>
      </c>
      <c r="W339" s="60">
        <f t="shared" si="4"/>
        <v>11.812102165951988</v>
      </c>
      <c r="X339" s="60">
        <f>W339*(Bonds!AO329/100)*(1/(1+(Bonds!U329/100)))</f>
        <v>2.393095567280085E-2</v>
      </c>
      <c r="Y339" s="60">
        <f>-W339*Bonds!$AS$8</f>
        <v>-1.8495101363972479</v>
      </c>
      <c r="Z339" s="60">
        <f t="shared" si="5"/>
        <v>-5.8486645865839897</v>
      </c>
    </row>
    <row r="340" spans="1:26">
      <c r="A340" s="193">
        <v>42657</v>
      </c>
      <c r="B340" s="7">
        <f>EXP(-'Yield curve'!B333*$B$9/100)</f>
        <v>0.91356568590186693</v>
      </c>
      <c r="C340" s="7">
        <f>EXP(-'Yield curve'!C333*$C$9/100)</f>
        <v>0.84080122708072336</v>
      </c>
      <c r="D340" s="7">
        <f>EXP(-'Yield curve'!D333*$D$9/100)</f>
        <v>0.77259523210692804</v>
      </c>
      <c r="E340" s="7">
        <f>EXP(-'Yield curve'!E333*$E$9/100)</f>
        <v>0.70963821156020868</v>
      </c>
      <c r="F340" s="7">
        <f>EXP(-'Yield curve'!F333*$F$9/100)</f>
        <v>0.65213740199613923</v>
      </c>
      <c r="G340" s="7">
        <f>EXP(-'Yield curve'!G333*$G$9/100)</f>
        <v>0.59977541630161713</v>
      </c>
      <c r="H340" s="7">
        <f>EXP(-'Yield curve'!H333*$H$9/100)</f>
        <v>0.55194879482830239</v>
      </c>
      <c r="I340" s="7">
        <f>EXP(-'Yield curve'!I333*$I$9/100)</f>
        <v>0.50824076338917945</v>
      </c>
      <c r="J340" s="7">
        <f>EXP(-'Yield curve'!J333*$J$9/100)</f>
        <v>0.46827478871445244</v>
      </c>
      <c r="K340" s="7">
        <f>EXP(-'Yield curve'!K333*$K$9/100)</f>
        <v>0.43171052342907973</v>
      </c>
      <c r="L340" s="7">
        <f>EXP(-'Yield curve'!L333*$L$9/100)</f>
        <v>0.39727759933252099</v>
      </c>
      <c r="M340" s="7">
        <f>EXP(-'Yield curve'!M333*$M$9/100)</f>
        <v>0.36564951999882694</v>
      </c>
      <c r="N340" s="7">
        <f>EXP(-'Yield curve'!N333*$N$9/100)</f>
        <v>0.33659326713341847</v>
      </c>
      <c r="O340" s="7">
        <f>EXP(-'Yield curve'!O333*$O$9/100)</f>
        <v>0.30989554186906282</v>
      </c>
      <c r="P340" s="7">
        <f>EXP(-'Yield curve'!P333*$P$9/100)</f>
        <v>0.28536106665812666</v>
      </c>
      <c r="Q340" s="7">
        <f>EXP(-'Yield curve'!Q333*$Q$9/100)</f>
        <v>0.26239087438844866</v>
      </c>
      <c r="R340" s="7">
        <f>EXP(-'Yield curve'!R333*$R$9/100)</f>
        <v>0.24126002143472142</v>
      </c>
      <c r="S340" s="7">
        <f>EXP(-'Yield curve'!S333*$S$9/100)</f>
        <v>0.22182200455326262</v>
      </c>
      <c r="T340" s="7">
        <f>EXP(-'Yield curve'!T333*$T$9/100)</f>
        <v>0.20394192643573161</v>
      </c>
      <c r="U340" s="60">
        <f>EXP(-'Yield curve'!U333*$U$9/100)</f>
        <v>0.18749558134675462</v>
      </c>
      <c r="V340" s="60">
        <f t="shared" si="3"/>
        <v>55.791059928512936</v>
      </c>
      <c r="W340" s="60">
        <f t="shared" si="4"/>
        <v>11.936649035737918</v>
      </c>
      <c r="X340" s="60">
        <f>W340*(Bonds!AO330/100)*(1/(1+(Bonds!U330/100)))</f>
        <v>1.1014717205626709E-3</v>
      </c>
      <c r="Y340" s="60">
        <f>-W340*Bonds!$AS$8</f>
        <v>-1.8690113813822098</v>
      </c>
      <c r="Z340" s="60">
        <f t="shared" si="5"/>
        <v>-5.9103329379454053</v>
      </c>
    </row>
    <row r="341" spans="1:26">
      <c r="A341" s="193">
        <v>42656</v>
      </c>
      <c r="B341" s="7">
        <f>EXP(-'Yield curve'!B334*$B$9/100)</f>
        <v>0.91356568590186693</v>
      </c>
      <c r="C341" s="7">
        <f>EXP(-'Yield curve'!C334*$C$9/100)</f>
        <v>0.83996084611415756</v>
      </c>
      <c r="D341" s="7">
        <f>EXP(-'Yield curve'!D334*$D$9/100)</f>
        <v>0.77120581154278678</v>
      </c>
      <c r="E341" s="7">
        <f>EXP(-'Yield curve'!E334*$E$9/100)</f>
        <v>0.70807872356056922</v>
      </c>
      <c r="F341" s="7">
        <f>EXP(-'Yield curve'!F334*$F$9/100)</f>
        <v>0.65050909472331653</v>
      </c>
      <c r="G341" s="7">
        <f>EXP(-'Yield curve'!G334*$G$9/100)</f>
        <v>0.59833768127463838</v>
      </c>
      <c r="H341" s="7">
        <f>EXP(-'Yield curve'!H334*$H$9/100)</f>
        <v>0.55079091855476969</v>
      </c>
      <c r="I341" s="7">
        <f>EXP(-'Yield curve'!I334*$I$9/100)</f>
        <v>0.50742822836911372</v>
      </c>
      <c r="J341" s="7">
        <f>EXP(-'Yield curve'!J334*$J$9/100)</f>
        <v>0.46785353099901633</v>
      </c>
      <c r="K341" s="7">
        <f>EXP(-'Yield curve'!K334*$K$9/100)</f>
        <v>0.43171052342907973</v>
      </c>
      <c r="L341" s="7">
        <f>EXP(-'Yield curve'!L334*$L$9/100)</f>
        <v>0.39736501001919711</v>
      </c>
      <c r="M341" s="7">
        <f>EXP(-'Yield curve'!M334*$M$9/100)</f>
        <v>0.36582507389799157</v>
      </c>
      <c r="N341" s="7">
        <f>EXP(-'Yield curve'!N334*$N$9/100)</f>
        <v>0.33685591230008144</v>
      </c>
      <c r="O341" s="7">
        <f>EXP(-'Yield curve'!O334*$O$9/100)</f>
        <v>0.3102428193150239</v>
      </c>
      <c r="P341" s="7">
        <f>EXP(-'Yield curve'!P334*$P$9/100)</f>
        <v>0.28578942944988966</v>
      </c>
      <c r="Q341" s="7">
        <f>EXP(-'Yield curve'!Q334*$Q$9/100)</f>
        <v>0.26281103582698662</v>
      </c>
      <c r="R341" s="7">
        <f>EXP(-'Yield curve'!R334*$R$9/100)</f>
        <v>0.24167051228952718</v>
      </c>
      <c r="S341" s="7">
        <f>EXP(-'Yield curve'!S334*$S$9/100)</f>
        <v>0.22222164372881392</v>
      </c>
      <c r="T341" s="7">
        <f>EXP(-'Yield curve'!T334*$T$9/100)</f>
        <v>0.20432978444438712</v>
      </c>
      <c r="U341" s="60">
        <f>EXP(-'Yield curve'!U334*$U$9/100)</f>
        <v>0.18787094775072993</v>
      </c>
      <c r="V341" s="60">
        <f t="shared" si="3"/>
        <v>55.80478762904076</v>
      </c>
      <c r="W341" s="60">
        <f t="shared" si="4"/>
        <v>11.947616324215424</v>
      </c>
      <c r="X341" s="60">
        <f>W341*(Bonds!AO331/100)*(1/(1+(Bonds!U331/100)))</f>
        <v>-3.3077564574241079E-3</v>
      </c>
      <c r="Y341" s="60">
        <f>-W341*Bonds!$AS$8</f>
        <v>-1.8707286126525595</v>
      </c>
      <c r="Z341" s="60">
        <f t="shared" si="5"/>
        <v>-5.9157633000289751</v>
      </c>
    </row>
    <row r="342" spans="1:26">
      <c r="A342" s="193">
        <v>42655</v>
      </c>
      <c r="B342" s="7">
        <f>EXP(-'Yield curve'!B335*$B$9/100)</f>
        <v>0.9134743339009529</v>
      </c>
      <c r="C342" s="7">
        <f>EXP(-'Yield curve'!C335*$C$9/100)</f>
        <v>0.83979287074303177</v>
      </c>
      <c r="D342" s="7">
        <f>EXP(-'Yield curve'!D335*$D$9/100)</f>
        <v>0.7719002092052516</v>
      </c>
      <c r="E342" s="7">
        <f>EXP(-'Yield curve'!E335*$E$9/100)</f>
        <v>0.70949629810971471</v>
      </c>
      <c r="F342" s="7">
        <f>EXP(-'Yield curve'!F335*$F$9/100)</f>
        <v>0.65278986557555319</v>
      </c>
      <c r="G342" s="7">
        <f>EXP(-'Yield curve'!G335*$G$9/100)</f>
        <v>0.6004955788122659</v>
      </c>
      <c r="H342" s="7">
        <f>EXP(-'Yield curve'!H335*$H$9/100)</f>
        <v>0.55272206430339388</v>
      </c>
      <c r="I342" s="7">
        <f>EXP(-'Yield curve'!I335*$I$9/100)</f>
        <v>0.50851189742563663</v>
      </c>
      <c r="J342" s="7">
        <f>EXP(-'Yield curve'!J335*$J$9/100)</f>
        <v>0.46799390811383035</v>
      </c>
      <c r="K342" s="7">
        <f>EXP(-'Yield curve'!K335*$K$9/100)</f>
        <v>0.430847965227942</v>
      </c>
      <c r="L342" s="7">
        <f>EXP(-'Yield curve'!L335*$L$9/100)</f>
        <v>0.39631734991256812</v>
      </c>
      <c r="M342" s="7">
        <f>EXP(-'Yield curve'!M335*$M$9/100)</f>
        <v>0.36459796434820246</v>
      </c>
      <c r="N342" s="7">
        <f>EXP(-'Yield curve'!N335*$N$9/100)</f>
        <v>0.33545750241416861</v>
      </c>
      <c r="O342" s="7">
        <f>EXP(-'Yield curve'!O335*$O$9/100)</f>
        <v>0.30868312922625041</v>
      </c>
      <c r="P342" s="7">
        <f>EXP(-'Yield curve'!P335*$P$9/100)</f>
        <v>0.28407982680991506</v>
      </c>
      <c r="Q342" s="7">
        <f>EXP(-'Yield curve'!Q335*$Q$9/100)</f>
        <v>0.26121799248832811</v>
      </c>
      <c r="R342" s="7">
        <f>EXP(-'Yield curve'!R335*$R$9/100)</f>
        <v>0.24019600534778515</v>
      </c>
      <c r="S342" s="7">
        <f>EXP(-'Yield curve'!S335*$S$9/100)</f>
        <v>0.22086580038169129</v>
      </c>
      <c r="T342" s="7">
        <f>EXP(-'Yield curve'!T335*$T$9/100)</f>
        <v>0.20309122838080926</v>
      </c>
      <c r="U342" s="60">
        <f>EXP(-'Yield curve'!U335*$U$9/100)</f>
        <v>0.18674709698806377</v>
      </c>
      <c r="V342" s="60">
        <f t="shared" si="3"/>
        <v>55.671825249667805</v>
      </c>
      <c r="W342" s="60">
        <f t="shared" si="4"/>
        <v>11.92382291913863</v>
      </c>
      <c r="X342" s="60">
        <f>W342*(Bonds!AO332/100)*(1/(1+(Bonds!U332/100)))</f>
        <v>9.9007663319722744E-3</v>
      </c>
      <c r="Y342" s="60">
        <f>-W342*Bonds!$AS$8</f>
        <v>-1.8670030993399687</v>
      </c>
      <c r="Z342" s="60">
        <f t="shared" si="5"/>
        <v>-5.9039821925079083</v>
      </c>
    </row>
    <row r="343" spans="1:26">
      <c r="A343" s="193">
        <v>42654</v>
      </c>
      <c r="B343" s="7">
        <f>EXP(-'Yield curve'!B336*$B$9/100)</f>
        <v>0.9134743339009529</v>
      </c>
      <c r="C343" s="7">
        <f>EXP(-'Yield curve'!C336*$C$9/100)</f>
        <v>0.83996084611415756</v>
      </c>
      <c r="D343" s="7">
        <f>EXP(-'Yield curve'!D336*$D$9/100)</f>
        <v>0.77166867387452609</v>
      </c>
      <c r="E343" s="7">
        <f>EXP(-'Yield curve'!E336*$E$9/100)</f>
        <v>0.70921255634260749</v>
      </c>
      <c r="F343" s="7">
        <f>EXP(-'Yield curve'!F336*$F$9/100)</f>
        <v>0.65246355222790053</v>
      </c>
      <c r="G343" s="7">
        <f>EXP(-'Yield curve'!G336*$G$9/100)</f>
        <v>0.60085598427037867</v>
      </c>
      <c r="H343" s="7">
        <f>EXP(-'Yield curve'!H336*$H$9/100)</f>
        <v>0.5538840002441574</v>
      </c>
      <c r="I343" s="7">
        <f>EXP(-'Yield curve'!I336*$I$9/100)</f>
        <v>0.51055001854007398</v>
      </c>
      <c r="J343" s="7">
        <f>EXP(-'Yield curve'!J336*$J$9/100)</f>
        <v>0.47095157660822273</v>
      </c>
      <c r="K343" s="7">
        <f>EXP(-'Yield curve'!K336*$K$9/100)</f>
        <v>0.43474309872360845</v>
      </c>
      <c r="L343" s="7">
        <f>EXP(-'Yield curve'!L336*$L$9/100)</f>
        <v>0.40034844442848205</v>
      </c>
      <c r="M343" s="7">
        <f>EXP(-'Yield curve'!M336*$M$9/100)</f>
        <v>0.36873391227818514</v>
      </c>
      <c r="N343" s="7">
        <f>EXP(-'Yield curve'!N336*$N$9/100)</f>
        <v>0.33967024487939546</v>
      </c>
      <c r="O343" s="7">
        <f>EXP(-'Yield curve'!O336*$O$9/100)</f>
        <v>0.31294744809450065</v>
      </c>
      <c r="P343" s="7">
        <f>EXP(-'Yield curve'!P336*$P$9/100)</f>
        <v>0.28837314358851557</v>
      </c>
      <c r="Q343" s="7">
        <f>EXP(-'Yield curve'!Q336*$Q$9/100)</f>
        <v>0.26534617094970692</v>
      </c>
      <c r="R343" s="7">
        <f>EXP(-'Yield curve'!R336*$R$9/100)</f>
        <v>0.24414816606792908</v>
      </c>
      <c r="S343" s="7">
        <f>EXP(-'Yield curve'!S336*$S$9/100)</f>
        <v>0.22463464422946941</v>
      </c>
      <c r="T343" s="7">
        <f>EXP(-'Yield curve'!T336*$T$9/100)</f>
        <v>0.20667247193449609</v>
      </c>
      <c r="U343" s="60">
        <f>EXP(-'Yield curve'!U336*$U$9/100)</f>
        <v>0.19013898010152055</v>
      </c>
      <c r="V343" s="60">
        <f t="shared" si="3"/>
        <v>56.209011079747199</v>
      </c>
      <c r="W343" s="60">
        <f t="shared" si="4"/>
        <v>11.980287733469448</v>
      </c>
      <c r="X343" s="60">
        <f>W343*(Bonds!AO333/100)*(1/(1+(Bonds!U333/100)))</f>
        <v>3.3186392613490036E-3</v>
      </c>
      <c r="Y343" s="60">
        <f>-W343*Bonds!$AS$8</f>
        <v>-1.8758442221974783</v>
      </c>
      <c r="Z343" s="60">
        <f t="shared" si="5"/>
        <v>-5.9319402778110151</v>
      </c>
    </row>
    <row r="344" spans="1:26">
      <c r="A344" s="193">
        <v>42653</v>
      </c>
      <c r="B344" s="7">
        <f>EXP(-'Yield curve'!B337*$B$9/100)</f>
        <v>0.91356568590186693</v>
      </c>
      <c r="C344" s="7">
        <f>EXP(-'Yield curve'!C337*$C$9/100)</f>
        <v>0.84096940414328514</v>
      </c>
      <c r="D344" s="7">
        <f>EXP(-'Yield curve'!D337*$D$9/100)</f>
        <v>0.77329088081078479</v>
      </c>
      <c r="E344" s="7">
        <f>EXP(-'Yield curve'!E337*$E$9/100)</f>
        <v>0.71105890820640971</v>
      </c>
      <c r="F344" s="7">
        <f>EXP(-'Yield curve'!F337*$F$9/100)</f>
        <v>0.65442388190885858</v>
      </c>
      <c r="G344" s="7">
        <f>EXP(-'Yield curve'!G337*$G$9/100)</f>
        <v>0.60284208428110309</v>
      </c>
      <c r="H344" s="7">
        <f>EXP(-'Yield curve'!H337*$H$9/100)</f>
        <v>0.55582599074594186</v>
      </c>
      <c r="I344" s="7">
        <f>EXP(-'Yield curve'!I337*$I$9/100)</f>
        <v>0.51245963434080199</v>
      </c>
      <c r="J344" s="7">
        <f>EXP(-'Yield curve'!J337*$J$9/100)</f>
        <v>0.47279187400434092</v>
      </c>
      <c r="K344" s="7">
        <f>EXP(-'Yield curve'!K337*$K$9/100)</f>
        <v>0.43648555370519337</v>
      </c>
      <c r="L344" s="7">
        <f>EXP(-'Yield curve'!L337*$L$9/100)</f>
        <v>0.40202540332858699</v>
      </c>
      <c r="M344" s="7">
        <f>EXP(-'Yield curve'!M337*$M$9/100)</f>
        <v>0.37033028846911592</v>
      </c>
      <c r="N344" s="7">
        <f>EXP(-'Yield curve'!N337*$N$9/100)</f>
        <v>0.34117491022252616</v>
      </c>
      <c r="O344" s="7">
        <f>EXP(-'Yield curve'!O337*$O$9/100)</f>
        <v>0.31435259784725106</v>
      </c>
      <c r="P344" s="7">
        <f>EXP(-'Yield curve'!P337*$P$9/100)</f>
        <v>0.28967374689734143</v>
      </c>
      <c r="Q344" s="7">
        <f>EXP(-'Yield curve'!Q337*$Q$9/100)</f>
        <v>0.26662289425489011</v>
      </c>
      <c r="R344" s="7">
        <f>EXP(-'Yield curve'!R337*$R$9/100)</f>
        <v>0.24539650226641418</v>
      </c>
      <c r="S344" s="7">
        <f>EXP(-'Yield curve'!S337*$S$9/100)</f>
        <v>0.22585095238470018</v>
      </c>
      <c r="T344" s="7">
        <f>EXP(-'Yield curve'!T337*$T$9/100)</f>
        <v>0.20785386880697904</v>
      </c>
      <c r="U344" s="60">
        <f>EXP(-'Yield curve'!U337*$U$9/100)</f>
        <v>0.19128324333905466</v>
      </c>
      <c r="V344" s="60">
        <f t="shared" si="3"/>
        <v>56.441437557367252</v>
      </c>
      <c r="W344" s="60">
        <f t="shared" si="4"/>
        <v>11.993055227436079</v>
      </c>
      <c r="X344" s="60">
        <f>W344*(Bonds!AO334/100)*(1/(1+(Bonds!U334/100)))</f>
        <v>5.5384941477028835E-3</v>
      </c>
      <c r="Y344" s="60">
        <f>-W344*Bonds!$AS$8</f>
        <v>-1.877843325250933</v>
      </c>
      <c r="Z344" s="60">
        <f t="shared" si="5"/>
        <v>-5.9382619967373298</v>
      </c>
    </row>
    <row r="345" spans="1:26">
      <c r="A345" s="193">
        <v>42650</v>
      </c>
      <c r="B345" s="7">
        <f>EXP(-'Yield curve'!B338*$B$9/100)</f>
        <v>0.91356568590186693</v>
      </c>
      <c r="C345" s="7">
        <f>EXP(-'Yield curve'!C338*$C$9/100)</f>
        <v>0.84147413719054331</v>
      </c>
      <c r="D345" s="7">
        <f>EXP(-'Yield curve'!D338*$D$9/100)</f>
        <v>0.7742193868599665</v>
      </c>
      <c r="E345" s="7">
        <f>EXP(-'Yield curve'!E338*$E$9/100)</f>
        <v>0.71219751310055301</v>
      </c>
      <c r="F345" s="7">
        <f>EXP(-'Yield curve'!F338*$F$9/100)</f>
        <v>0.65573403939344177</v>
      </c>
      <c r="G345" s="7">
        <f>EXP(-'Yield curve'!G338*$G$9/100)</f>
        <v>0.60429064285836243</v>
      </c>
      <c r="H345" s="7">
        <f>EXP(-'Yield curve'!H338*$H$9/100)</f>
        <v>0.55738448439292054</v>
      </c>
      <c r="I345" s="7">
        <f>EXP(-'Yield curve'!I338*$I$9/100)</f>
        <v>0.51410213176497366</v>
      </c>
      <c r="J345" s="7">
        <f>EXP(-'Yield curve'!J338*$J$9/100)</f>
        <v>0.47449699212184093</v>
      </c>
      <c r="K345" s="7">
        <f>EXP(-'Yield curve'!K338*$K$9/100)</f>
        <v>0.43823499246494924</v>
      </c>
      <c r="L345" s="7">
        <f>EXP(-'Yield curve'!L338*$L$9/100)</f>
        <v>0.40388705780247602</v>
      </c>
      <c r="M345" s="7">
        <f>EXP(-'Yield curve'!M338*$M$9/100)</f>
        <v>0.3722908035975051</v>
      </c>
      <c r="N345" s="7">
        <f>EXP(-'Yield curve'!N338*$N$9/100)</f>
        <v>0.34322124863937009</v>
      </c>
      <c r="O345" s="7">
        <f>EXP(-'Yield curve'!O338*$O$9/100)</f>
        <v>0.31647216106084802</v>
      </c>
      <c r="P345" s="7">
        <f>EXP(-'Yield curve'!P338*$P$9/100)</f>
        <v>0.29185446747913507</v>
      </c>
      <c r="Q345" s="7">
        <f>EXP(-'Yield curve'!Q338*$Q$9/100)</f>
        <v>0.26876443213894219</v>
      </c>
      <c r="R345" s="7">
        <f>EXP(-'Yield curve'!R338*$R$9/100)</f>
        <v>0.24749126265514282</v>
      </c>
      <c r="S345" s="7">
        <f>EXP(-'Yield curve'!S338*$S$9/100)</f>
        <v>0.22789278542247801</v>
      </c>
      <c r="T345" s="7">
        <f>EXP(-'Yield curve'!T338*$T$9/100)</f>
        <v>0.20983788973860221</v>
      </c>
      <c r="U345" s="60">
        <f>EXP(-'Yield curve'!U338*$U$9/100)</f>
        <v>0.19320567189501364</v>
      </c>
      <c r="V345" s="60">
        <f t="shared" si="3"/>
        <v>56.763038335417093</v>
      </c>
      <c r="W345" s="60">
        <f t="shared" si="4"/>
        <v>12.020764575973535</v>
      </c>
      <c r="X345" s="60">
        <f>W345*(Bonds!AO335/100)*(1/(1+(Bonds!U335/100)))</f>
        <v>2.2215421504295598E-3</v>
      </c>
      <c r="Y345" s="60">
        <f>-W345*Bonds!$AS$8</f>
        <v>-1.8821819874359516</v>
      </c>
      <c r="Z345" s="60">
        <f t="shared" si="5"/>
        <v>-5.951982051240031</v>
      </c>
    </row>
    <row r="346" spans="1:26">
      <c r="A346" s="193">
        <v>42649</v>
      </c>
      <c r="B346" s="7">
        <f>EXP(-'Yield curve'!B339*$B$9/100)</f>
        <v>0.91320033270301726</v>
      </c>
      <c r="C346" s="7">
        <f>EXP(-'Yield curve'!C339*$C$9/100)</f>
        <v>0.84080122708072336</v>
      </c>
      <c r="D346" s="7">
        <f>EXP(-'Yield curve'!D339*$D$9/100)</f>
        <v>0.7742193868599665</v>
      </c>
      <c r="E346" s="7">
        <f>EXP(-'Yield curve'!E339*$E$9/100)</f>
        <v>0.7127674990750239</v>
      </c>
      <c r="F346" s="7">
        <f>EXP(-'Yield curve'!F339*$F$9/100)</f>
        <v>0.65704681981505675</v>
      </c>
      <c r="G346" s="7">
        <f>EXP(-'Yield curve'!G339*$G$9/100)</f>
        <v>0.60574268215139526</v>
      </c>
      <c r="H346" s="7">
        <f>EXP(-'Yield curve'!H339*$H$9/100)</f>
        <v>0.55894734793711187</v>
      </c>
      <c r="I346" s="7">
        <f>EXP(-'Yield curve'!I339*$I$9/100)</f>
        <v>0.51547490032760479</v>
      </c>
      <c r="J346" s="7">
        <f>EXP(-'Yield curve'!J339*$J$9/100)</f>
        <v>0.47563715254816796</v>
      </c>
      <c r="K346" s="7">
        <f>EXP(-'Yield curve'!K339*$K$9/100)</f>
        <v>0.43911233950446965</v>
      </c>
      <c r="L346" s="7">
        <f>EXP(-'Yield curve'!L339*$L$9/100)</f>
        <v>0.40468754639911603</v>
      </c>
      <c r="M346" s="7">
        <f>EXP(-'Yield curve'!M339*$M$9/100)</f>
        <v>0.37300628858620444</v>
      </c>
      <c r="N346" s="7">
        <f>EXP(-'Yield curve'!N339*$N$9/100)</f>
        <v>0.34384648009993823</v>
      </c>
      <c r="O346" s="7">
        <f>EXP(-'Yield curve'!O339*$O$9/100)</f>
        <v>0.31700428114714813</v>
      </c>
      <c r="P346" s="7">
        <f>EXP(-'Yield curve'!P339*$P$9/100)</f>
        <v>0.29229257768085948</v>
      </c>
      <c r="Q346" s="7">
        <f>EXP(-'Yield curve'!Q339*$Q$9/100)</f>
        <v>0.26928095555245002</v>
      </c>
      <c r="R346" s="7">
        <f>EXP(-'Yield curve'!R339*$R$9/100)</f>
        <v>0.24808099336143008</v>
      </c>
      <c r="S346" s="7">
        <f>EXP(-'Yield curve'!S339*$S$9/100)</f>
        <v>0.22855006266942049</v>
      </c>
      <c r="T346" s="7">
        <f>EXP(-'Yield curve'!T339*$T$9/100)</f>
        <v>0.21055676389563027</v>
      </c>
      <c r="U346" s="60">
        <f>EXP(-'Yield curve'!U339*$U$9/100)</f>
        <v>0.19398004229089191</v>
      </c>
      <c r="V346" s="60">
        <f t="shared" si="3"/>
        <v>56.894946947831691</v>
      </c>
      <c r="W346" s="60">
        <f t="shared" si="4"/>
        <v>12.031056102335951</v>
      </c>
      <c r="X346" s="60">
        <f>W346*(Bonds!AO336/100)*(1/(1+(Bonds!U336/100)))</f>
        <v>3.335782653142984E-3</v>
      </c>
      <c r="Y346" s="60">
        <f>-W346*Bonds!$AS$8</f>
        <v>-1.8837934095231352</v>
      </c>
      <c r="Z346" s="60">
        <f t="shared" si="5"/>
        <v>-5.957077815307434</v>
      </c>
    </row>
    <row r="347" spans="1:26">
      <c r="A347" s="193">
        <v>42648</v>
      </c>
      <c r="B347" s="7">
        <f>EXP(-'Yield curve'!B340*$B$9/100)</f>
        <v>0.91383979672220472</v>
      </c>
      <c r="C347" s="7">
        <f>EXP(-'Yield curve'!C340*$C$9/100)</f>
        <v>0.84164244884858619</v>
      </c>
      <c r="D347" s="7">
        <f>EXP(-'Yield curve'!D340*$D$9/100)</f>
        <v>0.77538158737272833</v>
      </c>
      <c r="E347" s="7">
        <f>EXP(-'Yield curve'!E340*$E$9/100)</f>
        <v>0.71419446055900415</v>
      </c>
      <c r="F347" s="7">
        <f>EXP(-'Yield curve'!F340*$F$9/100)</f>
        <v>0.65869149184803577</v>
      </c>
      <c r="G347" s="7">
        <f>EXP(-'Yield curve'!G340*$G$9/100)</f>
        <v>0.60756263876780692</v>
      </c>
      <c r="H347" s="7">
        <f>EXP(-'Yield curve'!H340*$H$9/100)</f>
        <v>0.56090709120503979</v>
      </c>
      <c r="I347" s="7">
        <f>EXP(-'Yield curve'!I340*$I$9/100)</f>
        <v>0.51726498099583307</v>
      </c>
      <c r="J347" s="7">
        <f>EXP(-'Yield curve'!J340*$J$9/100)</f>
        <v>0.47720934784705316</v>
      </c>
      <c r="K347" s="7">
        <f>EXP(-'Yield curve'!K340*$K$9/100)</f>
        <v>0.4404316545059993</v>
      </c>
      <c r="L347" s="7">
        <f>EXP(-'Yield curve'!L340*$L$9/100)</f>
        <v>0.40602522125180041</v>
      </c>
      <c r="M347" s="7">
        <f>EXP(-'Yield curve'!M340*$M$9/100)</f>
        <v>0.37435153120897413</v>
      </c>
      <c r="N347" s="7">
        <f>EXP(-'Yield curve'!N340*$N$9/100)</f>
        <v>0.34519009972756443</v>
      </c>
      <c r="O347" s="7">
        <f>EXP(-'Yield curve'!O340*$O$9/100)</f>
        <v>0.3183384990242083</v>
      </c>
      <c r="P347" s="7">
        <f>EXP(-'Yield curve'!P340*$P$9/100)</f>
        <v>0.29361085818696442</v>
      </c>
      <c r="Q347" s="7">
        <f>EXP(-'Yield curve'!Q340*$Q$9/100)</f>
        <v>0.27057661122505811</v>
      </c>
      <c r="R347" s="7">
        <f>EXP(-'Yield curve'!R340*$R$9/100)</f>
        <v>0.24934943821259078</v>
      </c>
      <c r="S347" s="7">
        <f>EXP(-'Yield curve'!S340*$S$9/100)</f>
        <v>0.22978757127392302</v>
      </c>
      <c r="T347" s="7">
        <f>EXP(-'Yield curve'!T340*$T$9/100)</f>
        <v>0.21176036445267621</v>
      </c>
      <c r="U347" s="60">
        <f>EXP(-'Yield curve'!U340*$U$9/100)</f>
        <v>0.1951474211791675</v>
      </c>
      <c r="V347" s="60">
        <f t="shared" si="3"/>
        <v>57.119794575577622</v>
      </c>
      <c r="W347" s="60">
        <f t="shared" si="4"/>
        <v>12.044431843250164</v>
      </c>
      <c r="X347" s="60">
        <f>W347*(Bonds!AO337/100)*(1/(1+(Bonds!U337/100)))</f>
        <v>6.6808348950264931E-3</v>
      </c>
      <c r="Y347" s="60">
        <f>-W347*Bonds!$AS$8</f>
        <v>-1.8858877503995604</v>
      </c>
      <c r="Z347" s="60">
        <f t="shared" si="5"/>
        <v>-5.963700702673731</v>
      </c>
    </row>
    <row r="348" spans="1:26">
      <c r="A348" s="193">
        <v>42647</v>
      </c>
      <c r="B348" s="7">
        <f>EXP(-'Yield curve'!B341*$B$9/100)</f>
        <v>0.91411398978812475</v>
      </c>
      <c r="C348" s="7">
        <f>EXP(-'Yield curve'!C341*$C$9/100)</f>
        <v>0.84315876953572544</v>
      </c>
      <c r="D348" s="7">
        <f>EXP(-'Yield curve'!D341*$D$9/100)</f>
        <v>0.77771122484382538</v>
      </c>
      <c r="E348" s="7">
        <f>EXP(-'Yield curve'!E341*$E$9/100)</f>
        <v>0.71691356253088967</v>
      </c>
      <c r="F348" s="7">
        <f>EXP(-'Yield curve'!F341*$F$9/100)</f>
        <v>0.66166228282784834</v>
      </c>
      <c r="G348" s="7">
        <f>EXP(-'Yield curve'!G341*$G$9/100)</f>
        <v>0.61048594976753678</v>
      </c>
      <c r="H348" s="7">
        <f>EXP(-'Yield curve'!H341*$H$9/100)</f>
        <v>0.56366228065342028</v>
      </c>
      <c r="I348" s="7">
        <f>EXP(-'Yield curve'!I341*$I$9/100)</f>
        <v>0.52016979076553271</v>
      </c>
      <c r="J348" s="7">
        <f>EXP(-'Yield curve'!J341*$J$9/100)</f>
        <v>0.48022525687682077</v>
      </c>
      <c r="K348" s="7">
        <f>EXP(-'Yield curve'!K341*$K$9/100)</f>
        <v>0.44352549188520946</v>
      </c>
      <c r="L348" s="7">
        <f>EXP(-'Yield curve'!L341*$L$9/100)</f>
        <v>0.40907367691744034</v>
      </c>
      <c r="M348" s="7">
        <f>EXP(-'Yield curve'!M341*$M$9/100)</f>
        <v>0.3773281672554375</v>
      </c>
      <c r="N348" s="7">
        <f>EXP(-'Yield curve'!N341*$N$9/100)</f>
        <v>0.34807406200415497</v>
      </c>
      <c r="O348" s="7">
        <f>EXP(-'Yield curve'!O341*$O$9/100)</f>
        <v>0.32111370416183965</v>
      </c>
      <c r="P348" s="7">
        <f>EXP(-'Yield curve'!P341*$P$9/100)</f>
        <v>0.29626528290453352</v>
      </c>
      <c r="Q348" s="7">
        <f>EXP(-'Yield curve'!Q341*$Q$9/100)</f>
        <v>0.27318665485714838</v>
      </c>
      <c r="R348" s="7">
        <f>EXP(-'Yield curve'!R341*$R$9/100)</f>
        <v>0.25190581785476113</v>
      </c>
      <c r="S348" s="7">
        <f>EXP(-'Yield curve'!S341*$S$9/100)</f>
        <v>0.23228272662973992</v>
      </c>
      <c r="T348" s="7">
        <f>EXP(-'Yield curve'!T341*$T$9/100)</f>
        <v>0.21418824523399838</v>
      </c>
      <c r="U348" s="60">
        <f>EXP(-'Yield curve'!U341*$U$9/100)</f>
        <v>0.19750329721911258</v>
      </c>
      <c r="V348" s="60">
        <f t="shared" si="3"/>
        <v>57.560530659963661</v>
      </c>
      <c r="W348" s="60">
        <f t="shared" si="4"/>
        <v>12.073187590923467</v>
      </c>
      <c r="X348" s="60">
        <f>W348*(Bonds!AO338/100)*(1/(1+(Bonds!U338/100)))</f>
        <v>1.1167503090299888E-3</v>
      </c>
      <c r="Y348" s="60">
        <f>-W348*Bonds!$AS$8</f>
        <v>-1.8903902552081249</v>
      </c>
      <c r="Z348" s="60">
        <f t="shared" si="5"/>
        <v>-5.9779388730446552</v>
      </c>
    </row>
    <row r="349" spans="1:26">
      <c r="A349" s="193">
        <v>42646</v>
      </c>
      <c r="B349" s="7">
        <f>EXP(-'Yield curve'!B342*$B$9/100)</f>
        <v>0.9143882651243046</v>
      </c>
      <c r="C349" s="7">
        <f>EXP(-'Yield curve'!C342*$C$9/100)</f>
        <v>0.84349610050523594</v>
      </c>
      <c r="D349" s="7">
        <f>EXP(-'Yield curve'!D342*$D$9/100)</f>
        <v>0.77817799159475398</v>
      </c>
      <c r="E349" s="7">
        <f>EXP(-'Yield curve'!E342*$E$9/100)</f>
        <v>0.71748732285444328</v>
      </c>
      <c r="F349" s="7">
        <f>EXP(-'Yield curve'!F342*$F$9/100)</f>
        <v>0.66232427605212219</v>
      </c>
      <c r="G349" s="7">
        <f>EXP(-'Yield curve'!G342*$G$9/100)</f>
        <v>0.61121897263301428</v>
      </c>
      <c r="H349" s="7">
        <f>EXP(-'Yield curve'!H342*$H$9/100)</f>
        <v>0.56445196049324198</v>
      </c>
      <c r="I349" s="7">
        <f>EXP(-'Yield curve'!I342*$I$9/100)</f>
        <v>0.52100272860333441</v>
      </c>
      <c r="J349" s="7">
        <f>EXP(-'Yield curve'!J342*$J$9/100)</f>
        <v>0.4810904407711043</v>
      </c>
      <c r="K349" s="7">
        <f>EXP(-'Yield curve'!K342*$K$9/100)</f>
        <v>0.44441343051162685</v>
      </c>
      <c r="L349" s="7">
        <f>EXP(-'Yield curve'!L342*$L$9/100)</f>
        <v>0.40997462969132581</v>
      </c>
      <c r="M349" s="7">
        <f>EXP(-'Yield curve'!M342*$M$9/100)</f>
        <v>0.37823484243185818</v>
      </c>
      <c r="N349" s="7">
        <f>EXP(-'Yield curve'!N342*$N$9/100)</f>
        <v>0.34898023207598355</v>
      </c>
      <c r="O349" s="7">
        <f>EXP(-'Yield curve'!O342*$O$9/100)</f>
        <v>0.32201408247488394</v>
      </c>
      <c r="P349" s="7">
        <f>EXP(-'Yield curve'!P342*$P$9/100)</f>
        <v>0.29715541328121442</v>
      </c>
      <c r="Q349" s="7">
        <f>EXP(-'Yield curve'!Q342*$Q$9/100)</f>
        <v>0.27397456647125679</v>
      </c>
      <c r="R349" s="7">
        <f>EXP(-'Yield curve'!R342*$R$9/100)</f>
        <v>0.25259193437477973</v>
      </c>
      <c r="S349" s="7">
        <f>EXP(-'Yield curve'!S342*$S$9/100)</f>
        <v>0.23286881726488801</v>
      </c>
      <c r="T349" s="7">
        <f>EXP(-'Yield curve'!T342*$T$9/100)</f>
        <v>0.21467715157456593</v>
      </c>
      <c r="U349" s="60">
        <f>EXP(-'Yield curve'!U342*$U$9/100)</f>
        <v>0.19789869908361465</v>
      </c>
      <c r="V349" s="60">
        <f t="shared" si="3"/>
        <v>57.655557339831681</v>
      </c>
      <c r="W349" s="60">
        <f t="shared" si="4"/>
        <v>12.077533217855544</v>
      </c>
      <c r="X349" s="60">
        <f>W349*(Bonds!AO339/100)*(1/(1+(Bonds!U339/100)))</f>
        <v>-5.5862780841145765E-3</v>
      </c>
      <c r="Y349" s="60">
        <f>-W349*Bonds!$AS$8</f>
        <v>-1.8910706828701074</v>
      </c>
      <c r="Z349" s="60">
        <f t="shared" si="5"/>
        <v>-5.9800905742395027</v>
      </c>
    </row>
    <row r="350" spans="1:26">
      <c r="A350" s="193">
        <v>42643</v>
      </c>
      <c r="B350" s="7">
        <f>EXP(-'Yield curve'!B343*$B$9/100)</f>
        <v>0.91429683086958102</v>
      </c>
      <c r="C350" s="7">
        <f>EXP(-'Yield curve'!C343*$C$9/100)</f>
        <v>0.84231603220508311</v>
      </c>
      <c r="D350" s="7">
        <f>EXP(-'Yield curve'!D343*$D$9/100)</f>
        <v>0.77584695592175568</v>
      </c>
      <c r="E350" s="7">
        <f>EXP(-'Yield curve'!E343*$E$9/100)</f>
        <v>0.71462310581605726</v>
      </c>
      <c r="F350" s="7">
        <f>EXP(-'Yield curve'!F343*$F$9/100)</f>
        <v>0.6590209199441206</v>
      </c>
      <c r="G350" s="7">
        <f>EXP(-'Yield curve'!G343*$G$9/100)</f>
        <v>0.60792728573421806</v>
      </c>
      <c r="H350" s="7">
        <f>EXP(-'Yield curve'!H343*$H$9/100)</f>
        <v>0.56129986362319151</v>
      </c>
      <c r="I350" s="7">
        <f>EXP(-'Yield curve'!I343*$I$9/100)</f>
        <v>0.51781702467985158</v>
      </c>
      <c r="J350" s="7">
        <f>EXP(-'Yield curve'!J343*$J$9/100)</f>
        <v>0.47792569899787096</v>
      </c>
      <c r="K350" s="7">
        <f>EXP(-'Yield curve'!K343*$K$9/100)</f>
        <v>0.44131339926585622</v>
      </c>
      <c r="L350" s="7">
        <f>EXP(-'Yield curve'!L343*$L$9/100)</f>
        <v>0.40691946004054569</v>
      </c>
      <c r="M350" s="7">
        <f>EXP(-'Yield curve'!M343*$M$9/100)</f>
        <v>0.37525105387930918</v>
      </c>
      <c r="N350" s="7">
        <f>EXP(-'Yield curve'!N343*$N$9/100)</f>
        <v>0.3460887617412276</v>
      </c>
      <c r="O350" s="7">
        <f>EXP(-'Yield curve'!O343*$O$9/100)</f>
        <v>0.31923109587390236</v>
      </c>
      <c r="P350" s="7">
        <f>EXP(-'Yield curve'!P343*$P$9/100)</f>
        <v>0.29449301333262756</v>
      </c>
      <c r="Q350" s="7">
        <f>EXP(-'Yield curve'!Q343*$Q$9/100)</f>
        <v>0.27144384321211973</v>
      </c>
      <c r="R350" s="7">
        <f>EXP(-'Yield curve'!R343*$R$9/100)</f>
        <v>0.25019866917706074</v>
      </c>
      <c r="S350" s="7">
        <f>EXP(-'Yield curve'!S343*$S$9/100)</f>
        <v>0.23061629734240849</v>
      </c>
      <c r="T350" s="7">
        <f>EXP(-'Yield curve'!T343*$T$9/100)</f>
        <v>0.21256658468588799</v>
      </c>
      <c r="U350" s="60">
        <f>EXP(-'Yield curve'!U343*$U$9/100)</f>
        <v>0.19592957412690937</v>
      </c>
      <c r="V350" s="60">
        <f t="shared" si="3"/>
        <v>57.253459294569275</v>
      </c>
      <c r="W350" s="60">
        <f t="shared" si="4"/>
        <v>12.055052056544808</v>
      </c>
      <c r="X350" s="60">
        <f>W350*(Bonds!AO340/100)*(1/(1+(Bonds!U340/100)))</f>
        <v>0</v>
      </c>
      <c r="Y350" s="60">
        <f>-W350*Bonds!$AS$8</f>
        <v>-1.887550637484618</v>
      </c>
      <c r="Z350" s="60">
        <f t="shared" si="5"/>
        <v>-5.9689592133541911</v>
      </c>
    </row>
    <row r="351" spans="1:26">
      <c r="A351" s="193">
        <v>42642</v>
      </c>
      <c r="B351" s="7">
        <f>EXP(-'Yield curve'!B344*$B$9/100)</f>
        <v>0.91402258295956351</v>
      </c>
      <c r="C351" s="7">
        <f>EXP(-'Yield curve'!C344*$C$9/100)</f>
        <v>0.84197917316849991</v>
      </c>
      <c r="D351" s="7">
        <f>EXP(-'Yield curve'!D344*$D$9/100)</f>
        <v>0.77584695592175568</v>
      </c>
      <c r="E351" s="7">
        <f>EXP(-'Yield curve'!E344*$E$9/100)</f>
        <v>0.71476604473063554</v>
      </c>
      <c r="F351" s="7">
        <f>EXP(-'Yield curve'!F344*$F$9/100)</f>
        <v>0.6593505127954391</v>
      </c>
      <c r="G351" s="7">
        <f>EXP(-'Yield curve'!G344*$G$9/100)</f>
        <v>0.6082921515544587</v>
      </c>
      <c r="H351" s="7">
        <f>EXP(-'Yield curve'!H344*$H$9/100)</f>
        <v>0.56169291107828756</v>
      </c>
      <c r="I351" s="7">
        <f>EXP(-'Yield curve'!I344*$I$9/100)</f>
        <v>0.51836965752462949</v>
      </c>
      <c r="J351" s="7">
        <f>EXP(-'Yield curve'!J344*$J$9/100)</f>
        <v>0.47864312548171312</v>
      </c>
      <c r="K351" s="7">
        <f>EXP(-'Yield curve'!K344*$K$9/100)</f>
        <v>0.44219690927989869</v>
      </c>
      <c r="L351" s="7">
        <f>EXP(-'Yield curve'!L344*$L$9/100)</f>
        <v>0.4077259587416569</v>
      </c>
      <c r="M351" s="7">
        <f>EXP(-'Yield curve'!M344*$M$9/100)</f>
        <v>0.37597222800837665</v>
      </c>
      <c r="N351" s="7">
        <f>EXP(-'Yield curve'!N344*$N$9/100)</f>
        <v>0.3467192168276988</v>
      </c>
      <c r="O351" s="7">
        <f>EXP(-'Yield curve'!O344*$O$9/100)</f>
        <v>0.3197678548662784</v>
      </c>
      <c r="P351" s="7">
        <f>EXP(-'Yield curve'!P344*$P$9/100)</f>
        <v>0.29493508432298088</v>
      </c>
      <c r="Q351" s="7">
        <f>EXP(-'Yield curve'!Q344*$Q$9/100)</f>
        <v>0.27179151379313443</v>
      </c>
      <c r="R351" s="7">
        <f>EXP(-'Yield curve'!R344*$R$9/100)</f>
        <v>0.2504540020172325</v>
      </c>
      <c r="S351" s="7">
        <f>EXP(-'Yield curve'!S344*$S$9/100)</f>
        <v>0.23078240086658799</v>
      </c>
      <c r="T351" s="7">
        <f>EXP(-'Yield curve'!T344*$T$9/100)</f>
        <v>0.21264737533732023</v>
      </c>
      <c r="U351" s="60">
        <f>EXP(-'Yield curve'!U344*$U$9/100)</f>
        <v>0.19592957412690937</v>
      </c>
      <c r="V351" s="60">
        <f t="shared" si="3"/>
        <v>57.280498346303162</v>
      </c>
      <c r="W351" s="60">
        <f t="shared" si="4"/>
        <v>12.054963470986223</v>
      </c>
      <c r="X351" s="60">
        <f>W351*(Bonds!AO341/100)*(1/(1+(Bonds!U341/100)))</f>
        <v>-6.6879131600478909E-3</v>
      </c>
      <c r="Y351" s="60">
        <f>-W351*Bonds!$AS$8</f>
        <v>-1.8875367669739977</v>
      </c>
      <c r="Z351" s="60">
        <f t="shared" si="5"/>
        <v>-5.968915350948321</v>
      </c>
    </row>
    <row r="352" spans="1:26">
      <c r="A352" s="193">
        <v>42641</v>
      </c>
      <c r="B352" s="7">
        <f>EXP(-'Yield curve'!B345*$B$9/100)</f>
        <v>0.91329165730244144</v>
      </c>
      <c r="C352" s="7">
        <f>EXP(-'Yield curve'!C345*$C$9/100)</f>
        <v>0.84080122708072336</v>
      </c>
      <c r="D352" s="7">
        <f>EXP(-'Yield curve'!D345*$D$9/100)</f>
        <v>0.77445168751938109</v>
      </c>
      <c r="E352" s="7">
        <f>EXP(-'Yield curve'!E345*$E$9/100)</f>
        <v>0.7133379412207187</v>
      </c>
      <c r="F352" s="7">
        <f>EXP(-'Yield curve'!F345*$F$9/100)</f>
        <v>0.65803312959217919</v>
      </c>
      <c r="G352" s="7">
        <f>EXP(-'Yield curve'!G345*$G$9/100)</f>
        <v>0.60647000967921427</v>
      </c>
      <c r="H352" s="7">
        <f>EXP(-'Yield curve'!H345*$H$9/100)</f>
        <v>0.55933874805472683</v>
      </c>
      <c r="I352" s="7">
        <f>EXP(-'Yield curve'!I345*$I$9/100)</f>
        <v>0.51561237863065112</v>
      </c>
      <c r="J352" s="7">
        <f>EXP(-'Yield curve'!J345*$J$9/100)</f>
        <v>0.47549448280393514</v>
      </c>
      <c r="K352" s="7">
        <f>EXP(-'Yield curve'!K345*$K$9/100)</f>
        <v>0.43867344664796781</v>
      </c>
      <c r="L352" s="7">
        <f>EXP(-'Yield curve'!L345*$L$9/100)</f>
        <v>0.40424263484429407</v>
      </c>
      <c r="M352" s="7">
        <f>EXP(-'Yield curve'!M345*$M$9/100)</f>
        <v>0.37255894949703527</v>
      </c>
      <c r="N352" s="7">
        <f>EXP(-'Yield curve'!N345*$N$9/100)</f>
        <v>0.34339977010021977</v>
      </c>
      <c r="O352" s="7">
        <f>EXP(-'Yield curve'!O345*$O$9/100)</f>
        <v>0.31656078567281165</v>
      </c>
      <c r="P352" s="7">
        <f>EXP(-'Yield curve'!P345*$P$9/100)</f>
        <v>0.29185446747913507</v>
      </c>
      <c r="Q352" s="7">
        <f>EXP(-'Yield curve'!Q345*$Q$9/100)</f>
        <v>0.26885045051943351</v>
      </c>
      <c r="R352" s="7">
        <f>EXP(-'Yield curve'!R345*$R$9/100)</f>
        <v>0.24765961394670025</v>
      </c>
      <c r="S352" s="7">
        <f>EXP(-'Yield curve'!S345*$S$9/100)</f>
        <v>0.22813904258566628</v>
      </c>
      <c r="T352" s="7">
        <f>EXP(-'Yield curve'!T345*$T$9/100)</f>
        <v>0.21015708585860018</v>
      </c>
      <c r="U352" s="60">
        <f>EXP(-'Yield curve'!U345*$U$9/100)</f>
        <v>0.1935924699078839</v>
      </c>
      <c r="V352" s="60">
        <f t="shared" si="3"/>
        <v>56.849326906563277</v>
      </c>
      <c r="W352" s="60">
        <f t="shared" si="4"/>
        <v>12.023197797817891</v>
      </c>
      <c r="X352" s="60">
        <f>W352*(Bonds!AO342/100)*(1/(1+(Bonds!U342/100)))</f>
        <v>-4.4443943435237537E-3</v>
      </c>
      <c r="Y352" s="60">
        <f>-W352*Bonds!$AS$8</f>
        <v>-1.8825629753754405</v>
      </c>
      <c r="Z352" s="60">
        <f t="shared" si="5"/>
        <v>-5.9531868408898703</v>
      </c>
    </row>
    <row r="353" spans="1:26">
      <c r="A353" s="193">
        <v>42640</v>
      </c>
      <c r="B353" s="7">
        <f>EXP(-'Yield curve'!B346*$B$9/100)</f>
        <v>0.91283512561622293</v>
      </c>
      <c r="C353" s="7">
        <f>EXP(-'Yield curve'!C346*$C$9/100)</f>
        <v>0.84012885508371737</v>
      </c>
      <c r="D353" s="7">
        <f>EXP(-'Yield curve'!D346*$D$9/100)</f>
        <v>0.77375499455947239</v>
      </c>
      <c r="E353" s="7">
        <f>EXP(-'Yield curve'!E346*$E$9/100)</f>
        <v>0.71233996684807299</v>
      </c>
      <c r="F353" s="7">
        <f>EXP(-'Yield curve'!F346*$F$9/100)</f>
        <v>0.65671837852231496</v>
      </c>
      <c r="G353" s="7">
        <f>EXP(-'Yield curve'!G346*$G$9/100)</f>
        <v>0.6051977589896641</v>
      </c>
      <c r="H353" s="7">
        <f>EXP(-'Yield curve'!H346*$H$9/100)</f>
        <v>0.55816536916286508</v>
      </c>
      <c r="I353" s="7">
        <f>EXP(-'Yield curve'!I346*$I$9/100)</f>
        <v>0.51437639269832958</v>
      </c>
      <c r="J353" s="7">
        <f>EXP(-'Yield curve'!J346*$J$9/100)</f>
        <v>0.47421237931894711</v>
      </c>
      <c r="K353" s="7">
        <f>EXP(-'Yield curve'!K346*$K$9/100)</f>
        <v>0.43735939836598303</v>
      </c>
      <c r="L353" s="7">
        <f>EXP(-'Yield curve'!L346*$L$9/100)</f>
        <v>0.40282220219774384</v>
      </c>
      <c r="M353" s="7">
        <f>EXP(-'Yield curve'!M346*$M$9/100)</f>
        <v>0.37104200565283335</v>
      </c>
      <c r="N353" s="7">
        <f>EXP(-'Yield curve'!N346*$N$9/100)</f>
        <v>0.34179641395597288</v>
      </c>
      <c r="O353" s="7">
        <f>EXP(-'Yield curve'!O346*$O$9/100)</f>
        <v>0.31488115407454903</v>
      </c>
      <c r="P353" s="7">
        <f>EXP(-'Yield curve'!P346*$P$9/100)</f>
        <v>0.29010858356365526</v>
      </c>
      <c r="Q353" s="7">
        <f>EXP(-'Yield curve'!Q346*$Q$9/100)</f>
        <v>0.26713530196585034</v>
      </c>
      <c r="R353" s="7">
        <f>EXP(-'Yield curve'!R346*$R$9/100)</f>
        <v>0.24598124150548634</v>
      </c>
      <c r="S353" s="7">
        <f>EXP(-'Yield curve'!S346*$S$9/100)</f>
        <v>0.22650234067646874</v>
      </c>
      <c r="T353" s="7">
        <f>EXP(-'Yield curve'!T346*$T$9/100)</f>
        <v>0.20856594599623102</v>
      </c>
      <c r="U353" s="60">
        <f>EXP(-'Yield curve'!U346*$U$9/100)</f>
        <v>0.19204990862075413</v>
      </c>
      <c r="V353" s="60">
        <f t="shared" si="3"/>
        <v>56.588885731575949</v>
      </c>
      <c r="W353" s="60">
        <f t="shared" si="4"/>
        <v>12.001694549839771</v>
      </c>
      <c r="X353" s="60">
        <f>W353*(Bonds!AO343/100)*(1/(1+(Bonds!U343/100)))</f>
        <v>2.2174031500858224E-3</v>
      </c>
      <c r="Y353" s="60">
        <f>-W353*Bonds!$AS$8</f>
        <v>-1.8791960492735282</v>
      </c>
      <c r="Z353" s="60">
        <f t="shared" si="5"/>
        <v>-5.9425396856943555</v>
      </c>
    </row>
    <row r="354" spans="1:26">
      <c r="A354" s="193">
        <v>42639</v>
      </c>
      <c r="B354" s="7">
        <f>EXP(-'Yield curve'!B347*$B$9/100)</f>
        <v>0.91301771089926576</v>
      </c>
      <c r="C354" s="7">
        <f>EXP(-'Yield curve'!C347*$C$9/100)</f>
        <v>0.8404649738450215</v>
      </c>
      <c r="D354" s="7">
        <f>EXP(-'Yield curve'!D347*$D$9/100)</f>
        <v>0.77398715588029721</v>
      </c>
      <c r="E354" s="7">
        <f>EXP(-'Yield curve'!E347*$E$9/100)</f>
        <v>0.71291006683113933</v>
      </c>
      <c r="F354" s="7">
        <f>EXP(-'Yield curve'!F347*$F$9/100)</f>
        <v>0.65770419526781687</v>
      </c>
      <c r="G354" s="7">
        <f>EXP(-'Yield curve'!G347*$G$9/100)</f>
        <v>0.60647000967921427</v>
      </c>
      <c r="H354" s="7">
        <f>EXP(-'Yield curve'!H347*$H$9/100)</f>
        <v>0.55973042224833958</v>
      </c>
      <c r="I354" s="7">
        <f>EXP(-'Yield curve'!I347*$I$9/100)</f>
        <v>0.51602503357352458</v>
      </c>
      <c r="J354" s="7">
        <f>EXP(-'Yield curve'!J347*$J$9/100)</f>
        <v>0.47592262047150979</v>
      </c>
      <c r="K354" s="7">
        <f>EXP(-'Yield curve'!K347*$K$9/100)</f>
        <v>0.43911233950446965</v>
      </c>
      <c r="L354" s="7">
        <f>EXP(-'Yield curve'!L347*$L$9/100)</f>
        <v>0.40450952304671006</v>
      </c>
      <c r="M354" s="7">
        <f>EXP(-'Yield curve'!M347*$M$9/100)</f>
        <v>0.3726483743754706</v>
      </c>
      <c r="N354" s="7">
        <f>EXP(-'Yield curve'!N347*$N$9/100)</f>
        <v>0.34331049776590006</v>
      </c>
      <c r="O354" s="7">
        <f>EXP(-'Yield curve'!O347*$O$9/100)</f>
        <v>0.31629498626422714</v>
      </c>
      <c r="P354" s="7">
        <f>EXP(-'Yield curve'!P347*$P$9/100)</f>
        <v>0.29141701395008568</v>
      </c>
      <c r="Q354" s="7">
        <f>EXP(-'Yield curve'!Q347*$Q$9/100)</f>
        <v>0.26833475288258984</v>
      </c>
      <c r="R354" s="7">
        <f>EXP(-'Yield curve'!R347*$R$9/100)</f>
        <v>0.2470708849309356</v>
      </c>
      <c r="S354" s="7">
        <f>EXP(-'Yield curve'!S347*$S$9/100)</f>
        <v>0.22748294737361785</v>
      </c>
      <c r="T354" s="7">
        <f>EXP(-'Yield curve'!T347*$T$9/100)</f>
        <v>0.20943957626572404</v>
      </c>
      <c r="U354" s="60">
        <f>EXP(-'Yield curve'!U347*$U$9/100)</f>
        <v>0.19281964670508861</v>
      </c>
      <c r="V354" s="60">
        <f t="shared" si="3"/>
        <v>56.756655597552658</v>
      </c>
      <c r="W354" s="60">
        <f t="shared" si="4"/>
        <v>12.011508285645144</v>
      </c>
      <c r="X354" s="60">
        <f>W354*(Bonds!AO344/100)*(1/(1+(Bonds!U344/100)))</f>
        <v>-4.4392528081474225E-3</v>
      </c>
      <c r="Y354" s="60">
        <f>-W354*Bonds!$AS$8</f>
        <v>-1.8807326600810679</v>
      </c>
      <c r="Z354" s="60">
        <f t="shared" si="5"/>
        <v>-5.9473988757234117</v>
      </c>
    </row>
    <row r="355" spans="1:26">
      <c r="A355" s="193">
        <v>42636</v>
      </c>
      <c r="B355" s="7">
        <f>EXP(-'Yield curve'!B348*$B$9/100)</f>
        <v>0.91310901723559645</v>
      </c>
      <c r="C355" s="7">
        <f>EXP(-'Yield curve'!C348*$C$9/100)</f>
        <v>0.84130585919146594</v>
      </c>
      <c r="D355" s="7">
        <f>EXP(-'Yield curve'!D348*$D$9/100)</f>
        <v>0.77561423674460106</v>
      </c>
      <c r="E355" s="7">
        <f>EXP(-'Yield curve'!E348*$E$9/100)</f>
        <v>0.71433731373595744</v>
      </c>
      <c r="F355" s="7">
        <f>EXP(-'Yield curve'!F348*$F$9/100)</f>
        <v>0.65869149184803577</v>
      </c>
      <c r="G355" s="7">
        <f>EXP(-'Yield curve'!G348*$G$9/100)</f>
        <v>0.60719821052395218</v>
      </c>
      <c r="H355" s="7">
        <f>EXP(-'Yield curve'!H348*$H$9/100)</f>
        <v>0.56012237070987048</v>
      </c>
      <c r="I355" s="7">
        <f>EXP(-'Yield curve'!I348*$I$9/100)</f>
        <v>0.51643801877243711</v>
      </c>
      <c r="J355" s="7">
        <f>EXP(-'Yield curve'!J348*$J$9/100)</f>
        <v>0.47635114363643311</v>
      </c>
      <c r="K355" s="7">
        <f>EXP(-'Yield curve'!K348*$K$9/100)</f>
        <v>0.43955167147334756</v>
      </c>
      <c r="L355" s="7">
        <f>EXP(-'Yield curve'!L348*$L$9/100)</f>
        <v>0.40477658745348066</v>
      </c>
      <c r="M355" s="7">
        <f>EXP(-'Yield curve'!M348*$M$9/100)</f>
        <v>0.37273782071845263</v>
      </c>
      <c r="N355" s="7">
        <f>EXP(-'Yield curve'!N348*$N$9/100)</f>
        <v>0.34322124863937009</v>
      </c>
      <c r="O355" s="7">
        <f>EXP(-'Yield curve'!O348*$O$9/100)</f>
        <v>0.31602941003339807</v>
      </c>
      <c r="P355" s="7">
        <f>EXP(-'Yield curve'!P348*$P$9/100)</f>
        <v>0.29098021610944064</v>
      </c>
      <c r="Q355" s="7">
        <f>EXP(-'Yield curve'!Q348*$Q$9/100)</f>
        <v>0.26764869444469036</v>
      </c>
      <c r="R355" s="7">
        <f>EXP(-'Yield curve'!R348*$R$9/100)</f>
        <v>0.24614856563346602</v>
      </c>
      <c r="S355" s="7">
        <f>EXP(-'Yield curve'!S348*$S$9/100)</f>
        <v>0.2263393176865007</v>
      </c>
      <c r="T355" s="7">
        <f>EXP(-'Yield curve'!T348*$T$9/100)</f>
        <v>0.20809095733220162</v>
      </c>
      <c r="U355" s="60">
        <f>EXP(-'Yield curve'!U348*$U$9/100)</f>
        <v>0.19128324333905466</v>
      </c>
      <c r="V355" s="60">
        <f t="shared" si="3"/>
        <v>56.608225914952463</v>
      </c>
      <c r="W355" s="60">
        <f t="shared" si="4"/>
        <v>11.983418249246814</v>
      </c>
      <c r="X355" s="60">
        <f>W355*(Bonds!AO345/100)*(1/(1+(Bonds!U345/100)))</f>
        <v>-9.9612786776781329E-3</v>
      </c>
      <c r="Y355" s="60">
        <f>-W355*Bonds!$AS$8</f>
        <v>-1.8763343907196468</v>
      </c>
      <c r="Z355" s="60">
        <f t="shared" si="5"/>
        <v>-5.9334903267783865</v>
      </c>
    </row>
    <row r="356" spans="1:26">
      <c r="A356" s="193">
        <v>42635</v>
      </c>
      <c r="B356" s="7">
        <f>EXP(-'Yield curve'!B349*$B$9/100)</f>
        <v>0.91320033270301726</v>
      </c>
      <c r="C356" s="7">
        <f>EXP(-'Yield curve'!C349*$C$9/100)</f>
        <v>0.84147413719054331</v>
      </c>
      <c r="D356" s="7">
        <f>EXP(-'Yield curve'!D349*$D$9/100)</f>
        <v>0.77584695592175568</v>
      </c>
      <c r="E356" s="7">
        <f>EXP(-'Yield curve'!E349*$E$9/100)</f>
        <v>0.71562427882177893</v>
      </c>
      <c r="F356" s="7">
        <f>EXP(-'Yield curve'!F349*$F$9/100)</f>
        <v>0.6613315343804369</v>
      </c>
      <c r="G356" s="7">
        <f>EXP(-'Yield curve'!G349*$G$9/100)</f>
        <v>0.61066912302708221</v>
      </c>
      <c r="H356" s="7">
        <f>EXP(-'Yield curve'!H349*$H$9/100)</f>
        <v>0.56445196049324198</v>
      </c>
      <c r="I356" s="7">
        <f>EXP(-'Yield curve'!I349*$I$9/100)</f>
        <v>0.52030852120630688</v>
      </c>
      <c r="J356" s="7">
        <f>EXP(-'Yield curve'!J349*$J$9/100)</f>
        <v>0.47964933219249012</v>
      </c>
      <c r="K356" s="7">
        <f>EXP(-'Yield curve'!K349*$K$9/100)</f>
        <v>0.44219690927989869</v>
      </c>
      <c r="L356" s="7">
        <f>EXP(-'Yield curve'!L349*$L$9/100)</f>
        <v>0.40665098180448256</v>
      </c>
      <c r="M356" s="7">
        <f>EXP(-'Yield curve'!M349*$M$9/100)</f>
        <v>0.37381285294546651</v>
      </c>
      <c r="N356" s="7">
        <f>EXP(-'Yield curve'!N349*$N$9/100)</f>
        <v>0.34348906564836401</v>
      </c>
      <c r="O356" s="7">
        <f>EXP(-'Yield curve'!O349*$O$9/100)</f>
        <v>0.31549892635560106</v>
      </c>
      <c r="P356" s="7">
        <f>EXP(-'Yield curve'!P349*$P$9/100)</f>
        <v>0.28967374689734143</v>
      </c>
      <c r="Q356" s="7">
        <f>EXP(-'Yield curve'!Q349*$Q$9/100)</f>
        <v>0.26585612499715799</v>
      </c>
      <c r="R356" s="7">
        <f>EXP(-'Yield curve'!R349*$R$9/100)</f>
        <v>0.24389926190124483</v>
      </c>
      <c r="S356" s="7">
        <f>EXP(-'Yield curve'!S349*$S$9/100)</f>
        <v>0.22366631566204781</v>
      </c>
      <c r="T356" s="7">
        <f>EXP(-'Yield curve'!T349*$T$9/100)</f>
        <v>0.20502978863205379</v>
      </c>
      <c r="U356" s="60">
        <f>EXP(-'Yield curve'!U349*$U$9/100)</f>
        <v>0.18787094775072993</v>
      </c>
      <c r="V356" s="60">
        <f t="shared" si="3"/>
        <v>56.307899166317156</v>
      </c>
      <c r="W356" s="60">
        <f t="shared" si="4"/>
        <v>11.920892696764749</v>
      </c>
      <c r="X356" s="60">
        <f>W356*(Bonds!AO346/100)*(1/(1+(Bonds!U346/100)))</f>
        <v>-7.7008350754294557E-3</v>
      </c>
      <c r="Y356" s="60">
        <f>-W356*Bonds!$AS$8</f>
        <v>-1.8665442922702151</v>
      </c>
      <c r="Z356" s="60">
        <f t="shared" si="5"/>
        <v>-5.9025313171609</v>
      </c>
    </row>
    <row r="357" spans="1:26">
      <c r="A357" s="193">
        <v>42634</v>
      </c>
      <c r="B357" s="7">
        <f>EXP(-'Yield curve'!B350*$B$9/100)</f>
        <v>0.91338299103478227</v>
      </c>
      <c r="C357" s="7">
        <f>EXP(-'Yield curve'!C350*$C$9/100)</f>
        <v>0.84096940414328514</v>
      </c>
      <c r="D357" s="7">
        <f>EXP(-'Yield curve'!D350*$D$9/100)</f>
        <v>0.77445168751938109</v>
      </c>
      <c r="E357" s="7">
        <f>EXP(-'Yield curve'!E350*$E$9/100)</f>
        <v>0.71390883990272003</v>
      </c>
      <c r="F357" s="7">
        <f>EXP(-'Yield curve'!F350*$F$9/100)</f>
        <v>0.6593505127954391</v>
      </c>
      <c r="G357" s="7">
        <f>EXP(-'Yield curve'!G350*$G$9/100)</f>
        <v>0.60865723635988045</v>
      </c>
      <c r="H357" s="7">
        <f>EXP(-'Yield curve'!H350*$H$9/100)</f>
        <v>0.56247983186982087</v>
      </c>
      <c r="I357" s="7">
        <f>EXP(-'Yield curve'!I350*$I$9/100)</f>
        <v>0.51836965752462949</v>
      </c>
      <c r="J357" s="7">
        <f>EXP(-'Yield curve'!J350*$J$9/100)</f>
        <v>0.47778234279267751</v>
      </c>
      <c r="K357" s="7">
        <f>EXP(-'Yield curve'!K350*$K$9/100)</f>
        <v>0.4404316545059993</v>
      </c>
      <c r="L357" s="7">
        <f>EXP(-'Yield curve'!L350*$L$9/100)</f>
        <v>0.40477658745348072</v>
      </c>
      <c r="M357" s="7">
        <f>EXP(-'Yield curve'!M350*$M$9/100)</f>
        <v>0.37184432257537908</v>
      </c>
      <c r="N357" s="7">
        <f>EXP(-'Yield curve'!N350*$N$9/100)</f>
        <v>0.34144113046489688</v>
      </c>
      <c r="O357" s="7">
        <f>EXP(-'Yield curve'!O350*$O$9/100)</f>
        <v>0.31338588135350343</v>
      </c>
      <c r="P357" s="7">
        <f>EXP(-'Yield curve'!P350*$P$9/100)</f>
        <v>0.28750932054018968</v>
      </c>
      <c r="Q357" s="7">
        <f>EXP(-'Yield curve'!Q350*$Q$9/100)</f>
        <v>0.26356902258718262</v>
      </c>
      <c r="R357" s="7">
        <f>EXP(-'Yield curve'!R350*$R$9/100)</f>
        <v>0.24150623220272996</v>
      </c>
      <c r="S357" s="7">
        <f>EXP(-'Yield curve'!S350*$S$9/100)</f>
        <v>0.22118407623785932</v>
      </c>
      <c r="T357" s="7">
        <f>EXP(-'Yield curve'!T350*$T$9/100)</f>
        <v>0.20247476854024551</v>
      </c>
      <c r="U357" s="60">
        <f>EXP(-'Yield curve'!U350*$U$9/100)</f>
        <v>0.18525908021533122</v>
      </c>
      <c r="V357" s="60">
        <f t="shared" si="3"/>
        <v>55.896846344010768</v>
      </c>
      <c r="W357" s="60">
        <f t="shared" si="4"/>
        <v>11.882666729819674</v>
      </c>
      <c r="X357" s="60">
        <f>W357*(Bonds!AO347/100)*(1/(1+(Bonds!U347/100)))</f>
        <v>-5.4794183942727297E-3</v>
      </c>
      <c r="Y357" s="60">
        <f>-W357*Bonds!$AS$8</f>
        <v>-1.8605589636347846</v>
      </c>
      <c r="Z357" s="60">
        <f t="shared" si="5"/>
        <v>-5.8836040461283119</v>
      </c>
    </row>
    <row r="358" spans="1:26">
      <c r="A358" s="193">
        <v>42633</v>
      </c>
      <c r="B358" s="7">
        <f>EXP(-'Yield curve'!B351*$B$9/100)</f>
        <v>0.9123788221387904</v>
      </c>
      <c r="C358" s="7">
        <f>EXP(-'Yield curve'!C351*$C$9/100)</f>
        <v>0.83828260322423342</v>
      </c>
      <c r="D358" s="7">
        <f>EXP(-'Yield curve'!D351*$D$9/100)</f>
        <v>0.77120581154278678</v>
      </c>
      <c r="E358" s="7">
        <f>EXP(-'Yield curve'!E351*$E$9/100)</f>
        <v>0.71034820470917726</v>
      </c>
      <c r="F358" s="7">
        <f>EXP(-'Yield curve'!F351*$F$9/100)</f>
        <v>0.65573403939344177</v>
      </c>
      <c r="G358" s="7">
        <f>EXP(-'Yield curve'!G351*$G$9/100)</f>
        <v>0.60483474924808311</v>
      </c>
      <c r="H358" s="7">
        <f>EXP(-'Yield curve'!H351*$H$9/100)</f>
        <v>0.55855622170370856</v>
      </c>
      <c r="I358" s="7">
        <f>EXP(-'Yield curve'!I351*$I$9/100)</f>
        <v>0.51465079994319618</v>
      </c>
      <c r="J358" s="7">
        <f>EXP(-'Yield curve'!J351*$J$9/100)</f>
        <v>0.47435466437443391</v>
      </c>
      <c r="K358" s="7">
        <f>EXP(-'Yield curve'!K351*$K$9/100)</f>
        <v>0.43735939836598303</v>
      </c>
      <c r="L358" s="7">
        <f>EXP(-'Yield curve'!L351*$L$9/100)</f>
        <v>0.40184855106147432</v>
      </c>
      <c r="M358" s="7">
        <f>EXP(-'Yield curve'!M351*$M$9/100)</f>
        <v>0.36908806680094408</v>
      </c>
      <c r="N358" s="7">
        <f>EXP(-'Yield curve'!N351*$N$9/100)</f>
        <v>0.33887634573063791</v>
      </c>
      <c r="O358" s="7">
        <f>EXP(-'Yield curve'!O351*$O$9/100)</f>
        <v>0.31102561713068894</v>
      </c>
      <c r="P358" s="7">
        <f>EXP(-'Yield curve'!P351*$P$9/100)</f>
        <v>0.28536106665812666</v>
      </c>
      <c r="Q358" s="7">
        <f>EXP(-'Yield curve'!Q351*$Q$9/100)</f>
        <v>0.26146888216889524</v>
      </c>
      <c r="R358" s="7">
        <f>EXP(-'Yield curve'!R351*$R$9/100)</f>
        <v>0.23946212897491512</v>
      </c>
      <c r="S358" s="7">
        <f>EXP(-'Yield curve'!S351*$S$9/100)</f>
        <v>0.21920235069329852</v>
      </c>
      <c r="T358" s="7">
        <f>EXP(-'Yield curve'!T351*$T$9/100)</f>
        <v>0.20056036604882788</v>
      </c>
      <c r="U358" s="60">
        <f>EXP(-'Yield curve'!U351*$U$9/100)</f>
        <v>0.18341572156771241</v>
      </c>
      <c r="V358" s="60">
        <f t="shared" si="3"/>
        <v>55.493629802688659</v>
      </c>
      <c r="W358" s="60">
        <f t="shared" si="4"/>
        <v>11.864273449880935</v>
      </c>
      <c r="X358" s="60">
        <f>W358*(Bonds!AO348/100)*(1/(1+(Bonds!U348/100)))</f>
        <v>-1.09368302450965E-3</v>
      </c>
      <c r="Y358" s="60">
        <f>-W358*Bonds!$AS$8</f>
        <v>-1.8576789887403626</v>
      </c>
      <c r="Z358" s="60">
        <f t="shared" si="5"/>
        <v>-5.8744967658578355</v>
      </c>
    </row>
    <row r="359" spans="1:26">
      <c r="A359" s="193">
        <v>42632</v>
      </c>
      <c r="B359" s="7">
        <f>EXP(-'Yield curve'!B352*$B$9/100)</f>
        <v>0.91320033270301726</v>
      </c>
      <c r="C359" s="7">
        <f>EXP(-'Yield curve'!C352*$C$9/100)</f>
        <v>0.83928914615307471</v>
      </c>
      <c r="D359" s="7">
        <f>EXP(-'Yield curve'!D352*$D$9/100)</f>
        <v>0.77259523210692804</v>
      </c>
      <c r="E359" s="7">
        <f>EXP(-'Yield curve'!E352*$E$9/100)</f>
        <v>0.71177032276260965</v>
      </c>
      <c r="F359" s="7">
        <f>EXP(-'Yield curve'!F352*$F$9/100)</f>
        <v>0.65704681981505675</v>
      </c>
      <c r="G359" s="7">
        <f>EXP(-'Yield curve'!G352*$G$9/100)</f>
        <v>0.60610623681617903</v>
      </c>
      <c r="H359" s="7">
        <f>EXP(-'Yield curve'!H352*$H$9/100)</f>
        <v>0.55973042224833958</v>
      </c>
      <c r="I359" s="7">
        <f>EXP(-'Yield curve'!I352*$I$9/100)</f>
        <v>0.51574989359946699</v>
      </c>
      <c r="J359" s="7">
        <f>EXP(-'Yield curve'!J352*$J$9/100)</f>
        <v>0.47535185585420614</v>
      </c>
      <c r="K359" s="7">
        <f>EXP(-'Yield curve'!K352*$K$9/100)</f>
        <v>0.43823499246494924</v>
      </c>
      <c r="L359" s="7">
        <f>EXP(-'Yield curve'!L352*$L$9/100)</f>
        <v>0.40264499941624765</v>
      </c>
      <c r="M359" s="7">
        <f>EXP(-'Yield curve'!M352*$M$9/100)</f>
        <v>0.36979739662792971</v>
      </c>
      <c r="N359" s="7">
        <f>EXP(-'Yield curve'!N352*$N$9/100)</f>
        <v>0.33949366226751626</v>
      </c>
      <c r="O359" s="7">
        <f>EXP(-'Yield curve'!O352*$O$9/100)</f>
        <v>0.3115485793327174</v>
      </c>
      <c r="P359" s="7">
        <f>EXP(-'Yield curve'!P352*$P$9/100)</f>
        <v>0.28578942944988966</v>
      </c>
      <c r="Q359" s="7">
        <f>EXP(-'Yield curve'!Q352*$Q$9/100)</f>
        <v>0.26172001281920265</v>
      </c>
      <c r="R359" s="7">
        <f>EXP(-'Yield curve'!R352*$R$9/100)</f>
        <v>0.23954355994124629</v>
      </c>
      <c r="S359" s="7">
        <f>EXP(-'Yield curve'!S352*$S$9/100)</f>
        <v>0.21912345204965691</v>
      </c>
      <c r="T359" s="7">
        <f>EXP(-'Yield curve'!T352*$T$9/100)</f>
        <v>0.20033185750614899</v>
      </c>
      <c r="U359" s="60">
        <f>EXP(-'Yield curve'!U352*$U$9/100)</f>
        <v>0.18304925671158806</v>
      </c>
      <c r="V359" s="60">
        <f t="shared" si="3"/>
        <v>55.51339551374268</v>
      </c>
      <c r="W359" s="60">
        <f t="shared" si="4"/>
        <v>11.853546258552475</v>
      </c>
      <c r="X359" s="60">
        <f>W359*(Bonds!AO349/100)*(1/(1+(Bonds!U349/100)))</f>
        <v>-4.3703737703206643E-3</v>
      </c>
      <c r="Y359" s="60">
        <f>-W359*Bonds!$AS$8</f>
        <v>-1.8559993512957893</v>
      </c>
      <c r="Z359" s="60">
        <f t="shared" si="5"/>
        <v>-5.8691852858896789</v>
      </c>
    </row>
    <row r="360" spans="1:26">
      <c r="A360" s="193">
        <v>42629</v>
      </c>
      <c r="B360" s="7">
        <f>EXP(-'Yield curve'!B353*$B$9/100)</f>
        <v>0.91338299103478227</v>
      </c>
      <c r="C360" s="7">
        <f>EXP(-'Yield curve'!C353*$C$9/100)</f>
        <v>0.8404649738450215</v>
      </c>
      <c r="D360" s="7">
        <f>EXP(-'Yield curve'!D353*$D$9/100)</f>
        <v>0.77445168751938109</v>
      </c>
      <c r="E360" s="7">
        <f>EXP(-'Yield curve'!E353*$E$9/100)</f>
        <v>0.71362333347185203</v>
      </c>
      <c r="F360" s="7">
        <f>EXP(-'Yield curve'!F353*$F$9/100)</f>
        <v>0.65869149184803577</v>
      </c>
      <c r="G360" s="7">
        <f>EXP(-'Yield curve'!G353*$G$9/100)</f>
        <v>0.60738039731376148</v>
      </c>
      <c r="H360" s="7">
        <f>EXP(-'Yield curve'!H353*$H$9/100)</f>
        <v>0.56051459363137401</v>
      </c>
      <c r="I360" s="7">
        <f>EXP(-'Yield curve'!I353*$I$9/100)</f>
        <v>0.51630032032803963</v>
      </c>
      <c r="J360" s="7">
        <f>EXP(-'Yield curve'!J353*$J$9/100)</f>
        <v>0.47563715254816802</v>
      </c>
      <c r="K360" s="7">
        <f>EXP(-'Yield curve'!K353*$K$9/100)</f>
        <v>0.43823499246494924</v>
      </c>
      <c r="L360" s="7">
        <f>EXP(-'Yield curve'!L353*$L$9/100)</f>
        <v>0.40229082767518326</v>
      </c>
      <c r="M360" s="7">
        <f>EXP(-'Yield curve'!M353*$M$9/100)</f>
        <v>0.36908806680094403</v>
      </c>
      <c r="N360" s="7">
        <f>EXP(-'Yield curve'!N353*$N$9/100)</f>
        <v>0.33843609270765523</v>
      </c>
      <c r="O360" s="7">
        <f>EXP(-'Yield curve'!O353*$O$9/100)</f>
        <v>0.31015596348599922</v>
      </c>
      <c r="P360" s="7">
        <f>EXP(-'Yield curve'!P353*$P$9/100)</f>
        <v>0.28407982680991506</v>
      </c>
      <c r="Q360" s="7">
        <f>EXP(-'Yield curve'!Q353*$Q$9/100)</f>
        <v>0.26005035334657262</v>
      </c>
      <c r="R360" s="7">
        <f>EXP(-'Yield curve'!R353*$R$9/100)</f>
        <v>0.23792018944870336</v>
      </c>
      <c r="S360" s="7">
        <f>EXP(-'Yield curve'!S353*$S$9/100)</f>
        <v>0.21755142926804572</v>
      </c>
      <c r="T360" s="7">
        <f>EXP(-'Yield curve'!T353*$T$9/100)</f>
        <v>0.19881510634413982</v>
      </c>
      <c r="U360" s="60">
        <f>EXP(-'Yield curve'!U353*$U$9/100)</f>
        <v>0.18159070464509741</v>
      </c>
      <c r="V360" s="60">
        <f t="shared" si="3"/>
        <v>55.353712442660225</v>
      </c>
      <c r="W360" s="60">
        <f t="shared" si="4"/>
        <v>11.822898014479405</v>
      </c>
      <c r="X360" s="60">
        <f>W360*(Bonds!AO350/100)*(1/(1+(Bonds!U350/100)))</f>
        <v>8.7149344988330709E-3</v>
      </c>
      <c r="Y360" s="60">
        <f>-W360*Bonds!$AS$8</f>
        <v>-1.851200524018515</v>
      </c>
      <c r="Z360" s="60">
        <f t="shared" si="5"/>
        <v>-5.8540100615957478</v>
      </c>
    </row>
    <row r="361" spans="1:26">
      <c r="A361" s="193">
        <v>42628</v>
      </c>
      <c r="B361" s="7">
        <f>EXP(-'Yield curve'!B354*$B$9/100)</f>
        <v>0.91502856098729823</v>
      </c>
      <c r="C361" s="7">
        <f>EXP(-'Yield curve'!C354*$C$9/100)</f>
        <v>0.84299015464386962</v>
      </c>
      <c r="D361" s="7">
        <f>EXP(-'Yield curve'!D354*$D$9/100)</f>
        <v>0.77771122484382538</v>
      </c>
      <c r="E361" s="7">
        <f>EXP(-'Yield curve'!E354*$E$9/100)</f>
        <v>0.71777437519022491</v>
      </c>
      <c r="F361" s="7">
        <f>EXP(-'Yield curve'!F354*$F$9/100)</f>
        <v>0.6636502501363194</v>
      </c>
      <c r="G361" s="7">
        <f>EXP(-'Yield curve'!G354*$G$9/100)</f>
        <v>0.61268765988706864</v>
      </c>
      <c r="H361" s="7">
        <f>EXP(-'Yield curve'!H354*$H$9/100)</f>
        <v>0.56603464070089615</v>
      </c>
      <c r="I361" s="7">
        <f>EXP(-'Yield curve'!I354*$I$9/100)</f>
        <v>0.5216978622275722</v>
      </c>
      <c r="J361" s="7">
        <f>EXP(-'Yield curve'!J354*$J$9/100)</f>
        <v>0.48080187308560424</v>
      </c>
      <c r="K361" s="7">
        <f>EXP(-'Yield curve'!K354*$K$9/100)</f>
        <v>0.44308218808216776</v>
      </c>
      <c r="L361" s="7">
        <f>EXP(-'Yield curve'!L354*$L$9/100)</f>
        <v>0.407098543998545</v>
      </c>
      <c r="M361" s="7">
        <f>EXP(-'Yield curve'!M354*$M$9/100)</f>
        <v>0.37381285294546651</v>
      </c>
      <c r="N361" s="7">
        <f>EXP(-'Yield curve'!N354*$N$9/100)</f>
        <v>0.34304281998554825</v>
      </c>
      <c r="O361" s="7">
        <f>EXP(-'Yield curve'!O354*$O$9/100)</f>
        <v>0.31461676496409879</v>
      </c>
      <c r="P361" s="7">
        <f>EXP(-'Yield curve'!P354*$P$9/100)</f>
        <v>0.28837314358851557</v>
      </c>
      <c r="Q361" s="7">
        <f>EXP(-'Yield curve'!Q354*$Q$9/100)</f>
        <v>0.26407556123204046</v>
      </c>
      <c r="R361" s="7">
        <f>EXP(-'Yield curve'!R354*$R$9/100)</f>
        <v>0.24167051228952718</v>
      </c>
      <c r="S361" s="7">
        <f>EXP(-'Yield curve'!S354*$S$9/100)</f>
        <v>0.22102488102012377</v>
      </c>
      <c r="T361" s="7">
        <f>EXP(-'Yield curve'!T354*$T$9/100)</f>
        <v>0.20201365194065302</v>
      </c>
      <c r="U361" s="60">
        <f>EXP(-'Yield curve'!U354*$U$9/100)</f>
        <v>0.18451952399298926</v>
      </c>
      <c r="V361" s="60">
        <f t="shared" si="3"/>
        <v>55.97878058226835</v>
      </c>
      <c r="W361" s="60">
        <f t="shared" si="4"/>
        <v>11.857891422675676</v>
      </c>
      <c r="X361" s="60">
        <f>W361*(Bonds!AO351/100)*(1/(1+(Bonds!U351/100)))</f>
        <v>-1.0933970883059039E-3</v>
      </c>
      <c r="Y361" s="60">
        <f>-W361*Bonds!$AS$8</f>
        <v>-1.8566797064922871</v>
      </c>
      <c r="Z361" s="60">
        <f t="shared" si="5"/>
        <v>-5.8713367579285434</v>
      </c>
    </row>
    <row r="362" spans="1:26">
      <c r="A362" s="193">
        <v>42627</v>
      </c>
      <c r="B362" s="7">
        <f>EXP(-'Yield curve'!B355*$B$9/100)</f>
        <v>0.91521158500128696</v>
      </c>
      <c r="C362" s="7">
        <f>EXP(-'Yield curve'!C355*$C$9/100)</f>
        <v>0.84332741815393231</v>
      </c>
      <c r="D362" s="7">
        <f>EXP(-'Yield curve'!D355*$D$9/100)</f>
        <v>0.77817799159475398</v>
      </c>
      <c r="E362" s="7">
        <f>EXP(-'Yield curve'!E355*$E$9/100)</f>
        <v>0.71791794442170742</v>
      </c>
      <c r="F362" s="7">
        <f>EXP(-'Yield curve'!F355*$F$9/100)</f>
        <v>0.66331850795370817</v>
      </c>
      <c r="G362" s="7">
        <f>EXP(-'Yield curve'!G355*$G$9/100)</f>
        <v>0.61213648905724771</v>
      </c>
      <c r="H362" s="7">
        <f>EXP(-'Yield curve'!H355*$H$9/100)</f>
        <v>0.5652427466590868</v>
      </c>
      <c r="I362" s="7">
        <f>EXP(-'Yield curve'!I355*$I$9/100)</f>
        <v>0.52114168119048354</v>
      </c>
      <c r="J362" s="7">
        <f>EXP(-'Yield curve'!J355*$J$9/100)</f>
        <v>0.48051347848878373</v>
      </c>
      <c r="K362" s="7">
        <f>EXP(-'Yield curve'!K355*$K$9/100)</f>
        <v>0.44308218808216776</v>
      </c>
      <c r="L362" s="7">
        <f>EXP(-'Yield curve'!L355*$L$9/100)</f>
        <v>0.407098543998545</v>
      </c>
      <c r="M362" s="7">
        <f>EXP(-'Yield curve'!M355*$M$9/100)</f>
        <v>0.37381285294546651</v>
      </c>
      <c r="N362" s="7">
        <f>EXP(-'Yield curve'!N355*$N$9/100)</f>
        <v>0.34304281998554825</v>
      </c>
      <c r="O362" s="7">
        <f>EXP(-'Yield curve'!O355*$O$9/100)</f>
        <v>0.31461676496409879</v>
      </c>
      <c r="P362" s="7">
        <f>EXP(-'Yield curve'!P355*$P$9/100)</f>
        <v>0.28837314358851557</v>
      </c>
      <c r="Q362" s="7">
        <f>EXP(-'Yield curve'!Q355*$Q$9/100)</f>
        <v>0.26399107057167281</v>
      </c>
      <c r="R362" s="7">
        <f>EXP(-'Yield curve'!R355*$R$9/100)</f>
        <v>0.24150623220272996</v>
      </c>
      <c r="S362" s="7">
        <f>EXP(-'Yield curve'!S355*$S$9/100)</f>
        <v>0.22078630300394053</v>
      </c>
      <c r="T362" s="7">
        <f>EXP(-'Yield curve'!T355*$T$9/100)</f>
        <v>0.20170682443767998</v>
      </c>
      <c r="U362" s="60">
        <f>EXP(-'Yield curve'!U355*$U$9/100)</f>
        <v>0.18415085373814818</v>
      </c>
      <c r="V362" s="60">
        <f t="shared" si="3"/>
        <v>55.93170713397285</v>
      </c>
      <c r="W362" s="60">
        <f t="shared" si="4"/>
        <v>11.852087832439651</v>
      </c>
      <c r="X362" s="60">
        <f>W362*(Bonds!AO352/100)*(1/(1+(Bonds!U352/100)))</f>
        <v>2.1855223736751707E-3</v>
      </c>
      <c r="Y362" s="60">
        <f>-W362*Bonds!$AS$8</f>
        <v>-1.8557709944935064</v>
      </c>
      <c r="Z362" s="60">
        <f t="shared" si="5"/>
        <v>-5.8684631582752722</v>
      </c>
    </row>
    <row r="363" spans="1:26">
      <c r="A363" s="193">
        <v>42626</v>
      </c>
      <c r="B363" s="7">
        <f>EXP(-'Yield curve'!B356*$B$9/100)</f>
        <v>0.91484557357445195</v>
      </c>
      <c r="C363" s="7">
        <f>EXP(-'Yield curve'!C356*$C$9/100)</f>
        <v>0.84248451225896792</v>
      </c>
      <c r="D363" s="7">
        <f>EXP(-'Yield curve'!D356*$D$9/100)</f>
        <v>0.77677853110218098</v>
      </c>
      <c r="E363" s="7">
        <f>EXP(-'Yield curve'!E356*$E$9/100)</f>
        <v>0.71677019415569898</v>
      </c>
      <c r="F363" s="7">
        <f>EXP(-'Yield curve'!F356*$F$9/100)</f>
        <v>0.66265552099448299</v>
      </c>
      <c r="G363" s="7">
        <f>EXP(-'Yield curve'!G356*$G$9/100)</f>
        <v>0.61213648905724771</v>
      </c>
      <c r="H363" s="7">
        <f>EXP(-'Yield curve'!H356*$H$9/100)</f>
        <v>0.56603464070089615</v>
      </c>
      <c r="I363" s="7">
        <f>EXP(-'Yield curve'!I356*$I$9/100)</f>
        <v>0.52211538750519737</v>
      </c>
      <c r="J363" s="7">
        <f>EXP(-'Yield curve'!J356*$J$9/100)</f>
        <v>0.48166809582374248</v>
      </c>
      <c r="K363" s="7">
        <f>EXP(-'Yield curve'!K356*$K$9/100)</f>
        <v>0.44441343051162685</v>
      </c>
      <c r="L363" s="7">
        <f>EXP(-'Yield curve'!L356*$L$9/100)</f>
        <v>0.408444188285642</v>
      </c>
      <c r="M363" s="7">
        <f>EXP(-'Yield curve'!M356*$M$9/100)</f>
        <v>0.37516100443274397</v>
      </c>
      <c r="N363" s="7">
        <f>EXP(-'Yield curve'!N356*$N$9/100)</f>
        <v>0.34438329921894012</v>
      </c>
      <c r="O363" s="7">
        <f>EXP(-'Yield curve'!O356*$O$9/100)</f>
        <v>0.31594093418578545</v>
      </c>
      <c r="P363" s="7">
        <f>EXP(-'Yield curve'!P356*$P$9/100)</f>
        <v>0.28967374689734143</v>
      </c>
      <c r="Q363" s="7">
        <f>EXP(-'Yield curve'!Q356*$Q$9/100)</f>
        <v>0.26517640373160362</v>
      </c>
      <c r="R363" s="7">
        <f>EXP(-'Yield curve'!R356*$R$9/100)</f>
        <v>0.24257605230980053</v>
      </c>
      <c r="S363" s="7">
        <f>EXP(-'Yield curve'!S356*$S$9/100)</f>
        <v>0.22174216300396457</v>
      </c>
      <c r="T363" s="7">
        <f>EXP(-'Yield curve'!T356*$T$9/100)</f>
        <v>0.202551723572821</v>
      </c>
      <c r="U363" s="60">
        <f>EXP(-'Yield curve'!U356*$U$9/100)</f>
        <v>0.18488893232617237</v>
      </c>
      <c r="V363" s="60">
        <f t="shared" si="3"/>
        <v>56.050656527214471</v>
      </c>
      <c r="W363" s="60">
        <f t="shared" si="4"/>
        <v>11.867152515214878</v>
      </c>
      <c r="X363" s="60">
        <f>W363*(Bonds!AO353/100)*(1/(1+(Bonds!U353/100)))</f>
        <v>1.0943519471795116E-3</v>
      </c>
      <c r="Y363" s="60">
        <f>-W363*Bonds!$AS$8</f>
        <v>-1.8581297857656225</v>
      </c>
      <c r="Z363" s="60">
        <f t="shared" si="5"/>
        <v>-5.8759223112200853</v>
      </c>
    </row>
    <row r="364" spans="1:26">
      <c r="A364" s="193">
        <v>42625</v>
      </c>
      <c r="B364" s="7">
        <f>EXP(-'Yield curve'!B357*$B$9/100)</f>
        <v>0.91420540575782594</v>
      </c>
      <c r="C364" s="7">
        <f>EXP(-'Yield curve'!C357*$C$9/100)</f>
        <v>0.84147413719054331</v>
      </c>
      <c r="D364" s="7">
        <f>EXP(-'Yield curve'!D357*$D$9/100)</f>
        <v>0.77584695592175568</v>
      </c>
      <c r="E364" s="7">
        <f>EXP(-'Yield curve'!E357*$E$9/100)</f>
        <v>0.71619700730568436</v>
      </c>
      <c r="F364" s="7">
        <f>EXP(-'Yield curve'!F357*$F$9/100)</f>
        <v>0.66265552099448299</v>
      </c>
      <c r="G364" s="7">
        <f>EXP(-'Yield curve'!G357*$G$9/100)</f>
        <v>0.61268765988706864</v>
      </c>
      <c r="H364" s="7">
        <f>EXP(-'Yield curve'!H357*$H$9/100)</f>
        <v>0.56722456242688413</v>
      </c>
      <c r="I364" s="7">
        <f>EXP(-'Yield curve'!I357*$I$9/100)</f>
        <v>0.52336996933120172</v>
      </c>
      <c r="J364" s="7">
        <f>EXP(-'Yield curve'!J357*$J$9/100)</f>
        <v>0.48297035694385532</v>
      </c>
      <c r="K364" s="7">
        <f>EXP(-'Yield curve'!K357*$K$9/100)</f>
        <v>0.44574867266496027</v>
      </c>
      <c r="L364" s="7">
        <f>EXP(-'Yield curve'!L357*$L$9/100)</f>
        <v>0.40970413570856273</v>
      </c>
      <c r="M364" s="7">
        <f>EXP(-'Yield curve'!M357*$M$9/100)</f>
        <v>0.37633333465072005</v>
      </c>
      <c r="N364" s="7">
        <f>EXP(-'Yield curve'!N357*$N$9/100)</f>
        <v>0.34545945303948733</v>
      </c>
      <c r="O364" s="7">
        <f>EXP(-'Yield curve'!O357*$O$9/100)</f>
        <v>0.31691553237383496</v>
      </c>
      <c r="P364" s="7">
        <f>EXP(-'Yield curve'!P357*$P$9/100)</f>
        <v>0.2905440729744046</v>
      </c>
      <c r="Q364" s="7">
        <f>EXP(-'Yield curve'!Q357*$Q$9/100)</f>
        <v>0.26594121257044268</v>
      </c>
      <c r="R364" s="7">
        <f>EXP(-'Yield curve'!R357*$R$9/100)</f>
        <v>0.24323675732355521</v>
      </c>
      <c r="S364" s="7">
        <f>EXP(-'Yield curve'!S357*$S$9/100)</f>
        <v>0.22230165792224693</v>
      </c>
      <c r="T364" s="7">
        <f>EXP(-'Yield curve'!T357*$T$9/100)</f>
        <v>0.20301406837535416</v>
      </c>
      <c r="U364" s="60">
        <f>EXP(-'Yield curve'!U357*$U$9/100)</f>
        <v>0.18525908021533122</v>
      </c>
      <c r="V364" s="60">
        <f t="shared" si="3"/>
        <v>56.13026623584593</v>
      </c>
      <c r="W364" s="60">
        <f t="shared" si="4"/>
        <v>11.87472278484128</v>
      </c>
      <c r="X364" s="60">
        <f>W364*(Bonds!AO354/100)*(1/(1+(Bonds!U354/100)))</f>
        <v>-2.1903020907204696E-3</v>
      </c>
      <c r="Y364" s="60">
        <f>-W364*Bonds!$AS$8</f>
        <v>-1.8593151201127678</v>
      </c>
      <c r="Z364" s="60">
        <f t="shared" si="5"/>
        <v>-5.8796706675458932</v>
      </c>
    </row>
    <row r="365" spans="1:26">
      <c r="A365" s="193">
        <v>42622</v>
      </c>
      <c r="B365" s="7">
        <f>EXP(-'Yield curve'!B358*$B$9/100)</f>
        <v>0.91402258295956351</v>
      </c>
      <c r="C365" s="7">
        <f>EXP(-'Yield curve'!C358*$C$9/100)</f>
        <v>0.84113761484462324</v>
      </c>
      <c r="D365" s="7">
        <f>EXP(-'Yield curve'!D358*$D$9/100)</f>
        <v>0.77538158737272833</v>
      </c>
      <c r="E365" s="7">
        <f>EXP(-'Yield curve'!E358*$E$9/100)</f>
        <v>0.71562427882177893</v>
      </c>
      <c r="F365" s="7">
        <f>EXP(-'Yield curve'!F358*$F$9/100)</f>
        <v>0.66199319669083401</v>
      </c>
      <c r="G365" s="7">
        <f>EXP(-'Yield curve'!G358*$G$9/100)</f>
        <v>0.61213648905724771</v>
      </c>
      <c r="H365" s="7">
        <f>EXP(-'Yield curve'!H358*$H$9/100)</f>
        <v>0.56682764417078246</v>
      </c>
      <c r="I365" s="7">
        <f>EXP(-'Yield curve'!I358*$I$9/100)</f>
        <v>0.52295144078947509</v>
      </c>
      <c r="J365" s="7">
        <f>EXP(-'Yield curve'!J358*$J$9/100)</f>
        <v>0.48253587916693275</v>
      </c>
      <c r="K365" s="7">
        <f>EXP(-'Yield curve'!K358*$K$9/100)</f>
        <v>0.44530314679235872</v>
      </c>
      <c r="L365" s="7">
        <f>EXP(-'Yield curve'!L358*$L$9/100)</f>
        <v>0.40925370893942442</v>
      </c>
      <c r="M365" s="7">
        <f>EXP(-'Yield curve'!M358*$M$9/100)</f>
        <v>0.37588200550078865</v>
      </c>
      <c r="N365" s="7">
        <f>EXP(-'Yield curve'!N358*$N$9/100)</f>
        <v>0.34501064753731914</v>
      </c>
      <c r="O365" s="7">
        <f>EXP(-'Yield curve'!O358*$O$9/100)</f>
        <v>0.31647216106084802</v>
      </c>
      <c r="P365" s="7">
        <f>EXP(-'Yield curve'!P358*$P$9/100)</f>
        <v>0.29010858356365526</v>
      </c>
      <c r="Q365" s="7">
        <f>EXP(-'Yield curve'!Q358*$Q$9/100)</f>
        <v>0.26543109531158404</v>
      </c>
      <c r="R365" s="7">
        <f>EXP(-'Yield curve'!R358*$R$9/100)</f>
        <v>0.24265854219007077</v>
      </c>
      <c r="S365" s="7">
        <f>EXP(-'Yield curve'!S358*$S$9/100)</f>
        <v>0.2216623501924512</v>
      </c>
      <c r="T365" s="7">
        <f>EXP(-'Yield curve'!T358*$T$9/100)</f>
        <v>0.20232094617605734</v>
      </c>
      <c r="U365" s="60">
        <f>EXP(-'Yield curve'!U358*$U$9/100)</f>
        <v>0.18451952399298926</v>
      </c>
      <c r="V365" s="60">
        <f t="shared" si="3"/>
        <v>56.01688609982498</v>
      </c>
      <c r="W365" s="60">
        <f t="shared" si="4"/>
        <v>11.864351154236921</v>
      </c>
      <c r="X365" s="60">
        <f>W365*(Bonds!AO355/100)*(1/(1+(Bonds!U355/100)))</f>
        <v>1.4221905486867569E-2</v>
      </c>
      <c r="Y365" s="60">
        <f>-W365*Bonds!$AS$8</f>
        <v>-1.8576911554988293</v>
      </c>
      <c r="Z365" s="60">
        <f t="shared" si="5"/>
        <v>-5.8745352405263311</v>
      </c>
    </row>
    <row r="366" spans="1:26">
      <c r="A366" s="193">
        <v>42621</v>
      </c>
      <c r="B366" s="7">
        <f>EXP(-'Yield curve'!B359*$B$9/100)</f>
        <v>0.91411398978812475</v>
      </c>
      <c r="C366" s="7">
        <f>EXP(-'Yield curve'!C359*$C$9/100)</f>
        <v>0.84265302601223335</v>
      </c>
      <c r="D366" s="7">
        <f>EXP(-'Yield curve'!D359*$D$9/100)</f>
        <v>0.77817799159475398</v>
      </c>
      <c r="E366" s="7">
        <f>EXP(-'Yield curve'!E359*$E$9/100)</f>
        <v>0.71949910253562688</v>
      </c>
      <c r="F366" s="7">
        <f>EXP(-'Yield curve'!F359*$F$9/100)</f>
        <v>0.66697681085847438</v>
      </c>
      <c r="G366" s="7">
        <f>EXP(-'Yield curve'!G359*$G$9/100)</f>
        <v>0.61748531014613595</v>
      </c>
      <c r="H366" s="7">
        <f>EXP(-'Yield curve'!H359*$H$9/100)</f>
        <v>0.57240986328100751</v>
      </c>
      <c r="I366" s="7">
        <f>EXP(-'Yield curve'!I359*$I$9/100)</f>
        <v>0.52898246241922231</v>
      </c>
      <c r="J366" s="7">
        <f>EXP(-'Yield curve'!J359*$J$9/100)</f>
        <v>0.48894757687925711</v>
      </c>
      <c r="K366" s="7">
        <f>EXP(-'Yield curve'!K359*$K$9/100)</f>
        <v>0.45203304202341466</v>
      </c>
      <c r="L366" s="7">
        <f>EXP(-'Yield curve'!L359*$L$9/100)</f>
        <v>0.41597088880651462</v>
      </c>
      <c r="M366" s="7">
        <f>EXP(-'Yield curve'!M359*$M$9/100)</f>
        <v>0.38252548518517149</v>
      </c>
      <c r="N366" s="7">
        <f>EXP(-'Yield curve'!N359*$N$9/100)</f>
        <v>0.35153007834444278</v>
      </c>
      <c r="O366" s="7">
        <f>EXP(-'Yield curve'!O359*$O$9/100)</f>
        <v>0.32282658128124231</v>
      </c>
      <c r="P366" s="7">
        <f>EXP(-'Yield curve'!P359*$P$9/100)</f>
        <v>0.29626528290453352</v>
      </c>
      <c r="Q366" s="7">
        <f>EXP(-'Yield curve'!Q359*$Q$9/100)</f>
        <v>0.27135699507873429</v>
      </c>
      <c r="R366" s="7">
        <f>EXP(-'Yield curve'!R359*$R$9/100)</f>
        <v>0.24833416507028028</v>
      </c>
      <c r="S366" s="7">
        <f>EXP(-'Yield curve'!S359*$S$9/100)</f>
        <v>0.22707384636970612</v>
      </c>
      <c r="T366" s="7">
        <f>EXP(-'Yield curve'!T359*$T$9/100)</f>
        <v>0.20745932139498013</v>
      </c>
      <c r="U366" s="60">
        <f>EXP(-'Yield curve'!U359*$U$9/100)</f>
        <v>0.18937994326683263</v>
      </c>
      <c r="V366" s="60">
        <f t="shared" si="3"/>
        <v>56.91400137964601</v>
      </c>
      <c r="W366" s="60">
        <f t="shared" si="4"/>
        <v>11.932443837873523</v>
      </c>
      <c r="X366" s="60">
        <f>W366*(Bonds!AO356/100)*(1/(1+(Bonds!U356/100)))</f>
        <v>-3.3047758044331436E-3</v>
      </c>
      <c r="Y366" s="60">
        <f>-W366*Bonds!$AS$8</f>
        <v>-1.868352941761007</v>
      </c>
      <c r="Z366" s="60">
        <f t="shared" si="5"/>
        <v>-5.9082507690407056</v>
      </c>
    </row>
    <row r="367" spans="1:26">
      <c r="A367" s="193">
        <v>42620</v>
      </c>
      <c r="B367" s="7">
        <f>EXP(-'Yield curve'!B360*$B$9/100)</f>
        <v>0.91420540575782594</v>
      </c>
      <c r="C367" s="7">
        <f>EXP(-'Yield curve'!C360*$C$9/100)</f>
        <v>0.84197917316849991</v>
      </c>
      <c r="D367" s="7">
        <f>EXP(-'Yield curve'!D360*$D$9/100)</f>
        <v>0.77677853110218098</v>
      </c>
      <c r="E367" s="7">
        <f>EXP(-'Yield curve'!E360*$E$9/100)</f>
        <v>0.71734383973866223</v>
      </c>
      <c r="F367" s="7">
        <f>EXP(-'Yield curve'!F360*$F$9/100)</f>
        <v>0.66398215823149653</v>
      </c>
      <c r="G367" s="7">
        <f>EXP(-'Yield curve'!G360*$G$9/100)</f>
        <v>0.6141598762237378</v>
      </c>
      <c r="H367" s="7">
        <f>EXP(-'Yield curve'!H360*$H$9/100)</f>
        <v>0.56881501679870317</v>
      </c>
      <c r="I367" s="7">
        <f>EXP(-'Yield curve'!I360*$I$9/100)</f>
        <v>0.52546764175648131</v>
      </c>
      <c r="J367" s="7">
        <f>EXP(-'Yield curve'!J360*$J$9/100)</f>
        <v>0.48558545127136021</v>
      </c>
      <c r="K367" s="7">
        <f>EXP(-'Yield curve'!K360*$K$9/100)</f>
        <v>0.44887985974271699</v>
      </c>
      <c r="L367" s="7">
        <f>EXP(-'Yield curve'!L360*$L$9/100)</f>
        <v>0.41305273769357753</v>
      </c>
      <c r="M367" s="7">
        <f>EXP(-'Yield curve'!M360*$M$9/100)</f>
        <v>0.3798723514239335</v>
      </c>
      <c r="N367" s="7">
        <f>EXP(-'Yield curve'!N360*$N$9/100)</f>
        <v>0.34916174898696967</v>
      </c>
      <c r="O367" s="7">
        <f>EXP(-'Yield curve'!O360*$O$9/100)</f>
        <v>0.32075425814052433</v>
      </c>
      <c r="P367" s="7">
        <f>EXP(-'Yield curve'!P360*$P$9/100)</f>
        <v>0.29449301333262756</v>
      </c>
      <c r="Q367" s="7">
        <f>EXP(-'Yield curve'!Q360*$Q$9/100)</f>
        <v>0.2697121499448597</v>
      </c>
      <c r="R367" s="7">
        <f>EXP(-'Yield curve'!R360*$R$9/100)</f>
        <v>0.24681900111089258</v>
      </c>
      <c r="S367" s="7">
        <f>EXP(-'Yield curve'!S360*$S$9/100)</f>
        <v>0.22568839822550291</v>
      </c>
      <c r="T367" s="7">
        <f>EXP(-'Yield curve'!T360*$T$9/100)</f>
        <v>0.20620179547354792</v>
      </c>
      <c r="U367" s="60">
        <f>EXP(-'Yield curve'!U360*$U$9/100)</f>
        <v>0.1882470656387468</v>
      </c>
      <c r="V367" s="60">
        <f t="shared" si="3"/>
        <v>56.629504458926078</v>
      </c>
      <c r="W367" s="60">
        <f t="shared" si="4"/>
        <v>11.921445048172362</v>
      </c>
      <c r="X367" s="60">
        <f>W367*(Bonds!AO357/100)*(1/(1+(Bonds!U357/100)))</f>
        <v>-2.2005436175675328E-3</v>
      </c>
      <c r="Y367" s="60">
        <f>-W367*Bonds!$AS$8</f>
        <v>-1.8666307781059184</v>
      </c>
      <c r="Z367" s="60">
        <f t="shared" si="5"/>
        <v>-5.9028048093870655</v>
      </c>
    </row>
    <row r="368" spans="1:26">
      <c r="A368" s="193">
        <v>42619</v>
      </c>
      <c r="B368" s="7">
        <f>EXP(-'Yield curve'!B361*$B$9/100)</f>
        <v>0.91383979672220472</v>
      </c>
      <c r="C368" s="7">
        <f>EXP(-'Yield curve'!C361*$C$9/100)</f>
        <v>0.84147413719054331</v>
      </c>
      <c r="D368" s="7">
        <f>EXP(-'Yield curve'!D361*$D$9/100)</f>
        <v>0.77561423674460106</v>
      </c>
      <c r="E368" s="7">
        <f>EXP(-'Yield curve'!E361*$E$9/100)</f>
        <v>0.71591058579088396</v>
      </c>
      <c r="F368" s="7">
        <f>EXP(-'Yield curve'!F361*$F$9/100)</f>
        <v>0.66232427605212219</v>
      </c>
      <c r="G368" s="7">
        <f>EXP(-'Yield curve'!G361*$G$9/100)</f>
        <v>0.61250388115729026</v>
      </c>
      <c r="H368" s="7">
        <f>EXP(-'Yield curve'!H361*$H$9/100)</f>
        <v>0.56722456242688413</v>
      </c>
      <c r="I368" s="7">
        <f>EXP(-'Yield curve'!I361*$I$9/100)</f>
        <v>0.52392852847707316</v>
      </c>
      <c r="J368" s="7">
        <f>EXP(-'Yield curve'!J361*$J$9/100)</f>
        <v>0.48413087786858028</v>
      </c>
      <c r="K368" s="7">
        <f>EXP(-'Yield curve'!K361*$K$9/100)</f>
        <v>0.44753523810441243</v>
      </c>
      <c r="L368" s="7">
        <f>EXP(-'Yield curve'!L361*$L$9/100)</f>
        <v>0.41178249244333781</v>
      </c>
      <c r="M368" s="7">
        <f>EXP(-'Yield curve'!M361*$M$9/100)</f>
        <v>0.37868899668082734</v>
      </c>
      <c r="N368" s="7">
        <f>EXP(-'Yield curve'!N361*$N$9/100)</f>
        <v>0.34807406200415497</v>
      </c>
      <c r="O368" s="7">
        <f>EXP(-'Yield curve'!O361*$O$9/100)</f>
        <v>0.3197678548662784</v>
      </c>
      <c r="P368" s="7">
        <f>EXP(-'Yield curve'!P361*$P$9/100)</f>
        <v>0.29361085818696442</v>
      </c>
      <c r="Q368" s="7">
        <f>EXP(-'Yield curve'!Q361*$Q$9/100)</f>
        <v>0.26885045051943357</v>
      </c>
      <c r="R368" s="7">
        <f>EXP(-'Yield curve'!R361*$R$9/100)</f>
        <v>0.24598124150548634</v>
      </c>
      <c r="S368" s="7">
        <f>EXP(-'Yield curve'!S361*$S$9/100)</f>
        <v>0.22487738069933697</v>
      </c>
      <c r="T368" s="7">
        <f>EXP(-'Yield curve'!T361*$T$9/100)</f>
        <v>0.20541971554371777</v>
      </c>
      <c r="U368" s="60">
        <f>EXP(-'Yield curve'!U361*$U$9/100)</f>
        <v>0.18749558134675462</v>
      </c>
      <c r="V368" s="60">
        <f t="shared" si="3"/>
        <v>56.465697151999009</v>
      </c>
      <c r="W368" s="60">
        <f t="shared" si="4"/>
        <v>11.913778864489624</v>
      </c>
      <c r="X368" s="60">
        <f>W368*(Bonds!AO358/100)*(1/(1+(Bonds!U358/100)))</f>
        <v>-2.1987226842281869E-3</v>
      </c>
      <c r="Y368" s="60">
        <f>-W368*Bonds!$AS$8</f>
        <v>-1.865430425769856</v>
      </c>
      <c r="Z368" s="60">
        <f t="shared" si="5"/>
        <v>-5.899008962010404</v>
      </c>
    </row>
    <row r="369" spans="1:26">
      <c r="A369" s="193">
        <v>42618</v>
      </c>
      <c r="B369" s="7">
        <f>EXP(-'Yield curve'!B362*$B$9/100)</f>
        <v>0.91374841731157908</v>
      </c>
      <c r="C369" s="7">
        <f>EXP(-'Yield curve'!C362*$C$9/100)</f>
        <v>0.83996084611415756</v>
      </c>
      <c r="D369" s="7">
        <f>EXP(-'Yield curve'!D362*$D$9/100)</f>
        <v>0.77398715588029721</v>
      </c>
      <c r="E369" s="7">
        <f>EXP(-'Yield curve'!E362*$E$9/100)</f>
        <v>0.71390883990272003</v>
      </c>
      <c r="F369" s="7">
        <f>EXP(-'Yield curve'!F362*$F$9/100)</f>
        <v>0.66001019309341014</v>
      </c>
      <c r="G369" s="7">
        <f>EXP(-'Yield curve'!G362*$G$9/100)</f>
        <v>0.60993675958539828</v>
      </c>
      <c r="H369" s="7">
        <f>EXP(-'Yield curve'!H362*$H$9/100)</f>
        <v>0.56445196049324198</v>
      </c>
      <c r="I369" s="7">
        <f>EXP(-'Yield curve'!I362*$I$9/100)</f>
        <v>0.52114168119048354</v>
      </c>
      <c r="J369" s="7">
        <f>EXP(-'Yield curve'!J362*$J$9/100)</f>
        <v>0.48137918164916815</v>
      </c>
      <c r="K369" s="7">
        <f>EXP(-'Yield curve'!K362*$K$9/100)</f>
        <v>0.44485806622294111</v>
      </c>
      <c r="L369" s="7">
        <f>EXP(-'Yield curve'!L362*$L$9/100)</f>
        <v>0.40934375466005718</v>
      </c>
      <c r="M369" s="7">
        <f>EXP(-'Yield curve'!M362*$M$9/100)</f>
        <v>0.37651401801189005</v>
      </c>
      <c r="N369" s="7">
        <f>EXP(-'Yield curve'!N362*$N$9/100)</f>
        <v>0.34617875651809438</v>
      </c>
      <c r="O369" s="7">
        <f>EXP(-'Yield curve'!O362*$O$9/100)</f>
        <v>0.31816027937091507</v>
      </c>
      <c r="P369" s="7">
        <f>EXP(-'Yield curve'!P362*$P$9/100)</f>
        <v>0.29229257768085948</v>
      </c>
      <c r="Q369" s="7">
        <f>EXP(-'Yield curve'!Q362*$Q$9/100)</f>
        <v>0.26764869444469036</v>
      </c>
      <c r="R369" s="7">
        <f>EXP(-'Yield curve'!R362*$R$9/100)</f>
        <v>0.24489640367578727</v>
      </c>
      <c r="S369" s="7">
        <f>EXP(-'Yield curve'!S362*$S$9/100)</f>
        <v>0.22390800577212999</v>
      </c>
      <c r="T369" s="7">
        <f>EXP(-'Yield curve'!T362*$T$9/100)</f>
        <v>0.20456285322261586</v>
      </c>
      <c r="U369" s="60">
        <f>EXP(-'Yield curve'!U362*$U$9/100)</f>
        <v>0.18674709698806377</v>
      </c>
      <c r="V369" s="60">
        <f t="shared" si="3"/>
        <v>56.249251865960368</v>
      </c>
      <c r="W369" s="60">
        <f t="shared" si="4"/>
        <v>11.908658410600482</v>
      </c>
      <c r="X369" s="60">
        <f>W369*(Bonds!AO359/100)*(1/(1+(Bonds!U359/100)))</f>
        <v>1.0986860790294518E-3</v>
      </c>
      <c r="Y369" s="60">
        <f>-W369*Bonds!$AS$8</f>
        <v>-1.8646286775934628</v>
      </c>
      <c r="Z369" s="60">
        <f t="shared" si="5"/>
        <v>-5.8964736116631151</v>
      </c>
    </row>
    <row r="370" spans="1:26">
      <c r="A370" s="193">
        <v>42615</v>
      </c>
      <c r="B370" s="7">
        <f>EXP(-'Yield curve'!B363*$B$9/100)</f>
        <v>0.91402258295956351</v>
      </c>
      <c r="C370" s="7">
        <f>EXP(-'Yield curve'!C363*$C$9/100)</f>
        <v>0.83912130510850802</v>
      </c>
      <c r="D370" s="7">
        <f>EXP(-'Yield curve'!D363*$D$9/100)</f>
        <v>0.77236348830060497</v>
      </c>
      <c r="E370" s="7">
        <f>EXP(-'Yield curve'!E363*$E$9/100)</f>
        <v>0.71205508784093363</v>
      </c>
      <c r="F370" s="7">
        <f>EXP(-'Yield curve'!F363*$F$9/100)</f>
        <v>0.65803312959217919</v>
      </c>
      <c r="G370" s="7">
        <f>EXP(-'Yield curve'!G363*$G$9/100)</f>
        <v>0.60792728573421806</v>
      </c>
      <c r="H370" s="7">
        <f>EXP(-'Yield curve'!H363*$H$9/100)</f>
        <v>0.56247983186982087</v>
      </c>
      <c r="I370" s="7">
        <f>EXP(-'Yield curve'!I363*$I$9/100)</f>
        <v>0.51947669321222867</v>
      </c>
      <c r="J370" s="7">
        <f>EXP(-'Yield curve'!J363*$J$9/100)</f>
        <v>0.48008121090773342</v>
      </c>
      <c r="K370" s="7">
        <f>EXP(-'Yield curve'!K363*$K$9/100)</f>
        <v>0.44396923921378012</v>
      </c>
      <c r="L370" s="7">
        <f>EXP(-'Yield curve'!L363*$L$9/100)</f>
        <v>0.40853405589213904</v>
      </c>
      <c r="M370" s="7">
        <f>EXP(-'Yield curve'!M363*$M$9/100)</f>
        <v>0.37579180464400419</v>
      </c>
      <c r="N370" s="7">
        <f>EXP(-'Yield curve'!N363*$N$9/100)</f>
        <v>0.34554928417481923</v>
      </c>
      <c r="O370" s="7">
        <f>EXP(-'Yield curve'!O363*$O$9/100)</f>
        <v>0.31762621883803055</v>
      </c>
      <c r="P370" s="7">
        <f>EXP(-'Yield curve'!P363*$P$9/100)</f>
        <v>0.29185446747913507</v>
      </c>
      <c r="Q370" s="7">
        <f>EXP(-'Yield curve'!Q363*$Q$9/100)</f>
        <v>0.26739187499108485</v>
      </c>
      <c r="R370" s="7">
        <f>EXP(-'Yield curve'!R363*$R$9/100)</f>
        <v>0.24481315305194559</v>
      </c>
      <c r="S370" s="7">
        <f>EXP(-'Yield curve'!S363*$S$9/100)</f>
        <v>0.22398862716518794</v>
      </c>
      <c r="T370" s="7">
        <f>EXP(-'Yield curve'!T363*$T$9/100)</f>
        <v>0.20479618785075754</v>
      </c>
      <c r="U370" s="60">
        <f>EXP(-'Yield curve'!U363*$U$9/100)</f>
        <v>0.18712096492535454</v>
      </c>
      <c r="V370" s="60">
        <f t="shared" si="3"/>
        <v>56.220082467543563</v>
      </c>
      <c r="W370" s="60">
        <f t="shared" si="4"/>
        <v>11.919934154448685</v>
      </c>
      <c r="X370" s="60">
        <f>W370*(Bonds!AO360/100)*(1/(1+(Bonds!U360/100)))</f>
        <v>1.0998278422633832E-3</v>
      </c>
      <c r="Y370" s="60">
        <f>-W370*Bonds!$AS$8</f>
        <v>-1.8663942060531455</v>
      </c>
      <c r="Z370" s="60">
        <f t="shared" si="5"/>
        <v>-5.9020567028695616</v>
      </c>
    </row>
    <row r="371" spans="1:26">
      <c r="A371" s="193">
        <v>42614</v>
      </c>
      <c r="B371" s="7">
        <f>EXP(-'Yield curve'!B364*$B$9/100)</f>
        <v>0.91411398978812475</v>
      </c>
      <c r="C371" s="7">
        <f>EXP(-'Yield curve'!C364*$C$9/100)</f>
        <v>0.83828260322423342</v>
      </c>
      <c r="D371" s="7">
        <f>EXP(-'Yield curve'!D364*$D$9/100)</f>
        <v>0.7709744845001153</v>
      </c>
      <c r="E371" s="7">
        <f>EXP(-'Yield curve'!E364*$E$9/100)</f>
        <v>0.71049028855803031</v>
      </c>
      <c r="F371" s="7">
        <f>EXP(-'Yield curve'!F364*$F$9/100)</f>
        <v>0.6563901014091712</v>
      </c>
      <c r="G371" s="7">
        <f>EXP(-'Yield curve'!G364*$G$9/100)</f>
        <v>0.60628809596473221</v>
      </c>
      <c r="H371" s="7">
        <f>EXP(-'Yield curve'!H364*$H$9/100)</f>
        <v>0.56090709120503979</v>
      </c>
      <c r="I371" s="7">
        <f>EXP(-'Yield curve'!I364*$I$9/100)</f>
        <v>0.51781702467985158</v>
      </c>
      <c r="J371" s="7">
        <f>EXP(-'Yield curve'!J364*$J$9/100)</f>
        <v>0.47835602574495817</v>
      </c>
      <c r="K371" s="7">
        <f>EXP(-'Yield curve'!K364*$K$9/100)</f>
        <v>0.44219690927989869</v>
      </c>
      <c r="L371" s="7">
        <f>EXP(-'Yield curve'!L364*$L$9/100)</f>
        <v>0.40691946004054569</v>
      </c>
      <c r="M371" s="7">
        <f>EXP(-'Yield curve'!M364*$M$9/100)</f>
        <v>0.37435153120897408</v>
      </c>
      <c r="N371" s="7">
        <f>EXP(-'Yield curve'!N364*$N$9/100)</f>
        <v>0.34429377120028992</v>
      </c>
      <c r="O371" s="7">
        <f>EXP(-'Yield curve'!O364*$O$9/100)</f>
        <v>0.31656078567281165</v>
      </c>
      <c r="P371" s="7">
        <f>EXP(-'Yield curve'!P364*$P$9/100)</f>
        <v>0.29098021610944064</v>
      </c>
      <c r="Q371" s="7">
        <f>EXP(-'Yield curve'!Q364*$Q$9/100)</f>
        <v>0.26679358752323268</v>
      </c>
      <c r="R371" s="7">
        <f>EXP(-'Yield curve'!R364*$R$9/100)</f>
        <v>0.24448043346439763</v>
      </c>
      <c r="S371" s="7">
        <f>EXP(-'Yield curve'!S364*$S$9/100)</f>
        <v>0.22390800577212999</v>
      </c>
      <c r="T371" s="7">
        <f>EXP(-'Yield curve'!T364*$T$9/100)</f>
        <v>0.2049518921136495</v>
      </c>
      <c r="U371" s="60">
        <f>EXP(-'Yield curve'!U364*$U$9/100)</f>
        <v>0.18749558134675462</v>
      </c>
      <c r="V371" s="60">
        <f t="shared" si="3"/>
        <v>56.175765649900995</v>
      </c>
      <c r="W371" s="60">
        <f t="shared" si="4"/>
        <v>11.93034063240979</v>
      </c>
      <c r="X371" s="60">
        <f>W371*(Bonds!AO361/100)*(1/(1+(Bonds!U361/100)))</f>
        <v>3.3026688103006932E-3</v>
      </c>
      <c r="Y371" s="60">
        <f>-W371*Bonds!$AS$8</f>
        <v>-1.8680236269811779</v>
      </c>
      <c r="Z371" s="60">
        <f t="shared" si="5"/>
        <v>-5.9072093842692892</v>
      </c>
    </row>
    <row r="372" spans="1:26">
      <c r="A372" s="193">
        <v>42613</v>
      </c>
      <c r="B372" s="7">
        <f>EXP(-'Yield curve'!B365*$B$9/100)</f>
        <v>0.91383979672220472</v>
      </c>
      <c r="C372" s="7">
        <f>EXP(-'Yield curve'!C365*$C$9/100)</f>
        <v>0.83811496346812309</v>
      </c>
      <c r="D372" s="7">
        <f>EXP(-'Yield curve'!D365*$D$9/100)</f>
        <v>0.77074322684514807</v>
      </c>
      <c r="E372" s="7">
        <f>EXP(-'Yield curve'!E365*$E$9/100)</f>
        <v>0.71020614927425241</v>
      </c>
      <c r="F372" s="7">
        <f>EXP(-'Yield curve'!F365*$F$9/100)</f>
        <v>0.65606198839355623</v>
      </c>
      <c r="G372" s="7">
        <f>EXP(-'Yield curve'!G365*$G$9/100)</f>
        <v>0.6059244322171875</v>
      </c>
      <c r="H372" s="7">
        <f>EXP(-'Yield curve'!H365*$H$9/100)</f>
        <v>0.56051459363137401</v>
      </c>
      <c r="I372" s="7">
        <f>EXP(-'Yield curve'!I365*$I$9/100)</f>
        <v>0.51740293671737736</v>
      </c>
      <c r="J372" s="7">
        <f>EXP(-'Yield curve'!J365*$J$9/100)</f>
        <v>0.47792569899787096</v>
      </c>
      <c r="K372" s="7">
        <f>EXP(-'Yield curve'!K365*$K$9/100)</f>
        <v>0.44175493339539229</v>
      </c>
      <c r="L372" s="7">
        <f>EXP(-'Yield curve'!L365*$L$9/100)</f>
        <v>0.40665098180448256</v>
      </c>
      <c r="M372" s="7">
        <f>EXP(-'Yield curve'!M365*$M$9/100)</f>
        <v>0.37426169762194555</v>
      </c>
      <c r="N372" s="7">
        <f>EXP(-'Yield curve'!N365*$N$9/100)</f>
        <v>0.34438329921894001</v>
      </c>
      <c r="O372" s="7">
        <f>EXP(-'Yield curve'!O365*$O$9/100)</f>
        <v>0.31682680844669969</v>
      </c>
      <c r="P372" s="7">
        <f>EXP(-'Yield curve'!P365*$P$9/100)</f>
        <v>0.29141701395008568</v>
      </c>
      <c r="Q372" s="7">
        <f>EXP(-'Yield curve'!Q365*$Q$9/100)</f>
        <v>0.26739187499108491</v>
      </c>
      <c r="R372" s="7">
        <f>EXP(-'Yield curve'!R365*$R$9/100)</f>
        <v>0.24522968936768641</v>
      </c>
      <c r="S372" s="7">
        <f>EXP(-'Yield curve'!S365*$S$9/100)</f>
        <v>0.22479643941259089</v>
      </c>
      <c r="T372" s="7">
        <f>EXP(-'Yield curve'!T365*$T$9/100)</f>
        <v>0.20596685936573314</v>
      </c>
      <c r="U372" s="60">
        <f>EXP(-'Yield curve'!U365*$U$9/100)</f>
        <v>0.18862393651527715</v>
      </c>
      <c r="V372" s="60">
        <f t="shared" si="3"/>
        <v>56.294542932955778</v>
      </c>
      <c r="W372" s="60">
        <f t="shared" si="4"/>
        <v>11.950012955539346</v>
      </c>
      <c r="X372" s="60">
        <f>W372*(Bonds!AO362/100)*(1/(1+(Bonds!U362/100)))</f>
        <v>-2.2060204828390421E-3</v>
      </c>
      <c r="Y372" s="60">
        <f>-W372*Bonds!$AS$8</f>
        <v>-1.8711038713376373</v>
      </c>
      <c r="Z372" s="60">
        <f t="shared" si="5"/>
        <v>-5.9169499721855807</v>
      </c>
    </row>
    <row r="373" spans="1:26">
      <c r="A373" s="193">
        <v>42612</v>
      </c>
      <c r="B373" s="7">
        <f>EXP(-'Yield curve'!B366*$B$9/100)</f>
        <v>0.91329165730244144</v>
      </c>
      <c r="C373" s="7">
        <f>EXP(-'Yield curve'!C366*$C$9/100)</f>
        <v>0.83677505174180289</v>
      </c>
      <c r="D373" s="7">
        <f>EXP(-'Yield curve'!D366*$D$9/100)</f>
        <v>0.7686650269650106</v>
      </c>
      <c r="E373" s="7">
        <f>EXP(-'Yield curve'!E366*$E$9/100)</f>
        <v>0.70779554870989081</v>
      </c>
      <c r="F373" s="7">
        <f>EXP(-'Yield curve'!F366*$F$9/100)</f>
        <v>0.65344298194488704</v>
      </c>
      <c r="G373" s="7">
        <f>EXP(-'Yield curve'!G366*$G$9/100)</f>
        <v>0.60338488638126198</v>
      </c>
      <c r="H373" s="7">
        <f>EXP(-'Yield curve'!H366*$H$9/100)</f>
        <v>0.55816536916286508</v>
      </c>
      <c r="I373" s="7">
        <f>EXP(-'Yield curve'!I366*$I$9/100)</f>
        <v>0.51506268531533239</v>
      </c>
      <c r="J373" s="7">
        <f>EXP(-'Yield curve'!J366*$J$9/100)</f>
        <v>0.47563715254816796</v>
      </c>
      <c r="K373" s="7">
        <f>EXP(-'Yield curve'!K366*$K$9/100)</f>
        <v>0.43955167147334756</v>
      </c>
      <c r="L373" s="7">
        <f>EXP(-'Yield curve'!L366*$L$9/100)</f>
        <v>0.40468754639911603</v>
      </c>
      <c r="M373" s="7">
        <f>EXP(-'Yield curve'!M366*$M$9/100)</f>
        <v>0.37255894949703527</v>
      </c>
      <c r="N373" s="7">
        <f>EXP(-'Yield curve'!N366*$N$9/100)</f>
        <v>0.34295364044619447</v>
      </c>
      <c r="O373" s="7">
        <f>EXP(-'Yield curve'!O366*$O$9/100)</f>
        <v>0.31567565523382757</v>
      </c>
      <c r="P373" s="7">
        <f>EXP(-'Yield curve'!P366*$P$9/100)</f>
        <v>0.2905440729744046</v>
      </c>
      <c r="Q373" s="7">
        <f>EXP(-'Yield curve'!Q366*$Q$9/100)</f>
        <v>0.26653758857836474</v>
      </c>
      <c r="R373" s="7">
        <f>EXP(-'Yield curve'!R366*$R$9/100)</f>
        <v>0.24439732424638738</v>
      </c>
      <c r="S373" s="7">
        <f>EXP(-'Yield curve'!S366*$S$9/100)</f>
        <v>0.22398862716518797</v>
      </c>
      <c r="T373" s="7">
        <f>EXP(-'Yield curve'!T366*$T$9/100)</f>
        <v>0.20518567049902048</v>
      </c>
      <c r="U373" s="60">
        <f>EXP(-'Yield curve'!U366*$U$9/100)</f>
        <v>0.18787094775072993</v>
      </c>
      <c r="V373" s="60">
        <f t="shared" si="3"/>
        <v>56.091782992414096</v>
      </c>
      <c r="W373" s="60">
        <f t="shared" si="4"/>
        <v>11.945871874163034</v>
      </c>
      <c r="X373" s="60">
        <f>W373*(Bonds!AO363/100)*(1/(1+(Bonds!U363/100)))</f>
        <v>1.1024244992767422E-3</v>
      </c>
      <c r="Y373" s="60">
        <f>-W373*Bonds!$AS$8</f>
        <v>-1.870455470919699</v>
      </c>
      <c r="Z373" s="60">
        <f t="shared" si="5"/>
        <v>-5.91489955002909</v>
      </c>
    </row>
    <row r="374" spans="1:26">
      <c r="A374" s="193">
        <v>42611</v>
      </c>
      <c r="B374" s="7">
        <f>EXP(-'Yield curve'!B367*$B$9/100)</f>
        <v>0.91301771089926576</v>
      </c>
      <c r="C374" s="7">
        <f>EXP(-'Yield curve'!C367*$C$9/100)</f>
        <v>0.83644040865418567</v>
      </c>
      <c r="D374" s="7">
        <f>EXP(-'Yield curve'!D367*$D$9/100)</f>
        <v>0.76820396628086862</v>
      </c>
      <c r="E374" s="7">
        <f>EXP(-'Yield curve'!E367*$E$9/100)</f>
        <v>0.70708810694101887</v>
      </c>
      <c r="F374" s="7">
        <f>EXP(-'Yield curve'!F367*$F$9/100)</f>
        <v>0.65246355222790053</v>
      </c>
      <c r="G374" s="7">
        <f>EXP(-'Yield curve'!G367*$G$9/100)</f>
        <v>0.60211910765270005</v>
      </c>
      <c r="H374" s="7">
        <f>EXP(-'Yield curve'!H367*$H$9/100)</f>
        <v>0.5566046920967439</v>
      </c>
      <c r="I374" s="7">
        <f>EXP(-'Yield curve'!I367*$I$9/100)</f>
        <v>0.51369101452838262</v>
      </c>
      <c r="J374" s="7">
        <f>EXP(-'Yield curve'!J367*$J$9/100)</f>
        <v>0.47449699212184093</v>
      </c>
      <c r="K374" s="7">
        <f>EXP(-'Yield curve'!K367*$K$9/100)</f>
        <v>0.43867344664796781</v>
      </c>
      <c r="L374" s="7">
        <f>EXP(-'Yield curve'!L367*$L$9/100)</f>
        <v>0.40388705780247602</v>
      </c>
      <c r="M374" s="7">
        <f>EXP(-'Yield curve'!M367*$M$9/100)</f>
        <v>0.37184432257537908</v>
      </c>
      <c r="N374" s="7">
        <f>EXP(-'Yield curve'!N367*$N$9/100)</f>
        <v>0.34233003247597188</v>
      </c>
      <c r="O374" s="7">
        <f>EXP(-'Yield curve'!O367*$O$9/100)</f>
        <v>0.31514576536515454</v>
      </c>
      <c r="P374" s="7">
        <f>EXP(-'Yield curve'!P367*$P$9/100)</f>
        <v>0.29010858356365526</v>
      </c>
      <c r="Q374" s="7">
        <f>EXP(-'Yield curve'!Q367*$Q$9/100)</f>
        <v>0.26628183527455718</v>
      </c>
      <c r="R374" s="7">
        <f>EXP(-'Yield curve'!R367*$R$9/100)</f>
        <v>0.24431424328070822</v>
      </c>
      <c r="S374" s="7">
        <f>EXP(-'Yield curve'!S367*$S$9/100)</f>
        <v>0.22406927758717235</v>
      </c>
      <c r="T374" s="7">
        <f>EXP(-'Yield curve'!T367*$T$9/100)</f>
        <v>0.20541971554371777</v>
      </c>
      <c r="U374" s="60">
        <f>EXP(-'Yield curve'!U367*$U$9/100)</f>
        <v>0.1882470656387468</v>
      </c>
      <c r="V374" s="60">
        <f t="shared" si="3"/>
        <v>56.082494152508332</v>
      </c>
      <c r="W374" s="60">
        <f t="shared" si="4"/>
        <v>11.954836372594054</v>
      </c>
      <c r="X374" s="60">
        <f>W374*(Bonds!AO364/100)*(1/(1+(Bonds!U364/100)))</f>
        <v>-1.1033536107608491E-3</v>
      </c>
      <c r="Y374" s="60">
        <f>-W374*Bonds!$AS$8</f>
        <v>-1.8718591102112452</v>
      </c>
      <c r="Z374" s="60">
        <f t="shared" si="5"/>
        <v>-5.9193382472036813</v>
      </c>
    </row>
    <row r="375" spans="1:26">
      <c r="A375" s="193">
        <v>42608</v>
      </c>
      <c r="B375" s="7">
        <f>EXP(-'Yield curve'!B368*$B$9/100)</f>
        <v>0.91292641369311223</v>
      </c>
      <c r="C375" s="7">
        <f>EXP(-'Yield curve'!C368*$C$9/100)</f>
        <v>0.83627313730014774</v>
      </c>
      <c r="D375" s="7">
        <f>EXP(-'Yield curve'!D368*$D$9/100)</f>
        <v>0.76820396628086862</v>
      </c>
      <c r="E375" s="7">
        <f>EXP(-'Yield curve'!E368*$E$9/100)</f>
        <v>0.70722953870511207</v>
      </c>
      <c r="F375" s="7">
        <f>EXP(-'Yield curve'!F368*$F$9/100)</f>
        <v>0.65278986557555319</v>
      </c>
      <c r="G375" s="7">
        <f>EXP(-'Yield curve'!G368*$G$9/100)</f>
        <v>0.60266125878099996</v>
      </c>
      <c r="H375" s="7">
        <f>EXP(-'Yield curve'!H368*$H$9/100)</f>
        <v>0.55738448439292054</v>
      </c>
      <c r="I375" s="7">
        <f>EXP(-'Yield curve'!I368*$I$9/100)</f>
        <v>0.51437639269832958</v>
      </c>
      <c r="J375" s="7">
        <f>EXP(-'Yield curve'!J368*$J$9/100)</f>
        <v>0.47506673028691759</v>
      </c>
      <c r="K375" s="7">
        <f>EXP(-'Yield curve'!K368*$K$9/100)</f>
        <v>0.43911233950446965</v>
      </c>
      <c r="L375" s="7">
        <f>EXP(-'Yield curve'!L368*$L$9/100)</f>
        <v>0.40424263484429407</v>
      </c>
      <c r="M375" s="7">
        <f>EXP(-'Yield curve'!M368*$M$9/100)</f>
        <v>0.37211214689281763</v>
      </c>
      <c r="N375" s="7">
        <f>EXP(-'Yield curve'!N368*$N$9/100)</f>
        <v>0.34250809038390323</v>
      </c>
      <c r="O375" s="7">
        <f>EXP(-'Yield curve'!O368*$O$9/100)</f>
        <v>0.31523401853432381</v>
      </c>
      <c r="P375" s="7">
        <f>EXP(-'Yield curve'!P368*$P$9/100)</f>
        <v>0.29010858356365526</v>
      </c>
      <c r="Q375" s="7">
        <f>EXP(-'Yield curve'!Q368*$Q$9/100)</f>
        <v>0.26619663871944516</v>
      </c>
      <c r="R375" s="7">
        <f>EXP(-'Yield curve'!R368*$R$9/100)</f>
        <v>0.24414816606792908</v>
      </c>
      <c r="S375" s="7">
        <f>EXP(-'Yield curve'!S368*$S$9/100)</f>
        <v>0.22382741339754983</v>
      </c>
      <c r="T375" s="7">
        <f>EXP(-'Yield curve'!T368*$T$9/100)</f>
        <v>0.20510771475675998</v>
      </c>
      <c r="U375" s="60">
        <f>EXP(-'Yield curve'!U368*$U$9/100)</f>
        <v>0.18787094775072993</v>
      </c>
      <c r="V375" s="60">
        <f t="shared" si="3"/>
        <v>56.05661670359234</v>
      </c>
      <c r="W375" s="60">
        <f t="shared" si="4"/>
        <v>11.947946829282044</v>
      </c>
      <c r="X375" s="60">
        <f>W375*(Bonds!AO365/100)*(1/(1+(Bonds!U365/100)))</f>
        <v>0</v>
      </c>
      <c r="Y375" s="60">
        <f>-W375*Bonds!$AS$8</f>
        <v>-1.8707803623294803</v>
      </c>
      <c r="Z375" s="60">
        <f t="shared" si="5"/>
        <v>-5.9159269468762226</v>
      </c>
    </row>
    <row r="376" spans="1:26">
      <c r="A376" s="193">
        <v>42607</v>
      </c>
      <c r="B376" s="7">
        <f>EXP(-'Yield curve'!B369*$B$9/100)</f>
        <v>0.91219636462072273</v>
      </c>
      <c r="C376" s="7">
        <f>EXP(-'Yield curve'!C369*$C$9/100)</f>
        <v>0.83577152391683107</v>
      </c>
      <c r="D376" s="7">
        <f>EXP(-'Yield curve'!D369*$D$9/100)</f>
        <v>0.76751289374050635</v>
      </c>
      <c r="E376" s="7">
        <f>EXP(-'Yield curve'!E369*$E$9/100)</f>
        <v>0.70624011011254628</v>
      </c>
      <c r="F376" s="7">
        <f>EXP(-'Yield curve'!F369*$F$9/100)</f>
        <v>0.65148559055418176</v>
      </c>
      <c r="G376" s="7">
        <f>EXP(-'Yield curve'!G369*$G$9/100)</f>
        <v>0.60121660603665206</v>
      </c>
      <c r="H376" s="7">
        <f>EXP(-'Yield curve'!H369*$H$9/100)</f>
        <v>0.55582599074594186</v>
      </c>
      <c r="I376" s="7">
        <f>EXP(-'Yield curve'!I369*$I$9/100)</f>
        <v>0.51286976607909629</v>
      </c>
      <c r="J376" s="7">
        <f>EXP(-'Yield curve'!J369*$J$9/100)</f>
        <v>0.47364366576014527</v>
      </c>
      <c r="K376" s="7">
        <f>EXP(-'Yield curve'!K369*$K$9/100)</f>
        <v>0.43779697651695965</v>
      </c>
      <c r="L376" s="7">
        <f>EXP(-'Yield curve'!L369*$L$9/100)</f>
        <v>0.40317684175419666</v>
      </c>
      <c r="M376" s="7">
        <f>EXP(-'Yield curve'!M369*$M$9/100)</f>
        <v>0.37130925209407722</v>
      </c>
      <c r="N376" s="7">
        <f>EXP(-'Yield curve'!N369*$N$9/100)</f>
        <v>0.34197419431011611</v>
      </c>
      <c r="O376" s="7">
        <f>EXP(-'Yield curve'!O369*$O$9/100)</f>
        <v>0.31496933314218317</v>
      </c>
      <c r="P376" s="7">
        <f>EXP(-'Yield curve'!P369*$P$9/100)</f>
        <v>0.29010858356365526</v>
      </c>
      <c r="Q376" s="7">
        <f>EXP(-'Yield curve'!Q369*$Q$9/100)</f>
        <v>0.26619663871944516</v>
      </c>
      <c r="R376" s="7">
        <f>EXP(-'Yield curve'!R369*$R$9/100)</f>
        <v>0.24414816606792908</v>
      </c>
      <c r="S376" s="7">
        <f>EXP(-'Yield curve'!S369*$S$9/100)</f>
        <v>0.22382741339754983</v>
      </c>
      <c r="T376" s="7">
        <f>EXP(-'Yield curve'!T369*$T$9/100)</f>
        <v>0.20510771475675998</v>
      </c>
      <c r="U376" s="60">
        <f>EXP(-'Yield curve'!U369*$U$9/100)</f>
        <v>0.18787094775072993</v>
      </c>
      <c r="V376" s="60">
        <f t="shared" si="3"/>
        <v>56.000089069633887</v>
      </c>
      <c r="W376" s="60">
        <f t="shared" si="4"/>
        <v>11.952587208094453</v>
      </c>
      <c r="X376" s="60">
        <f>W376*(Bonds!AO366/100)*(1/(1+(Bonds!U366/100)))</f>
        <v>-7.7213095659525218E-3</v>
      </c>
      <c r="Y376" s="60">
        <f>-W376*Bonds!$AS$8</f>
        <v>-1.8715069415217103</v>
      </c>
      <c r="Z376" s="60">
        <f t="shared" si="5"/>
        <v>-5.9182245920241545</v>
      </c>
    </row>
    <row r="377" spans="1:26">
      <c r="A377" s="193">
        <v>42606</v>
      </c>
      <c r="B377" s="7">
        <f>EXP(-'Yield curve'!B370*$B$9/100)</f>
        <v>0.91164921096446172</v>
      </c>
      <c r="C377" s="7">
        <f>EXP(-'Yield curve'!C370*$C$9/100)</f>
        <v>0.83543728216007229</v>
      </c>
      <c r="D377" s="7">
        <f>EXP(-'Yield curve'!D370*$D$9/100)</f>
        <v>0.76705252412895664</v>
      </c>
      <c r="E377" s="7">
        <f>EXP(-'Yield curve'!E370*$E$9/100)</f>
        <v>0.70553422300481161</v>
      </c>
      <c r="F377" s="7">
        <f>EXP(-'Yield curve'!F370*$F$9/100)</f>
        <v>0.65050909472331653</v>
      </c>
      <c r="G377" s="7">
        <f>EXP(-'Yield curve'!G370*$G$9/100)</f>
        <v>0.60013538953256818</v>
      </c>
      <c r="H377" s="7">
        <f>EXP(-'Yield curve'!H370*$H$9/100)</f>
        <v>0.55465998090421786</v>
      </c>
      <c r="I377" s="7">
        <f>EXP(-'Yield curve'!I370*$I$9/100)</f>
        <v>0.51150393528665639</v>
      </c>
      <c r="J377" s="7">
        <f>EXP(-'Yield curve'!J370*$J$9/100)</f>
        <v>0.47208321781834695</v>
      </c>
      <c r="K377" s="7">
        <f>EXP(-'Yield curve'!K370*$K$9/100)</f>
        <v>0.43604928632153561</v>
      </c>
      <c r="L377" s="7">
        <f>EXP(-'Yield curve'!L370*$L$9/100)</f>
        <v>0.40114191962967127</v>
      </c>
      <c r="M377" s="7">
        <f>EXP(-'Yield curve'!M370*$M$9/100)</f>
        <v>0.36899949629379786</v>
      </c>
      <c r="N377" s="7">
        <f>EXP(-'Yield curve'!N370*$N$9/100)</f>
        <v>0.33940540538921798</v>
      </c>
      <c r="O377" s="7">
        <f>EXP(-'Yield curve'!O370*$O$9/100)</f>
        <v>0.31215981336188175</v>
      </c>
      <c r="P377" s="7">
        <f>EXP(-'Yield curve'!P370*$P$9/100)</f>
        <v>0.28707837984570161</v>
      </c>
      <c r="Q377" s="7">
        <f>EXP(-'Yield curve'!Q370*$Q$9/100)</f>
        <v>0.26323187006191973</v>
      </c>
      <c r="R377" s="7">
        <f>EXP(-'Yield curve'!R370*$R$9/100)</f>
        <v>0.24126002143472131</v>
      </c>
      <c r="S377" s="7">
        <f>EXP(-'Yield curve'!S370*$S$9/100)</f>
        <v>0.22102488102012377</v>
      </c>
      <c r="T377" s="7">
        <f>EXP(-'Yield curve'!T370*$T$9/100)</f>
        <v>0.20239784274502703</v>
      </c>
      <c r="U377" s="60">
        <f>EXP(-'Yield curve'!U370*$U$9/100)</f>
        <v>0.18525908021533122</v>
      </c>
      <c r="V377" s="60">
        <f t="shared" si="3"/>
        <v>55.592199440902476</v>
      </c>
      <c r="W377" s="60">
        <f t="shared" si="4"/>
        <v>11.911323400170415</v>
      </c>
      <c r="X377" s="60">
        <f>W377*(Bonds!AO367/100)*(1/(1+(Bonds!U367/100)))</f>
        <v>6.5911593102483705E-3</v>
      </c>
      <c r="Y377" s="60">
        <f>-W377*Bonds!$AS$8</f>
        <v>-1.8650459551579246</v>
      </c>
      <c r="Z377" s="60">
        <f t="shared" si="5"/>
        <v>-5.8977931591833022</v>
      </c>
    </row>
    <row r="378" spans="1:26">
      <c r="A378" s="193">
        <v>42605</v>
      </c>
      <c r="B378" s="7">
        <f>EXP(-'Yield curve'!B371*$B$9/100)</f>
        <v>0.91137575722128483</v>
      </c>
      <c r="C378" s="7">
        <f>EXP(-'Yield curve'!C371*$C$9/100)</f>
        <v>0.83476919960299811</v>
      </c>
      <c r="D378" s="7">
        <f>EXP(-'Yield curve'!D371*$D$9/100)</f>
        <v>0.76659243065632388</v>
      </c>
      <c r="E378" s="7">
        <f>EXP(-'Yield curve'!E371*$E$9/100)</f>
        <v>0.7056753439610377</v>
      </c>
      <c r="F378" s="7">
        <f>EXP(-'Yield curve'!F371*$F$9/100)</f>
        <v>0.65148559055418176</v>
      </c>
      <c r="G378" s="7">
        <f>EXP(-'Yield curve'!G371*$G$9/100)</f>
        <v>0.60139699807591596</v>
      </c>
      <c r="H378" s="7">
        <f>EXP(-'Yield curve'!H371*$H$9/100)</f>
        <v>0.556215205148612</v>
      </c>
      <c r="I378" s="7">
        <f>EXP(-'Yield curve'!I371*$I$9/100)</f>
        <v>0.51328022605405832</v>
      </c>
      <c r="J378" s="7">
        <f>EXP(-'Yield curve'!J371*$J$9/100)</f>
        <v>0.47407013694257466</v>
      </c>
      <c r="K378" s="7">
        <f>EXP(-'Yield curve'!K371*$K$9/100)</f>
        <v>0.43823499246494924</v>
      </c>
      <c r="L378" s="7">
        <f>EXP(-'Yield curve'!L371*$L$9/100)</f>
        <v>0.40344302630099232</v>
      </c>
      <c r="M378" s="7">
        <f>EXP(-'Yield curve'!M371*$M$9/100)</f>
        <v>0.3713983770091418</v>
      </c>
      <c r="N378" s="7">
        <f>EXP(-'Yield curve'!N371*$N$9/100)</f>
        <v>0.34188529257732153</v>
      </c>
      <c r="O378" s="7">
        <f>EXP(-'Yield curve'!O371*$O$9/100)</f>
        <v>0.31470486999241709</v>
      </c>
      <c r="P378" s="7">
        <f>EXP(-'Yield curve'!P371*$P$9/100)</f>
        <v>0.28967374689734143</v>
      </c>
      <c r="Q378" s="7">
        <f>EXP(-'Yield curve'!Q371*$Q$9/100)</f>
        <v>0.26577106464754069</v>
      </c>
      <c r="R378" s="7">
        <f>EXP(-'Yield curve'!R371*$R$9/100)</f>
        <v>0.24373346677988189</v>
      </c>
      <c r="S378" s="7">
        <f>EXP(-'Yield curve'!S371*$S$9/100)</f>
        <v>0.22342488643638164</v>
      </c>
      <c r="T378" s="7">
        <f>EXP(-'Yield curve'!T371*$T$9/100)</f>
        <v>0.20471838008378634</v>
      </c>
      <c r="U378" s="60">
        <f>EXP(-'Yield curve'!U371*$U$9/100)</f>
        <v>0.18749558134675462</v>
      </c>
      <c r="V378" s="60">
        <f t="shared" si="3"/>
        <v>55.946936425689444</v>
      </c>
      <c r="W378" s="60">
        <f t="shared" si="4"/>
        <v>11.947955351349373</v>
      </c>
      <c r="X378" s="60">
        <f>W378*(Bonds!AO368/100)*(1/(1+(Bonds!U368/100)))</f>
        <v>-6.6150901640764821E-3</v>
      </c>
      <c r="Y378" s="60">
        <f>-W378*Bonds!$AS$8</f>
        <v>-1.8707816966939894</v>
      </c>
      <c r="Z378" s="60">
        <f t="shared" si="5"/>
        <v>-5.9159311665073</v>
      </c>
    </row>
    <row r="379" spans="1:26">
      <c r="A379" s="193">
        <v>42604</v>
      </c>
      <c r="B379" s="7">
        <f>EXP(-'Yield curve'!B372*$B$9/100)</f>
        <v>0.91146689935403757</v>
      </c>
      <c r="C379" s="7">
        <f>EXP(-'Yield curve'!C372*$C$9/100)</f>
        <v>0.83443535869578955</v>
      </c>
      <c r="D379" s="7">
        <f>EXP(-'Yield curve'!D372*$D$9/100)</f>
        <v>0.76613261315697434</v>
      </c>
      <c r="E379" s="7">
        <f>EXP(-'Yield curve'!E372*$E$9/100)</f>
        <v>0.7048290414313586</v>
      </c>
      <c r="F379" s="7">
        <f>EXP(-'Yield curve'!F372*$F$9/100)</f>
        <v>0.6501839214760412</v>
      </c>
      <c r="G379" s="7">
        <f>EXP(-'Yield curve'!G372*$G$9/100)</f>
        <v>0.59995537591910053</v>
      </c>
      <c r="H379" s="7">
        <f>EXP(-'Yield curve'!H372*$H$9/100)</f>
        <v>0.55465998090421786</v>
      </c>
      <c r="I379" s="7">
        <f>EXP(-'Yield curve'!I372*$I$9/100)</f>
        <v>0.51150393528665639</v>
      </c>
      <c r="J379" s="7">
        <f>EXP(-'Yield curve'!J372*$J$9/100)</f>
        <v>0.47208321781834695</v>
      </c>
      <c r="K379" s="7">
        <f>EXP(-'Yield curve'!K372*$K$9/100)</f>
        <v>0.43604928632153561</v>
      </c>
      <c r="L379" s="7">
        <f>EXP(-'Yield curve'!L372*$L$9/100)</f>
        <v>0.4012301805603361</v>
      </c>
      <c r="M379" s="7">
        <f>EXP(-'Yield curve'!M372*$M$9/100)</f>
        <v>0.3691766585675631</v>
      </c>
      <c r="N379" s="7">
        <f>EXP(-'Yield curve'!N372*$N$9/100)</f>
        <v>0.3396702448793954</v>
      </c>
      <c r="O379" s="7">
        <f>EXP(-'Yield curve'!O372*$O$9/100)</f>
        <v>0.3125096282125962</v>
      </c>
      <c r="P379" s="7">
        <f>EXP(-'Yield curve'!P372*$P$9/100)</f>
        <v>0.28750932054018968</v>
      </c>
      <c r="Q379" s="7">
        <f>EXP(-'Yield curve'!Q372*$Q$9/100)</f>
        <v>0.26356902258718262</v>
      </c>
      <c r="R379" s="7">
        <f>EXP(-'Yield curve'!R372*$R$9/100)</f>
        <v>0.24150623220272996</v>
      </c>
      <c r="S379" s="7">
        <f>EXP(-'Yield curve'!S372*$S$9/100)</f>
        <v>0.22118407623785932</v>
      </c>
      <c r="T379" s="7">
        <f>EXP(-'Yield curve'!T372*$T$9/100)</f>
        <v>0.20247476854024551</v>
      </c>
      <c r="U379" s="60">
        <f>EXP(-'Yield curve'!U372*$U$9/100)</f>
        <v>0.18525908021533122</v>
      </c>
      <c r="V379" s="60">
        <f t="shared" si="3"/>
        <v>55.587463393163077</v>
      </c>
      <c r="W379" s="60">
        <f t="shared" si="4"/>
        <v>11.913873540647948</v>
      </c>
      <c r="X379" s="60">
        <f>W379*(Bonds!AO369/100)*(1/(1+(Bonds!U369/100)))</f>
        <v>1.0987617394307566E-3</v>
      </c>
      <c r="Y379" s="60">
        <f>-W379*Bonds!$AS$8</f>
        <v>-1.8654452499317229</v>
      </c>
      <c r="Z379" s="60">
        <f t="shared" si="5"/>
        <v>-5.8990558401263069</v>
      </c>
    </row>
    <row r="380" spans="1:26">
      <c r="A380" s="193">
        <v>42601</v>
      </c>
      <c r="B380" s="7">
        <f>EXP(-'Yield curve'!B373*$B$9/100)</f>
        <v>0.91146689935403757</v>
      </c>
      <c r="C380" s="7">
        <f>EXP(-'Yield curve'!C373*$C$9/100)</f>
        <v>0.83460226245734848</v>
      </c>
      <c r="D380" s="7">
        <f>EXP(-'Yield curve'!D373*$D$9/100)</f>
        <v>0.76636248742033697</v>
      </c>
      <c r="E380" s="7">
        <f>EXP(-'Yield curve'!E373*$E$9/100)</f>
        <v>0.70539313026995443</v>
      </c>
      <c r="F380" s="7">
        <f>EXP(-'Yield curve'!F373*$F$9/100)</f>
        <v>0.65115992918103249</v>
      </c>
      <c r="G380" s="7">
        <f>EXP(-'Yield curve'!G373*$G$9/100)</f>
        <v>0.60103626810688304</v>
      </c>
      <c r="H380" s="7">
        <f>EXP(-'Yield curve'!H373*$H$9/100)</f>
        <v>0.55582599074594186</v>
      </c>
      <c r="I380" s="7">
        <f>EXP(-'Yield curve'!I373*$I$9/100)</f>
        <v>0.5127330190418905</v>
      </c>
      <c r="J380" s="7">
        <f>EXP(-'Yield curve'!J373*$J$9/100)</f>
        <v>0.47335956479950037</v>
      </c>
      <c r="K380" s="7">
        <f>EXP(-'Yield curve'!K373*$K$9/100)</f>
        <v>0.43735939836598303</v>
      </c>
      <c r="L380" s="7">
        <f>EXP(-'Yield curve'!L373*$L$9/100)</f>
        <v>0.4023793413934238</v>
      </c>
      <c r="M380" s="7">
        <f>EXP(-'Yield curve'!M373*$M$9/100)</f>
        <v>0.37015257258587475</v>
      </c>
      <c r="N380" s="7">
        <f>EXP(-'Yield curve'!N373*$N$9/100)</f>
        <v>0.34046600392739462</v>
      </c>
      <c r="O380" s="7">
        <f>EXP(-'Yield curve'!O373*$O$9/100)</f>
        <v>0.31312274774475435</v>
      </c>
      <c r="P380" s="7">
        <f>EXP(-'Yield curve'!P373*$P$9/100)</f>
        <v>0.28794090813077022</v>
      </c>
      <c r="Q380" s="7">
        <f>EXP(-'Yield curve'!Q373*$Q$9/100)</f>
        <v>0.26399107057167281</v>
      </c>
      <c r="R380" s="7">
        <f>EXP(-'Yield curve'!R373*$R$9/100)</f>
        <v>0.24191714197181757</v>
      </c>
      <c r="S380" s="7">
        <f>EXP(-'Yield curve'!S373*$S$9/100)</f>
        <v>0.2215825661083787</v>
      </c>
      <c r="T380" s="7">
        <f>EXP(-'Yield curve'!T373*$T$9/100)</f>
        <v>0.20285983629900159</v>
      </c>
      <c r="U380" s="60">
        <f>EXP(-'Yield curve'!U373*$U$9/100)</f>
        <v>0.18562996914105792</v>
      </c>
      <c r="V380" s="60">
        <f t="shared" si="3"/>
        <v>55.68036134457401</v>
      </c>
      <c r="W380" s="60">
        <f t="shared" si="4"/>
        <v>11.91756448083369</v>
      </c>
      <c r="X380" s="60">
        <f>W380*(Bonds!AO370/100)*(1/(1+(Bonds!U370/100)))</f>
        <v>3.2976105370319414E-3</v>
      </c>
      <c r="Y380" s="60">
        <f>-W380*Bonds!$AS$8</f>
        <v>-1.8660231683403565</v>
      </c>
      <c r="Z380" s="60">
        <f t="shared" si="5"/>
        <v>-5.9008833785993291</v>
      </c>
    </row>
    <row r="381" spans="1:26">
      <c r="A381" s="193">
        <v>42600</v>
      </c>
      <c r="B381" s="7">
        <f>EXP(-'Yield curve'!B374*$B$9/100)</f>
        <v>0.91110238550192657</v>
      </c>
      <c r="C381" s="7">
        <f>EXP(-'Yield curve'!C374*$C$9/100)</f>
        <v>0.83443535869578955</v>
      </c>
      <c r="D381" s="7">
        <f>EXP(-'Yield curve'!D374*$D$9/100)</f>
        <v>0.76590280784554754</v>
      </c>
      <c r="E381" s="7">
        <f>EXP(-'Yield curve'!E374*$E$9/100)</f>
        <v>0.70468808971871344</v>
      </c>
      <c r="F381" s="7">
        <f>EXP(-'Yield curve'!F374*$F$9/100)</f>
        <v>0.6501839214760412</v>
      </c>
      <c r="G381" s="7">
        <f>EXP(-'Yield curve'!G374*$G$9/100)</f>
        <v>0.60031545715822132</v>
      </c>
      <c r="H381" s="7">
        <f>EXP(-'Yield curve'!H374*$H$9/100)</f>
        <v>0.55543704869801824</v>
      </c>
      <c r="I381" s="7">
        <f>EXP(-'Yield curve'!I374*$I$9/100)</f>
        <v>0.51259630846569959</v>
      </c>
      <c r="J381" s="7">
        <f>EXP(-'Yield curve'!J374*$J$9/100)</f>
        <v>0.47350159397225089</v>
      </c>
      <c r="K381" s="7">
        <f>EXP(-'Yield curve'!K374*$K$9/100)</f>
        <v>0.43779697651695965</v>
      </c>
      <c r="L381" s="7">
        <f>EXP(-'Yield curve'!L374*$L$9/100)</f>
        <v>0.40291083283123957</v>
      </c>
      <c r="M381" s="7">
        <f>EXP(-'Yield curve'!M374*$M$9/100)</f>
        <v>0.37077495155977369</v>
      </c>
      <c r="N381" s="7">
        <f>EXP(-'Yield curve'!N374*$N$9/100)</f>
        <v>0.34117491022252616</v>
      </c>
      <c r="O381" s="7">
        <f>EXP(-'Yield curve'!O374*$O$9/100)</f>
        <v>0.31391281213209715</v>
      </c>
      <c r="P381" s="7">
        <f>EXP(-'Yield curve'!P374*$P$9/100)</f>
        <v>0.28880602788595566</v>
      </c>
      <c r="Q381" s="7">
        <f>EXP(-'Yield curve'!Q374*$Q$9/100)</f>
        <v>0.2649219565382156</v>
      </c>
      <c r="R381" s="7">
        <f>EXP(-'Yield curve'!R374*$R$9/100)</f>
        <v>0.24290618017700777</v>
      </c>
      <c r="S381" s="7">
        <f>EXP(-'Yield curve'!S374*$S$9/100)</f>
        <v>0.22262200290268525</v>
      </c>
      <c r="T381" s="7">
        <f>EXP(-'Yield curve'!T374*$T$9/100)</f>
        <v>0.2039419264357315</v>
      </c>
      <c r="U381" s="60">
        <f>EXP(-'Yield curve'!U374*$U$9/100)</f>
        <v>0.18674709698806377</v>
      </c>
      <c r="V381" s="60">
        <f t="shared" si="3"/>
        <v>55.813424281696228</v>
      </c>
      <c r="W381" s="60">
        <f t="shared" si="4"/>
        <v>11.938329457891989</v>
      </c>
      <c r="X381" s="60">
        <f>W381*(Bonds!AO371/100)*(1/(1+(Bonds!U371/100)))</f>
        <v>2.2028470260896382E-3</v>
      </c>
      <c r="Y381" s="60">
        <f>-W381*Bonds!$AS$8</f>
        <v>-1.8692744977829752</v>
      </c>
      <c r="Z381" s="60">
        <f t="shared" si="5"/>
        <v>-5.9111649850615695</v>
      </c>
    </row>
    <row r="382" spans="1:26">
      <c r="A382" s="193">
        <v>42599</v>
      </c>
      <c r="B382" s="7">
        <f>EXP(-'Yield curve'!B375*$B$9/100)</f>
        <v>0.91119350029614055</v>
      </c>
      <c r="C382" s="7">
        <f>EXP(-'Yield curve'!C375*$C$9/100)</f>
        <v>0.83393484764890147</v>
      </c>
      <c r="D382" s="7">
        <f>EXP(-'Yield curve'!D375*$D$9/100)</f>
        <v>0.7645254228098517</v>
      </c>
      <c r="E382" s="7">
        <f>EXP(-'Yield curve'!E375*$E$9/100)</f>
        <v>0.70299886618245933</v>
      </c>
      <c r="F382" s="7">
        <f>EXP(-'Yield curve'!F375*$F$9/100)</f>
        <v>0.6482362926156251</v>
      </c>
      <c r="G382" s="7">
        <f>EXP(-'Yield curve'!G375*$G$9/100)</f>
        <v>0.59833768127463838</v>
      </c>
      <c r="H382" s="7">
        <f>EXP(-'Yield curve'!H375*$H$9/100)</f>
        <v>0.5534964171139084</v>
      </c>
      <c r="I382" s="7">
        <f>EXP(-'Yield curve'!I375*$I$9/100)</f>
        <v>0.51068618336618787</v>
      </c>
      <c r="J382" s="7">
        <f>EXP(-'Yield curve'!J375*$J$9/100)</f>
        <v>0.47165853405866848</v>
      </c>
      <c r="K382" s="7">
        <f>EXP(-'Yield curve'!K375*$K$9/100)</f>
        <v>0.43604928632153561</v>
      </c>
      <c r="L382" s="7">
        <f>EXP(-'Yield curve'!L375*$L$9/100)</f>
        <v>0.40140676068456121</v>
      </c>
      <c r="M382" s="7">
        <f>EXP(-'Yield curve'!M375*$M$9/100)</f>
        <v>0.36953123833084256</v>
      </c>
      <c r="N382" s="7">
        <f>EXP(-'Yield curve'!N375*$N$9/100)</f>
        <v>0.34020054398716676</v>
      </c>
      <c r="O382" s="7">
        <f>EXP(-'Yield curve'!O375*$O$9/100)</f>
        <v>0.31321043438968038</v>
      </c>
      <c r="P382" s="7">
        <f>EXP(-'Yield curve'!P375*$P$9/100)</f>
        <v>0.28837314358851557</v>
      </c>
      <c r="Q382" s="7">
        <f>EXP(-'Yield curve'!Q375*$Q$9/100)</f>
        <v>0.26475246073047509</v>
      </c>
      <c r="R382" s="7">
        <f>EXP(-'Yield curve'!R375*$R$9/100)</f>
        <v>0.24298878231983656</v>
      </c>
      <c r="S382" s="7">
        <f>EXP(-'Yield curve'!S375*$S$9/100)</f>
        <v>0.22294280951218864</v>
      </c>
      <c r="T382" s="7">
        <f>EXP(-'Yield curve'!T375*$T$9/100)</f>
        <v>0.2044851341059587</v>
      </c>
      <c r="U382" s="60">
        <f>EXP(-'Yield curve'!U375*$U$9/100)</f>
        <v>0.18749558134675462</v>
      </c>
      <c r="V382" s="60">
        <f t="shared" si="3"/>
        <v>55.81557381741105</v>
      </c>
      <c r="W382" s="60">
        <f t="shared" si="4"/>
        <v>11.95558542187351</v>
      </c>
      <c r="X382" s="60">
        <f>W382*(Bonds!AO372/100)*(1/(1+(Bonds!U372/100)))</f>
        <v>1.1032191032456634E-3</v>
      </c>
      <c r="Y382" s="60">
        <f>-W382*Bonds!$AS$8</f>
        <v>-1.8719763945197916</v>
      </c>
      <c r="Z382" s="60">
        <f t="shared" si="5"/>
        <v>-5.9197091327524856</v>
      </c>
    </row>
    <row r="383" spans="1:26">
      <c r="A383" s="193">
        <v>42598</v>
      </c>
      <c r="B383" s="7">
        <f>EXP(-'Yield curve'!B376*$B$9/100)</f>
        <v>0.91119350029614055</v>
      </c>
      <c r="C383" s="7">
        <f>EXP(-'Yield curve'!C376*$C$9/100)</f>
        <v>0.83376807735695679</v>
      </c>
      <c r="D383" s="7">
        <f>EXP(-'Yield curve'!D376*$D$9/100)</f>
        <v>0.7645254228098517</v>
      </c>
      <c r="E383" s="7">
        <f>EXP(-'Yield curve'!E376*$E$9/100)</f>
        <v>0.70370221666527055</v>
      </c>
      <c r="F383" s="7">
        <f>EXP(-'Yield curve'!F376*$F$9/100)</f>
        <v>0.64985891077474955</v>
      </c>
      <c r="G383" s="7">
        <f>EXP(-'Yield curve'!G376*$G$9/100)</f>
        <v>0.60031545715822132</v>
      </c>
      <c r="H383" s="7">
        <f>EXP(-'Yield curve'!H376*$H$9/100)</f>
        <v>0.55582599074594186</v>
      </c>
      <c r="I383" s="7">
        <f>EXP(-'Yield curve'!I376*$I$9/100)</f>
        <v>0.51286976607909629</v>
      </c>
      <c r="J383" s="7">
        <f>EXP(-'Yield curve'!J376*$J$9/100)</f>
        <v>0.47364366576014527</v>
      </c>
      <c r="K383" s="7">
        <f>EXP(-'Yield curve'!K376*$K$9/100)</f>
        <v>0.43779697651695965</v>
      </c>
      <c r="L383" s="7">
        <f>EXP(-'Yield curve'!L376*$L$9/100)</f>
        <v>0.4029994829656196</v>
      </c>
      <c r="M383" s="7">
        <f>EXP(-'Yield curve'!M376*$M$9/100)</f>
        <v>0.37095296625663171</v>
      </c>
      <c r="N383" s="7">
        <f>EXP(-'Yield curve'!N376*$N$9/100)</f>
        <v>0.34144113046489688</v>
      </c>
      <c r="O383" s="7">
        <f>EXP(-'Yield curve'!O376*$O$9/100)</f>
        <v>0.31426459144132568</v>
      </c>
      <c r="P383" s="7">
        <f>EXP(-'Yield curve'!P376*$P$9/100)</f>
        <v>0.28923956199708029</v>
      </c>
      <c r="Q383" s="7">
        <f>EXP(-'Yield curve'!Q376*$Q$9/100)</f>
        <v>0.26551604685360547</v>
      </c>
      <c r="R383" s="7">
        <f>EXP(-'Yield curve'!R376*$R$9/100)</f>
        <v>0.24365061148737463</v>
      </c>
      <c r="S383" s="7">
        <f>EXP(-'Yield curve'!S376*$S$9/100)</f>
        <v>0.22350533387516883</v>
      </c>
      <c r="T383" s="7">
        <f>EXP(-'Yield curve'!T376*$T$9/100)</f>
        <v>0.2049518921136495</v>
      </c>
      <c r="U383" s="60">
        <f>EXP(-'Yield curve'!U376*$U$9/100)</f>
        <v>0.18787094775072993</v>
      </c>
      <c r="V383" s="60">
        <f t="shared" si="3"/>
        <v>55.938664972550662</v>
      </c>
      <c r="W383" s="60">
        <f t="shared" si="4"/>
        <v>11.958430487317964</v>
      </c>
      <c r="X383" s="60">
        <f>W383*(Bonds!AO373/100)*(1/(1+(Bonds!U373/100)))</f>
        <v>-2.2071669411810211E-3</v>
      </c>
      <c r="Y383" s="60">
        <f>-W383*Bonds!$AS$8</f>
        <v>-1.8724218679253128</v>
      </c>
      <c r="Z383" s="60">
        <f t="shared" si="5"/>
        <v>-5.9211178433509648</v>
      </c>
    </row>
    <row r="384" spans="1:26">
      <c r="A384" s="193">
        <v>42597</v>
      </c>
      <c r="B384" s="7">
        <f>EXP(-'Yield curve'!B377*$B$9/100)</f>
        <v>0.91119350029614055</v>
      </c>
      <c r="C384" s="7">
        <f>EXP(-'Yield curve'!C377*$C$9/100)</f>
        <v>0.83426848831164502</v>
      </c>
      <c r="D384" s="7">
        <f>EXP(-'Yield curve'!D377*$D$9/100)</f>
        <v>0.76521380541608752</v>
      </c>
      <c r="E384" s="7">
        <f>EXP(-'Yield curve'!E377*$E$9/100)</f>
        <v>0.70412456468700579</v>
      </c>
      <c r="F384" s="7">
        <f>EXP(-'Yield curve'!F377*$F$9/100)</f>
        <v>0.64985891077474955</v>
      </c>
      <c r="G384" s="7">
        <f>EXP(-'Yield curve'!G377*$G$9/100)</f>
        <v>0.60013538953256818</v>
      </c>
      <c r="H384" s="7">
        <f>EXP(-'Yield curve'!H377*$H$9/100)</f>
        <v>0.55543704869801824</v>
      </c>
      <c r="I384" s="7">
        <f>EXP(-'Yield curve'!I377*$I$9/100)</f>
        <v>0.51245963434080199</v>
      </c>
      <c r="J384" s="7">
        <f>EXP(-'Yield curve'!J377*$J$9/100)</f>
        <v>0.47321757822911098</v>
      </c>
      <c r="K384" s="7">
        <f>EXP(-'Yield curve'!K377*$K$9/100)</f>
        <v>0.43735939836598303</v>
      </c>
      <c r="L384" s="7">
        <f>EXP(-'Yield curve'!L377*$L$9/100)</f>
        <v>0.40246787458682459</v>
      </c>
      <c r="M384" s="7">
        <f>EXP(-'Yield curve'!M377*$M$9/100)</f>
        <v>0.37033028846911592</v>
      </c>
      <c r="N384" s="7">
        <f>EXP(-'Yield curve'!N377*$N$9/100)</f>
        <v>0.34073167100714974</v>
      </c>
      <c r="O384" s="7">
        <f>EXP(-'Yield curve'!O377*$O$9/100)</f>
        <v>0.3134736416861556</v>
      </c>
      <c r="P384" s="7">
        <f>EXP(-'Yield curve'!P377*$P$9/100)</f>
        <v>0.28837314358851557</v>
      </c>
      <c r="Q384" s="7">
        <f>EXP(-'Yield curve'!Q377*$Q$9/100)</f>
        <v>0.26466775349692151</v>
      </c>
      <c r="R384" s="7">
        <f>EXP(-'Yield curve'!R377*$R$9/100)</f>
        <v>0.24282360611413373</v>
      </c>
      <c r="S384" s="7">
        <f>EXP(-'Yield curve'!S377*$S$9/100)</f>
        <v>0.22270216125136735</v>
      </c>
      <c r="T384" s="7">
        <f>EXP(-'Yield curve'!T377*$T$9/100)</f>
        <v>0.20417455280370456</v>
      </c>
      <c r="U384" s="60">
        <f>EXP(-'Yield curve'!U377*$U$9/100)</f>
        <v>0.18712096492535454</v>
      </c>
      <c r="V384" s="60">
        <f t="shared" si="3"/>
        <v>55.832632398860881</v>
      </c>
      <c r="W384" s="60">
        <f t="shared" si="4"/>
        <v>11.94503292803387</v>
      </c>
      <c r="X384" s="60">
        <f>W384*(Bonds!AO374/100)*(1/(1+(Bonds!U374/100)))</f>
        <v>-8.817149236415486E-3</v>
      </c>
      <c r="Y384" s="60">
        <f>-W384*Bonds!$AS$8</f>
        <v>-1.8703241107817674</v>
      </c>
      <c r="Z384" s="60">
        <f t="shared" si="5"/>
        <v>-5.9144841527994725</v>
      </c>
    </row>
    <row r="385" spans="1:26">
      <c r="A385" s="193">
        <v>42594</v>
      </c>
      <c r="B385" s="7">
        <f>EXP(-'Yield curve'!B378*$B$9/100)</f>
        <v>0.91092018324565915</v>
      </c>
      <c r="C385" s="7">
        <f>EXP(-'Yield curve'!C378*$C$9/100)</f>
        <v>0.8336013404157353</v>
      </c>
      <c r="D385" s="7">
        <f>EXP(-'Yield curve'!D378*$D$9/100)</f>
        <v>0.76498427570564076</v>
      </c>
      <c r="E385" s="7">
        <f>EXP(-'Yield curve'!E378*$E$9/100)</f>
        <v>0.70384297118358619</v>
      </c>
      <c r="F385" s="7">
        <f>EXP(-'Yield curve'!F378*$F$9/100)</f>
        <v>0.64953406253818891</v>
      </c>
      <c r="G385" s="7">
        <f>EXP(-'Yield curve'!G378*$G$9/100)</f>
        <v>0.59959551066392158</v>
      </c>
      <c r="H385" s="7">
        <f>EXP(-'Yield curve'!H378*$H$9/100)</f>
        <v>0.55465998090421786</v>
      </c>
      <c r="I385" s="7">
        <f>EXP(-'Yield curve'!I378*$I$9/100)</f>
        <v>0.5113675524224367</v>
      </c>
      <c r="J385" s="7">
        <f>EXP(-'Yield curve'!J378*$J$9/100)</f>
        <v>0.47180005284564264</v>
      </c>
      <c r="K385" s="7">
        <f>EXP(-'Yield curve'!K378*$K$9/100)</f>
        <v>0.43561345498720044</v>
      </c>
      <c r="L385" s="7">
        <f>EXP(-'Yield curve'!L378*$L$9/100)</f>
        <v>0.4005246365034445</v>
      </c>
      <c r="M385" s="7">
        <f>EXP(-'Yield curve'!M378*$M$9/100)</f>
        <v>0.36820331756438524</v>
      </c>
      <c r="N385" s="7">
        <f>EXP(-'Yield curve'!N378*$N$9/100)</f>
        <v>0.33843609270765523</v>
      </c>
      <c r="O385" s="7">
        <f>EXP(-'Yield curve'!O378*$O$9/100)</f>
        <v>0.31102561713068888</v>
      </c>
      <c r="P385" s="7">
        <f>EXP(-'Yield curve'!P378*$P$9/100)</f>
        <v>0.28578942944988966</v>
      </c>
      <c r="Q385" s="7">
        <f>EXP(-'Yield curve'!Q378*$Q$9/100)</f>
        <v>0.26197138467069248</v>
      </c>
      <c r="R385" s="7">
        <f>EXP(-'Yield curve'!R378*$R$9/100)</f>
        <v>0.24003272758487962</v>
      </c>
      <c r="S385" s="7">
        <f>EXP(-'Yield curve'!S378*$S$9/100)</f>
        <v>0.21983456341262567</v>
      </c>
      <c r="T385" s="7">
        <f>EXP(-'Yield curve'!T378*$T$9/100)</f>
        <v>0.2012474567561171</v>
      </c>
      <c r="U385" s="60">
        <f>EXP(-'Yield curve'!U378*$U$9/100)</f>
        <v>0.18415085373814818</v>
      </c>
      <c r="V385" s="60">
        <f t="shared" si="3"/>
        <v>55.40362723153784</v>
      </c>
      <c r="W385" s="60">
        <f t="shared" si="4"/>
        <v>11.897122328220769</v>
      </c>
      <c r="X385" s="60">
        <f>W385*(Bonds!AO375/100)*(1/(1+(Bonds!U375/100)))</f>
        <v>1.0969133623659356E-2</v>
      </c>
      <c r="Y385" s="60">
        <f>-W385*Bonds!$AS$8</f>
        <v>-1.8628223859617248</v>
      </c>
      <c r="Z385" s="60">
        <f t="shared" si="5"/>
        <v>-5.8907616159883212</v>
      </c>
    </row>
    <row r="386" spans="1:26">
      <c r="A386" s="193">
        <v>42593</v>
      </c>
      <c r="B386" s="7">
        <f>EXP(-'Yield curve'!B379*$B$9/100)</f>
        <v>0.91101127981873642</v>
      </c>
      <c r="C386" s="7">
        <f>EXP(-'Yield curve'!C379*$C$9/100)</f>
        <v>0.83410165129824021</v>
      </c>
      <c r="D386" s="7">
        <f>EXP(-'Yield curve'!D379*$D$9/100)</f>
        <v>0.76659243065632388</v>
      </c>
      <c r="E386" s="7">
        <f>EXP(-'Yield curve'!E379*$E$9/100)</f>
        <v>0.70609887621438439</v>
      </c>
      <c r="F386" s="7">
        <f>EXP(-'Yield curve'!F379*$F$9/100)</f>
        <v>0.65246355222790053</v>
      </c>
      <c r="G386" s="7">
        <f>EXP(-'Yield curve'!G379*$G$9/100)</f>
        <v>0.6024804875204105</v>
      </c>
      <c r="H386" s="7">
        <f>EXP(-'Yield curve'!H379*$H$9/100)</f>
        <v>0.55738448439292054</v>
      </c>
      <c r="I386" s="7">
        <f>EXP(-'Yield curve'!I379*$I$9/100)</f>
        <v>0.51437639269832958</v>
      </c>
      <c r="J386" s="7">
        <f>EXP(-'Yield curve'!J379*$J$9/100)</f>
        <v>0.47506673028691759</v>
      </c>
      <c r="K386" s="7">
        <f>EXP(-'Yield curve'!K379*$K$9/100)</f>
        <v>0.43911233950446965</v>
      </c>
      <c r="L386" s="7">
        <f>EXP(-'Yield curve'!L379*$L$9/100)</f>
        <v>0.40424263484429407</v>
      </c>
      <c r="M386" s="7">
        <f>EXP(-'Yield curve'!M379*$M$9/100)</f>
        <v>0.37211214689281763</v>
      </c>
      <c r="N386" s="7">
        <f>EXP(-'Yield curve'!N379*$N$9/100)</f>
        <v>0.34250809038390323</v>
      </c>
      <c r="O386" s="7">
        <f>EXP(-'Yield curve'!O379*$O$9/100)</f>
        <v>0.31523401853432381</v>
      </c>
      <c r="P386" s="7">
        <f>EXP(-'Yield curve'!P379*$P$9/100)</f>
        <v>0.29010858356365526</v>
      </c>
      <c r="Q386" s="7">
        <f>EXP(-'Yield curve'!Q379*$Q$9/100)</f>
        <v>0.26619663871944516</v>
      </c>
      <c r="R386" s="7">
        <f>EXP(-'Yield curve'!R379*$R$9/100)</f>
        <v>0.24414816606792908</v>
      </c>
      <c r="S386" s="7">
        <f>EXP(-'Yield curve'!S379*$S$9/100)</f>
        <v>0.22382741339754983</v>
      </c>
      <c r="T386" s="7">
        <f>EXP(-'Yield curve'!T379*$T$9/100)</f>
        <v>0.20510771475675998</v>
      </c>
      <c r="U386" s="60">
        <f>EXP(-'Yield curve'!U379*$U$9/100)</f>
        <v>0.18787094775072993</v>
      </c>
      <c r="V386" s="60">
        <f t="shared" si="3"/>
        <v>56.027273093193152</v>
      </c>
      <c r="W386" s="60">
        <f t="shared" si="4"/>
        <v>11.95289566318837</v>
      </c>
      <c r="X386" s="60">
        <f>W386*(Bonds!AO376/100)*(1/(1+(Bonds!U376/100)))</f>
        <v>0</v>
      </c>
      <c r="Y386" s="60">
        <f>-W386*Bonds!$AS$8</f>
        <v>-1.8715552386677057</v>
      </c>
      <c r="Z386" s="60">
        <f t="shared" si="5"/>
        <v>-5.9183773210099853</v>
      </c>
    </row>
    <row r="387" spans="1:26">
      <c r="A387" s="193">
        <v>42592</v>
      </c>
      <c r="B387" s="7">
        <f>EXP(-'Yield curve'!B380*$B$9/100)</f>
        <v>0.91119350029614055</v>
      </c>
      <c r="C387" s="7">
        <f>EXP(-'Yield curve'!C380*$C$9/100)</f>
        <v>0.83426848831164502</v>
      </c>
      <c r="D387" s="7">
        <f>EXP(-'Yield curve'!D380*$D$9/100)</f>
        <v>0.76659243065632388</v>
      </c>
      <c r="E387" s="7">
        <f>EXP(-'Yield curve'!E380*$E$9/100)</f>
        <v>0.70609887621438439</v>
      </c>
      <c r="F387" s="7">
        <f>EXP(-'Yield curve'!F380*$F$9/100)</f>
        <v>0.65246355222790053</v>
      </c>
      <c r="G387" s="7">
        <f>EXP(-'Yield curve'!G380*$G$9/100)</f>
        <v>0.60266125878099996</v>
      </c>
      <c r="H387" s="7">
        <f>EXP(-'Yield curve'!H380*$H$9/100)</f>
        <v>0.55777479012306364</v>
      </c>
      <c r="I387" s="7">
        <f>EXP(-'Yield curve'!I380*$I$9/100)</f>
        <v>0.51465079994319618</v>
      </c>
      <c r="J387" s="7">
        <f>EXP(-'Yield curve'!J380*$J$9/100)</f>
        <v>0.47520927168614441</v>
      </c>
      <c r="K387" s="7">
        <f>EXP(-'Yield curve'!K380*$K$9/100)</f>
        <v>0.43911233950446965</v>
      </c>
      <c r="L387" s="7">
        <f>EXP(-'Yield curve'!L380*$L$9/100)</f>
        <v>0.40415371124658273</v>
      </c>
      <c r="M387" s="7">
        <f>EXP(-'Yield curve'!M380*$M$9/100)</f>
        <v>0.37193357592277038</v>
      </c>
      <c r="N387" s="7">
        <f>EXP(-'Yield curve'!N380*$N$9/100)</f>
        <v>0.34224103823728064</v>
      </c>
      <c r="O387" s="7">
        <f>EXP(-'Yield curve'!O380*$O$9/100)</f>
        <v>0.31488115407454903</v>
      </c>
      <c r="P387" s="7">
        <f>EXP(-'Yield curve'!P380*$P$9/100)</f>
        <v>0.28967374689734143</v>
      </c>
      <c r="Q387" s="7">
        <f>EXP(-'Yield curve'!Q380*$Q$9/100)</f>
        <v>0.26585612499715799</v>
      </c>
      <c r="R387" s="7">
        <f>EXP(-'Yield curve'!R380*$R$9/100)</f>
        <v>0.24389926190124483</v>
      </c>
      <c r="S387" s="7">
        <f>EXP(-'Yield curve'!S380*$S$9/100)</f>
        <v>0.22366631566204781</v>
      </c>
      <c r="T387" s="7">
        <f>EXP(-'Yield curve'!T380*$T$9/100)</f>
        <v>0.20502978863205379</v>
      </c>
      <c r="U387" s="60">
        <f>EXP(-'Yield curve'!U380*$U$9/100)</f>
        <v>0.18787094775072993</v>
      </c>
      <c r="V387" s="60">
        <f t="shared" si="3"/>
        <v>56.024018667337096</v>
      </c>
      <c r="W387" s="60">
        <f t="shared" si="4"/>
        <v>11.951854713824682</v>
      </c>
      <c r="X387" s="60">
        <f>W387*(Bonds!AO377/100)*(1/(1+(Bonds!U377/100)))</f>
        <v>3.3089298764740946E-3</v>
      </c>
      <c r="Y387" s="60">
        <f>-W387*Bonds!$AS$8</f>
        <v>-1.871392249356187</v>
      </c>
      <c r="Z387" s="60">
        <f t="shared" si="5"/>
        <v>-5.9178619035513238</v>
      </c>
    </row>
    <row r="388" spans="1:26">
      <c r="A388" s="193">
        <v>42591</v>
      </c>
      <c r="B388" s="7">
        <f>EXP(-'Yield curve'!B381*$B$9/100)</f>
        <v>0.91110238550192657</v>
      </c>
      <c r="C388" s="7">
        <f>EXP(-'Yield curve'!C381*$C$9/100)</f>
        <v>0.83376807735695679</v>
      </c>
      <c r="D388" s="7">
        <f>EXP(-'Yield curve'!D381*$D$9/100)</f>
        <v>0.76567307146537389</v>
      </c>
      <c r="E388" s="7">
        <f>EXP(-'Yield curve'!E381*$E$9/100)</f>
        <v>0.70539313026995432</v>
      </c>
      <c r="F388" s="7">
        <f>EXP(-'Yield curve'!F381*$F$9/100)</f>
        <v>0.65213740199613923</v>
      </c>
      <c r="G388" s="7">
        <f>EXP(-'Yield curve'!G381*$G$9/100)</f>
        <v>0.6024804875204105</v>
      </c>
      <c r="H388" s="7">
        <f>EXP(-'Yield curve'!H381*$H$9/100)</f>
        <v>0.55777479012306364</v>
      </c>
      <c r="I388" s="7">
        <f>EXP(-'Yield curve'!I381*$I$9/100)</f>
        <v>0.51465079994319618</v>
      </c>
      <c r="J388" s="7">
        <f>EXP(-'Yield curve'!J381*$J$9/100)</f>
        <v>0.47520927168614441</v>
      </c>
      <c r="K388" s="7">
        <f>EXP(-'Yield curve'!K381*$K$9/100)</f>
        <v>0.43911233950446965</v>
      </c>
      <c r="L388" s="7">
        <f>EXP(-'Yield curve'!L381*$L$9/100)</f>
        <v>0.40424263484429407</v>
      </c>
      <c r="M388" s="7">
        <f>EXP(-'Yield curve'!M381*$M$9/100)</f>
        <v>0.37211214689281763</v>
      </c>
      <c r="N388" s="7">
        <f>EXP(-'Yield curve'!N381*$N$9/100)</f>
        <v>0.34250809038390323</v>
      </c>
      <c r="O388" s="7">
        <f>EXP(-'Yield curve'!O381*$O$9/100)</f>
        <v>0.31523401853432381</v>
      </c>
      <c r="P388" s="7">
        <f>EXP(-'Yield curve'!P381*$P$9/100)</f>
        <v>0.29010858356365526</v>
      </c>
      <c r="Q388" s="7">
        <f>EXP(-'Yield curve'!Q381*$Q$9/100)</f>
        <v>0.26645231019528864</v>
      </c>
      <c r="R388" s="7">
        <f>EXP(-'Yield curve'!R381*$R$9/100)</f>
        <v>0.24464673669584386</v>
      </c>
      <c r="S388" s="7">
        <f>EXP(-'Yield curve'!S381*$S$9/100)</f>
        <v>0.22455379031212505</v>
      </c>
      <c r="T388" s="7">
        <f>EXP(-'Yield curve'!T381*$T$9/100)</f>
        <v>0.20604514164498317</v>
      </c>
      <c r="U388" s="60">
        <f>EXP(-'Yield curve'!U381*$U$9/100)</f>
        <v>0.18900156188780515</v>
      </c>
      <c r="V388" s="60">
        <f t="shared" si="3"/>
        <v>56.148983270071213</v>
      </c>
      <c r="W388" s="60">
        <f t="shared" si="4"/>
        <v>11.971852148596993</v>
      </c>
      <c r="X388" s="60">
        <f>W388*(Bonds!AO378/100)*(1/(1+(Bonds!U378/100)))</f>
        <v>-2.2102560968516082E-3</v>
      </c>
      <c r="Y388" s="60">
        <f>-W388*Bonds!$AS$8</f>
        <v>-1.874523398900418</v>
      </c>
      <c r="Z388" s="60">
        <f t="shared" si="5"/>
        <v>-5.9277634678056916</v>
      </c>
    </row>
    <row r="389" spans="1:26">
      <c r="A389" s="193">
        <v>42590</v>
      </c>
      <c r="B389" s="7">
        <f>EXP(-'Yield curve'!B382*$B$9/100)</f>
        <v>0.91128462420228951</v>
      </c>
      <c r="C389" s="7">
        <f>EXP(-'Yield curve'!C382*$C$9/100)</f>
        <v>0.8336013404157353</v>
      </c>
      <c r="D389" s="7">
        <f>EXP(-'Yield curve'!D382*$D$9/100)</f>
        <v>0.76498427570564076</v>
      </c>
      <c r="E389" s="7">
        <f>EXP(-'Yield curve'!E382*$E$9/100)</f>
        <v>0.70412456468700579</v>
      </c>
      <c r="F389" s="7">
        <f>EXP(-'Yield curve'!F382*$F$9/100)</f>
        <v>0.6501839214760412</v>
      </c>
      <c r="G389" s="7">
        <f>EXP(-'Yield curve'!G382*$G$9/100)</f>
        <v>0.60031545715822132</v>
      </c>
      <c r="H389" s="7">
        <f>EXP(-'Yield curve'!H382*$H$9/100)</f>
        <v>0.55543704869801824</v>
      </c>
      <c r="I389" s="7">
        <f>EXP(-'Yield curve'!I382*$I$9/100)</f>
        <v>0.51218639540601296</v>
      </c>
      <c r="J389" s="7">
        <f>EXP(-'Yield curve'!J382*$J$9/100)</f>
        <v>0.47265005771564655</v>
      </c>
      <c r="K389" s="7">
        <f>EXP(-'Yield curve'!K382*$K$9/100)</f>
        <v>0.43648555370519337</v>
      </c>
      <c r="L389" s="7">
        <f>EXP(-'Yield curve'!L382*$L$9/100)</f>
        <v>0.40184855106147443</v>
      </c>
      <c r="M389" s="7">
        <f>EXP(-'Yield curve'!M382*$M$9/100)</f>
        <v>0.36997494198578812</v>
      </c>
      <c r="N389" s="7">
        <f>EXP(-'Yield curve'!N382*$N$9/100)</f>
        <v>0.34064309228842032</v>
      </c>
      <c r="O389" s="7">
        <f>EXP(-'Yield curve'!O382*$O$9/100)</f>
        <v>0.3136492360873433</v>
      </c>
      <c r="P389" s="7">
        <f>EXP(-'Yield curve'!P382*$P$9/100)</f>
        <v>0.28880602788595566</v>
      </c>
      <c r="Q389" s="7">
        <f>EXP(-'Yield curve'!Q382*$Q$9/100)</f>
        <v>0.26526127375927794</v>
      </c>
      <c r="R389" s="7">
        <f>EXP(-'Yield curve'!R382*$R$9/100)</f>
        <v>0.24356778436087836</v>
      </c>
      <c r="S389" s="7">
        <f>EXP(-'Yield curve'!S382*$S$9/100)</f>
        <v>0.22358581028024763</v>
      </c>
      <c r="T389" s="7">
        <f>EXP(-'Yield curve'!T382*$T$9/100)</f>
        <v>0.20518567049902048</v>
      </c>
      <c r="U389" s="60">
        <f>EXP(-'Yield curve'!U382*$U$9/100)</f>
        <v>0.1882470656387468</v>
      </c>
      <c r="V389" s="60">
        <f t="shared" si="3"/>
        <v>55.952797335942506</v>
      </c>
      <c r="W389" s="60">
        <f t="shared" si="4"/>
        <v>11.964010217882418</v>
      </c>
      <c r="X389" s="60">
        <f>W389*(Bonds!AO379/100)*(1/(1+(Bonds!U379/100)))</f>
        <v>-1.1042002969896056E-2</v>
      </c>
      <c r="Y389" s="60">
        <f>-W389*Bonds!$AS$8</f>
        <v>-1.8732955285229218</v>
      </c>
      <c r="Z389" s="60">
        <f t="shared" si="5"/>
        <v>-5.9238806007413531</v>
      </c>
    </row>
    <row r="390" spans="1:26">
      <c r="A390" s="193">
        <v>42587</v>
      </c>
      <c r="B390" s="7">
        <f>EXP(-'Yield curve'!B383*$B$9/100)</f>
        <v>0.91137575722128483</v>
      </c>
      <c r="C390" s="7">
        <f>EXP(-'Yield curve'!C383*$C$9/100)</f>
        <v>0.83310132962972194</v>
      </c>
      <c r="D390" s="7">
        <f>EXP(-'Yield curve'!D383*$D$9/100)</f>
        <v>0.76406684514322298</v>
      </c>
      <c r="E390" s="7">
        <f>EXP(-'Yield curve'!E383*$E$9/100)</f>
        <v>0.70285828046826282</v>
      </c>
      <c r="F390" s="7">
        <f>EXP(-'Yield curve'!F383*$F$9/100)</f>
        <v>0.6485604918049761</v>
      </c>
      <c r="G390" s="7">
        <f>EXP(-'Yield curve'!G383*$G$9/100)</f>
        <v>0.59851720950690912</v>
      </c>
      <c r="H390" s="7">
        <f>EXP(-'Yield curve'!H383*$H$9/100)</f>
        <v>0.5534964171139084</v>
      </c>
      <c r="I390" s="7">
        <f>EXP(-'Yield curve'!I383*$I$9/100)</f>
        <v>0.50986973880262765</v>
      </c>
      <c r="J390" s="7">
        <f>EXP(-'Yield curve'!J383*$J$9/100)</f>
        <v>0.46996361601903969</v>
      </c>
      <c r="K390" s="7">
        <f>EXP(-'Yield curve'!K383*$K$9/100)</f>
        <v>0.43344082381650428</v>
      </c>
      <c r="L390" s="7">
        <f>EXP(-'Yield curve'!L383*$L$9/100)</f>
        <v>0.39850310064168182</v>
      </c>
      <c r="M390" s="7">
        <f>EXP(-'Yield curve'!M383*$M$9/100)</f>
        <v>0.36635224147396483</v>
      </c>
      <c r="N390" s="7">
        <f>EXP(-'Yield curve'!N383*$N$9/100)</f>
        <v>0.33676834114762649</v>
      </c>
      <c r="O390" s="7">
        <f>EXP(-'Yield curve'!O383*$O$9/100)</f>
        <v>0.30954865315611013</v>
      </c>
      <c r="P390" s="7">
        <f>EXP(-'Yield curve'!P383*$P$9/100)</f>
        <v>0.28450626629978992</v>
      </c>
      <c r="Q390" s="7">
        <f>EXP(-'Yield curve'!Q383*$Q$9/100)</f>
        <v>0.26105086645916947</v>
      </c>
      <c r="R390" s="7">
        <f>EXP(-'Yield curve'!R383*$R$9/100)</f>
        <v>0.23946212897491512</v>
      </c>
      <c r="S390" s="7">
        <f>EXP(-'Yield curve'!S383*$S$9/100)</f>
        <v>0.21959727024551517</v>
      </c>
      <c r="T390" s="7">
        <f>EXP(-'Yield curve'!T383*$T$9/100)</f>
        <v>0.20132394532159151</v>
      </c>
      <c r="U390" s="60">
        <f>EXP(-'Yield curve'!U383*$U$9/100)</f>
        <v>0.18451952399298926</v>
      </c>
      <c r="V390" s="60">
        <f t="shared" si="3"/>
        <v>55.359483788258181</v>
      </c>
      <c r="W390" s="60">
        <f t="shared" si="4"/>
        <v>11.90526884020575</v>
      </c>
      <c r="X390" s="60">
        <f>W390*(Bonds!AO380/100)*(1/(1+(Bonds!U380/100)))</f>
        <v>-9.8798911536977004E-3</v>
      </c>
      <c r="Y390" s="60">
        <f>-W390*Bonds!$AS$8</f>
        <v>-1.864097946931383</v>
      </c>
      <c r="Z390" s="60">
        <f t="shared" si="5"/>
        <v>-5.8947952939468538</v>
      </c>
    </row>
    <row r="391" spans="1:26">
      <c r="A391" s="193">
        <v>42586</v>
      </c>
      <c r="B391" s="7">
        <f>EXP(-'Yield curve'!B384*$B$9/100)</f>
        <v>0.91082909578178373</v>
      </c>
      <c r="C391" s="7">
        <f>EXP(-'Yield curve'!C384*$C$9/100)</f>
        <v>0.83226864471194162</v>
      </c>
      <c r="D391" s="7">
        <f>EXP(-'Yield curve'!D384*$D$9/100)</f>
        <v>0.76292160402108256</v>
      </c>
      <c r="E391" s="7">
        <f>EXP(-'Yield curve'!E384*$E$9/100)</f>
        <v>0.70145396868721122</v>
      </c>
      <c r="F391" s="7">
        <f>EXP(-'Yield curve'!F384*$F$9/100)</f>
        <v>0.64694111563909595</v>
      </c>
      <c r="G391" s="7">
        <f>EXP(-'Yield curve'!G384*$G$9/100)</f>
        <v>0.59636642129431772</v>
      </c>
      <c r="H391" s="7">
        <f>EXP(-'Yield curve'!H384*$H$9/100)</f>
        <v>0.55079091855476969</v>
      </c>
      <c r="I391" s="7">
        <f>EXP(-'Yield curve'!I384*$I$9/100)</f>
        <v>0.50702244812015962</v>
      </c>
      <c r="J391" s="7">
        <f>EXP(-'Yield curve'!J384*$J$9/100)</f>
        <v>0.4670121521113893</v>
      </c>
      <c r="K391" s="7">
        <f>EXP(-'Yield curve'!K384*$K$9/100)</f>
        <v>0.43041733261490667</v>
      </c>
      <c r="L391" s="7">
        <f>EXP(-'Yield curve'!L384*$L$9/100)</f>
        <v>0.39535942148667602</v>
      </c>
      <c r="M391" s="7">
        <f>EXP(-'Yield curve'!M384*$M$9/100)</f>
        <v>0.36311343515255923</v>
      </c>
      <c r="N391" s="7">
        <f>EXP(-'Yield curve'!N384*$N$9/100)</f>
        <v>0.33345745265871213</v>
      </c>
      <c r="O391" s="7">
        <f>EXP(-'Yield curve'!O384*$O$9/100)</f>
        <v>0.3061867711470424</v>
      </c>
      <c r="P391" s="7">
        <f>EXP(-'Yield curve'!P384*$P$9/100)</f>
        <v>0.28111259386278598</v>
      </c>
      <c r="Q391" s="7">
        <f>EXP(-'Yield curve'!Q384*$Q$9/100)</f>
        <v>0.25764824907011591</v>
      </c>
      <c r="R391" s="7">
        <f>EXP(-'Yield curve'!R384*$R$9/100)</f>
        <v>0.23606690933681954</v>
      </c>
      <c r="S391" s="7">
        <f>EXP(-'Yield curve'!S384*$S$9/100)</f>
        <v>0.21622408035152874</v>
      </c>
      <c r="T391" s="7">
        <f>EXP(-'Yield curve'!T384*$T$9/100)</f>
        <v>0.1979857936706155</v>
      </c>
      <c r="U391" s="60">
        <f>EXP(-'Yield curve'!U384*$U$9/100)</f>
        <v>0.18122788617521662</v>
      </c>
      <c r="V391" s="60">
        <f t="shared" si="3"/>
        <v>54.82041379531659</v>
      </c>
      <c r="W391" s="60">
        <f t="shared" si="4"/>
        <v>11.855013697808557</v>
      </c>
      <c r="X391" s="60">
        <f>W391*(Bonds!AO381/100)*(1/(1+(Bonds!U381/100)))</f>
        <v>0</v>
      </c>
      <c r="Y391" s="60">
        <f>-W391*Bonds!$AS$8</f>
        <v>-1.8562291193540519</v>
      </c>
      <c r="Z391" s="60">
        <f t="shared" si="5"/>
        <v>-5.8699118762873432</v>
      </c>
    </row>
    <row r="392" spans="1:26">
      <c r="A392" s="193">
        <v>42585</v>
      </c>
      <c r="B392" s="7">
        <f>EXP(-'Yield curve'!B385*$B$9/100)</f>
        <v>0.91019173851580493</v>
      </c>
      <c r="C392" s="7">
        <f>EXP(-'Yield curve'!C385*$C$9/100)</f>
        <v>0.83176943330351327</v>
      </c>
      <c r="D392" s="7">
        <f>EXP(-'Yield curve'!D385*$D$9/100)</f>
        <v>0.7624639883570975</v>
      </c>
      <c r="E392" s="7">
        <f>EXP(-'Yield curve'!E385*$E$9/100)</f>
        <v>0.70047262023525247</v>
      </c>
      <c r="F392" s="7">
        <f>EXP(-'Yield curve'!F385*$F$9/100)</f>
        <v>0.64532578285729458</v>
      </c>
      <c r="G392" s="7">
        <f>EXP(-'Yield curve'!G385*$G$9/100)</f>
        <v>0.59440165575021864</v>
      </c>
      <c r="H392" s="7">
        <f>EXP(-'Yield curve'!H385*$H$9/100)</f>
        <v>0.54848244787871026</v>
      </c>
      <c r="I392" s="7">
        <f>EXP(-'Yield curve'!I385*$I$9/100)</f>
        <v>0.50472914842880201</v>
      </c>
      <c r="J392" s="7">
        <f>EXP(-'Yield curve'!J385*$J$9/100)</f>
        <v>0.46477586516359853</v>
      </c>
      <c r="K392" s="7">
        <f>EXP(-'Yield curve'!K385*$K$9/100)</f>
        <v>0.42827061721265963</v>
      </c>
      <c r="L392" s="7">
        <f>EXP(-'Yield curve'!L385*$L$9/100)</f>
        <v>0.39336395560023679</v>
      </c>
      <c r="M392" s="7">
        <f>EXP(-'Yield curve'!M385*$M$9/100)</f>
        <v>0.36128794753238375</v>
      </c>
      <c r="N392" s="7">
        <f>EXP(-'Yield curve'!N385*$N$9/100)</f>
        <v>0.33181423493206391</v>
      </c>
      <c r="O392" s="7">
        <f>EXP(-'Yield curve'!O385*$O$9/100)</f>
        <v>0.30473278534790249</v>
      </c>
      <c r="P392" s="7">
        <f>EXP(-'Yield curve'!P385*$P$9/100)</f>
        <v>0.27985042919081754</v>
      </c>
      <c r="Q392" s="7">
        <f>EXP(-'Yield curve'!Q385*$Q$9/100)</f>
        <v>0.25666077695355588</v>
      </c>
      <c r="R392" s="7">
        <f>EXP(-'Yield curve'!R385*$R$9/100)</f>
        <v>0.23534564868584448</v>
      </c>
      <c r="S392" s="7">
        <f>EXP(-'Yield curve'!S385*$S$9/100)</f>
        <v>0.21575754038252665</v>
      </c>
      <c r="T392" s="7">
        <f>EXP(-'Yield curve'!T385*$T$9/100)</f>
        <v>0.19776021846812619</v>
      </c>
      <c r="U392" s="60">
        <f>EXP(-'Yield curve'!U385*$U$9/100)</f>
        <v>0.18122788617521662</v>
      </c>
      <c r="V392" s="60">
        <f t="shared" si="3"/>
        <v>54.717527501408171</v>
      </c>
      <c r="W392" s="60">
        <f t="shared" si="4"/>
        <v>11.859164483890693</v>
      </c>
      <c r="X392" s="60">
        <f>W392*(Bonds!AO382/100)*(1/(1+(Bonds!U382/100)))</f>
        <v>0</v>
      </c>
      <c r="Y392" s="60">
        <f>-W392*Bonds!$AS$8</f>
        <v>-1.8568790393111494</v>
      </c>
      <c r="Z392" s="60">
        <f t="shared" si="5"/>
        <v>-5.8719671036485703</v>
      </c>
    </row>
    <row r="393" spans="1:26">
      <c r="A393" s="193">
        <v>42584</v>
      </c>
      <c r="B393" s="7">
        <f>EXP(-'Yield curve'!B386*$B$9/100)</f>
        <v>0.90946387630869452</v>
      </c>
      <c r="C393" s="7">
        <f>EXP(-'Yield curve'!C386*$C$9/100)</f>
        <v>0.83243511508736656</v>
      </c>
      <c r="D393" s="7">
        <f>EXP(-'Yield curve'!D386*$D$9/100)</f>
        <v>0.7636085425406669</v>
      </c>
      <c r="E393" s="7">
        <f>EXP(-'Yield curve'!E386*$E$9/100)</f>
        <v>0.70187496735539401</v>
      </c>
      <c r="F393" s="7">
        <f>EXP(-'Yield curve'!F386*$F$9/100)</f>
        <v>0.64694111563909595</v>
      </c>
      <c r="G393" s="7">
        <f>EXP(-'Yield curve'!G386*$G$9/100)</f>
        <v>0.59600870876603096</v>
      </c>
      <c r="H393" s="7">
        <f>EXP(-'Yield curve'!H386*$H$9/100)</f>
        <v>0.55002035079208633</v>
      </c>
      <c r="I393" s="7">
        <f>EXP(-'Yield curve'!I386*$I$9/100)</f>
        <v>0.50621186084591208</v>
      </c>
      <c r="J393" s="7">
        <f>EXP(-'Yield curve'!J386*$J$9/100)</f>
        <v>0.46617228634354357</v>
      </c>
      <c r="K393" s="7">
        <f>EXP(-'Yield curve'!K386*$K$9/100)</f>
        <v>0.42955735821073915</v>
      </c>
      <c r="L393" s="7">
        <f>EXP(-'Yield curve'!L386*$L$9/100)</f>
        <v>0.39457738430443434</v>
      </c>
      <c r="M393" s="7">
        <f>EXP(-'Yield curve'!M386*$M$9/100)</f>
        <v>0.36241692621960941</v>
      </c>
      <c r="N393" s="7">
        <f>EXP(-'Yield curve'!N386*$N$9/100)</f>
        <v>0.33285111203221363</v>
      </c>
      <c r="O393" s="7">
        <f>EXP(-'Yield curve'!O386*$O$9/100)</f>
        <v>0.30567280922041762</v>
      </c>
      <c r="P393" s="7">
        <f>EXP(-'Yield curve'!P386*$P$9/100)</f>
        <v>0.28069124106559334</v>
      </c>
      <c r="Q393" s="7">
        <f>EXP(-'Yield curve'!Q386*$Q$9/100)</f>
        <v>0.257318670286726</v>
      </c>
      <c r="R393" s="7">
        <f>EXP(-'Yield curve'!R386*$R$9/100)</f>
        <v>0.23582624384956022</v>
      </c>
      <c r="S393" s="7">
        <f>EXP(-'Yield curve'!S386*$S$9/100)</f>
        <v>0.2160684550455087</v>
      </c>
      <c r="T393" s="7">
        <f>EXP(-'Yield curve'!T386*$T$9/100)</f>
        <v>0.1979105733617845</v>
      </c>
      <c r="U393" s="60">
        <f>EXP(-'Yield curve'!U386*$U$9/100)</f>
        <v>0.18122788617521662</v>
      </c>
      <c r="V393" s="60">
        <f t="shared" si="3"/>
        <v>54.790210551324044</v>
      </c>
      <c r="W393" s="60">
        <f t="shared" si="4"/>
        <v>11.855750347446982</v>
      </c>
      <c r="X393" s="60">
        <f>W393*(Bonds!AO383/100)*(1/(1+(Bonds!U383/100)))</f>
        <v>0</v>
      </c>
      <c r="Y393" s="60">
        <f>-W393*Bonds!$AS$8</f>
        <v>-1.8563444621570602</v>
      </c>
      <c r="Z393" s="60">
        <f t="shared" si="5"/>
        <v>-5.870276622256557</v>
      </c>
    </row>
    <row r="394" spans="1:26">
      <c r="A394" s="193">
        <v>42583</v>
      </c>
      <c r="B394" s="7">
        <f>EXP(-'Yield curve'!B387*$B$9/100)</f>
        <v>0.90955482724379633</v>
      </c>
      <c r="C394" s="7">
        <f>EXP(-'Yield curve'!C387*$C$9/100)</f>
        <v>0.83243511508736656</v>
      </c>
      <c r="D394" s="7">
        <f>EXP(-'Yield curve'!D387*$D$9/100)</f>
        <v>0.76429609958321254</v>
      </c>
      <c r="E394" s="7">
        <f>EXP(-'Yield curve'!E387*$E$9/100)</f>
        <v>0.70285828046826282</v>
      </c>
      <c r="F394" s="7">
        <f>EXP(-'Yield curve'!F387*$F$9/100)</f>
        <v>0.6482362926156251</v>
      </c>
      <c r="G394" s="7">
        <f>EXP(-'Yield curve'!G387*$G$9/100)</f>
        <v>0.59762010668796972</v>
      </c>
      <c r="H394" s="7">
        <f>EXP(-'Yield curve'!H387*$H$9/100)</f>
        <v>0.55194879482830239</v>
      </c>
      <c r="I394" s="7">
        <f>EXP(-'Yield curve'!I387*$I$9/100)</f>
        <v>0.50810525058811895</v>
      </c>
      <c r="J394" s="7">
        <f>EXP(-'Yield curve'!J387*$J$9/100)</f>
        <v>0.46799390811383035</v>
      </c>
      <c r="K394" s="7">
        <f>EXP(-'Yield curve'!K387*$K$9/100)</f>
        <v>0.43127902868897855</v>
      </c>
      <c r="L394" s="7">
        <f>EXP(-'Yield curve'!L387*$L$9/100)</f>
        <v>0.39614300863650009</v>
      </c>
      <c r="M394" s="7">
        <f>EXP(-'Yield curve'!M387*$M$9/100)</f>
        <v>0.36381128266728752</v>
      </c>
      <c r="N394" s="7">
        <f>EXP(-'Yield curve'!N387*$N$9/100)</f>
        <v>0.33406489782998178</v>
      </c>
      <c r="O394" s="7">
        <f>EXP(-'Yield curve'!O387*$O$9/100)</f>
        <v>0.30670159725541341</v>
      </c>
      <c r="P394" s="7">
        <f>EXP(-'Yield curve'!P387*$P$9/100)</f>
        <v>0.2815345791634335</v>
      </c>
      <c r="Q394" s="7">
        <f>EXP(-'Yield curve'!Q387*$Q$9/100)</f>
        <v>0.25797824998445468</v>
      </c>
      <c r="R394" s="7">
        <f>EXP(-'Yield curve'!R387*$R$9/100)</f>
        <v>0.23630782042811271</v>
      </c>
      <c r="S394" s="7">
        <f>EXP(-'Yield curve'!S387*$S$9/100)</f>
        <v>0.21637981774811665</v>
      </c>
      <c r="T394" s="7">
        <f>EXP(-'Yield curve'!T387*$T$9/100)</f>
        <v>0.19806104256859547</v>
      </c>
      <c r="U394" s="60">
        <f>EXP(-'Yield curve'!U387*$U$9/100)</f>
        <v>0.18122788617521662</v>
      </c>
      <c r="V394" s="60">
        <f t="shared" si="3"/>
        <v>54.86894016297196</v>
      </c>
      <c r="W394" s="60">
        <f t="shared" si="4"/>
        <v>11.852479207434756</v>
      </c>
      <c r="X394" s="60">
        <f>W394*(Bonds!AO384/100)*(1/(1+(Bonds!U384/100)))</f>
        <v>-9.8279263743241887E-3</v>
      </c>
      <c r="Y394" s="60">
        <f>-W394*Bonds!$AS$8</f>
        <v>-1.8558322750353109</v>
      </c>
      <c r="Z394" s="60">
        <f t="shared" si="5"/>
        <v>-5.8686569443636234</v>
      </c>
    </row>
    <row r="395" spans="1:26">
      <c r="A395" s="193">
        <v>42580</v>
      </c>
      <c r="B395" s="7">
        <f>EXP(-'Yield curve'!B388*$B$9/100)</f>
        <v>0.90973675640155438</v>
      </c>
      <c r="C395" s="7">
        <f>EXP(-'Yield curve'!C388*$C$9/100)</f>
        <v>0.83343463681856755</v>
      </c>
      <c r="D395" s="7">
        <f>EXP(-'Yield curve'!D388*$D$9/100)</f>
        <v>0.76544340399577726</v>
      </c>
      <c r="E395" s="7">
        <f>EXP(-'Yield curve'!E388*$E$9/100)</f>
        <v>0.70384297118358619</v>
      </c>
      <c r="F395" s="7">
        <f>EXP(-'Yield curve'!F388*$F$9/100)</f>
        <v>0.64888485313445343</v>
      </c>
      <c r="G395" s="7">
        <f>EXP(-'Yield curve'!G388*$G$9/100)</f>
        <v>0.59762010668796972</v>
      </c>
      <c r="H395" s="7">
        <f>EXP(-'Yield curve'!H388*$H$9/100)</f>
        <v>0.55117660717302541</v>
      </c>
      <c r="I395" s="7">
        <f>EXP(-'Yield curve'!I388*$I$9/100)</f>
        <v>0.50688726015985663</v>
      </c>
      <c r="J395" s="7">
        <f>EXP(-'Yield curve'!J388*$J$9/100)</f>
        <v>0.46631215900929746</v>
      </c>
      <c r="K395" s="7">
        <f>EXP(-'Yield curve'!K388*$K$9/100)</f>
        <v>0.42912801555963248</v>
      </c>
      <c r="L395" s="7">
        <f>EXP(-'Yield curve'!L388*$L$9/100)</f>
        <v>0.39371026823637623</v>
      </c>
      <c r="M395" s="7">
        <f>EXP(-'Yield curve'!M388*$M$9/100)</f>
        <v>0.3611145709312813</v>
      </c>
      <c r="N395" s="7">
        <f>EXP(-'Yield curve'!N388*$N$9/100)</f>
        <v>0.3311247786065557</v>
      </c>
      <c r="O395" s="7">
        <f>EXP(-'Yield curve'!O388*$O$9/100)</f>
        <v>0.30354057109594229</v>
      </c>
      <c r="P395" s="7">
        <f>EXP(-'Yield curve'!P388*$P$9/100)</f>
        <v>0.27817635386387651</v>
      </c>
      <c r="Q395" s="7">
        <f>EXP(-'Yield curve'!Q388*$Q$9/100)</f>
        <v>0.25461568202480378</v>
      </c>
      <c r="R395" s="7">
        <f>EXP(-'Yield curve'!R388*$R$9/100)</f>
        <v>0.23295732423070714</v>
      </c>
      <c r="S395" s="7">
        <f>EXP(-'Yield curve'!S388*$S$9/100)</f>
        <v>0.2130560505005796</v>
      </c>
      <c r="T395" s="7">
        <f>EXP(-'Yield curve'!T388*$T$9/100)</f>
        <v>0.19477699309704216</v>
      </c>
      <c r="U395" s="60">
        <f>EXP(-'Yield curve'!U388*$U$9/100)</f>
        <v>0.17799496777796328</v>
      </c>
      <c r="V395" s="60">
        <f t="shared" si="3"/>
        <v>54.413634099751732</v>
      </c>
      <c r="W395" s="60">
        <f t="shared" si="4"/>
        <v>11.793969160765066</v>
      </c>
      <c r="X395" s="60">
        <f>W395*(Bonds!AO385/100)*(1/(1+(Bonds!U385/100)))</f>
        <v>-1.3028411113797279E-2</v>
      </c>
      <c r="Y395" s="60">
        <f>-W395*Bonds!$AS$8</f>
        <v>-1.8466709146884122</v>
      </c>
      <c r="Z395" s="60">
        <f t="shared" si="5"/>
        <v>-5.8396861792018733</v>
      </c>
    </row>
    <row r="396" spans="1:26">
      <c r="A396" s="193">
        <v>42579</v>
      </c>
      <c r="B396" s="7">
        <f>EXP(-'Yield curve'!B389*$B$9/100)</f>
        <v>0.90910016350558109</v>
      </c>
      <c r="C396" s="7">
        <f>EXP(-'Yield curve'!C389*$C$9/100)</f>
        <v>0.83276815573709095</v>
      </c>
      <c r="D396" s="7">
        <f>EXP(-'Yield curve'!D389*$D$9/100)</f>
        <v>0.7645254228098517</v>
      </c>
      <c r="E396" s="7">
        <f>EXP(-'Yield curve'!E389*$E$9/100)</f>
        <v>0.70257719337724156</v>
      </c>
      <c r="F396" s="7">
        <f>EXP(-'Yield curve'!F389*$F$9/100)</f>
        <v>0.64726466707803465</v>
      </c>
      <c r="G396" s="7">
        <f>EXP(-'Yield curve'!G389*$G$9/100)</f>
        <v>0.59547254223926971</v>
      </c>
      <c r="H396" s="7">
        <f>EXP(-'Yield curve'!H389*$H$9/100)</f>
        <v>0.54848244787871026</v>
      </c>
      <c r="I396" s="7">
        <f>EXP(-'Yield curve'!I389*$I$9/100)</f>
        <v>0.50365354063506806</v>
      </c>
      <c r="J396" s="7">
        <f>EXP(-'Yield curve'!J389*$J$9/100)</f>
        <v>0.46255028667230147</v>
      </c>
      <c r="K396" s="7">
        <f>EXP(-'Yield curve'!K389*$K$9/100)</f>
        <v>0.42485812046192456</v>
      </c>
      <c r="L396" s="7">
        <f>EXP(-'Yield curve'!L389*$L$9/100)</f>
        <v>0.38923188794472624</v>
      </c>
      <c r="M396" s="7">
        <f>EXP(-'Yield curve'!M389*$M$9/100)</f>
        <v>0.35646472219464587</v>
      </c>
      <c r="N396" s="7">
        <f>EXP(-'Yield curve'!N389*$N$9/100)</f>
        <v>0.32633853027212145</v>
      </c>
      <c r="O396" s="7">
        <f>EXP(-'Yield curve'!O389*$O$9/100)</f>
        <v>0.29865088394671963</v>
      </c>
      <c r="P396" s="7">
        <f>EXP(-'Yield curve'!P389*$P$9/100)</f>
        <v>0.27321397488861282</v>
      </c>
      <c r="Q396" s="7">
        <f>EXP(-'Yield curve'!Q389*$Q$9/100)</f>
        <v>0.24977369277175279</v>
      </c>
      <c r="R396" s="7">
        <f>EXP(-'Yield curve'!R389*$R$9/100)</f>
        <v>0.22825314062909299</v>
      </c>
      <c r="S396" s="7">
        <f>EXP(-'Yield curve'!S389*$S$9/100)</f>
        <v>0.20850338559696116</v>
      </c>
      <c r="T396" s="7">
        <f>EXP(-'Yield curve'!T389*$T$9/100)</f>
        <v>0.19038632151273588</v>
      </c>
      <c r="U396" s="60">
        <f>EXP(-'Yield curve'!U389*$U$9/100)</f>
        <v>0.17377394345044514</v>
      </c>
      <c r="V396" s="60">
        <f t="shared" si="3"/>
        <v>53.720766439456057</v>
      </c>
      <c r="W396" s="60">
        <f t="shared" si="4"/>
        <v>11.724196375545963</v>
      </c>
      <c r="X396" s="60">
        <f>W396*(Bonds!AO386/100)*(1/(1+(Bonds!U386/100)))</f>
        <v>-1.0780870230386863E-3</v>
      </c>
      <c r="Y396" s="60">
        <f>-W396*Bonds!$AS$8</f>
        <v>-1.8357460622197832</v>
      </c>
      <c r="Z396" s="60">
        <f t="shared" si="5"/>
        <v>-5.8051387622996922</v>
      </c>
    </row>
    <row r="397" spans="1:26">
      <c r="A397" s="193">
        <v>42578</v>
      </c>
      <c r="B397" s="7">
        <f>EXP(-'Yield curve'!B390*$B$9/100)</f>
        <v>0.90864572704241153</v>
      </c>
      <c r="C397" s="7">
        <f>EXP(-'Yield curve'!C390*$C$9/100)</f>
        <v>0.83143679206287524</v>
      </c>
      <c r="D397" s="7">
        <f>EXP(-'Yield curve'!D390*$D$9/100)</f>
        <v>0.76223528346803904</v>
      </c>
      <c r="E397" s="7">
        <f>EXP(-'Yield curve'!E390*$E$9/100)</f>
        <v>0.70005246272296973</v>
      </c>
      <c r="F397" s="7">
        <f>EXP(-'Yield curve'!F390*$F$9/100)</f>
        <v>0.6446807796298013</v>
      </c>
      <c r="G397" s="7">
        <f>EXP(-'Yield curve'!G390*$G$9/100)</f>
        <v>0.59297680228450644</v>
      </c>
      <c r="H397" s="7">
        <f>EXP(-'Yield curve'!H390*$H$9/100)</f>
        <v>0.54618365244725398</v>
      </c>
      <c r="I397" s="7">
        <f>EXP(-'Yield curve'!I390*$I$9/100)</f>
        <v>0.50164295033391648</v>
      </c>
      <c r="J397" s="7">
        <f>EXP(-'Yield curve'!J390*$J$9/100)</f>
        <v>0.46088809937258252</v>
      </c>
      <c r="K397" s="7">
        <f>EXP(-'Yield curve'!K390*$K$9/100)</f>
        <v>0.42358545605165232</v>
      </c>
      <c r="L397" s="7">
        <f>EXP(-'Yield curve'!L390*$L$9/100)</f>
        <v>0.38812027510927138</v>
      </c>
      <c r="M397" s="7">
        <f>EXP(-'Yield curve'!M390*$M$9/100)</f>
        <v>0.35552489644389373</v>
      </c>
      <c r="N397" s="7">
        <f>EXP(-'Yield curve'!N390*$N$9/100)</f>
        <v>0.32557579086442962</v>
      </c>
      <c r="O397" s="7">
        <f>EXP(-'Yield curve'!O390*$O$9/100)</f>
        <v>0.29806610148820167</v>
      </c>
      <c r="P397" s="7">
        <f>EXP(-'Yield curve'!P390*$P$9/100)</f>
        <v>0.27280446113837642</v>
      </c>
      <c r="Q397" s="7">
        <f>EXP(-'Yield curve'!Q390*$Q$9/100)</f>
        <v>0.24937437440320073</v>
      </c>
      <c r="R397" s="7">
        <f>EXP(-'Yield curve'!R390*$R$9/100)</f>
        <v>0.22786543992898989</v>
      </c>
      <c r="S397" s="7">
        <f>EXP(-'Yield curve'!S390*$S$9/100)</f>
        <v>0.20812841707579721</v>
      </c>
      <c r="T397" s="7">
        <f>EXP(-'Yield curve'!T390*$T$9/100)</f>
        <v>0.19002493093163203</v>
      </c>
      <c r="U397" s="60">
        <f>EXP(-'Yield curve'!U390*$U$9/100)</f>
        <v>0.17342674287984838</v>
      </c>
      <c r="V397" s="60">
        <f t="shared" si="3"/>
        <v>53.587632030703439</v>
      </c>
      <c r="W397" s="60">
        <f t="shared" si="4"/>
        <v>11.72624829725563</v>
      </c>
      <c r="X397" s="60">
        <f>W397*(Bonds!AO387/100)*(1/(1+(Bonds!U387/100)))</f>
        <v>-9.703589065400928E-3</v>
      </c>
      <c r="Y397" s="60">
        <f>-W397*Bonds!$AS$8</f>
        <v>-1.8360673471145297</v>
      </c>
      <c r="Z397" s="60">
        <f t="shared" si="5"/>
        <v>-5.8061547543448988</v>
      </c>
    </row>
    <row r="398" spans="1:26">
      <c r="A398" s="193">
        <v>42577</v>
      </c>
      <c r="B398" s="7">
        <f>EXP(-'Yield curve'!B391*$B$9/100)</f>
        <v>0.90846401606870619</v>
      </c>
      <c r="C398" s="7">
        <f>EXP(-'Yield curve'!C391*$C$9/100)</f>
        <v>0.83093807961633281</v>
      </c>
      <c r="D398" s="7">
        <f>EXP(-'Yield curve'!D391*$D$9/100)</f>
        <v>0.7617780794728729</v>
      </c>
      <c r="E398" s="7">
        <f>EXP(-'Yield curve'!E391*$E$9/100)</f>
        <v>0.69935276016983183</v>
      </c>
      <c r="F398" s="7">
        <f>EXP(-'Yield curve'!F391*$F$9/100)</f>
        <v>0.6437144833637366</v>
      </c>
      <c r="G398" s="7">
        <f>EXP(-'Yield curve'!G391*$G$9/100)</f>
        <v>0.59173285759877869</v>
      </c>
      <c r="H398" s="7">
        <f>EXP(-'Yield curve'!H391*$H$9/100)</f>
        <v>0.54465647726341337</v>
      </c>
      <c r="I398" s="7">
        <f>EXP(-'Yield curve'!I391*$I$9/100)</f>
        <v>0.49964038633067187</v>
      </c>
      <c r="J398" s="7">
        <f>EXP(-'Yield curve'!J391*$J$9/100)</f>
        <v>0.45840601130522352</v>
      </c>
      <c r="K398" s="7">
        <f>EXP(-'Yield curve'!K391*$K$9/100)</f>
        <v>0.42063071153031245</v>
      </c>
      <c r="L398" s="7">
        <f>EXP(-'Yield curve'!L391*$L$9/100)</f>
        <v>0.38505850315183499</v>
      </c>
      <c r="M398" s="7">
        <f>EXP(-'Yield curve'!M391*$M$9/100)</f>
        <v>0.35238181131525692</v>
      </c>
      <c r="N398" s="7">
        <f>EXP(-'Yield curve'!N391*$N$9/100)</f>
        <v>0.32237494028991048</v>
      </c>
      <c r="O398" s="7">
        <f>EXP(-'Yield curve'!O391*$O$9/100)</f>
        <v>0.29482892680212491</v>
      </c>
      <c r="P398" s="7">
        <f>EXP(-'Yield curve'!P391*$P$9/100)</f>
        <v>0.26955037119337161</v>
      </c>
      <c r="Q398" s="7">
        <f>EXP(-'Yield curve'!Q391*$Q$9/100)</f>
        <v>0.24612395200760448</v>
      </c>
      <c r="R398" s="7">
        <f>EXP(-'Yield curve'!R391*$R$9/100)</f>
        <v>0.22463464422946935</v>
      </c>
      <c r="S398" s="7">
        <f>EXP(-'Yield curve'!S391*$S$9/100)</f>
        <v>0.20493139794916346</v>
      </c>
      <c r="T398" s="7">
        <f>EXP(-'Yield curve'!T391*$T$9/100)</f>
        <v>0.18687412819973273</v>
      </c>
      <c r="U398" s="60">
        <f>EXP(-'Yield curve'!U391*$U$9/100)</f>
        <v>0.17033298882540943</v>
      </c>
      <c r="V398" s="60">
        <f t="shared" si="3"/>
        <v>53.098920989275982</v>
      </c>
      <c r="W398" s="60">
        <f t="shared" si="4"/>
        <v>11.673231153312054</v>
      </c>
      <c r="X398" s="60">
        <f>W398*(Bonds!AO388/100)*(1/(1+(Bonds!U388/100)))</f>
        <v>5.3620721880164477E-3</v>
      </c>
      <c r="Y398" s="60">
        <f>-W398*Bonds!$AS$8</f>
        <v>-1.827766052074167</v>
      </c>
      <c r="Z398" s="60">
        <f t="shared" si="5"/>
        <v>-5.7799037544882932</v>
      </c>
    </row>
    <row r="399" spans="1:26">
      <c r="A399" s="193">
        <v>42576</v>
      </c>
      <c r="B399" s="7">
        <f>EXP(-'Yield curve'!B392*$B$9/100)</f>
        <v>0.90828234143356146</v>
      </c>
      <c r="C399" s="7">
        <f>EXP(-'Yield curve'!C392*$C$9/100)</f>
        <v>0.83093807961633281</v>
      </c>
      <c r="D399" s="7">
        <f>EXP(-'Yield curve'!D392*$D$9/100)</f>
        <v>0.76292160402108256</v>
      </c>
      <c r="E399" s="7">
        <f>EXP(-'Yield curve'!E392*$E$9/100)</f>
        <v>0.70075286532862857</v>
      </c>
      <c r="F399" s="7">
        <f>EXP(-'Yield curve'!F392*$F$9/100)</f>
        <v>0.64532578285729458</v>
      </c>
      <c r="G399" s="7">
        <f>EXP(-'Yield curve'!G392*$G$9/100)</f>
        <v>0.59333269512305209</v>
      </c>
      <c r="H399" s="7">
        <f>EXP(-'Yield curve'!H392*$H$9/100)</f>
        <v>0.54618365244725398</v>
      </c>
      <c r="I399" s="7">
        <f>EXP(-'Yield curve'!I392*$I$9/100)</f>
        <v>0.50137547875916499</v>
      </c>
      <c r="J399" s="7">
        <f>EXP(-'Yield curve'!J392*$J$9/100)</f>
        <v>0.46033536536007108</v>
      </c>
      <c r="K399" s="7">
        <f>EXP(-'Yield curve'!K392*$K$9/100)</f>
        <v>0.42273913174596284</v>
      </c>
      <c r="L399" s="7">
        <f>EXP(-'Yield curve'!L392*$L$9/100)</f>
        <v>0.38709698891508376</v>
      </c>
      <c r="M399" s="7">
        <f>EXP(-'Yield curve'!M392*$M$9/100)</f>
        <v>0.3543323374129736</v>
      </c>
      <c r="N399" s="7">
        <f>EXP(-'Yield curve'!N392*$N$9/100)</f>
        <v>0.32422420881425895</v>
      </c>
      <c r="O399" s="7">
        <f>EXP(-'Yield curve'!O392*$O$9/100)</f>
        <v>0.29656762766270961</v>
      </c>
      <c r="P399" s="7">
        <f>EXP(-'Yield curve'!P392*$P$9/100)</f>
        <v>0.27117253504559991</v>
      </c>
      <c r="Q399" s="7">
        <f>EXP(-'Yield curve'!Q392*$Q$9/100)</f>
        <v>0.24778347471628567</v>
      </c>
      <c r="R399" s="7">
        <f>EXP(-'Yield curve'!R392*$R$9/100)</f>
        <v>0.22632121126535223</v>
      </c>
      <c r="S399" s="7">
        <f>EXP(-'Yield curve'!S392*$S$9/100)</f>
        <v>0.20663527423744107</v>
      </c>
      <c r="T399" s="7">
        <f>EXP(-'Yield curve'!T392*$T$9/100)</f>
        <v>0.18858621550020135</v>
      </c>
      <c r="U399" s="60">
        <f>EXP(-'Yield curve'!U392*$U$9/100)</f>
        <v>0.17204486382305054</v>
      </c>
      <c r="V399" s="60">
        <f t="shared" si="3"/>
        <v>53.392293318646502</v>
      </c>
      <c r="W399" s="60">
        <f t="shared" si="4"/>
        <v>11.700240017053961</v>
      </c>
      <c r="X399" s="60">
        <f>W399*(Bonds!AO389/100)*(1/(1+(Bonds!U389/100)))</f>
        <v>2.1507794148997706E-3</v>
      </c>
      <c r="Y399" s="60">
        <f>-W399*Bonds!$AS$8</f>
        <v>-1.8319950340590347</v>
      </c>
      <c r="Z399" s="60">
        <f t="shared" si="5"/>
        <v>-5.7932769697442952</v>
      </c>
    </row>
    <row r="400" spans="1:26">
      <c r="A400" s="193">
        <v>42573</v>
      </c>
      <c r="B400" s="7">
        <f>EXP(-'Yield curve'!B393*$B$9/100)</f>
        <v>0.90828234143356146</v>
      </c>
      <c r="C400" s="7">
        <f>EXP(-'Yield curve'!C393*$C$9/100)</f>
        <v>0.83093807961633281</v>
      </c>
      <c r="D400" s="7">
        <f>EXP(-'Yield curve'!D393*$D$9/100)</f>
        <v>0.7617780794728729</v>
      </c>
      <c r="E400" s="7">
        <f>EXP(-'Yield curve'!E393*$E$9/100)</f>
        <v>0.69949264470985351</v>
      </c>
      <c r="F400" s="7">
        <f>EXP(-'Yield curve'!F393*$F$9/100)</f>
        <v>0.64403642108314141</v>
      </c>
      <c r="G400" s="7">
        <f>EXP(-'Yield curve'!G393*$G$9/100)</f>
        <v>0.59226565689433663</v>
      </c>
      <c r="H400" s="7">
        <f>EXP(-'Yield curve'!H393*$H$9/100)</f>
        <v>0.54541953034410662</v>
      </c>
      <c r="I400" s="7">
        <f>EXP(-'Yield curve'!I393*$I$9/100)</f>
        <v>0.50097453877353537</v>
      </c>
      <c r="J400" s="7">
        <f>EXP(-'Yield curve'!J393*$J$9/100)</f>
        <v>0.46033536536007108</v>
      </c>
      <c r="K400" s="7">
        <f>EXP(-'Yield curve'!K393*$K$9/100)</f>
        <v>0.42316208231774882</v>
      </c>
      <c r="L400" s="7">
        <f>EXP(-'Yield curve'!L393*$L$9/100)</f>
        <v>0.38760829432778254</v>
      </c>
      <c r="M400" s="7">
        <f>EXP(-'Yield curve'!M393*$M$9/100)</f>
        <v>0.3549281160537584</v>
      </c>
      <c r="N400" s="7">
        <f>EXP(-'Yield curve'!N393*$N$9/100)</f>
        <v>0.32489929701693165</v>
      </c>
      <c r="O400" s="7">
        <f>EXP(-'Yield curve'!O393*$O$9/100)</f>
        <v>0.29731592053744521</v>
      </c>
      <c r="P400" s="7">
        <f>EXP(-'Yield curve'!P393*$P$9/100)</f>
        <v>0.27198727414833657</v>
      </c>
      <c r="Q400" s="7">
        <f>EXP(-'Yield curve'!Q393*$Q$9/100)</f>
        <v>0.24857765184107972</v>
      </c>
      <c r="R400" s="7">
        <f>EXP(-'Yield curve'!R393*$R$9/100)</f>
        <v>0.2270920130040715</v>
      </c>
      <c r="S400" s="7">
        <f>EXP(-'Yield curve'!S393*$S$9/100)</f>
        <v>0.20738050182951598</v>
      </c>
      <c r="T400" s="7">
        <f>EXP(-'Yield curve'!T393*$T$9/100)</f>
        <v>0.18930420643790155</v>
      </c>
      <c r="U400" s="60">
        <f>EXP(-'Yield curve'!U393*$U$9/100)</f>
        <v>0.17273442147423515</v>
      </c>
      <c r="V400" s="60">
        <f t="shared" si="3"/>
        <v>53.467491894129992</v>
      </c>
      <c r="W400" s="60">
        <f t="shared" si="4"/>
        <v>11.715956160607911</v>
      </c>
      <c r="X400" s="60">
        <f>W400*(Bonds!AO390/100)*(1/(1+(Bonds!U390/100)))</f>
        <v>4.3081287591864902E-3</v>
      </c>
      <c r="Y400" s="60">
        <f>-W400*Bonds!$AS$8</f>
        <v>-1.8344558294703621</v>
      </c>
      <c r="Z400" s="60">
        <f t="shared" si="5"/>
        <v>-5.801058688099781</v>
      </c>
    </row>
    <row r="401" spans="1:26">
      <c r="A401" s="193">
        <v>42572</v>
      </c>
      <c r="B401" s="7">
        <f>EXP(-'Yield curve'!B394*$B$9/100)</f>
        <v>0.90855486701278454</v>
      </c>
      <c r="C401" s="7">
        <f>EXP(-'Yield curve'!C394*$C$9/100)</f>
        <v>0.83143679206287524</v>
      </c>
      <c r="D401" s="7">
        <f>EXP(-'Yield curve'!D394*$D$9/100)</f>
        <v>0.76292160402108256</v>
      </c>
      <c r="E401" s="7">
        <f>EXP(-'Yield curve'!E394*$E$9/100)</f>
        <v>0.70089302991768598</v>
      </c>
      <c r="F401" s="7">
        <f>EXP(-'Yield curve'!F394*$F$9/100)</f>
        <v>0.64564852642789206</v>
      </c>
      <c r="G401" s="7">
        <f>EXP(-'Yield curve'!G394*$G$9/100)</f>
        <v>0.59422336199889336</v>
      </c>
      <c r="H401" s="7">
        <f>EXP(-'Yield curve'!H394*$H$9/100)</f>
        <v>0.5477151097137275</v>
      </c>
      <c r="I401" s="7">
        <f>EXP(-'Yield curve'!I394*$I$9/100)</f>
        <v>0.50325077892872316</v>
      </c>
      <c r="J401" s="7">
        <f>EXP(-'Yield curve'!J394*$J$9/100)</f>
        <v>0.46255028667230147</v>
      </c>
      <c r="K401" s="7">
        <f>EXP(-'Yield curve'!K394*$K$9/100)</f>
        <v>0.42528319108227414</v>
      </c>
      <c r="L401" s="7">
        <f>EXP(-'Yield curve'!L394*$L$9/100)</f>
        <v>0.38974601328488684</v>
      </c>
      <c r="M401" s="7">
        <f>EXP(-'Yield curve'!M394*$M$9/100)</f>
        <v>0.35706408625277125</v>
      </c>
      <c r="N401" s="7">
        <f>EXP(-'Yield curve'!N394*$N$9/100)</f>
        <v>0.32701802084029935</v>
      </c>
      <c r="O401" s="7">
        <f>EXP(-'Yield curve'!O394*$O$9/100)</f>
        <v>0.29940443324760618</v>
      </c>
      <c r="P401" s="7">
        <f>EXP(-'Yield curve'!P394*$P$9/100)</f>
        <v>0.27403484750655122</v>
      </c>
      <c r="Q401" s="7">
        <f>EXP(-'Yield curve'!Q394*$Q$9/100)</f>
        <v>0.25049407786353745</v>
      </c>
      <c r="R401" s="7">
        <f>EXP(-'Yield curve'!R394*$R$9/100)</f>
        <v>0.22887483429169037</v>
      </c>
      <c r="S401" s="7">
        <f>EXP(-'Yield curve'!S394*$S$9/100)</f>
        <v>0.2090294767250796</v>
      </c>
      <c r="T401" s="7">
        <f>EXP(-'Yield curve'!T394*$T$9/100)</f>
        <v>0.19082089755421389</v>
      </c>
      <c r="U401" s="60">
        <f>EXP(-'Yield curve'!U394*$U$9/100)</f>
        <v>0.17412183911704737</v>
      </c>
      <c r="V401" s="60">
        <f t="shared" si="3"/>
        <v>53.744528209792428</v>
      </c>
      <c r="W401" s="60">
        <f t="shared" si="4"/>
        <v>11.73617523972983</v>
      </c>
      <c r="X401" s="60">
        <f>W401*(Bonds!AO391/100)*(1/(1+(Bonds!U391/100)))</f>
        <v>2.1585755452877653E-3</v>
      </c>
      <c r="Y401" s="60">
        <f>-W401*Bonds!$AS$8</f>
        <v>-1.8376216835460573</v>
      </c>
      <c r="Z401" s="60">
        <f t="shared" si="5"/>
        <v>-5.8110699977187039</v>
      </c>
    </row>
    <row r="402" spans="1:26">
      <c r="A402" s="193">
        <v>42571</v>
      </c>
      <c r="B402" s="7">
        <f>EXP(-'Yield curve'!B395*$B$9/100)</f>
        <v>0.90855486701278454</v>
      </c>
      <c r="C402" s="7">
        <f>EXP(-'Yield curve'!C395*$C$9/100)</f>
        <v>0.83193580382667176</v>
      </c>
      <c r="D402" s="7">
        <f>EXP(-'Yield curve'!D395*$D$9/100)</f>
        <v>0.76406684514322298</v>
      </c>
      <c r="E402" s="7">
        <f>EXP(-'Yield curve'!E395*$E$9/100)</f>
        <v>0.70229621869857262</v>
      </c>
      <c r="F402" s="7">
        <f>EXP(-'Yield curve'!F395*$F$9/100)</f>
        <v>0.64726466707803465</v>
      </c>
      <c r="G402" s="7">
        <f>EXP(-'Yield curve'!G395*$G$9/100)</f>
        <v>0.5958299329711112</v>
      </c>
      <c r="H402" s="7">
        <f>EXP(-'Yield curve'!H395*$H$9/100)</f>
        <v>0.54925086106946641</v>
      </c>
      <c r="I402" s="7">
        <f>EXP(-'Yield curve'!I395*$I$9/100)</f>
        <v>0.50472914842880201</v>
      </c>
      <c r="J402" s="7">
        <f>EXP(-'Yield curve'!J395*$J$9/100)</f>
        <v>0.46394002109164673</v>
      </c>
      <c r="K402" s="7">
        <f>EXP(-'Yield curve'!K395*$K$9/100)</f>
        <v>0.42656095634509145</v>
      </c>
      <c r="L402" s="7">
        <f>EXP(-'Yield curve'!L395*$L$9/100)</f>
        <v>0.39094828154849731</v>
      </c>
      <c r="M402" s="7">
        <f>EXP(-'Yield curve'!M395*$M$9/100)</f>
        <v>0.35817986591302958</v>
      </c>
      <c r="N402" s="7">
        <f>EXP(-'Yield curve'!N395*$N$9/100)</f>
        <v>0.32803991038405272</v>
      </c>
      <c r="O402" s="7">
        <f>EXP(-'Yield curve'!O395*$O$9/100)</f>
        <v>0.30032802049624546</v>
      </c>
      <c r="P402" s="7">
        <f>EXP(-'Yield curve'!P395*$P$9/100)</f>
        <v>0.27485818643996696</v>
      </c>
      <c r="Q402" s="7">
        <f>EXP(-'Yield curve'!Q395*$Q$9/100)</f>
        <v>0.25129694281150627</v>
      </c>
      <c r="R402" s="7">
        <f>EXP(-'Yield curve'!R395*$R$9/100)</f>
        <v>0.22965433312538239</v>
      </c>
      <c r="S402" s="7">
        <f>EXP(-'Yield curve'!S395*$S$9/100)</f>
        <v>0.2097833389791762</v>
      </c>
      <c r="T402" s="7">
        <f>EXP(-'Yield curve'!T395*$T$9/100)</f>
        <v>0.19154739643858007</v>
      </c>
      <c r="U402" s="60">
        <f>EXP(-'Yield curve'!U395*$U$9/100)</f>
        <v>0.17481972130738693</v>
      </c>
      <c r="V402" s="60">
        <f t="shared" si="3"/>
        <v>53.897513407175609</v>
      </c>
      <c r="W402" s="60">
        <f t="shared" si="4"/>
        <v>11.74421361217572</v>
      </c>
      <c r="X402" s="60">
        <f>W402*(Bonds!AO392/100)*(1/(1+(Bonds!U392/100)))</f>
        <v>3.2406770453024735E-3</v>
      </c>
      <c r="Y402" s="60">
        <f>-W402*Bonds!$AS$8</f>
        <v>-1.8388803122905379</v>
      </c>
      <c r="Z402" s="60">
        <f t="shared" si="5"/>
        <v>-5.8150501312798211</v>
      </c>
    </row>
    <row r="403" spans="1:26">
      <c r="A403" s="193">
        <v>42570</v>
      </c>
      <c r="B403" s="7">
        <f>EXP(-'Yield curve'!B396*$B$9/100)</f>
        <v>0.90846401606870619</v>
      </c>
      <c r="C403" s="7">
        <f>EXP(-'Yield curve'!C396*$C$9/100)</f>
        <v>0.83143679206287524</v>
      </c>
      <c r="D403" s="7">
        <f>EXP(-'Yield curve'!D396*$D$9/100)</f>
        <v>0.7636085425406669</v>
      </c>
      <c r="E403" s="7">
        <f>EXP(-'Yield curve'!E396*$E$9/100)</f>
        <v>0.70215577349982106</v>
      </c>
      <c r="F403" s="7">
        <f>EXP(-'Yield curve'!F396*$F$9/100)</f>
        <v>0.64758838033314337</v>
      </c>
      <c r="G403" s="7">
        <f>EXP(-'Yield curve'!G396*$G$9/100)</f>
        <v>0.59636642129431772</v>
      </c>
      <c r="H403" s="7">
        <f>EXP(-'Yield curve'!H396*$H$9/100)</f>
        <v>0.55002035079208633</v>
      </c>
      <c r="I403" s="7">
        <f>EXP(-'Yield curve'!I396*$I$9/100)</f>
        <v>0.50567218940361447</v>
      </c>
      <c r="J403" s="7">
        <f>EXP(-'Yield curve'!J396*$J$9/100)</f>
        <v>0.46505481435908697</v>
      </c>
      <c r="K403" s="7">
        <f>EXP(-'Yield curve'!K396*$K$9/100)</f>
        <v>0.42784256065939497</v>
      </c>
      <c r="L403" s="7">
        <f>EXP(-'Yield curve'!L396*$L$9/100)</f>
        <v>0.39224054193451818</v>
      </c>
      <c r="M403" s="7">
        <f>EXP(-'Yield curve'!M396*$M$9/100)</f>
        <v>0.35947163722356273</v>
      </c>
      <c r="N403" s="7">
        <f>EXP(-'Yield curve'!N396*$N$9/100)</f>
        <v>0.32932176402440017</v>
      </c>
      <c r="O403" s="7">
        <f>EXP(-'Yield curve'!O396*$O$9/100)</f>
        <v>0.30159205078781792</v>
      </c>
      <c r="P403" s="7">
        <f>EXP(-'Yield curve'!P396*$P$9/100)</f>
        <v>0.27609783539719362</v>
      </c>
      <c r="Q403" s="7">
        <f>EXP(-'Yield curve'!Q396*$Q$9/100)</f>
        <v>0.25250606771525158</v>
      </c>
      <c r="R403" s="7">
        <f>EXP(-'Yield curve'!R396*$R$9/100)</f>
        <v>0.23082856196271712</v>
      </c>
      <c r="S403" s="7">
        <f>EXP(-'Yield curve'!S396*$S$9/100)</f>
        <v>0.21091923316374056</v>
      </c>
      <c r="T403" s="7">
        <f>EXP(-'Yield curve'!T396*$T$9/100)</f>
        <v>0.19264233420637586</v>
      </c>
      <c r="U403" s="60">
        <f>EXP(-'Yield curve'!U396*$U$9/100)</f>
        <v>0.1758717926931764</v>
      </c>
      <c r="V403" s="60">
        <f t="shared" si="3"/>
        <v>54.065985909807509</v>
      </c>
      <c r="W403" s="60">
        <f t="shared" si="4"/>
        <v>11.762950265216766</v>
      </c>
      <c r="X403" s="60">
        <f>W403*(Bonds!AO393/100)*(1/(1+(Bonds!U393/100)))</f>
        <v>-5.4112385064021213E-3</v>
      </c>
      <c r="Y403" s="60">
        <f>-W403*Bonds!$AS$8</f>
        <v>-1.8418140517075117</v>
      </c>
      <c r="Z403" s="60">
        <f t="shared" si="5"/>
        <v>-5.8243274298988732</v>
      </c>
    </row>
    <row r="404" spans="1:26">
      <c r="A404" s="193">
        <v>42569</v>
      </c>
      <c r="B404" s="7">
        <f>EXP(-'Yield curve'!B397*$B$9/100)</f>
        <v>0.908373174209268</v>
      </c>
      <c r="C404" s="7">
        <f>EXP(-'Yield curve'!C397*$C$9/100)</f>
        <v>0.83260161876019634</v>
      </c>
      <c r="D404" s="7">
        <f>EXP(-'Yield curve'!D397*$D$9/100)</f>
        <v>0.76544340399577726</v>
      </c>
      <c r="E404" s="7">
        <f>EXP(-'Yield curve'!E397*$E$9/100)</f>
        <v>0.70384297118358619</v>
      </c>
      <c r="F404" s="7">
        <f>EXP(-'Yield curve'!F397*$F$9/100)</f>
        <v>0.64888485313445343</v>
      </c>
      <c r="G404" s="7">
        <f>EXP(-'Yield curve'!G397*$G$9/100)</f>
        <v>0.59708249055549933</v>
      </c>
      <c r="H404" s="7">
        <f>EXP(-'Yield curve'!H397*$H$9/100)</f>
        <v>0.55002035079208633</v>
      </c>
      <c r="I404" s="7">
        <f>EXP(-'Yield curve'!I397*$I$9/100)</f>
        <v>0.50540256947430473</v>
      </c>
      <c r="J404" s="7">
        <f>EXP(-'Yield curve'!J397*$J$9/100)</f>
        <v>0.46449708328742673</v>
      </c>
      <c r="K404" s="7">
        <f>EXP(-'Yield curve'!K397*$K$9/100)</f>
        <v>0.42698773065302592</v>
      </c>
      <c r="L404" s="7">
        <f>EXP(-'Yield curve'!L397*$L$9/100)</f>
        <v>0.39120639258159079</v>
      </c>
      <c r="M404" s="7">
        <f>EXP(-'Yield curve'!M397*$M$9/100)</f>
        <v>0.35826583939725415</v>
      </c>
      <c r="N404" s="7">
        <f>EXP(-'Yield curve'!N397*$N$9/100)</f>
        <v>0.32795463109414102</v>
      </c>
      <c r="O404" s="7">
        <f>EXP(-'Yield curve'!O397*$O$9/100)</f>
        <v>0.30007585088509281</v>
      </c>
      <c r="P404" s="7">
        <f>EXP(-'Yield curve'!P397*$P$9/100)</f>
        <v>0.27444620822121696</v>
      </c>
      <c r="Q404" s="7">
        <f>EXP(-'Yield curve'!Q397*$Q$9/100)</f>
        <v>0.25081491557553343</v>
      </c>
      <c r="R404" s="7">
        <f>EXP(-'Yield curve'!R397*$R$9/100)</f>
        <v>0.22910840572384769</v>
      </c>
      <c r="S404" s="7">
        <f>EXP(-'Yield curve'!S397*$S$9/100)</f>
        <v>0.20918003214176764</v>
      </c>
      <c r="T404" s="7">
        <f>EXP(-'Yield curve'!T397*$T$9/100)</f>
        <v>0.19089342327429859</v>
      </c>
      <c r="U404" s="60">
        <f>EXP(-'Yield curve'!U397*$U$9/100)</f>
        <v>0.17412183911704737</v>
      </c>
      <c r="V404" s="60">
        <f t="shared" si="3"/>
        <v>53.848999047934392</v>
      </c>
      <c r="W404" s="60">
        <f t="shared" si="4"/>
        <v>11.727831062086123</v>
      </c>
      <c r="X404" s="60">
        <f>W404*(Bonds!AO394/100)*(1/(1+(Bonds!U394/100)))</f>
        <v>1.0785204213799965E-2</v>
      </c>
      <c r="Y404" s="60">
        <f>-W404*Bonds!$AS$8</f>
        <v>-1.8363151725698468</v>
      </c>
      <c r="Z404" s="60">
        <f t="shared" si="5"/>
        <v>-5.8069384472458694</v>
      </c>
    </row>
    <row r="405" spans="1:26">
      <c r="A405" s="193">
        <v>42566</v>
      </c>
      <c r="B405" s="7">
        <f>EXP(-'Yield curve'!B398*$B$9/100)</f>
        <v>0.908373174209268</v>
      </c>
      <c r="C405" s="7">
        <f>EXP(-'Yield curve'!C398*$C$9/100)</f>
        <v>0.83260161876019634</v>
      </c>
      <c r="D405" s="7">
        <f>EXP(-'Yield curve'!D398*$D$9/100)</f>
        <v>0.76544340399577726</v>
      </c>
      <c r="E405" s="7">
        <f>EXP(-'Yield curve'!E398*$E$9/100)</f>
        <v>0.70412456468700579</v>
      </c>
      <c r="F405" s="7">
        <f>EXP(-'Yield curve'!F398*$F$9/100)</f>
        <v>0.64953406253818891</v>
      </c>
      <c r="G405" s="7">
        <f>EXP(-'Yield curve'!G398*$G$9/100)</f>
        <v>0.59851720950690912</v>
      </c>
      <c r="H405" s="7">
        <f>EXP(-'Yield curve'!H398*$H$9/100)</f>
        <v>0.55233529424369554</v>
      </c>
      <c r="I405" s="7">
        <f>EXP(-'Yield curve'!I398*$I$9/100)</f>
        <v>0.50810525058811895</v>
      </c>
      <c r="J405" s="7">
        <f>EXP(-'Yield curve'!J398*$J$9/100)</f>
        <v>0.46757290307721222</v>
      </c>
      <c r="K405" s="7">
        <f>EXP(-'Yield curve'!K398*$K$9/100)</f>
        <v>0.43041733261490667</v>
      </c>
      <c r="L405" s="7">
        <f>EXP(-'Yield curve'!L398*$L$9/100)</f>
        <v>0.39483789133593922</v>
      </c>
      <c r="M405" s="7">
        <f>EXP(-'Yield curve'!M398*$M$9/100)</f>
        <v>0.36206917291873053</v>
      </c>
      <c r="N405" s="7">
        <f>EXP(-'Yield curve'!N398*$N$9/100)</f>
        <v>0.33190051784943941</v>
      </c>
      <c r="O405" s="7">
        <f>EXP(-'Yield curve'!O398*$O$9/100)</f>
        <v>0.30413609403712594</v>
      </c>
      <c r="P405" s="7">
        <f>EXP(-'Yield curve'!P398*$P$9/100)</f>
        <v>0.27859393149960326</v>
      </c>
      <c r="Q405" s="7">
        <f>EXP(-'Yield curve'!Q398*$Q$9/100)</f>
        <v>0.25486023044400746</v>
      </c>
      <c r="R405" s="7">
        <f>EXP(-'Yield curve'!R398*$R$9/100)</f>
        <v>0.23303654318740508</v>
      </c>
      <c r="S405" s="7">
        <f>EXP(-'Yield curve'!S398*$S$9/100)</f>
        <v>0.21297936412677487</v>
      </c>
      <c r="T405" s="7">
        <f>EXP(-'Yield curve'!T398*$T$9/100)</f>
        <v>0.19455507384292028</v>
      </c>
      <c r="U405" s="60">
        <f>EXP(-'Yield curve'!U398*$U$9/100)</f>
        <v>0.17763933359513492</v>
      </c>
      <c r="V405" s="60">
        <f t="shared" si="3"/>
        <v>54.41046522774694</v>
      </c>
      <c r="W405" s="60">
        <f t="shared" si="4"/>
        <v>11.788193873961943</v>
      </c>
      <c r="X405" s="60">
        <f>W405*(Bonds!AO395/100)*(1/(1+(Bonds!U395/100)))</f>
        <v>3.2552081757996286E-3</v>
      </c>
      <c r="Y405" s="60">
        <f>-W405*Bonds!$AS$8</f>
        <v>-1.8457666343720969</v>
      </c>
      <c r="Z405" s="60">
        <f t="shared" si="5"/>
        <v>-5.8368265937590591</v>
      </c>
    </row>
    <row r="406" spans="1:26">
      <c r="A406" s="193">
        <v>42565</v>
      </c>
      <c r="B406" s="7">
        <f>EXP(-'Yield curve'!B399*$B$9/100)</f>
        <v>0.908373174209268</v>
      </c>
      <c r="C406" s="7">
        <f>EXP(-'Yield curve'!C399*$C$9/100)</f>
        <v>0.83276815573709095</v>
      </c>
      <c r="D406" s="7">
        <f>EXP(-'Yield curve'!D399*$D$9/100)</f>
        <v>0.76567307146537389</v>
      </c>
      <c r="E406" s="7">
        <f>EXP(-'Yield curve'!E399*$E$9/100)</f>
        <v>0.7048290414313586</v>
      </c>
      <c r="F406" s="7">
        <f>EXP(-'Yield curve'!F399*$F$9/100)</f>
        <v>0.65083443059786894</v>
      </c>
      <c r="G406" s="7">
        <f>EXP(-'Yield curve'!G399*$G$9/100)</f>
        <v>0.59995537591910053</v>
      </c>
      <c r="H406" s="7">
        <f>EXP(-'Yield curve'!H399*$H$9/100)</f>
        <v>0.5538840002441574</v>
      </c>
      <c r="I406" s="7">
        <f>EXP(-'Yield curve'!I399*$I$9/100)</f>
        <v>0.50973379166603738</v>
      </c>
      <c r="J406" s="7">
        <f>EXP(-'Yield curve'!J399*$J$9/100)</f>
        <v>0.46925919903982372</v>
      </c>
      <c r="K406" s="7">
        <f>EXP(-'Yield curve'!K399*$K$9/100)</f>
        <v>0.43214244987974021</v>
      </c>
      <c r="L406" s="7">
        <f>EXP(-'Yield curve'!L399*$L$9/100)</f>
        <v>0.3965790057004222</v>
      </c>
      <c r="M406" s="7">
        <f>EXP(-'Yield curve'!M399*$M$9/100)</f>
        <v>0.36381128266728752</v>
      </c>
      <c r="N406" s="7">
        <f>EXP(-'Yield curve'!N399*$N$9/100)</f>
        <v>0.33363089562535775</v>
      </c>
      <c r="O406" s="7">
        <f>EXP(-'Yield curve'!O399*$O$9/100)</f>
        <v>0.30584403393202569</v>
      </c>
      <c r="P406" s="7">
        <f>EXP(-'Yield curve'!P399*$P$9/100)</f>
        <v>0.28027051982381157</v>
      </c>
      <c r="Q406" s="7">
        <f>EXP(-'Yield curve'!Q399*$Q$9/100)</f>
        <v>0.25641450083912942</v>
      </c>
      <c r="R406" s="7">
        <f>EXP(-'Yield curve'!R399*$R$9/100)</f>
        <v>0.23446709987011033</v>
      </c>
      <c r="S406" s="7">
        <f>EXP(-'Yield curve'!S399*$S$9/100)</f>
        <v>0.21428679449139743</v>
      </c>
      <c r="T406" s="7">
        <f>EXP(-'Yield curve'!T399*$T$9/100)</f>
        <v>0.19574157199121123</v>
      </c>
      <c r="U406" s="60">
        <f>EXP(-'Yield curve'!U399*$U$9/100)</f>
        <v>0.17870837350933053</v>
      </c>
      <c r="V406" s="60">
        <f t="shared" si="3"/>
        <v>54.619664425492672</v>
      </c>
      <c r="W406" s="60">
        <f t="shared" si="4"/>
        <v>11.804417040633878</v>
      </c>
      <c r="X406" s="60">
        <f>W406*(Bonds!AO396/100)*(1/(1+(Bonds!U396/100)))</f>
        <v>7.6080397094593008E-3</v>
      </c>
      <c r="Y406" s="60">
        <f>-W406*Bonds!$AS$8</f>
        <v>-1.8483068182261353</v>
      </c>
      <c r="Z406" s="60">
        <f t="shared" si="5"/>
        <v>-5.8448593604134054</v>
      </c>
    </row>
    <row r="407" spans="1:26">
      <c r="A407" s="193">
        <v>42564</v>
      </c>
      <c r="B407" s="7">
        <f>EXP(-'Yield curve'!B400*$B$9/100)</f>
        <v>0.90846401606870619</v>
      </c>
      <c r="C407" s="7">
        <f>EXP(-'Yield curve'!C400*$C$9/100)</f>
        <v>0.83143679206287524</v>
      </c>
      <c r="D407" s="7">
        <f>EXP(-'Yield curve'!D400*$D$9/100)</f>
        <v>0.76337949433685315</v>
      </c>
      <c r="E407" s="7">
        <f>EXP(-'Yield curve'!E400*$E$9/100)</f>
        <v>0.70229621869857262</v>
      </c>
      <c r="F407" s="7">
        <f>EXP(-'Yield curve'!F400*$F$9/100)</f>
        <v>0.6482362926156251</v>
      </c>
      <c r="G407" s="7">
        <f>EXP(-'Yield curve'!G400*$G$9/100)</f>
        <v>0.59779941961557048</v>
      </c>
      <c r="H407" s="7">
        <f>EXP(-'Yield curve'!H400*$H$9/100)</f>
        <v>0.55233529424369554</v>
      </c>
      <c r="I407" s="7">
        <f>EXP(-'Yield curve'!I400*$I$9/100)</f>
        <v>0.50891886971078604</v>
      </c>
      <c r="J407" s="7">
        <f>EXP(-'Yield curve'!J400*$J$9/100)</f>
        <v>0.46925919903982372</v>
      </c>
      <c r="K407" s="7">
        <f>EXP(-'Yield curve'!K400*$K$9/100)</f>
        <v>0.43300759964087771</v>
      </c>
      <c r="L407" s="7">
        <f>EXP(-'Yield curve'!L400*$L$9/100)</f>
        <v>0.39771484513288802</v>
      </c>
      <c r="M407" s="7">
        <f>EXP(-'Yield curve'!M400*$M$9/100)</f>
        <v>0.36521100373720722</v>
      </c>
      <c r="N407" s="7">
        <f>EXP(-'Yield curve'!N400*$N$9/100)</f>
        <v>0.33528310985890736</v>
      </c>
      <c r="O407" s="7">
        <f>EXP(-'Yield curve'!O400*$O$9/100)</f>
        <v>0.30773384783201924</v>
      </c>
      <c r="P407" s="7">
        <f>EXP(-'Yield curve'!P400*$P$9/100)</f>
        <v>0.28238045107438636</v>
      </c>
      <c r="Q407" s="7">
        <f>EXP(-'Yield curve'!Q400*$Q$9/100)</f>
        <v>0.25863952036936583</v>
      </c>
      <c r="R407" s="7">
        <f>EXP(-'Yield curve'!R400*$R$9/100)</f>
        <v>0.23679038042563169</v>
      </c>
      <c r="S407" s="7">
        <f>EXP(-'Yield curve'!S400*$S$9/100)</f>
        <v>0.2166916291359923</v>
      </c>
      <c r="T407" s="7">
        <f>EXP(-'Yield curve'!T400*$T$9/100)</f>
        <v>0.19821162617547014</v>
      </c>
      <c r="U407" s="60">
        <f>EXP(-'Yield curve'!U400*$U$9/100)</f>
        <v>0.18122788617521662</v>
      </c>
      <c r="V407" s="60">
        <f t="shared" si="3"/>
        <v>54.902858601323544</v>
      </c>
      <c r="W407" s="60">
        <f t="shared" si="4"/>
        <v>11.855006906418945</v>
      </c>
      <c r="X407" s="60">
        <f>W407*(Bonds!AO397/100)*(1/(1+(Bonds!U397/100)))</f>
        <v>6.5533482069755076E-3</v>
      </c>
      <c r="Y407" s="60">
        <f>-W407*Bonds!$AS$8</f>
        <v>-1.856228055974837</v>
      </c>
      <c r="Z407" s="60">
        <f t="shared" si="5"/>
        <v>-5.8699085135870073</v>
      </c>
    </row>
    <row r="408" spans="1:26">
      <c r="A408" s="193">
        <v>42563</v>
      </c>
      <c r="B408" s="7">
        <f>EXP(-'Yield curve'!B401*$B$9/100)</f>
        <v>0.90855486701278454</v>
      </c>
      <c r="C408" s="7">
        <f>EXP(-'Yield curve'!C401*$C$9/100)</f>
        <v>0.83143679206287524</v>
      </c>
      <c r="D408" s="7">
        <f>EXP(-'Yield curve'!D401*$D$9/100)</f>
        <v>0.7645254228098517</v>
      </c>
      <c r="E408" s="7">
        <f>EXP(-'Yield curve'!E401*$E$9/100)</f>
        <v>0.70398375385562095</v>
      </c>
      <c r="F408" s="7">
        <f>EXP(-'Yield curve'!F401*$F$9/100)</f>
        <v>0.65050909472331653</v>
      </c>
      <c r="G408" s="7">
        <f>EXP(-'Yield curve'!G401*$G$9/100)</f>
        <v>0.60031545715822132</v>
      </c>
      <c r="H408" s="7">
        <f>EXP(-'Yield curve'!H401*$H$9/100)</f>
        <v>0.55504837881425961</v>
      </c>
      <c r="I408" s="7">
        <f>EXP(-'Yield curve'!I401*$I$9/100)</f>
        <v>0.51177681014563692</v>
      </c>
      <c r="J408" s="7">
        <f>EXP(-'Yield curve'!J401*$J$9/100)</f>
        <v>0.47222486402956171</v>
      </c>
      <c r="K408" s="7">
        <f>EXP(-'Yield curve'!K401*$K$9/100)</f>
        <v>0.43604928632153561</v>
      </c>
      <c r="L408" s="7">
        <f>EXP(-'Yield curve'!L401*$L$9/100)</f>
        <v>0.40078907001699726</v>
      </c>
      <c r="M408" s="7">
        <f>EXP(-'Yield curve'!M401*$M$9/100)</f>
        <v>0.36829169696570463</v>
      </c>
      <c r="N408" s="7">
        <f>EXP(-'Yield curve'!N401*$N$9/100)</f>
        <v>0.33834811076169985</v>
      </c>
      <c r="O408" s="7">
        <f>EXP(-'Yield curve'!O401*$O$9/100)</f>
        <v>0.31076446531141899</v>
      </c>
      <c r="P408" s="7">
        <f>EXP(-'Yield curve'!P401*$P$9/100)</f>
        <v>0.28536106665812666</v>
      </c>
      <c r="Q408" s="7">
        <f>EXP(-'Yield curve'!Q401*$Q$9/100)</f>
        <v>0.26146888216889524</v>
      </c>
      <c r="R408" s="7">
        <f>EXP(-'Yield curve'!R401*$R$9/100)</f>
        <v>0.23946212897491512</v>
      </c>
      <c r="S408" s="7">
        <f>EXP(-'Yield curve'!S401*$S$9/100)</f>
        <v>0.21920235069329852</v>
      </c>
      <c r="T408" s="7">
        <f>EXP(-'Yield curve'!T401*$T$9/100)</f>
        <v>0.20056036604882788</v>
      </c>
      <c r="U408" s="60">
        <f>EXP(-'Yield curve'!U401*$U$9/100)</f>
        <v>0.18341572156771241</v>
      </c>
      <c r="V408" s="60">
        <f t="shared" si="3"/>
        <v>55.309926501176292</v>
      </c>
      <c r="W408" s="60">
        <f t="shared" si="4"/>
        <v>11.887203979431058</v>
      </c>
      <c r="X408" s="60">
        <f>W408*(Bonds!AO398/100)*(1/(1+(Bonds!U398/100)))</f>
        <v>7.6705777890871815E-3</v>
      </c>
      <c r="Y408" s="60">
        <f>-W408*Bonds!$AS$8</f>
        <v>-1.8612693951083465</v>
      </c>
      <c r="Z408" s="60">
        <f t="shared" si="5"/>
        <v>-5.8858506277062368</v>
      </c>
    </row>
    <row r="409" spans="1:26">
      <c r="A409" s="193">
        <v>42562</v>
      </c>
      <c r="B409" s="7">
        <f>EXP(-'Yield curve'!B402*$B$9/100)</f>
        <v>0.90846401606870619</v>
      </c>
      <c r="C409" s="7">
        <f>EXP(-'Yield curve'!C402*$C$9/100)</f>
        <v>0.8304396663075081</v>
      </c>
      <c r="D409" s="7">
        <f>EXP(-'Yield curve'!D402*$D$9/100)</f>
        <v>0.7624639883570975</v>
      </c>
      <c r="E409" s="7">
        <f>EXP(-'Yield curve'!E402*$E$9/100)</f>
        <v>0.70145396868721133</v>
      </c>
      <c r="F409" s="7">
        <f>EXP(-'Yield curve'!F402*$F$9/100)</f>
        <v>0.64758838033314337</v>
      </c>
      <c r="G409" s="7">
        <f>EXP(-'Yield curve'!G402*$G$9/100)</f>
        <v>0.59762010668796972</v>
      </c>
      <c r="H409" s="7">
        <f>EXP(-'Yield curve'!H402*$H$9/100)</f>
        <v>0.55272206430339388</v>
      </c>
      <c r="I409" s="7">
        <f>EXP(-'Yield curve'!I402*$I$9/100)</f>
        <v>0.50986973880262765</v>
      </c>
      <c r="J409" s="7">
        <f>EXP(-'Yield curve'!J402*$J$9/100)</f>
        <v>0.47081031232594212</v>
      </c>
      <c r="K409" s="7">
        <f>EXP(-'Yield curve'!K402*$K$9/100)</f>
        <v>0.43517805926635666</v>
      </c>
      <c r="L409" s="7">
        <f>EXP(-'Yield curve'!L402*$L$9/100)</f>
        <v>0.400348444428482</v>
      </c>
      <c r="M409" s="7">
        <f>EXP(-'Yield curve'!M402*$M$9/100)</f>
        <v>0.36829169696570463</v>
      </c>
      <c r="N409" s="7">
        <f>EXP(-'Yield curve'!N402*$N$9/100)</f>
        <v>0.33878824933377583</v>
      </c>
      <c r="O409" s="7">
        <f>EXP(-'Yield curve'!O402*$O$9/100)</f>
        <v>0.31163582514877491</v>
      </c>
      <c r="P409" s="7">
        <f>EXP(-'Yield curve'!P402*$P$9/100)</f>
        <v>0.28664808507768941</v>
      </c>
      <c r="Q409" s="7">
        <f>EXP(-'Yield curve'!Q402*$Q$9/100)</f>
        <v>0.26306345556346811</v>
      </c>
      <c r="R409" s="7">
        <f>EXP(-'Yield curve'!R402*$R$9/100)</f>
        <v>0.24134206378841896</v>
      </c>
      <c r="S409" s="7">
        <f>EXP(-'Yield curve'!S402*$S$9/100)</f>
        <v>0.22134338611742507</v>
      </c>
      <c r="T409" s="7">
        <f>EXP(-'Yield curve'!T402*$T$9/100)</f>
        <v>0.2029369376851308</v>
      </c>
      <c r="U409" s="60">
        <f>EXP(-'Yield curve'!U402*$U$9/100)</f>
        <v>0.18600160058690879</v>
      </c>
      <c r="V409" s="60">
        <f t="shared" si="3"/>
        <v>55.548200242033829</v>
      </c>
      <c r="W409" s="60">
        <f t="shared" si="4"/>
        <v>11.938183238247831</v>
      </c>
      <c r="X409" s="60">
        <f>W409*(Bonds!AO399/100)*(1/(1+(Bonds!U399/100)))</f>
        <v>0</v>
      </c>
      <c r="Y409" s="60">
        <f>-W409*Bonds!$AS$8</f>
        <v>-1.8692516030678592</v>
      </c>
      <c r="Z409" s="60">
        <f t="shared" si="5"/>
        <v>-5.9110925856154219</v>
      </c>
    </row>
    <row r="410" spans="1:26">
      <c r="A410" s="193">
        <v>42559</v>
      </c>
      <c r="B410" s="7">
        <f>EXP(-'Yield curve'!B403*$B$9/100)</f>
        <v>0.908373174209268</v>
      </c>
      <c r="C410" s="7">
        <f>EXP(-'Yield curve'!C403*$C$9/100)</f>
        <v>0.82977558024430531</v>
      </c>
      <c r="D410" s="7">
        <f>EXP(-'Yield curve'!D403*$D$9/100)</f>
        <v>0.76063626892566349</v>
      </c>
      <c r="E410" s="7">
        <f>EXP(-'Yield curve'!E403*$E$9/100)</f>
        <v>0.69921290360392063</v>
      </c>
      <c r="F410" s="7">
        <f>EXP(-'Yield curve'!F403*$F$9/100)</f>
        <v>0.6450032006181462</v>
      </c>
      <c r="G410" s="7">
        <f>EXP(-'Yield curve'!G403*$G$9/100)</f>
        <v>0.5949368580453005</v>
      </c>
      <c r="H410" s="7">
        <f>EXP(-'Yield curve'!H403*$H$9/100)</f>
        <v>0.55002035079208633</v>
      </c>
      <c r="I410" s="7">
        <f>EXP(-'Yield curve'!I403*$I$9/100)</f>
        <v>0.50742822836911372</v>
      </c>
      <c r="J410" s="7">
        <f>EXP(-'Yield curve'!J403*$J$9/100)</f>
        <v>0.46869642573249309</v>
      </c>
      <c r="K410" s="7">
        <f>EXP(-'Yield curve'!K403*$K$9/100)</f>
        <v>0.43344082381650428</v>
      </c>
      <c r="L410" s="7">
        <f>EXP(-'Yield curve'!L403*$L$9/100)</f>
        <v>0.39885393771591843</v>
      </c>
      <c r="M410" s="7">
        <f>EXP(-'Yield curve'!M403*$M$9/100)</f>
        <v>0.3670563134704205</v>
      </c>
      <c r="N410" s="7">
        <f>EXP(-'Yield curve'!N403*$N$9/100)</f>
        <v>0.33782069919689134</v>
      </c>
      <c r="O410" s="7">
        <f>EXP(-'Yield curve'!O403*$O$9/100)</f>
        <v>0.31093854214895866</v>
      </c>
      <c r="P410" s="7">
        <f>EXP(-'Yield curve'!P403*$P$9/100)</f>
        <v>0.28621843526798951</v>
      </c>
      <c r="Q410" s="7">
        <f>EXP(-'Yield curve'!Q403*$Q$9/100)</f>
        <v>0.26272694975001182</v>
      </c>
      <c r="R410" s="7">
        <f>EXP(-'Yield curve'!R403*$R$9/100)</f>
        <v>0.24109602038682154</v>
      </c>
      <c r="S410" s="7">
        <f>EXP(-'Yield curve'!S403*$S$9/100)</f>
        <v>0.22118407623785932</v>
      </c>
      <c r="T410" s="7">
        <f>EXP(-'Yield curve'!T403*$T$9/100)</f>
        <v>0.20285983629900159</v>
      </c>
      <c r="U410" s="60">
        <f>EXP(-'Yield curve'!U403*$U$9/100)</f>
        <v>0.18600160058690879</v>
      </c>
      <c r="V410" s="60">
        <f t="shared" si="3"/>
        <v>55.449280960361222</v>
      </c>
      <c r="W410" s="60">
        <f t="shared" si="4"/>
        <v>11.945508672893387</v>
      </c>
      <c r="X410" s="60">
        <f>W410*(Bonds!AO400/100)*(1/(1+(Bonds!U400/100)))</f>
        <v>1.322259054282094E-2</v>
      </c>
      <c r="Y410" s="60">
        <f>-W410*Bonds!$AS$8</f>
        <v>-1.8703986017510847</v>
      </c>
      <c r="Z410" s="60">
        <f t="shared" si="5"/>
        <v>-5.9147197139276289</v>
      </c>
    </row>
    <row r="411" spans="1:26">
      <c r="A411" s="193">
        <v>42558</v>
      </c>
      <c r="B411" s="7">
        <f>EXP(-'Yield curve'!B404*$B$9/100)</f>
        <v>0.908373174209268</v>
      </c>
      <c r="C411" s="7">
        <f>EXP(-'Yield curve'!C404*$C$9/100)</f>
        <v>0.83027359498193265</v>
      </c>
      <c r="D411" s="7">
        <f>EXP(-'Yield curve'!D404*$D$9/100)</f>
        <v>0.76063626892566349</v>
      </c>
      <c r="E411" s="7">
        <f>EXP(-'Yield curve'!E404*$E$9/100)</f>
        <v>0.69907307500652571</v>
      </c>
      <c r="F411" s="7">
        <f>EXP(-'Yield curve'!F404*$F$9/100)</f>
        <v>0.6446807796298013</v>
      </c>
      <c r="G411" s="7">
        <f>EXP(-'Yield curve'!G404*$G$9/100)</f>
        <v>0.5949368580453005</v>
      </c>
      <c r="H411" s="7">
        <f>EXP(-'Yield curve'!H404*$H$9/100)</f>
        <v>0.55040549982407505</v>
      </c>
      <c r="I411" s="7">
        <f>EXP(-'Yield curve'!I404*$I$9/100)</f>
        <v>0.50810525058811895</v>
      </c>
      <c r="J411" s="7">
        <f>EXP(-'Yield curve'!J404*$J$9/100)</f>
        <v>0.46968172242596301</v>
      </c>
      <c r="K411" s="7">
        <f>EXP(-'Yield curve'!K404*$K$9/100)</f>
        <v>0.43474309872360845</v>
      </c>
      <c r="L411" s="7">
        <f>EXP(-'Yield curve'!L404*$L$9/100)</f>
        <v>0.40061276161688225</v>
      </c>
      <c r="M411" s="7">
        <f>EXP(-'Yield curve'!M404*$M$9/100)</f>
        <v>0.36926527159875772</v>
      </c>
      <c r="N411" s="7">
        <f>EXP(-'Yield curve'!N404*$N$9/100)</f>
        <v>0.34046600392739462</v>
      </c>
      <c r="O411" s="7">
        <f>EXP(-'Yield curve'!O404*$O$9/100)</f>
        <v>0.31400072002602508</v>
      </c>
      <c r="P411" s="7">
        <f>EXP(-'Yield curve'!P404*$P$9/100)</f>
        <v>0.28967374689734143</v>
      </c>
      <c r="Q411" s="7">
        <f>EXP(-'Yield curve'!Q404*$Q$9/100)</f>
        <v>0.26645231019528864</v>
      </c>
      <c r="R411" s="7">
        <f>EXP(-'Yield curve'!R404*$R$9/100)</f>
        <v>0.24506298986317143</v>
      </c>
      <c r="S411" s="7">
        <f>EXP(-'Yield curve'!S404*$S$9/100)</f>
        <v>0.22536364081351296</v>
      </c>
      <c r="T411" s="7">
        <f>EXP(-'Yield curve'!T404*$T$9/100)</f>
        <v>0.20722295252444486</v>
      </c>
      <c r="U411" s="60">
        <f>EXP(-'Yield curve'!U404*$U$9/100)</f>
        <v>0.19051963859332924</v>
      </c>
      <c r="V411" s="60">
        <f t="shared" si="3"/>
        <v>56.050161292998538</v>
      </c>
      <c r="W411" s="60">
        <f t="shared" si="4"/>
        <v>12.020004159721729</v>
      </c>
      <c r="X411" s="60">
        <f>W411*(Bonds!AO401/100)*(1/(1+(Bonds!U401/100)))</f>
        <v>-1.2209811225130712E-2</v>
      </c>
      <c r="Y411" s="60">
        <f>-W411*Bonds!$AS$8</f>
        <v>-1.8820629233146091</v>
      </c>
      <c r="Z411" s="60">
        <f t="shared" si="5"/>
        <v>-5.951605537428982</v>
      </c>
    </row>
    <row r="412" spans="1:26">
      <c r="A412" s="193">
        <v>42557</v>
      </c>
      <c r="B412" s="7">
        <f>EXP(-'Yield curve'!B405*$B$9/100)</f>
        <v>0.90773753548682956</v>
      </c>
      <c r="C412" s="7">
        <f>EXP(-'Yield curve'!C405*$C$9/100)</f>
        <v>0.8304396663075081</v>
      </c>
      <c r="D412" s="7">
        <f>EXP(-'Yield curve'!D405*$D$9/100)</f>
        <v>0.76223528346803904</v>
      </c>
      <c r="E412" s="7">
        <f>EXP(-'Yield curve'!E405*$E$9/100)</f>
        <v>0.7010332225424647</v>
      </c>
      <c r="F412" s="7">
        <f>EXP(-'Yield curve'!F405*$F$9/100)</f>
        <v>0.64694111563909595</v>
      </c>
      <c r="G412" s="7">
        <f>EXP(-'Yield curve'!G405*$G$9/100)</f>
        <v>0.5967243485145225</v>
      </c>
      <c r="H412" s="7">
        <f>EXP(-'Yield curve'!H405*$H$9/100)</f>
        <v>0.55156256586782981</v>
      </c>
      <c r="I412" s="7">
        <f>EXP(-'Yield curve'!I405*$I$9/100)</f>
        <v>0.50864751868031377</v>
      </c>
      <c r="J412" s="7">
        <f>EXP(-'Yield curve'!J405*$J$9/100)</f>
        <v>0.4695408390427992</v>
      </c>
      <c r="K412" s="7">
        <f>EXP(-'Yield curve'!K405*$K$9/100)</f>
        <v>0.4338744814329909</v>
      </c>
      <c r="L412" s="7">
        <f>EXP(-'Yield curve'!L405*$L$9/100)</f>
        <v>0.39920508366266444</v>
      </c>
      <c r="M412" s="7">
        <f>EXP(-'Yield curve'!M405*$M$9/100)</f>
        <v>0.36732068917995364</v>
      </c>
      <c r="N412" s="7">
        <f>EXP(-'Yield curve'!N405*$N$9/100)</f>
        <v>0.33799641164174993</v>
      </c>
      <c r="O412" s="7">
        <f>EXP(-'Yield curve'!O405*$O$9/100)</f>
        <v>0.31102561713068888</v>
      </c>
      <c r="P412" s="7">
        <f>EXP(-'Yield curve'!P405*$P$9/100)</f>
        <v>0.28621843526798951</v>
      </c>
      <c r="Q412" s="7">
        <f>EXP(-'Yield curve'!Q405*$Q$9/100)</f>
        <v>0.26281103582698662</v>
      </c>
      <c r="R412" s="7">
        <f>EXP(-'Yield curve'!R405*$R$9/100)</f>
        <v>0.24126002143472131</v>
      </c>
      <c r="S412" s="7">
        <f>EXP(-'Yield curve'!S405*$S$9/100)</f>
        <v>0.22142308408120009</v>
      </c>
      <c r="T412" s="7">
        <f>EXP(-'Yield curve'!T405*$T$9/100)</f>
        <v>0.20316841771263827</v>
      </c>
      <c r="U412" s="60">
        <f>EXP(-'Yield curve'!U405*$U$9/100)</f>
        <v>0.18637397603940997</v>
      </c>
      <c r="V412" s="60">
        <f t="shared" si="3"/>
        <v>55.539554999782567</v>
      </c>
      <c r="W412" s="60">
        <f t="shared" si="4"/>
        <v>11.946556676127361</v>
      </c>
      <c r="X412" s="60">
        <f>W412*(Bonds!AO402/100)*(1/(1+(Bonds!U402/100)))</f>
        <v>-5.510404370907337E-3</v>
      </c>
      <c r="Y412" s="60">
        <f>-W412*Bonds!$AS$8</f>
        <v>-1.8705626955404018</v>
      </c>
      <c r="Z412" s="60">
        <f t="shared" si="5"/>
        <v>-5.9152386240517583</v>
      </c>
    </row>
    <row r="413" spans="1:26">
      <c r="A413" s="193">
        <v>42556</v>
      </c>
      <c r="B413" s="7">
        <f>EXP(-'Yield curve'!B406*$B$9/100)</f>
        <v>0.9075560061332727</v>
      </c>
      <c r="C413" s="7">
        <f>EXP(-'Yield curve'!C406*$C$9/100)</f>
        <v>0.83093807961633281</v>
      </c>
      <c r="D413" s="7">
        <f>EXP(-'Yield curve'!D406*$D$9/100)</f>
        <v>0.76383765946925009</v>
      </c>
      <c r="E413" s="7">
        <f>EXP(-'Yield curve'!E406*$E$9/100)</f>
        <v>0.70299886618245921</v>
      </c>
      <c r="F413" s="7">
        <f>EXP(-'Yield curve'!F406*$F$9/100)</f>
        <v>0.64920937668514733</v>
      </c>
      <c r="G413" s="7">
        <f>EXP(-'Yield curve'!G406*$G$9/100)</f>
        <v>0.59869679160572919</v>
      </c>
      <c r="H413" s="7">
        <f>EXP(-'Yield curve'!H406*$H$9/100)</f>
        <v>0.55310910519691481</v>
      </c>
      <c r="I413" s="7">
        <f>EXP(-'Yield curve'!I406*$I$9/100)</f>
        <v>0.50973379166603738</v>
      </c>
      <c r="J413" s="7">
        <f>EXP(-'Yield curve'!J406*$J$9/100)</f>
        <v>0.47010462625432309</v>
      </c>
      <c r="K413" s="7">
        <f>EXP(-'Yield curve'!K406*$K$9/100)</f>
        <v>0.4338744814329909</v>
      </c>
      <c r="L413" s="7">
        <f>EXP(-'Yield curve'!L406*$L$9/100)</f>
        <v>0.39885393771591843</v>
      </c>
      <c r="M413" s="7">
        <f>EXP(-'Yield curve'!M406*$M$9/100)</f>
        <v>0.36661611006912126</v>
      </c>
      <c r="N413" s="7">
        <f>EXP(-'Yield curve'!N406*$N$9/100)</f>
        <v>0.33694350622399605</v>
      </c>
      <c r="O413" s="7">
        <f>EXP(-'Yield curve'!O406*$O$9/100)</f>
        <v>0.30963533891443368</v>
      </c>
      <c r="P413" s="7">
        <f>EXP(-'Yield curve'!P406*$P$9/100)</f>
        <v>0.28450626629978992</v>
      </c>
      <c r="Q413" s="7">
        <f>EXP(-'Yield curve'!Q406*$Q$9/100)</f>
        <v>0.26105086645916947</v>
      </c>
      <c r="R413" s="7">
        <f>EXP(-'Yield curve'!R406*$R$9/100)</f>
        <v>0.23946212897491512</v>
      </c>
      <c r="S413" s="7">
        <f>EXP(-'Yield curve'!S406*$S$9/100)</f>
        <v>0.21959727024551517</v>
      </c>
      <c r="T413" s="7">
        <f>EXP(-'Yield curve'!T406*$T$9/100)</f>
        <v>0.20132394532159151</v>
      </c>
      <c r="U413" s="60">
        <f>EXP(-'Yield curve'!U406*$U$9/100)</f>
        <v>0.18451952399298926</v>
      </c>
      <c r="V413" s="60">
        <f t="shared" si="3"/>
        <v>55.342223113138516</v>
      </c>
      <c r="W413" s="60">
        <f t="shared" si="4"/>
        <v>11.909587205324263</v>
      </c>
      <c r="X413" s="60">
        <f>W413*(Bonds!AO403/100)*(1/(1+(Bonds!U403/100)))</f>
        <v>1.6472458098650274E-2</v>
      </c>
      <c r="Y413" s="60">
        <f>-W413*Bonds!$AS$8</f>
        <v>-1.8647741060051146</v>
      </c>
      <c r="Z413" s="60">
        <f t="shared" si="5"/>
        <v>-5.8969334966804352</v>
      </c>
    </row>
    <row r="414" spans="1:26">
      <c r="A414" s="193">
        <v>42555</v>
      </c>
      <c r="B414" s="7">
        <f>EXP(-'Yield curve'!B407*$B$9/100)</f>
        <v>0.90782831377921724</v>
      </c>
      <c r="C414" s="7">
        <f>EXP(-'Yield curve'!C407*$C$9/100)</f>
        <v>0.83160309605113225</v>
      </c>
      <c r="D414" s="7">
        <f>EXP(-'Yield curve'!D407*$D$9/100)</f>
        <v>0.76498427570564076</v>
      </c>
      <c r="E414" s="7">
        <f>EXP(-'Yield curve'!E407*$E$9/100)</f>
        <v>0.7051110294417734</v>
      </c>
      <c r="F414" s="7">
        <f>EXP(-'Yield curve'!F407*$F$9/100)</f>
        <v>0.65246355222790053</v>
      </c>
      <c r="G414" s="7">
        <f>EXP(-'Yield curve'!G407*$G$9/100)</f>
        <v>0.6028420842811032</v>
      </c>
      <c r="H414" s="7">
        <f>EXP(-'Yield curve'!H407*$H$9/100)</f>
        <v>0.55816536916286508</v>
      </c>
      <c r="I414" s="7">
        <f>EXP(-'Yield curve'!I407*$I$9/100)</f>
        <v>0.51506268531533239</v>
      </c>
      <c r="J414" s="7">
        <f>EXP(-'Yield curve'!J407*$J$9/100)</f>
        <v>0.47563715254816796</v>
      </c>
      <c r="K414" s="7">
        <f>EXP(-'Yield curve'!K407*$K$9/100)</f>
        <v>0.43955167147334756</v>
      </c>
      <c r="L414" s="7">
        <f>EXP(-'Yield curve'!L407*$L$9/100)</f>
        <v>0.40468754639911603</v>
      </c>
      <c r="M414" s="7">
        <f>EXP(-'Yield curve'!M407*$M$9/100)</f>
        <v>0.37255894949703527</v>
      </c>
      <c r="N414" s="7">
        <f>EXP(-'Yield curve'!N407*$N$9/100)</f>
        <v>0.34295364044619447</v>
      </c>
      <c r="O414" s="7">
        <f>EXP(-'Yield curve'!O407*$O$9/100)</f>
        <v>0.31567565523382757</v>
      </c>
      <c r="P414" s="7">
        <f>EXP(-'Yield curve'!P407*$P$9/100)</f>
        <v>0.2905440729744046</v>
      </c>
      <c r="Q414" s="7">
        <f>EXP(-'Yield curve'!Q407*$Q$9/100)</f>
        <v>0.26704983234508994</v>
      </c>
      <c r="R414" s="7">
        <f>EXP(-'Yield curve'!R407*$R$9/100)</f>
        <v>0.24539650226641407</v>
      </c>
      <c r="S414" s="7">
        <f>EXP(-'Yield curve'!S407*$S$9/100)</f>
        <v>0.22544478632952228</v>
      </c>
      <c r="T414" s="7">
        <f>EXP(-'Yield curve'!T407*$T$9/100)</f>
        <v>0.20706552291135683</v>
      </c>
      <c r="U414" s="60">
        <f>EXP(-'Yield curve'!U407*$U$9/100)</f>
        <v>0.19013898010152055</v>
      </c>
      <c r="V414" s="60">
        <f t="shared" si="3"/>
        <v>56.272956884115906</v>
      </c>
      <c r="W414" s="60">
        <f t="shared" si="4"/>
        <v>11.994184618060029</v>
      </c>
      <c r="X414" s="60">
        <f>W414*(Bonds!AO404/100)*(1/(1+(Bonds!U404/100)))</f>
        <v>0</v>
      </c>
      <c r="Y414" s="60">
        <f>-W414*Bonds!$AS$8</f>
        <v>-1.8780201624791928</v>
      </c>
      <c r="Z414" s="60">
        <f t="shared" si="5"/>
        <v>-5.9388212051537419</v>
      </c>
    </row>
    <row r="415" spans="1:26">
      <c r="A415" s="193">
        <v>42552</v>
      </c>
      <c r="B415" s="7">
        <f>EXP(-'Yield curve'!B408*$B$9/100)</f>
        <v>0.90791910114988805</v>
      </c>
      <c r="C415" s="7">
        <f>EXP(-'Yield curve'!C408*$C$9/100)</f>
        <v>0.83176943330351327</v>
      </c>
      <c r="D415" s="7">
        <f>EXP(-'Yield curve'!D408*$D$9/100)</f>
        <v>0.76544340399577726</v>
      </c>
      <c r="E415" s="7">
        <f>EXP(-'Yield curve'!E408*$E$9/100)</f>
        <v>0.70595767056017766</v>
      </c>
      <c r="F415" s="7">
        <f>EXP(-'Yield curve'!F408*$F$9/100)</f>
        <v>0.65376978512984729</v>
      </c>
      <c r="G415" s="7">
        <f>EXP(-'Yield curve'!G408*$G$9/100)</f>
        <v>0.60429064285836243</v>
      </c>
      <c r="H415" s="7">
        <f>EXP(-'Yield curve'!H408*$H$9/100)</f>
        <v>0.55973042224833958</v>
      </c>
      <c r="I415" s="7">
        <f>EXP(-'Yield curve'!I408*$I$9/100)</f>
        <v>0.51643801877243711</v>
      </c>
      <c r="J415" s="7">
        <f>EXP(-'Yield curve'!J408*$J$9/100)</f>
        <v>0.47678005264580875</v>
      </c>
      <c r="K415" s="7">
        <f>EXP(-'Yield curve'!K408*$K$9/100)</f>
        <v>0.4404316545059993</v>
      </c>
      <c r="L415" s="7">
        <f>EXP(-'Yield curve'!L408*$L$9/100)</f>
        <v>0.40540042362872319</v>
      </c>
      <c r="M415" s="7">
        <f>EXP(-'Yield curve'!M408*$M$9/100)</f>
        <v>0.3730958208389058</v>
      </c>
      <c r="N415" s="7">
        <f>EXP(-'Yield curve'!N408*$N$9/100)</f>
        <v>0.34331049776590006</v>
      </c>
      <c r="O415" s="7">
        <f>EXP(-'Yield curve'!O408*$O$9/100)</f>
        <v>0.31585248310794217</v>
      </c>
      <c r="P415" s="7">
        <f>EXP(-'Yield curve'!P408*$P$9/100)</f>
        <v>0.2905440729744046</v>
      </c>
      <c r="Q415" s="7">
        <f>EXP(-'Yield curve'!Q408*$Q$9/100)</f>
        <v>0.26704983234508994</v>
      </c>
      <c r="R415" s="7">
        <f>EXP(-'Yield curve'!R408*$R$9/100)</f>
        <v>0.24539650226641407</v>
      </c>
      <c r="S415" s="7">
        <f>EXP(-'Yield curve'!S408*$S$9/100)</f>
        <v>0.22544478632952228</v>
      </c>
      <c r="T415" s="7">
        <f>EXP(-'Yield curve'!T408*$T$9/100)</f>
        <v>0.20706552291135683</v>
      </c>
      <c r="U415" s="60">
        <f>EXP(-'Yield curve'!U408*$U$9/100)</f>
        <v>0.19013898010152055</v>
      </c>
      <c r="V415" s="60">
        <f t="shared" si="3"/>
        <v>56.31721443991178</v>
      </c>
      <c r="W415" s="60">
        <f t="shared" si="4"/>
        <v>11.990643563300081</v>
      </c>
      <c r="X415" s="60">
        <f>W415*(Bonds!AO405/100)*(1/(1+(Bonds!U405/100)))</f>
        <v>3.3215079122716163E-3</v>
      </c>
      <c r="Y415" s="60">
        <f>-W415*Bonds!$AS$8</f>
        <v>-1.8774657127648193</v>
      </c>
      <c r="Z415" s="60">
        <f t="shared" si="5"/>
        <v>-5.937067881208292</v>
      </c>
    </row>
    <row r="416" spans="1:26">
      <c r="A416" s="193">
        <v>42551</v>
      </c>
      <c r="B416" s="7">
        <f>EXP(-'Yield curve'!B409*$B$9/100)</f>
        <v>0.90791910114988805</v>
      </c>
      <c r="C416" s="7">
        <f>EXP(-'Yield curve'!C409*$C$9/100)</f>
        <v>0.83093807961633281</v>
      </c>
      <c r="D416" s="7">
        <f>EXP(-'Yield curve'!D409*$D$9/100)</f>
        <v>0.7645254228098517</v>
      </c>
      <c r="E416" s="7">
        <f>EXP(-'Yield curve'!E409*$E$9/100)</f>
        <v>0.7048290414313586</v>
      </c>
      <c r="F416" s="7">
        <f>EXP(-'Yield curve'!F409*$F$9/100)</f>
        <v>0.65246355222790053</v>
      </c>
      <c r="G416" s="7">
        <f>EXP(-'Yield curve'!G409*$G$9/100)</f>
        <v>0.6028420842811032</v>
      </c>
      <c r="H416" s="7">
        <f>EXP(-'Yield curve'!H409*$H$9/100)</f>
        <v>0.55816536916286508</v>
      </c>
      <c r="I416" s="7">
        <f>EXP(-'Yield curve'!I409*$I$9/100)</f>
        <v>0.51465079994319618</v>
      </c>
      <c r="J416" s="7">
        <f>EXP(-'Yield curve'!J409*$J$9/100)</f>
        <v>0.47478177574365699</v>
      </c>
      <c r="K416" s="7">
        <f>EXP(-'Yield curve'!K409*$K$9/100)</f>
        <v>0.43823499246494924</v>
      </c>
      <c r="L416" s="7">
        <f>EXP(-'Yield curve'!L409*$L$9/100)</f>
        <v>0.40353179353081581</v>
      </c>
      <c r="M416" s="7">
        <f>EXP(-'Yield curve'!M409*$M$9/100)</f>
        <v>0.37157669102204571</v>
      </c>
      <c r="N416" s="7">
        <f>EXP(-'Yield curve'!N409*$N$9/100)</f>
        <v>0.34215206713408347</v>
      </c>
      <c r="O416" s="7">
        <f>EXP(-'Yield curve'!O409*$O$9/100)</f>
        <v>0.31505753690341332</v>
      </c>
      <c r="P416" s="7">
        <f>EXP(-'Yield curve'!P409*$P$9/100)</f>
        <v>0.29010858356365526</v>
      </c>
      <c r="Q416" s="7">
        <f>EXP(-'Yield curve'!Q409*$Q$9/100)</f>
        <v>0.26696439007023259</v>
      </c>
      <c r="R416" s="7">
        <f>EXP(-'Yield curve'!R409*$R$9/100)</f>
        <v>0.24564693439740029</v>
      </c>
      <c r="S416" s="7">
        <f>EXP(-'Yield curve'!S409*$S$9/100)</f>
        <v>0.22601362362503633</v>
      </c>
      <c r="T416" s="7">
        <f>EXP(-'Yield curve'!T409*$T$9/100)</f>
        <v>0.20793286828607604</v>
      </c>
      <c r="U416" s="60">
        <f>EXP(-'Yield curve'!U409*$U$9/100)</f>
        <v>0.19128324333905466</v>
      </c>
      <c r="V416" s="60">
        <f t="shared" si="3"/>
        <v>56.366796136717134</v>
      </c>
      <c r="W416" s="60">
        <f t="shared" si="4"/>
        <v>12.013006592719517</v>
      </c>
      <c r="X416" s="60">
        <f>W416*(Bonds!AO406/100)*(1/(1+(Bonds!U406/100)))</f>
        <v>-1.331449885588209E-2</v>
      </c>
      <c r="Y416" s="60">
        <f>-W416*Bonds!$AS$8</f>
        <v>-1.880967261347003</v>
      </c>
      <c r="Z416" s="60">
        <f t="shared" si="5"/>
        <v>-5.9481407500657255</v>
      </c>
    </row>
    <row r="417" spans="1:26">
      <c r="A417" s="193">
        <v>42550</v>
      </c>
      <c r="B417" s="7">
        <f>EXP(-'Yield curve'!B410*$B$9/100)</f>
        <v>0.90782831377921724</v>
      </c>
      <c r="C417" s="7">
        <f>EXP(-'Yield curve'!C410*$C$9/100)</f>
        <v>0.8304396663075081</v>
      </c>
      <c r="D417" s="7">
        <f>EXP(-'Yield curve'!D410*$D$9/100)</f>
        <v>0.76337949433685315</v>
      </c>
      <c r="E417" s="7">
        <f>EXP(-'Yield curve'!E410*$E$9/100)</f>
        <v>0.70299886618245933</v>
      </c>
      <c r="F417" s="7">
        <f>EXP(-'Yield curve'!F410*$F$9/100)</f>
        <v>0.64985891077474955</v>
      </c>
      <c r="G417" s="7">
        <f>EXP(-'Yield curve'!G410*$G$9/100)</f>
        <v>0.59923586126313289</v>
      </c>
      <c r="H417" s="7">
        <f>EXP(-'Yield curve'!H410*$H$9/100)</f>
        <v>0.5534964171139084</v>
      </c>
      <c r="I417" s="7">
        <f>EXP(-'Yield curve'!I410*$I$9/100)</f>
        <v>0.5094620061264018</v>
      </c>
      <c r="J417" s="7">
        <f>EXP(-'Yield curve'!J410*$J$9/100)</f>
        <v>0.46911844239466416</v>
      </c>
      <c r="K417" s="7">
        <f>EXP(-'Yield curve'!K410*$K$9/100)</f>
        <v>0.43214244987974021</v>
      </c>
      <c r="L417" s="7">
        <f>EXP(-'Yield curve'!L410*$L$9/100)</f>
        <v>0.39745243993833979</v>
      </c>
      <c r="M417" s="7">
        <f>EXP(-'Yield curve'!M410*$M$9/100)</f>
        <v>0.365561774643891</v>
      </c>
      <c r="N417" s="7">
        <f>EXP(-'Yield curve'!N410*$N$9/100)</f>
        <v>0.33624339210215137</v>
      </c>
      <c r="O417" s="7">
        <f>EXP(-'Yield curve'!O410*$O$9/100)</f>
        <v>0.30928874146565183</v>
      </c>
      <c r="P417" s="7">
        <f>EXP(-'Yield curve'!P410*$P$9/100)</f>
        <v>0.28450626629978992</v>
      </c>
      <c r="Q417" s="7">
        <f>EXP(-'Yield curve'!Q410*$Q$9/100)</f>
        <v>0.26155256559982404</v>
      </c>
      <c r="R417" s="7">
        <f>EXP(-'Yield curve'!R410*$R$9/100)</f>
        <v>0.24044113026569566</v>
      </c>
      <c r="S417" s="7">
        <f>EXP(-'Yield curve'!S410*$S$9/100)</f>
        <v>0.22102488102012369</v>
      </c>
      <c r="T417" s="7">
        <f>EXP(-'Yield curve'!T410*$T$9/100)</f>
        <v>0.20316841771263827</v>
      </c>
      <c r="U417" s="60">
        <f>EXP(-'Yield curve'!U410*$U$9/100)</f>
        <v>0.18674709698806377</v>
      </c>
      <c r="V417" s="60">
        <f t="shared" si="3"/>
        <v>55.570498235585596</v>
      </c>
      <c r="W417" s="60">
        <f t="shared" si="4"/>
        <v>11.945634114086376</v>
      </c>
      <c r="X417" s="60">
        <f>W417*(Bonds!AO407/100)*(1/(1+(Bonds!U407/100)))</f>
        <v>0</v>
      </c>
      <c r="Y417" s="60">
        <f>-W417*Bonds!$AS$8</f>
        <v>-1.8704182430270146</v>
      </c>
      <c r="Z417" s="60">
        <f t="shared" si="5"/>
        <v>-5.9147818250957194</v>
      </c>
    </row>
    <row r="418" spans="1:26">
      <c r="A418" s="193">
        <v>42549</v>
      </c>
      <c r="B418" s="7">
        <f>EXP(-'Yield curve'!B411*$B$9/100)</f>
        <v>0.90782831377921724</v>
      </c>
      <c r="C418" s="7">
        <f>EXP(-'Yield curve'!C411*$C$9/100)</f>
        <v>0.83110428385212565</v>
      </c>
      <c r="D418" s="7">
        <f>EXP(-'Yield curve'!D411*$D$9/100)</f>
        <v>0.76429609958321254</v>
      </c>
      <c r="E418" s="7">
        <f>EXP(-'Yield curve'!E411*$E$9/100)</f>
        <v>0.70328012197634093</v>
      </c>
      <c r="F418" s="7">
        <f>EXP(-'Yield curve'!F411*$F$9/100)</f>
        <v>0.64920937668514733</v>
      </c>
      <c r="G418" s="7">
        <f>EXP(-'Yield curve'!G411*$G$9/100)</f>
        <v>0.59815820689275934</v>
      </c>
      <c r="H418" s="7">
        <f>EXP(-'Yield curve'!H411*$H$9/100)</f>
        <v>0.55194879482830239</v>
      </c>
      <c r="I418" s="7">
        <f>EXP(-'Yield curve'!I411*$I$9/100)</f>
        <v>0.50810525058811895</v>
      </c>
      <c r="J418" s="7">
        <f>EXP(-'Yield curve'!J411*$J$9/100)</f>
        <v>0.46799390811383035</v>
      </c>
      <c r="K418" s="7">
        <f>EXP(-'Yield curve'!K411*$K$9/100)</f>
        <v>0.43127902868897855</v>
      </c>
      <c r="L418" s="7">
        <f>EXP(-'Yield curve'!L411*$L$9/100)</f>
        <v>0.39666626267959215</v>
      </c>
      <c r="M418" s="7">
        <f>EXP(-'Yield curve'!M411*$M$9/100)</f>
        <v>0.36486056940901046</v>
      </c>
      <c r="N418" s="7">
        <f>EXP(-'Yield curve'!N411*$N$9/100)</f>
        <v>0.33563198567714075</v>
      </c>
      <c r="O418" s="7">
        <f>EXP(-'Yield curve'!O411*$O$9/100)</f>
        <v>0.30876957260394189</v>
      </c>
      <c r="P418" s="7">
        <f>EXP(-'Yield curve'!P411*$P$9/100)</f>
        <v>0.28407982680991506</v>
      </c>
      <c r="Q418" s="7">
        <f>EXP(-'Yield curve'!Q411*$Q$9/100)</f>
        <v>0.26121799248832811</v>
      </c>
      <c r="R418" s="7">
        <f>EXP(-'Yield curve'!R411*$R$9/100)</f>
        <v>0.24019600534778515</v>
      </c>
      <c r="S418" s="7">
        <f>EXP(-'Yield curve'!S411*$S$9/100)</f>
        <v>0.22086580038169129</v>
      </c>
      <c r="T418" s="7">
        <f>EXP(-'Yield curve'!T411*$T$9/100)</f>
        <v>0.20309122838080926</v>
      </c>
      <c r="U418" s="60">
        <f>EXP(-'Yield curve'!U411*$U$9/100)</f>
        <v>0.18674709698806377</v>
      </c>
      <c r="V418" s="60">
        <f t="shared" si="3"/>
        <v>55.536028601823631</v>
      </c>
      <c r="W418" s="60">
        <f t="shared" si="4"/>
        <v>11.946027550216778</v>
      </c>
      <c r="X418" s="60">
        <f>W418*(Bonds!AO408/100)*(1/(1+(Bonds!U408/100)))</f>
        <v>-8.8170698774549579E-3</v>
      </c>
      <c r="Y418" s="60">
        <f>-W418*Bonds!$AS$8</f>
        <v>-1.8704798462963548</v>
      </c>
      <c r="Z418" s="60">
        <f t="shared" si="5"/>
        <v>-5.9149766317381474</v>
      </c>
    </row>
    <row r="419" spans="1:26">
      <c r="A419" s="193">
        <v>42548</v>
      </c>
      <c r="B419" s="7">
        <f>EXP(-'Yield curve'!B412*$B$9/100)</f>
        <v>0.90728378016736921</v>
      </c>
      <c r="C419" s="7">
        <f>EXP(-'Yield curve'!C412*$C$9/100)</f>
        <v>0.82994155195697217</v>
      </c>
      <c r="D419" s="7">
        <f>EXP(-'Yield curve'!D412*$D$9/100)</f>
        <v>0.76269276186791546</v>
      </c>
      <c r="E419" s="7">
        <f>EXP(-'Yield curve'!E412*$E$9/100)</f>
        <v>0.70117344320857244</v>
      </c>
      <c r="F419" s="7">
        <f>EXP(-'Yield curve'!F412*$F$9/100)</f>
        <v>0.64661772593543965</v>
      </c>
      <c r="G419" s="7">
        <f>EXP(-'Yield curve'!G412*$G$9/100)</f>
        <v>0.5951153658775501</v>
      </c>
      <c r="H419" s="7">
        <f>EXP(-'Yield curve'!H412*$H$9/100)</f>
        <v>0.54848244787871026</v>
      </c>
      <c r="I419" s="7">
        <f>EXP(-'Yield curve'!I412*$I$9/100)</f>
        <v>0.50432552658032481</v>
      </c>
      <c r="J419" s="7">
        <f>EXP(-'Yield curve'!J412*$J$9/100)</f>
        <v>0.46394002109164673</v>
      </c>
      <c r="K419" s="7">
        <f>EXP(-'Yield curve'!K412*$K$9/100)</f>
        <v>0.42698773065302592</v>
      </c>
      <c r="L419" s="7">
        <f>EXP(-'Yield curve'!L412*$L$9/100)</f>
        <v>0.39232684434666104</v>
      </c>
      <c r="M419" s="7">
        <f>EXP(-'Yield curve'!M412*$M$9/100)</f>
        <v>0.36050840777174026</v>
      </c>
      <c r="N419" s="7">
        <f>EXP(-'Yield curve'!N412*$N$9/100)</f>
        <v>0.33129700826726205</v>
      </c>
      <c r="O419" s="7">
        <f>EXP(-'Yield curve'!O412*$O$9/100)</f>
        <v>0.30447691728784054</v>
      </c>
      <c r="P419" s="7">
        <f>EXP(-'Yield curve'!P412*$P$9/100)</f>
        <v>0.27985042919081754</v>
      </c>
      <c r="Q419" s="7">
        <f>EXP(-'Yield curve'!Q412*$Q$9/100)</f>
        <v>0.25723634148554497</v>
      </c>
      <c r="R419" s="7">
        <f>EXP(-'Yield curve'!R412*$R$9/100)</f>
        <v>0.23646856439275771</v>
      </c>
      <c r="S419" s="7">
        <f>EXP(-'Yield curve'!S412*$S$9/100)</f>
        <v>0.21739484861477221</v>
      </c>
      <c r="T419" s="7">
        <f>EXP(-'Yield curve'!T412*$T$9/100)</f>
        <v>0.19987562117809049</v>
      </c>
      <c r="U419" s="60">
        <f>EXP(-'Yield curve'!U412*$U$9/100)</f>
        <v>0.18378292008696764</v>
      </c>
      <c r="V419" s="60">
        <f t="shared" si="3"/>
        <v>54.977405040056681</v>
      </c>
      <c r="W419" s="60">
        <f t="shared" si="4"/>
        <v>11.903482068094409</v>
      </c>
      <c r="X419" s="60">
        <f>W419*(Bonds!AO409/100)*(1/(1+(Bonds!U409/100)))</f>
        <v>-8.7791883972301414E-3</v>
      </c>
      <c r="Y419" s="60">
        <f>-W419*Bonds!$AS$8</f>
        <v>-1.8638181785137948</v>
      </c>
      <c r="Z419" s="60">
        <f t="shared" si="5"/>
        <v>-5.8939105885298941</v>
      </c>
    </row>
    <row r="420" spans="1:26">
      <c r="A420" s="193">
        <v>42545</v>
      </c>
      <c r="B420" s="7">
        <f>EXP(-'Yield curve'!B413*$B$9/100)</f>
        <v>0.90637694987791584</v>
      </c>
      <c r="C420" s="7">
        <f>EXP(-'Yield curve'!C413*$C$9/100)</f>
        <v>0.82994155195697217</v>
      </c>
      <c r="D420" s="7">
        <f>EXP(-'Yield curve'!D413*$D$9/100)</f>
        <v>0.76223528346803904</v>
      </c>
      <c r="E420" s="7">
        <f>EXP(-'Yield curve'!E413*$E$9/100)</f>
        <v>0.69991246623054093</v>
      </c>
      <c r="F420" s="7">
        <f>EXP(-'Yield curve'!F413*$F$9/100)</f>
        <v>0.64435851981165471</v>
      </c>
      <c r="G420" s="7">
        <f>EXP(-'Yield curve'!G413*$G$9/100)</f>
        <v>0.59191040408670004</v>
      </c>
      <c r="H420" s="7">
        <f>EXP(-'Yield curve'!H413*$H$9/100)</f>
        <v>0.54427535113903525</v>
      </c>
      <c r="I420" s="7">
        <f>EXP(-'Yield curve'!I413*$I$9/100)</f>
        <v>0.49990693227598226</v>
      </c>
      <c r="J420" s="7">
        <f>EXP(-'Yield curve'!J413*$J$9/100)</f>
        <v>0.4593696754221408</v>
      </c>
      <c r="K420" s="7">
        <f>EXP(-'Yield curve'!K413*$K$9/100)</f>
        <v>0.42231660391334391</v>
      </c>
      <c r="L420" s="7">
        <f>EXP(-'Yield curve'!L413*$L$9/100)</f>
        <v>0.38777887950327328</v>
      </c>
      <c r="M420" s="7">
        <f>EXP(-'Yield curve'!M413*$M$9/100)</f>
        <v>0.35612268026773281</v>
      </c>
      <c r="N420" s="7">
        <f>EXP(-'Yield curve'!N413*$N$9/100)</f>
        <v>0.32710305657988498</v>
      </c>
      <c r="O420" s="7">
        <f>EXP(-'Yield curve'!O413*$O$9/100)</f>
        <v>0.30049625128794855</v>
      </c>
      <c r="P420" s="7">
        <f>EXP(-'Yield curve'!P413*$P$9/100)</f>
        <v>0.27609783539719362</v>
      </c>
      <c r="Q420" s="7">
        <f>EXP(-'Yield curve'!Q413*$Q$9/100)</f>
        <v>0.25363983263577888</v>
      </c>
      <c r="R420" s="7">
        <f>EXP(-'Yield curve'!R413*$R$9/100)</f>
        <v>0.23303654318740508</v>
      </c>
      <c r="S420" s="7">
        <f>EXP(-'Yield curve'!S413*$S$9/100)</f>
        <v>0.21413256352917276</v>
      </c>
      <c r="T420" s="7">
        <f>EXP(-'Yield curve'!T413*$T$9/100)</f>
        <v>0.19678569205097257</v>
      </c>
      <c r="U420" s="60">
        <f>EXP(-'Yield curve'!U413*$U$9/100)</f>
        <v>0.1808657926171221</v>
      </c>
      <c r="V420" s="60">
        <f t="shared" si="3"/>
        <v>54.433230722667446</v>
      </c>
      <c r="W420" s="60">
        <f t="shared" si="4"/>
        <v>11.860087987879275</v>
      </c>
      <c r="X420" s="60">
        <f>W420*(Bonds!AO410/100)*(1/(1+(Bonds!U410/100)))</f>
        <v>8.7407373471242999E-3</v>
      </c>
      <c r="Y420" s="60">
        <f>-W420*Bonds!$AS$8</f>
        <v>-1.8570236393123931</v>
      </c>
      <c r="Z420" s="60">
        <f t="shared" si="5"/>
        <v>-5.8724243690021636</v>
      </c>
    </row>
    <row r="421" spans="1:26">
      <c r="A421" s="193">
        <v>42544</v>
      </c>
      <c r="B421" s="7">
        <f>EXP(-'Yield curve'!B414*$B$9/100)</f>
        <v>0.90692093922832795</v>
      </c>
      <c r="C421" s="7">
        <f>EXP(-'Yield curve'!C414*$C$9/100)</f>
        <v>0.83110428385212565</v>
      </c>
      <c r="D421" s="7">
        <f>EXP(-'Yield curve'!D414*$D$9/100)</f>
        <v>0.76383765946925009</v>
      </c>
      <c r="E421" s="7">
        <f>EXP(-'Yield curve'!E414*$E$9/100)</f>
        <v>0.70187496735539401</v>
      </c>
      <c r="F421" s="7">
        <f>EXP(-'Yield curve'!F414*$F$9/100)</f>
        <v>0.64661772593543965</v>
      </c>
      <c r="G421" s="7">
        <f>EXP(-'Yield curve'!G414*$G$9/100)</f>
        <v>0.5945800029976932</v>
      </c>
      <c r="H421" s="7">
        <f>EXP(-'Yield curve'!H414*$H$9/100)</f>
        <v>0.54733184329582418</v>
      </c>
      <c r="I421" s="7">
        <f>EXP(-'Yield curve'!I414*$I$9/100)</f>
        <v>0.50311659661277952</v>
      </c>
      <c r="J421" s="7">
        <f>EXP(-'Yield curve'!J414*$J$9/100)</f>
        <v>0.46268907257514769</v>
      </c>
      <c r="K421" s="7">
        <f>EXP(-'Yield curve'!K414*$K$9/100)</f>
        <v>0.42570868698585024</v>
      </c>
      <c r="L421" s="7">
        <f>EXP(-'Yield curve'!L414*$L$9/100)</f>
        <v>0.39120639258159079</v>
      </c>
      <c r="M421" s="7">
        <f>EXP(-'Yield curve'!M414*$M$9/100)</f>
        <v>0.3595579207701079</v>
      </c>
      <c r="N421" s="7">
        <f>EXP(-'Yield curve'!N414*$N$9/100)</f>
        <v>0.33052267958580006</v>
      </c>
      <c r="O421" s="7">
        <f>EXP(-'Yield curve'!O414*$O$9/100)</f>
        <v>0.30388072698731128</v>
      </c>
      <c r="P421" s="7">
        <f>EXP(-'Yield curve'!P414*$P$9/100)</f>
        <v>0.27943096822140734</v>
      </c>
      <c r="Q421" s="7">
        <f>EXP(-'Yield curve'!Q414*$Q$9/100)</f>
        <v>0.25690728960657255</v>
      </c>
      <c r="R421" s="7">
        <f>EXP(-'Yield curve'!R414*$R$9/100)</f>
        <v>0.23622748942621127</v>
      </c>
      <c r="S421" s="7">
        <f>EXP(-'Yield curve'!S414*$S$9/100)</f>
        <v>0.21723838065899301</v>
      </c>
      <c r="T421" s="7">
        <f>EXP(-'Yield curve'!T414*$T$9/100)</f>
        <v>0.1997996828712349</v>
      </c>
      <c r="U421" s="60">
        <f>EXP(-'Yield curve'!U414*$U$9/100)</f>
        <v>0.18378292008696764</v>
      </c>
      <c r="V421" s="60">
        <f t="shared" si="3"/>
        <v>54.947636925112889</v>
      </c>
      <c r="W421" s="60">
        <f t="shared" si="4"/>
        <v>11.902735511866354</v>
      </c>
      <c r="X421" s="60">
        <f>W421*(Bonds!AO411/100)*(1/(1+(Bonds!U411/100)))</f>
        <v>6.5839783415874171E-3</v>
      </c>
      <c r="Y421" s="60">
        <f>-W421*Bonds!$AS$8</f>
        <v>-1.8637012845611538</v>
      </c>
      <c r="Z421" s="60">
        <f t="shared" si="5"/>
        <v>-5.8935409373948486</v>
      </c>
    </row>
    <row r="422" spans="1:26">
      <c r="A422" s="193">
        <v>42543</v>
      </c>
      <c r="B422" s="7">
        <f>EXP(-'Yield curve'!B415*$B$9/100)</f>
        <v>0.9071930563256202</v>
      </c>
      <c r="C422" s="7">
        <f>EXP(-'Yield curve'!C415*$C$9/100)</f>
        <v>0.82911202523750216</v>
      </c>
      <c r="D422" s="7">
        <f>EXP(-'Yield curve'!D415*$D$9/100)</f>
        <v>0.7608644940383964</v>
      </c>
      <c r="E422" s="7">
        <f>EXP(-'Yield curve'!E415*$E$9/100)</f>
        <v>0.69893327437205377</v>
      </c>
      <c r="F422" s="7">
        <f>EXP(-'Yield curve'!F415*$F$9/100)</f>
        <v>0.64403642108314141</v>
      </c>
      <c r="G422" s="7">
        <f>EXP(-'Yield curve'!G415*$G$9/100)</f>
        <v>0.59244336324602487</v>
      </c>
      <c r="H422" s="7">
        <f>EXP(-'Yield curve'!H415*$H$9/100)</f>
        <v>0.54580145767431776</v>
      </c>
      <c r="I422" s="7">
        <f>EXP(-'Yield curve'!I415*$I$9/100)</f>
        <v>0.50204442526274307</v>
      </c>
      <c r="J422" s="7">
        <f>EXP(-'Yield curve'!J415*$J$9/100)</f>
        <v>0.46213417869097523</v>
      </c>
      <c r="K422" s="7">
        <f>EXP(-'Yield curve'!K415*$K$9/100)</f>
        <v>0.42570868698585024</v>
      </c>
      <c r="L422" s="7">
        <f>EXP(-'Yield curve'!L415*$L$9/100)</f>
        <v>0.39163695638010459</v>
      </c>
      <c r="M422" s="7">
        <f>EXP(-'Yield curve'!M415*$M$9/100)</f>
        <v>0.36042189613568665</v>
      </c>
      <c r="N422" s="7">
        <f>EXP(-'Yield curve'!N415*$N$9/100)</f>
        <v>0.33181423493206397</v>
      </c>
      <c r="O422" s="7">
        <f>EXP(-'Yield curve'!O415*$O$9/100)</f>
        <v>0.30558723281509181</v>
      </c>
      <c r="P422" s="7">
        <f>EXP(-'Yield curve'!P415*$P$9/100)</f>
        <v>0.2815345791634335</v>
      </c>
      <c r="Q422" s="7">
        <f>EXP(-'Yield curve'!Q415*$Q$9/100)</f>
        <v>0.25905367483717812</v>
      </c>
      <c r="R422" s="7">
        <f>EXP(-'Yield curve'!R415*$R$9/100)</f>
        <v>0.23840604203632443</v>
      </c>
      <c r="S422" s="7">
        <f>EXP(-'Yield curve'!S415*$S$9/100)</f>
        <v>0.2194392171168926</v>
      </c>
      <c r="T422" s="7">
        <f>EXP(-'Yield curve'!T415*$T$9/100)</f>
        <v>0.20201365194065302</v>
      </c>
      <c r="U422" s="60">
        <f>EXP(-'Yield curve'!U415*$U$9/100)</f>
        <v>0.18600160058690879</v>
      </c>
      <c r="V422" s="60">
        <f t="shared" si="3"/>
        <v>55.176881934134741</v>
      </c>
      <c r="W422" s="60">
        <f t="shared" si="4"/>
        <v>11.948953522884528</v>
      </c>
      <c r="X422" s="60">
        <f>W422*(Bonds!AO412/100)*(1/(1+(Bonds!U412/100)))</f>
        <v>-3.3066009195325909E-3</v>
      </c>
      <c r="Y422" s="60">
        <f>-W422*Bonds!$AS$8</f>
        <v>-1.8709379879574914</v>
      </c>
      <c r="Z422" s="60">
        <f t="shared" si="5"/>
        <v>-5.9164254028783523</v>
      </c>
    </row>
    <row r="423" spans="1:26">
      <c r="A423" s="193">
        <v>42542</v>
      </c>
      <c r="B423" s="7">
        <f>EXP(-'Yield curve'!B416*$B$9/100)</f>
        <v>0.90692093922832795</v>
      </c>
      <c r="C423" s="7">
        <f>EXP(-'Yield curve'!C416*$C$9/100)</f>
        <v>0.82911202523750216</v>
      </c>
      <c r="D423" s="7">
        <f>EXP(-'Yield curve'!D416*$D$9/100)</f>
        <v>0.76063626892566349</v>
      </c>
      <c r="E423" s="7">
        <f>EXP(-'Yield curve'!E416*$E$9/100)</f>
        <v>0.69837435135157355</v>
      </c>
      <c r="F423" s="7">
        <f>EXP(-'Yield curve'!F416*$F$9/100)</f>
        <v>0.64307109063035572</v>
      </c>
      <c r="G423" s="7">
        <f>EXP(-'Yield curve'!G416*$G$9/100)</f>
        <v>0.59137792437483461</v>
      </c>
      <c r="H423" s="7">
        <f>EXP(-'Yield curve'!H416*$H$9/100)</f>
        <v>0.54465647726341337</v>
      </c>
      <c r="I423" s="7">
        <f>EXP(-'Yield curve'!I416*$I$9/100)</f>
        <v>0.50097453877353537</v>
      </c>
      <c r="J423" s="7">
        <f>EXP(-'Yield curve'!J416*$J$9/100)</f>
        <v>0.46116471520865848</v>
      </c>
      <c r="K423" s="7">
        <f>EXP(-'Yield curve'!K416*$K$9/100)</f>
        <v>0.42485812046192456</v>
      </c>
      <c r="L423" s="7">
        <f>EXP(-'Yield curve'!L416*$L$9/100)</f>
        <v>0.39069034081248138</v>
      </c>
      <c r="M423" s="7">
        <f>EXP(-'Yield curve'!M416*$M$9/100)</f>
        <v>0.35938537438258406</v>
      </c>
      <c r="N423" s="7">
        <f>EXP(-'Yield curve'!N416*$N$9/100)</f>
        <v>0.33069459607359769</v>
      </c>
      <c r="O423" s="7">
        <f>EXP(-'Yield curve'!O416*$O$9/100)</f>
        <v>0.30439167568538117</v>
      </c>
      <c r="P423" s="7">
        <f>EXP(-'Yield curve'!P416*$P$9/100)</f>
        <v>0.28027051982381157</v>
      </c>
      <c r="Q423" s="7">
        <f>EXP(-'Yield curve'!Q416*$Q$9/100)</f>
        <v>0.25781319672714087</v>
      </c>
      <c r="R423" s="7">
        <f>EXP(-'Yield curve'!R416*$R$9/100)</f>
        <v>0.23719326642842922</v>
      </c>
      <c r="S423" s="7">
        <f>EXP(-'Yield curve'!S416*$S$9/100)</f>
        <v>0.21825743901705036</v>
      </c>
      <c r="T423" s="7">
        <f>EXP(-'Yield curve'!T416*$T$9/100)</f>
        <v>0.20086544960998975</v>
      </c>
      <c r="U423" s="60">
        <f>EXP(-'Yield curve'!U416*$U$9/100)</f>
        <v>0.18488893232617237</v>
      </c>
      <c r="V423" s="60">
        <f t="shared" si="3"/>
        <v>54.991282201986955</v>
      </c>
      <c r="W423" s="60">
        <f t="shared" si="4"/>
        <v>11.932294073095898</v>
      </c>
      <c r="X423" s="60">
        <f>W423*(Bonds!AO413/100)*(1/(1+(Bonds!U413/100)))</f>
        <v>-1.1003590993264149E-3</v>
      </c>
      <c r="Y423" s="60">
        <f>-W423*Bonds!$AS$8</f>
        <v>-1.8683294919575428</v>
      </c>
      <c r="Z423" s="60">
        <f t="shared" si="5"/>
        <v>-5.9081766142510759</v>
      </c>
    </row>
    <row r="424" spans="1:26">
      <c r="A424" s="193">
        <v>42541</v>
      </c>
      <c r="B424" s="7">
        <f>EXP(-'Yield curve'!B417*$B$9/100)</f>
        <v>0.90683025166885867</v>
      </c>
      <c r="C424" s="7">
        <f>EXP(-'Yield curve'!C417*$C$9/100)</f>
        <v>0.82977558024430531</v>
      </c>
      <c r="D424" s="7">
        <f>EXP(-'Yield curve'!D417*$D$9/100)</f>
        <v>0.76154958032561682</v>
      </c>
      <c r="E424" s="7">
        <f>EXP(-'Yield curve'!E417*$E$9/100)</f>
        <v>0.69907307500652571</v>
      </c>
      <c r="F424" s="7">
        <f>EXP(-'Yield curve'!F417*$F$9/100)</f>
        <v>0.64339270657295622</v>
      </c>
      <c r="G424" s="7">
        <f>EXP(-'Yield curve'!G417*$G$9/100)</f>
        <v>0.59155536436681511</v>
      </c>
      <c r="H424" s="7">
        <f>EXP(-'Yield curve'!H417*$H$9/100)</f>
        <v>0.54465647726341337</v>
      </c>
      <c r="I424" s="7">
        <f>EXP(-'Yield curve'!I417*$I$9/100)</f>
        <v>0.50097453877353537</v>
      </c>
      <c r="J424" s="7">
        <f>EXP(-'Yield curve'!J417*$J$9/100)</f>
        <v>0.46116471520865848</v>
      </c>
      <c r="K424" s="7">
        <f>EXP(-'Yield curve'!K417*$K$9/100)</f>
        <v>0.42485812046192456</v>
      </c>
      <c r="L424" s="7">
        <f>EXP(-'Yield curve'!L417*$L$9/100)</f>
        <v>0.39069034081248138</v>
      </c>
      <c r="M424" s="7">
        <f>EXP(-'Yield curve'!M417*$M$9/100)</f>
        <v>0.35938537438258406</v>
      </c>
      <c r="N424" s="7">
        <f>EXP(-'Yield curve'!N417*$N$9/100)</f>
        <v>0.33069459607359769</v>
      </c>
      <c r="O424" s="7">
        <f>EXP(-'Yield curve'!O417*$O$9/100)</f>
        <v>0.30439167568538117</v>
      </c>
      <c r="P424" s="7">
        <f>EXP(-'Yield curve'!P417*$P$9/100)</f>
        <v>0.28027051982381157</v>
      </c>
      <c r="Q424" s="7">
        <f>EXP(-'Yield curve'!Q417*$Q$9/100)</f>
        <v>0.25773070970281592</v>
      </c>
      <c r="R424" s="7">
        <f>EXP(-'Yield curve'!R417*$R$9/100)</f>
        <v>0.23703202983391305</v>
      </c>
      <c r="S424" s="7">
        <f>EXP(-'Yield curve'!S417*$S$9/100)</f>
        <v>0.21802184822483914</v>
      </c>
      <c r="T424" s="7">
        <f>EXP(-'Yield curve'!T417*$T$9/100)</f>
        <v>0.20056036604882788</v>
      </c>
      <c r="U424" s="60">
        <f>EXP(-'Yield curve'!U417*$U$9/100)</f>
        <v>0.18451952399298926</v>
      </c>
      <c r="V424" s="60">
        <f t="shared" si="3"/>
        <v>54.960461977194335</v>
      </c>
      <c r="W424" s="60">
        <f t="shared" si="4"/>
        <v>11.924666233113641</v>
      </c>
      <c r="X424" s="60">
        <f>W424*(Bonds!AO414/100)*(1/(1+(Bonds!U414/100)))</f>
        <v>-9.8959885751980243E-3</v>
      </c>
      <c r="Y424" s="60">
        <f>-W424*Bonds!$AS$8</f>
        <v>-1.8671351433845456</v>
      </c>
      <c r="Z424" s="60">
        <f t="shared" si="5"/>
        <v>-5.9043997524402325</v>
      </c>
    </row>
    <row r="425" spans="1:26">
      <c r="A425" s="193">
        <v>42538</v>
      </c>
      <c r="B425" s="7">
        <f>EXP(-'Yield curve'!B418*$B$9/100)</f>
        <v>0.9061956926142708</v>
      </c>
      <c r="C425" s="7">
        <f>EXP(-'Yield curve'!C418*$C$9/100)</f>
        <v>0.82828332763012646</v>
      </c>
      <c r="D425" s="7">
        <f>EXP(-'Yield curve'!D418*$D$9/100)</f>
        <v>0.75926835513334712</v>
      </c>
      <c r="E425" s="7">
        <f>EXP(-'Yield curve'!E418*$E$9/100)</f>
        <v>0.69600391058979749</v>
      </c>
      <c r="F425" s="7">
        <f>EXP(-'Yield curve'!F418*$F$9/100)</f>
        <v>0.6395439082748009</v>
      </c>
      <c r="G425" s="7">
        <f>EXP(-'Yield curve'!G418*$G$9/100)</f>
        <v>0.58748768199538259</v>
      </c>
      <c r="H425" s="7">
        <f>EXP(-'Yield curve'!H418*$H$9/100)</f>
        <v>0.54047872736713143</v>
      </c>
      <c r="I425" s="7">
        <f>EXP(-'Yield curve'!I418*$I$9/100)</f>
        <v>0.4969827309841236</v>
      </c>
      <c r="J425" s="7">
        <f>EXP(-'Yield curve'!J418*$J$9/100)</f>
        <v>0.45744436875955918</v>
      </c>
      <c r="K425" s="7">
        <f>EXP(-'Yield curve'!K418*$K$9/100)</f>
        <v>0.42147281477591758</v>
      </c>
      <c r="L425" s="7">
        <f>EXP(-'Yield curve'!L418*$L$9/100)</f>
        <v>0.38718215962107916</v>
      </c>
      <c r="M425" s="7">
        <f>EXP(-'Yield curve'!M418*$M$9/100)</f>
        <v>0.35578096654350699</v>
      </c>
      <c r="N425" s="7">
        <f>EXP(-'Yield curve'!N418*$N$9/100)</f>
        <v>0.32701802084029935</v>
      </c>
      <c r="O425" s="7">
        <f>EXP(-'Yield curve'!O418*$O$9/100)</f>
        <v>0.30066457631527854</v>
      </c>
      <c r="P425" s="7">
        <f>EXP(-'Yield curve'!P418*$P$9/100)</f>
        <v>0.27651229291571749</v>
      </c>
      <c r="Q425" s="7">
        <f>EXP(-'Yield curve'!Q418*$Q$9/100)</f>
        <v>0.25404598120020266</v>
      </c>
      <c r="R425" s="7">
        <f>EXP(-'Yield curve'!R418*$R$9/100)</f>
        <v>0.23343304223952785</v>
      </c>
      <c r="S425" s="7">
        <f>EXP(-'Yield curve'!S418*$S$9/100)</f>
        <v>0.21451834924650878</v>
      </c>
      <c r="T425" s="7">
        <f>EXP(-'Yield curve'!T418*$T$9/100)</f>
        <v>0.19715994028910938</v>
      </c>
      <c r="U425" s="60">
        <f>EXP(-'Yield curve'!U418*$U$9/100)</f>
        <v>0.18122788617521662</v>
      </c>
      <c r="V425" s="60">
        <f t="shared" si="3"/>
        <v>54.365607551565283</v>
      </c>
      <c r="W425" s="60">
        <f t="shared" si="4"/>
        <v>11.879108269663051</v>
      </c>
      <c r="X425" s="60">
        <f>W425*(Bonds!AO415/100)*(1/(1+(Bonds!U415/100)))</f>
        <v>-9.8500068571005534E-3</v>
      </c>
      <c r="Y425" s="60">
        <f>-W425*Bonds!$AS$8</f>
        <v>-1.860001788625868</v>
      </c>
      <c r="Z425" s="60">
        <f t="shared" si="5"/>
        <v>-5.8818421040448108</v>
      </c>
    </row>
    <row r="426" spans="1:26">
      <c r="A426" s="193">
        <v>42537</v>
      </c>
      <c r="B426" s="7">
        <f>EXP(-'Yield curve'!B419*$B$9/100)</f>
        <v>0.90683025166885867</v>
      </c>
      <c r="C426" s="7">
        <f>EXP(-'Yield curve'!C419*$C$9/100)</f>
        <v>0.8281176875291627</v>
      </c>
      <c r="D426" s="7">
        <f>EXP(-'Yield curve'!D419*$D$9/100)</f>
        <v>0.75835777956179906</v>
      </c>
      <c r="E426" s="7">
        <f>EXP(-'Yield curve'!E419*$E$9/100)</f>
        <v>0.69475223040085943</v>
      </c>
      <c r="F426" s="7">
        <f>EXP(-'Yield curve'!F419*$F$9/100)</f>
        <v>0.63794704541438874</v>
      </c>
      <c r="G426" s="7">
        <f>EXP(-'Yield curve'!G419*$G$9/100)</f>
        <v>0.58555216799936982</v>
      </c>
      <c r="H426" s="7">
        <f>EXP(-'Yield curve'!H419*$H$9/100)</f>
        <v>0.53821347706773515</v>
      </c>
      <c r="I426" s="7">
        <f>EXP(-'Yield curve'!I419*$I$9/100)</f>
        <v>0.49447105343671799</v>
      </c>
      <c r="J426" s="7">
        <f>EXP(-'Yield curve'!J419*$J$9/100)</f>
        <v>0.45470792010231453</v>
      </c>
      <c r="K426" s="7">
        <f>EXP(-'Yield curve'!K419*$K$9/100)</f>
        <v>0.41853280710435814</v>
      </c>
      <c r="L426" s="7">
        <f>EXP(-'Yield curve'!L419*$L$9/100)</f>
        <v>0.38421230560350372</v>
      </c>
      <c r="M426" s="7">
        <f>EXP(-'Yield curve'!M419*$M$9/100)</f>
        <v>0.35280492330525587</v>
      </c>
      <c r="N426" s="7">
        <f>EXP(-'Yield curve'!N419*$N$9/100)</f>
        <v>0.32405565605319142</v>
      </c>
      <c r="O426" s="7">
        <f>EXP(-'Yield curve'!O419*$O$9/100)</f>
        <v>0.29773245433181977</v>
      </c>
      <c r="P426" s="7">
        <f>EXP(-'Yield curve'!P419*$P$9/100)</f>
        <v>0.27362410337040799</v>
      </c>
      <c r="Q426" s="7">
        <f>EXP(-'Yield curve'!Q419*$Q$9/100)</f>
        <v>0.25105581350699213</v>
      </c>
      <c r="R426" s="7">
        <f>EXP(-'Yield curve'!R419*$R$9/100)</f>
        <v>0.23035815167794191</v>
      </c>
      <c r="S426" s="7">
        <f>EXP(-'Yield curve'!S419*$S$9/100)</f>
        <v>0.21137531109421603</v>
      </c>
      <c r="T426" s="7">
        <f>EXP(-'Yield curve'!T419*$T$9/100)</f>
        <v>0.19396452450822813</v>
      </c>
      <c r="U426" s="60">
        <f>EXP(-'Yield curve'!U419*$U$9/100)</f>
        <v>0.17799496777796328</v>
      </c>
      <c r="V426" s="60">
        <f t="shared" si="3"/>
        <v>53.858139303856674</v>
      </c>
      <c r="W426" s="60">
        <f t="shared" si="4"/>
        <v>11.827140007812178</v>
      </c>
      <c r="X426" s="60">
        <f>W426*(Bonds!AO416/100)*(1/(1+(Bonds!U416/100)))</f>
        <v>8.7100359074378606E-3</v>
      </c>
      <c r="Y426" s="60">
        <f>-W426*Bonds!$AS$8</f>
        <v>-1.8518647249843776</v>
      </c>
      <c r="Z426" s="60">
        <f t="shared" si="5"/>
        <v>-5.8561104494719576</v>
      </c>
    </row>
    <row r="427" spans="1:26">
      <c r="A427" s="193">
        <v>42536</v>
      </c>
      <c r="B427" s="7">
        <f>EXP(-'Yield curve'!B420*$B$9/100)</f>
        <v>0.90655824339663893</v>
      </c>
      <c r="C427" s="7">
        <f>EXP(-'Yield curve'!C420*$C$9/100)</f>
        <v>0.82844900086242346</v>
      </c>
      <c r="D427" s="7">
        <f>EXP(-'Yield curve'!D420*$D$9/100)</f>
        <v>0.75904060879046653</v>
      </c>
      <c r="E427" s="7">
        <f>EXP(-'Yield curve'!E420*$E$9/100)</f>
        <v>0.69614312529292166</v>
      </c>
      <c r="F427" s="7">
        <f>EXP(-'Yield curve'!F420*$F$9/100)</f>
        <v>0.64018377206164712</v>
      </c>
      <c r="G427" s="7">
        <f>EXP(-'Yield curve'!G420*$G$9/100)</f>
        <v>0.58819309037415524</v>
      </c>
      <c r="H427" s="7">
        <f>EXP(-'Yield curve'!H420*$H$9/100)</f>
        <v>0.54123592750186367</v>
      </c>
      <c r="I427" s="7">
        <f>EXP(-'Yield curve'!I420*$I$9/100)</f>
        <v>0.49738047624580251</v>
      </c>
      <c r="J427" s="7">
        <f>EXP(-'Yield curve'!J420*$J$9/100)</f>
        <v>0.45744436875955918</v>
      </c>
      <c r="K427" s="7">
        <f>EXP(-'Yield curve'!K420*$K$9/100)</f>
        <v>0.42105155262732119</v>
      </c>
      <c r="L427" s="7">
        <f>EXP(-'Yield curve'!L420*$L$9/100)</f>
        <v>0.38684158919357892</v>
      </c>
      <c r="M427" s="7">
        <f>EXP(-'Yield curve'!M420*$M$9/100)</f>
        <v>0.35552489644389373</v>
      </c>
      <c r="N427" s="7">
        <f>EXP(-'Yield curve'!N420*$N$9/100)</f>
        <v>0.32684801567463628</v>
      </c>
      <c r="O427" s="7">
        <f>EXP(-'Yield curve'!O420*$O$9/100)</f>
        <v>0.30058040201886166</v>
      </c>
      <c r="P427" s="7">
        <f>EXP(-'Yield curve'!P420*$P$9/100)</f>
        <v>0.27651229291571749</v>
      </c>
      <c r="Q427" s="7">
        <f>EXP(-'Yield curve'!Q420*$Q$9/100)</f>
        <v>0.25396469949198541</v>
      </c>
      <c r="R427" s="7">
        <f>EXP(-'Yield curve'!R420*$R$9/100)</f>
        <v>0.23327436172829316</v>
      </c>
      <c r="S427" s="7">
        <f>EXP(-'Yield curve'!S420*$S$9/100)</f>
        <v>0.21428679449139743</v>
      </c>
      <c r="T427" s="7">
        <f>EXP(-'Yield curve'!T420*$T$9/100)</f>
        <v>0.19686048482367877</v>
      </c>
      <c r="U427" s="60">
        <f>EXP(-'Yield curve'!U420*$U$9/100)</f>
        <v>0.1808657926171221</v>
      </c>
      <c r="V427" s="60">
        <f t="shared" si="3"/>
        <v>54.331537242960067</v>
      </c>
      <c r="W427" s="60">
        <f t="shared" si="4"/>
        <v>11.871826919278133</v>
      </c>
      <c r="X427" s="60">
        <f>W427*(Bonds!AO417/100)*(1/(1+(Bonds!U417/100)))</f>
        <v>8.7493887935721007E-3</v>
      </c>
      <c r="Y427" s="60">
        <f>-W427*Bonds!$AS$8</f>
        <v>-1.8588616925486106</v>
      </c>
      <c r="Z427" s="60">
        <f t="shared" si="5"/>
        <v>-5.8782368036892541</v>
      </c>
    </row>
    <row r="428" spans="1:26">
      <c r="A428" s="193">
        <v>42535</v>
      </c>
      <c r="B428" s="7">
        <f>EXP(-'Yield curve'!B421*$B$9/100)</f>
        <v>0.90764676627181728</v>
      </c>
      <c r="C428" s="7">
        <f>EXP(-'Yield curve'!C421*$C$9/100)</f>
        <v>0.82878044674752616</v>
      </c>
      <c r="D428" s="7">
        <f>EXP(-'Yield curve'!D421*$D$9/100)</f>
        <v>0.75926835513334712</v>
      </c>
      <c r="E428" s="7">
        <f>EXP(-'Yield curve'!E421*$E$9/100)</f>
        <v>0.69572556469845104</v>
      </c>
      <c r="F428" s="7">
        <f>EXP(-'Yield curve'!F421*$F$9/100)</f>
        <v>0.63890468403191614</v>
      </c>
      <c r="G428" s="7">
        <f>EXP(-'Yield curve'!G421*$G$9/100)</f>
        <v>0.58643115532705448</v>
      </c>
      <c r="H428" s="7">
        <f>EXP(-'Yield curve'!H421*$H$9/100)</f>
        <v>0.5389675036310666</v>
      </c>
      <c r="I428" s="7">
        <f>EXP(-'Yield curve'!I421*$I$9/100)</f>
        <v>0.49552705101430222</v>
      </c>
      <c r="J428" s="7">
        <f>EXP(-'Yield curve'!J421*$J$9/100)</f>
        <v>0.45607409209598321</v>
      </c>
      <c r="K428" s="7">
        <f>EXP(-'Yield curve'!K421*$K$9/100)</f>
        <v>0.42021029106405028</v>
      </c>
      <c r="L428" s="7">
        <f>EXP(-'Yield curve'!L421*$L$9/100)</f>
        <v>0.38641629739883671</v>
      </c>
      <c r="M428" s="7">
        <f>EXP(-'Yield curve'!M421*$M$9/100)</f>
        <v>0.35552489644389373</v>
      </c>
      <c r="N428" s="7">
        <f>EXP(-'Yield curve'!N421*$N$9/100)</f>
        <v>0.32727319440130642</v>
      </c>
      <c r="O428" s="7">
        <f>EXP(-'Yield curve'!O421*$O$9/100)</f>
        <v>0.30142320652018417</v>
      </c>
      <c r="P428" s="7">
        <f>EXP(-'Yield curve'!P421*$P$9/100)</f>
        <v>0.27775940212506323</v>
      </c>
      <c r="Q428" s="7">
        <f>EXP(-'Yield curve'!Q421*$Q$9/100)</f>
        <v>0.25559528587944297</v>
      </c>
      <c r="R428" s="7">
        <f>EXP(-'Yield curve'!R421*$R$9/100)</f>
        <v>0.2352656447667282</v>
      </c>
      <c r="S428" s="7">
        <f>EXP(-'Yield curve'!S421*$S$9/100)</f>
        <v>0.21661363418943602</v>
      </c>
      <c r="T428" s="7">
        <f>EXP(-'Yield curve'!T421*$T$9/100)</f>
        <v>0.1994962180449657</v>
      </c>
      <c r="U428" s="60">
        <f>EXP(-'Yield curve'!U421*$U$9/100)</f>
        <v>0.18378292008696764</v>
      </c>
      <c r="V428" s="60">
        <f t="shared" si="3"/>
        <v>54.645038448186128</v>
      </c>
      <c r="W428" s="60">
        <f t="shared" si="4"/>
        <v>11.923216939905577</v>
      </c>
      <c r="X428" s="60">
        <f>W428*(Bonds!AO418/100)*(1/(1+(Bonds!U418/100)))</f>
        <v>1.3190615218850198E-2</v>
      </c>
      <c r="Y428" s="60">
        <f>-W428*Bonds!$AS$8</f>
        <v>-1.8669082165902067</v>
      </c>
      <c r="Z428" s="60">
        <f t="shared" si="5"/>
        <v>-5.9036821469080012</v>
      </c>
    </row>
    <row r="429" spans="1:26">
      <c r="A429" s="193">
        <v>42531</v>
      </c>
      <c r="B429" s="7">
        <f>EXP(-'Yield curve'!B422*$B$9/100)</f>
        <v>0.90791910114988805</v>
      </c>
      <c r="C429" s="7">
        <f>EXP(-'Yield curve'!C422*$C$9/100)</f>
        <v>0.82911202523750216</v>
      </c>
      <c r="D429" s="7">
        <f>EXP(-'Yield curve'!D422*$D$9/100)</f>
        <v>0.75995200424892273</v>
      </c>
      <c r="E429" s="7">
        <f>EXP(-'Yield curve'!E422*$E$9/100)</f>
        <v>0.69711840820707538</v>
      </c>
      <c r="F429" s="7">
        <f>EXP(-'Yield curve'!F422*$F$9/100)</f>
        <v>0.64114476828672162</v>
      </c>
      <c r="G429" s="7">
        <f>EXP(-'Yield curve'!G422*$G$9/100)</f>
        <v>0.58960644914316385</v>
      </c>
      <c r="H429" s="7">
        <f>EXP(-'Yield curve'!H422*$H$9/100)</f>
        <v>0.54313357218914438</v>
      </c>
      <c r="I429" s="7">
        <f>EXP(-'Yield curve'!I422*$I$9/100)</f>
        <v>0.5000402585673045</v>
      </c>
      <c r="J429" s="7">
        <f>EXP(-'Yield curve'!J422*$J$9/100)</f>
        <v>0.46088809937258252</v>
      </c>
      <c r="K429" s="7">
        <f>EXP(-'Yield curve'!K422*$K$9/100)</f>
        <v>0.42528319108227414</v>
      </c>
      <c r="L429" s="7">
        <f>EXP(-'Yield curve'!L422*$L$9/100)</f>
        <v>0.39163695638010454</v>
      </c>
      <c r="M429" s="7">
        <f>EXP(-'Yield curve'!M422*$M$9/100)</f>
        <v>0.36085466201864735</v>
      </c>
      <c r="N429" s="7">
        <f>EXP(-'Yield curve'!N422*$N$9/100)</f>
        <v>0.33267807444762798</v>
      </c>
      <c r="O429" s="7">
        <f>EXP(-'Yield curve'!O422*$O$9/100)</f>
        <v>0.30687339824966509</v>
      </c>
      <c r="P429" s="7">
        <f>EXP(-'Yield curve'!P422*$P$9/100)</f>
        <v>0.28322886441130496</v>
      </c>
      <c r="Q429" s="7">
        <f>EXP(-'Yield curve'!Q422*$Q$9/100)</f>
        <v>0.26088384735644937</v>
      </c>
      <c r="R429" s="7">
        <f>EXP(-'Yield curve'!R422*$R$9/100)</f>
        <v>0.2403593941773278</v>
      </c>
      <c r="S429" s="7">
        <f>EXP(-'Yield curve'!S422*$S$9/100)</f>
        <v>0.2215028107414071</v>
      </c>
      <c r="T429" s="7">
        <f>EXP(-'Yield curve'!T422*$T$9/100)</f>
        <v>0.20417455280370456</v>
      </c>
      <c r="U429" s="60">
        <f>EXP(-'Yield curve'!U422*$U$9/100)</f>
        <v>0.1882470656387468</v>
      </c>
      <c r="V429" s="60">
        <f t="shared" si="3"/>
        <v>55.403256578712941</v>
      </c>
      <c r="W429" s="60">
        <f t="shared" si="4"/>
        <v>11.992345427414618</v>
      </c>
      <c r="X429" s="60">
        <f>W429*(Bonds!AO419/100)*(1/(1+(Bonds!U419/100)))</f>
        <v>-1.217496997707081E-2</v>
      </c>
      <c r="Y429" s="60">
        <f>-W429*Bonds!$AS$8</f>
        <v>-1.8777321864954377</v>
      </c>
      <c r="Z429" s="60">
        <f t="shared" si="5"/>
        <v>-5.937910545133648</v>
      </c>
    </row>
    <row r="430" spans="1:26">
      <c r="A430" s="193">
        <v>42530</v>
      </c>
      <c r="B430" s="7">
        <f>EXP(-'Yield curve'!B423*$B$9/100)</f>
        <v>0.90701163585700673</v>
      </c>
      <c r="C430" s="7">
        <f>EXP(-'Yield curve'!C423*$C$9/100)</f>
        <v>0.8281176875291627</v>
      </c>
      <c r="D430" s="7">
        <f>EXP(-'Yield curve'!D423*$D$9/100)</f>
        <v>0.75835777956179906</v>
      </c>
      <c r="E430" s="7">
        <f>EXP(-'Yield curve'!E423*$E$9/100)</f>
        <v>0.69544733012319648</v>
      </c>
      <c r="F430" s="7">
        <f>EXP(-'Yield curve'!F423*$F$9/100)</f>
        <v>0.6395439082748009</v>
      </c>
      <c r="G430" s="7">
        <f>EXP(-'Yield curve'!G423*$G$9/100)</f>
        <v>0.58766395473957067</v>
      </c>
      <c r="H430" s="7">
        <f>EXP(-'Yield curve'!H423*$H$9/100)</f>
        <v>0.54085719492447937</v>
      </c>
      <c r="I430" s="7">
        <f>EXP(-'Yield curve'!I423*$I$9/100)</f>
        <v>0.49751312872567932</v>
      </c>
      <c r="J430" s="7">
        <f>EXP(-'Yield curve'!J423*$J$9/100)</f>
        <v>0.45813105019502237</v>
      </c>
      <c r="K430" s="7">
        <f>EXP(-'Yield curve'!K423*$K$9/100)</f>
        <v>0.42231660391334391</v>
      </c>
      <c r="L430" s="7">
        <f>EXP(-'Yield curve'!L423*$L$9/100)</f>
        <v>0.38837651904203974</v>
      </c>
      <c r="M430" s="7">
        <f>EXP(-'Yield curve'!M423*$M$9/100)</f>
        <v>0.35732126496810074</v>
      </c>
      <c r="N430" s="7">
        <f>EXP(-'Yield curve'!N423*$N$9/100)</f>
        <v>0.32889392388751154</v>
      </c>
      <c r="O430" s="7">
        <f>EXP(-'Yield curve'!O423*$O$9/100)</f>
        <v>0.30286140117098687</v>
      </c>
      <c r="P430" s="7">
        <f>EXP(-'Yield curve'!P423*$P$9/100)</f>
        <v>0.27901213597179347</v>
      </c>
      <c r="Q430" s="7">
        <f>EXP(-'Yield curve'!Q423*$Q$9/100)</f>
        <v>0.25666077695355588</v>
      </c>
      <c r="R430" s="7">
        <f>EXP(-'Yield curve'!R423*$R$9/100)</f>
        <v>0.23614718573220794</v>
      </c>
      <c r="S430" s="7">
        <f>EXP(-'Yield curve'!S423*$S$9/100)</f>
        <v>0.2173166005547667</v>
      </c>
      <c r="T430" s="7">
        <f>EXP(-'Yield curve'!T423*$T$9/100)</f>
        <v>0.20002758438889143</v>
      </c>
      <c r="U430" s="60">
        <f>EXP(-'Yield curve'!U423*$U$9/100)</f>
        <v>0.18415085373814818</v>
      </c>
      <c r="V430" s="60">
        <f t="shared" si="3"/>
        <v>54.757999454823079</v>
      </c>
      <c r="W430" s="60">
        <f t="shared" si="4"/>
        <v>11.92949826162361</v>
      </c>
      <c r="X430" s="60">
        <f>W430*(Bonds!AO420/100)*(1/(1+(Bonds!U420/100)))</f>
        <v>7.6992889389051831E-3</v>
      </c>
      <c r="Y430" s="60">
        <f>-W430*Bonds!$AS$8</f>
        <v>-1.867891730618807</v>
      </c>
      <c r="Z430" s="60">
        <f t="shared" si="5"/>
        <v>-5.906792291349106</v>
      </c>
    </row>
    <row r="431" spans="1:26">
      <c r="A431" s="193">
        <v>42529</v>
      </c>
      <c r="B431" s="7">
        <f>EXP(-'Yield curve'!B424*$B$9/100)</f>
        <v>0.90701163585700673</v>
      </c>
      <c r="C431" s="7">
        <f>EXP(-'Yield curve'!C424*$C$9/100)</f>
        <v>0.8281176875291627</v>
      </c>
      <c r="D431" s="7">
        <f>EXP(-'Yield curve'!D424*$D$9/100)</f>
        <v>0.75790290137116545</v>
      </c>
      <c r="E431" s="7">
        <f>EXP(-'Yield curve'!E424*$E$9/100)</f>
        <v>0.69516920681951633</v>
      </c>
      <c r="F431" s="7">
        <f>EXP(-'Yield curve'!F424*$F$9/100)</f>
        <v>0.6395439082748009</v>
      </c>
      <c r="G431" s="7">
        <f>EXP(-'Yield curve'!G424*$G$9/100)</f>
        <v>0.58836957477260365</v>
      </c>
      <c r="H431" s="7">
        <f>EXP(-'Yield curve'!H424*$H$9/100)</f>
        <v>0.54237371721067407</v>
      </c>
      <c r="I431" s="7">
        <f>EXP(-'Yield curve'!I424*$I$9/100)</f>
        <v>0.49924083386390355</v>
      </c>
      <c r="J431" s="7">
        <f>EXP(-'Yield curve'!J424*$J$9/100)</f>
        <v>0.46005924698465117</v>
      </c>
      <c r="K431" s="7">
        <f>EXP(-'Yield curve'!K424*$K$9/100)</f>
        <v>0.42443347469973092</v>
      </c>
      <c r="L431" s="7">
        <f>EXP(-'Yield curve'!L424*$L$9/100)</f>
        <v>0.39069034081248138</v>
      </c>
      <c r="M431" s="7">
        <f>EXP(-'Yield curve'!M424*$M$9/100)</f>
        <v>0.35981689569284669</v>
      </c>
      <c r="N431" s="7">
        <f>EXP(-'Yield curve'!N424*$N$9/100)</f>
        <v>0.33155552074046851</v>
      </c>
      <c r="O431" s="7">
        <f>EXP(-'Yield curve'!O424*$O$9/100)</f>
        <v>0.30567280922041767</v>
      </c>
      <c r="P431" s="7">
        <f>EXP(-'Yield curve'!P424*$P$9/100)</f>
        <v>0.28195719791700274</v>
      </c>
      <c r="Q431" s="7">
        <f>EXP(-'Yield curve'!Q424*$Q$9/100)</f>
        <v>0.25955153568633782</v>
      </c>
      <c r="R431" s="7">
        <f>EXP(-'Yield curve'!R424*$R$9/100)</f>
        <v>0.23897412416595148</v>
      </c>
      <c r="S431" s="7">
        <f>EXP(-'Yield curve'!S424*$S$9/100)</f>
        <v>0.22007211299479584</v>
      </c>
      <c r="T431" s="7">
        <f>EXP(-'Yield curve'!T424*$T$9/100)</f>
        <v>0.20270572139449616</v>
      </c>
      <c r="U431" s="60">
        <f>EXP(-'Yield curve'!U424*$U$9/100)</f>
        <v>0.18674709698806377</v>
      </c>
      <c r="V431" s="60">
        <f t="shared" si="3"/>
        <v>55.154571870790683</v>
      </c>
      <c r="W431" s="60">
        <f t="shared" si="4"/>
        <v>11.973038826303256</v>
      </c>
      <c r="X431" s="60">
        <f>W431*(Bonds!AO421/100)*(1/(1+(Bonds!U421/100)))</f>
        <v>2.2092515594250512E-3</v>
      </c>
      <c r="Y431" s="60">
        <f>-W431*Bonds!$AS$8</f>
        <v>-1.8747092060002497</v>
      </c>
      <c r="Z431" s="60">
        <f t="shared" si="5"/>
        <v>-5.9283510414465903</v>
      </c>
    </row>
    <row r="432" spans="1:26">
      <c r="A432" s="193">
        <v>42528</v>
      </c>
      <c r="B432" s="7">
        <f>EXP(-'Yield curve'!B425*$B$9/100)</f>
        <v>0.90692093922832795</v>
      </c>
      <c r="C432" s="7">
        <f>EXP(-'Yield curve'!C425*$C$9/100)</f>
        <v>0.82745545830614742</v>
      </c>
      <c r="D432" s="7">
        <f>EXP(-'Yield curve'!D425*$D$9/100)</f>
        <v>0.75699396336139857</v>
      </c>
      <c r="E432" s="7">
        <f>EXP(-'Yield curve'!E425*$E$9/100)</f>
        <v>0.6937802578178619</v>
      </c>
      <c r="F432" s="7">
        <f>EXP(-'Yield curve'!F425*$F$9/100)</f>
        <v>0.63762815162177333</v>
      </c>
      <c r="G432" s="7">
        <f>EXP(-'Yield curve'!G425*$G$9/100)</f>
        <v>0.58625525236721965</v>
      </c>
      <c r="H432" s="7">
        <f>EXP(-'Yield curve'!H425*$H$9/100)</f>
        <v>0.54010052464437053</v>
      </c>
      <c r="I432" s="7">
        <f>EXP(-'Yield curve'!I425*$I$9/100)</f>
        <v>0.4972478591352042</v>
      </c>
      <c r="J432" s="7">
        <f>EXP(-'Yield curve'!J425*$J$9/100)</f>
        <v>0.45840601130522352</v>
      </c>
      <c r="K432" s="7">
        <f>EXP(-'Yield curve'!K425*$K$9/100)</f>
        <v>0.42316208231774882</v>
      </c>
      <c r="L432" s="7">
        <f>EXP(-'Yield curve'!L425*$L$9/100)</f>
        <v>0.38957456276092284</v>
      </c>
      <c r="M432" s="7">
        <f>EXP(-'Yield curve'!M425*$M$9/100)</f>
        <v>0.35886823187544054</v>
      </c>
      <c r="N432" s="7">
        <f>EXP(-'Yield curve'!N425*$N$9/100)</f>
        <v>0.33078058784702291</v>
      </c>
      <c r="O432" s="7">
        <f>EXP(-'Yield curve'!O425*$O$9/100)</f>
        <v>0.30507427726726977</v>
      </c>
      <c r="P432" s="7">
        <f>EXP(-'Yield curve'!P425*$P$9/100)</f>
        <v>0.2815345791634335</v>
      </c>
      <c r="Q432" s="7">
        <f>EXP(-'Yield curve'!Q425*$Q$9/100)</f>
        <v>0.25938547584831495</v>
      </c>
      <c r="R432" s="7">
        <f>EXP(-'Yield curve'!R425*$R$9/100)</f>
        <v>0.23905538918243779</v>
      </c>
      <c r="S432" s="7">
        <f>EXP(-'Yield curve'!S425*$S$9/100)</f>
        <v>0.22038924511783656</v>
      </c>
      <c r="T432" s="7">
        <f>EXP(-'Yield curve'!T425*$T$9/100)</f>
        <v>0.20324563638198706</v>
      </c>
      <c r="U432" s="60">
        <f>EXP(-'Yield curve'!U425*$U$9/100)</f>
        <v>0.18749558134675462</v>
      </c>
      <c r="V432" s="60">
        <f t="shared" si="3"/>
        <v>55.16297440226225</v>
      </c>
      <c r="W432" s="60">
        <f t="shared" si="4"/>
        <v>11.990361326904054</v>
      </c>
      <c r="X432" s="60">
        <f>W432*(Bonds!AO422/100)*(1/(1+(Bonds!U422/100)))</f>
        <v>-1.548999340930677E-2</v>
      </c>
      <c r="Y432" s="60">
        <f>-W432*Bonds!$AS$8</f>
        <v>-1.8774215208785676</v>
      </c>
      <c r="Z432" s="60">
        <f t="shared" si="5"/>
        <v>-5.9369281341936375</v>
      </c>
    </row>
    <row r="433" spans="1:26">
      <c r="A433" s="193">
        <v>42527</v>
      </c>
      <c r="B433" s="7">
        <f>EXP(-'Yield curve'!B426*$B$9/100)</f>
        <v>0.90710234155580172</v>
      </c>
      <c r="C433" s="7">
        <f>EXP(-'Yield curve'!C426*$C$9/100)</f>
        <v>0.82712454231043631</v>
      </c>
      <c r="D433" s="7">
        <f>EXP(-'Yield curve'!D426*$D$9/100)</f>
        <v>0.75653990321504738</v>
      </c>
      <c r="E433" s="7">
        <f>EXP(-'Yield curve'!E426*$E$9/100)</f>
        <v>0.6930868243345718</v>
      </c>
      <c r="F433" s="7">
        <f>EXP(-'Yield curve'!F426*$F$9/100)</f>
        <v>0.63667242636747978</v>
      </c>
      <c r="G433" s="7">
        <f>EXP(-'Yield curve'!G426*$G$9/100)</f>
        <v>0.58520094207688378</v>
      </c>
      <c r="H433" s="7">
        <f>EXP(-'Yield curve'!H426*$H$9/100)</f>
        <v>0.5389675036310666</v>
      </c>
      <c r="I433" s="7">
        <f>EXP(-'Yield curve'!I426*$I$9/100)</f>
        <v>0.49565920918154521</v>
      </c>
      <c r="J433" s="7">
        <f>EXP(-'Yield curve'!J426*$J$9/100)</f>
        <v>0.45634781866099849</v>
      </c>
      <c r="K433" s="7">
        <f>EXP(-'Yield curve'!K426*$K$9/100)</f>
        <v>0.42063071153031245</v>
      </c>
      <c r="L433" s="7">
        <f>EXP(-'Yield curve'!L426*$L$9/100)</f>
        <v>0.3866714163351081</v>
      </c>
      <c r="M433" s="7">
        <f>EXP(-'Yield curve'!M426*$M$9/100)</f>
        <v>0.35561023265897646</v>
      </c>
      <c r="N433" s="7">
        <f>EXP(-'Yield curve'!N426*$N$9/100)</f>
        <v>0.32718811443163731</v>
      </c>
      <c r="O433" s="7">
        <f>EXP(-'Yield curve'!O426*$O$9/100)</f>
        <v>0.30117011733904486</v>
      </c>
      <c r="P433" s="7">
        <f>EXP(-'Yield curve'!P426*$P$9/100)</f>
        <v>0.27734307534502189</v>
      </c>
      <c r="Q433" s="7">
        <f>EXP(-'Yield curve'!Q426*$Q$9/100)</f>
        <v>0.25494179876798534</v>
      </c>
      <c r="R433" s="7">
        <f>EXP(-'Yield curve'!R426*$R$9/100)</f>
        <v>0.23438739460681712</v>
      </c>
      <c r="S433" s="7">
        <f>EXP(-'Yield curve'!S426*$S$9/100)</f>
        <v>0.21552464802342458</v>
      </c>
      <c r="T433" s="7">
        <f>EXP(-'Yield curve'!T426*$T$9/100)</f>
        <v>0.19821162617547006</v>
      </c>
      <c r="U433" s="60">
        <f>EXP(-'Yield curve'!U426*$U$9/100)</f>
        <v>0.182318522128221</v>
      </c>
      <c r="V433" s="60">
        <f t="shared" si="3"/>
        <v>54.434648887525498</v>
      </c>
      <c r="W433" s="60">
        <f t="shared" si="4"/>
        <v>11.905270293816123</v>
      </c>
      <c r="X433" s="60">
        <f>W433*(Bonds!AO423/100)*(1/(1+(Bonds!U423/100)))</f>
        <v>-2.1943176285717788E-2</v>
      </c>
      <c r="Y433" s="60">
        <f>-W433*Bonds!$AS$8</f>
        <v>-1.8640981745341485</v>
      </c>
      <c r="Z433" s="60">
        <f t="shared" si="5"/>
        <v>-5.8947960136899944</v>
      </c>
    </row>
    <row r="434" spans="1:26">
      <c r="A434" s="193">
        <v>42524</v>
      </c>
      <c r="B434" s="7">
        <f>EXP(-'Yield curve'!B427*$B$9/100)</f>
        <v>0.90673957317769194</v>
      </c>
      <c r="C434" s="7">
        <f>EXP(-'Yield curve'!C427*$C$9/100)</f>
        <v>0.82712454231043631</v>
      </c>
      <c r="D434" s="7">
        <f>EXP(-'Yield curve'!D427*$D$9/100)</f>
        <v>0.75517935624887755</v>
      </c>
      <c r="E434" s="7">
        <f>EXP(-'Yield curve'!E427*$E$9/100)</f>
        <v>0.69059619758499291</v>
      </c>
      <c r="F434" s="7">
        <f>EXP(-'Yield curve'!F427*$F$9/100)</f>
        <v>0.63286382902708127</v>
      </c>
      <c r="G434" s="7">
        <f>EXP(-'Yield curve'!G427*$G$9/100)</f>
        <v>0.58047996023446269</v>
      </c>
      <c r="H434" s="7">
        <f>EXP(-'Yield curve'!H427*$H$9/100)</f>
        <v>0.5333379517119291</v>
      </c>
      <c r="I434" s="7">
        <f>EXP(-'Yield curve'!I427*$I$9/100)</f>
        <v>0.48961626206512282</v>
      </c>
      <c r="J434" s="7">
        <f>EXP(-'Yield curve'!J427*$J$9/100)</f>
        <v>0.4499584652149356</v>
      </c>
      <c r="K434" s="7">
        <f>EXP(-'Yield curve'!K427*$K$9/100)</f>
        <v>0.41395417487127412</v>
      </c>
      <c r="L434" s="7">
        <f>EXP(-'Yield curve'!L427*$L$9/100)</f>
        <v>0.37975840681105283</v>
      </c>
      <c r="M434" s="7">
        <f>EXP(-'Yield curve'!M427*$M$9/100)</f>
        <v>0.34851291173955373</v>
      </c>
      <c r="N434" s="7">
        <f>EXP(-'Yield curve'!N427*$N$9/100)</f>
        <v>0.319953374017454</v>
      </c>
      <c r="O434" s="7">
        <f>EXP(-'Yield curve'!O427*$O$9/100)</f>
        <v>0.2938399639960001</v>
      </c>
      <c r="P434" s="7">
        <f>EXP(-'Yield curve'!P427*$P$9/100)</f>
        <v>0.26995500014600815</v>
      </c>
      <c r="Q434" s="7">
        <f>EXP(-'Yield curve'!Q427*$Q$9/100)</f>
        <v>0.24754571672265471</v>
      </c>
      <c r="R434" s="7">
        <f>EXP(-'Yield curve'!R427*$R$9/100)</f>
        <v>0.22701481484408084</v>
      </c>
      <c r="S434" s="7">
        <f>EXP(-'Yield curve'!S427*$S$9/100)</f>
        <v>0.20820335679428451</v>
      </c>
      <c r="T434" s="7">
        <f>EXP(-'Yield curve'!T427*$T$9/100)</f>
        <v>0.19096597655939387</v>
      </c>
      <c r="U434" s="60">
        <f>EXP(-'Yield curve'!U427*$U$9/100)</f>
        <v>0.17516971062265385</v>
      </c>
      <c r="V434" s="60">
        <f t="shared" si="3"/>
        <v>53.28004924106515</v>
      </c>
      <c r="W434" s="60">
        <f t="shared" si="4"/>
        <v>11.789913782085252</v>
      </c>
      <c r="X434" s="60">
        <f>W434*(Bonds!AO424/100)*(1/(1+(Bonds!U424/100)))</f>
        <v>-1.6267933652035424E-2</v>
      </c>
      <c r="Y434" s="60">
        <f>-W434*Bonds!$AS$8</f>
        <v>-1.8460359333895826</v>
      </c>
      <c r="Z434" s="60">
        <f t="shared" si="5"/>
        <v>-5.8376781920259599</v>
      </c>
    </row>
    <row r="435" spans="1:26">
      <c r="A435" s="193">
        <v>42523</v>
      </c>
      <c r="B435" s="7">
        <f>EXP(-'Yield curve'!B428*$B$9/100)</f>
        <v>0.90692093922832795</v>
      </c>
      <c r="C435" s="7">
        <f>EXP(-'Yield curve'!C428*$C$9/100)</f>
        <v>0.82613258815119384</v>
      </c>
      <c r="D435" s="7">
        <f>EXP(-'Yield curve'!D428*$D$9/100)</f>
        <v>0.75359514360622781</v>
      </c>
      <c r="E435" s="7">
        <f>EXP(-'Yield curve'!E428*$E$9/100)</f>
        <v>0.68880297966474746</v>
      </c>
      <c r="F435" s="7">
        <f>EXP(-'Yield curve'!F428*$F$9/100)</f>
        <v>0.63096808258147807</v>
      </c>
      <c r="G435" s="7">
        <f>EXP(-'Yield curve'!G428*$G$9/100)</f>
        <v>0.57822049720632185</v>
      </c>
      <c r="H435" s="7">
        <f>EXP(-'Yield curve'!H428*$H$9/100)</f>
        <v>0.53073098802566965</v>
      </c>
      <c r="I435" s="7">
        <f>EXP(-'Yield curve'!I428*$I$9/100)</f>
        <v>0.48636300987439768</v>
      </c>
      <c r="J435" s="7">
        <f>EXP(-'Yield curve'!J428*$J$9/100)</f>
        <v>0.44606080596973696</v>
      </c>
      <c r="K435" s="7">
        <f>EXP(-'Yield curve'!K428*$K$9/100)</f>
        <v>0.40942563159841006</v>
      </c>
      <c r="L435" s="7">
        <f>EXP(-'Yield curve'!L428*$L$9/100)</f>
        <v>0.37494347414005602</v>
      </c>
      <c r="M435" s="7">
        <f>EXP(-'Yield curve'!M428*$M$9/100)</f>
        <v>0.34344784943350865</v>
      </c>
      <c r="N435" s="7">
        <f>EXP(-'Yield curve'!N428*$N$9/100)</f>
        <v>0.31467340107888975</v>
      </c>
      <c r="O435" s="7">
        <f>EXP(-'Yield curve'!O428*$O$9/100)</f>
        <v>0.28837891110906239</v>
      </c>
      <c r="P435" s="7">
        <f>EXP(-'Yield curve'!P428*$P$9/100)</f>
        <v>0.26434505572332251</v>
      </c>
      <c r="Q435" s="7">
        <f>EXP(-'Yield curve'!Q428*$Q$9/100)</f>
        <v>0.24198488825560691</v>
      </c>
      <c r="R435" s="7">
        <f>EXP(-'Yield curve'!R428*$R$9/100)</f>
        <v>0.22152496213003228</v>
      </c>
      <c r="S435" s="7">
        <f>EXP(-'Yield curve'!S428*$S$9/100)</f>
        <v>0.20280304349620135</v>
      </c>
      <c r="T435" s="7">
        <f>EXP(-'Yield curve'!T428*$T$9/100)</f>
        <v>0.1856708122268437</v>
      </c>
      <c r="U435" s="60">
        <f>EXP(-'Yield curve'!U428*$U$9/100)</f>
        <v>0.16999266328673915</v>
      </c>
      <c r="V435" s="60">
        <f t="shared" si="3"/>
        <v>52.459209235821021</v>
      </c>
      <c r="W435" s="60">
        <f t="shared" si="4"/>
        <v>11.701680491824115</v>
      </c>
      <c r="X435" s="60">
        <f>W435*(Bonds!AO425/100)*(1/(1+(Bonds!U425/100)))</f>
        <v>5.3746465606392922E-3</v>
      </c>
      <c r="Y435" s="60">
        <f>-W435*Bonds!$AS$8</f>
        <v>-1.8322205800838824</v>
      </c>
      <c r="Z435" s="60">
        <f t="shared" si="5"/>
        <v>-5.793990208900011</v>
      </c>
    </row>
    <row r="436" spans="1:26">
      <c r="A436" s="193">
        <v>42522</v>
      </c>
      <c r="B436" s="7">
        <f>EXP(-'Yield curve'!B429*$B$9/100)</f>
        <v>0.90664890375392093</v>
      </c>
      <c r="C436" s="7">
        <f>EXP(-'Yield curve'!C429*$C$9/100)</f>
        <v>0.82613258815119384</v>
      </c>
      <c r="D436" s="7">
        <f>EXP(-'Yield curve'!D429*$D$9/100)</f>
        <v>0.75359514360622781</v>
      </c>
      <c r="E436" s="7">
        <f>EXP(-'Yield curve'!E429*$E$9/100)</f>
        <v>0.68852751356977349</v>
      </c>
      <c r="F436" s="7">
        <f>EXP(-'Yield curve'!F429*$F$9/100)</f>
        <v>0.63033742987780284</v>
      </c>
      <c r="G436" s="7">
        <f>EXP(-'Yield curve'!G429*$G$9/100)</f>
        <v>0.57752704876195471</v>
      </c>
      <c r="H436" s="7">
        <f>EXP(-'Yield curve'!H429*$H$9/100)</f>
        <v>0.52998848451616598</v>
      </c>
      <c r="I436" s="7">
        <f>EXP(-'Yield curve'!I429*$I$9/100)</f>
        <v>0.48597407506116663</v>
      </c>
      <c r="J436" s="7">
        <f>EXP(-'Yield curve'!J429*$J$9/100)</f>
        <v>0.44606080596973696</v>
      </c>
      <c r="K436" s="7">
        <f>EXP(-'Yield curve'!K429*$K$9/100)</f>
        <v>0.40983526201107895</v>
      </c>
      <c r="L436" s="7">
        <f>EXP(-'Yield curve'!L429*$L$9/100)</f>
        <v>0.37560395570782978</v>
      </c>
      <c r="M436" s="7">
        <f>EXP(-'Yield curve'!M429*$M$9/100)</f>
        <v>0.34435574965699967</v>
      </c>
      <c r="N436" s="7">
        <f>EXP(-'Yield curve'!N429*$N$9/100)</f>
        <v>0.31582089943884117</v>
      </c>
      <c r="O436" s="7">
        <f>EXP(-'Yield curve'!O429*$O$9/100)</f>
        <v>0.28975486690274344</v>
      </c>
      <c r="P436" s="7">
        <f>EXP(-'Yield curve'!P429*$P$9/100)</f>
        <v>0.26593589379937926</v>
      </c>
      <c r="Q436" s="7">
        <f>EXP(-'Yield curve'!Q429*$Q$9/100)</f>
        <v>0.24361650278943095</v>
      </c>
      <c r="R436" s="7">
        <f>EXP(-'Yield curve'!R429*$R$9/100)</f>
        <v>0.22318818153252148</v>
      </c>
      <c r="S436" s="7">
        <f>EXP(-'Yield curve'!S429*$S$9/100)</f>
        <v>0.2044892238495381</v>
      </c>
      <c r="T436" s="7">
        <f>EXP(-'Yield curve'!T429*$T$9/100)</f>
        <v>0.18737187509062075</v>
      </c>
      <c r="U436" s="60">
        <f>EXP(-'Yield curve'!U429*$U$9/100)</f>
        <v>0.17170111795585352</v>
      </c>
      <c r="V436" s="60">
        <f t="shared" si="3"/>
        <v>52.675973883596484</v>
      </c>
      <c r="W436" s="60">
        <f t="shared" si="4"/>
        <v>11.734684057919127</v>
      </c>
      <c r="X436" s="60">
        <f>W436*(Bonds!AO426/100)*(1/(1+(Bonds!U426/100)))</f>
        <v>1.725530235517932E-2</v>
      </c>
      <c r="Y436" s="60">
        <f>-W436*Bonds!$AS$8</f>
        <v>-1.8373881979365223</v>
      </c>
      <c r="Z436" s="60">
        <f t="shared" si="5"/>
        <v>-5.8103316513917012</v>
      </c>
    </row>
    <row r="437" spans="1:26">
      <c r="A437" s="193">
        <v>42521</v>
      </c>
      <c r="B437" s="7">
        <f>EXP(-'Yield curve'!B430*$B$9/100)</f>
        <v>0.90746525507028808</v>
      </c>
      <c r="C437" s="7">
        <f>EXP(-'Yield curve'!C430*$C$9/100)</f>
        <v>0.82745545830614742</v>
      </c>
      <c r="D437" s="7">
        <f>EXP(-'Yield curve'!D430*$D$9/100)</f>
        <v>0.75585932360891572</v>
      </c>
      <c r="E437" s="7">
        <f>EXP(-'Yield curve'!E430*$E$9/100)</f>
        <v>0.69128713919580476</v>
      </c>
      <c r="F437" s="7">
        <f>EXP(-'Yield curve'!F430*$F$9/100)</f>
        <v>0.63349700939352649</v>
      </c>
      <c r="G437" s="7">
        <f>EXP(-'Yield curve'!G430*$G$9/100)</f>
        <v>0.58082835271789668</v>
      </c>
      <c r="H437" s="7">
        <f>EXP(-'Yield curve'!H430*$H$9/100)</f>
        <v>0.5333379517119291</v>
      </c>
      <c r="I437" s="7">
        <f>EXP(-'Yield curve'!I430*$I$9/100)</f>
        <v>0.48974684381179928</v>
      </c>
      <c r="J437" s="7">
        <f>EXP(-'Yield curve'!J430*$J$9/100)</f>
        <v>0.45022852130278918</v>
      </c>
      <c r="K437" s="7">
        <f>EXP(-'Yield curve'!K430*$K$9/100)</f>
        <v>0.41436833609224238</v>
      </c>
      <c r="L437" s="7">
        <f>EXP(-'Yield curve'!L430*$L$9/100)</f>
        <v>0.38034368530631263</v>
      </c>
      <c r="M437" s="7">
        <f>EXP(-'Yield curve'!M430*$M$9/100)</f>
        <v>0.34926651322551583</v>
      </c>
      <c r="N437" s="7">
        <f>EXP(-'Yield curve'!N430*$N$9/100)</f>
        <v>0.32086975046082533</v>
      </c>
      <c r="O437" s="7">
        <f>EXP(-'Yield curve'!O430*$O$9/100)</f>
        <v>0.2949114904600022</v>
      </c>
      <c r="P437" s="7">
        <f>EXP(-'Yield curve'!P430*$P$9/100)</f>
        <v>0.27117253504559991</v>
      </c>
      <c r="Q437" s="7">
        <f>EXP(-'Yield curve'!Q430*$Q$9/100)</f>
        <v>0.24897569443318338</v>
      </c>
      <c r="R437" s="7">
        <f>EXP(-'Yield curve'!R430*$R$9/100)</f>
        <v>0.22864150098093136</v>
      </c>
      <c r="S437" s="7">
        <f>EXP(-'Yield curve'!S430*$S$9/100)</f>
        <v>0.21001002737497335</v>
      </c>
      <c r="T437" s="7">
        <f>EXP(-'Yield curve'!T430*$T$9/100)</f>
        <v>0.19293537320759063</v>
      </c>
      <c r="U437" s="60">
        <f>EXP(-'Yield curve'!U430*$U$9/100)</f>
        <v>0.17728440996987782</v>
      </c>
      <c r="V437" s="60">
        <f t="shared" si="3"/>
        <v>53.562381683692394</v>
      </c>
      <c r="W437" s="60">
        <f t="shared" si="4"/>
        <v>11.824839007614859</v>
      </c>
      <c r="X437" s="60">
        <f>W437*(Bonds!AO427/100)*(1/(1+(Bonds!U427/100)))</f>
        <v>-4.3533691698535134E-3</v>
      </c>
      <c r="Y437" s="60">
        <f>-W437*Bonds!$AS$8</f>
        <v>-1.8515044399877696</v>
      </c>
      <c r="Z437" s="60">
        <f t="shared" si="5"/>
        <v>-5.8549711282758903</v>
      </c>
    </row>
    <row r="438" spans="1:26">
      <c r="A438" s="193">
        <v>42520</v>
      </c>
      <c r="B438" s="7">
        <f>EXP(-'Yield curve'!B431*$B$9/100)</f>
        <v>0.90846401606870619</v>
      </c>
      <c r="C438" s="7">
        <f>EXP(-'Yield curve'!C431*$C$9/100)</f>
        <v>0.82728998376249219</v>
      </c>
      <c r="D438" s="7">
        <f>EXP(-'Yield curve'!D431*$D$9/100)</f>
        <v>0.75517935624887755</v>
      </c>
      <c r="E438" s="7">
        <f>EXP(-'Yield curve'!E431*$E$9/100)</f>
        <v>0.69087249131908979</v>
      </c>
      <c r="F438" s="7">
        <f>EXP(-'Yield curve'!F431*$F$9/100)</f>
        <v>0.63349700939352649</v>
      </c>
      <c r="G438" s="7">
        <f>EXP(-'Yield curve'!G431*$G$9/100)</f>
        <v>0.58100262736360186</v>
      </c>
      <c r="H438" s="7">
        <f>EXP(-'Yield curve'!H431*$H$9/100)</f>
        <v>0.53371141897642005</v>
      </c>
      <c r="I438" s="7">
        <f>EXP(-'Yield curve'!I431*$I$9/100)</f>
        <v>0.48974684381179928</v>
      </c>
      <c r="J438" s="7">
        <f>EXP(-'Yield curve'!J431*$J$9/100)</f>
        <v>0.44982349792147736</v>
      </c>
      <c r="K438" s="7">
        <f>EXP(-'Yield curve'!K431*$K$9/100)</f>
        <v>0.41354042760451515</v>
      </c>
      <c r="L438" s="7">
        <f>EXP(-'Yield curve'!L431*$L$9/100)</f>
        <v>0.37942436641239125</v>
      </c>
      <c r="M438" s="7">
        <f>EXP(-'Yield curve'!M431*$M$9/100)</f>
        <v>0.34826207275597154</v>
      </c>
      <c r="N438" s="7">
        <f>EXP(-'Yield curve'!N431*$N$9/100)</f>
        <v>0.31978704151316412</v>
      </c>
      <c r="O438" s="7">
        <f>EXP(-'Yield curve'!O431*$O$9/100)</f>
        <v>0.29375770032353277</v>
      </c>
      <c r="P438" s="7">
        <f>EXP(-'Yield curve'!P431*$P$9/100)</f>
        <v>0.26995500014600815</v>
      </c>
      <c r="Q438" s="7">
        <f>EXP(-'Yield curve'!Q431*$Q$9/100)</f>
        <v>0.24770419668953722</v>
      </c>
      <c r="R438" s="7">
        <f>EXP(-'Yield curve'!R431*$R$9/100)</f>
        <v>0.22732376503077628</v>
      </c>
      <c r="S438" s="7">
        <f>EXP(-'Yield curve'!S431*$S$9/100)</f>
        <v>0.20865356209164149</v>
      </c>
      <c r="T438" s="7">
        <f>EXP(-'Yield curve'!T431*$T$9/100)</f>
        <v>0.19154739643858007</v>
      </c>
      <c r="U438" s="60">
        <f>EXP(-'Yield curve'!U431*$U$9/100)</f>
        <v>0.1758717926931764</v>
      </c>
      <c r="V438" s="60">
        <f t="shared" si="3"/>
        <v>53.368837535578777</v>
      </c>
      <c r="W438" s="60">
        <f t="shared" si="4"/>
        <v>11.799514157861836</v>
      </c>
      <c r="X438" s="60">
        <f>W438*(Bonds!AO428/100)*(1/(1+(Bonds!U428/100)))</f>
        <v>6.5136705260069473E-3</v>
      </c>
      <c r="Y438" s="60">
        <f>-W438*Bonds!$AS$8</f>
        <v>-1.8475391368043985</v>
      </c>
      <c r="Z438" s="60">
        <f t="shared" si="5"/>
        <v>-5.8424317386033211</v>
      </c>
    </row>
    <row r="439" spans="1:26">
      <c r="A439" s="193">
        <v>42517</v>
      </c>
      <c r="B439" s="7">
        <f>EXP(-'Yield curve'!B432*$B$9/100)</f>
        <v>0.90846401606870619</v>
      </c>
      <c r="C439" s="7">
        <f>EXP(-'Yield curve'!C432*$C$9/100)</f>
        <v>0.82778650669473364</v>
      </c>
      <c r="D439" s="7">
        <f>EXP(-'Yield curve'!D432*$D$9/100)</f>
        <v>0.75608611542306958</v>
      </c>
      <c r="E439" s="7">
        <f>EXP(-'Yield curve'!E432*$E$9/100)</f>
        <v>0.69156370936182876</v>
      </c>
      <c r="F439" s="7">
        <f>EXP(-'Yield curve'!F432*$F$9/100)</f>
        <v>0.6338138370985491</v>
      </c>
      <c r="G439" s="7">
        <f>EXP(-'Yield curve'!G432*$G$9/100)</f>
        <v>0.58117695429954386</v>
      </c>
      <c r="H439" s="7">
        <f>EXP(-'Yield curve'!H432*$H$9/100)</f>
        <v>0.53371141897642005</v>
      </c>
      <c r="I439" s="7">
        <f>EXP(-'Yield curve'!I432*$I$9/100)</f>
        <v>0.48974684381179928</v>
      </c>
      <c r="J439" s="7">
        <f>EXP(-'Yield curve'!J432*$J$9/100)</f>
        <v>0.44982349792147736</v>
      </c>
      <c r="K439" s="7">
        <f>EXP(-'Yield curve'!K432*$K$9/100)</f>
        <v>0.41354042760451515</v>
      </c>
      <c r="L439" s="7">
        <f>EXP(-'Yield curve'!L432*$L$9/100)</f>
        <v>0.37967486915103393</v>
      </c>
      <c r="M439" s="7">
        <f>EXP(-'Yield curve'!M432*$M$9/100)</f>
        <v>0.34876393139223716</v>
      </c>
      <c r="N439" s="7">
        <f>EXP(-'Yield curve'!N432*$N$9/100)</f>
        <v>0.32053621938656696</v>
      </c>
      <c r="O439" s="7">
        <f>EXP(-'Yield curve'!O432*$O$9/100)</f>
        <v>0.2947463862588357</v>
      </c>
      <c r="P439" s="7">
        <f>EXP(-'Yield curve'!P432*$P$9/100)</f>
        <v>0.27117253504559991</v>
      </c>
      <c r="Q439" s="7">
        <f>EXP(-'Yield curve'!Q432*$Q$9/100)</f>
        <v>0.24913508987872249</v>
      </c>
      <c r="R439" s="7">
        <f>EXP(-'Yield curve'!R432*$R$9/100)</f>
        <v>0.22895266496581443</v>
      </c>
      <c r="S439" s="7">
        <f>EXP(-'Yield curve'!S432*$S$9/100)</f>
        <v>0.21046413929842189</v>
      </c>
      <c r="T439" s="7">
        <f>EXP(-'Yield curve'!T432*$T$9/100)</f>
        <v>0.19352278916200391</v>
      </c>
      <c r="U439" s="60">
        <f>EXP(-'Yield curve'!U432*$U$9/100)</f>
        <v>0.17799496777796328</v>
      </c>
      <c r="V439" s="60">
        <f t="shared" si="3"/>
        <v>53.642204456107692</v>
      </c>
      <c r="W439" s="60">
        <f t="shared" si="4"/>
        <v>11.835164470630282</v>
      </c>
      <c r="X439" s="60">
        <f>W439*(Bonds!AO429/100)*(1/(1+(Bonds!U429/100)))</f>
        <v>4.3579727407274437E-3</v>
      </c>
      <c r="Y439" s="60">
        <f>-W439*Bonds!$AS$8</f>
        <v>-1.8531211757932782</v>
      </c>
      <c r="Z439" s="60">
        <f t="shared" si="5"/>
        <v>-5.8600836957960443</v>
      </c>
    </row>
    <row r="440" spans="1:26">
      <c r="A440" s="193">
        <v>42516</v>
      </c>
      <c r="B440" s="7">
        <f>EXP(-'Yield curve'!B433*$B$9/100)</f>
        <v>0.90910016350558109</v>
      </c>
      <c r="C440" s="7">
        <f>EXP(-'Yield curve'!C433*$C$9/100)</f>
        <v>0.82795208055290648</v>
      </c>
      <c r="D440" s="7">
        <f>EXP(-'Yield curve'!D433*$D$9/100)</f>
        <v>0.75608611542306958</v>
      </c>
      <c r="E440" s="7">
        <f>EXP(-'Yield curve'!E433*$E$9/100)</f>
        <v>0.69170203593589741</v>
      </c>
      <c r="F440" s="7">
        <f>EXP(-'Yield curve'!F433*$F$9/100)</f>
        <v>0.63413082325703407</v>
      </c>
      <c r="G440" s="7">
        <f>EXP(-'Yield curve'!G433*$G$9/100)</f>
        <v>0.58170024900570882</v>
      </c>
      <c r="H440" s="7">
        <f>EXP(-'Yield curve'!H433*$H$9/100)</f>
        <v>0.53445913824434721</v>
      </c>
      <c r="I440" s="7">
        <f>EXP(-'Yield curve'!I433*$I$9/100)</f>
        <v>0.49066189169924007</v>
      </c>
      <c r="J440" s="7">
        <f>EXP(-'Yield curve'!J433*$J$9/100)</f>
        <v>0.45090437084517848</v>
      </c>
      <c r="K440" s="7">
        <f>EXP(-'Yield curve'!K433*$K$9/100)</f>
        <v>0.41478291168158138</v>
      </c>
      <c r="L440" s="7">
        <f>EXP(-'Yield curve'!L433*$L$9/100)</f>
        <v>0.38101367961449512</v>
      </c>
      <c r="M440" s="7">
        <f>EXP(-'Yield curve'!M433*$M$9/100)</f>
        <v>0.35018979501615283</v>
      </c>
      <c r="N440" s="7">
        <f>EXP(-'Yield curve'!N433*$N$9/100)</f>
        <v>0.32203984463195434</v>
      </c>
      <c r="O440" s="7">
        <f>EXP(-'Yield curve'!O433*$O$9/100)</f>
        <v>0.29631861545524185</v>
      </c>
      <c r="P440" s="7">
        <f>EXP(-'Yield curve'!P433*$P$9/100)</f>
        <v>0.27280446113837642</v>
      </c>
      <c r="Q440" s="7">
        <f>EXP(-'Yield curve'!Q433*$Q$9/100)</f>
        <v>0.25073466764290325</v>
      </c>
      <c r="R440" s="7">
        <f>EXP(-'Yield curve'!R433*$R$9/100)</f>
        <v>0.23051484849196163</v>
      </c>
      <c r="S440" s="7">
        <f>EXP(-'Yield curve'!S433*$S$9/100)</f>
        <v>0.21198494944801491</v>
      </c>
      <c r="T440" s="7">
        <f>EXP(-'Yield curve'!T433*$T$9/100)</f>
        <v>0.19499916548337179</v>
      </c>
      <c r="U440" s="60">
        <f>EXP(-'Yield curve'!U433*$U$9/100)</f>
        <v>0.17942463857848628</v>
      </c>
      <c r="V440" s="60">
        <f t="shared" si="3"/>
        <v>53.868481640454647</v>
      </c>
      <c r="W440" s="60">
        <f t="shared" si="4"/>
        <v>11.858950172604214</v>
      </c>
      <c r="X440" s="60">
        <f>W440*(Bonds!AO430/100)*(1/(1+(Bonds!U430/100)))</f>
        <v>1.0920849224241604E-3</v>
      </c>
      <c r="Y440" s="60">
        <f>-W440*Bonds!$AS$8</f>
        <v>-1.8568454829728178</v>
      </c>
      <c r="Z440" s="60">
        <f t="shared" si="5"/>
        <v>-5.8718609891895071</v>
      </c>
    </row>
    <row r="441" spans="1:26">
      <c r="A441" s="193">
        <v>42515</v>
      </c>
      <c r="B441" s="7">
        <f>EXP(-'Yield curve'!B434*$B$9/100)</f>
        <v>0.90900925803457988</v>
      </c>
      <c r="C441" s="7">
        <f>EXP(-'Yield curve'!C434*$C$9/100)</f>
        <v>0.82778650669473364</v>
      </c>
      <c r="D441" s="7">
        <f>EXP(-'Yield curve'!D434*$D$9/100)</f>
        <v>0.75585932360891572</v>
      </c>
      <c r="E441" s="7">
        <f>EXP(-'Yield curve'!E434*$E$9/100)</f>
        <v>0.69197877209381353</v>
      </c>
      <c r="F441" s="7">
        <f>EXP(-'Yield curve'!F434*$F$9/100)</f>
        <v>0.63508273324592823</v>
      </c>
      <c r="G441" s="7">
        <f>EXP(-'Yield curve'!G434*$G$9/100)</f>
        <v>0.58292310307599571</v>
      </c>
      <c r="H441" s="7">
        <f>EXP(-'Yield curve'!H434*$H$9/100)</f>
        <v>0.53595772086803062</v>
      </c>
      <c r="I441" s="7">
        <f>EXP(-'Yield curve'!I434*$I$9/100)</f>
        <v>0.49210327958359329</v>
      </c>
      <c r="J441" s="7">
        <f>EXP(-'Yield curve'!J434*$J$9/100)</f>
        <v>0.45225911505797517</v>
      </c>
      <c r="K441" s="7">
        <f>EXP(-'Yield curve'!K434*$K$9/100)</f>
        <v>0.41602912880765258</v>
      </c>
      <c r="L441" s="7">
        <f>EXP(-'Yield curve'!L434*$L$9/100)</f>
        <v>0.38210493849455274</v>
      </c>
      <c r="M441" s="7">
        <f>EXP(-'Yield curve'!M434*$M$9/100)</f>
        <v>0.35111551749100278</v>
      </c>
      <c r="N441" s="7">
        <f>EXP(-'Yield curve'!N434*$N$9/100)</f>
        <v>0.3227943002371933</v>
      </c>
      <c r="O441" s="7">
        <f>EXP(-'Yield curve'!O434*$O$9/100)</f>
        <v>0.29689996948236996</v>
      </c>
      <c r="P441" s="7">
        <f>EXP(-'Yield curve'!P434*$P$9/100)</f>
        <v>0.27321397488861282</v>
      </c>
      <c r="Q441" s="7">
        <f>EXP(-'Yield curve'!Q434*$Q$9/100)</f>
        <v>0.25113616422274321</v>
      </c>
      <c r="R441" s="7">
        <f>EXP(-'Yield curve'!R434*$R$9/100)</f>
        <v>0.23090705701718753</v>
      </c>
      <c r="S441" s="7">
        <f>EXP(-'Yield curve'!S434*$S$9/100)</f>
        <v>0.21236686597878152</v>
      </c>
      <c r="T441" s="7">
        <f>EXP(-'Yield curve'!T434*$T$9/100)</f>
        <v>0.19537001609430638</v>
      </c>
      <c r="U441" s="60">
        <f>EXP(-'Yield curve'!U434*$U$9/100)</f>
        <v>0.17978384694427296</v>
      </c>
      <c r="V441" s="60">
        <f t="shared" si="3"/>
        <v>53.957111062116255</v>
      </c>
      <c r="W441" s="60">
        <f t="shared" si="4"/>
        <v>11.863177001542342</v>
      </c>
      <c r="X441" s="60">
        <f>W441*(Bonds!AO431/100)*(1/(1+(Bonds!U431/100)))</f>
        <v>-8.7405982696941251E-3</v>
      </c>
      <c r="Y441" s="60">
        <f>-W441*Bonds!$AS$8</f>
        <v>-1.8575073095347669</v>
      </c>
      <c r="Z441" s="60">
        <f t="shared" si="5"/>
        <v>-5.8739538685412649</v>
      </c>
    </row>
    <row r="442" spans="1:26">
      <c r="A442" s="193">
        <v>42514</v>
      </c>
      <c r="B442" s="7">
        <f>EXP(-'Yield curve'!B435*$B$9/100)</f>
        <v>0.90937293446823142</v>
      </c>
      <c r="C442" s="7">
        <f>EXP(-'Yield curve'!C435*$C$9/100)</f>
        <v>0.82844900086242346</v>
      </c>
      <c r="D442" s="7">
        <f>EXP(-'Yield curve'!D435*$D$9/100)</f>
        <v>0.75631297528497432</v>
      </c>
      <c r="E442" s="7">
        <f>EXP(-'Yield curve'!E435*$E$9/100)</f>
        <v>0.69184039017804755</v>
      </c>
      <c r="F442" s="7">
        <f>EXP(-'Yield curve'!F435*$F$9/100)</f>
        <v>0.63413082325703407</v>
      </c>
      <c r="G442" s="7">
        <f>EXP(-'Yield curve'!G435*$G$9/100)</f>
        <v>0.58135133354141211</v>
      </c>
      <c r="H442" s="7">
        <f>EXP(-'Yield curve'!H435*$H$9/100)</f>
        <v>0.53371141897642005</v>
      </c>
      <c r="I442" s="7">
        <f>EXP(-'Yield curve'!I435*$I$9/100)</f>
        <v>0.48974684381179928</v>
      </c>
      <c r="J442" s="7">
        <f>EXP(-'Yield curve'!J435*$J$9/100)</f>
        <v>0.44982349792147736</v>
      </c>
      <c r="K442" s="7">
        <f>EXP(-'Yield curve'!K435*$K$9/100)</f>
        <v>0.41354042760451515</v>
      </c>
      <c r="L442" s="7">
        <f>EXP(-'Yield curve'!L435*$L$9/100)</f>
        <v>0.37959134986727872</v>
      </c>
      <c r="M442" s="7">
        <f>EXP(-'Yield curve'!M435*$M$9/100)</f>
        <v>0.3485965648763461</v>
      </c>
      <c r="N442" s="7">
        <f>EXP(-'Yield curve'!N435*$N$9/100)</f>
        <v>0.32028629861721641</v>
      </c>
      <c r="O442" s="7">
        <f>EXP(-'Yield curve'!O435*$O$9/100)</f>
        <v>0.29441645510216224</v>
      </c>
      <c r="P442" s="7">
        <f>EXP(-'Yield curve'!P435*$P$9/100)</f>
        <v>0.270766081159656</v>
      </c>
      <c r="Q442" s="7">
        <f>EXP(-'Yield curve'!Q435*$Q$9/100)</f>
        <v>0.24857765184107966</v>
      </c>
      <c r="R442" s="7">
        <f>EXP(-'Yield curve'!R435*$R$9/100)</f>
        <v>0.22825314062909291</v>
      </c>
      <c r="S442" s="7">
        <f>EXP(-'Yield curve'!S435*$S$9/100)</f>
        <v>0.20963234933790481</v>
      </c>
      <c r="T442" s="7">
        <f>EXP(-'Yield curve'!T435*$T$9/100)</f>
        <v>0.1925691440263923</v>
      </c>
      <c r="U442" s="60">
        <f>EXP(-'Yield curve'!U435*$U$9/100)</f>
        <v>0.17693019548249692</v>
      </c>
      <c r="V442" s="60">
        <f t="shared" si="3"/>
        <v>53.524615055633539</v>
      </c>
      <c r="W442" s="60">
        <f t="shared" si="4"/>
        <v>11.814994234721595</v>
      </c>
      <c r="X442" s="60">
        <f>W442*(Bonds!AO432/100)*(1/(1+(Bonds!U432/100)))</f>
        <v>-1.087336115840359E-3</v>
      </c>
      <c r="Y442" s="60">
        <f>-W442*Bonds!$AS$8</f>
        <v>-1.8499629694687367</v>
      </c>
      <c r="Z442" s="60">
        <f t="shared" si="5"/>
        <v>-5.8500965704897441</v>
      </c>
    </row>
    <row r="443" spans="1:26">
      <c r="A443" s="193">
        <v>42513</v>
      </c>
      <c r="B443" s="7">
        <f>EXP(-'Yield curve'!B436*$B$9/100)</f>
        <v>0.90937293446823142</v>
      </c>
      <c r="C443" s="7">
        <f>EXP(-'Yield curve'!C436*$C$9/100)</f>
        <v>0.82795208055290648</v>
      </c>
      <c r="D443" s="7">
        <f>EXP(-'Yield curve'!D436*$D$9/100)</f>
        <v>0.75563259982210151</v>
      </c>
      <c r="E443" s="7">
        <f>EXP(-'Yield curve'!E436*$E$9/100)</f>
        <v>0.6911488955927868</v>
      </c>
      <c r="F443" s="7">
        <f>EXP(-'Yield curve'!F436*$F$9/100)</f>
        <v>0.63349700939352649</v>
      </c>
      <c r="G443" s="7">
        <f>EXP(-'Yield curve'!G436*$G$9/100)</f>
        <v>0.58082835271789668</v>
      </c>
      <c r="H443" s="7">
        <f>EXP(-'Yield curve'!H436*$H$9/100)</f>
        <v>0.5333379517119291</v>
      </c>
      <c r="I443" s="7">
        <f>EXP(-'Yield curve'!I436*$I$9/100)</f>
        <v>0.48922472569090231</v>
      </c>
      <c r="J443" s="7">
        <f>EXP(-'Yield curve'!J436*$J$9/100)</f>
        <v>0.44914926847309949</v>
      </c>
      <c r="K443" s="7">
        <f>EXP(-'Yield curve'!K436*$K$9/100)</f>
        <v>0.41271417327904963</v>
      </c>
      <c r="L443" s="7">
        <f>EXP(-'Yield curve'!L436*$L$9/100)</f>
        <v>0.37875716683535965</v>
      </c>
      <c r="M443" s="7">
        <f>EXP(-'Yield curve'!M436*$M$9/100)</f>
        <v>0.34776093627606497</v>
      </c>
      <c r="N443" s="7">
        <f>EXP(-'Yield curve'!N436*$N$9/100)</f>
        <v>0.31945463587088518</v>
      </c>
      <c r="O443" s="7">
        <f>EXP(-'Yield curve'!O436*$O$9/100)</f>
        <v>0.29359324206396215</v>
      </c>
      <c r="P443" s="7">
        <f>EXP(-'Yield curve'!P436*$P$9/100)</f>
        <v>0.26995500014600815</v>
      </c>
      <c r="Q443" s="7">
        <f>EXP(-'Yield curve'!Q436*$Q$9/100)</f>
        <v>0.24786277811606208</v>
      </c>
      <c r="R443" s="7">
        <f>EXP(-'Yield curve'!R436*$R$9/100)</f>
        <v>0.22763313567557233</v>
      </c>
      <c r="S443" s="7">
        <f>EXP(-'Yield curve'!S436*$S$9/100)</f>
        <v>0.20910474088343625</v>
      </c>
      <c r="T443" s="7">
        <f>EXP(-'Yield curve'!T436*$T$9/100)</f>
        <v>0.19213058652354845</v>
      </c>
      <c r="U443" s="60">
        <f>EXP(-'Yield curve'!U436*$U$9/100)</f>
        <v>0.17657668871613388</v>
      </c>
      <c r="V443" s="60">
        <f t="shared" si="3"/>
        <v>53.440416482851248</v>
      </c>
      <c r="W443" s="60">
        <f t="shared" si="4"/>
        <v>11.810363596576259</v>
      </c>
      <c r="X443" s="60">
        <f>W443*(Bonds!AO433/100)*(1/(1+(Bonds!U433/100)))</f>
        <v>2.1736198760607356E-3</v>
      </c>
      <c r="Y443" s="60">
        <f>-W443*Bonds!$AS$8</f>
        <v>-1.8492379154463905</v>
      </c>
      <c r="Z443" s="60">
        <f t="shared" si="5"/>
        <v>-5.8478037483524634</v>
      </c>
    </row>
    <row r="444" spans="1:26">
      <c r="A444" s="193">
        <v>42510</v>
      </c>
      <c r="B444" s="7">
        <f>EXP(-'Yield curve'!B437*$B$9/100)</f>
        <v>0.90919107806758404</v>
      </c>
      <c r="C444" s="7">
        <f>EXP(-'Yield curve'!C437*$C$9/100)</f>
        <v>0.82828332763012646</v>
      </c>
      <c r="D444" s="7">
        <f>EXP(-'Yield curve'!D437*$D$9/100)</f>
        <v>0.75653990321504738</v>
      </c>
      <c r="E444" s="7">
        <f>EXP(-'Yield curve'!E437*$E$9/100)</f>
        <v>0.69225561896833465</v>
      </c>
      <c r="F444" s="7">
        <f>EXP(-'Yield curve'!F437*$F$9/100)</f>
        <v>0.63476527125141757</v>
      </c>
      <c r="G444" s="7">
        <f>EXP(-'Yield curve'!G437*$G$9/100)</f>
        <v>0.58204937388210143</v>
      </c>
      <c r="H444" s="7">
        <f>EXP(-'Yield curve'!H437*$H$9/100)</f>
        <v>0.53445913824434721</v>
      </c>
      <c r="I444" s="7">
        <f>EXP(-'Yield curve'!I437*$I$9/100)</f>
        <v>0.49040027512762091</v>
      </c>
      <c r="J444" s="7">
        <f>EXP(-'Yield curve'!J437*$J$9/100)</f>
        <v>0.45036361012148973</v>
      </c>
      <c r="K444" s="7">
        <f>EXP(-'Yield curve'!K437*$K$9/100)</f>
        <v>0.41395417487127412</v>
      </c>
      <c r="L444" s="7">
        <f>EXP(-'Yield curve'!L437*$L$9/100)</f>
        <v>0.3799255372760556</v>
      </c>
      <c r="M444" s="7">
        <f>EXP(-'Yield curve'!M437*$M$9/100)</f>
        <v>0.34884764478097607</v>
      </c>
      <c r="N444" s="7">
        <f>EXP(-'Yield curve'!N437*$N$9/100)</f>
        <v>0.32045289080271167</v>
      </c>
      <c r="O444" s="7">
        <f>EXP(-'Yield curve'!O437*$O$9/100)</f>
        <v>0.29449890325179312</v>
      </c>
      <c r="P444" s="7">
        <f>EXP(-'Yield curve'!P437*$P$9/100)</f>
        <v>0.270766081159656</v>
      </c>
      <c r="Q444" s="7">
        <f>EXP(-'Yield curve'!Q437*$Q$9/100)</f>
        <v>0.24865720941820227</v>
      </c>
      <c r="R444" s="7">
        <f>EXP(-'Yield curve'!R437*$R$9/100)</f>
        <v>0.22840840554881056</v>
      </c>
      <c r="S444" s="7">
        <f>EXP(-'Yield curve'!S437*$S$9/100)</f>
        <v>0.20985887457680044</v>
      </c>
      <c r="T444" s="7">
        <f>EXP(-'Yield curve'!T437*$T$9/100)</f>
        <v>0.1928620716939414</v>
      </c>
      <c r="U444" s="60">
        <f>EXP(-'Yield curve'!U437*$U$9/100)</f>
        <v>0.17728440996987782</v>
      </c>
      <c r="V444" s="60">
        <f t="shared" si="3"/>
        <v>53.58373619642046</v>
      </c>
      <c r="W444" s="60">
        <f t="shared" si="4"/>
        <v>11.819605782711291</v>
      </c>
      <c r="X444" s="60">
        <f>W444*(Bonds!AO434/100)*(1/(1+(Bonds!U434/100)))</f>
        <v>-7.6150244343285199E-3</v>
      </c>
      <c r="Y444" s="60">
        <f>-W444*Bonds!$AS$8</f>
        <v>-1.8506850344010912</v>
      </c>
      <c r="Z444" s="60">
        <f t="shared" si="5"/>
        <v>-5.8523799402945196</v>
      </c>
    </row>
    <row r="445" spans="1:26">
      <c r="A445" s="193">
        <v>42509</v>
      </c>
      <c r="B445" s="7">
        <f>EXP(-'Yield curve'!B438*$B$9/100)</f>
        <v>0.90919107806758404</v>
      </c>
      <c r="C445" s="7">
        <f>EXP(-'Yield curve'!C438*$C$9/100)</f>
        <v>0.82828332763012646</v>
      </c>
      <c r="D445" s="7">
        <f>EXP(-'Yield curve'!D438*$D$9/100)</f>
        <v>0.75631297528497432</v>
      </c>
      <c r="E445" s="7">
        <f>EXP(-'Yield curve'!E438*$E$9/100)</f>
        <v>0.69156370936182876</v>
      </c>
      <c r="F445" s="7">
        <f>EXP(-'Yield curve'!F438*$F$9/100)</f>
        <v>0.63349700939352649</v>
      </c>
      <c r="G445" s="7">
        <f>EXP(-'Yield curve'!G438*$G$9/100)</f>
        <v>0.58047996023446269</v>
      </c>
      <c r="H445" s="7">
        <f>EXP(-'Yield curve'!H438*$H$9/100)</f>
        <v>0.53259180100689718</v>
      </c>
      <c r="I445" s="7">
        <f>EXP(-'Yield curve'!I438*$I$9/100)</f>
        <v>0.48818215874290943</v>
      </c>
      <c r="J445" s="7">
        <f>EXP(-'Yield curve'!J438*$J$9/100)</f>
        <v>0.44780383981973154</v>
      </c>
      <c r="K445" s="7">
        <f>EXP(-'Yield curve'!K438*$K$9/100)</f>
        <v>0.41106661390143395</v>
      </c>
      <c r="L445" s="7">
        <f>EXP(-'Yield curve'!L438*$L$9/100)</f>
        <v>0.37701134467905417</v>
      </c>
      <c r="M445" s="7">
        <f>EXP(-'Yield curve'!M438*$M$9/100)</f>
        <v>0.34592959752140384</v>
      </c>
      <c r="N445" s="7">
        <f>EXP(-'Yield curve'!N438*$N$9/100)</f>
        <v>0.31754999769241277</v>
      </c>
      <c r="O445" s="7">
        <f>EXP(-'Yield curve'!O438*$O$9/100)</f>
        <v>0.29162690975355149</v>
      </c>
      <c r="P445" s="7">
        <f>EXP(-'Yield curve'!P438*$P$9/100)</f>
        <v>0.26793791118361776</v>
      </c>
      <c r="Q445" s="7">
        <f>EXP(-'Yield curve'!Q438*$Q$9/100)</f>
        <v>0.24588778639131056</v>
      </c>
      <c r="R445" s="7">
        <f>EXP(-'Yield curve'!R438*$R$9/100)</f>
        <v>0.22570645401958303</v>
      </c>
      <c r="S445" s="7">
        <f>EXP(-'Yield curve'!S438*$S$9/100)</f>
        <v>0.20723124160832637</v>
      </c>
      <c r="T445" s="7">
        <f>EXP(-'Yield curve'!T438*$T$9/100)</f>
        <v>0.19031398845471245</v>
      </c>
      <c r="U445" s="60">
        <f>EXP(-'Yield curve'!U438*$U$9/100)</f>
        <v>0.17481972130738693</v>
      </c>
      <c r="V445" s="60">
        <f t="shared" si="3"/>
        <v>53.173921834958023</v>
      </c>
      <c r="W445" s="60">
        <f t="shared" si="4"/>
        <v>11.778532357378666</v>
      </c>
      <c r="X445" s="60">
        <f>W445*(Bonds!AO435/100)*(1/(1+(Bonds!U435/100)))</f>
        <v>7.5836760947066767E-3</v>
      </c>
      <c r="Y445" s="60">
        <f>-W445*Bonds!$AS$8</f>
        <v>-1.8442538576789482</v>
      </c>
      <c r="Z445" s="60">
        <f t="shared" si="5"/>
        <v>-5.8320427738174923</v>
      </c>
    </row>
    <row r="446" spans="1:26">
      <c r="A446" s="193">
        <v>42508</v>
      </c>
      <c r="B446" s="7">
        <f>EXP(-'Yield curve'!B439*$B$9/100)</f>
        <v>0.90937293446823142</v>
      </c>
      <c r="C446" s="7">
        <f>EXP(-'Yield curve'!C439*$C$9/100)</f>
        <v>0.82878044674752616</v>
      </c>
      <c r="D446" s="7">
        <f>EXP(-'Yield curve'!D439*$D$9/100)</f>
        <v>0.75767556460297436</v>
      </c>
      <c r="E446" s="7">
        <f>EXP(-'Yield curve'!E439*$E$9/100)</f>
        <v>0.69364151564097853</v>
      </c>
      <c r="F446" s="7">
        <f>EXP(-'Yield curve'!F439*$F$9/100)</f>
        <v>0.63635416972508707</v>
      </c>
      <c r="G446" s="7">
        <f>EXP(-'Yield curve'!G439*$G$9/100)</f>
        <v>0.58362303067225341</v>
      </c>
      <c r="H446" s="7">
        <f>EXP(-'Yield curve'!H439*$H$9/100)</f>
        <v>0.53595772086803062</v>
      </c>
      <c r="I446" s="7">
        <f>EXP(-'Yield curve'!I439*$I$9/100)</f>
        <v>0.49184089447673007</v>
      </c>
      <c r="J446" s="7">
        <f>EXP(-'Yield curve'!J439*$J$9/100)</f>
        <v>0.45171672961625686</v>
      </c>
      <c r="K446" s="7">
        <f>EXP(-'Yield curve'!K439*$K$9/100)</f>
        <v>0.41519790205386659</v>
      </c>
      <c r="L446" s="7">
        <f>EXP(-'Yield curve'!L439*$L$9/100)</f>
        <v>0.38101367961449517</v>
      </c>
      <c r="M446" s="7">
        <f>EXP(-'Yield curve'!M439*$M$9/100)</f>
        <v>0.34976981929796142</v>
      </c>
      <c r="N446" s="7">
        <f>EXP(-'Yield curve'!N439*$N$9/100)</f>
        <v>0.32120362858783713</v>
      </c>
      <c r="O446" s="7">
        <f>EXP(-'Yield curve'!O439*$O$9/100)</f>
        <v>0.29507668714541463</v>
      </c>
      <c r="P446" s="7">
        <f>EXP(-'Yield curve'!P439*$P$9/100)</f>
        <v>0.27117253504559991</v>
      </c>
      <c r="Q446" s="7">
        <f>EXP(-'Yield curve'!Q439*$Q$9/100)</f>
        <v>0.24897569443318338</v>
      </c>
      <c r="R446" s="7">
        <f>EXP(-'Yield curve'!R439*$R$9/100)</f>
        <v>0.22864150098093136</v>
      </c>
      <c r="S446" s="7">
        <f>EXP(-'Yield curve'!S439*$S$9/100)</f>
        <v>0.21001002737497335</v>
      </c>
      <c r="T446" s="7">
        <f>EXP(-'Yield curve'!T439*$T$9/100)</f>
        <v>0.19293537320759063</v>
      </c>
      <c r="U446" s="60">
        <f>EXP(-'Yield curve'!U439*$U$9/100)</f>
        <v>0.17728440996987782</v>
      </c>
      <c r="V446" s="60">
        <f t="shared" si="3"/>
        <v>53.649418055106977</v>
      </c>
      <c r="W446" s="60">
        <f t="shared" si="4"/>
        <v>11.815148172793187</v>
      </c>
      <c r="X446" s="60">
        <f>W446*(Bonds!AO436/100)*(1/(1+(Bonds!U436/100)))</f>
        <v>2.1749007220971802E-3</v>
      </c>
      <c r="Y446" s="60">
        <f>-W446*Bonds!$AS$8</f>
        <v>-1.8499870727163878</v>
      </c>
      <c r="Z446" s="60">
        <f t="shared" si="5"/>
        <v>-5.8501727916513291</v>
      </c>
    </row>
    <row r="447" spans="1:26">
      <c r="A447" s="193">
        <v>42507</v>
      </c>
      <c r="B447" s="7">
        <f>EXP(-'Yield curve'!B440*$B$9/100)</f>
        <v>0.90964578727444645</v>
      </c>
      <c r="C447" s="7">
        <f>EXP(-'Yield curve'!C440*$C$9/100)</f>
        <v>0.82927786422589567</v>
      </c>
      <c r="D447" s="7">
        <f>EXP(-'Yield curve'!D440*$D$9/100)</f>
        <v>0.7585853210251805</v>
      </c>
      <c r="E447" s="7">
        <f>EXP(-'Yield curve'!E440*$E$9/100)</f>
        <v>0.69489119474291061</v>
      </c>
      <c r="F447" s="7">
        <f>EXP(-'Yield curve'!F440*$F$9/100)</f>
        <v>0.63794704541438874</v>
      </c>
      <c r="G447" s="7">
        <f>EXP(-'Yield curve'!G440*$G$9/100)</f>
        <v>0.58537652869618273</v>
      </c>
      <c r="H447" s="7">
        <f>EXP(-'Yield curve'!H440*$H$9/100)</f>
        <v>0.53783685946532711</v>
      </c>
      <c r="I447" s="7">
        <f>EXP(-'Yield curve'!I440*$I$9/100)</f>
        <v>0.49368053233674369</v>
      </c>
      <c r="J447" s="7">
        <f>EXP(-'Yield curve'!J440*$J$9/100)</f>
        <v>0.45348186463774409</v>
      </c>
      <c r="K447" s="7">
        <f>EXP(-'Yield curve'!K440*$K$9/100)</f>
        <v>0.41686201967850839</v>
      </c>
      <c r="L447" s="7">
        <f>EXP(-'Yield curve'!L440*$L$9/100)</f>
        <v>0.38260965004970787</v>
      </c>
      <c r="M447" s="7">
        <f>EXP(-'Yield curve'!M440*$M$9/100)</f>
        <v>0.35128409339437855</v>
      </c>
      <c r="N447" s="7">
        <f>EXP(-'Yield curve'!N440*$N$9/100)</f>
        <v>0.32262649083529571</v>
      </c>
      <c r="O447" s="7">
        <f>EXP(-'Yield curve'!O440*$O$9/100)</f>
        <v>0.29640159628434326</v>
      </c>
      <c r="P447" s="7">
        <f>EXP(-'Yield curve'!P440*$P$9/100)</f>
        <v>0.27239556119829261</v>
      </c>
      <c r="Q447" s="7">
        <f>EXP(-'Yield curve'!Q440*$Q$9/100)</f>
        <v>0.25009360780043993</v>
      </c>
      <c r="R447" s="7">
        <f>EXP(-'Yield curve'!R440*$R$9/100)</f>
        <v>0.22965433312538239</v>
      </c>
      <c r="S447" s="7">
        <f>EXP(-'Yield curve'!S440*$S$9/100)</f>
        <v>0.21091923316374053</v>
      </c>
      <c r="T447" s="7">
        <f>EXP(-'Yield curve'!T440*$T$9/100)</f>
        <v>0.19374353094055602</v>
      </c>
      <c r="U447" s="60">
        <f>EXP(-'Yield curve'!U440*$U$9/100)</f>
        <v>0.17799496777796328</v>
      </c>
      <c r="V447" s="60">
        <f t="shared" si="3"/>
        <v>53.82072910606604</v>
      </c>
      <c r="W447" s="60">
        <f t="shared" si="4"/>
        <v>11.823271210791464</v>
      </c>
      <c r="X447" s="60">
        <f>W447*(Bonds!AO437/100)*(1/(1+(Bonds!U437/100)))</f>
        <v>2.1767966879853193E-3</v>
      </c>
      <c r="Y447" s="60">
        <f>-W447*Bonds!$AS$8</f>
        <v>-1.8512589581864829</v>
      </c>
      <c r="Z447" s="60">
        <f t="shared" si="5"/>
        <v>-5.8541948466597029</v>
      </c>
    </row>
    <row r="448" spans="1:26">
      <c r="A448" s="193">
        <v>42506</v>
      </c>
      <c r="B448" s="7">
        <f>EXP(-'Yield curve'!B441*$B$9/100)</f>
        <v>0.90973675640155438</v>
      </c>
      <c r="C448" s="7">
        <f>EXP(-'Yield curve'!C441*$C$9/100)</f>
        <v>0.82944373638540392</v>
      </c>
      <c r="D448" s="7">
        <f>EXP(-'Yield curve'!D441*$D$9/100)</f>
        <v>0.75904060879046653</v>
      </c>
      <c r="E448" s="7">
        <f>EXP(-'Yield curve'!E441*$E$9/100)</f>
        <v>0.69544733012319648</v>
      </c>
      <c r="F448" s="7">
        <f>EXP(-'Yield curve'!F441*$F$9/100)</f>
        <v>0.6385853115396769</v>
      </c>
      <c r="G448" s="7">
        <f>EXP(-'Yield curve'!G441*$G$9/100)</f>
        <v>0.58590360472064273</v>
      </c>
      <c r="H448" s="7">
        <f>EXP(-'Yield curve'!H441*$H$9/100)</f>
        <v>0.53821347706773515</v>
      </c>
      <c r="I448" s="7">
        <f>EXP(-'Yield curve'!I441*$I$9/100)</f>
        <v>0.49407563478251931</v>
      </c>
      <c r="J448" s="7">
        <f>EXP(-'Yield curve'!J441*$J$9/100)</f>
        <v>0.45389018203118364</v>
      </c>
      <c r="K448" s="7">
        <f>EXP(-'Yield curve'!K441*$K$9/100)</f>
        <v>0.41727909019869108</v>
      </c>
      <c r="L448" s="7">
        <f>EXP(-'Yield curve'!L441*$L$9/100)</f>
        <v>0.383115028264014</v>
      </c>
      <c r="M448" s="7">
        <f>EXP(-'Yield curve'!M441*$M$9/100)</f>
        <v>0.35187474668112029</v>
      </c>
      <c r="N448" s="7">
        <f>EXP(-'Yield curve'!N441*$N$9/100)</f>
        <v>0.32329825232599108</v>
      </c>
      <c r="O448" s="7">
        <f>EXP(-'Yield curve'!O441*$O$9/100)</f>
        <v>0.29714947023237942</v>
      </c>
      <c r="P448" s="7">
        <f>EXP(-'Yield curve'!P441*$P$9/100)</f>
        <v>0.27321397488861282</v>
      </c>
      <c r="Q448" s="7">
        <f>EXP(-'Yield curve'!Q441*$Q$9/100)</f>
        <v>0.25089518919161119</v>
      </c>
      <c r="R448" s="7">
        <f>EXP(-'Yield curve'!R441*$R$9/100)</f>
        <v>0.23043648676572265</v>
      </c>
      <c r="S448" s="7">
        <f>EXP(-'Yield curve'!S441*$S$9/100)</f>
        <v>0.21167991080134602</v>
      </c>
      <c r="T448" s="7">
        <f>EXP(-'Yield curve'!T441*$T$9/100)</f>
        <v>0.19448115695995721</v>
      </c>
      <c r="U448" s="60">
        <f>EXP(-'Yield curve'!U441*$U$9/100)</f>
        <v>0.17870837350933053</v>
      </c>
      <c r="V448" s="60">
        <f t="shared" si="3"/>
        <v>53.936710637577669</v>
      </c>
      <c r="W448" s="60">
        <f t="shared" si="4"/>
        <v>11.834403937149231</v>
      </c>
      <c r="X448" s="60">
        <f>W448*(Bonds!AO438/100)*(1/(1+(Bonds!U438/100)))</f>
        <v>-3.26887135728285E-3</v>
      </c>
      <c r="Y448" s="60">
        <f>-W448*Bonds!$AS$8</f>
        <v>-1.8530020933164666</v>
      </c>
      <c r="Z448" s="60">
        <f t="shared" si="5"/>
        <v>-5.8597071239399048</v>
      </c>
    </row>
    <row r="449" spans="1:26">
      <c r="A449" s="193">
        <v>42503</v>
      </c>
      <c r="B449" s="7">
        <f>EXP(-'Yield curve'!B442*$B$9/100)</f>
        <v>0.90946387630869452</v>
      </c>
      <c r="C449" s="7">
        <f>EXP(-'Yield curve'!C442*$C$9/100)</f>
        <v>0.82911202523750216</v>
      </c>
      <c r="D449" s="7">
        <f>EXP(-'Yield curve'!D442*$D$9/100)</f>
        <v>0.75881293076124146</v>
      </c>
      <c r="E449" s="7">
        <f>EXP(-'Yield curve'!E442*$E$9/100)</f>
        <v>0.69544733012319648</v>
      </c>
      <c r="F449" s="7">
        <f>EXP(-'Yield curve'!F442*$F$9/100)</f>
        <v>0.63890468403191614</v>
      </c>
      <c r="G449" s="7">
        <f>EXP(-'Yield curve'!G442*$G$9/100)</f>
        <v>0.58643115532705448</v>
      </c>
      <c r="H449" s="7">
        <f>EXP(-'Yield curve'!H442*$H$9/100)</f>
        <v>0.5389675036310666</v>
      </c>
      <c r="I449" s="7">
        <f>EXP(-'Yield curve'!I442*$I$9/100)</f>
        <v>0.49460292996705696</v>
      </c>
      <c r="J449" s="7">
        <f>EXP(-'Yield curve'!J442*$J$9/100)</f>
        <v>0.45416259785697771</v>
      </c>
      <c r="K449" s="7">
        <f>EXP(-'Yield curve'!K442*$K$9/100)</f>
        <v>0.41727909019869108</v>
      </c>
      <c r="L449" s="7">
        <f>EXP(-'Yield curve'!L442*$L$9/100)</f>
        <v>0.38294649473167391</v>
      </c>
      <c r="M449" s="7">
        <f>EXP(-'Yield curve'!M442*$M$9/100)</f>
        <v>0.35153710901631613</v>
      </c>
      <c r="N449" s="7">
        <f>EXP(-'Yield curve'!N442*$N$9/100)</f>
        <v>0.3227943002371933</v>
      </c>
      <c r="O449" s="7">
        <f>EXP(-'Yield curve'!O442*$O$9/100)</f>
        <v>0.29648460035133001</v>
      </c>
      <c r="P449" s="7">
        <f>EXP(-'Yield curve'!P442*$P$9/100)</f>
        <v>0.27239556119829261</v>
      </c>
      <c r="Q449" s="7">
        <f>EXP(-'Yield curve'!Q442*$Q$9/100)</f>
        <v>0.25001359064937079</v>
      </c>
      <c r="R449" s="7">
        <f>EXP(-'Yield curve'!R442*$R$9/100)</f>
        <v>0.22949822126290592</v>
      </c>
      <c r="S449" s="7">
        <f>EXP(-'Yield curve'!S442*$S$9/100)</f>
        <v>0.21069156335574951</v>
      </c>
      <c r="T449" s="7">
        <f>EXP(-'Yield curve'!T442*$T$9/100)</f>
        <v>0.19344926447269803</v>
      </c>
      <c r="U449" s="60">
        <f>EXP(-'Yield curve'!U442*$U$9/100)</f>
        <v>0.17763933359513492</v>
      </c>
      <c r="V449" s="60">
        <f t="shared" si="3"/>
        <v>53.806470008769743</v>
      </c>
      <c r="W449" s="60">
        <f t="shared" si="4"/>
        <v>11.815300422909472</v>
      </c>
      <c r="X449" s="60">
        <f>W449*(Bonds!AO439/100)*(1/(1+(Bonds!U439/100)))</f>
        <v>0</v>
      </c>
      <c r="Y449" s="60">
        <f>-W449*Bonds!$AS$8</f>
        <v>-1.8500109116681154</v>
      </c>
      <c r="Z449" s="60">
        <f t="shared" si="5"/>
        <v>-5.8502481770358186</v>
      </c>
    </row>
    <row r="450" spans="1:26">
      <c r="A450" s="193">
        <v>42502</v>
      </c>
      <c r="B450" s="7">
        <f>EXP(-'Yield curve'!B443*$B$9/100)</f>
        <v>0.90955482724379633</v>
      </c>
      <c r="C450" s="7">
        <f>EXP(-'Yield curve'!C443*$C$9/100)</f>
        <v>0.82927786422589567</v>
      </c>
      <c r="D450" s="7">
        <f>EXP(-'Yield curve'!D443*$D$9/100)</f>
        <v>0.75881293076124146</v>
      </c>
      <c r="E450" s="7">
        <f>EXP(-'Yield curve'!E443*$E$9/100)</f>
        <v>0.69516920681951633</v>
      </c>
      <c r="F450" s="7">
        <f>EXP(-'Yield curve'!F443*$F$9/100)</f>
        <v>0.63826609869376871</v>
      </c>
      <c r="G450" s="7">
        <f>EXP(-'Yield curve'!G443*$G$9/100)</f>
        <v>0.58555216799936982</v>
      </c>
      <c r="H450" s="7">
        <f>EXP(-'Yield curve'!H443*$H$9/100)</f>
        <v>0.53783685946532711</v>
      </c>
      <c r="I450" s="7">
        <f>EXP(-'Yield curve'!I443*$I$9/100)</f>
        <v>0.49341730625269259</v>
      </c>
      <c r="J450" s="7">
        <f>EXP(-'Yield curve'!J443*$J$9/100)</f>
        <v>0.45293801277655776</v>
      </c>
      <c r="K450" s="7">
        <f>EXP(-'Yield curve'!K443*$K$9/100)</f>
        <v>0.41602912880765258</v>
      </c>
      <c r="L450" s="7">
        <f>EXP(-'Yield curve'!L443*$L$9/100)</f>
        <v>0.38176883405632028</v>
      </c>
      <c r="M450" s="7">
        <f>EXP(-'Yield curve'!M443*$M$9/100)</f>
        <v>0.35044202245954786</v>
      </c>
      <c r="N450" s="7">
        <f>EXP(-'Yield curve'!N443*$N$9/100)</f>
        <v>0.32178875149219649</v>
      </c>
      <c r="O450" s="7">
        <f>EXP(-'Yield curve'!O443*$O$9/100)</f>
        <v>0.29557283262532863</v>
      </c>
      <c r="P450" s="7">
        <f>EXP(-'Yield curve'!P443*$P$9/100)</f>
        <v>0.27157959906986201</v>
      </c>
      <c r="Q450" s="7">
        <f>EXP(-'Yield curve'!Q443*$Q$9/100)</f>
        <v>0.24937437440320073</v>
      </c>
      <c r="R450" s="7">
        <f>EXP(-'Yield curve'!R443*$R$9/100)</f>
        <v>0.22903052210686681</v>
      </c>
      <c r="S450" s="7">
        <f>EXP(-'Yield curve'!S443*$S$9/100)</f>
        <v>0.21038838584471428</v>
      </c>
      <c r="T450" s="7">
        <f>EXP(-'Yield curve'!T443*$T$9/100)</f>
        <v>0.19330229888569581</v>
      </c>
      <c r="U450" s="60">
        <f>EXP(-'Yield curve'!U443*$U$9/100)</f>
        <v>0.17763933359513492</v>
      </c>
      <c r="V450" s="60">
        <f t="shared" si="3"/>
        <v>53.754898789852234</v>
      </c>
      <c r="W450" s="60">
        <f t="shared" si="4"/>
        <v>11.816167749321492</v>
      </c>
      <c r="X450" s="60">
        <f>W450*(Bonds!AO440/100)*(1/(1+(Bonds!U440/100)))</f>
        <v>-6.5258658409358839E-3</v>
      </c>
      <c r="Y450" s="60">
        <f>-W450*Bonds!$AS$8</f>
        <v>-1.8501467155214906</v>
      </c>
      <c r="Z450" s="60">
        <f t="shared" si="5"/>
        <v>-5.8506776265275118</v>
      </c>
    </row>
    <row r="451" spans="1:26">
      <c r="A451" s="193">
        <v>42501</v>
      </c>
      <c r="B451" s="7">
        <f>EXP(-'Yield curve'!B444*$B$9/100)</f>
        <v>0.90919107806758404</v>
      </c>
      <c r="C451" s="7">
        <f>EXP(-'Yield curve'!C444*$C$9/100)</f>
        <v>0.82911202523750216</v>
      </c>
      <c r="D451" s="7">
        <f>EXP(-'Yield curve'!D444*$D$9/100)</f>
        <v>0.75881293076124146</v>
      </c>
      <c r="E451" s="7">
        <f>EXP(-'Yield curve'!E444*$E$9/100)</f>
        <v>0.69530825456519119</v>
      </c>
      <c r="F451" s="7">
        <f>EXP(-'Yield curve'!F444*$F$9/100)</f>
        <v>0.6385853115396769</v>
      </c>
      <c r="G451" s="7">
        <f>EXP(-'Yield curve'!G444*$G$9/100)</f>
        <v>0.58572786000225241</v>
      </c>
      <c r="H451" s="7">
        <f>EXP(-'Yield curve'!H444*$H$9/100)</f>
        <v>0.53783685946532711</v>
      </c>
      <c r="I451" s="7">
        <f>EXP(-'Yield curve'!I444*$I$9/100)</f>
        <v>0.49315422051845642</v>
      </c>
      <c r="J451" s="7">
        <f>EXP(-'Yield curve'!J444*$J$9/100)</f>
        <v>0.45239481314618807</v>
      </c>
      <c r="K451" s="7">
        <f>EXP(-'Yield curve'!K444*$K$9/100)</f>
        <v>0.41519790205386659</v>
      </c>
      <c r="L451" s="7">
        <f>EXP(-'Yield curve'!L444*$L$9/100)</f>
        <v>0.3806785350616656</v>
      </c>
      <c r="M451" s="7">
        <f>EXP(-'Yield curve'!M444*$M$9/100)</f>
        <v>0.34909890552823297</v>
      </c>
      <c r="N451" s="7">
        <f>EXP(-'Yield curve'!N444*$N$9/100)</f>
        <v>0.32020303500431468</v>
      </c>
      <c r="O451" s="7">
        <f>EXP(-'Yield curve'!O444*$O$9/100)</f>
        <v>0.29375770032353277</v>
      </c>
      <c r="P451" s="7">
        <f>EXP(-'Yield curve'!P444*$P$9/100)</f>
        <v>0.26955037119337161</v>
      </c>
      <c r="Q451" s="7">
        <f>EXP(-'Yield curve'!Q444*$Q$9/100)</f>
        <v>0.24730818686717393</v>
      </c>
      <c r="R451" s="7">
        <f>EXP(-'Yield curve'!R444*$R$9/100)</f>
        <v>0.22693764292700327</v>
      </c>
      <c r="S451" s="7">
        <f>EXP(-'Yield curve'!S444*$S$9/100)</f>
        <v>0.20827832349592715</v>
      </c>
      <c r="T451" s="7">
        <f>EXP(-'Yield curve'!T444*$T$9/100)</f>
        <v>0.19118380190953072</v>
      </c>
      <c r="U451" s="60">
        <f>EXP(-'Yield curve'!U444*$U$9/100)</f>
        <v>0.17552040061699686</v>
      </c>
      <c r="V451" s="60">
        <f t="shared" si="3"/>
        <v>53.463392694839825</v>
      </c>
      <c r="W451" s="60">
        <f t="shared" si="4"/>
        <v>11.778387544824561</v>
      </c>
      <c r="X451" s="60">
        <f>W451*(Bonds!AO441/100)*(1/(1+(Bonds!U441/100)))</f>
        <v>-1.0835683113914191E-2</v>
      </c>
      <c r="Y451" s="60">
        <f>-W451*Bonds!$AS$8</f>
        <v>-1.8442311832825595</v>
      </c>
      <c r="Z451" s="60">
        <f t="shared" si="5"/>
        <v>-5.8319710710803339</v>
      </c>
    </row>
    <row r="452" spans="1:26">
      <c r="A452" s="193">
        <v>42500</v>
      </c>
      <c r="B452" s="7">
        <f>EXP(-'Yield curve'!B445*$B$9/100)</f>
        <v>0.90882747436194622</v>
      </c>
      <c r="C452" s="7">
        <f>EXP(-'Yield curve'!C445*$C$9/100)</f>
        <v>0.82828332763012646</v>
      </c>
      <c r="D452" s="7">
        <f>EXP(-'Yield curve'!D445*$D$9/100)</f>
        <v>0.75699396336139857</v>
      </c>
      <c r="E452" s="7">
        <f>EXP(-'Yield curve'!E445*$E$9/100)</f>
        <v>0.69253257660375633</v>
      </c>
      <c r="F452" s="7">
        <f>EXP(-'Yield curve'!F445*$F$9/100)</f>
        <v>0.63476527125141757</v>
      </c>
      <c r="G452" s="7">
        <f>EXP(-'Yield curve'!G445*$G$9/100)</f>
        <v>0.58135133354141211</v>
      </c>
      <c r="H452" s="7">
        <f>EXP(-'Yield curve'!H445*$H$9/100)</f>
        <v>0.53296474578304509</v>
      </c>
      <c r="I452" s="7">
        <f>EXP(-'Yield curve'!I445*$I$9/100)</f>
        <v>0.48805199418995637</v>
      </c>
      <c r="J452" s="7">
        <f>EXP(-'Yield curve'!J445*$J$9/100)</f>
        <v>0.44713263758752653</v>
      </c>
      <c r="K452" s="7">
        <f>EXP(-'Yield curve'!K445*$K$9/100)</f>
        <v>0.40983526201107895</v>
      </c>
      <c r="L452" s="7">
        <f>EXP(-'Yield curve'!L445*$L$9/100)</f>
        <v>0.37543872632044922</v>
      </c>
      <c r="M452" s="7">
        <f>EXP(-'Yield curve'!M445*$M$9/100)</f>
        <v>0.34402532676569331</v>
      </c>
      <c r="N452" s="7">
        <f>EXP(-'Yield curve'!N445*$N$9/100)</f>
        <v>0.31532860292683368</v>
      </c>
      <c r="O452" s="7">
        <f>EXP(-'Yield curve'!O445*$O$9/100)</f>
        <v>0.28910654239541561</v>
      </c>
      <c r="P452" s="7">
        <f>EXP(-'Yield curve'!P445*$P$9/100)</f>
        <v>0.26513928163368866</v>
      </c>
      <c r="Q452" s="7">
        <f>EXP(-'Yield curve'!Q445*$Q$9/100)</f>
        <v>0.2430714125521688</v>
      </c>
      <c r="R452" s="7">
        <f>EXP(-'Yield curve'!R445*$R$9/100)</f>
        <v>0.22288485191652932</v>
      </c>
      <c r="S452" s="7">
        <f>EXP(-'Yield curve'!S445*$S$9/100)</f>
        <v>0.20441562097826402</v>
      </c>
      <c r="T452" s="7">
        <f>EXP(-'Yield curve'!T445*$T$9/100)</f>
        <v>0.18751433184239835</v>
      </c>
      <c r="U452" s="60">
        <f>EXP(-'Yield curve'!U445*$U$9/100)</f>
        <v>0.17204486382305054</v>
      </c>
      <c r="V452" s="60">
        <f t="shared" si="3"/>
        <v>52.803318972209674</v>
      </c>
      <c r="W452" s="60">
        <f t="shared" si="4"/>
        <v>11.725922502584568</v>
      </c>
      <c r="X452" s="60">
        <f>W452*(Bonds!AO442/100)*(1/(1+(Bonds!U442/100)))</f>
        <v>0</v>
      </c>
      <c r="Y452" s="60">
        <f>-W452*Bonds!$AS$8</f>
        <v>-1.8360163349798524</v>
      </c>
      <c r="Z452" s="60">
        <f t="shared" si="5"/>
        <v>-5.8059934398110116</v>
      </c>
    </row>
    <row r="453" spans="1:26">
      <c r="A453" s="193">
        <v>42496</v>
      </c>
      <c r="B453" s="7">
        <f>EXP(-'Yield curve'!B446*$B$9/100)</f>
        <v>0.90928200172149776</v>
      </c>
      <c r="C453" s="7">
        <f>EXP(-'Yield curve'!C446*$C$9/100)</f>
        <v>0.82911202523750216</v>
      </c>
      <c r="D453" s="7">
        <f>EXP(-'Yield curve'!D446*$D$9/100)</f>
        <v>0.75744829602558461</v>
      </c>
      <c r="E453" s="7">
        <f>EXP(-'Yield curve'!E446*$E$9/100)</f>
        <v>0.69294822083051721</v>
      </c>
      <c r="F453" s="7">
        <f>EXP(-'Yield curve'!F446*$F$9/100)</f>
        <v>0.63508273324592823</v>
      </c>
      <c r="G453" s="7">
        <f>EXP(-'Yield curve'!G446*$G$9/100)</f>
        <v>0.58187478525953951</v>
      </c>
      <c r="H453" s="7">
        <f>EXP(-'Yield curve'!H446*$H$9/100)</f>
        <v>0.53371141897642005</v>
      </c>
      <c r="I453" s="7">
        <f>EXP(-'Yield curve'!I446*$I$9/100)</f>
        <v>0.48896387540346031</v>
      </c>
      <c r="J453" s="7">
        <f>EXP(-'Yield curve'!J446*$J$9/100)</f>
        <v>0.44820704469054479</v>
      </c>
      <c r="K453" s="7">
        <f>EXP(-'Yield curve'!K446*$K$9/100)</f>
        <v>0.41106661390143395</v>
      </c>
      <c r="L453" s="7">
        <f>EXP(-'Yield curve'!L446*$L$9/100)</f>
        <v>0.37659686020816002</v>
      </c>
      <c r="M453" s="7">
        <f>EXP(-'Yield curve'!M446*$M$9/100)</f>
        <v>0.3451003619680495</v>
      </c>
      <c r="N453" s="7">
        <f>EXP(-'Yield curve'!N446*$N$9/100)</f>
        <v>0.31631396453274535</v>
      </c>
      <c r="O453" s="7">
        <f>EXP(-'Yield curve'!O446*$O$9/100)</f>
        <v>0.28999836324508793</v>
      </c>
      <c r="P453" s="7">
        <f>EXP(-'Yield curve'!P446*$P$9/100)</f>
        <v>0.26593589379937926</v>
      </c>
      <c r="Q453" s="7">
        <f>EXP(-'Yield curve'!Q446*$Q$9/100)</f>
        <v>0.24369447254481913</v>
      </c>
      <c r="R453" s="7">
        <f>EXP(-'Yield curve'!R446*$R$9/100)</f>
        <v>0.22334000110876942</v>
      </c>
      <c r="S453" s="7">
        <f>EXP(-'Yield curve'!S446*$S$9/100)</f>
        <v>0.20471019151235539</v>
      </c>
      <c r="T453" s="7">
        <f>EXP(-'Yield curve'!T446*$T$9/100)</f>
        <v>0.18765689690245924</v>
      </c>
      <c r="U453" s="60">
        <f>EXP(-'Yield curve'!U446*$U$9/100)</f>
        <v>0.17204486382305054</v>
      </c>
      <c r="V453" s="60">
        <f t="shared" si="3"/>
        <v>52.856841922054265</v>
      </c>
      <c r="W453" s="60">
        <f t="shared" si="4"/>
        <v>11.724111629696738</v>
      </c>
      <c r="X453" s="60">
        <f>W453*(Bonds!AO443/100)*(1/(1+(Bonds!U443/100)))</f>
        <v>-3.2327513684824874E-3</v>
      </c>
      <c r="Y453" s="60">
        <f>-W453*Bonds!$AS$8</f>
        <v>-1.8357327929214859</v>
      </c>
      <c r="Z453" s="60">
        <f t="shared" si="5"/>
        <v>-5.8050968010941206</v>
      </c>
    </row>
    <row r="454" spans="1:26">
      <c r="A454" s="193">
        <v>42495</v>
      </c>
      <c r="B454" s="7">
        <f>EXP(-'Yield curve'!B447*$B$9/100)</f>
        <v>0.90873659615849589</v>
      </c>
      <c r="C454" s="7">
        <f>EXP(-'Yield curve'!C447*$C$9/100)</f>
        <v>0.82828332763012646</v>
      </c>
      <c r="D454" s="7">
        <f>EXP(-'Yield curve'!D447*$D$9/100)</f>
        <v>0.75676689923371221</v>
      </c>
      <c r="E454" s="7">
        <f>EXP(-'Yield curve'!E447*$E$9/100)</f>
        <v>0.69253257660375633</v>
      </c>
      <c r="F454" s="7">
        <f>EXP(-'Yield curve'!F447*$F$9/100)</f>
        <v>0.63508273324592823</v>
      </c>
      <c r="G454" s="7">
        <f>EXP(-'Yield curve'!G447*$G$9/100)</f>
        <v>0.58187478525953951</v>
      </c>
      <c r="H454" s="7">
        <f>EXP(-'Yield curve'!H447*$H$9/100)</f>
        <v>0.53371141897642005</v>
      </c>
      <c r="I454" s="7">
        <f>EXP(-'Yield curve'!I447*$I$9/100)</f>
        <v>0.48857286072986111</v>
      </c>
      <c r="J454" s="7">
        <f>EXP(-'Yield curve'!J447*$J$9/100)</f>
        <v>0.44740099767005298</v>
      </c>
      <c r="K454" s="7">
        <f>EXP(-'Yield curve'!K447*$K$9/100)</f>
        <v>0.40983526201107895</v>
      </c>
      <c r="L454" s="7">
        <f>EXP(-'Yield curve'!L447*$L$9/100)</f>
        <v>0.37527356961800729</v>
      </c>
      <c r="M454" s="7">
        <f>EXP(-'Yield curve'!M447*$M$9/100)</f>
        <v>0.34369522092815236</v>
      </c>
      <c r="N454" s="7">
        <f>EXP(-'Yield curve'!N447*$N$9/100)</f>
        <v>0.31483707379866993</v>
      </c>
      <c r="O454" s="7">
        <f>EXP(-'Yield curve'!O447*$O$9/100)</f>
        <v>0.28845966850968141</v>
      </c>
      <c r="P454" s="7">
        <f>EXP(-'Yield curve'!P447*$P$9/100)</f>
        <v>0.26434505572332251</v>
      </c>
      <c r="Q454" s="7">
        <f>EXP(-'Yield curve'!Q447*$Q$9/100)</f>
        <v>0.24221730529065941</v>
      </c>
      <c r="R454" s="7">
        <f>EXP(-'Yield curve'!R447*$R$9/100)</f>
        <v>0.22197733431552408</v>
      </c>
      <c r="S454" s="7">
        <f>EXP(-'Yield curve'!S447*$S$9/100)</f>
        <v>0.20346119098030591</v>
      </c>
      <c r="T454" s="7">
        <f>EXP(-'Yield curve'!T447*$T$9/100)</f>
        <v>0.18651940445042781</v>
      </c>
      <c r="U454" s="60">
        <f>EXP(-'Yield curve'!U447*$U$9/100)</f>
        <v>0.17101568526332522</v>
      </c>
      <c r="V454" s="60">
        <f t="shared" si="3"/>
        <v>52.679964391920713</v>
      </c>
      <c r="W454" s="60">
        <f t="shared" si="4"/>
        <v>11.706475957545111</v>
      </c>
      <c r="X454" s="60">
        <f>W454*(Bonds!AO444/100)*(1/(1+(Bonds!U444/100)))</f>
        <v>-2.1513325291821852E-3</v>
      </c>
      <c r="Y454" s="60">
        <f>-W454*Bonds!$AS$8</f>
        <v>-1.832971442405857</v>
      </c>
      <c r="Z454" s="60">
        <f t="shared" si="5"/>
        <v>-5.796364644046653</v>
      </c>
    </row>
    <row r="455" spans="1:26">
      <c r="A455" s="193">
        <v>42494</v>
      </c>
      <c r="B455" s="7">
        <f>EXP(-'Yield curve'!B448*$B$9/100)</f>
        <v>0.90791910114988805</v>
      </c>
      <c r="C455" s="7">
        <f>EXP(-'Yield curve'!C448*$C$9/100)</f>
        <v>0.82828332763012646</v>
      </c>
      <c r="D455" s="7">
        <f>EXP(-'Yield curve'!D448*$D$9/100)</f>
        <v>0.75676689923371221</v>
      </c>
      <c r="E455" s="7">
        <f>EXP(-'Yield curve'!E448*$E$9/100)</f>
        <v>0.69197877209381364</v>
      </c>
      <c r="F455" s="7">
        <f>EXP(-'Yield curve'!F448*$F$9/100)</f>
        <v>0.6338138370985491</v>
      </c>
      <c r="G455" s="7">
        <f>EXP(-'Yield curve'!G448*$G$9/100)</f>
        <v>0.58047996023446269</v>
      </c>
      <c r="H455" s="7">
        <f>EXP(-'Yield curve'!H448*$H$9/100)</f>
        <v>0.53221911720074244</v>
      </c>
      <c r="I455" s="7">
        <f>EXP(-'Yield curve'!I448*$I$9/100)</f>
        <v>0.48714181356700603</v>
      </c>
      <c r="J455" s="7">
        <f>EXP(-'Yield curve'!J448*$J$9/100)</f>
        <v>0.44606080596973696</v>
      </c>
      <c r="K455" s="7">
        <f>EXP(-'Yield curve'!K448*$K$9/100)</f>
        <v>0.40860759864084845</v>
      </c>
      <c r="L455" s="7">
        <f>EXP(-'Yield curve'!L448*$L$9/100)</f>
        <v>0.37411950519512144</v>
      </c>
      <c r="M455" s="7">
        <f>EXP(-'Yield curve'!M448*$M$9/100)</f>
        <v>0.34262456293384536</v>
      </c>
      <c r="N455" s="7">
        <f>EXP(-'Yield curve'!N448*$N$9/100)</f>
        <v>0.31385631291099592</v>
      </c>
      <c r="O455" s="7">
        <f>EXP(-'Yield curve'!O448*$O$9/100)</f>
        <v>0.28757257954894438</v>
      </c>
      <c r="P455" s="7">
        <f>EXP(-'Yield curve'!P448*$P$9/100)</f>
        <v>0.26355320892024209</v>
      </c>
      <c r="Q455" s="7">
        <f>EXP(-'Yield curve'!Q448*$Q$9/100)</f>
        <v>0.24144344874456056</v>
      </c>
      <c r="R455" s="7">
        <f>EXP(-'Yield curve'!R448*$R$9/100)</f>
        <v>0.22122389295497921</v>
      </c>
      <c r="S455" s="7">
        <f>EXP(-'Yield curve'!S448*$S$9/100)</f>
        <v>0.20273004754060306</v>
      </c>
      <c r="T455" s="7">
        <f>EXP(-'Yield curve'!T448*$T$9/100)</f>
        <v>0.1858119756794534</v>
      </c>
      <c r="U455" s="60">
        <f>EXP(-'Yield curve'!U448*$U$9/100)</f>
        <v>0.17033298882540943</v>
      </c>
      <c r="V455" s="60">
        <f t="shared" si="3"/>
        <v>52.539457906833107</v>
      </c>
      <c r="W455" s="60">
        <f t="shared" si="4"/>
        <v>11.697176008294266</v>
      </c>
      <c r="X455" s="60">
        <f>W455*(Bonds!AO445/100)*(1/(1+(Bonds!U445/100)))</f>
        <v>1.0746142405414997E-2</v>
      </c>
      <c r="Y455" s="60">
        <f>-W455*Bonds!$AS$8</f>
        <v>-1.8315152790434202</v>
      </c>
      <c r="Z455" s="60">
        <f t="shared" si="5"/>
        <v>-5.7917598511760637</v>
      </c>
    </row>
    <row r="456" spans="1:26">
      <c r="A456" s="193">
        <v>42489</v>
      </c>
      <c r="B456" s="7">
        <f>EXP(-'Yield curve'!B449*$B$9/100)</f>
        <v>0.90846401606870619</v>
      </c>
      <c r="C456" s="7">
        <f>EXP(-'Yield curve'!C449*$C$9/100)</f>
        <v>0.82878044674752616</v>
      </c>
      <c r="D456" s="7">
        <f>EXP(-'Yield curve'!D449*$D$9/100)</f>
        <v>0.75790290137116545</v>
      </c>
      <c r="E456" s="7">
        <f>EXP(-'Yield curve'!E449*$E$9/100)</f>
        <v>0.69447438508146753</v>
      </c>
      <c r="F456" s="7">
        <f>EXP(-'Yield curve'!F449*$F$9/100)</f>
        <v>0.63794704541438874</v>
      </c>
      <c r="G456" s="7">
        <f>EXP(-'Yield curve'!G449*$G$9/100)</f>
        <v>0.58537652869618273</v>
      </c>
      <c r="H456" s="7">
        <f>EXP(-'Yield curve'!H449*$H$9/100)</f>
        <v>0.53783685946532711</v>
      </c>
      <c r="I456" s="7">
        <f>EXP(-'Yield curve'!I449*$I$9/100)</f>
        <v>0.49275985490931817</v>
      </c>
      <c r="J456" s="7">
        <f>EXP(-'Yield curve'!J449*$J$9/100)</f>
        <v>0.45158123492259222</v>
      </c>
      <c r="K456" s="7">
        <f>EXP(-'Yield curve'!K449*$K$9/100)</f>
        <v>0.41395417487127412</v>
      </c>
      <c r="L456" s="7">
        <f>EXP(-'Yield curve'!L449*$L$9/100)</f>
        <v>0.37934090223317696</v>
      </c>
      <c r="M456" s="7">
        <f>EXP(-'Yield curve'!M449*$M$9/100)</f>
        <v>0.34767748366607248</v>
      </c>
      <c r="N456" s="7">
        <f>EXP(-'Yield curve'!N449*$N$9/100)</f>
        <v>0.31870798594405808</v>
      </c>
      <c r="O456" s="7">
        <f>EXP(-'Yield curve'!O449*$O$9/100)</f>
        <v>0.29219905901978532</v>
      </c>
      <c r="P456" s="7">
        <f>EXP(-'Yield curve'!P449*$P$9/100)</f>
        <v>0.26793791118361776</v>
      </c>
      <c r="Q456" s="7">
        <f>EXP(-'Yield curve'!Q449*$Q$9/100)</f>
        <v>0.24565184738521798</v>
      </c>
      <c r="R456" s="7">
        <f>EXP(-'Yield curve'!R449*$R$9/100)</f>
        <v>0.22524648218417348</v>
      </c>
      <c r="S456" s="7">
        <f>EXP(-'Yield curve'!S449*$S$9/100)</f>
        <v>0.20656089892707469</v>
      </c>
      <c r="T456" s="7">
        <f>EXP(-'Yield curve'!T449*$T$9/100)</f>
        <v>0.18944813231970178</v>
      </c>
      <c r="U456" s="60">
        <f>EXP(-'Yield curve'!U449*$U$9/100)</f>
        <v>0.17377394345044514</v>
      </c>
      <c r="V456" s="60">
        <f t="shared" si="3"/>
        <v>53.199882720489612</v>
      </c>
      <c r="W456" s="60">
        <f t="shared" si="4"/>
        <v>11.749496229303816</v>
      </c>
      <c r="X456" s="60">
        <f>W456*(Bonds!AO446/100)*(1/(1+(Bonds!U446/100)))</f>
        <v>-2.4849509266573637E-2</v>
      </c>
      <c r="Y456" s="60">
        <f>-W456*Bonds!$AS$8</f>
        <v>-1.8397074515912191</v>
      </c>
      <c r="Z456" s="60">
        <f t="shared" si="5"/>
        <v>-5.8176657754122125</v>
      </c>
    </row>
    <row r="457" spans="1:26">
      <c r="A457" s="193">
        <v>42488</v>
      </c>
      <c r="B457" s="7">
        <f>EXP(-'Yield curve'!B450*$B$9/100)</f>
        <v>0.90810070312971058</v>
      </c>
      <c r="C457" s="7">
        <f>EXP(-'Yield curve'!C450*$C$9/100)</f>
        <v>0.82828332763012646</v>
      </c>
      <c r="D457" s="7">
        <f>EXP(-'Yield curve'!D450*$D$9/100)</f>
        <v>0.75676689923371221</v>
      </c>
      <c r="E457" s="7">
        <f>EXP(-'Yield curve'!E450*$E$9/100)</f>
        <v>0.69197877209381364</v>
      </c>
      <c r="F457" s="7">
        <f>EXP(-'Yield curve'!F450*$F$9/100)</f>
        <v>0.6338138370985491</v>
      </c>
      <c r="G457" s="7">
        <f>EXP(-'Yield curve'!G450*$G$9/100)</f>
        <v>0.58013177672382077</v>
      </c>
      <c r="H457" s="7">
        <f>EXP(-'Yield curve'!H450*$H$9/100)</f>
        <v>0.53147453176807991</v>
      </c>
      <c r="I457" s="7">
        <f>EXP(-'Yield curve'!I450*$I$9/100)</f>
        <v>0.48597407506116663</v>
      </c>
      <c r="J457" s="7">
        <f>EXP(-'Yield curve'!J450*$J$9/100)</f>
        <v>0.44445787407681919</v>
      </c>
      <c r="K457" s="7">
        <f>EXP(-'Yield curve'!K450*$K$9/100)</f>
        <v>0.40656965974059911</v>
      </c>
      <c r="L457" s="7">
        <f>EXP(-'Yield curve'!L450*$L$9/100)</f>
        <v>0.37174022073999508</v>
      </c>
      <c r="M457" s="7">
        <f>EXP(-'Yield curve'!M450*$M$9/100)</f>
        <v>0.33992169388526394</v>
      </c>
      <c r="N457" s="7">
        <f>EXP(-'Yield curve'!N450*$N$9/100)</f>
        <v>0.31085149154481029</v>
      </c>
      <c r="O457" s="7">
        <f>EXP(-'Yield curve'!O450*$O$9/100)</f>
        <v>0.28429012368200057</v>
      </c>
      <c r="P457" s="7">
        <f>EXP(-'Yield curve'!P450*$P$9/100)</f>
        <v>0.26001914917645869</v>
      </c>
      <c r="Q457" s="7">
        <f>EXP(-'Yield curve'!Q450*$Q$9/100)</f>
        <v>0.23768714187500625</v>
      </c>
      <c r="R457" s="7">
        <f>EXP(-'Yield curve'!R450*$R$9/100)</f>
        <v>0.21727314158069808</v>
      </c>
      <c r="S457" s="7">
        <f>EXP(-'Yield curve'!S450*$S$9/100)</f>
        <v>0.19861241832413201</v>
      </c>
      <c r="T457" s="7">
        <f>EXP(-'Yield curve'!T450*$T$9/100)</f>
        <v>0.18155439013574037</v>
      </c>
      <c r="U457" s="60">
        <f>EXP(-'Yield curve'!U450*$U$9/100)</f>
        <v>0.16596140793053135</v>
      </c>
      <c r="V457" s="60">
        <f t="shared" si="3"/>
        <v>51.937991334777266</v>
      </c>
      <c r="W457" s="60">
        <f t="shared" si="4"/>
        <v>11.616731318099164</v>
      </c>
      <c r="X457" s="60">
        <f>W457*(Bonds!AO447/100)*(1/(1+(Bonds!U447/100)))</f>
        <v>-1.918711357366348E-2</v>
      </c>
      <c r="Y457" s="60">
        <f>-W457*Bonds!$AS$8</f>
        <v>-1.8189194457323912</v>
      </c>
      <c r="Z457" s="60">
        <f t="shared" si="5"/>
        <v>-5.7519283288853913</v>
      </c>
    </row>
    <row r="458" spans="1:26">
      <c r="A458" s="193">
        <v>42487</v>
      </c>
      <c r="B458" s="7">
        <f>EXP(-'Yield curve'!B451*$B$9/100)</f>
        <v>0.90791910114988805</v>
      </c>
      <c r="C458" s="7">
        <f>EXP(-'Yield curve'!C451*$C$9/100)</f>
        <v>0.82745545830614742</v>
      </c>
      <c r="D458" s="7">
        <f>EXP(-'Yield curve'!D451*$D$9/100)</f>
        <v>0.75495283642167577</v>
      </c>
      <c r="E458" s="7">
        <f>EXP(-'Yield curve'!E451*$E$9/100)</f>
        <v>0.68894075403765853</v>
      </c>
      <c r="F458" s="7">
        <f>EXP(-'Yield curve'!F451*$F$9/100)</f>
        <v>0.62939263250816291</v>
      </c>
      <c r="G458" s="7">
        <f>EXP(-'Yield curve'!G451*$G$9/100)</f>
        <v>0.57476156140728218</v>
      </c>
      <c r="H458" s="7">
        <f>EXP(-'Yield curve'!H451*$H$9/100)</f>
        <v>0.52518746706743624</v>
      </c>
      <c r="I458" s="7">
        <f>EXP(-'Yield curve'!I451*$I$9/100)</f>
        <v>0.47940956747256902</v>
      </c>
      <c r="J458" s="7">
        <f>EXP(-'Yield curve'!J451*$J$9/100)</f>
        <v>0.437709425877012</v>
      </c>
      <c r="K458" s="7">
        <f>EXP(-'Yield curve'!K451*$K$9/100)</f>
        <v>0.39971639333813408</v>
      </c>
      <c r="L458" s="7">
        <f>EXP(-'Yield curve'!L451*$L$9/100)</f>
        <v>0.36477301337949619</v>
      </c>
      <c r="M458" s="7">
        <f>EXP(-'Yield curve'!M451*$M$9/100)</f>
        <v>0.33289771444999128</v>
      </c>
      <c r="N458" s="7">
        <f>EXP(-'Yield curve'!N451*$N$9/100)</f>
        <v>0.30381995691912322</v>
      </c>
      <c r="O458" s="7">
        <f>EXP(-'Yield curve'!O451*$O$9/100)</f>
        <v>0.27729315808414806</v>
      </c>
      <c r="P458" s="7">
        <f>EXP(-'Yield curve'!P451*$P$9/100)</f>
        <v>0.25309256186249957</v>
      </c>
      <c r="Q458" s="7">
        <f>EXP(-'Yield curve'!Q451*$Q$9/100)</f>
        <v>0.23093938626816471</v>
      </c>
      <c r="R458" s="7">
        <f>EXP(-'Yield curve'!R451*$R$9/100)</f>
        <v>0.21072527670288232</v>
      </c>
      <c r="S458" s="7">
        <f>EXP(-'Yield curve'!S451*$S$9/100)</f>
        <v>0.1922805068423602</v>
      </c>
      <c r="T458" s="7">
        <f>EXP(-'Yield curve'!T451*$T$9/100)</f>
        <v>0.17545020649651011</v>
      </c>
      <c r="U458" s="60">
        <f>EXP(-'Yield curve'!U451*$U$9/100)</f>
        <v>0.16009306125298015</v>
      </c>
      <c r="V458" s="60">
        <f t="shared" si="3"/>
        <v>50.916546284674503</v>
      </c>
      <c r="W458" s="60">
        <f t="shared" si="4"/>
        <v>11.515541797683458</v>
      </c>
      <c r="X458" s="60">
        <f>W458*(Bonds!AO448/100)*(1/(1+(Bonds!U448/100)))</f>
        <v>-4.2196928536765163E-3</v>
      </c>
      <c r="Y458" s="60">
        <f>-W458*Bonds!$AS$8</f>
        <v>-1.8030754375214326</v>
      </c>
      <c r="Z458" s="60">
        <f t="shared" si="5"/>
        <v>-5.7018251756723535</v>
      </c>
    </row>
    <row r="459" spans="1:26">
      <c r="A459" s="193">
        <v>42486</v>
      </c>
      <c r="B459" s="7">
        <f>EXP(-'Yield curve'!B452*$B$9/100)</f>
        <v>0.90764676627181728</v>
      </c>
      <c r="C459" s="7">
        <f>EXP(-'Yield curve'!C452*$C$9/100)</f>
        <v>0.82745545830614742</v>
      </c>
      <c r="D459" s="7">
        <f>EXP(-'Yield curve'!D452*$D$9/100)</f>
        <v>0.75495283642167577</v>
      </c>
      <c r="E459" s="7">
        <f>EXP(-'Yield curve'!E452*$E$9/100)</f>
        <v>0.68866523284395575</v>
      </c>
      <c r="F459" s="7">
        <f>EXP(-'Yield curve'!F452*$F$9/100)</f>
        <v>0.62876355446709842</v>
      </c>
      <c r="G459" s="7">
        <f>EXP(-'Yield curve'!G452*$G$9/100)</f>
        <v>0.57372792115206173</v>
      </c>
      <c r="H459" s="7">
        <f>EXP(-'Yield curve'!H452*$H$9/100)</f>
        <v>0.52371899897437657</v>
      </c>
      <c r="I459" s="7">
        <f>EXP(-'Yield curve'!I452*$I$9/100)</f>
        <v>0.47775049169820627</v>
      </c>
      <c r="J459" s="7">
        <f>EXP(-'Yield curve'!J452*$J$9/100)</f>
        <v>0.4358749014862992</v>
      </c>
      <c r="K459" s="7">
        <f>EXP(-'Yield curve'!K452*$K$9/100)</f>
        <v>0.39772279950933415</v>
      </c>
      <c r="L459" s="7">
        <f>EXP(-'Yield curve'!L452*$L$9/100)</f>
        <v>0.36285208757566723</v>
      </c>
      <c r="M459" s="7">
        <f>EXP(-'Yield curve'!M452*$M$9/100)</f>
        <v>0.33106518151030612</v>
      </c>
      <c r="N459" s="7">
        <f>EXP(-'Yield curve'!N452*$N$9/100)</f>
        <v>0.30208706755390835</v>
      </c>
      <c r="O459" s="7">
        <f>EXP(-'Yield curve'!O452*$O$9/100)</f>
        <v>0.2756674585551912</v>
      </c>
      <c r="P459" s="7">
        <f>EXP(-'Yield curve'!P452*$P$9/100)</f>
        <v>0.25157855305975652</v>
      </c>
      <c r="Q459" s="7">
        <f>EXP(-'Yield curve'!Q452*$Q$9/100)</f>
        <v>0.22946609376090668</v>
      </c>
      <c r="R459" s="7">
        <f>EXP(-'Yield curve'!R452*$R$9/100)</f>
        <v>0.20929720576531954</v>
      </c>
      <c r="S459" s="7">
        <f>EXP(-'Yield curve'!S452*$S$9/100)</f>
        <v>0.19090105916394634</v>
      </c>
      <c r="T459" s="7">
        <f>EXP(-'Yield curve'!T452*$T$9/100)</f>
        <v>0.17412183911704746</v>
      </c>
      <c r="U459" s="60">
        <f>EXP(-'Yield curve'!U452*$U$9/100)</f>
        <v>0.15881742610692068</v>
      </c>
      <c r="V459" s="60">
        <f t="shared" si="3"/>
        <v>50.690274343891836</v>
      </c>
      <c r="W459" s="60">
        <f t="shared" si="4"/>
        <v>11.492525432937072</v>
      </c>
      <c r="X459" s="60">
        <f>W459*(Bonds!AO449/100)*(1/(1+(Bonds!U449/100)))</f>
        <v>1.0524290689502586E-3</v>
      </c>
      <c r="Y459" s="60">
        <f>-W459*Bonds!$AS$8</f>
        <v>-1.7994715912878501</v>
      </c>
      <c r="Z459" s="60">
        <f t="shared" si="5"/>
        <v>-5.6904288132372134</v>
      </c>
    </row>
    <row r="460" spans="1:26">
      <c r="A460" s="193">
        <v>42485</v>
      </c>
      <c r="B460" s="7">
        <f>EXP(-'Yield curve'!B453*$B$9/100)</f>
        <v>0.90791910114988805</v>
      </c>
      <c r="C460" s="7">
        <f>EXP(-'Yield curve'!C453*$C$9/100)</f>
        <v>0.82745545830614742</v>
      </c>
      <c r="D460" s="7">
        <f>EXP(-'Yield curve'!D453*$D$9/100)</f>
        <v>0.75472638454022989</v>
      </c>
      <c r="E460" s="7">
        <f>EXP(-'Yield curve'!E453*$E$9/100)</f>
        <v>0.68852751356977349</v>
      </c>
      <c r="F460" s="7">
        <f>EXP(-'Yield curve'!F453*$F$9/100)</f>
        <v>0.62876355446709842</v>
      </c>
      <c r="G460" s="7">
        <f>EXP(-'Yield curve'!G453*$G$9/100)</f>
        <v>0.57390006534874582</v>
      </c>
      <c r="H460" s="7">
        <f>EXP(-'Yield curve'!H453*$H$9/100)</f>
        <v>0.52408573061475794</v>
      </c>
      <c r="I460" s="7">
        <f>EXP(-'Yield curve'!I453*$I$9/100)</f>
        <v>0.47813284501249836</v>
      </c>
      <c r="J460" s="7">
        <f>EXP(-'Yield curve'!J453*$J$9/100)</f>
        <v>0.43626736547994266</v>
      </c>
      <c r="K460" s="7">
        <f>EXP(-'Yield curve'!K453*$K$9/100)</f>
        <v>0.39812072123654696</v>
      </c>
      <c r="L460" s="7">
        <f>EXP(-'Yield curve'!L453*$L$9/100)</f>
        <v>0.36317153795028345</v>
      </c>
      <c r="M460" s="7">
        <f>EXP(-'Yield curve'!M453*$M$9/100)</f>
        <v>0.33130363427368725</v>
      </c>
      <c r="N460" s="7">
        <f>EXP(-'Yield curve'!N453*$N$9/100)</f>
        <v>0.30224419367828809</v>
      </c>
      <c r="O460" s="7">
        <f>EXP(-'Yield curve'!O453*$O$9/100)</f>
        <v>0.27574465625075961</v>
      </c>
      <c r="P460" s="7">
        <f>EXP(-'Yield curve'!P453*$P$9/100)</f>
        <v>0.25157855305975652</v>
      </c>
      <c r="Q460" s="7">
        <f>EXP(-'Yield curve'!Q453*$Q$9/100)</f>
        <v>0.22953953466082749</v>
      </c>
      <c r="R460" s="7">
        <f>EXP(-'Yield curve'!R453*$R$9/100)</f>
        <v>0.20943957626572404</v>
      </c>
      <c r="S460" s="7">
        <f>EXP(-'Yield curve'!S453*$S$9/100)</f>
        <v>0.19110734368143198</v>
      </c>
      <c r="T460" s="7">
        <f>EXP(-'Yield curve'!T453*$T$9/100)</f>
        <v>0.17438670556000635</v>
      </c>
      <c r="U460" s="60">
        <f>EXP(-'Yield curve'!U453*$U$9/100)</f>
        <v>0.15913537880584927</v>
      </c>
      <c r="V460" s="60">
        <f t="shared" si="3"/>
        <v>50.735737296233914</v>
      </c>
      <c r="W460" s="60">
        <f t="shared" si="4"/>
        <v>11.498025809038866</v>
      </c>
      <c r="X460" s="60">
        <f>W460*(Bonds!AO450/100)*(1/(1+(Bonds!U450/100)))</f>
        <v>4.2121167905627326E-3</v>
      </c>
      <c r="Y460" s="60">
        <f>-W460*Bonds!$AS$8</f>
        <v>-1.8003328267573155</v>
      </c>
      <c r="Z460" s="60">
        <f t="shared" si="5"/>
        <v>-5.6931522789224482</v>
      </c>
    </row>
    <row r="461" spans="1:26">
      <c r="A461" s="193">
        <v>42482</v>
      </c>
      <c r="B461" s="7">
        <f>EXP(-'Yield curve'!B454*$B$9/100)</f>
        <v>0.908373174209268</v>
      </c>
      <c r="C461" s="7">
        <f>EXP(-'Yield curve'!C454*$C$9/100)</f>
        <v>0.8281176875291627</v>
      </c>
      <c r="D461" s="7">
        <f>EXP(-'Yield curve'!D454*$D$9/100)</f>
        <v>0.75540594404222183</v>
      </c>
      <c r="E461" s="7">
        <f>EXP(-'Yield curve'!E454*$E$9/100)</f>
        <v>0.68921638546188335</v>
      </c>
      <c r="F461" s="7">
        <f>EXP(-'Yield curve'!F454*$F$9/100)</f>
        <v>0.62939263250816291</v>
      </c>
      <c r="G461" s="7">
        <f>EXP(-'Yield curve'!G454*$G$9/100)</f>
        <v>0.57476156140728218</v>
      </c>
      <c r="H461" s="7">
        <f>EXP(-'Yield curve'!H454*$H$9/100)</f>
        <v>0.52518746706743624</v>
      </c>
      <c r="I461" s="7">
        <f>EXP(-'Yield curve'!I454*$I$9/100)</f>
        <v>0.47940956747256902</v>
      </c>
      <c r="J461" s="7">
        <f>EXP(-'Yield curve'!J454*$J$9/100)</f>
        <v>0.437709425877012</v>
      </c>
      <c r="K461" s="7">
        <f>EXP(-'Yield curve'!K454*$K$9/100)</f>
        <v>0.39971639333813408</v>
      </c>
      <c r="L461" s="7">
        <f>EXP(-'Yield curve'!L454*$L$9/100)</f>
        <v>0.36477301337949619</v>
      </c>
      <c r="M461" s="7">
        <f>EXP(-'Yield curve'!M454*$M$9/100)</f>
        <v>0.33289771444999128</v>
      </c>
      <c r="N461" s="7">
        <f>EXP(-'Yield curve'!N454*$N$9/100)</f>
        <v>0.30381995691912322</v>
      </c>
      <c r="O461" s="7">
        <f>EXP(-'Yield curve'!O454*$O$9/100)</f>
        <v>0.27729315808414806</v>
      </c>
      <c r="P461" s="7">
        <f>EXP(-'Yield curve'!P454*$P$9/100)</f>
        <v>0.25309256186249957</v>
      </c>
      <c r="Q461" s="7">
        <f>EXP(-'Yield curve'!Q454*$Q$9/100)</f>
        <v>0.23101329869712844</v>
      </c>
      <c r="R461" s="7">
        <f>EXP(-'Yield curve'!R454*$R$9/100)</f>
        <v>0.2108686186217692</v>
      </c>
      <c r="S461" s="7">
        <f>EXP(-'Yield curve'!S454*$S$9/100)</f>
        <v>0.19248828196812215</v>
      </c>
      <c r="T461" s="7">
        <f>EXP(-'Yield curve'!T454*$T$9/100)</f>
        <v>0.17571709359319354</v>
      </c>
      <c r="U461" s="60">
        <f>EXP(-'Yield curve'!U454*$U$9/100)</f>
        <v>0.16041356777517274</v>
      </c>
      <c r="V461" s="60">
        <f t="shared" si="3"/>
        <v>50.960026794572379</v>
      </c>
      <c r="W461" s="60">
        <f t="shared" si="4"/>
        <v>11.520106833188274</v>
      </c>
      <c r="X461" s="60">
        <f>W461*(Bonds!AO451/100)*(1/(1+(Bonds!U451/100)))</f>
        <v>5.2771904870308924E-3</v>
      </c>
      <c r="Y461" s="60">
        <f>-W461*Bonds!$AS$8</f>
        <v>-1.8037902196423923</v>
      </c>
      <c r="Z461" s="60">
        <f t="shared" si="5"/>
        <v>-5.7040855152053513</v>
      </c>
    </row>
    <row r="462" spans="1:26">
      <c r="A462" s="193">
        <v>42481</v>
      </c>
      <c r="B462" s="7">
        <f>EXP(-'Yield curve'!B455*$B$9/100)</f>
        <v>0.90864572704241153</v>
      </c>
      <c r="C462" s="7">
        <f>EXP(-'Yield curve'!C455*$C$9/100)</f>
        <v>0.8281176875291627</v>
      </c>
      <c r="D462" s="7">
        <f>EXP(-'Yield curve'!D455*$D$9/100)</f>
        <v>0.75517935624887755</v>
      </c>
      <c r="E462" s="7">
        <f>EXP(-'Yield curve'!E455*$E$9/100)</f>
        <v>0.68949212716073127</v>
      </c>
      <c r="F462" s="7">
        <f>EXP(-'Yield curve'!F455*$F$9/100)</f>
        <v>0.63033742987780284</v>
      </c>
      <c r="G462" s="7">
        <f>EXP(-'Yield curve'!G455*$G$9/100)</f>
        <v>0.5759698289230909</v>
      </c>
      <c r="H462" s="7">
        <f>EXP(-'Yield curve'!H455*$H$9/100)</f>
        <v>0.52666005263292759</v>
      </c>
      <c r="I462" s="7">
        <f>EXP(-'Yield curve'!I455*$I$9/100)</f>
        <v>0.48094613528577801</v>
      </c>
      <c r="J462" s="7">
        <f>EXP(-'Yield curve'!J455*$J$9/100)</f>
        <v>0.43928801957394292</v>
      </c>
      <c r="K462" s="7">
        <f>EXP(-'Yield curve'!K455*$K$9/100)</f>
        <v>0.40131846091054185</v>
      </c>
      <c r="L462" s="7">
        <f>EXP(-'Yield curve'!L455*$L$9/100)</f>
        <v>0.36646216363390655</v>
      </c>
      <c r="M462" s="7">
        <f>EXP(-'Yield curve'!M455*$M$9/100)</f>
        <v>0.33466006288787725</v>
      </c>
      <c r="N462" s="7">
        <f>EXP(-'Yield curve'!N455*$N$9/100)</f>
        <v>0.30564224346780866</v>
      </c>
      <c r="O462" s="7">
        <f>EXP(-'Yield curve'!O455*$O$9/100)</f>
        <v>0.27916284321251106</v>
      </c>
      <c r="P462" s="7">
        <f>EXP(-'Yield curve'!P455*$P$9/100)</f>
        <v>0.25499789213375834</v>
      </c>
      <c r="Q462" s="7">
        <f>EXP(-'Yield curve'!Q455*$Q$9/100)</f>
        <v>0.23286881726488806</v>
      </c>
      <c r="R462" s="7">
        <f>EXP(-'Yield curve'!R455*$R$9/100)</f>
        <v>0.21266864113812628</v>
      </c>
      <c r="S462" s="7">
        <f>EXP(-'Yield curve'!S455*$S$9/100)</f>
        <v>0.19422849572129752</v>
      </c>
      <c r="T462" s="7">
        <f>EXP(-'Yield curve'!T455*$T$9/100)</f>
        <v>0.17739436038516576</v>
      </c>
      <c r="U462" s="60">
        <f>EXP(-'Yield curve'!U455*$U$9/100)</f>
        <v>0.16202575093388075</v>
      </c>
      <c r="V462" s="60">
        <f t="shared" si="3"/>
        <v>51.226839477246024</v>
      </c>
      <c r="W462" s="60">
        <f t="shared" si="4"/>
        <v>11.549549235205221</v>
      </c>
      <c r="X462" s="60">
        <f>W462*(Bonds!AO452/100)*(1/(1+(Bonds!U452/100)))</f>
        <v>2.1172409230439918E-3</v>
      </c>
      <c r="Y462" s="60">
        <f>-W462*Bonds!$AS$8</f>
        <v>-1.8084002391126934</v>
      </c>
      <c r="Z462" s="60">
        <f t="shared" si="5"/>
        <v>-5.7186636767892258</v>
      </c>
    </row>
    <row r="463" spans="1:26">
      <c r="A463" s="193">
        <v>42480</v>
      </c>
      <c r="B463" s="7">
        <f>EXP(-'Yield curve'!B456*$B$9/100)</f>
        <v>0.90882747436194622</v>
      </c>
      <c r="C463" s="7">
        <f>EXP(-'Yield curve'!C456*$C$9/100)</f>
        <v>0.82927786422589567</v>
      </c>
      <c r="D463" s="7">
        <f>EXP(-'Yield curve'!D456*$D$9/100)</f>
        <v>0.75699396336139857</v>
      </c>
      <c r="E463" s="7">
        <f>EXP(-'Yield curve'!E456*$E$9/100)</f>
        <v>0.69142541045030848</v>
      </c>
      <c r="F463" s="7">
        <f>EXP(-'Yield curve'!F456*$F$9/100)</f>
        <v>0.6322312815245178</v>
      </c>
      <c r="G463" s="7">
        <f>EXP(-'Yield curve'!G456*$G$9/100)</f>
        <v>0.57787366896687475</v>
      </c>
      <c r="H463" s="7">
        <f>EXP(-'Yield curve'!H456*$H$9/100)</f>
        <v>0.52850659237668551</v>
      </c>
      <c r="I463" s="7">
        <f>EXP(-'Yield curve'!I456*$I$9/100)</f>
        <v>0.48287377253122976</v>
      </c>
      <c r="J463" s="7">
        <f>EXP(-'Yield curve'!J456*$J$9/100)</f>
        <v>0.44126927013242306</v>
      </c>
      <c r="K463" s="7">
        <f>EXP(-'Yield curve'!K456*$K$9/100)</f>
        <v>0.40333007806711879</v>
      </c>
      <c r="L463" s="7">
        <f>EXP(-'Yield curve'!L456*$L$9/100)</f>
        <v>0.36840220104957822</v>
      </c>
      <c r="M463" s="7">
        <f>EXP(-'Yield curve'!M456*$M$9/100)</f>
        <v>0.33651249444241704</v>
      </c>
      <c r="N463" s="7">
        <f>EXP(-'Yield curve'!N456*$N$9/100)</f>
        <v>0.30739552671013498</v>
      </c>
      <c r="O463" s="7">
        <f>EXP(-'Yield curve'!O456*$O$9/100)</f>
        <v>0.2808091561472747</v>
      </c>
      <c r="P463" s="7">
        <f>EXP(-'Yield curve'!P456*$P$9/100)</f>
        <v>0.25653247864232975</v>
      </c>
      <c r="Q463" s="7">
        <f>EXP(-'Yield curve'!Q456*$Q$9/100)</f>
        <v>0.23421401209424972</v>
      </c>
      <c r="R463" s="7">
        <f>EXP(-'Yield curve'!R456*$R$9/100)</f>
        <v>0.21382871107526094</v>
      </c>
      <c r="S463" s="7">
        <f>EXP(-'Yield curve'!S456*$S$9/100)</f>
        <v>0.19520987834655865</v>
      </c>
      <c r="T463" s="7">
        <f>EXP(-'Yield curve'!T456*$T$9/100)</f>
        <v>0.17820512580879416</v>
      </c>
      <c r="U463" s="60">
        <f>EXP(-'Yield curve'!U456*$U$9/100)</f>
        <v>0.16267515187362813</v>
      </c>
      <c r="V463" s="60">
        <f t="shared" si="3"/>
        <v>51.413091636117308</v>
      </c>
      <c r="W463" s="60">
        <f t="shared" si="4"/>
        <v>11.556513625800882</v>
      </c>
      <c r="X463" s="60">
        <f>W463*(Bonds!AO453/100)*(1/(1+(Bonds!U453/100)))</f>
        <v>-4.2378121106713008E-3</v>
      </c>
      <c r="Y463" s="60">
        <f>-W463*Bonds!$AS$8</f>
        <v>-1.80949070639951</v>
      </c>
      <c r="Z463" s="60">
        <f t="shared" si="5"/>
        <v>-5.7221120371294711</v>
      </c>
    </row>
    <row r="464" spans="1:26">
      <c r="A464" s="193">
        <v>42479</v>
      </c>
      <c r="B464" s="7">
        <f>EXP(-'Yield curve'!B457*$B$9/100)</f>
        <v>0.90782831377921724</v>
      </c>
      <c r="C464" s="7">
        <f>EXP(-'Yield curve'!C457*$C$9/100)</f>
        <v>0.82762096594802115</v>
      </c>
      <c r="D464" s="7">
        <f>EXP(-'Yield curve'!D457*$D$9/100)</f>
        <v>0.75540594404222183</v>
      </c>
      <c r="E464" s="7">
        <f>EXP(-'Yield curve'!E457*$E$9/100)</f>
        <v>0.68949212716073127</v>
      </c>
      <c r="F464" s="7">
        <f>EXP(-'Yield curve'!F457*$F$9/100)</f>
        <v>0.63002233994191226</v>
      </c>
      <c r="G464" s="7">
        <f>EXP(-'Yield curve'!G457*$G$9/100)</f>
        <v>0.57510652182190225</v>
      </c>
      <c r="H464" s="7">
        <f>EXP(-'Yield curve'!H457*$H$9/100)</f>
        <v>0.52518746706743624</v>
      </c>
      <c r="I464" s="7">
        <f>EXP(-'Yield curve'!I457*$I$9/100)</f>
        <v>0.47953742707108382</v>
      </c>
      <c r="J464" s="7">
        <f>EXP(-'Yield curve'!J457*$J$9/100)</f>
        <v>0.4379721303359948</v>
      </c>
      <c r="K464" s="7">
        <f>EXP(-'Yield curve'!K457*$K$9/100)</f>
        <v>0.40011630965630496</v>
      </c>
      <c r="L464" s="7">
        <f>EXP(-'Yield curve'!L457*$L$9/100)</f>
        <v>0.36525483168728018</v>
      </c>
      <c r="M464" s="7">
        <f>EXP(-'Yield curve'!M457*$M$9/100)</f>
        <v>0.33345745265871213</v>
      </c>
      <c r="N464" s="7">
        <f>EXP(-'Yield curve'!N457*$N$9/100)</f>
        <v>0.30445256010875771</v>
      </c>
      <c r="O464" s="7">
        <f>EXP(-'Yield curve'!O457*$O$9/100)</f>
        <v>0.27799281804380926</v>
      </c>
      <c r="P464" s="7">
        <f>EXP(-'Yield curve'!P457*$P$9/100)</f>
        <v>0.25385297960438663</v>
      </c>
      <c r="Q464" s="7">
        <f>EXP(-'Yield curve'!Q457*$Q$9/100)</f>
        <v>0.23182789836285284</v>
      </c>
      <c r="R464" s="7">
        <f>EXP(-'Yield curve'!R457*$R$9/100)</f>
        <v>0.21173072007680752</v>
      </c>
      <c r="S464" s="7">
        <f>EXP(-'Yield curve'!S457*$S$9/100)</f>
        <v>0.19339123839770267</v>
      </c>
      <c r="T464" s="7">
        <f>EXP(-'Yield curve'!T457*$T$9/100)</f>
        <v>0.17665439955429968</v>
      </c>
      <c r="U464" s="60">
        <f>EXP(-'Yield curve'!U457*$U$9/100)</f>
        <v>0.16137894240960496</v>
      </c>
      <c r="V464" s="60">
        <f t="shared" si="3"/>
        <v>51.091027791876655</v>
      </c>
      <c r="W464" s="60">
        <f t="shared" si="4"/>
        <v>11.538902410219361</v>
      </c>
      <c r="X464" s="60">
        <f>W464*(Bonds!AO454/100)*(1/(1+(Bonds!U454/100)))</f>
        <v>-7.4021551385205142E-3</v>
      </c>
      <c r="Y464" s="60">
        <f>-W464*Bonds!$AS$8</f>
        <v>-1.8067331852339559</v>
      </c>
      <c r="Z464" s="60">
        <f t="shared" si="5"/>
        <v>-5.713391989550197</v>
      </c>
    </row>
    <row r="465" spans="1:26">
      <c r="A465" s="193">
        <v>42478</v>
      </c>
      <c r="B465" s="7">
        <f>EXP(-'Yield curve'!B458*$B$9/100)</f>
        <v>0.90746525507028808</v>
      </c>
      <c r="C465" s="7">
        <f>EXP(-'Yield curve'!C458*$C$9/100)</f>
        <v>0.82712454231043631</v>
      </c>
      <c r="D465" s="7">
        <f>EXP(-'Yield curve'!D458*$D$9/100)</f>
        <v>0.75427368453308896</v>
      </c>
      <c r="E465" s="7">
        <f>EXP(-'Yield curve'!E458*$E$9/100)</f>
        <v>0.68797691182897935</v>
      </c>
      <c r="F465" s="7">
        <f>EXP(-'Yield curve'!F458*$F$9/100)</f>
        <v>0.62813510518964077</v>
      </c>
      <c r="G465" s="7">
        <f>EXP(-'Yield curve'!G458*$G$9/100)</f>
        <v>0.57338378764974507</v>
      </c>
      <c r="H465" s="7">
        <f>EXP(-'Yield curve'!H458*$H$9/100)</f>
        <v>0.52371899897437657</v>
      </c>
      <c r="I465" s="7">
        <f>EXP(-'Yield curve'!I458*$I$9/100)</f>
        <v>0.47800535991926296</v>
      </c>
      <c r="J465" s="7">
        <f>EXP(-'Yield curve'!J458*$J$9/100)</f>
        <v>0.43639826532358139</v>
      </c>
      <c r="K465" s="7">
        <f>EXP(-'Yield curve'!K458*$K$9/100)</f>
        <v>0.39851904108451414</v>
      </c>
      <c r="L465" s="7">
        <f>EXP(-'Yield curve'!L458*$L$9/100)</f>
        <v>0.36357124644139499</v>
      </c>
      <c r="M465" s="7">
        <f>EXP(-'Yield curve'!M458*$M$9/100)</f>
        <v>0.33170143726887635</v>
      </c>
      <c r="N465" s="7">
        <f>EXP(-'Yield curve'!N458*$N$9/100)</f>
        <v>0.30263736663712132</v>
      </c>
      <c r="O465" s="7">
        <f>EXP(-'Yield curve'!O458*$O$9/100)</f>
        <v>0.27613096912542529</v>
      </c>
      <c r="P465" s="7">
        <f>EXP(-'Yield curve'!P458*$P$9/100)</f>
        <v>0.25195620405678437</v>
      </c>
      <c r="Q465" s="7">
        <f>EXP(-'Yield curve'!Q458*$Q$9/100)</f>
        <v>0.22983353338423568</v>
      </c>
      <c r="R465" s="7">
        <f>EXP(-'Yield curve'!R458*$R$9/100)</f>
        <v>0.20965331362103531</v>
      </c>
      <c r="S465" s="7">
        <f>EXP(-'Yield curve'!S458*$S$9/100)</f>
        <v>0.19124499051579663</v>
      </c>
      <c r="T465" s="7">
        <f>EXP(-'Yield curve'!T458*$T$9/100)</f>
        <v>0.1744529851004343</v>
      </c>
      <c r="U465" s="60">
        <f>EXP(-'Yield curve'!U458*$U$9/100)</f>
        <v>0.15913537880584927</v>
      </c>
      <c r="V465" s="60">
        <f t="shared" si="3"/>
        <v>50.73481138794839</v>
      </c>
      <c r="W465" s="60">
        <f t="shared" si="4"/>
        <v>11.50045010254609</v>
      </c>
      <c r="X465" s="60">
        <f>W465*(Bonds!AO455/100)*(1/(1+(Bonds!U455/100)))</f>
        <v>2.1065024457451861E-3</v>
      </c>
      <c r="Y465" s="60">
        <f>-W465*Bonds!$AS$8</f>
        <v>-1.8007124167195607</v>
      </c>
      <c r="Z465" s="60">
        <f t="shared" si="5"/>
        <v>-5.6943526477800805</v>
      </c>
    </row>
    <row r="466" spans="1:26">
      <c r="A466" s="193">
        <v>42475</v>
      </c>
      <c r="B466" s="7">
        <f>EXP(-'Yield curve'!B459*$B$9/100)</f>
        <v>0.90710234155580172</v>
      </c>
      <c r="C466" s="7">
        <f>EXP(-'Yield curve'!C459*$C$9/100)</f>
        <v>0.82646310728587435</v>
      </c>
      <c r="D466" s="7">
        <f>EXP(-'Yield curve'!D459*$D$9/100)</f>
        <v>0.75427368453308896</v>
      </c>
      <c r="E466" s="7">
        <f>EXP(-'Yield curve'!E459*$E$9/100)</f>
        <v>0.68838982183669184</v>
      </c>
      <c r="F466" s="7">
        <f>EXP(-'Yield curve'!F459*$F$9/100)</f>
        <v>0.62907801485287718</v>
      </c>
      <c r="G466" s="7">
        <f>EXP(-'Yield curve'!G459*$G$9/100)</f>
        <v>0.57424450871063015</v>
      </c>
      <c r="H466" s="7">
        <f>EXP(-'Yield curve'!H459*$H$9/100)</f>
        <v>0.52445271905715773</v>
      </c>
      <c r="I466" s="7">
        <f>EXP(-'Yield curve'!I459*$I$9/100)</f>
        <v>0.47851550433182766</v>
      </c>
      <c r="J466" s="7">
        <f>EXP(-'Yield curve'!J459*$J$9/100)</f>
        <v>0.43666018285017605</v>
      </c>
      <c r="K466" s="7">
        <f>EXP(-'Yield curve'!K459*$K$9/100)</f>
        <v>0.39851904108451414</v>
      </c>
      <c r="L466" s="7">
        <f>EXP(-'Yield curve'!L459*$L$9/100)</f>
        <v>0.36357124644139499</v>
      </c>
      <c r="M466" s="7">
        <f>EXP(-'Yield curve'!M459*$M$9/100)</f>
        <v>0.33170143726887635</v>
      </c>
      <c r="N466" s="7">
        <f>EXP(-'Yield curve'!N459*$N$9/100)</f>
        <v>0.30263736663712132</v>
      </c>
      <c r="O466" s="7">
        <f>EXP(-'Yield curve'!O459*$O$9/100)</f>
        <v>0.27613096912542529</v>
      </c>
      <c r="P466" s="7">
        <f>EXP(-'Yield curve'!P459*$P$9/100)</f>
        <v>0.25195620405678437</v>
      </c>
      <c r="Q466" s="7">
        <f>EXP(-'Yield curve'!Q459*$Q$9/100)</f>
        <v>0.22998067392555241</v>
      </c>
      <c r="R466" s="7">
        <f>EXP(-'Yield curve'!R459*$R$9/100)</f>
        <v>0.20993863610286984</v>
      </c>
      <c r="S466" s="7">
        <f>EXP(-'Yield curve'!S459*$S$9/100)</f>
        <v>0.19165852615301635</v>
      </c>
      <c r="T466" s="7">
        <f>EXP(-'Yield curve'!T459*$T$9/100)</f>
        <v>0.17498412910497488</v>
      </c>
      <c r="U466" s="60">
        <f>EXP(-'Yield curve'!U459*$U$9/100)</f>
        <v>0.15977319510324592</v>
      </c>
      <c r="V466" s="60">
        <f t="shared" si="3"/>
        <v>50.817444750396191</v>
      </c>
      <c r="W466" s="60">
        <f t="shared" si="4"/>
        <v>11.511489111146579</v>
      </c>
      <c r="X466" s="60">
        <f>W466*(Bonds!AO456/100)*(1/(1+(Bonds!U456/100)))</f>
        <v>0</v>
      </c>
      <c r="Y466" s="60">
        <f>-W466*Bonds!$AS$8</f>
        <v>-1.8024408777517751</v>
      </c>
      <c r="Z466" s="60">
        <f t="shared" si="5"/>
        <v>-5.6998185214887238</v>
      </c>
    </row>
    <row r="467" spans="1:26">
      <c r="A467" s="193">
        <v>42474</v>
      </c>
      <c r="B467" s="7">
        <f>EXP(-'Yield curve'!B460*$B$9/100)</f>
        <v>0.9075560061332727</v>
      </c>
      <c r="C467" s="7">
        <f>EXP(-'Yield curve'!C460*$C$9/100)</f>
        <v>0.82728998376249219</v>
      </c>
      <c r="D467" s="7">
        <f>EXP(-'Yield curve'!D460*$D$9/100)</f>
        <v>0.75450000058415911</v>
      </c>
      <c r="E467" s="7">
        <f>EXP(-'Yield curve'!E460*$E$9/100)</f>
        <v>0.68825215763920311</v>
      </c>
      <c r="F467" s="7">
        <f>EXP(-'Yield curve'!F460*$F$9/100)</f>
        <v>0.62844925127221163</v>
      </c>
      <c r="G467" s="7">
        <f>EXP(-'Yield curve'!G460*$G$9/100)</f>
        <v>0.57372792115206173</v>
      </c>
      <c r="H467" s="7">
        <f>EXP(-'Yield curve'!H460*$H$9/100)</f>
        <v>0.52408573061475794</v>
      </c>
      <c r="I467" s="7">
        <f>EXP(-'Yield curve'!I460*$I$9/100)</f>
        <v>0.47826036410629191</v>
      </c>
      <c r="J467" s="7">
        <f>EXP(-'Yield curve'!J460*$J$9/100)</f>
        <v>0.43652920444306442</v>
      </c>
      <c r="K467" s="7">
        <f>EXP(-'Yield curve'!K460*$K$9/100)</f>
        <v>0.39851904108451414</v>
      </c>
      <c r="L467" s="7">
        <f>EXP(-'Yield curve'!L460*$L$9/100)</f>
        <v>0.36365124091468148</v>
      </c>
      <c r="M467" s="7">
        <f>EXP(-'Yield curve'!M460*$M$9/100)</f>
        <v>0.33186069217688569</v>
      </c>
      <c r="N467" s="7">
        <f>EXP(-'Yield curve'!N460*$N$9/100)</f>
        <v>0.30287351586932609</v>
      </c>
      <c r="O467" s="7">
        <f>EXP(-'Yield curve'!O460*$O$9/100)</f>
        <v>0.276440409064865</v>
      </c>
      <c r="P467" s="7">
        <f>EXP(-'Yield curve'!P460*$P$9/100)</f>
        <v>0.2523344219553777</v>
      </c>
      <c r="Q467" s="7">
        <f>EXP(-'Yield curve'!Q460*$Q$9/100)</f>
        <v>0.23027523766875505</v>
      </c>
      <c r="R467" s="7">
        <f>EXP(-'Yield curve'!R460*$R$9/100)</f>
        <v>0.21015288275891417</v>
      </c>
      <c r="S467" s="7">
        <f>EXP(-'Yield curve'!S460*$S$9/100)</f>
        <v>0.19179656998166125</v>
      </c>
      <c r="T467" s="7">
        <f>EXP(-'Yield curve'!T460*$T$9/100)</f>
        <v>0.17505063570948931</v>
      </c>
      <c r="U467" s="60">
        <f>EXP(-'Yield curve'!U460*$U$9/100)</f>
        <v>0.15977319510324592</v>
      </c>
      <c r="V467" s="60">
        <f t="shared" si="3"/>
        <v>50.822833358305516</v>
      </c>
      <c r="W467" s="60">
        <f t="shared" si="4"/>
        <v>11.511698921326552</v>
      </c>
      <c r="X467" s="60">
        <f>W467*(Bonds!AO457/100)*(1/(1+(Bonds!U457/100)))</f>
        <v>2.1089491474445923E-3</v>
      </c>
      <c r="Y467" s="60">
        <f>-W467*Bonds!$AS$8</f>
        <v>-1.8024737293178323</v>
      </c>
      <c r="Z467" s="60">
        <f t="shared" si="5"/>
        <v>-5.6999224072621679</v>
      </c>
    </row>
    <row r="468" spans="1:26">
      <c r="A468" s="193">
        <v>42473</v>
      </c>
      <c r="B468" s="7">
        <f>EXP(-'Yield curve'!B461*$B$9/100)</f>
        <v>0.9075560061332727</v>
      </c>
      <c r="C468" s="7">
        <f>EXP(-'Yield curve'!C461*$C$9/100)</f>
        <v>0.82679375865465377</v>
      </c>
      <c r="D468" s="7">
        <f>EXP(-'Yield curve'!D461*$D$9/100)</f>
        <v>0.75427368453308896</v>
      </c>
      <c r="E468" s="7">
        <f>EXP(-'Yield curve'!E461*$E$9/100)</f>
        <v>0.68825215763920311</v>
      </c>
      <c r="F468" s="7">
        <f>EXP(-'Yield curve'!F461*$F$9/100)</f>
        <v>0.62876355446709842</v>
      </c>
      <c r="G468" s="7">
        <f>EXP(-'Yield curve'!G461*$G$9/100)</f>
        <v>0.57407226119643595</v>
      </c>
      <c r="H468" s="7">
        <f>EXP(-'Yield curve'!H461*$H$9/100)</f>
        <v>0.52445271905715773</v>
      </c>
      <c r="I468" s="7">
        <f>EXP(-'Yield curve'!I461*$I$9/100)</f>
        <v>0.47864312548171312</v>
      </c>
      <c r="J468" s="7">
        <f>EXP(-'Yield curve'!J461*$J$9/100)</f>
        <v>0.4369222575744412</v>
      </c>
      <c r="K468" s="7">
        <f>EXP(-'Yield curve'!K461*$K$9/100)</f>
        <v>0.39891775945155572</v>
      </c>
      <c r="L468" s="7">
        <f>EXP(-'Yield curve'!L461*$L$9/100)</f>
        <v>0.36405147736938054</v>
      </c>
      <c r="M468" s="7">
        <f>EXP(-'Yield curve'!M461*$M$9/100)</f>
        <v>0.33225916404280087</v>
      </c>
      <c r="N468" s="7">
        <f>EXP(-'Yield curve'!N461*$N$9/100)</f>
        <v>0.30326750747901537</v>
      </c>
      <c r="O468" s="7">
        <f>EXP(-'Yield curve'!O461*$O$9/100)</f>
        <v>0.27682769667562646</v>
      </c>
      <c r="P468" s="7">
        <f>EXP(-'Yield curve'!P461*$P$9/100)</f>
        <v>0.25271320760652671</v>
      </c>
      <c r="Q468" s="7">
        <f>EXP(-'Yield curve'!Q461*$Q$9/100)</f>
        <v>0.23071779084017122</v>
      </c>
      <c r="R468" s="7">
        <f>EXP(-'Yield curve'!R461*$R$9/100)</f>
        <v>0.21065364228734401</v>
      </c>
      <c r="S468" s="7">
        <f>EXP(-'Yield curve'!S461*$S$9/100)</f>
        <v>0.19234974028609561</v>
      </c>
      <c r="T468" s="7">
        <f>EXP(-'Yield curve'!T461*$T$9/100)</f>
        <v>0.17565033378279554</v>
      </c>
      <c r="U468" s="60">
        <f>EXP(-'Yield curve'!U461*$U$9/100)</f>
        <v>0.16041356777517274</v>
      </c>
      <c r="V468" s="60">
        <f t="shared" si="3"/>
        <v>50.911562426851475</v>
      </c>
      <c r="W468" s="60">
        <f t="shared" si="4"/>
        <v>11.523885944344515</v>
      </c>
      <c r="X468" s="60">
        <f>W468*(Bonds!AO458/100)*(1/(1+(Bonds!U458/100)))</f>
        <v>6.3347059703222778E-3</v>
      </c>
      <c r="Y468" s="60">
        <f>-W468*Bonds!$AS$8</f>
        <v>-1.8043819436464554</v>
      </c>
      <c r="Z468" s="60">
        <f t="shared" si="5"/>
        <v>-5.7059567108043856</v>
      </c>
    </row>
    <row r="469" spans="1:26">
      <c r="A469" s="193">
        <v>42472</v>
      </c>
      <c r="B469" s="7">
        <f>EXP(-'Yield curve'!B462*$B$9/100)</f>
        <v>0.90764676627181728</v>
      </c>
      <c r="C469" s="7">
        <f>EXP(-'Yield curve'!C462*$C$9/100)</f>
        <v>0.82728998376249219</v>
      </c>
      <c r="D469" s="7">
        <f>EXP(-'Yield curve'!D462*$D$9/100)</f>
        <v>0.75540594404222183</v>
      </c>
      <c r="E469" s="7">
        <f>EXP(-'Yield curve'!E462*$E$9/100)</f>
        <v>0.68949212716073127</v>
      </c>
      <c r="F469" s="7">
        <f>EXP(-'Yield curve'!F462*$F$9/100)</f>
        <v>0.63002233994191226</v>
      </c>
      <c r="G469" s="7">
        <f>EXP(-'Yield curve'!G462*$G$9/100)</f>
        <v>0.57527907966083047</v>
      </c>
      <c r="H469" s="7">
        <f>EXP(-'Yield curve'!H462*$H$9/100)</f>
        <v>0.5255552269953413</v>
      </c>
      <c r="I469" s="7">
        <f>EXP(-'Yield curve'!I462*$I$9/100)</f>
        <v>0.47992121050564601</v>
      </c>
      <c r="J469" s="7">
        <f>EXP(-'Yield curve'!J462*$J$9/100)</f>
        <v>0.43836648268523559</v>
      </c>
      <c r="K469" s="7">
        <f>EXP(-'Yield curve'!K462*$K$9/100)</f>
        <v>0.40051662609081878</v>
      </c>
      <c r="L469" s="7">
        <f>EXP(-'Yield curve'!L462*$L$9/100)</f>
        <v>0.36581775746967815</v>
      </c>
      <c r="M469" s="7">
        <f>EXP(-'Yield curve'!M462*$M$9/100)</f>
        <v>0.33417849920638359</v>
      </c>
      <c r="N469" s="7">
        <f>EXP(-'Yield curve'!N462*$N$9/100)</f>
        <v>0.30532454076864135</v>
      </c>
      <c r="O469" s="7">
        <f>EXP(-'Yield curve'!O462*$O$9/100)</f>
        <v>0.27900655578487604</v>
      </c>
      <c r="P469" s="7">
        <f>EXP(-'Yield curve'!P462*$P$9/100)</f>
        <v>0.25499789213375834</v>
      </c>
      <c r="Q469" s="7">
        <f>EXP(-'Yield curve'!Q462*$Q$9/100)</f>
        <v>0.23294334721056811</v>
      </c>
      <c r="R469" s="7">
        <f>EXP(-'Yield curve'!R462*$R$9/100)</f>
        <v>0.21281330499423687</v>
      </c>
      <c r="S469" s="7">
        <f>EXP(-'Yield curve'!S462*$S$9/100)</f>
        <v>0.19443837581152495</v>
      </c>
      <c r="T469" s="7">
        <f>EXP(-'Yield curve'!T462*$T$9/100)</f>
        <v>0.177664204842785</v>
      </c>
      <c r="U469" s="60">
        <f>EXP(-'Yield curve'!U462*$U$9/100)</f>
        <v>0.16235012670339277</v>
      </c>
      <c r="V469" s="60">
        <f t="shared" si="3"/>
        <v>51.231134238510833</v>
      </c>
      <c r="W469" s="60">
        <f t="shared" si="4"/>
        <v>11.558114816621524</v>
      </c>
      <c r="X469" s="60">
        <f>W469*(Bonds!AO459/100)*(1/(1+(Bonds!U459/100)))</f>
        <v>-3.1785080621380361E-3</v>
      </c>
      <c r="Y469" s="60">
        <f>-W469*Bonds!$AS$8</f>
        <v>-1.8097414169514063</v>
      </c>
      <c r="Z469" s="60">
        <f t="shared" si="5"/>
        <v>-5.7229048535069014</v>
      </c>
    </row>
    <row r="470" spans="1:26">
      <c r="A470" s="193">
        <v>42471</v>
      </c>
      <c r="B470" s="7">
        <f>EXP(-'Yield curve'!B463*$B$9/100)</f>
        <v>0.90791910114988805</v>
      </c>
      <c r="C470" s="7">
        <f>EXP(-'Yield curve'!C463*$C$9/100)</f>
        <v>0.82745545830614742</v>
      </c>
      <c r="D470" s="7">
        <f>EXP(-'Yield curve'!D463*$D$9/100)</f>
        <v>0.75472638454022989</v>
      </c>
      <c r="E470" s="7">
        <f>EXP(-'Yield curve'!E463*$E$9/100)</f>
        <v>0.68880297966474746</v>
      </c>
      <c r="F470" s="7">
        <f>EXP(-'Yield curve'!F463*$F$9/100)</f>
        <v>0.62939263250816291</v>
      </c>
      <c r="G470" s="7">
        <f>EXP(-'Yield curve'!G463*$G$9/100)</f>
        <v>0.57493401574256131</v>
      </c>
      <c r="H470" s="7">
        <f>EXP(-'Yield curve'!H463*$H$9/100)</f>
        <v>0.5255552269953413</v>
      </c>
      <c r="I470" s="7">
        <f>EXP(-'Yield curve'!I463*$I$9/100)</f>
        <v>0.47992121050564601</v>
      </c>
      <c r="J470" s="7">
        <f>EXP(-'Yield curve'!J463*$J$9/100)</f>
        <v>0.43836648268523559</v>
      </c>
      <c r="K470" s="7">
        <f>EXP(-'Yield curve'!K463*$K$9/100)</f>
        <v>0.40051662609081878</v>
      </c>
      <c r="L470" s="7">
        <f>EXP(-'Yield curve'!L463*$L$9/100)</f>
        <v>0.3656568330623573</v>
      </c>
      <c r="M470" s="7">
        <f>EXP(-'Yield curve'!M463*$M$9/100)</f>
        <v>0.33385784178733308</v>
      </c>
      <c r="N470" s="7">
        <f>EXP(-'Yield curve'!N463*$N$9/100)</f>
        <v>0.30484860581082895</v>
      </c>
      <c r="O470" s="7">
        <f>EXP(-'Yield curve'!O463*$O$9/100)</f>
        <v>0.27838228054921216</v>
      </c>
      <c r="P470" s="7">
        <f>EXP(-'Yield curve'!P463*$P$9/100)</f>
        <v>0.25423404480124118</v>
      </c>
      <c r="Q470" s="7">
        <f>EXP(-'Yield curve'!Q463*$Q$9/100)</f>
        <v>0.23212482806722731</v>
      </c>
      <c r="R470" s="7">
        <f>EXP(-'Yield curve'!R463*$R$9/100)</f>
        <v>0.21194679559106439</v>
      </c>
      <c r="S470" s="7">
        <f>EXP(-'Yield curve'!S463*$S$9/100)</f>
        <v>0.19353053022839065</v>
      </c>
      <c r="T470" s="7">
        <f>EXP(-'Yield curve'!T463*$T$9/100)</f>
        <v>0.17672154098219364</v>
      </c>
      <c r="U470" s="60">
        <f>EXP(-'Yield curve'!U463*$U$9/100)</f>
        <v>0.16137894240960496</v>
      </c>
      <c r="V470" s="60">
        <f t="shared" si="3"/>
        <v>51.098983686873424</v>
      </c>
      <c r="W470" s="60">
        <f t="shared" si="4"/>
        <v>11.540372350166379</v>
      </c>
      <c r="X470" s="60">
        <f>W470*(Bonds!AO460/100)*(1/(1+(Bonds!U460/100)))</f>
        <v>-3.1727563279417568E-3</v>
      </c>
      <c r="Y470" s="60">
        <f>-W470*Bonds!$AS$8</f>
        <v>-1.8069633448443037</v>
      </c>
      <c r="Z470" s="60">
        <f t="shared" si="5"/>
        <v>-5.7141198181442734</v>
      </c>
    </row>
    <row r="471" spans="1:26">
      <c r="A471" s="193">
        <v>42468</v>
      </c>
      <c r="B471" s="7">
        <f>EXP(-'Yield curve'!B464*$B$9/100)</f>
        <v>0.90692093922832795</v>
      </c>
      <c r="C471" s="7">
        <f>EXP(-'Yield curve'!C464*$C$9/100)</f>
        <v>0.82629783119257749</v>
      </c>
      <c r="D471" s="7">
        <f>EXP(-'Yield curve'!D464*$D$9/100)</f>
        <v>0.75382125606448258</v>
      </c>
      <c r="E471" s="7">
        <f>EXP(-'Yield curve'!E464*$E$9/100)</f>
        <v>0.68770177609506311</v>
      </c>
      <c r="F471" s="7">
        <f>EXP(-'Yield curve'!F464*$F$9/100)</f>
        <v>0.62813510518964077</v>
      </c>
      <c r="G471" s="7">
        <f>EXP(-'Yield curve'!G464*$G$9/100)</f>
        <v>0.57355582859089094</v>
      </c>
      <c r="H471" s="7">
        <f>EXP(-'Yield curve'!H464*$H$9/100)</f>
        <v>0.52408573061475794</v>
      </c>
      <c r="I471" s="7">
        <f>EXP(-'Yield curve'!I464*$I$9/100)</f>
        <v>0.47826036410629191</v>
      </c>
      <c r="J471" s="7">
        <f>EXP(-'Yield curve'!J464*$J$9/100)</f>
        <v>0.43652920444306442</v>
      </c>
      <c r="K471" s="7">
        <f>EXP(-'Yield curve'!K464*$K$9/100)</f>
        <v>0.39851904108451414</v>
      </c>
      <c r="L471" s="7">
        <f>EXP(-'Yield curve'!L464*$L$9/100)</f>
        <v>0.36373125298868819</v>
      </c>
      <c r="M471" s="7">
        <f>EXP(-'Yield curve'!M464*$M$9/100)</f>
        <v>0.33202002354560001</v>
      </c>
      <c r="N471" s="7">
        <f>EXP(-'Yield curve'!N464*$N$9/100)</f>
        <v>0.30310984936978724</v>
      </c>
      <c r="O471" s="7">
        <f>EXP(-'Yield curve'!O464*$O$9/100)</f>
        <v>0.27675019577119014</v>
      </c>
      <c r="P471" s="7">
        <f>EXP(-'Yield curve'!P464*$P$9/100)</f>
        <v>0.25271320760652671</v>
      </c>
      <c r="Q471" s="7">
        <f>EXP(-'Yield curve'!Q464*$Q$9/100)</f>
        <v>0.23071779084017122</v>
      </c>
      <c r="R471" s="7">
        <f>EXP(-'Yield curve'!R464*$R$9/100)</f>
        <v>0.21065364228734401</v>
      </c>
      <c r="S471" s="7">
        <f>EXP(-'Yield curve'!S464*$S$9/100)</f>
        <v>0.19234974028609561</v>
      </c>
      <c r="T471" s="7">
        <f>EXP(-'Yield curve'!T464*$T$9/100)</f>
        <v>0.17565033378279554</v>
      </c>
      <c r="U471" s="60">
        <f>EXP(-'Yield curve'!U464*$U$9/100)</f>
        <v>0.16041356777517274</v>
      </c>
      <c r="V471" s="60">
        <f t="shared" si="3"/>
        <v>50.889103500969213</v>
      </c>
      <c r="W471" s="60">
        <f t="shared" si="4"/>
        <v>11.526290746421898</v>
      </c>
      <c r="X471" s="60">
        <f>W471*(Bonds!AO461/100)*(1/(1+(Bonds!U461/100)))</f>
        <v>-1.0560046492370004E-2</v>
      </c>
      <c r="Y471" s="60">
        <f>-W471*Bonds!$AS$8</f>
        <v>-1.8047584816881741</v>
      </c>
      <c r="Z471" s="60">
        <f t="shared" si="5"/>
        <v>-5.7071474286419166</v>
      </c>
    </row>
    <row r="472" spans="1:26">
      <c r="A472" s="193">
        <v>42467</v>
      </c>
      <c r="B472" s="7">
        <f>EXP(-'Yield curve'!B465*$B$9/100)</f>
        <v>0.90692093922832795</v>
      </c>
      <c r="C472" s="7">
        <f>EXP(-'Yield curve'!C465*$C$9/100)</f>
        <v>0.82629783119257749</v>
      </c>
      <c r="D472" s="7">
        <f>EXP(-'Yield curve'!D465*$D$9/100)</f>
        <v>0.75359514360622781</v>
      </c>
      <c r="E472" s="7">
        <f>EXP(-'Yield curve'!E465*$E$9/100)</f>
        <v>0.68687702891102909</v>
      </c>
      <c r="F472" s="7">
        <f>EXP(-'Yield curve'!F465*$F$9/100)</f>
        <v>0.62656672871412378</v>
      </c>
      <c r="G472" s="7">
        <f>EXP(-'Yield curve'!G465*$G$9/100)</f>
        <v>0.57115194579838013</v>
      </c>
      <c r="H472" s="7">
        <f>EXP(-'Yield curve'!H465*$H$9/100)</f>
        <v>0.52079436918655453</v>
      </c>
      <c r="I472" s="7">
        <f>EXP(-'Yield curve'!I465*$I$9/100)</f>
        <v>0.47457608154446335</v>
      </c>
      <c r="J472" s="7">
        <f>EXP(-'Yield curve'!J465*$J$9/100)</f>
        <v>0.43248830216211148</v>
      </c>
      <c r="K472" s="7">
        <f>EXP(-'Yield curve'!K465*$K$9/100)</f>
        <v>0.39415935387234219</v>
      </c>
      <c r="L472" s="7">
        <f>EXP(-'Yield curve'!L465*$L$9/100)</f>
        <v>0.35935662470263596</v>
      </c>
      <c r="M472" s="7">
        <f>EXP(-'Yield curve'!M465*$M$9/100)</f>
        <v>0.32766615796557086</v>
      </c>
      <c r="N472" s="7">
        <f>EXP(-'Yield curve'!N465*$N$9/100)</f>
        <v>0.29880622279097113</v>
      </c>
      <c r="O472" s="7">
        <f>EXP(-'Yield curve'!O465*$O$9/100)</f>
        <v>0.27252089198031382</v>
      </c>
      <c r="P472" s="7">
        <f>EXP(-'Yield curve'!P465*$P$9/100)</f>
        <v>0.24857765184107972</v>
      </c>
      <c r="Q472" s="7">
        <f>EXP(-'Yield curve'!Q465*$Q$9/100)</f>
        <v>0.22676523584136984</v>
      </c>
      <c r="R472" s="7">
        <f>EXP(-'Yield curve'!R465*$R$9/100)</f>
        <v>0.20689166090437736</v>
      </c>
      <c r="S472" s="7">
        <f>EXP(-'Yield curve'!S465*$S$9/100)</f>
        <v>0.18878244718711176</v>
      </c>
      <c r="T472" s="7">
        <f>EXP(-'Yield curve'!T465*$T$9/100)</f>
        <v>0.17227900401709303</v>
      </c>
      <c r="U472" s="60">
        <f>EXP(-'Yield curve'!U465*$U$9/100)</f>
        <v>0.15723716631362761</v>
      </c>
      <c r="V472" s="60">
        <f t="shared" si="3"/>
        <v>50.332959782403933</v>
      </c>
      <c r="W472" s="60">
        <f t="shared" si="4"/>
        <v>11.467410788608625</v>
      </c>
      <c r="X472" s="60">
        <f>W472*(Bonds!AO462/100)*(1/(1+(Bonds!U462/100)))</f>
        <v>1.3645431602005768E-2</v>
      </c>
      <c r="Y472" s="60">
        <f>-W472*Bonds!$AS$8</f>
        <v>-1.7955392015569718</v>
      </c>
      <c r="Z472" s="60">
        <f t="shared" si="5"/>
        <v>-5.6779935050401811</v>
      </c>
    </row>
    <row r="473" spans="1:26">
      <c r="A473" s="193">
        <v>42466</v>
      </c>
      <c r="B473" s="7">
        <f>EXP(-'Yield curve'!B466*$B$9/100)</f>
        <v>0.90664890375392093</v>
      </c>
      <c r="C473" s="7">
        <f>EXP(-'Yield curve'!C466*$C$9/100)</f>
        <v>0.82712454231043631</v>
      </c>
      <c r="D473" s="7">
        <f>EXP(-'Yield curve'!D466*$D$9/100)</f>
        <v>0.75517935624887755</v>
      </c>
      <c r="E473" s="7">
        <f>EXP(-'Yield curve'!E466*$E$9/100)</f>
        <v>0.68921638546188335</v>
      </c>
      <c r="F473" s="7">
        <f>EXP(-'Yield curve'!F466*$F$9/100)</f>
        <v>0.62970740751161003</v>
      </c>
      <c r="G473" s="7">
        <f>EXP(-'Yield curve'!G466*$G$9/100)</f>
        <v>0.57510652182190225</v>
      </c>
      <c r="H473" s="7">
        <f>EXP(-'Yield curve'!H466*$H$9/100)</f>
        <v>0.5255552269953413</v>
      </c>
      <c r="I473" s="7">
        <f>EXP(-'Yield curve'!I466*$I$9/100)</f>
        <v>0.47992121050564601</v>
      </c>
      <c r="J473" s="7">
        <f>EXP(-'Yield curve'!J466*$J$9/100)</f>
        <v>0.43836648268523559</v>
      </c>
      <c r="K473" s="7">
        <f>EXP(-'Yield curve'!K466*$K$9/100)</f>
        <v>0.40051662609081878</v>
      </c>
      <c r="L473" s="7">
        <f>EXP(-'Yield curve'!L466*$L$9/100)</f>
        <v>0.3656568330623573</v>
      </c>
      <c r="M473" s="7">
        <f>EXP(-'Yield curve'!M466*$M$9/100)</f>
        <v>0.33385784178733308</v>
      </c>
      <c r="N473" s="7">
        <f>EXP(-'Yield curve'!N466*$N$9/100)</f>
        <v>0.30484860581082895</v>
      </c>
      <c r="O473" s="7">
        <f>EXP(-'Yield curve'!O466*$O$9/100)</f>
        <v>0.27838228054921216</v>
      </c>
      <c r="P473" s="7">
        <f>EXP(-'Yield curve'!P466*$P$9/100)</f>
        <v>0.25423404480124118</v>
      </c>
      <c r="Q473" s="7">
        <f>EXP(-'Yield curve'!Q466*$Q$9/100)</f>
        <v>0.23212482806722731</v>
      </c>
      <c r="R473" s="7">
        <f>EXP(-'Yield curve'!R466*$R$9/100)</f>
        <v>0.21194679559106439</v>
      </c>
      <c r="S473" s="7">
        <f>EXP(-'Yield curve'!S466*$S$9/100)</f>
        <v>0.19353053022839065</v>
      </c>
      <c r="T473" s="7">
        <f>EXP(-'Yield curve'!T466*$T$9/100)</f>
        <v>0.17672154098219364</v>
      </c>
      <c r="U473" s="60">
        <f>EXP(-'Yield curve'!U466*$U$9/100)</f>
        <v>0.16137894240960496</v>
      </c>
      <c r="V473" s="60">
        <f t="shared" si="3"/>
        <v>51.097993867661003</v>
      </c>
      <c r="W473" s="60">
        <f t="shared" si="4"/>
        <v>11.540884710084462</v>
      </c>
      <c r="X473" s="60">
        <f>W473*(Bonds!AO463/100)*(1/(1+(Bonds!U463/100)))</f>
        <v>-2.1152647929041867E-3</v>
      </c>
      <c r="Y473" s="60">
        <f>-W473*Bonds!$AS$8</f>
        <v>-1.8070435689101529</v>
      </c>
      <c r="Z473" s="60">
        <f t="shared" si="5"/>
        <v>-5.7143735089155161</v>
      </c>
    </row>
    <row r="474" spans="1:26">
      <c r="A474" s="193">
        <v>42465</v>
      </c>
      <c r="B474" s="7">
        <f>EXP(-'Yield curve'!B467*$B$9/100)</f>
        <v>0.90637694987791584</v>
      </c>
      <c r="C474" s="7">
        <f>EXP(-'Yield curve'!C467*$C$9/100)</f>
        <v>0.82695913394336229</v>
      </c>
      <c r="D474" s="7">
        <f>EXP(-'Yield curve'!D467*$D$9/100)</f>
        <v>0.75495283642167577</v>
      </c>
      <c r="E474" s="7">
        <f>EXP(-'Yield curve'!E467*$E$9/100)</f>
        <v>0.68880297966474746</v>
      </c>
      <c r="F474" s="7">
        <f>EXP(-'Yield curve'!F467*$F$9/100)</f>
        <v>0.62907801485287718</v>
      </c>
      <c r="G474" s="7">
        <f>EXP(-'Yield curve'!G467*$G$9/100)</f>
        <v>0.57407226119643595</v>
      </c>
      <c r="H474" s="7">
        <f>EXP(-'Yield curve'!H467*$H$9/100)</f>
        <v>0.52408573061475794</v>
      </c>
      <c r="I474" s="7">
        <f>EXP(-'Yield curve'!I467*$I$9/100)</f>
        <v>0.47826036410629191</v>
      </c>
      <c r="J474" s="7">
        <f>EXP(-'Yield curve'!J467*$J$9/100)</f>
        <v>0.43652920444306442</v>
      </c>
      <c r="K474" s="7">
        <f>EXP(-'Yield curve'!K467*$K$9/100)</f>
        <v>0.39851904108451414</v>
      </c>
      <c r="L474" s="7">
        <f>EXP(-'Yield curve'!L467*$L$9/100)</f>
        <v>0.36381128266728752</v>
      </c>
      <c r="M474" s="7">
        <f>EXP(-'Yield curve'!M467*$M$9/100)</f>
        <v>0.33217943141172906</v>
      </c>
      <c r="N474" s="7">
        <f>EXP(-'Yield curve'!N467*$N$9/100)</f>
        <v>0.30334636728229009</v>
      </c>
      <c r="O474" s="7">
        <f>EXP(-'Yield curve'!O467*$O$9/100)</f>
        <v>0.2770603296329972</v>
      </c>
      <c r="P474" s="7">
        <f>EXP(-'Yield curve'!P467*$P$9/100)</f>
        <v>0.25309256186249957</v>
      </c>
      <c r="Q474" s="7">
        <f>EXP(-'Yield curve'!Q467*$Q$9/100)</f>
        <v>0.23108723478185414</v>
      </c>
      <c r="R474" s="7">
        <f>EXP(-'Yield curve'!R467*$R$9/100)</f>
        <v>0.21101205804630915</v>
      </c>
      <c r="S474" s="7">
        <f>EXP(-'Yield curve'!S467*$S$9/100)</f>
        <v>0.19269628161223798</v>
      </c>
      <c r="T474" s="7">
        <f>EXP(-'Yield curve'!T467*$T$9/100)</f>
        <v>0.17598438666672836</v>
      </c>
      <c r="U474" s="60">
        <f>EXP(-'Yield curve'!U467*$U$9/100)</f>
        <v>0.16073471595185038</v>
      </c>
      <c r="V474" s="60">
        <f t="shared" si="3"/>
        <v>50.948036259670744</v>
      </c>
      <c r="W474" s="60">
        <f t="shared" si="4"/>
        <v>11.530534945392576</v>
      </c>
      <c r="X474" s="60">
        <f>W474*(Bonds!AO464/100)*(1/(1+(Bonds!U464/100)))</f>
        <v>1.0564902827004527E-2</v>
      </c>
      <c r="Y474" s="60">
        <f>-W474*Bonds!$AS$8</f>
        <v>-1.8054230280074381</v>
      </c>
      <c r="Z474" s="60">
        <f t="shared" si="5"/>
        <v>-5.7092489086214719</v>
      </c>
    </row>
    <row r="475" spans="1:26">
      <c r="A475" s="193">
        <v>42464</v>
      </c>
      <c r="B475" s="7">
        <f>EXP(-'Yield curve'!B468*$B$9/100)</f>
        <v>0.9061956926142708</v>
      </c>
      <c r="C475" s="7">
        <f>EXP(-'Yield curve'!C468*$C$9/100)</f>
        <v>0.82629783119257749</v>
      </c>
      <c r="D475" s="7">
        <f>EXP(-'Yield curve'!D468*$D$9/100)</f>
        <v>0.75517935624887755</v>
      </c>
      <c r="E475" s="7">
        <f>EXP(-'Yield curve'!E468*$E$9/100)</f>
        <v>0.68990594657043613</v>
      </c>
      <c r="F475" s="7">
        <f>EXP(-'Yield curve'!F468*$F$9/100)</f>
        <v>0.63128364550692595</v>
      </c>
      <c r="G475" s="7">
        <f>EXP(-'Yield curve'!G468*$G$9/100)</f>
        <v>0.57666140758200446</v>
      </c>
      <c r="H475" s="7">
        <f>EXP(-'Yield curve'!H468*$H$9/100)</f>
        <v>0.5270288437315962</v>
      </c>
      <c r="I475" s="7">
        <f>EXP(-'Yield curve'!I468*$I$9/100)</f>
        <v>0.48145941819896976</v>
      </c>
      <c r="J475" s="7">
        <f>EXP(-'Yield curve'!J468*$J$9/100)</f>
        <v>0.43994744604951813</v>
      </c>
      <c r="K475" s="7">
        <f>EXP(-'Yield curve'!K468*$K$9/100)</f>
        <v>0.40212190100464379</v>
      </c>
      <c r="L475" s="7">
        <f>EXP(-'Yield curve'!L468*$L$9/100)</f>
        <v>0.3675117456086936</v>
      </c>
      <c r="M475" s="7">
        <f>EXP(-'Yield curve'!M468*$M$9/100)</f>
        <v>0.33594762807236123</v>
      </c>
      <c r="N475" s="7">
        <f>EXP(-'Yield curve'!N468*$N$9/100)</f>
        <v>0.30715585168471254</v>
      </c>
      <c r="O475" s="7">
        <f>EXP(-'Yield curve'!O468*$O$9/100)</f>
        <v>0.28088779371974232</v>
      </c>
      <c r="P475" s="7">
        <f>EXP(-'Yield curve'!P468*$P$9/100)</f>
        <v>0.25691756610368544</v>
      </c>
      <c r="Q475" s="7">
        <f>EXP(-'Yield curve'!Q468*$Q$9/100)</f>
        <v>0.23481436809301501</v>
      </c>
      <c r="R475" s="7">
        <f>EXP(-'Yield curve'!R468*$R$9/100)</f>
        <v>0.2146299277960256</v>
      </c>
      <c r="S475" s="7">
        <f>EXP(-'Yield curve'!S468*$S$9/100)</f>
        <v>0.19619621962556205</v>
      </c>
      <c r="T475" s="7">
        <f>EXP(-'Yield curve'!T468*$T$9/100)</f>
        <v>0.17936005733391958</v>
      </c>
      <c r="U475" s="60">
        <f>EXP(-'Yield curve'!U468*$U$9/100)</f>
        <v>0.16398177260289776</v>
      </c>
      <c r="V475" s="60">
        <f t="shared" si="3"/>
        <v>51.492114937651522</v>
      </c>
      <c r="W475" s="60">
        <f t="shared" si="4"/>
        <v>11.589410628181344</v>
      </c>
      <c r="X475" s="60">
        <f>W475*(Bonds!AO465/100)*(1/(1+(Bonds!U465/100)))</f>
        <v>1.0628586416160212E-3</v>
      </c>
      <c r="Y475" s="60">
        <f>-W475*Bonds!$AS$8</f>
        <v>-1.8146416387657343</v>
      </c>
      <c r="Z475" s="60">
        <f t="shared" si="5"/>
        <v>-5.7384007154802195</v>
      </c>
    </row>
    <row r="476" spans="1:26">
      <c r="A476" s="193">
        <v>42461</v>
      </c>
      <c r="B476" s="7">
        <f>EXP(-'Yield curve'!B469*$B$9/100)</f>
        <v>0.90628631671466164</v>
      </c>
      <c r="C476" s="7">
        <f>EXP(-'Yield curve'!C469*$C$9/100)</f>
        <v>0.82745545830614742</v>
      </c>
      <c r="D476" s="7">
        <f>EXP(-'Yield curve'!D469*$D$9/100)</f>
        <v>0.75653990321504738</v>
      </c>
      <c r="E476" s="7">
        <f>EXP(-'Yield curve'!E469*$E$9/100)</f>
        <v>0.69087249131908979</v>
      </c>
      <c r="F476" s="7">
        <f>EXP(-'Yield curve'!F469*$F$9/100)</f>
        <v>0.6315993662532885</v>
      </c>
      <c r="G476" s="7">
        <f>EXP(-'Yield curve'!G469*$G$9/100)</f>
        <v>0.57683443195663764</v>
      </c>
      <c r="H476" s="7">
        <f>EXP(-'Yield curve'!H469*$H$9/100)</f>
        <v>0.5270288437315962</v>
      </c>
      <c r="I476" s="7">
        <f>EXP(-'Yield curve'!I469*$I$9/100)</f>
        <v>0.48145941819896976</v>
      </c>
      <c r="J476" s="7">
        <f>EXP(-'Yield curve'!J469*$J$9/100)</f>
        <v>0.43994744604951813</v>
      </c>
      <c r="K476" s="7">
        <f>EXP(-'Yield curve'!K469*$K$9/100)</f>
        <v>0.40212190100464379</v>
      </c>
      <c r="L476" s="7">
        <f>EXP(-'Yield curve'!L469*$L$9/100)</f>
        <v>0.3675117456086936</v>
      </c>
      <c r="M476" s="7">
        <f>EXP(-'Yield curve'!M469*$M$9/100)</f>
        <v>0.33594762807236123</v>
      </c>
      <c r="N476" s="7">
        <f>EXP(-'Yield curve'!N469*$N$9/100)</f>
        <v>0.30715585168471254</v>
      </c>
      <c r="O476" s="7">
        <f>EXP(-'Yield curve'!O469*$O$9/100)</f>
        <v>0.28088779371974232</v>
      </c>
      <c r="P476" s="7">
        <f>EXP(-'Yield curve'!P469*$P$9/100)</f>
        <v>0.25691756610368544</v>
      </c>
      <c r="Q476" s="7">
        <f>EXP(-'Yield curve'!Q469*$Q$9/100)</f>
        <v>0.23488952071458294</v>
      </c>
      <c r="R476" s="7">
        <f>EXP(-'Yield curve'!R469*$R$9/100)</f>
        <v>0.21477592578061583</v>
      </c>
      <c r="S476" s="7">
        <f>EXP(-'Yield curve'!S469*$S$9/100)</f>
        <v>0.1964082260055959</v>
      </c>
      <c r="T476" s="7">
        <f>EXP(-'Yield curve'!T469*$T$9/100)</f>
        <v>0.17963289192282494</v>
      </c>
      <c r="U476" s="60">
        <f>EXP(-'Yield curve'!U469*$U$9/100)</f>
        <v>0.16431006433040046</v>
      </c>
      <c r="V476" s="60">
        <f t="shared" si="3"/>
        <v>51.545337595811304</v>
      </c>
      <c r="W476" s="60">
        <f t="shared" si="4"/>
        <v>11.592682444267677</v>
      </c>
      <c r="X476" s="60">
        <f>W476*(Bonds!AO466/100)*(1/(1+(Bonds!U466/100)))</f>
        <v>3.1897686263232402E-3</v>
      </c>
      <c r="Y476" s="60">
        <f>-W476*Bonds!$AS$8</f>
        <v>-1.8151539317455174</v>
      </c>
      <c r="Z476" s="60">
        <f t="shared" si="5"/>
        <v>-5.740020728125649</v>
      </c>
    </row>
    <row r="477" spans="1:26">
      <c r="A477" s="193">
        <v>42460</v>
      </c>
      <c r="B477" s="7">
        <f>EXP(-'Yield curve'!B470*$B$9/100)</f>
        <v>0.90592387468121505</v>
      </c>
      <c r="C477" s="7">
        <f>EXP(-'Yield curve'!C470*$C$9/100)</f>
        <v>0.82728998376249219</v>
      </c>
      <c r="D477" s="7">
        <f>EXP(-'Yield curve'!D470*$D$9/100)</f>
        <v>0.75699396336139857</v>
      </c>
      <c r="E477" s="7">
        <f>EXP(-'Yield curve'!E470*$E$9/100)</f>
        <v>0.69197877209381353</v>
      </c>
      <c r="F477" s="7">
        <f>EXP(-'Yield curve'!F470*$F$9/100)</f>
        <v>0.63349700939352649</v>
      </c>
      <c r="G477" s="7">
        <f>EXP(-'Yield curve'!G470*$G$9/100)</f>
        <v>0.57908847877556169</v>
      </c>
      <c r="H477" s="7">
        <f>EXP(-'Yield curve'!H470*$H$9/100)</f>
        <v>0.52961762239389099</v>
      </c>
      <c r="I477" s="7">
        <f>EXP(-'Yield curve'!I470*$I$9/100)</f>
        <v>0.48416315433630847</v>
      </c>
      <c r="J477" s="7">
        <f>EXP(-'Yield curve'!J470*$J$9/100)</f>
        <v>0.44272786408020021</v>
      </c>
      <c r="K477" s="7">
        <f>EXP(-'Yield curve'!K470*$K$9/100)</f>
        <v>0.40494662932650494</v>
      </c>
      <c r="L477" s="7">
        <f>EXP(-'Yield curve'!L470*$L$9/100)</f>
        <v>0.37018958969395793</v>
      </c>
      <c r="M477" s="7">
        <f>EXP(-'Yield curve'!M470*$M$9/100)</f>
        <v>0.3384563994824149</v>
      </c>
      <c r="N477" s="7">
        <f>EXP(-'Yield curve'!N470*$N$9/100)</f>
        <v>0.30948055994294393</v>
      </c>
      <c r="O477" s="7">
        <f>EXP(-'Yield curve'!O470*$O$9/100)</f>
        <v>0.2830193525805787</v>
      </c>
      <c r="P477" s="7">
        <f>EXP(-'Yield curve'!P470*$P$9/100)</f>
        <v>0.25885169175444789</v>
      </c>
      <c r="Q477" s="7">
        <f>EXP(-'Yield curve'!Q470*$Q$9/100)</f>
        <v>0.23662468515944282</v>
      </c>
      <c r="R477" s="7">
        <f>EXP(-'Yield curve'!R470*$R$9/100)</f>
        <v>0.21631491353891039</v>
      </c>
      <c r="S477" s="7">
        <f>EXP(-'Yield curve'!S470*$S$9/100)</f>
        <v>0.19775626330330862</v>
      </c>
      <c r="T477" s="7">
        <f>EXP(-'Yield curve'!T470*$T$9/100)</f>
        <v>0.18079707667278389</v>
      </c>
      <c r="U477" s="60">
        <f>EXP(-'Yield curve'!U470*$U$9/100)</f>
        <v>0.16529888822158653</v>
      </c>
      <c r="V477" s="60">
        <f t="shared" si="3"/>
        <v>51.7819559123798</v>
      </c>
      <c r="W477" s="60">
        <f t="shared" si="4"/>
        <v>11.608016204895851</v>
      </c>
      <c r="X477" s="60">
        <f>W477*(Bonds!AO467/100)*(1/(1+(Bonds!U467/100)))</f>
        <v>-4.2598224605121474E-3</v>
      </c>
      <c r="Y477" s="60">
        <f>-W477*Bonds!$AS$8</f>
        <v>-1.8175548545713158</v>
      </c>
      <c r="Z477" s="60">
        <f t="shared" si="5"/>
        <v>-5.74761311274146</v>
      </c>
    </row>
    <row r="478" spans="1:26">
      <c r="A478" s="193">
        <v>42459</v>
      </c>
      <c r="B478" s="7">
        <f>EXP(-'Yield curve'!B471*$B$9/100)</f>
        <v>0.90782831377921724</v>
      </c>
      <c r="C478" s="7">
        <f>EXP(-'Yield curve'!C471*$C$9/100)</f>
        <v>0.82878044674752616</v>
      </c>
      <c r="D478" s="7">
        <f>EXP(-'Yield curve'!D471*$D$9/100)</f>
        <v>0.75722109561854201</v>
      </c>
      <c r="E478" s="7">
        <f>EXP(-'Yield curve'!E471*$E$9/100)</f>
        <v>0.69156370936182876</v>
      </c>
      <c r="F478" s="7">
        <f>EXP(-'Yield curve'!F471*$F$9/100)</f>
        <v>0.6322312815245178</v>
      </c>
      <c r="G478" s="7">
        <f>EXP(-'Yield curve'!G471*$G$9/100)</f>
        <v>0.57752704876195471</v>
      </c>
      <c r="H478" s="7">
        <f>EXP(-'Yield curve'!H471*$H$9/100)</f>
        <v>0.52776720084219952</v>
      </c>
      <c r="I478" s="7">
        <f>EXP(-'Yield curve'!I471*$I$9/100)</f>
        <v>0.48235898177774139</v>
      </c>
      <c r="J478" s="7">
        <f>EXP(-'Yield curve'!J471*$J$9/100)</f>
        <v>0.44100458798292891</v>
      </c>
      <c r="K478" s="7">
        <f>EXP(-'Yield curve'!K471*$K$9/100)</f>
        <v>0.40333007806711879</v>
      </c>
      <c r="L478" s="7">
        <f>EXP(-'Yield curve'!L471*$L$9/100)</f>
        <v>0.36856433368460395</v>
      </c>
      <c r="M478" s="7">
        <f>EXP(-'Yield curve'!M471*$M$9/100)</f>
        <v>0.33683570155167192</v>
      </c>
      <c r="N478" s="7">
        <f>EXP(-'Yield curve'!N471*$N$9/100)</f>
        <v>0.30787543796525579</v>
      </c>
      <c r="O478" s="7">
        <f>EXP(-'Yield curve'!O471*$O$9/100)</f>
        <v>0.28143887367737236</v>
      </c>
      <c r="P478" s="7">
        <f>EXP(-'Yield curve'!P471*$P$9/100)</f>
        <v>0.25730323162967317</v>
      </c>
      <c r="Q478" s="7">
        <f>EXP(-'Yield curve'!Q471*$Q$9/100)</f>
        <v>0.23511512292620426</v>
      </c>
      <c r="R478" s="7">
        <f>EXP(-'Yield curve'!R471*$R$9/100)</f>
        <v>0.21484896201083686</v>
      </c>
      <c r="S478" s="7">
        <f>EXP(-'Yield curve'!S471*$S$9/100)</f>
        <v>0.19633753176995977</v>
      </c>
      <c r="T478" s="7">
        <f>EXP(-'Yield curve'!T471*$T$9/100)</f>
        <v>0.17942822710714304</v>
      </c>
      <c r="U478" s="60">
        <f>EXP(-'Yield curve'!U471*$U$9/100)</f>
        <v>0.16398177260289776</v>
      </c>
      <c r="V478" s="60">
        <f t="shared" si="3"/>
        <v>51.56354501784655</v>
      </c>
      <c r="W478" s="60">
        <f t="shared" si="4"/>
        <v>11.582720137861831</v>
      </c>
      <c r="X478" s="60">
        <f>W478*(Bonds!AO468/100)*(1/(1+(Bonds!U468/100)))</f>
        <v>-1.4871430844650244E-2</v>
      </c>
      <c r="Y478" s="60">
        <f>-W478*Bonds!$AS$8</f>
        <v>-1.8135940581158583</v>
      </c>
      <c r="Z478" s="60">
        <f t="shared" si="5"/>
        <v>-5.7350879745938927</v>
      </c>
    </row>
    <row r="479" spans="1:26">
      <c r="A479" s="193">
        <v>42458</v>
      </c>
      <c r="B479" s="7">
        <f>EXP(-'Yield curve'!B472*$B$9/100)</f>
        <v>0.90791910114988805</v>
      </c>
      <c r="C479" s="7">
        <f>EXP(-'Yield curve'!C472*$C$9/100)</f>
        <v>0.8281176875291627</v>
      </c>
      <c r="D479" s="7">
        <f>EXP(-'Yield curve'!D472*$D$9/100)</f>
        <v>0.75540594404222183</v>
      </c>
      <c r="E479" s="7">
        <f>EXP(-'Yield curve'!E472*$E$9/100)</f>
        <v>0.68880297966474746</v>
      </c>
      <c r="F479" s="7">
        <f>EXP(-'Yield curve'!F472*$F$9/100)</f>
        <v>0.62844925127221163</v>
      </c>
      <c r="G479" s="7">
        <f>EXP(-'Yield curve'!G472*$G$9/100)</f>
        <v>0.57355582859089094</v>
      </c>
      <c r="H479" s="7">
        <f>EXP(-'Yield curve'!H472*$H$9/100)</f>
        <v>0.52371899897437657</v>
      </c>
      <c r="I479" s="7">
        <f>EXP(-'Yield curve'!I472*$I$9/100)</f>
        <v>0.47775049169820627</v>
      </c>
      <c r="J479" s="7">
        <f>EXP(-'Yield curve'!J472*$J$9/100)</f>
        <v>0.4358749014862992</v>
      </c>
      <c r="K479" s="7">
        <f>EXP(-'Yield curve'!K472*$K$9/100)</f>
        <v>0.39772279950933415</v>
      </c>
      <c r="L479" s="7">
        <f>EXP(-'Yield curve'!L472*$L$9/100)</f>
        <v>0.36293192381659845</v>
      </c>
      <c r="M479" s="7">
        <f>EXP(-'Yield curve'!M472*$M$9/100)</f>
        <v>0.33122413094224284</v>
      </c>
      <c r="N479" s="7">
        <f>EXP(-'Yield curve'!N472*$N$9/100)</f>
        <v>0.30232278738538365</v>
      </c>
      <c r="O479" s="7">
        <f>EXP(-'Yield curve'!O472*$O$9/100)</f>
        <v>0.27597637907196992</v>
      </c>
      <c r="P479" s="7">
        <f>EXP(-'Yield curve'!P472*$P$9/100)</f>
        <v>0.25195620405678437</v>
      </c>
      <c r="Q479" s="7">
        <f>EXP(-'Yield curve'!Q472*$Q$9/100)</f>
        <v>0.22990709188365088</v>
      </c>
      <c r="R479" s="7">
        <f>EXP(-'Yield curve'!R472*$R$9/100)</f>
        <v>0.20979592635713251</v>
      </c>
      <c r="S479" s="7">
        <f>EXP(-'Yield curve'!S472*$S$9/100)</f>
        <v>0.19145164667979528</v>
      </c>
      <c r="T479" s="7">
        <f>EXP(-'Yield curve'!T472*$T$9/100)</f>
        <v>0.17471835526802168</v>
      </c>
      <c r="U479" s="60">
        <f>EXP(-'Yield curve'!U472*$U$9/100)</f>
        <v>0.15945396804650522</v>
      </c>
      <c r="V479" s="60">
        <f t="shared" si="3"/>
        <v>50.773622394352216</v>
      </c>
      <c r="W479" s="60">
        <f t="shared" si="4"/>
        <v>11.503952874230968</v>
      </c>
      <c r="X479" s="60">
        <f>W479*(Bonds!AO469/100)*(1/(1+(Bonds!U469/100)))</f>
        <v>6.3220111050912593E-3</v>
      </c>
      <c r="Y479" s="60">
        <f>-W479*Bonds!$AS$8</f>
        <v>-1.801260872163448</v>
      </c>
      <c r="Z479" s="60">
        <f t="shared" si="5"/>
        <v>-5.6960870161778825</v>
      </c>
    </row>
    <row r="480" spans="1:26">
      <c r="A480" s="193">
        <v>42457</v>
      </c>
      <c r="B480" s="7">
        <f>EXP(-'Yield curve'!B473*$B$9/100)</f>
        <v>0.90819151774067852</v>
      </c>
      <c r="C480" s="7">
        <f>EXP(-'Yield curve'!C473*$C$9/100)</f>
        <v>0.8286147072326806</v>
      </c>
      <c r="D480" s="7">
        <f>EXP(-'Yield curve'!D473*$D$9/100)</f>
        <v>0.75608611542306958</v>
      </c>
      <c r="E480" s="7">
        <f>EXP(-'Yield curve'!E473*$E$9/100)</f>
        <v>0.68963003937692535</v>
      </c>
      <c r="F480" s="7">
        <f>EXP(-'Yield curve'!F473*$F$9/100)</f>
        <v>0.62939263250816291</v>
      </c>
      <c r="G480" s="7">
        <f>EXP(-'Yield curve'!G473*$G$9/100)</f>
        <v>0.57441680790683058</v>
      </c>
      <c r="H480" s="7">
        <f>EXP(-'Yield curve'!H473*$H$9/100)</f>
        <v>0.52445271905715773</v>
      </c>
      <c r="I480" s="7">
        <f>EXP(-'Yield curve'!I473*$I$9/100)</f>
        <v>0.47877078066844336</v>
      </c>
      <c r="J480" s="7">
        <f>EXP(-'Yield curve'!J473*$J$9/100)</f>
        <v>0.43718448959072381</v>
      </c>
      <c r="K480" s="7">
        <f>EXP(-'Yield curve'!K473*$K$9/100)</f>
        <v>0.39931687673638988</v>
      </c>
      <c r="L480" s="7">
        <f>EXP(-'Yield curve'!L473*$L$9/100)</f>
        <v>0.36461254855845859</v>
      </c>
      <c r="M480" s="7">
        <f>EXP(-'Yield curve'!M473*$M$9/100)</f>
        <v>0.33297761948968047</v>
      </c>
      <c r="N480" s="7">
        <f>EXP(-'Yield curve'!N473*$N$9/100)</f>
        <v>0.30413609403712594</v>
      </c>
      <c r="O480" s="7">
        <f>EXP(-'Yield curve'!O473*$O$9/100)</f>
        <v>0.27783718564684307</v>
      </c>
      <c r="P480" s="7">
        <f>EXP(-'Yield curve'!P473*$P$9/100)</f>
        <v>0.25385297960438663</v>
      </c>
      <c r="Q480" s="7">
        <f>EXP(-'Yield curve'!Q473*$Q$9/100)</f>
        <v>0.23182789836285284</v>
      </c>
      <c r="R480" s="7">
        <f>EXP(-'Yield curve'!R473*$R$9/100)</f>
        <v>0.21173072007680752</v>
      </c>
      <c r="S480" s="7">
        <f>EXP(-'Yield curve'!S473*$S$9/100)</f>
        <v>0.19339123839770267</v>
      </c>
      <c r="T480" s="7">
        <f>EXP(-'Yield curve'!T473*$T$9/100)</f>
        <v>0.17665439955429968</v>
      </c>
      <c r="U480" s="60">
        <f>EXP(-'Yield curve'!U473*$U$9/100)</f>
        <v>0.16137894240960496</v>
      </c>
      <c r="V480" s="60">
        <f t="shared" si="3"/>
        <v>51.075719490475805</v>
      </c>
      <c r="W480" s="60">
        <f t="shared" si="4"/>
        <v>11.538615835674058</v>
      </c>
      <c r="X480" s="60">
        <f>W480*(Bonds!AO470/100)*(1/(1+(Bonds!U470/100)))</f>
        <v>-1.0574244717444889E-3</v>
      </c>
      <c r="Y480" s="60">
        <f>-W480*Bonds!$AS$8</f>
        <v>-1.8066883140908752</v>
      </c>
      <c r="Z480" s="60">
        <f t="shared" si="5"/>
        <v>-5.7132500945368472</v>
      </c>
    </row>
    <row r="481" spans="1:26">
      <c r="A481" s="193">
        <v>42454</v>
      </c>
      <c r="B481" s="7">
        <f>EXP(-'Yield curve'!B474*$B$9/100)</f>
        <v>0.90810070312971058</v>
      </c>
      <c r="C481" s="7">
        <f>EXP(-'Yield curve'!C474*$C$9/100)</f>
        <v>0.8281176875291627</v>
      </c>
      <c r="D481" s="7">
        <f>EXP(-'Yield curve'!D474*$D$9/100)</f>
        <v>0.75608611542306958</v>
      </c>
      <c r="E481" s="7">
        <f>EXP(-'Yield curve'!E474*$E$9/100)</f>
        <v>0.69018196414889976</v>
      </c>
      <c r="F481" s="7">
        <f>EXP(-'Yield curve'!F474*$F$9/100)</f>
        <v>0.6306526773980542</v>
      </c>
      <c r="G481" s="7">
        <f>EXP(-'Yield curve'!G474*$G$9/100)</f>
        <v>0.5756243506795744</v>
      </c>
      <c r="H481" s="7">
        <f>EXP(-'Yield curve'!H474*$H$9/100)</f>
        <v>0.5255552269953413</v>
      </c>
      <c r="I481" s="7">
        <f>EXP(-'Yield curve'!I474*$I$9/100)</f>
        <v>0.47979324857852645</v>
      </c>
      <c r="J481" s="7">
        <f>EXP(-'Yield curve'!J474*$J$9/100)</f>
        <v>0.4381035416858125</v>
      </c>
      <c r="K481" s="7">
        <f>EXP(-'Yield curve'!K474*$K$9/100)</f>
        <v>0.40011630965630496</v>
      </c>
      <c r="L481" s="7">
        <f>EXP(-'Yield curve'!L474*$L$9/100)</f>
        <v>0.36525483168728018</v>
      </c>
      <c r="M481" s="7">
        <f>EXP(-'Yield curve'!M474*$M$9/100)</f>
        <v>0.33345745265871213</v>
      </c>
      <c r="N481" s="7">
        <f>EXP(-'Yield curve'!N474*$N$9/100)</f>
        <v>0.30445256010875771</v>
      </c>
      <c r="O481" s="7">
        <f>EXP(-'Yield curve'!O474*$O$9/100)</f>
        <v>0.27799281804380926</v>
      </c>
      <c r="P481" s="7">
        <f>EXP(-'Yield curve'!P474*$P$9/100)</f>
        <v>0.25385297960438663</v>
      </c>
      <c r="Q481" s="7">
        <f>EXP(-'Yield curve'!Q474*$Q$9/100)</f>
        <v>0.23175372530369914</v>
      </c>
      <c r="R481" s="7">
        <f>EXP(-'Yield curve'!R474*$R$9/100)</f>
        <v>0.21158679212820383</v>
      </c>
      <c r="S481" s="7">
        <f>EXP(-'Yield curve'!S474*$S$9/100)</f>
        <v>0.19318248860541146</v>
      </c>
      <c r="T481" s="7">
        <f>EXP(-'Yield curve'!T474*$T$9/100)</f>
        <v>0.1763860888347826</v>
      </c>
      <c r="U481" s="60">
        <f>EXP(-'Yield curve'!U474*$U$9/100)</f>
        <v>0.1610565070676061</v>
      </c>
      <c r="V481" s="60">
        <f t="shared" si="3"/>
        <v>51.070882983829037</v>
      </c>
      <c r="W481" s="60">
        <f t="shared" si="4"/>
        <v>11.530763515921752</v>
      </c>
      <c r="X481" s="60">
        <f>W481*(Bonds!AO471/100)*(1/(1+(Bonds!U471/100)))</f>
        <v>-9.5094723397137013E-3</v>
      </c>
      <c r="Y481" s="60">
        <f>-W481*Bonds!$AS$8</f>
        <v>-1.8054588170231995</v>
      </c>
      <c r="Z481" s="60">
        <f t="shared" si="5"/>
        <v>-5.7093620834264938</v>
      </c>
    </row>
    <row r="482" spans="1:26">
      <c r="A482" s="193">
        <v>42453</v>
      </c>
      <c r="B482" s="7">
        <f>EXP(-'Yield curve'!B475*$B$9/100)</f>
        <v>0.90819151774067852</v>
      </c>
      <c r="C482" s="7">
        <f>EXP(-'Yield curve'!C475*$C$9/100)</f>
        <v>0.82762096594802115</v>
      </c>
      <c r="D482" s="7">
        <f>EXP(-'Yield curve'!D475*$D$9/100)</f>
        <v>0.75540594404222183</v>
      </c>
      <c r="E482" s="7">
        <f>EXP(-'Yield curve'!E475*$E$9/100)</f>
        <v>0.68907855596819978</v>
      </c>
      <c r="F482" s="7">
        <f>EXP(-'Yield curve'!F475*$F$9/100)</f>
        <v>0.62907801485287718</v>
      </c>
      <c r="G482" s="7">
        <f>EXP(-'Yield curve'!G475*$G$9/100)</f>
        <v>0.57372792115206173</v>
      </c>
      <c r="H482" s="7">
        <f>EXP(-'Yield curve'!H475*$H$9/100)</f>
        <v>0.52335252395631526</v>
      </c>
      <c r="I482" s="7">
        <f>EXP(-'Yield curve'!I475*$I$9/100)</f>
        <v>0.47711391552103438</v>
      </c>
      <c r="J482" s="7">
        <f>EXP(-'Yield curve'!J475*$J$9/100)</f>
        <v>0.43496052462491586</v>
      </c>
      <c r="K482" s="7">
        <f>EXP(-'Yield curve'!K475*$K$9/100)</f>
        <v>0.39653141907499284</v>
      </c>
      <c r="L482" s="7">
        <f>EXP(-'Yield curve'!L475*$L$9/100)</f>
        <v>0.36165664924477359</v>
      </c>
      <c r="M482" s="7">
        <f>EXP(-'Yield curve'!M475*$M$9/100)</f>
        <v>0.32987548958719759</v>
      </c>
      <c r="N482" s="7">
        <f>EXP(-'Yield curve'!N475*$N$9/100)</f>
        <v>0.30091122237892276</v>
      </c>
      <c r="O482" s="7">
        <f>EXP(-'Yield curve'!O475*$O$9/100)</f>
        <v>0.27451208321587317</v>
      </c>
      <c r="P482" s="7">
        <f>EXP(-'Yield curve'!P475*$P$9/100)</f>
        <v>0.25044899298728263</v>
      </c>
      <c r="Q482" s="7">
        <f>EXP(-'Yield curve'!Q475*$Q$9/100)</f>
        <v>0.22844038496409425</v>
      </c>
      <c r="R482" s="7">
        <f>EXP(-'Yield curve'!R475*$R$9/100)</f>
        <v>0.20837415356396105</v>
      </c>
      <c r="S482" s="7">
        <f>EXP(-'Yield curve'!S475*$S$9/100)</f>
        <v>0.19007814536196549</v>
      </c>
      <c r="T482" s="7">
        <f>EXP(-'Yield curve'!T475*$T$9/100)</f>
        <v>0.17339552887547463</v>
      </c>
      <c r="U482" s="60">
        <f>EXP(-'Yield curve'!U475*$U$9/100)</f>
        <v>0.15818342524954201</v>
      </c>
      <c r="V482" s="60">
        <f t="shared" si="3"/>
        <v>50.582092038195825</v>
      </c>
      <c r="W482" s="60">
        <f t="shared" si="4"/>
        <v>11.478469449928058</v>
      </c>
      <c r="X482" s="60">
        <f>W482*(Bonds!AO472/100)*(1/(1+(Bonds!U472/100)))</f>
        <v>7.3566458660956537E-3</v>
      </c>
      <c r="Y482" s="60">
        <f>-W482*Bonds!$AS$8</f>
        <v>-1.7972707397639669</v>
      </c>
      <c r="Z482" s="60">
        <f t="shared" si="5"/>
        <v>-5.6834691096298897</v>
      </c>
    </row>
    <row r="483" spans="1:26">
      <c r="A483" s="193">
        <v>42452</v>
      </c>
      <c r="B483" s="7">
        <f>EXP(-'Yield curve'!B476*$B$9/100)</f>
        <v>0.908373174209268</v>
      </c>
      <c r="C483" s="7">
        <f>EXP(-'Yield curve'!C476*$C$9/100)</f>
        <v>0.8286147072326806</v>
      </c>
      <c r="D483" s="7">
        <f>EXP(-'Yield curve'!D476*$D$9/100)</f>
        <v>0.75699396336139857</v>
      </c>
      <c r="E483" s="7">
        <f>EXP(-'Yield curve'!E476*$E$9/100)</f>
        <v>0.69087249131908979</v>
      </c>
      <c r="F483" s="7">
        <f>EXP(-'Yield curve'!F476*$F$9/100)</f>
        <v>0.63096808258147807</v>
      </c>
      <c r="G483" s="7">
        <f>EXP(-'Yield curve'!G476*$G$9/100)</f>
        <v>0.57545168927487611</v>
      </c>
      <c r="H483" s="7">
        <f>EXP(-'Yield curve'!H476*$H$9/100)</f>
        <v>0.52481996448140045</v>
      </c>
      <c r="I483" s="7">
        <f>EXP(-'Yield curve'!I476*$I$9/100)</f>
        <v>0.47877078066844336</v>
      </c>
      <c r="J483" s="7">
        <f>EXP(-'Yield curve'!J476*$J$9/100)</f>
        <v>0.4367912005567044</v>
      </c>
      <c r="K483" s="7">
        <f>EXP(-'Yield curve'!K476*$K$9/100)</f>
        <v>0.39851904108451414</v>
      </c>
      <c r="L483" s="7">
        <f>EXP(-'Yield curve'!L476*$L$9/100)</f>
        <v>0.36373125298868819</v>
      </c>
      <c r="M483" s="7">
        <f>EXP(-'Yield curve'!M476*$M$9/100)</f>
        <v>0.33202002354560001</v>
      </c>
      <c r="N483" s="7">
        <f>EXP(-'Yield curve'!N476*$N$9/100)</f>
        <v>0.30310984936978724</v>
      </c>
      <c r="O483" s="7">
        <f>EXP(-'Yield curve'!O476*$O$9/100)</f>
        <v>0.27675019577119014</v>
      </c>
      <c r="P483" s="7">
        <f>EXP(-'Yield curve'!P476*$P$9/100)</f>
        <v>0.25271320760652671</v>
      </c>
      <c r="Q483" s="7">
        <f>EXP(-'Yield curve'!Q476*$Q$9/100)</f>
        <v>0.23071779084017122</v>
      </c>
      <c r="R483" s="7">
        <f>EXP(-'Yield curve'!R476*$R$9/100)</f>
        <v>0.21065364228734401</v>
      </c>
      <c r="S483" s="7">
        <f>EXP(-'Yield curve'!S476*$S$9/100)</f>
        <v>0.19234974028609561</v>
      </c>
      <c r="T483" s="7">
        <f>EXP(-'Yield curve'!T476*$T$9/100)</f>
        <v>0.17565033378279554</v>
      </c>
      <c r="U483" s="60">
        <f>EXP(-'Yield curve'!U476*$U$9/100)</f>
        <v>0.16041356777517274</v>
      </c>
      <c r="V483" s="60">
        <f t="shared" si="3"/>
        <v>50.954495573610174</v>
      </c>
      <c r="W483" s="60">
        <f t="shared" si="4"/>
        <v>11.516633184037246</v>
      </c>
      <c r="X483" s="60">
        <f>W483*(Bonds!AO473/100)*(1/(1+(Bonds!U473/100)))</f>
        <v>2.0047277187055165E-2</v>
      </c>
      <c r="Y483" s="60">
        <f>-W483*Bonds!$AS$8</f>
        <v>-1.8032463241337984</v>
      </c>
      <c r="Z483" s="60">
        <f t="shared" si="5"/>
        <v>-5.7023655665890596</v>
      </c>
    </row>
    <row r="484" spans="1:26">
      <c r="A484" s="193">
        <v>42451</v>
      </c>
      <c r="B484" s="7">
        <f>EXP(-'Yield curve'!B477*$B$9/100)</f>
        <v>0.90955482724379633</v>
      </c>
      <c r="C484" s="7">
        <f>EXP(-'Yield curve'!C477*$C$9/100)</f>
        <v>0.83027359498193265</v>
      </c>
      <c r="D484" s="7">
        <f>EXP(-'Yield curve'!D477*$D$9/100)</f>
        <v>0.75904060879046653</v>
      </c>
      <c r="E484" s="7">
        <f>EXP(-'Yield curve'!E477*$E$9/100)</f>
        <v>0.69405782543081074</v>
      </c>
      <c r="F484" s="7">
        <f>EXP(-'Yield curve'!F477*$F$9/100)</f>
        <v>0.63540035401112527</v>
      </c>
      <c r="G484" s="7">
        <f>EXP(-'Yield curve'!G477*$G$9/100)</f>
        <v>0.58100262736360186</v>
      </c>
      <c r="H484" s="7">
        <f>EXP(-'Yield curve'!H477*$H$9/100)</f>
        <v>0.53147453176807991</v>
      </c>
      <c r="I484" s="7">
        <f>EXP(-'Yield curve'!I477*$I$9/100)</f>
        <v>0.48584449925202611</v>
      </c>
      <c r="J484" s="7">
        <f>EXP(-'Yield curve'!J477*$J$9/100)</f>
        <v>0.44419127933879243</v>
      </c>
      <c r="K484" s="7">
        <f>EXP(-'Yield curve'!K477*$K$9/100)</f>
        <v>0.40616329329794376</v>
      </c>
      <c r="L484" s="7">
        <f>EXP(-'Yield curve'!L477*$L$9/100)</f>
        <v>0.37141323324134484</v>
      </c>
      <c r="M484" s="7">
        <f>EXP(-'Yield curve'!M477*$M$9/100)</f>
        <v>0.33967703835222751</v>
      </c>
      <c r="N484" s="7">
        <f>EXP(-'Yield curve'!N477*$N$9/100)</f>
        <v>0.3106898907890448</v>
      </c>
      <c r="O484" s="7">
        <f>EXP(-'Yield curve'!O477*$O$9/100)</f>
        <v>0.28421053359050236</v>
      </c>
      <c r="P484" s="7">
        <f>EXP(-'Yield curve'!P477*$P$9/100)</f>
        <v>0.26001914917645869</v>
      </c>
      <c r="Q484" s="7">
        <f>EXP(-'Yield curve'!Q477*$Q$9/100)</f>
        <v>0.2378393103345193</v>
      </c>
      <c r="R484" s="7">
        <f>EXP(-'Yield curve'!R477*$R$9/100)</f>
        <v>0.21756883407857019</v>
      </c>
      <c r="S484" s="7">
        <f>EXP(-'Yield curve'!S477*$S$9/100)</f>
        <v>0.19904188480453439</v>
      </c>
      <c r="T484" s="7">
        <f>EXP(-'Yield curve'!T477*$T$9/100)</f>
        <v>0.18210715525903765</v>
      </c>
      <c r="U484" s="60">
        <f>EXP(-'Yield curve'!U477*$U$9/100)</f>
        <v>0.16662658302554362</v>
      </c>
      <c r="V484" s="60">
        <f t="shared" si="3"/>
        <v>52.047446519075798</v>
      </c>
      <c r="W484" s="60">
        <f t="shared" si="4"/>
        <v>11.622125615400755</v>
      </c>
      <c r="X484" s="60">
        <f>W484*(Bonds!AO474/100)*(1/(1+(Bonds!U474/100)))</f>
        <v>-3.1999244535794351E-3</v>
      </c>
      <c r="Y484" s="60">
        <f>-W484*Bonds!$AS$8</f>
        <v>-1.8197640716421459</v>
      </c>
      <c r="Z484" s="60">
        <f t="shared" si="5"/>
        <v>-5.7545992705310089</v>
      </c>
    </row>
    <row r="485" spans="1:26">
      <c r="A485" s="193">
        <v>42450</v>
      </c>
      <c r="B485" s="7">
        <f>EXP(-'Yield curve'!B478*$B$9/100)</f>
        <v>0.90982773462602995</v>
      </c>
      <c r="C485" s="7">
        <f>EXP(-'Yield curve'!C478*$C$9/100)</f>
        <v>0.8304396663075081</v>
      </c>
      <c r="D485" s="7">
        <f>EXP(-'Yield curve'!D478*$D$9/100)</f>
        <v>0.75949616981038004</v>
      </c>
      <c r="E485" s="7">
        <f>EXP(-'Yield curve'!E478*$E$9/100)</f>
        <v>0.69447438508146753</v>
      </c>
      <c r="F485" s="7">
        <f>EXP(-'Yield curve'!F478*$F$9/100)</f>
        <v>0.63571813362641427</v>
      </c>
      <c r="G485" s="7">
        <f>EXP(-'Yield curve'!G478*$G$9/100)</f>
        <v>0.58152576510490084</v>
      </c>
      <c r="H485" s="7">
        <f>EXP(-'Yield curve'!H478*$H$9/100)</f>
        <v>0.53221911720074244</v>
      </c>
      <c r="I485" s="7">
        <f>EXP(-'Yield curve'!I478*$I$9/100)</f>
        <v>0.48636300987439768</v>
      </c>
      <c r="J485" s="7">
        <f>EXP(-'Yield curve'!J478*$J$9/100)</f>
        <v>0.44445787407681919</v>
      </c>
      <c r="K485" s="7">
        <f>EXP(-'Yield curve'!K478*$K$9/100)</f>
        <v>0.40616329329794376</v>
      </c>
      <c r="L485" s="7">
        <f>EXP(-'Yield curve'!L478*$L$9/100)</f>
        <v>0.37124984736624717</v>
      </c>
      <c r="M485" s="7">
        <f>EXP(-'Yield curve'!M478*$M$9/100)</f>
        <v>0.33935110486851322</v>
      </c>
      <c r="N485" s="7">
        <f>EXP(-'Yield curve'!N478*$N$9/100)</f>
        <v>0.31020559241036499</v>
      </c>
      <c r="O485" s="7">
        <f>EXP(-'Yield curve'!O478*$O$9/100)</f>
        <v>0.28357461449055055</v>
      </c>
      <c r="P485" s="7">
        <f>EXP(-'Yield curve'!P478*$P$9/100)</f>
        <v>0.25924026064589151</v>
      </c>
      <c r="Q485" s="7">
        <f>EXP(-'Yield curve'!Q478*$Q$9/100)</f>
        <v>0.23700358769689536</v>
      </c>
      <c r="R485" s="7">
        <f>EXP(-'Yield curve'!R478*$R$9/100)</f>
        <v>0.21668296164417775</v>
      </c>
      <c r="S485" s="7">
        <f>EXP(-'Yield curve'!S478*$S$9/100)</f>
        <v>0.19811254513470675</v>
      </c>
      <c r="T485" s="7">
        <f>EXP(-'Yield curve'!T478*$T$9/100)</f>
        <v>0.18114091766396492</v>
      </c>
      <c r="U485" s="60">
        <f>EXP(-'Yield curve'!U478*$U$9/100)</f>
        <v>0.16562981681631492</v>
      </c>
      <c r="V485" s="60">
        <f t="shared" si="3"/>
        <v>51.934487272608429</v>
      </c>
      <c r="W485" s="60">
        <f t="shared" si="4"/>
        <v>11.601630941006272</v>
      </c>
      <c r="X485" s="60">
        <f>W485*(Bonds!AO475/100)*(1/(1+(Bonds!U475/100)))</f>
        <v>6.3868048120046062E-3</v>
      </c>
      <c r="Y485" s="60">
        <f>-W485*Bonds!$AS$8</f>
        <v>-1.8165550655311069</v>
      </c>
      <c r="Z485" s="60">
        <f t="shared" si="5"/>
        <v>-5.7444515021947264</v>
      </c>
    </row>
    <row r="486" spans="1:26">
      <c r="A486" s="193">
        <v>42447</v>
      </c>
      <c r="B486" s="7">
        <f>EXP(-'Yield curve'!B479*$B$9/100)</f>
        <v>0.91055588803626009</v>
      </c>
      <c r="C486" s="7">
        <f>EXP(-'Yield curve'!C479*$C$9/100)</f>
        <v>0.83127052133209001</v>
      </c>
      <c r="D486" s="7">
        <f>EXP(-'Yield curve'!D479*$D$9/100)</f>
        <v>0.76040811227019522</v>
      </c>
      <c r="E486" s="7">
        <f>EXP(-'Yield curve'!E479*$E$9/100)</f>
        <v>0.69544733012319648</v>
      </c>
      <c r="F486" s="7">
        <f>EXP(-'Yield curve'!F479*$F$9/100)</f>
        <v>0.63667242636747978</v>
      </c>
      <c r="G486" s="7">
        <f>EXP(-'Yield curve'!G479*$G$9/100)</f>
        <v>0.58204937388210143</v>
      </c>
      <c r="H486" s="7">
        <f>EXP(-'Yield curve'!H479*$H$9/100)</f>
        <v>0.53221911720074244</v>
      </c>
      <c r="I486" s="7">
        <f>EXP(-'Yield curve'!I479*$I$9/100)</f>
        <v>0.48662247266359088</v>
      </c>
      <c r="J486" s="7">
        <f>EXP(-'Yield curve'!J479*$J$9/100)</f>
        <v>0.44499154366342303</v>
      </c>
      <c r="K486" s="7">
        <f>EXP(-'Yield curve'!K479*$K$9/100)</f>
        <v>0.40697643275294815</v>
      </c>
      <c r="L486" s="7">
        <f>EXP(-'Yield curve'!L479*$L$9/100)</f>
        <v>0.37231314171585783</v>
      </c>
      <c r="M486" s="7">
        <f>EXP(-'Yield curve'!M479*$M$9/100)</f>
        <v>0.34065671828462996</v>
      </c>
      <c r="N486" s="7">
        <f>EXP(-'Yield curve'!N479*$N$9/100)</f>
        <v>0.31174179934391777</v>
      </c>
      <c r="O486" s="7">
        <f>EXP(-'Yield curve'!O479*$O$9/100)</f>
        <v>0.28532682538464516</v>
      </c>
      <c r="P486" s="7">
        <f>EXP(-'Yield curve'!P479*$P$9/100)</f>
        <v>0.26119187199512567</v>
      </c>
      <c r="Q486" s="7">
        <f>EXP(-'Yield curve'!Q479*$Q$9/100)</f>
        <v>0.2389836833220999</v>
      </c>
      <c r="R486" s="7">
        <f>EXP(-'Yield curve'!R479*$R$9/100)</f>
        <v>0.21868126943131791</v>
      </c>
      <c r="S486" s="7">
        <f>EXP(-'Yield curve'!S479*$S$9/100)</f>
        <v>0.20011961824387417</v>
      </c>
      <c r="T486" s="7">
        <f>EXP(-'Yield curve'!T479*$T$9/100)</f>
        <v>0.18314813000359861</v>
      </c>
      <c r="U486" s="60">
        <f>EXP(-'Yield curve'!U479*$U$9/100)</f>
        <v>0.167629347809757</v>
      </c>
      <c r="V486" s="60">
        <f t="shared" si="3"/>
        <v>52.230957276283107</v>
      </c>
      <c r="W486" s="60">
        <f t="shared" si="4"/>
        <v>11.636313013350261</v>
      </c>
      <c r="X486" s="60">
        <f>W486*(Bonds!AO476/100)*(1/(1+(Bonds!U476/100)))</f>
        <v>-1.9228278182346865E-2</v>
      </c>
      <c r="Y486" s="60">
        <f>-W486*Bonds!$AS$8</f>
        <v>-1.8219854997967675</v>
      </c>
      <c r="Z486" s="60">
        <f t="shared" si="5"/>
        <v>-5.7616240431580374</v>
      </c>
    </row>
    <row r="487" spans="1:26">
      <c r="A487" s="193">
        <v>42446</v>
      </c>
      <c r="B487" s="7">
        <f>EXP(-'Yield curve'!B480*$B$9/100)</f>
        <v>0.91019173851580493</v>
      </c>
      <c r="C487" s="7">
        <f>EXP(-'Yield curve'!C480*$C$9/100)</f>
        <v>0.83143679206287524</v>
      </c>
      <c r="D487" s="7">
        <f>EXP(-'Yield curve'!D480*$D$9/100)</f>
        <v>0.75949616981038004</v>
      </c>
      <c r="E487" s="7">
        <f>EXP(-'Yield curve'!E480*$E$9/100)</f>
        <v>0.69336411451864521</v>
      </c>
      <c r="F487" s="7">
        <f>EXP(-'Yield curve'!F480*$F$9/100)</f>
        <v>0.63318034006275981</v>
      </c>
      <c r="G487" s="7">
        <f>EXP(-'Yield curve'!G480*$G$9/100)</f>
        <v>0.57822049720632185</v>
      </c>
      <c r="H487" s="7">
        <f>EXP(-'Yield curve'!H480*$H$9/100)</f>
        <v>0.52813676721592917</v>
      </c>
      <c r="I487" s="7">
        <f>EXP(-'Yield curve'!I480*$I$9/100)</f>
        <v>0.48235898177774139</v>
      </c>
      <c r="J487" s="7">
        <f>EXP(-'Yield curve'!J480*$J$9/100)</f>
        <v>0.44060786240703248</v>
      </c>
      <c r="K487" s="7">
        <f>EXP(-'Yield curve'!K480*$K$9/100)</f>
        <v>0.40252422403363597</v>
      </c>
      <c r="L487" s="7">
        <f>EXP(-'Yield curve'!L480*$L$9/100)</f>
        <v>0.3675117456086936</v>
      </c>
      <c r="M487" s="7">
        <f>EXP(-'Yield curve'!M480*$M$9/100)</f>
        <v>0.33554473270424273</v>
      </c>
      <c r="N487" s="7">
        <f>EXP(-'Yield curve'!N480*$N$9/100)</f>
        <v>0.30635828375793367</v>
      </c>
      <c r="O487" s="7">
        <f>EXP(-'Yield curve'!O480*$O$9/100)</f>
        <v>0.27971053895169634</v>
      </c>
      <c r="P487" s="7">
        <f>EXP(-'Yield curve'!P480*$P$9/100)</f>
        <v>0.25538067598807768</v>
      </c>
      <c r="Q487" s="7">
        <f>EXP(-'Yield curve'!Q480*$Q$9/100)</f>
        <v>0.23309247866975946</v>
      </c>
      <c r="R487" s="7">
        <f>EXP(-'Yield curve'!R480*$R$9/100)</f>
        <v>0.21274096076975399</v>
      </c>
      <c r="S487" s="7">
        <f>EXP(-'Yield curve'!S480*$S$9/100)</f>
        <v>0.19415858604733421</v>
      </c>
      <c r="T487" s="7">
        <f>EXP(-'Yield curve'!T480*$T$9/100)</f>
        <v>0.17719224604139169</v>
      </c>
      <c r="U487" s="60">
        <f>EXP(-'Yield curve'!U480*$U$9/100)</f>
        <v>0.16170202326758853</v>
      </c>
      <c r="V487" s="60">
        <f t="shared" si="3"/>
        <v>51.301841364429251</v>
      </c>
      <c r="W487" s="60">
        <f t="shared" si="4"/>
        <v>11.531585607818744</v>
      </c>
      <c r="X487" s="60">
        <f>W487*(Bonds!AO477/100)*(1/(1+(Bonds!U477/100)))</f>
        <v>-2.8535680635240368E-2</v>
      </c>
      <c r="Y487" s="60">
        <f>-W487*Bonds!$AS$8</f>
        <v>-1.8055875381665809</v>
      </c>
      <c r="Z487" s="60">
        <f t="shared" si="5"/>
        <v>-5.7097691354225999</v>
      </c>
    </row>
    <row r="488" spans="1:26">
      <c r="A488" s="193">
        <v>42445</v>
      </c>
      <c r="B488" s="7">
        <f>EXP(-'Yield curve'!B481*$B$9/100)</f>
        <v>0.90910016350558109</v>
      </c>
      <c r="C488" s="7">
        <f>EXP(-'Yield curve'!C481*$C$9/100)</f>
        <v>0.82712454231043631</v>
      </c>
      <c r="D488" s="7">
        <f>EXP(-'Yield curve'!D481*$D$9/100)</f>
        <v>0.75246559826161663</v>
      </c>
      <c r="E488" s="7">
        <f>EXP(-'Yield curve'!E481*$E$9/100)</f>
        <v>0.68468253548063651</v>
      </c>
      <c r="F488" s="7">
        <f>EXP(-'Yield curve'!F481*$F$9/100)</f>
        <v>0.62313007117765784</v>
      </c>
      <c r="G488" s="7">
        <f>EXP(-'Yield curve'!G481*$G$9/100)</f>
        <v>0.56739475532327022</v>
      </c>
      <c r="H488" s="7">
        <f>EXP(-'Yield curve'!H481*$H$9/100)</f>
        <v>0.51679965194242061</v>
      </c>
      <c r="I488" s="7">
        <f>EXP(-'Yield curve'!I481*$I$9/100)</f>
        <v>0.47066909041658989</v>
      </c>
      <c r="J488" s="7">
        <f>EXP(-'Yield curve'!J481*$J$9/100)</f>
        <v>0.42874197409034781</v>
      </c>
      <c r="K488" s="7">
        <f>EXP(-'Yield curve'!K481*$K$9/100)</f>
        <v>0.39062783535852114</v>
      </c>
      <c r="L488" s="7">
        <f>EXP(-'Yield curve'!L481*$L$9/100)</f>
        <v>0.35573827538904218</v>
      </c>
      <c r="M488" s="7">
        <f>EXP(-'Yield curve'!M481*$M$9/100)</f>
        <v>0.32399085140266187</v>
      </c>
      <c r="N488" s="7">
        <f>EXP(-'Yield curve'!N481*$N$9/100)</f>
        <v>0.29510029422465678</v>
      </c>
      <c r="O488" s="7">
        <f>EXP(-'Yield curve'!O481*$O$9/100)</f>
        <v>0.26880743788845268</v>
      </c>
      <c r="P488" s="7">
        <f>EXP(-'Yield curve'!P481*$P$9/100)</f>
        <v>0.24487681274714077</v>
      </c>
      <c r="Q488" s="7">
        <f>EXP(-'Yield curve'!Q481*$Q$9/100)</f>
        <v>0.22295172740292568</v>
      </c>
      <c r="R488" s="7">
        <f>EXP(-'Yield curve'!R481*$R$9/100)</f>
        <v>0.20298970814879194</v>
      </c>
      <c r="S488" s="7">
        <f>EXP(-'Yield curve'!S481*$S$9/100)</f>
        <v>0.18481499154238448</v>
      </c>
      <c r="T488" s="7">
        <f>EXP(-'Yield curve'!T481*$T$9/100)</f>
        <v>0.16826755114980899</v>
      </c>
      <c r="U488" s="60">
        <f>EXP(-'Yield curve'!U481*$U$9/100)</f>
        <v>0.15320168853001415</v>
      </c>
      <c r="V488" s="60">
        <f t="shared" si="3"/>
        <v>49.686071078173242</v>
      </c>
      <c r="W488" s="60">
        <f t="shared" si="4"/>
        <v>11.392155091693176</v>
      </c>
      <c r="X488" s="60">
        <f>W488*(Bonds!AO478/100)*(1/(1+(Bonds!U478/100)))</f>
        <v>-4.1660834125774125E-3</v>
      </c>
      <c r="Y488" s="60">
        <f>-W488*Bonds!$AS$8</f>
        <v>-1.7837558481528708</v>
      </c>
      <c r="Z488" s="60">
        <f t="shared" si="5"/>
        <v>-5.6407312698085237</v>
      </c>
    </row>
    <row r="489" spans="1:26">
      <c r="A489" s="193">
        <v>42444</v>
      </c>
      <c r="B489" s="7">
        <f>EXP(-'Yield curve'!B482*$B$9/100)</f>
        <v>0.90900925803457988</v>
      </c>
      <c r="C489" s="7">
        <f>EXP(-'Yield curve'!C482*$C$9/100)</f>
        <v>0.82662841643769569</v>
      </c>
      <c r="D489" s="7">
        <f>EXP(-'Yield curve'!D482*$D$9/100)</f>
        <v>0.75133774596491898</v>
      </c>
      <c r="E489" s="7">
        <f>EXP(-'Yield curve'!E482*$E$9/100)</f>
        <v>0.68263156586684226</v>
      </c>
      <c r="F489" s="7">
        <f>EXP(-'Yield curve'!F482*$F$9/100)</f>
        <v>0.6200221969819939</v>
      </c>
      <c r="G489" s="7">
        <f>EXP(-'Yield curve'!G482*$G$9/100)</f>
        <v>0.56366228065342028</v>
      </c>
      <c r="H489" s="7">
        <f>EXP(-'Yield curve'!H482*$H$9/100)</f>
        <v>0.51247671661331629</v>
      </c>
      <c r="I489" s="7">
        <f>EXP(-'Yield curve'!I482*$I$9/100)</f>
        <v>0.46642097787477355</v>
      </c>
      <c r="J489" s="7">
        <f>EXP(-'Yield curve'!J482*$J$9/100)</f>
        <v>0.42464574450010856</v>
      </c>
      <c r="K489" s="7">
        <f>EXP(-'Yield curve'!K482*$K$9/100)</f>
        <v>0.38674102345450123</v>
      </c>
      <c r="L489" s="7">
        <f>EXP(-'Yield curve'!L482*$L$9/100)</f>
        <v>0.35215635910841681</v>
      </c>
      <c r="M489" s="7">
        <f>EXP(-'Yield curve'!M482*$M$9/100)</f>
        <v>0.32074142822679874</v>
      </c>
      <c r="N489" s="7">
        <f>EXP(-'Yield curve'!N482*$N$9/100)</f>
        <v>0.29219905901978532</v>
      </c>
      <c r="O489" s="7">
        <f>EXP(-'Yield curve'!O482*$O$9/100)</f>
        <v>0.26626053357981433</v>
      </c>
      <c r="P489" s="7">
        <f>EXP(-'Yield curve'!P482*$P$9/100)</f>
        <v>0.24268280925762298</v>
      </c>
      <c r="Q489" s="7">
        <f>EXP(-'Yield curve'!Q482*$Q$9/100)</f>
        <v>0.22096300271680483</v>
      </c>
      <c r="R489" s="7">
        <f>EXP(-'Yield curve'!R482*$R$9/100)</f>
        <v>0.2012031871854621</v>
      </c>
      <c r="S489" s="7">
        <f>EXP(-'Yield curve'!S482*$S$9/100)</f>
        <v>0.18322506837412691</v>
      </c>
      <c r="T489" s="7">
        <f>EXP(-'Yield curve'!T482*$T$9/100)</f>
        <v>0.16686669814649566</v>
      </c>
      <c r="U489" s="60">
        <f>EXP(-'Yield curve'!U482*$U$9/100)</f>
        <v>0.1519809644287009</v>
      </c>
      <c r="V489" s="60">
        <f t="shared" si="3"/>
        <v>49.365516588574806</v>
      </c>
      <c r="W489" s="60">
        <f t="shared" si="4"/>
        <v>11.37477360114544</v>
      </c>
      <c r="X489" s="60">
        <f>W489*(Bonds!AO479/100)*(1/(1+(Bonds!U479/100)))</f>
        <v>1.0395515994466642E-2</v>
      </c>
      <c r="Y489" s="60">
        <f>-W489*Bonds!$AS$8</f>
        <v>-1.7810342967725927</v>
      </c>
      <c r="Z489" s="60">
        <f t="shared" si="5"/>
        <v>-5.6321249686776698</v>
      </c>
    </row>
    <row r="490" spans="1:26">
      <c r="A490" s="193">
        <v>42443</v>
      </c>
      <c r="B490" s="7">
        <f>EXP(-'Yield curve'!B483*$B$9/100)</f>
        <v>0.90973675640155438</v>
      </c>
      <c r="C490" s="7">
        <f>EXP(-'Yield curve'!C483*$C$9/100)</f>
        <v>0.82844900086242346</v>
      </c>
      <c r="D490" s="7">
        <f>EXP(-'Yield curve'!D483*$D$9/100)</f>
        <v>0.75382125606448258</v>
      </c>
      <c r="E490" s="7">
        <f>EXP(-'Yield curve'!E483*$E$9/100)</f>
        <v>0.68536756047152714</v>
      </c>
      <c r="F490" s="7">
        <f>EXP(-'Yield curve'!F483*$F$9/100)</f>
        <v>0.62281858402034762</v>
      </c>
      <c r="G490" s="7">
        <f>EXP(-'Yield curve'!G483*$G$9/100)</f>
        <v>0.56654430119034516</v>
      </c>
      <c r="H490" s="7">
        <f>EXP(-'Yield curve'!H483*$H$9/100)</f>
        <v>0.51535463688214256</v>
      </c>
      <c r="I490" s="7">
        <f>EXP(-'Yield curve'!I483*$I$9/100)</f>
        <v>0.4695408390427992</v>
      </c>
      <c r="J490" s="7">
        <f>EXP(-'Yield curve'!J483*$J$9/100)</f>
        <v>0.42797093268243347</v>
      </c>
      <c r="K490" s="7">
        <f>EXP(-'Yield curve'!K483*$K$9/100)</f>
        <v>0.39023740277199193</v>
      </c>
      <c r="L490" s="7">
        <f>EXP(-'Yield curve'!L483*$L$9/100)</f>
        <v>0.35573827538904218</v>
      </c>
      <c r="M490" s="7">
        <f>EXP(-'Yield curve'!M483*$M$9/100)</f>
        <v>0.32437987379109551</v>
      </c>
      <c r="N490" s="7">
        <f>EXP(-'Yield curve'!N483*$N$9/100)</f>
        <v>0.29586855329364464</v>
      </c>
      <c r="O490" s="7">
        <f>EXP(-'Yield curve'!O483*$O$9/100)</f>
        <v>0.26993880333190878</v>
      </c>
      <c r="P490" s="7">
        <f>EXP(-'Yield curve'!P483*$P$9/100)</f>
        <v>0.24635049023505762</v>
      </c>
      <c r="Q490" s="7">
        <f>EXP(-'Yield curve'!Q483*$Q$9/100)</f>
        <v>0.22452684547401025</v>
      </c>
      <c r="R490" s="7">
        <f>EXP(-'Yield curve'!R483*$R$9/100)</f>
        <v>0.20465288068262258</v>
      </c>
      <c r="S490" s="7">
        <f>EXP(-'Yield curve'!S483*$S$9/100)</f>
        <v>0.18655298096502454</v>
      </c>
      <c r="T490" s="7">
        <f>EXP(-'Yield curve'!T483*$T$9/100)</f>
        <v>0.17006747651628878</v>
      </c>
      <c r="U490" s="60">
        <f>EXP(-'Yield curve'!U483*$U$9/100)</f>
        <v>0.15505118356871936</v>
      </c>
      <c r="V490" s="60">
        <f t="shared" si="3"/>
        <v>49.916992891421785</v>
      </c>
      <c r="W490" s="60">
        <f t="shared" si="4"/>
        <v>11.428140342660953</v>
      </c>
      <c r="X490" s="60">
        <f>W490*(Bonds!AO480/100)*(1/(1+(Bonds!U480/100)))</f>
        <v>1.0453842245390518E-2</v>
      </c>
      <c r="Y490" s="60">
        <f>-W490*Bonds!$AS$8</f>
        <v>-1.7893903309477746</v>
      </c>
      <c r="Z490" s="60">
        <f t="shared" si="5"/>
        <v>-5.6585490688774511</v>
      </c>
    </row>
    <row r="491" spans="1:26">
      <c r="A491" s="193">
        <v>42440</v>
      </c>
      <c r="B491" s="7">
        <f>EXP(-'Yield curve'!B484*$B$9/100)</f>
        <v>0.91064694817799485</v>
      </c>
      <c r="C491" s="7">
        <f>EXP(-'Yield curve'!C484*$C$9/100)</f>
        <v>0.83093807961633281</v>
      </c>
      <c r="D491" s="7">
        <f>EXP(-'Yield curve'!D484*$D$9/100)</f>
        <v>0.75676689923371221</v>
      </c>
      <c r="E491" s="7">
        <f>EXP(-'Yield curve'!E484*$E$9/100)</f>
        <v>0.68838982183669184</v>
      </c>
      <c r="F491" s="7">
        <f>EXP(-'Yield curve'!F484*$F$9/100)</f>
        <v>0.62562758315631073</v>
      </c>
      <c r="G491" s="7">
        <f>EXP(-'Yield curve'!G484*$G$9/100)</f>
        <v>0.56944105757648378</v>
      </c>
      <c r="H491" s="7">
        <f>EXP(-'Yield curve'!H484*$H$9/100)</f>
        <v>0.51824871871461697</v>
      </c>
      <c r="I491" s="7">
        <f>EXP(-'Yield curve'!I484*$I$9/100)</f>
        <v>0.47255553715647441</v>
      </c>
      <c r="J491" s="7">
        <f>EXP(-'Yield curve'!J484*$J$9/100)</f>
        <v>0.43106344307552885</v>
      </c>
      <c r="K491" s="7">
        <f>EXP(-'Yield curve'!K484*$K$9/100)</f>
        <v>0.39337182295802214</v>
      </c>
      <c r="L491" s="7">
        <f>EXP(-'Yield curve'!L484*$L$9/100)</f>
        <v>0.35896154974652567</v>
      </c>
      <c r="M491" s="7">
        <f>EXP(-'Yield curve'!M484*$M$9/100)</f>
        <v>0.32766615796557086</v>
      </c>
      <c r="N491" s="7">
        <f>EXP(-'Yield curve'!N484*$N$9/100)</f>
        <v>0.29919492348130605</v>
      </c>
      <c r="O491" s="7">
        <f>EXP(-'Yield curve'!O484*$O$9/100)</f>
        <v>0.27328501975751668</v>
      </c>
      <c r="P491" s="7">
        <f>EXP(-'Yield curve'!P484*$P$9/100)</f>
        <v>0.24969877190261355</v>
      </c>
      <c r="Q491" s="7">
        <f>EXP(-'Yield curve'!Q484*$Q$9/100)</f>
        <v>0.22785632549368262</v>
      </c>
      <c r="R491" s="7">
        <f>EXP(-'Yield curve'!R484*$R$9/100)</f>
        <v>0.20794950358094189</v>
      </c>
      <c r="S491" s="7">
        <f>EXP(-'Yield curve'!S484*$S$9/100)</f>
        <v>0.18980462981110435</v>
      </c>
      <c r="T491" s="7">
        <f>EXP(-'Yield curve'!T484*$T$9/100)</f>
        <v>0.17326379833747432</v>
      </c>
      <c r="U491" s="60">
        <f>EXP(-'Yield curve'!U484*$U$9/100)</f>
        <v>0.15818342524954201</v>
      </c>
      <c r="V491" s="60">
        <f t="shared" si="3"/>
        <v>50.469998592267991</v>
      </c>
      <c r="W491" s="60">
        <f t="shared" si="4"/>
        <v>11.480003340293552</v>
      </c>
      <c r="X491" s="60">
        <f>W491*(Bonds!AO481/100)*(1/(1+(Bonds!U481/100)))</f>
        <v>5.2554492493562142E-3</v>
      </c>
      <c r="Y491" s="60">
        <f>-W491*Bonds!$AS$8</f>
        <v>-1.797510912574805</v>
      </c>
      <c r="Z491" s="60">
        <f t="shared" si="5"/>
        <v>-5.6842286027441826</v>
      </c>
    </row>
    <row r="492" spans="1:26">
      <c r="A492" s="193">
        <v>42439</v>
      </c>
      <c r="B492" s="7">
        <f>EXP(-'Yield curve'!B485*$B$9/100)</f>
        <v>0.91010072389276042</v>
      </c>
      <c r="C492" s="7">
        <f>EXP(-'Yield curve'!C485*$C$9/100)</f>
        <v>0.82960964172266172</v>
      </c>
      <c r="D492" s="7">
        <f>EXP(-'Yield curve'!D485*$D$9/100)</f>
        <v>0.75608611542306958</v>
      </c>
      <c r="E492" s="7">
        <f>EXP(-'Yield curve'!E485*$E$9/100)</f>
        <v>0.68866523284395575</v>
      </c>
      <c r="F492" s="7">
        <f>EXP(-'Yield curve'!F485*$F$9/100)</f>
        <v>0.62719360883065622</v>
      </c>
      <c r="G492" s="7">
        <f>EXP(-'Yield curve'!G485*$G$9/100)</f>
        <v>0.57149473979377396</v>
      </c>
      <c r="H492" s="7">
        <f>EXP(-'Yield curve'!H485*$H$9/100)</f>
        <v>0.52079436918655453</v>
      </c>
      <c r="I492" s="7">
        <f>EXP(-'Yield curve'!I485*$I$9/100)</f>
        <v>0.47520927168614441</v>
      </c>
      <c r="J492" s="7">
        <f>EXP(-'Yield curve'!J485*$J$9/100)</f>
        <v>0.43378771521361548</v>
      </c>
      <c r="K492" s="7">
        <f>EXP(-'Yield curve'!K485*$K$9/100)</f>
        <v>0.3961350858555554</v>
      </c>
      <c r="L492" s="7">
        <f>EXP(-'Yield curve'!L485*$L$9/100)</f>
        <v>0.3615770935333889</v>
      </c>
      <c r="M492" s="7">
        <f>EXP(-'Yield curve'!M485*$M$9/100)</f>
        <v>0.33011308546395191</v>
      </c>
      <c r="N492" s="7">
        <f>EXP(-'Yield curve'!N485*$N$9/100)</f>
        <v>0.30145937947530044</v>
      </c>
      <c r="O492" s="7">
        <f>EXP(-'Yield curve'!O485*$O$9/100)</f>
        <v>0.27535888383570861</v>
      </c>
      <c r="P492" s="7">
        <f>EXP(-'Yield curve'!P485*$P$9/100)</f>
        <v>0.25157855305975652</v>
      </c>
      <c r="Q492" s="7">
        <f>EXP(-'Yield curve'!Q485*$Q$9/100)</f>
        <v>0.22968648698273744</v>
      </c>
      <c r="R492" s="7">
        <f>EXP(-'Yield curve'!R485*$R$9/100)</f>
        <v>0.20972460786700148</v>
      </c>
      <c r="S492" s="7">
        <f>EXP(-'Yield curve'!S485*$S$9/100)</f>
        <v>0.19152058168015557</v>
      </c>
      <c r="T492" s="7">
        <f>EXP(-'Yield curve'!T485*$T$9/100)</f>
        <v>0.17491764776816895</v>
      </c>
      <c r="U492" s="60">
        <f>EXP(-'Yield curve'!U485*$U$9/100)</f>
        <v>0.15977319510324592</v>
      </c>
      <c r="V492" s="60">
        <f t="shared" si="3"/>
        <v>50.756463587197246</v>
      </c>
      <c r="W492" s="60">
        <f t="shared" si="4"/>
        <v>11.509816840132265</v>
      </c>
      <c r="X492" s="60">
        <f>W492*(Bonds!AO482/100)*(1/(1+(Bonds!U482/100)))</f>
        <v>4.2172086984087276E-3</v>
      </c>
      <c r="Y492" s="60">
        <f>-W492*Bonds!$AS$8</f>
        <v>-1.8021790376365843</v>
      </c>
      <c r="Z492" s="60">
        <f t="shared" si="5"/>
        <v>-5.6989905103419201</v>
      </c>
    </row>
    <row r="493" spans="1:26">
      <c r="A493" s="193">
        <v>42438</v>
      </c>
      <c r="B493" s="7">
        <f>EXP(-'Yield curve'!B486*$B$9/100)</f>
        <v>0.91028276224076698</v>
      </c>
      <c r="C493" s="7">
        <f>EXP(-'Yield curve'!C486*$C$9/100)</f>
        <v>0.83027359498193265</v>
      </c>
      <c r="D493" s="7">
        <f>EXP(-'Yield curve'!D486*$D$9/100)</f>
        <v>0.75676689923371221</v>
      </c>
      <c r="E493" s="7">
        <f>EXP(-'Yield curve'!E486*$E$9/100)</f>
        <v>0.68976797917832111</v>
      </c>
      <c r="F493" s="7">
        <f>EXP(-'Yield curve'!F486*$F$9/100)</f>
        <v>0.62876355446709842</v>
      </c>
      <c r="G493" s="7">
        <f>EXP(-'Yield curve'!G486*$G$9/100)</f>
        <v>0.57372792115206173</v>
      </c>
      <c r="H493" s="7">
        <f>EXP(-'Yield curve'!H486*$H$9/100)</f>
        <v>0.52371899897437657</v>
      </c>
      <c r="I493" s="7">
        <f>EXP(-'Yield curve'!I486*$I$9/100)</f>
        <v>0.47826036410629191</v>
      </c>
      <c r="J493" s="7">
        <f>EXP(-'Yield curve'!J486*$J$9/100)</f>
        <v>0.4369222575744412</v>
      </c>
      <c r="K493" s="7">
        <f>EXP(-'Yield curve'!K486*$K$9/100)</f>
        <v>0.39931687673638988</v>
      </c>
      <c r="L493" s="7">
        <f>EXP(-'Yield curve'!L486*$L$9/100)</f>
        <v>0.36461254855845859</v>
      </c>
      <c r="M493" s="7">
        <f>EXP(-'Yield curve'!M486*$M$9/100)</f>
        <v>0.33297761948968047</v>
      </c>
      <c r="N493" s="7">
        <f>EXP(-'Yield curve'!N486*$N$9/100)</f>
        <v>0.30413609403712594</v>
      </c>
      <c r="O493" s="7">
        <f>EXP(-'Yield curve'!O486*$O$9/100)</f>
        <v>0.27783718564684307</v>
      </c>
      <c r="P493" s="7">
        <f>EXP(-'Yield curve'!P486*$P$9/100)</f>
        <v>0.25385297960438663</v>
      </c>
      <c r="Q493" s="7">
        <f>EXP(-'Yield curve'!Q486*$Q$9/100)</f>
        <v>0.23175372530369914</v>
      </c>
      <c r="R493" s="7">
        <f>EXP(-'Yield curve'!R486*$R$9/100)</f>
        <v>0.21158679212820383</v>
      </c>
      <c r="S493" s="7">
        <f>EXP(-'Yield curve'!S486*$S$9/100)</f>
        <v>0.19318248860541146</v>
      </c>
      <c r="T493" s="7">
        <f>EXP(-'Yield curve'!T486*$T$9/100)</f>
        <v>0.1763860888347826</v>
      </c>
      <c r="U493" s="60">
        <f>EXP(-'Yield curve'!U486*$U$9/100)</f>
        <v>0.1610565070676061</v>
      </c>
      <c r="V493" s="60">
        <f t="shared" si="3"/>
        <v>51.04638365844697</v>
      </c>
      <c r="W493" s="60">
        <f t="shared" si="4"/>
        <v>11.530279367423773</v>
      </c>
      <c r="X493" s="60">
        <f>W493*(Bonds!AO483/100)*(1/(1+(Bonds!U483/100)))</f>
        <v>1.0565636733643889E-3</v>
      </c>
      <c r="Y493" s="60">
        <f>-W493*Bonds!$AS$8</f>
        <v>-1.8053830102326764</v>
      </c>
      <c r="Z493" s="60">
        <f t="shared" si="5"/>
        <v>-5.709122361306334</v>
      </c>
    </row>
    <row r="494" spans="1:26">
      <c r="A494" s="193">
        <v>42436</v>
      </c>
      <c r="B494" s="7">
        <f>EXP(-'Yield curve'!B487*$B$9/100)</f>
        <v>0.91037379506855653</v>
      </c>
      <c r="C494" s="7">
        <f>EXP(-'Yield curve'!C487*$C$9/100)</f>
        <v>0.83110428385212565</v>
      </c>
      <c r="D494" s="7">
        <f>EXP(-'Yield curve'!D487*$D$9/100)</f>
        <v>0.75767556460297436</v>
      </c>
      <c r="E494" s="7">
        <f>EXP(-'Yield curve'!E487*$E$9/100)</f>
        <v>0.69059619758499291</v>
      </c>
      <c r="F494" s="7">
        <f>EXP(-'Yield curve'!F487*$F$9/100)</f>
        <v>0.62939263250816291</v>
      </c>
      <c r="G494" s="7">
        <f>EXP(-'Yield curve'!G487*$G$9/100)</f>
        <v>0.57441680790683058</v>
      </c>
      <c r="H494" s="7">
        <f>EXP(-'Yield curve'!H487*$H$9/100)</f>
        <v>0.52445271905715773</v>
      </c>
      <c r="I494" s="7">
        <f>EXP(-'Yield curve'!I487*$I$9/100)</f>
        <v>0.47902619318875106</v>
      </c>
      <c r="J494" s="7">
        <f>EXP(-'Yield curve'!J487*$J$9/100)</f>
        <v>0.437709425877012</v>
      </c>
      <c r="K494" s="7">
        <f>EXP(-'Yield curve'!K487*$K$9/100)</f>
        <v>0.40011630965630496</v>
      </c>
      <c r="L494" s="7">
        <f>EXP(-'Yield curve'!L487*$L$9/100)</f>
        <v>0.3654155791750765</v>
      </c>
      <c r="M494" s="7">
        <f>EXP(-'Yield curve'!M487*$M$9/100)</f>
        <v>0.3337777255196408</v>
      </c>
      <c r="N494" s="7">
        <f>EXP(-'Yield curve'!N487*$N$9/100)</f>
        <v>0.30492787675311578</v>
      </c>
      <c r="O494" s="7">
        <f>EXP(-'Yield curve'!O487*$O$9/100)</f>
        <v>0.27861621990564761</v>
      </c>
      <c r="P494" s="7">
        <f>EXP(-'Yield curve'!P487*$P$9/100)</f>
        <v>0.25461568202480378</v>
      </c>
      <c r="Q494" s="7">
        <f>EXP(-'Yield curve'!Q487*$Q$9/100)</f>
        <v>0.23242213808497203</v>
      </c>
      <c r="R494" s="7">
        <f>EXP(-'Yield curve'!R487*$R$9/100)</f>
        <v>0.21216309161478653</v>
      </c>
      <c r="S494" s="7">
        <f>EXP(-'Yield curve'!S487*$S$9/100)</f>
        <v>0.19366992238530986</v>
      </c>
      <c r="T494" s="7">
        <f>EXP(-'Yield curve'!T487*$T$9/100)</f>
        <v>0.17678870792867851</v>
      </c>
      <c r="U494" s="60">
        <f>EXP(-'Yield curve'!U487*$U$9/100)</f>
        <v>0.16137894240960496</v>
      </c>
      <c r="V494" s="60">
        <f t="shared" si="3"/>
        <v>51.132453501378521</v>
      </c>
      <c r="W494" s="60">
        <f t="shared" si="4"/>
        <v>11.534109859890364</v>
      </c>
      <c r="X494" s="60">
        <f>W494*(Bonds!AO484/100)*(1/(1+(Bonds!U484/100)))</f>
        <v>-1.0570115340810271E-3</v>
      </c>
      <c r="Y494" s="60">
        <f>-W494*Bonds!$AS$8</f>
        <v>-1.8059827793969472</v>
      </c>
      <c r="Z494" s="60">
        <f t="shared" si="5"/>
        <v>-5.7110189979357653</v>
      </c>
    </row>
    <row r="495" spans="1:26">
      <c r="A495" s="193">
        <v>42433</v>
      </c>
      <c r="B495" s="7">
        <f>EXP(-'Yield curve'!B488*$B$9/100)</f>
        <v>0.91128462420228951</v>
      </c>
      <c r="C495" s="7">
        <f>EXP(-'Yield curve'!C488*$C$9/100)</f>
        <v>0.83093807961633281</v>
      </c>
      <c r="D495" s="7">
        <f>EXP(-'Yield curve'!D488*$D$9/100)</f>
        <v>0.75699396336139857</v>
      </c>
      <c r="E495" s="7">
        <f>EXP(-'Yield curve'!E488*$E$9/100)</f>
        <v>0.68963003937692535</v>
      </c>
      <c r="F495" s="7">
        <f>EXP(-'Yield curve'!F488*$F$9/100)</f>
        <v>0.62813510518964077</v>
      </c>
      <c r="G495" s="7">
        <f>EXP(-'Yield curve'!G488*$G$9/100)</f>
        <v>0.57286797439164383</v>
      </c>
      <c r="H495" s="7">
        <f>EXP(-'Yield curve'!H488*$H$9/100)</f>
        <v>0.52262034306898708</v>
      </c>
      <c r="I495" s="7">
        <f>EXP(-'Yield curve'!I488*$I$9/100)</f>
        <v>0.47736844414424523</v>
      </c>
      <c r="J495" s="7">
        <f>EXP(-'Yield curve'!J488*$J$9/100)</f>
        <v>0.43626736547994266</v>
      </c>
      <c r="K495" s="7">
        <f>EXP(-'Yield curve'!K488*$K$9/100)</f>
        <v>0.39891775945155572</v>
      </c>
      <c r="L495" s="7">
        <f>EXP(-'Yield curve'!L488*$L$9/100)</f>
        <v>0.36429183065230292</v>
      </c>
      <c r="M495" s="7">
        <f>EXP(-'Yield curve'!M488*$M$9/100)</f>
        <v>0.33273796189073679</v>
      </c>
      <c r="N495" s="7">
        <f>EXP(-'Yield curve'!N488*$N$9/100)</f>
        <v>0.30397798438030016</v>
      </c>
      <c r="O495" s="7">
        <f>EXP(-'Yield curve'!O488*$O$9/100)</f>
        <v>0.27775940212506323</v>
      </c>
      <c r="P495" s="7">
        <f>EXP(-'Yield curve'!P488*$P$9/100)</f>
        <v>0.25385297960438663</v>
      </c>
      <c r="Q495" s="7">
        <f>EXP(-'Yield curve'!Q488*$Q$9/100)</f>
        <v>0.23175372530369914</v>
      </c>
      <c r="R495" s="7">
        <f>EXP(-'Yield curve'!R488*$R$9/100)</f>
        <v>0.21158679212820383</v>
      </c>
      <c r="S495" s="7">
        <f>EXP(-'Yield curve'!S488*$S$9/100)</f>
        <v>0.19318248860541146</v>
      </c>
      <c r="T495" s="7">
        <f>EXP(-'Yield curve'!T488*$T$9/100)</f>
        <v>0.1763860888347826</v>
      </c>
      <c r="U495" s="60">
        <f>EXP(-'Yield curve'!U488*$U$9/100)</f>
        <v>0.1610565070676061</v>
      </c>
      <c r="V495" s="60">
        <f t="shared" si="3"/>
        <v>51.032088542262429</v>
      </c>
      <c r="W495" s="60">
        <f t="shared" si="4"/>
        <v>11.530366032309132</v>
      </c>
      <c r="X495" s="60">
        <f>W495*(Bonds!AO485/100)*(1/(1+(Bonds!U485/100)))</f>
        <v>-9.5091445331972908E-3</v>
      </c>
      <c r="Y495" s="60">
        <f>-W495*Bonds!$AS$8</f>
        <v>-1.8053965800089693</v>
      </c>
      <c r="Z495" s="60">
        <f t="shared" si="5"/>
        <v>-5.7091652727067581</v>
      </c>
    </row>
    <row r="496" spans="1:26">
      <c r="A496" s="193">
        <v>42432</v>
      </c>
      <c r="B496" s="7">
        <f>EXP(-'Yield curve'!B489*$B$9/100)</f>
        <v>0.91055588803626009</v>
      </c>
      <c r="C496" s="7">
        <f>EXP(-'Yield curve'!C489*$C$9/100)</f>
        <v>0.82944373638540392</v>
      </c>
      <c r="D496" s="7">
        <f>EXP(-'Yield curve'!D489*$D$9/100)</f>
        <v>0.75517935624887755</v>
      </c>
      <c r="E496" s="7">
        <f>EXP(-'Yield curve'!E489*$E$9/100)</f>
        <v>0.68770177609506311</v>
      </c>
      <c r="F496" s="7">
        <f>EXP(-'Yield curve'!F489*$F$9/100)</f>
        <v>0.62625352365755593</v>
      </c>
      <c r="G496" s="7">
        <f>EXP(-'Yield curve'!G489*$G$9/100)</f>
        <v>0.57063814029432036</v>
      </c>
      <c r="H496" s="7">
        <f>EXP(-'Yield curve'!H489*$H$9/100)</f>
        <v>0.52006576721008191</v>
      </c>
      <c r="I496" s="7">
        <f>EXP(-'Yield curve'!I489*$I$9/100)</f>
        <v>0.47444954479503459</v>
      </c>
      <c r="J496" s="7">
        <f>EXP(-'Yield curve'!J489*$J$9/100)</f>
        <v>0.43300759964087771</v>
      </c>
      <c r="K496" s="7">
        <f>EXP(-'Yield curve'!K489*$K$9/100)</f>
        <v>0.39534360742609986</v>
      </c>
      <c r="L496" s="7">
        <f>EXP(-'Yield curve'!L489*$L$9/100)</f>
        <v>0.36070313488352529</v>
      </c>
      <c r="M496" s="7">
        <f>EXP(-'Yield curve'!M489*$M$9/100)</f>
        <v>0.32916372750946632</v>
      </c>
      <c r="N496" s="7">
        <f>EXP(-'Yield curve'!N489*$N$9/100)</f>
        <v>0.30044216683046387</v>
      </c>
      <c r="O496" s="7">
        <f>EXP(-'Yield curve'!O489*$O$9/100)</f>
        <v>0.27428158988672308</v>
      </c>
      <c r="P496" s="7">
        <f>EXP(-'Yield curve'!P489*$P$9/100)</f>
        <v>0.25044899298728263</v>
      </c>
      <c r="Q496" s="7">
        <f>EXP(-'Yield curve'!Q489*$Q$9/100)</f>
        <v>0.22844038496409425</v>
      </c>
      <c r="R496" s="7">
        <f>EXP(-'Yield curve'!R489*$R$9/100)</f>
        <v>0.20837415356396105</v>
      </c>
      <c r="S496" s="7">
        <f>EXP(-'Yield curve'!S489*$S$9/100)</f>
        <v>0.19007814536196549</v>
      </c>
      <c r="T496" s="7">
        <f>EXP(-'Yield curve'!T489*$T$9/100)</f>
        <v>0.17339552887547463</v>
      </c>
      <c r="U496" s="60">
        <f>EXP(-'Yield curve'!U489*$U$9/100)</f>
        <v>0.15818342524954201</v>
      </c>
      <c r="V496" s="60">
        <f t="shared" si="3"/>
        <v>50.522943284562501</v>
      </c>
      <c r="W496" s="60">
        <f t="shared" si="4"/>
        <v>11.481221866100869</v>
      </c>
      <c r="X496" s="60">
        <f>W496*(Bonds!AO486/100)*(1/(1+(Bonds!U486/100)))</f>
        <v>-4.2048056642009241E-3</v>
      </c>
      <c r="Y496" s="60">
        <f>-W496*Bonds!$AS$8</f>
        <v>-1.7977017063725924</v>
      </c>
      <c r="Z496" s="60">
        <f t="shared" si="5"/>
        <v>-5.6848319457086252</v>
      </c>
    </row>
    <row r="497" spans="1:26">
      <c r="A497" s="193">
        <v>42431</v>
      </c>
      <c r="B497" s="7">
        <f>EXP(-'Yield curve'!B490*$B$9/100)</f>
        <v>0.90964578727444645</v>
      </c>
      <c r="C497" s="7">
        <f>EXP(-'Yield curve'!C490*$C$9/100)</f>
        <v>0.82795208055290648</v>
      </c>
      <c r="D497" s="7">
        <f>EXP(-'Yield curve'!D490*$D$9/100)</f>
        <v>0.75314312214006451</v>
      </c>
      <c r="E497" s="7">
        <f>EXP(-'Yield curve'!E490*$E$9/100)</f>
        <v>0.68536756047152714</v>
      </c>
      <c r="F497" s="7">
        <f>EXP(-'Yield curve'!F490*$F$9/100)</f>
        <v>0.62375351291775216</v>
      </c>
      <c r="G497" s="7">
        <f>EXP(-'Yield curve'!G490*$G$9/100)</f>
        <v>0.56841698561411169</v>
      </c>
      <c r="H497" s="7">
        <f>EXP(-'Yield curve'!H490*$H$9/100)</f>
        <v>0.51824871871461697</v>
      </c>
      <c r="I497" s="7">
        <f>EXP(-'Yield curve'!I490*$I$9/100)</f>
        <v>0.47280763399613951</v>
      </c>
      <c r="J497" s="7">
        <f>EXP(-'Yield curve'!J490*$J$9/100)</f>
        <v>0.4315810296970819</v>
      </c>
      <c r="K497" s="7">
        <f>EXP(-'Yield curve'!K490*$K$9/100)</f>
        <v>0.39415935387234219</v>
      </c>
      <c r="L497" s="7">
        <f>EXP(-'Yield curve'!L490*$L$9/100)</f>
        <v>0.35943569185713864</v>
      </c>
      <c r="M497" s="7">
        <f>EXP(-'Yield curve'!M490*$M$9/100)</f>
        <v>0.32782347547457596</v>
      </c>
      <c r="N497" s="7">
        <f>EXP(-'Yield curve'!N490*$N$9/100)</f>
        <v>0.29903938256523888</v>
      </c>
      <c r="O497" s="7">
        <f>EXP(-'Yield curve'!O490*$O$9/100)</f>
        <v>0.27282628636826511</v>
      </c>
      <c r="P497" s="7">
        <f>EXP(-'Yield curve'!P490*$P$9/100)</f>
        <v>0.24895079810857704</v>
      </c>
      <c r="Q497" s="7">
        <f>EXP(-'Yield curve'!Q490*$Q$9/100)</f>
        <v>0.22698303499464417</v>
      </c>
      <c r="R497" s="7">
        <f>EXP(-'Yield curve'!R490*$R$9/100)</f>
        <v>0.20696201602877823</v>
      </c>
      <c r="S497" s="7">
        <f>EXP(-'Yield curve'!S490*$S$9/100)</f>
        <v>0.18871449773775914</v>
      </c>
      <c r="T497" s="7">
        <f>EXP(-'Yield curve'!T490*$T$9/100)</f>
        <v>0.17208271785688262</v>
      </c>
      <c r="U497" s="60">
        <f>EXP(-'Yield curve'!U490*$U$9/100)</f>
        <v>0.15692300624578823</v>
      </c>
      <c r="V497" s="60">
        <f t="shared" si="3"/>
        <v>50.271567394533371</v>
      </c>
      <c r="W497" s="60">
        <f t="shared" si="4"/>
        <v>11.463914603038663</v>
      </c>
      <c r="X497" s="60">
        <f>W497*(Bonds!AO487/100)*(1/(1+(Bonds!U487/100)))</f>
        <v>0</v>
      </c>
      <c r="Y497" s="60">
        <f>-W497*Bonds!$AS$8</f>
        <v>-1.7949917773508888</v>
      </c>
      <c r="Z497" s="60">
        <f t="shared" si="5"/>
        <v>-5.6762623977026498</v>
      </c>
    </row>
    <row r="498" spans="1:26">
      <c r="A498" s="193">
        <v>42430</v>
      </c>
      <c r="B498" s="7">
        <f>EXP(-'Yield curve'!B491*$B$9/100)</f>
        <v>0.90964578727444645</v>
      </c>
      <c r="C498" s="7">
        <f>EXP(-'Yield curve'!C491*$C$9/100)</f>
        <v>0.82728998376249219</v>
      </c>
      <c r="D498" s="7">
        <f>EXP(-'Yield curve'!D491*$D$9/100)</f>
        <v>0.75223989243970424</v>
      </c>
      <c r="E498" s="7">
        <f>EXP(-'Yield curve'!E491*$E$9/100)</f>
        <v>0.68468253548063651</v>
      </c>
      <c r="F498" s="7">
        <f>EXP(-'Yield curve'!F491*$F$9/100)</f>
        <v>0.62344171411748917</v>
      </c>
      <c r="G498" s="7">
        <f>EXP(-'Yield curve'!G491*$G$9/100)</f>
        <v>0.56841698561411169</v>
      </c>
      <c r="H498" s="7">
        <f>EXP(-'Yield curve'!H491*$H$9/100)</f>
        <v>0.51861161981828496</v>
      </c>
      <c r="I498" s="7">
        <f>EXP(-'Yield curve'!I491*$I$9/100)</f>
        <v>0.47331223120973931</v>
      </c>
      <c r="J498" s="7">
        <f>EXP(-'Yield curve'!J491*$J$9/100)</f>
        <v>0.43222888701314138</v>
      </c>
      <c r="K498" s="7">
        <f>EXP(-'Yield curve'!K491*$K$9/100)</f>
        <v>0.39494846142460333</v>
      </c>
      <c r="L498" s="7">
        <f>EXP(-'Yield curve'!L491*$L$9/100)</f>
        <v>0.36014807955810274</v>
      </c>
      <c r="M498" s="7">
        <f>EXP(-'Yield curve'!M491*$M$9/100)</f>
        <v>0.32845350117861916</v>
      </c>
      <c r="N498" s="7">
        <f>EXP(-'Yield curve'!N491*$N$9/100)</f>
        <v>0.29958412981113297</v>
      </c>
      <c r="O498" s="7">
        <f>EXP(-'Yield curve'!O491*$O$9/100)</f>
        <v>0.27328501975751668</v>
      </c>
      <c r="P498" s="7">
        <f>EXP(-'Yield curve'!P491*$P$9/100)</f>
        <v>0.24932450451547511</v>
      </c>
      <c r="Q498" s="7">
        <f>EXP(-'Yield curve'!Q491*$Q$9/100)</f>
        <v>0.22727375930330124</v>
      </c>
      <c r="R498" s="7">
        <f>EXP(-'Yield curve'!R491*$R$9/100)</f>
        <v>0.20717322498338261</v>
      </c>
      <c r="S498" s="7">
        <f>EXP(-'Yield curve'!S491*$S$9/100)</f>
        <v>0.18885042110266978</v>
      </c>
      <c r="T498" s="7">
        <f>EXP(-'Yield curve'!T491*$T$9/100)</f>
        <v>0.17214812171561439</v>
      </c>
      <c r="U498" s="60">
        <f>EXP(-'Yield curve'!U491*$U$9/100)</f>
        <v>0.15692300624578823</v>
      </c>
      <c r="V498" s="60">
        <f t="shared" si="3"/>
        <v>50.284228089883833</v>
      </c>
      <c r="W498" s="60">
        <f t="shared" si="4"/>
        <v>11.465674057593432</v>
      </c>
      <c r="X498" s="60">
        <f>W498*(Bonds!AO488/100)*(1/(1+(Bonds!U488/100)))</f>
        <v>-2.41360519242769E-2</v>
      </c>
      <c r="Y498" s="60">
        <f>-W498*Bonds!$AS$8</f>
        <v>-1.7952672684521218</v>
      </c>
      <c r="Z498" s="60">
        <f t="shared" si="5"/>
        <v>-5.6771335770576536</v>
      </c>
    </row>
    <row r="499" spans="1:26">
      <c r="A499" s="193">
        <v>42429</v>
      </c>
      <c r="B499" s="7">
        <f>EXP(-'Yield curve'!B492*$B$9/100)</f>
        <v>0.90810070312971058</v>
      </c>
      <c r="C499" s="7">
        <f>EXP(-'Yield curve'!C492*$C$9/100)</f>
        <v>0.82448197413910818</v>
      </c>
      <c r="D499" s="7">
        <f>EXP(-'Yield curve'!D492*$D$9/100)</f>
        <v>0.74796432200463847</v>
      </c>
      <c r="E499" s="7">
        <f>EXP(-'Yield curve'!E492*$E$9/100)</f>
        <v>0.6782766743627936</v>
      </c>
      <c r="F499" s="7">
        <f>EXP(-'Yield curve'!F492*$F$9/100)</f>
        <v>0.6147743432822852</v>
      </c>
      <c r="G499" s="7">
        <f>EXP(-'Yield curve'!G492*$G$9/100)</f>
        <v>0.55827701340074931</v>
      </c>
      <c r="H499" s="7">
        <f>EXP(-'Yield curve'!H492*$H$9/100)</f>
        <v>0.5071238627509087</v>
      </c>
      <c r="I499" s="7">
        <f>EXP(-'Yield curve'!I492*$I$9/100)</f>
        <v>0.46159533653487889</v>
      </c>
      <c r="J499" s="7">
        <f>EXP(-'Yield curve'!J492*$J$9/100)</f>
        <v>0.42046249289167092</v>
      </c>
      <c r="K499" s="7">
        <f>EXP(-'Yield curve'!K492*$K$9/100)</f>
        <v>0.38327597037136152</v>
      </c>
      <c r="L499" s="7">
        <f>EXP(-'Yield curve'!L492*$L$9/100)</f>
        <v>0.34884066789784957</v>
      </c>
      <c r="M499" s="7">
        <f>EXP(-'Yield curve'!M492*$M$9/100)</f>
        <v>0.31760080975690036</v>
      </c>
      <c r="N499" s="7">
        <f>EXP(-'Yield curve'!N492*$N$9/100)</f>
        <v>0.28925113181095491</v>
      </c>
      <c r="O499" s="7">
        <f>EXP(-'Yield curve'!O492*$O$9/100)</f>
        <v>0.26351631405369424</v>
      </c>
      <c r="P499" s="7">
        <f>EXP(-'Yield curve'!P492*$P$9/100)</f>
        <v>0.24014797095031543</v>
      </c>
      <c r="Q499" s="7">
        <f>EXP(-'Yield curve'!Q492*$Q$9/100)</f>
        <v>0.21850202429093549</v>
      </c>
      <c r="R499" s="7">
        <f>EXP(-'Yield curve'!R492*$R$9/100)</f>
        <v>0.19882305910744771</v>
      </c>
      <c r="S499" s="7">
        <f>EXP(-'Yield curve'!S492*$S$9/100)</f>
        <v>0.18093091602397415</v>
      </c>
      <c r="T499" s="7">
        <f>EXP(-'Yield curve'!T492*$T$9/100)</f>
        <v>0.164662064373779</v>
      </c>
      <c r="U499" s="60">
        <f>EXP(-'Yield curve'!U492*$U$9/100)</f>
        <v>0.14986805579784332</v>
      </c>
      <c r="V499" s="60">
        <f t="shared" si="3"/>
        <v>48.892708407511535</v>
      </c>
      <c r="W499" s="60">
        <f t="shared" si="4"/>
        <v>11.346482807653752</v>
      </c>
      <c r="X499" s="60">
        <f>W499*(Bonds!AO489/100)*(1/(1+(Bonds!U489/100)))</f>
        <v>0</v>
      </c>
      <c r="Y499" s="60">
        <f>-W499*Bonds!$AS$8</f>
        <v>-1.7766045933553278</v>
      </c>
      <c r="Z499" s="60">
        <f t="shared" si="5"/>
        <v>-5.6181170165200811</v>
      </c>
    </row>
    <row r="500" spans="1:26">
      <c r="A500" s="193">
        <v>42426</v>
      </c>
      <c r="B500" s="7">
        <f>EXP(-'Yield curve'!B493*$B$9/100)</f>
        <v>0.90710234155580172</v>
      </c>
      <c r="C500" s="7">
        <f>EXP(-'Yield curve'!C493*$C$9/100)</f>
        <v>0.82415224729921688</v>
      </c>
      <c r="D500" s="7">
        <f>EXP(-'Yield curve'!D493*$D$9/100)</f>
        <v>0.74773996636306606</v>
      </c>
      <c r="E500" s="7">
        <f>EXP(-'Yield curve'!E493*$E$9/100)</f>
        <v>0.67841234326410416</v>
      </c>
      <c r="F500" s="7">
        <f>EXP(-'Yield curve'!F493*$F$9/100)</f>
        <v>0.6153894251152271</v>
      </c>
      <c r="G500" s="7">
        <f>EXP(-'Yield curve'!G493*$G$9/100)</f>
        <v>0.55911505729663913</v>
      </c>
      <c r="H500" s="7">
        <f>EXP(-'Yield curve'!H493*$H$9/100)</f>
        <v>0.50818994185395971</v>
      </c>
      <c r="I500" s="7">
        <f>EXP(-'Yield curve'!I493*$I$9/100)</f>
        <v>0.46258112438599197</v>
      </c>
      <c r="J500" s="7">
        <f>EXP(-'Yield curve'!J493*$J$9/100)</f>
        <v>0.42134639189586498</v>
      </c>
      <c r="K500" s="7">
        <f>EXP(-'Yield curve'!K493*$K$9/100)</f>
        <v>0.38404328937533527</v>
      </c>
      <c r="L500" s="7">
        <f>EXP(-'Yield curve'!L493*$L$9/100)</f>
        <v>0.34953205666929432</v>
      </c>
      <c r="M500" s="7">
        <f>EXP(-'Yield curve'!M493*$M$9/100)</f>
        <v>0.31821118908828327</v>
      </c>
      <c r="N500" s="7">
        <f>EXP(-'Yield curve'!N493*$N$9/100)</f>
        <v>0.289778048219336</v>
      </c>
      <c r="O500" s="7">
        <f>EXP(-'Yield curve'!O493*$O$9/100)</f>
        <v>0.26395939354386388</v>
      </c>
      <c r="P500" s="7">
        <f>EXP(-'Yield curve'!P493*$P$9/100)</f>
        <v>0.24050846320834213</v>
      </c>
      <c r="Q500" s="7">
        <f>EXP(-'Yield curve'!Q493*$Q$9/100)</f>
        <v>0.21878188595528264</v>
      </c>
      <c r="R500" s="7">
        <f>EXP(-'Yield curve'!R493*$R$9/100)</f>
        <v>0.19902596209066706</v>
      </c>
      <c r="S500" s="7">
        <f>EXP(-'Yield curve'!S493*$S$9/100)</f>
        <v>0.18106123319206222</v>
      </c>
      <c r="T500" s="7">
        <f>EXP(-'Yield curve'!T493*$T$9/100)</f>
        <v>0.16472464784834809</v>
      </c>
      <c r="U500" s="60">
        <f>EXP(-'Yield curve'!U493*$U$9/100)</f>
        <v>0.14986805579784332</v>
      </c>
      <c r="V500" s="60">
        <f t="shared" si="3"/>
        <v>48.920897835858455</v>
      </c>
      <c r="W500" s="60">
        <f t="shared" si="4"/>
        <v>11.346661222894527</v>
      </c>
      <c r="X500" s="60">
        <f>W500*(Bonds!AO490/100)*(1/(1+(Bonds!U490/100)))</f>
        <v>-1.036319410256141E-2</v>
      </c>
      <c r="Y500" s="60">
        <f>-W500*Bonds!$AS$8</f>
        <v>-1.7766325291784071</v>
      </c>
      <c r="Z500" s="60">
        <f t="shared" si="5"/>
        <v>-5.6182053573493231</v>
      </c>
    </row>
    <row r="501" spans="1:26">
      <c r="A501" s="193">
        <v>42425</v>
      </c>
      <c r="B501" s="7">
        <f>EXP(-'Yield curve'!B494*$B$9/100)</f>
        <v>0.90628631671466164</v>
      </c>
      <c r="C501" s="7">
        <f>EXP(-'Yield curve'!C494*$C$9/100)</f>
        <v>0.8223411053418056</v>
      </c>
      <c r="D501" s="7">
        <f>EXP(-'Yield curve'!D494*$D$9/100)</f>
        <v>0.74527649144328856</v>
      </c>
      <c r="E501" s="7">
        <f>EXP(-'Yield curve'!E494*$E$9/100)</f>
        <v>0.67556898665101528</v>
      </c>
      <c r="F501" s="7">
        <f>EXP(-'Yield curve'!F494*$F$9/100)</f>
        <v>0.61232015755286162</v>
      </c>
      <c r="G501" s="7">
        <f>EXP(-'Yield curve'!G494*$G$9/100)</f>
        <v>0.5561039732311448</v>
      </c>
      <c r="H501" s="7">
        <f>EXP(-'Yield curve'!H494*$H$9/100)</f>
        <v>0.50535203174428589</v>
      </c>
      <c r="I501" s="7">
        <f>EXP(-'Yield curve'!I494*$I$9/100)</f>
        <v>0.45975264303266777</v>
      </c>
      <c r="J501" s="7">
        <f>EXP(-'Yield curve'!J494*$J$9/100)</f>
        <v>0.41857466247780239</v>
      </c>
      <c r="K501" s="7">
        <f>EXP(-'Yield curve'!K494*$K$9/100)</f>
        <v>0.3813643734941895</v>
      </c>
      <c r="L501" s="7">
        <f>EXP(-'Yield curve'!L494*$L$9/100)</f>
        <v>0.34669841429877113</v>
      </c>
      <c r="M501" s="7">
        <f>EXP(-'Yield curve'!M494*$M$9/100)</f>
        <v>0.31524662814725579</v>
      </c>
      <c r="N501" s="7">
        <f>EXP(-'Yield curve'!N494*$N$9/100)</f>
        <v>0.28670542042804892</v>
      </c>
      <c r="O501" s="7">
        <f>EXP(-'Yield curve'!O494*$O$9/100)</f>
        <v>0.26080037788112365</v>
      </c>
      <c r="P501" s="7">
        <f>EXP(-'Yield curve'!P494*$P$9/100)</f>
        <v>0.23728341699719535</v>
      </c>
      <c r="Q501" s="7">
        <f>EXP(-'Yield curve'!Q494*$Q$9/100)</f>
        <v>0.21558500337422587</v>
      </c>
      <c r="R501" s="7">
        <f>EXP(-'Yield curve'!R494*$R$9/100)</f>
        <v>0.19587080407062049</v>
      </c>
      <c r="S501" s="7">
        <f>EXP(-'Yield curve'!S494*$S$9/100)</f>
        <v>0.17795937234406978</v>
      </c>
      <c r="T501" s="7">
        <f>EXP(-'Yield curve'!T494*$T$9/100)</f>
        <v>0.1616858538737449</v>
      </c>
      <c r="U501" s="60">
        <f>EXP(-'Yield curve'!U494*$U$9/100)</f>
        <v>0.14690046946410881</v>
      </c>
      <c r="V501" s="60">
        <f t="shared" si="3"/>
        <v>48.400752956662437</v>
      </c>
      <c r="W501" s="60">
        <f t="shared" si="4"/>
        <v>11.294086820326319</v>
      </c>
      <c r="X501" s="60">
        <f>W501*(Bonds!AO491/100)*(1/(1+(Bonds!U491/100)))</f>
        <v>-2.0611528096224616E-2</v>
      </c>
      <c r="Y501" s="60">
        <f>-W501*Bonds!$AS$8</f>
        <v>-1.7684005575023398</v>
      </c>
      <c r="Z501" s="60">
        <f t="shared" si="5"/>
        <v>-5.5921735772189569</v>
      </c>
    </row>
    <row r="502" spans="1:26">
      <c r="A502" s="193">
        <v>42424</v>
      </c>
      <c r="B502" s="7">
        <f>EXP(-'Yield curve'!B495*$B$9/100)</f>
        <v>0.9057427080235485</v>
      </c>
      <c r="C502" s="7">
        <f>EXP(-'Yield curve'!C495*$C$9/100)</f>
        <v>0.81987777886299296</v>
      </c>
      <c r="D502" s="7">
        <f>EXP(-'Yield curve'!D495*$D$9/100)</f>
        <v>0.74126284498808004</v>
      </c>
      <c r="E502" s="7">
        <f>EXP(-'Yield curve'!E495*$E$9/100)</f>
        <v>0.67058822768680804</v>
      </c>
      <c r="F502" s="7">
        <f>EXP(-'Yield curve'!F495*$F$9/100)</f>
        <v>0.60653065971263342</v>
      </c>
      <c r="G502" s="7">
        <f>EXP(-'Yield curve'!G495*$G$9/100)</f>
        <v>0.54980038664753117</v>
      </c>
      <c r="H502" s="7">
        <f>EXP(-'Yield curve'!H495*$H$9/100)</f>
        <v>0.49867534808799208</v>
      </c>
      <c r="I502" s="7">
        <f>EXP(-'Yield curve'!I495*$I$9/100)</f>
        <v>0.45269651024281038</v>
      </c>
      <c r="J502" s="7">
        <f>EXP(-'Yield curve'!J495*$J$9/100)</f>
        <v>0.41123107343670878</v>
      </c>
      <c r="K502" s="7">
        <f>EXP(-'Yield curve'!K495*$K$9/100)</f>
        <v>0.37381285294546646</v>
      </c>
      <c r="L502" s="7">
        <f>EXP(-'Yield curve'!L495*$L$9/100)</f>
        <v>0.33915433829551178</v>
      </c>
      <c r="M502" s="7">
        <f>EXP(-'Yield curve'!M495*$M$9/100)</f>
        <v>0.3077707781095313</v>
      </c>
      <c r="N502" s="7">
        <f>EXP(-'Yield curve'!N495*$N$9/100)</f>
        <v>0.27934715150407718</v>
      </c>
      <c r="O502" s="7">
        <f>EXP(-'Yield curve'!O495*$O$9/100)</f>
        <v>0.25359925350897389</v>
      </c>
      <c r="P502" s="7">
        <f>EXP(-'Yield curve'!P495*$P$9/100)</f>
        <v>0.23027063221005639</v>
      </c>
      <c r="Q502" s="7">
        <f>EXP(-'Yield curve'!Q495*$Q$9/100)</f>
        <v>0.20879549476550383</v>
      </c>
      <c r="R502" s="7">
        <f>EXP(-'Yield curve'!R495*$R$9/100)</f>
        <v>0.18932313780509794</v>
      </c>
      <c r="S502" s="7">
        <f>EXP(-'Yield curve'!S495*$S$9/100)</f>
        <v>0.17166678116605588</v>
      </c>
      <c r="T502" s="7">
        <f>EXP(-'Yield curve'!T495*$T$9/100)</f>
        <v>0.15565706388329772</v>
      </c>
      <c r="U502" s="60">
        <f>EXP(-'Yield curve'!U495*$U$9/100)</f>
        <v>0.14114041966763413</v>
      </c>
      <c r="V502" s="60">
        <f t="shared" si="3"/>
        <v>47.341815732964662</v>
      </c>
      <c r="W502" s="60">
        <f t="shared" si="4"/>
        <v>11.18624081568006</v>
      </c>
      <c r="X502" s="60">
        <f>W502*(Bonds!AO492/100)*(1/(1+(Bonds!U492/100)))</f>
        <v>-1.0188761103635858E-3</v>
      </c>
      <c r="Y502" s="60">
        <f>-W502*Bonds!$AS$8</f>
        <v>-1.7515142932319423</v>
      </c>
      <c r="Z502" s="60">
        <f t="shared" si="5"/>
        <v>-5.5387745209529795</v>
      </c>
    </row>
    <row r="503" spans="1:26">
      <c r="A503" s="193">
        <v>42422</v>
      </c>
      <c r="B503" s="7">
        <f>EXP(-'Yield curve'!B496*$B$9/100)</f>
        <v>0.90764676627181728</v>
      </c>
      <c r="C503" s="7">
        <f>EXP(-'Yield curve'!C496*$C$9/100)</f>
        <v>0.82004177081741436</v>
      </c>
      <c r="D503" s="7">
        <f>EXP(-'Yield curve'!D496*$D$9/100)</f>
        <v>0.74104049948807627</v>
      </c>
      <c r="E503" s="7">
        <f>EXP(-'Yield curve'!E496*$E$9/100)</f>
        <v>0.67032004603563933</v>
      </c>
      <c r="F503" s="7">
        <f>EXP(-'Yield curve'!F496*$F$9/100)</f>
        <v>0.60622747018647516</v>
      </c>
      <c r="G503" s="7">
        <f>EXP(-'Yield curve'!G496*$G$9/100)</f>
        <v>0.54930578890191928</v>
      </c>
      <c r="H503" s="7">
        <f>EXP(-'Yield curve'!H496*$H$9/100)</f>
        <v>0.49797769107452888</v>
      </c>
      <c r="I503" s="7">
        <f>EXP(-'Yield curve'!I496*$I$9/100)</f>
        <v>0.45209331711393447</v>
      </c>
      <c r="J503" s="7">
        <f>EXP(-'Yield curve'!J496*$J$9/100)</f>
        <v>0.41073789211655859</v>
      </c>
      <c r="K503" s="7">
        <f>EXP(-'Yield curve'!K496*$K$9/100)</f>
        <v>0.37343922693666093</v>
      </c>
      <c r="L503" s="7">
        <f>EXP(-'Yield curve'!L496*$L$9/100)</f>
        <v>0.3388560137598593</v>
      </c>
      <c r="M503" s="7">
        <f>EXP(-'Yield curve'!M496*$M$9/100)</f>
        <v>0.30754926290433587</v>
      </c>
      <c r="N503" s="7">
        <f>EXP(-'Yield curve'!N496*$N$9/100)</f>
        <v>0.27920192874648436</v>
      </c>
      <c r="O503" s="7">
        <f>EXP(-'Yield curve'!O496*$O$9/100)</f>
        <v>0.25352825565815429</v>
      </c>
      <c r="P503" s="7">
        <f>EXP(-'Yield curve'!P496*$P$9/100)</f>
        <v>0.23027063221005639</v>
      </c>
      <c r="Q503" s="7">
        <f>EXP(-'Yield curve'!Q496*$Q$9/100)</f>
        <v>0.20872869089636797</v>
      </c>
      <c r="R503" s="7">
        <f>EXP(-'Yield curve'!R496*$R$9/100)</f>
        <v>0.18919444183298004</v>
      </c>
      <c r="S503" s="7">
        <f>EXP(-'Yield curve'!S496*$S$9/100)</f>
        <v>0.17148148112243125</v>
      </c>
      <c r="T503" s="7">
        <f>EXP(-'Yield curve'!T496*$T$9/100)</f>
        <v>0.1554206448701636</v>
      </c>
      <c r="U503" s="60">
        <f>EXP(-'Yield curve'!U496*$U$9/100)</f>
        <v>0.140858420921045</v>
      </c>
      <c r="V503" s="60">
        <f t="shared" si="3"/>
        <v>47.301523059564119</v>
      </c>
      <c r="W503" s="60">
        <f t="shared" si="4"/>
        <v>11.17983599645952</v>
      </c>
      <c r="X503" s="60">
        <f>W503*(Bonds!AO493/100)*(1/(1+(Bonds!U493/100)))</f>
        <v>-9.1637999970979531E-3</v>
      </c>
      <c r="Y503" s="60">
        <f>-W503*Bonds!$AS$8</f>
        <v>-1.7505114422657251</v>
      </c>
      <c r="Z503" s="60">
        <f t="shared" si="5"/>
        <v>-5.5356032277460328</v>
      </c>
    </row>
    <row r="504" spans="1:26">
      <c r="A504" s="193">
        <v>42420</v>
      </c>
      <c r="B504" s="7">
        <f>EXP(-'Yield curve'!B497*$B$9/100)</f>
        <v>0.90655824339663893</v>
      </c>
      <c r="C504" s="7">
        <f>EXP(-'Yield curve'!C497*$C$9/100)</f>
        <v>0.81823966196820075</v>
      </c>
      <c r="D504" s="7">
        <f>EXP(-'Yield curve'!D497*$D$9/100)</f>
        <v>0.74015178422449457</v>
      </c>
      <c r="E504" s="7">
        <f>EXP(-'Yield curve'!E497*$E$9/100)</f>
        <v>0.66991797464149827</v>
      </c>
      <c r="F504" s="7">
        <f>EXP(-'Yield curve'!F497*$F$9/100)</f>
        <v>0.60653065971263342</v>
      </c>
      <c r="G504" s="7">
        <f>EXP(-'Yield curve'!G497*$G$9/100)</f>
        <v>0.54947060535982239</v>
      </c>
      <c r="H504" s="7">
        <f>EXP(-'Yield curve'!H497*$H$9/100)</f>
        <v>0.49797769107452888</v>
      </c>
      <c r="I504" s="7">
        <f>EXP(-'Yield curve'!I497*$I$9/100)</f>
        <v>0.4513705461774925</v>
      </c>
      <c r="J504" s="7">
        <f>EXP(-'Yield curve'!J497*$J$9/100)</f>
        <v>0.40926189409545444</v>
      </c>
      <c r="K504" s="7">
        <f>EXP(-'Yield curve'!K497*$K$9/100)</f>
        <v>0.37120530005745517</v>
      </c>
      <c r="L504" s="7">
        <f>EXP(-'Yield curve'!L497*$L$9/100)</f>
        <v>0.33633082675010956</v>
      </c>
      <c r="M504" s="7">
        <f>EXP(-'Yield curve'!M497*$M$9/100)</f>
        <v>0.30475716494590122</v>
      </c>
      <c r="N504" s="7">
        <f>EXP(-'Yield curve'!N497*$N$9/100)</f>
        <v>0.27616963016731255</v>
      </c>
      <c r="O504" s="7">
        <f>EXP(-'Yield curve'!O497*$O$9/100)</f>
        <v>0.25028375118770319</v>
      </c>
      <c r="P504" s="7">
        <f>EXP(-'Yield curve'!P497*$P$9/100)</f>
        <v>0.22684234913007204</v>
      </c>
      <c r="Q504" s="7">
        <f>EXP(-'Yield curve'!Q497*$Q$9/100)</f>
        <v>0.20548135070319254</v>
      </c>
      <c r="R504" s="7">
        <f>EXP(-'Yield curve'!R497*$R$9/100)</f>
        <v>0.18613184728834672</v>
      </c>
      <c r="S504" s="7">
        <f>EXP(-'Yield curve'!S497*$S$9/100)</f>
        <v>0.16860442301167988</v>
      </c>
      <c r="T504" s="7">
        <f>EXP(-'Yield curve'!T497*$T$9/100)</f>
        <v>0.15272749866960172</v>
      </c>
      <c r="U504" s="60">
        <f>EXP(-'Yield curve'!U497*$U$9/100)</f>
        <v>0.13834565210817359</v>
      </c>
      <c r="V504" s="60">
        <f t="shared" si="3"/>
        <v>46.900000629498599</v>
      </c>
      <c r="W504" s="60">
        <f t="shared" si="4"/>
        <v>11.125524986992428</v>
      </c>
      <c r="X504" s="60">
        <f>W504*(Bonds!AO494/100)*(1/(1+(Bonds!U494/100)))</f>
        <v>-1.0124237862400756E-3</v>
      </c>
      <c r="Y504" s="60">
        <f>-W504*Bonds!$AS$8</f>
        <v>-1.7420075569186364</v>
      </c>
      <c r="Z504" s="60">
        <f t="shared" si="5"/>
        <v>-5.5087115810883009</v>
      </c>
    </row>
    <row r="505" spans="1:26">
      <c r="A505" s="193">
        <v>42419</v>
      </c>
      <c r="B505" s="7">
        <f>EXP(-'Yield curve'!B498*$B$9/100)</f>
        <v>0.90592387468121505</v>
      </c>
      <c r="C505" s="7">
        <f>EXP(-'Yield curve'!C498*$C$9/100)</f>
        <v>0.81856702330088971</v>
      </c>
      <c r="D505" s="7">
        <f>EXP(-'Yield curve'!D498*$D$9/100)</f>
        <v>0.7397078263546395</v>
      </c>
      <c r="E505" s="7">
        <f>EXP(-'Yield curve'!E498*$E$9/100)</f>
        <v>0.6687132069033952</v>
      </c>
      <c r="F505" s="7">
        <f>EXP(-'Yield curve'!F498*$F$9/100)</f>
        <v>0.60441151307355268</v>
      </c>
      <c r="G505" s="7">
        <f>EXP(-'Yield curve'!G498*$G$9/100)</f>
        <v>0.5471676683703055</v>
      </c>
      <c r="H505" s="7">
        <f>EXP(-'Yield curve'!H498*$H$9/100)</f>
        <v>0.49554356885796524</v>
      </c>
      <c r="I505" s="7">
        <f>EXP(-'Yield curve'!I498*$I$9/100)</f>
        <v>0.44908938589623021</v>
      </c>
      <c r="J505" s="7">
        <f>EXP(-'Yield curve'!J498*$J$9/100)</f>
        <v>0.40717997184985844</v>
      </c>
      <c r="K505" s="7">
        <f>EXP(-'Yield curve'!K498*$K$9/100)</f>
        <v>0.36935390589963196</v>
      </c>
      <c r="L505" s="7">
        <f>EXP(-'Yield curve'!L498*$L$9/100)</f>
        <v>0.33470691857650314</v>
      </c>
      <c r="M505" s="7">
        <f>EXP(-'Yield curve'!M498*$M$9/100)</f>
        <v>0.30337063596240688</v>
      </c>
      <c r="N505" s="7">
        <f>EXP(-'Yield curve'!N498*$N$9/100)</f>
        <v>0.27502315083620088</v>
      </c>
      <c r="O505" s="7">
        <f>EXP(-'Yield curve'!O498*$O$9/100)</f>
        <v>0.24937437440320073</v>
      </c>
      <c r="P505" s="7">
        <f>EXP(-'Yield curve'!P498*$P$9/100)</f>
        <v>0.22616284185322749</v>
      </c>
      <c r="Q505" s="7">
        <f>EXP(-'Yield curve'!Q498*$Q$9/100)</f>
        <v>0.2048904157679283</v>
      </c>
      <c r="R505" s="7">
        <f>EXP(-'Yield curve'!R498*$R$9/100)</f>
        <v>0.18562625657880089</v>
      </c>
      <c r="S505" s="7">
        <f>EXP(-'Yield curve'!S498*$S$9/100)</f>
        <v>0.16818007476904129</v>
      </c>
      <c r="T505" s="7">
        <f>EXP(-'Yield curve'!T498*$T$9/100)</f>
        <v>0.15237967664042479</v>
      </c>
      <c r="U505" s="60">
        <f>EXP(-'Yield curve'!U498*$U$9/100)</f>
        <v>0.13806923731089282</v>
      </c>
      <c r="V505" s="60">
        <f t="shared" si="3"/>
        <v>46.78068984263453</v>
      </c>
      <c r="W505" s="60">
        <f t="shared" si="4"/>
        <v>11.12384937460341</v>
      </c>
      <c r="X505" s="60">
        <f>W505*(Bonds!AO495/100)*(1/(1+(Bonds!U495/100)))</f>
        <v>4.0487167878448284E-3</v>
      </c>
      <c r="Y505" s="60">
        <f>-W505*Bonds!$AS$8</f>
        <v>-1.7417451936191473</v>
      </c>
      <c r="Z505" s="60">
        <f t="shared" si="5"/>
        <v>-5.5078819154874781</v>
      </c>
    </row>
    <row r="506" spans="1:26">
      <c r="A506" s="193">
        <v>42418</v>
      </c>
      <c r="B506" s="7">
        <f>EXP(-'Yield curve'!B499*$B$9/100)</f>
        <v>0.9057427080235485</v>
      </c>
      <c r="C506" s="7">
        <f>EXP(-'Yield curve'!C499*$C$9/100)</f>
        <v>0.81774886542470671</v>
      </c>
      <c r="D506" s="7">
        <f>EXP(-'Yield curve'!D499*$D$9/100)</f>
        <v>0.7385990963704826</v>
      </c>
      <c r="E506" s="7">
        <f>EXP(-'Yield curve'!E499*$E$9/100)</f>
        <v>0.6679112323360884</v>
      </c>
      <c r="F506" s="7">
        <f>EXP(-'Yield curve'!F499*$F$9/100)</f>
        <v>0.60410938285586468</v>
      </c>
      <c r="G506" s="7">
        <f>EXP(-'Yield curve'!G499*$G$9/100)</f>
        <v>0.54749606748120905</v>
      </c>
      <c r="H506" s="7">
        <f>EXP(-'Yield curve'!H499*$H$9/100)</f>
        <v>0.49658530379140953</v>
      </c>
      <c r="I506" s="7">
        <f>EXP(-'Yield curve'!I499*$I$9/100)</f>
        <v>0.45052877372334416</v>
      </c>
      <c r="J506" s="7">
        <f>EXP(-'Yield curve'!J499*$J$9/100)</f>
        <v>0.40901641061140692</v>
      </c>
      <c r="K506" s="7">
        <f>EXP(-'Yield curve'!K499*$K$9/100)</f>
        <v>0.37157669102204571</v>
      </c>
      <c r="L506" s="7">
        <f>EXP(-'Yield curve'!L499*$L$9/100)</f>
        <v>0.33692329022010881</v>
      </c>
      <c r="M506" s="7">
        <f>EXP(-'Yield curve'!M499*$M$9/100)</f>
        <v>0.30556278681431964</v>
      </c>
      <c r="N506" s="7">
        <f>EXP(-'Yield curve'!N499*$N$9/100)</f>
        <v>0.27717671941158556</v>
      </c>
      <c r="O506" s="7">
        <f>EXP(-'Yield curve'!O499*$O$9/100)</f>
        <v>0.25147794176213367</v>
      </c>
      <c r="P506" s="7">
        <f>EXP(-'Yield curve'!P499*$P$9/100)</f>
        <v>0.22820749456572564</v>
      </c>
      <c r="Q506" s="7">
        <f>EXP(-'Yield curve'!Q499*$Q$9/100)</f>
        <v>0.20673448297726779</v>
      </c>
      <c r="R506" s="7">
        <f>EXP(-'Yield curve'!R499*$R$9/100)</f>
        <v>0.18727446704386078</v>
      </c>
      <c r="S506" s="7">
        <f>EXP(-'Yield curve'!S499*$S$9/100)</f>
        <v>0.16963944602040631</v>
      </c>
      <c r="T506" s="7">
        <f>EXP(-'Yield curve'!T499*$T$9/100)</f>
        <v>0.15365891048418595</v>
      </c>
      <c r="U506" s="60">
        <f>EXP(-'Yield curve'!U499*$U$9/100)</f>
        <v>0.13917822123048373</v>
      </c>
      <c r="V506" s="60">
        <f t="shared" si="3"/>
        <v>46.978415291729114</v>
      </c>
      <c r="W506" s="60">
        <f t="shared" si="4"/>
        <v>11.151383435115809</v>
      </c>
      <c r="X506" s="60">
        <f>W506*(Bonds!AO496/100)*(1/(1+(Bonds!U496/100)))</f>
        <v>-1.7255918295737183E-2</v>
      </c>
      <c r="Y506" s="60">
        <f>-W506*Bonds!$AS$8</f>
        <v>-1.7460564096328934</v>
      </c>
      <c r="Z506" s="60">
        <f t="shared" si="5"/>
        <v>-5.5215151775759077</v>
      </c>
    </row>
    <row r="507" spans="1:26">
      <c r="A507" s="193">
        <v>42417</v>
      </c>
      <c r="B507" s="7">
        <f>EXP(-'Yield curve'!B500*$B$9/100)</f>
        <v>0.90456600752416116</v>
      </c>
      <c r="C507" s="7">
        <f>EXP(-'Yield curve'!C500*$C$9/100)</f>
        <v>0.81676815532993918</v>
      </c>
      <c r="D507" s="7">
        <f>EXP(-'Yield curve'!D500*$D$9/100)</f>
        <v>0.73638661945610007</v>
      </c>
      <c r="E507" s="7">
        <f>EXP(-'Yield curve'!E500*$E$9/100)</f>
        <v>0.66444710845585175</v>
      </c>
      <c r="F507" s="7">
        <f>EXP(-'Yield curve'!F500*$F$9/100)</f>
        <v>0.59929578784553839</v>
      </c>
      <c r="G507" s="7">
        <f>EXP(-'Yield curve'!G500*$G$9/100)</f>
        <v>0.54177743413755775</v>
      </c>
      <c r="H507" s="7">
        <f>EXP(-'Yield curve'!H500*$H$9/100)</f>
        <v>0.49002444566972397</v>
      </c>
      <c r="I507" s="7">
        <f>EXP(-'Yield curve'!I500*$I$9/100)</f>
        <v>0.44373251875060071</v>
      </c>
      <c r="J507" s="7">
        <f>EXP(-'Yield curve'!J500*$J$9/100)</f>
        <v>0.40208169082508577</v>
      </c>
      <c r="K507" s="7">
        <f>EXP(-'Yield curve'!K500*$K$9/100)</f>
        <v>0.36458338072130292</v>
      </c>
      <c r="L507" s="7">
        <f>EXP(-'Yield curve'!L500*$L$9/100)</f>
        <v>0.33002726721858666</v>
      </c>
      <c r="M507" s="7">
        <f>EXP(-'Yield curve'!M500*$M$9/100)</f>
        <v>0.29881817527893095</v>
      </c>
      <c r="N507" s="7">
        <f>EXP(-'Yield curve'!N500*$N$9/100)</f>
        <v>0.27062531939868267</v>
      </c>
      <c r="O507" s="7">
        <f>EXP(-'Yield curve'!O500*$O$9/100)</f>
        <v>0.24515122842150969</v>
      </c>
      <c r="P507" s="7">
        <f>EXP(-'Yield curve'!P500*$P$9/100)</f>
        <v>0.22212833023565307</v>
      </c>
      <c r="Q507" s="7">
        <f>EXP(-'Yield curve'!Q500*$Q$9/100)</f>
        <v>0.20092973683927309</v>
      </c>
      <c r="R507" s="7">
        <f>EXP(-'Yield curve'!R500*$R$9/100)</f>
        <v>0.18175420984558163</v>
      </c>
      <c r="S507" s="7">
        <f>EXP(-'Yield curve'!S500*$S$9/100)</f>
        <v>0.16440867995072636</v>
      </c>
      <c r="T507" s="7">
        <f>EXP(-'Yield curve'!T500*$T$9/100)</f>
        <v>0.14871850322534613</v>
      </c>
      <c r="U507" s="60">
        <f>EXP(-'Yield curve'!U500*$U$9/100)</f>
        <v>0.13452570270752046</v>
      </c>
      <c r="V507" s="60">
        <f t="shared" si="3"/>
        <v>46.095571478102741</v>
      </c>
      <c r="W507" s="60">
        <f t="shared" si="4"/>
        <v>11.058602835266091</v>
      </c>
      <c r="X507" s="60">
        <f>W507*(Bonds!AO497/100)*(1/(1+(Bonds!U497/100)))</f>
        <v>-6.0303205499951922E-3</v>
      </c>
      <c r="Y507" s="60">
        <f>-W507*Bonds!$AS$8</f>
        <v>-1.7315290496869478</v>
      </c>
      <c r="Z507" s="60">
        <f t="shared" si="5"/>
        <v>-5.4755756317576187</v>
      </c>
    </row>
    <row r="508" spans="1:26">
      <c r="A508" s="193">
        <v>42416</v>
      </c>
      <c r="B508" s="7">
        <f>EXP(-'Yield curve'!B501*$B$9/100)</f>
        <v>0.90492790630210107</v>
      </c>
      <c r="C508" s="7">
        <f>EXP(-'Yield curve'!C501*$C$9/100)</f>
        <v>0.81595179542259288</v>
      </c>
      <c r="D508" s="7">
        <f>EXP(-'Yield curve'!D501*$D$9/100)</f>
        <v>0.7350623157719568</v>
      </c>
      <c r="E508" s="7">
        <f>EXP(-'Yield curve'!E501*$E$9/100)</f>
        <v>0.6624567541547014</v>
      </c>
      <c r="F508" s="7">
        <f>EXP(-'Yield curve'!F501*$F$9/100)</f>
        <v>0.59660501557851098</v>
      </c>
      <c r="G508" s="7">
        <f>EXP(-'Yield curve'!G501*$G$9/100)</f>
        <v>0.53869808723896195</v>
      </c>
      <c r="H508" s="7">
        <f>EXP(-'Yield curve'!H501*$H$9/100)</f>
        <v>0.48660625218484493</v>
      </c>
      <c r="I508" s="7">
        <f>EXP(-'Yield curve'!I501*$I$9/100)</f>
        <v>0.44031422172319795</v>
      </c>
      <c r="J508" s="7">
        <f>EXP(-'Yield curve'!J501*$J$9/100)</f>
        <v>0.39871835042824011</v>
      </c>
      <c r="K508" s="7">
        <f>EXP(-'Yield curve'!K501*$K$9/100)</f>
        <v>0.36131685172433853</v>
      </c>
      <c r="L508" s="7">
        <f>EXP(-'Yield curve'!L501*$L$9/100)</f>
        <v>0.32691993014838677</v>
      </c>
      <c r="M508" s="7">
        <f>EXP(-'Yield curve'!M501*$M$9/100)</f>
        <v>0.2958922237247128</v>
      </c>
      <c r="N508" s="7">
        <f>EXP(-'Yield curve'!N501*$N$9/100)</f>
        <v>0.26789504454725072</v>
      </c>
      <c r="O508" s="7">
        <f>EXP(-'Yield curve'!O501*$O$9/100)</f>
        <v>0.24262457237210694</v>
      </c>
      <c r="P508" s="7">
        <f>EXP(-'Yield curve'!P501*$P$9/100)</f>
        <v>0.21980818484776174</v>
      </c>
      <c r="Q508" s="7">
        <f>EXP(-'Yield curve'!Q501*$Q$9/100)</f>
        <v>0.19875547075802177</v>
      </c>
      <c r="R508" s="7">
        <f>EXP(-'Yield curve'!R501*$R$9/100)</f>
        <v>0.17972632531720198</v>
      </c>
      <c r="S508" s="7">
        <f>EXP(-'Yield curve'!S501*$S$9/100)</f>
        <v>0.1625255595569213</v>
      </c>
      <c r="T508" s="7">
        <f>EXP(-'Yield curve'!T501*$T$9/100)</f>
        <v>0.1469768775726166</v>
      </c>
      <c r="U508" s="60">
        <f>EXP(-'Yield curve'!U501*$U$9/100)</f>
        <v>0.13292104149817452</v>
      </c>
      <c r="V508" s="60">
        <f t="shared" si="3"/>
        <v>45.750915273307861</v>
      </c>
      <c r="W508" s="60">
        <f t="shared" si="4"/>
        <v>11.027816618568867</v>
      </c>
      <c r="X508" s="60">
        <f>W508*(Bonds!AO498/100)*(1/(1+(Bonds!U498/100)))</f>
        <v>5.0085460162453549E-3</v>
      </c>
      <c r="Y508" s="60">
        <f>-W508*Bonds!$AS$8</f>
        <v>-1.7267086189928273</v>
      </c>
      <c r="Z508" s="60">
        <f t="shared" si="5"/>
        <v>-5.4603320914612121</v>
      </c>
    </row>
    <row r="509" spans="1:26">
      <c r="A509" s="193">
        <v>42415</v>
      </c>
      <c r="B509" s="7">
        <f>EXP(-'Yield curve'!B502*$B$9/100)</f>
        <v>0.90510890998312621</v>
      </c>
      <c r="C509" s="7">
        <f>EXP(-'Yield curve'!C502*$C$9/100)</f>
        <v>0.81464731641141452</v>
      </c>
      <c r="D509" s="7">
        <f>EXP(-'Yield curve'!D502*$D$9/100)</f>
        <v>0.73418077002626336</v>
      </c>
      <c r="E509" s="7">
        <f>EXP(-'Yield curve'!E502*$E$9/100)</f>
        <v>0.66219182444251434</v>
      </c>
      <c r="F509" s="7">
        <f>EXP(-'Yield curve'!F502*$F$9/100)</f>
        <v>0.59720191899605624</v>
      </c>
      <c r="G509" s="7">
        <f>EXP(-'Yield curve'!G502*$G$9/100)</f>
        <v>0.53966861701074365</v>
      </c>
      <c r="H509" s="7">
        <f>EXP(-'Yield curve'!H502*$H$9/100)</f>
        <v>0.48797065896904807</v>
      </c>
      <c r="I509" s="7">
        <f>EXP(-'Yield curve'!I502*$I$9/100)</f>
        <v>0.44207900582524995</v>
      </c>
      <c r="J509" s="7">
        <f>EXP(-'Yield curve'!J502*$J$9/100)</f>
        <v>0.40087725331220786</v>
      </c>
      <c r="K509" s="7">
        <f>EXP(-'Yield curve'!K502*$K$9/100)</f>
        <v>0.36385494264075363</v>
      </c>
      <c r="L509" s="7">
        <f>EXP(-'Yield curve'!L502*$L$9/100)</f>
        <v>0.32944693007477283</v>
      </c>
      <c r="M509" s="7">
        <f>EXP(-'Yield curve'!M502*$M$9/100)</f>
        <v>0.29838818677255585</v>
      </c>
      <c r="N509" s="7">
        <f>EXP(-'Yield curve'!N502*$N$9/100)</f>
        <v>0.27034401536995795</v>
      </c>
      <c r="O509" s="7">
        <f>EXP(-'Yield curve'!O502*$O$9/100)</f>
        <v>0.24501398216613182</v>
      </c>
      <c r="P509" s="7">
        <f>EXP(-'Yield curve'!P502*$P$9/100)</f>
        <v>0.22212833023565307</v>
      </c>
      <c r="Q509" s="7">
        <f>EXP(-'Yield curve'!Q502*$Q$9/100)</f>
        <v>0.20086544960998975</v>
      </c>
      <c r="R509" s="7">
        <f>EXP(-'Yield curve'!R502*$R$9/100)</f>
        <v>0.18163065899493669</v>
      </c>
      <c r="S509" s="7">
        <f>EXP(-'Yield curve'!S502*$S$9/100)</f>
        <v>0.16423121442501312</v>
      </c>
      <c r="T509" s="7">
        <f>EXP(-'Yield curve'!T502*$T$9/100)</f>
        <v>0.14849262281304651</v>
      </c>
      <c r="U509" s="60">
        <f>EXP(-'Yield curve'!U502*$U$9/100)</f>
        <v>0.13425692017423285</v>
      </c>
      <c r="V509" s="60">
        <f t="shared" si="3"/>
        <v>45.996010130437959</v>
      </c>
      <c r="W509" s="60">
        <f t="shared" si="4"/>
        <v>11.060303831464308</v>
      </c>
      <c r="X509" s="60">
        <f>W509*(Bonds!AO499/100)*(1/(1+(Bonds!U499/100)))</f>
        <v>-1.3066516703838318E-2</v>
      </c>
      <c r="Y509" s="60">
        <f>-W509*Bonds!$AS$8</f>
        <v>-1.7317953875213463</v>
      </c>
      <c r="Z509" s="60">
        <f t="shared" si="5"/>
        <v>-5.4764178659413947</v>
      </c>
    </row>
    <row r="510" spans="1:26">
      <c r="A510" s="193">
        <v>42412</v>
      </c>
      <c r="B510" s="7">
        <f>EXP(-'Yield curve'!B503*$B$9/100)</f>
        <v>0.90447555544608804</v>
      </c>
      <c r="C510" s="7">
        <f>EXP(-'Yield curve'!C503*$C$9/100)</f>
        <v>0.81464731641141452</v>
      </c>
      <c r="D510" s="7">
        <f>EXP(-'Yield curve'!D503*$D$9/100)</f>
        <v>0.7337403936903597</v>
      </c>
      <c r="E510" s="7">
        <f>EXP(-'Yield curve'!E503*$E$9/100)</f>
        <v>0.66113316467706607</v>
      </c>
      <c r="F510" s="7">
        <f>EXP(-'Yield curve'!F503*$F$9/100)</f>
        <v>0.5954129979623094</v>
      </c>
      <c r="G510" s="7">
        <f>EXP(-'Yield curve'!G503*$G$9/100)</f>
        <v>0.53724556419193781</v>
      </c>
      <c r="H510" s="7">
        <f>EXP(-'Yield curve'!H503*$H$9/100)</f>
        <v>0.48490610729132588</v>
      </c>
      <c r="I510" s="7">
        <f>EXP(-'Yield curve'!I503*$I$9/100)</f>
        <v>0.43843954985444478</v>
      </c>
      <c r="J510" s="7">
        <f>EXP(-'Yield curve'!J503*$J$9/100)</f>
        <v>0.39669006336936646</v>
      </c>
      <c r="K510" s="7">
        <f>EXP(-'Yield curve'!K503*$K$9/100)</f>
        <v>0.35915544132940458</v>
      </c>
      <c r="L510" s="7">
        <f>EXP(-'Yield curve'!L503*$L$9/100)</f>
        <v>0.32469792188552254</v>
      </c>
      <c r="M510" s="7">
        <f>EXP(-'Yield curve'!M503*$M$9/100)</f>
        <v>0.29362847536696579</v>
      </c>
      <c r="N510" s="7">
        <f>EXP(-'Yield curve'!N503*$N$9/100)</f>
        <v>0.26560633765810265</v>
      </c>
      <c r="O510" s="7">
        <f>EXP(-'Yield curve'!O503*$O$9/100)</f>
        <v>0.24032574621755509</v>
      </c>
      <c r="P510" s="7">
        <f>EXP(-'Yield curve'!P503*$P$9/100)</f>
        <v>0.21751227353489916</v>
      </c>
      <c r="Q510" s="7">
        <f>EXP(-'Yield curve'!Q503*$Q$9/100)</f>
        <v>0.19647894569573834</v>
      </c>
      <c r="R510" s="7">
        <f>EXP(-'Yield curve'!R503*$R$9/100)</f>
        <v>0.17747953011725112</v>
      </c>
      <c r="S510" s="7">
        <f>EXP(-'Yield curve'!S503*$S$9/100)</f>
        <v>0.16031734850317583</v>
      </c>
      <c r="T510" s="7">
        <f>EXP(-'Yield curve'!T503*$T$9/100)</f>
        <v>0.14481474124992921</v>
      </c>
      <c r="U510" s="60">
        <f>EXP(-'Yield curve'!U503*$U$9/100)</f>
        <v>0.13081122834855582</v>
      </c>
      <c r="V510" s="60">
        <f t="shared" si="3"/>
        <v>45.391197646061229</v>
      </c>
      <c r="W510" s="60">
        <f t="shared" si="4"/>
        <v>10.983528527652222</v>
      </c>
      <c r="X510" s="60">
        <f>W510*(Bonds!AO500/100)*(1/(1+(Bonds!U500/100)))</f>
        <v>-1.9939236684491219E-3</v>
      </c>
      <c r="Y510" s="60">
        <f>-W510*Bonds!$AS$8</f>
        <v>-1.7197740977771099</v>
      </c>
      <c r="Z510" s="60">
        <f t="shared" si="5"/>
        <v>-5.4384032099367854</v>
      </c>
    </row>
    <row r="511" spans="1:26">
      <c r="A511" s="193">
        <v>42411</v>
      </c>
      <c r="B511" s="7">
        <f>EXP(-'Yield curve'!B504*$B$9/100)</f>
        <v>0.90492790630210107</v>
      </c>
      <c r="C511" s="7">
        <f>EXP(-'Yield curve'!C504*$C$9/100)</f>
        <v>0.81383307628292068</v>
      </c>
      <c r="D511" s="7">
        <f>EXP(-'Yield curve'!D504*$D$9/100)</f>
        <v>0.73198152822831264</v>
      </c>
      <c r="E511" s="7">
        <f>EXP(-'Yield curve'!E504*$E$9/100)</f>
        <v>0.6590209199441206</v>
      </c>
      <c r="F511" s="7">
        <f>EXP(-'Yield curve'!F504*$F$9/100)</f>
        <v>0.59303610292971787</v>
      </c>
      <c r="G511" s="7">
        <f>EXP(-'Yield curve'!G504*$G$9/100)</f>
        <v>0.53499386470125943</v>
      </c>
      <c r="H511" s="7">
        <f>EXP(-'Yield curve'!H504*$H$9/100)</f>
        <v>0.48287377253122976</v>
      </c>
      <c r="I511" s="7">
        <f>EXP(-'Yield curve'!I504*$I$9/100)</f>
        <v>0.43668929449941024</v>
      </c>
      <c r="J511" s="7">
        <f>EXP(-'Yield curve'!J504*$J$9/100)</f>
        <v>0.39526454661095972</v>
      </c>
      <c r="K511" s="7">
        <f>EXP(-'Yield curve'!K504*$K$9/100)</f>
        <v>0.35807958958991437</v>
      </c>
      <c r="L511" s="7">
        <f>EXP(-'Yield curve'!L504*$L$9/100)</f>
        <v>0.32369939081333832</v>
      </c>
      <c r="M511" s="7">
        <f>EXP(-'Yield curve'!M504*$M$9/100)</f>
        <v>0.2927137821871803</v>
      </c>
      <c r="N511" s="7">
        <f>EXP(-'Yield curve'!N504*$N$9/100)</f>
        <v>0.26477893730035457</v>
      </c>
      <c r="O511" s="7">
        <f>EXP(-'Yield curve'!O504*$O$9/100)</f>
        <v>0.23958668166287431</v>
      </c>
      <c r="P511" s="7">
        <f>EXP(-'Yield curve'!P504*$P$9/100)</f>
        <v>0.21686071454145381</v>
      </c>
      <c r="Q511" s="7">
        <f>EXP(-'Yield curve'!Q504*$Q$9/100)</f>
        <v>0.19585121796953484</v>
      </c>
      <c r="R511" s="7">
        <f>EXP(-'Yield curve'!R504*$R$9/100)</f>
        <v>0.17687712438491485</v>
      </c>
      <c r="S511" s="7">
        <f>EXP(-'Yield curve'!S504*$S$9/100)</f>
        <v>0.15974124365947617</v>
      </c>
      <c r="T511" s="7">
        <f>EXP(-'Yield curve'!T504*$T$9/100)</f>
        <v>0.14426548947248943</v>
      </c>
      <c r="U511" s="60">
        <f>EXP(-'Yield curve'!U504*$U$9/100)</f>
        <v>0.13028902853106289</v>
      </c>
      <c r="V511" s="60">
        <f t="shared" si="3"/>
        <v>45.2503597016768</v>
      </c>
      <c r="W511" s="60">
        <f t="shared" si="4"/>
        <v>10.977264771334115</v>
      </c>
      <c r="X511" s="60">
        <f>W511*(Bonds!AO501/100)*(1/(1+(Bonds!U501/100)))</f>
        <v>6.9734870132806158E-3</v>
      </c>
      <c r="Y511" s="60">
        <f>-W511*Bonds!$AS$8</f>
        <v>-1.7187933340959716</v>
      </c>
      <c r="Z511" s="60">
        <f t="shared" si="5"/>
        <v>-5.4353017628580167</v>
      </c>
    </row>
    <row r="512" spans="1:26">
      <c r="A512" s="193">
        <v>42410</v>
      </c>
      <c r="B512" s="7">
        <f>EXP(-'Yield curve'!B505*$B$9/100)</f>
        <v>0.9046564686478944</v>
      </c>
      <c r="C512" s="7">
        <f>EXP(-'Yield curve'!C505*$C$9/100)</f>
        <v>0.81464731641141452</v>
      </c>
      <c r="D512" s="7">
        <f>EXP(-'Yield curve'!D505*$D$9/100)</f>
        <v>0.73440105729870997</v>
      </c>
      <c r="E512" s="7">
        <f>EXP(-'Yield curve'!E505*$E$9/100)</f>
        <v>0.66205939932057944</v>
      </c>
      <c r="F512" s="7">
        <f>EXP(-'Yield curve'!F505*$F$9/100)</f>
        <v>0.59660501557851098</v>
      </c>
      <c r="G512" s="7">
        <f>EXP(-'Yield curve'!G505*$G$9/100)</f>
        <v>0.53853650205178016</v>
      </c>
      <c r="H512" s="7">
        <f>EXP(-'Yield curve'!H505*$H$9/100)</f>
        <v>0.48626574699903452</v>
      </c>
      <c r="I512" s="7">
        <f>EXP(-'Yield curve'!I505*$I$9/100)</f>
        <v>0.44007945008294791</v>
      </c>
      <c r="J512" s="7">
        <f>EXP(-'Yield curve'!J505*$J$9/100)</f>
        <v>0.39859875286364327</v>
      </c>
      <c r="K512" s="7">
        <f>EXP(-'Yield curve'!K505*$K$9/100)</f>
        <v>0.36131685172433853</v>
      </c>
      <c r="L512" s="7">
        <f>EXP(-'Yield curve'!L505*$L$9/100)</f>
        <v>0.32677611702032988</v>
      </c>
      <c r="M512" s="7">
        <f>EXP(-'Yield curve'!M505*$M$9/100)</f>
        <v>0.29560830349345318</v>
      </c>
      <c r="N512" s="7">
        <f>EXP(-'Yield curve'!N505*$N$9/100)</f>
        <v>0.26747745408300644</v>
      </c>
      <c r="O512" s="7">
        <f>EXP(-'Yield curve'!O505*$O$9/100)</f>
        <v>0.24208170157228165</v>
      </c>
      <c r="P512" s="7">
        <f>EXP(-'Yield curve'!P505*$P$9/100)</f>
        <v>0.21914974844165486</v>
      </c>
      <c r="Q512" s="7">
        <f>EXP(-'Yield curve'!Q505*$Q$9/100)</f>
        <v>0.198057081387356</v>
      </c>
      <c r="R512" s="7">
        <f>EXP(-'Yield curve'!R505*$R$9/100)</f>
        <v>0.17899453577571062</v>
      </c>
      <c r="S512" s="7">
        <f>EXP(-'Yield curve'!S505*$S$9/100)</f>
        <v>0.16176671701478243</v>
      </c>
      <c r="T512" s="7">
        <f>EXP(-'Yield curve'!T505*$T$9/100)</f>
        <v>0.14619703679966603</v>
      </c>
      <c r="U512" s="60">
        <f>EXP(-'Yield curve'!U505*$U$9/100)</f>
        <v>0.13212590304994418</v>
      </c>
      <c r="V512" s="60">
        <f t="shared" si="3"/>
        <v>45.634194943462575</v>
      </c>
      <c r="W512" s="60">
        <f t="shared" si="4"/>
        <v>11.011651041228571</v>
      </c>
      <c r="X512" s="60">
        <f>W512*(Bonds!AO502/100)*(1/(1+(Bonds!U502/100)))</f>
        <v>-1.4999524665676441E-2</v>
      </c>
      <c r="Y512" s="60">
        <f>-W512*Bonds!$AS$8</f>
        <v>-1.7241774523358229</v>
      </c>
      <c r="Z512" s="60">
        <f t="shared" si="5"/>
        <v>-5.4523278396876034</v>
      </c>
    </row>
    <row r="513" spans="1:26">
      <c r="A513" s="193">
        <v>42409</v>
      </c>
      <c r="B513" s="7">
        <f>EXP(-'Yield curve'!B506*$B$9/100)</f>
        <v>0.90474693881819224</v>
      </c>
      <c r="C513" s="7">
        <f>EXP(-'Yield curve'!C506*$C$9/100)</f>
        <v>0.81399585917592399</v>
      </c>
      <c r="D513" s="7">
        <f>EXP(-'Yield curve'!D506*$D$9/100)</f>
        <v>0.73264060814519283</v>
      </c>
      <c r="E513" s="7">
        <f>EXP(-'Yield curve'!E506*$E$9/100)</f>
        <v>0.65941645114358105</v>
      </c>
      <c r="F513" s="7">
        <f>EXP(-'Yield curve'!F506*$F$9/100)</f>
        <v>0.59303610292971787</v>
      </c>
      <c r="G513" s="7">
        <f>EXP(-'Yield curve'!G506*$G$9/100)</f>
        <v>0.53435225710516843</v>
      </c>
      <c r="H513" s="7">
        <f>EXP(-'Yield curve'!H506*$H$9/100)</f>
        <v>0.48152361706789243</v>
      </c>
      <c r="I513" s="7">
        <f>EXP(-'Yield curve'!I506*$I$9/100)</f>
        <v>0.43494602618240374</v>
      </c>
      <c r="J513" s="7">
        <f>EXP(-'Yield curve'!J506*$J$9/100)</f>
        <v>0.39313587065701616</v>
      </c>
      <c r="K513" s="7">
        <f>EXP(-'Yield curve'!K506*$K$9/100)</f>
        <v>0.35558178497828613</v>
      </c>
      <c r="L513" s="7">
        <f>EXP(-'Yield curve'!L506*$L$9/100)</f>
        <v>0.32114581713787782</v>
      </c>
      <c r="M513" s="7">
        <f>EXP(-'Yield curve'!M506*$M$9/100)</f>
        <v>0.29012599060087496</v>
      </c>
      <c r="N513" s="7">
        <f>EXP(-'Yield curve'!N506*$N$9/100)</f>
        <v>0.26217580206315472</v>
      </c>
      <c r="O513" s="7">
        <f>EXP(-'Yield curve'!O506*$O$9/100)</f>
        <v>0.23698462816827084</v>
      </c>
      <c r="P513" s="7">
        <f>EXP(-'Yield curve'!P506*$P$9/100)</f>
        <v>0.21427393766943648</v>
      </c>
      <c r="Q513" s="7">
        <f>EXP(-'Yield curve'!Q506*$Q$9/100)</f>
        <v>0.19336029827483486</v>
      </c>
      <c r="R513" s="7">
        <f>EXP(-'Yield curve'!R506*$R$9/100)</f>
        <v>0.17448787918674666</v>
      </c>
      <c r="S513" s="7">
        <f>EXP(-'Yield curve'!S506*$S$9/100)</f>
        <v>0.15745745251082469</v>
      </c>
      <c r="T513" s="7">
        <f>EXP(-'Yield curve'!T506*$T$9/100)</f>
        <v>0.14208923546296248</v>
      </c>
      <c r="U513" s="60">
        <f>EXP(-'Yield curve'!U506*$U$9/100)</f>
        <v>0.12822099248088151</v>
      </c>
      <c r="V513" s="60">
        <f t="shared" si="3"/>
        <v>44.916889447125108</v>
      </c>
      <c r="W513" s="60">
        <f t="shared" si="4"/>
        <v>10.927479231802499</v>
      </c>
      <c r="X513" s="60">
        <f>W513*(Bonds!AO503/100)*(1/(1+(Bonds!U503/100)))</f>
        <v>9.9097481017524809E-3</v>
      </c>
      <c r="Y513" s="60">
        <f>-W513*Bonds!$AS$8</f>
        <v>-1.7109980357895325</v>
      </c>
      <c r="Z513" s="60">
        <f t="shared" si="5"/>
        <v>-5.4106508651692158</v>
      </c>
    </row>
    <row r="514" spans="1:26">
      <c r="A514" s="193">
        <v>42408</v>
      </c>
      <c r="B514" s="7">
        <f>EXP(-'Yield curve'!B507*$B$9/100)</f>
        <v>0.90492790630210107</v>
      </c>
      <c r="C514" s="7">
        <f>EXP(-'Yield curve'!C507*$C$9/100)</f>
        <v>0.81399585917592399</v>
      </c>
      <c r="D514" s="7">
        <f>EXP(-'Yield curve'!D507*$D$9/100)</f>
        <v>0.7330803244117684</v>
      </c>
      <c r="E514" s="7">
        <f>EXP(-'Yield curve'!E507*$E$9/100)</f>
        <v>0.66047236196880998</v>
      </c>
      <c r="F514" s="7">
        <f>EXP(-'Yield curve'!F507*$F$9/100)</f>
        <v>0.59481788257163526</v>
      </c>
      <c r="G514" s="7">
        <f>EXP(-'Yield curve'!G507*$G$9/100)</f>
        <v>0.53660125617703336</v>
      </c>
      <c r="H514" s="7">
        <f>EXP(-'Yield curve'!H507*$H$9/100)</f>
        <v>0.48422771372741708</v>
      </c>
      <c r="I514" s="7">
        <f>EXP(-'Yield curve'!I507*$I$9/100)</f>
        <v>0.43785535333886355</v>
      </c>
      <c r="J514" s="7">
        <f>EXP(-'Yield curve'!J507*$J$9/100)</f>
        <v>0.39621432079595642</v>
      </c>
      <c r="K514" s="7">
        <f>EXP(-'Yield curve'!K507*$K$9/100)</f>
        <v>0.35879646540595161</v>
      </c>
      <c r="L514" s="7">
        <f>EXP(-'Yield curve'!L507*$L$9/100)</f>
        <v>0.32434095054168216</v>
      </c>
      <c r="M514" s="7">
        <f>EXP(-'Yield curve'!M507*$M$9/100)</f>
        <v>0.29327633252448804</v>
      </c>
      <c r="N514" s="7">
        <f>EXP(-'Yield curve'!N507*$N$9/100)</f>
        <v>0.26526127375927788</v>
      </c>
      <c r="O514" s="7">
        <f>EXP(-'Yield curve'!O507*$O$9/100)</f>
        <v>0.23998952558221132</v>
      </c>
      <c r="P514" s="7">
        <f>EXP(-'Yield curve'!P507*$P$9/100)</f>
        <v>0.21718624970359976</v>
      </c>
      <c r="Q514" s="7">
        <f>EXP(-'Yield curve'!Q507*$Q$9/100)</f>
        <v>0.19622761353214774</v>
      </c>
      <c r="R514" s="7">
        <f>EXP(-'Yield curve'!R507*$R$9/100)</f>
        <v>0.17729859329000064</v>
      </c>
      <c r="S514" s="7">
        <f>EXP(-'Yield curve'!S507*$S$9/100)</f>
        <v>0.16020196155653904</v>
      </c>
      <c r="T514" s="7">
        <f>EXP(-'Yield curve'!T507*$T$9/100)</f>
        <v>0.14475972210255431</v>
      </c>
      <c r="U514" s="60">
        <f>EXP(-'Yield curve'!U507*$U$9/100)</f>
        <v>0.13081122834855582</v>
      </c>
      <c r="V514" s="60">
        <f t="shared" si="3"/>
        <v>45.362494414121656</v>
      </c>
      <c r="W514" s="60">
        <f t="shared" si="4"/>
        <v>10.985005630679495</v>
      </c>
      <c r="X514" s="60">
        <f>W514*(Bonds!AO504/100)*(1/(1+(Bonds!U504/100)))</f>
        <v>8.9738631820019329E-3</v>
      </c>
      <c r="Y514" s="60">
        <f>-W514*Bonds!$AS$8</f>
        <v>-1.7200053789650867</v>
      </c>
      <c r="Z514" s="60">
        <f t="shared" si="5"/>
        <v>-5.4391345852707413</v>
      </c>
    </row>
    <row r="515" spans="1:26">
      <c r="A515" s="193">
        <v>42405</v>
      </c>
      <c r="B515" s="7">
        <f>EXP(-'Yield curve'!B508*$B$9/100)</f>
        <v>0.90492790630210107</v>
      </c>
      <c r="C515" s="7">
        <f>EXP(-'Yield curve'!C508*$C$9/100)</f>
        <v>0.81513625146711</v>
      </c>
      <c r="D515" s="7">
        <f>EXP(-'Yield curve'!D508*$D$9/100)</f>
        <v>0.73484183015172189</v>
      </c>
      <c r="E515" s="7">
        <f>EXP(-'Yield curve'!E508*$E$9/100)</f>
        <v>0.66272178985997043</v>
      </c>
      <c r="F515" s="7">
        <f>EXP(-'Yield curve'!F508*$F$9/100)</f>
        <v>0.59750059461823746</v>
      </c>
      <c r="G515" s="7">
        <f>EXP(-'Yield curve'!G508*$G$9/100)</f>
        <v>0.53950674070829985</v>
      </c>
      <c r="H515" s="7">
        <f>EXP(-'Yield curve'!H508*$H$9/100)</f>
        <v>0.48728797803465007</v>
      </c>
      <c r="I515" s="7">
        <f>EXP(-'Yield curve'!I508*$I$9/100)</f>
        <v>0.44101928838086696</v>
      </c>
      <c r="J515" s="7">
        <f>EXP(-'Yield curve'!J508*$J$9/100)</f>
        <v>0.39943668977046726</v>
      </c>
      <c r="K515" s="7">
        <f>EXP(-'Yield curve'!K508*$K$9/100)</f>
        <v>0.36204020854348745</v>
      </c>
      <c r="L515" s="7">
        <f>EXP(-'Yield curve'!L508*$L$9/100)</f>
        <v>0.32756787286168387</v>
      </c>
      <c r="M515" s="7">
        <f>EXP(-'Yield curve'!M508*$M$9/100)</f>
        <v>0.29646088253202729</v>
      </c>
      <c r="N515" s="7">
        <f>EXP(-'Yield curve'!N508*$N$9/100)</f>
        <v>0.2683830574853926</v>
      </c>
      <c r="O515" s="7">
        <f>EXP(-'Yield curve'!O508*$O$9/100)</f>
        <v>0.24303252423730862</v>
      </c>
      <c r="P515" s="7">
        <f>EXP(-'Yield curve'!P508*$P$9/100)</f>
        <v>0.22013814453292982</v>
      </c>
      <c r="Q515" s="7">
        <f>EXP(-'Yield curve'!Q508*$Q$9/100)</f>
        <v>0.19907373405397516</v>
      </c>
      <c r="R515" s="7">
        <f>EXP(-'Yield curve'!R508*$R$9/100)</f>
        <v>0.18003211992200974</v>
      </c>
      <c r="S515" s="7">
        <f>EXP(-'Yield curve'!S508*$S$9/100)</f>
        <v>0.16281836901357619</v>
      </c>
      <c r="T515" s="7">
        <f>EXP(-'Yield curve'!T508*$T$9/100)</f>
        <v>0.14725639910136751</v>
      </c>
      <c r="U515" s="60">
        <f>EXP(-'Yield curve'!U508*$U$9/100)</f>
        <v>0.1331871496005706</v>
      </c>
      <c r="V515" s="60">
        <f t="shared" si="3"/>
        <v>45.808193084768071</v>
      </c>
      <c r="W515" s="60">
        <f t="shared" si="4"/>
        <v>11.033448879924508</v>
      </c>
      <c r="X515" s="60">
        <f>W515*(Bonds!AO505/100)*(1/(1+(Bonds!U505/100)))</f>
        <v>-1.002311853190795E-3</v>
      </c>
      <c r="Y515" s="60">
        <f>-W515*Bonds!$AS$8</f>
        <v>-1.7275905047335489</v>
      </c>
      <c r="Z515" s="60">
        <f t="shared" si="5"/>
        <v>-5.4631208590379172</v>
      </c>
    </row>
    <row r="516" spans="1:26">
      <c r="A516" s="193">
        <v>42404</v>
      </c>
      <c r="B516" s="7">
        <f>EXP(-'Yield curve'!B509*$B$9/100)</f>
        <v>0.90483741803595952</v>
      </c>
      <c r="C516" s="7">
        <f>EXP(-'Yield curve'!C509*$C$9/100)</f>
        <v>0.81562547997186485</v>
      </c>
      <c r="D516" s="7">
        <f>EXP(-'Yield curve'!D509*$D$9/100)</f>
        <v>0.73550348549910305</v>
      </c>
      <c r="E516" s="7">
        <f>EXP(-'Yield curve'!E509*$E$9/100)</f>
        <v>0.6636502501363194</v>
      </c>
      <c r="F516" s="7">
        <f>EXP(-'Yield curve'!F509*$F$9/100)</f>
        <v>0.59869679160572919</v>
      </c>
      <c r="G516" s="7">
        <f>EXP(-'Yield curve'!G509*$G$9/100)</f>
        <v>0.54096537718132931</v>
      </c>
      <c r="H516" s="7">
        <f>EXP(-'Yield curve'!H509*$H$9/100)</f>
        <v>0.48899647408176439</v>
      </c>
      <c r="I516" s="7">
        <f>EXP(-'Yield curve'!I509*$I$9/100)</f>
        <v>0.44255080834807514</v>
      </c>
      <c r="J516" s="7">
        <f>EXP(-'Yield curve'!J509*$J$9/100)</f>
        <v>0.40075700817388676</v>
      </c>
      <c r="K516" s="7">
        <f>EXP(-'Yield curve'!K509*$K$9/100)</f>
        <v>0.36312795998045988</v>
      </c>
      <c r="L516" s="7">
        <f>EXP(-'Yield curve'!L509*$L$9/100)</f>
        <v>0.32843379455975286</v>
      </c>
      <c r="M516" s="7">
        <f>EXP(-'Yield curve'!M509*$M$9/100)</f>
        <v>0.29710193012045266</v>
      </c>
      <c r="N516" s="7">
        <f>EXP(-'Yield curve'!N509*$N$9/100)</f>
        <v>0.26880206179345606</v>
      </c>
      <c r="O516" s="7">
        <f>EXP(-'Yield curve'!O509*$O$9/100)</f>
        <v>0.24323675732355521</v>
      </c>
      <c r="P516" s="7">
        <f>EXP(-'Yield curve'!P509*$P$9/100)</f>
        <v>0.22013814453292982</v>
      </c>
      <c r="Q516" s="7">
        <f>EXP(-'Yield curve'!Q509*$Q$9/100)</f>
        <v>0.19901004065056593</v>
      </c>
      <c r="R516" s="7">
        <f>EXP(-'Yield curve'!R509*$R$9/100)</f>
        <v>0.17990973969445589</v>
      </c>
      <c r="S516" s="7">
        <f>EXP(-'Yield curve'!S509*$S$9/100)</f>
        <v>0.16264262009653951</v>
      </c>
      <c r="T516" s="7">
        <f>EXP(-'Yield curve'!T509*$T$9/100)</f>
        <v>0.14703273939916908</v>
      </c>
      <c r="U516" s="60">
        <f>EXP(-'Yield curve'!U509*$U$9/100)</f>
        <v>0.13292104149817452</v>
      </c>
      <c r="V516" s="60">
        <f t="shared" si="3"/>
        <v>45.827863840551622</v>
      </c>
      <c r="W516" s="60">
        <f t="shared" si="4"/>
        <v>11.023906018777595</v>
      </c>
      <c r="X516" s="60">
        <f>W516*(Bonds!AO506/100)*(1/(1+(Bonds!U506/100)))</f>
        <v>-1.7023017741776638E-2</v>
      </c>
      <c r="Y516" s="60">
        <f>-W516*Bonds!$AS$8</f>
        <v>-1.7260963068191146</v>
      </c>
      <c r="Z516" s="60">
        <f t="shared" si="5"/>
        <v>-5.4583957903532312</v>
      </c>
    </row>
    <row r="517" spans="1:26">
      <c r="A517" s="193">
        <v>42403</v>
      </c>
      <c r="B517" s="7">
        <f>EXP(-'Yield curve'!B510*$B$9/100)</f>
        <v>0.90528994986850797</v>
      </c>
      <c r="C517" s="7">
        <f>EXP(-'Yield curve'!C510*$C$9/100)</f>
        <v>0.81334492289781113</v>
      </c>
      <c r="D517" s="7">
        <f>EXP(-'Yield curve'!D510*$D$9/100)</f>
        <v>0.73154247104170333</v>
      </c>
      <c r="E517" s="7">
        <f>EXP(-'Yield curve'!E510*$E$9/100)</f>
        <v>0.6591527373094066</v>
      </c>
      <c r="F517" s="7">
        <f>EXP(-'Yield curve'!F510*$F$9/100)</f>
        <v>0.59392632458343608</v>
      </c>
      <c r="G517" s="7">
        <f>EXP(-'Yield curve'!G510*$G$9/100)</f>
        <v>0.53579695766745594</v>
      </c>
      <c r="H517" s="7">
        <f>EXP(-'Yield curve'!H510*$H$9/100)</f>
        <v>0.48355026924998207</v>
      </c>
      <c r="I517" s="7">
        <f>EXP(-'Yield curve'!I510*$I$9/100)</f>
        <v>0.43668929449941024</v>
      </c>
      <c r="J517" s="7">
        <f>EXP(-'Yield curve'!J510*$J$9/100)</f>
        <v>0.39455371037160109</v>
      </c>
      <c r="K517" s="7">
        <f>EXP(-'Yield curve'!K510*$K$9/100)</f>
        <v>0.35665013205257218</v>
      </c>
      <c r="L517" s="7">
        <f>EXP(-'Yield curve'!L510*$L$9/100)</f>
        <v>0.32199476220954915</v>
      </c>
      <c r="M517" s="7">
        <f>EXP(-'Yield curve'!M510*$M$9/100)</f>
        <v>0.29075334003404724</v>
      </c>
      <c r="N517" s="7">
        <f>EXP(-'Yield curve'!N510*$N$9/100)</f>
        <v>0.26258511549584201</v>
      </c>
      <c r="O517" s="7">
        <f>EXP(-'Yield curve'!O510*$O$9/100)</f>
        <v>0.2371837788875242</v>
      </c>
      <c r="P517" s="7">
        <f>EXP(-'Yield curve'!P510*$P$9/100)</f>
        <v>0.21427393766943648</v>
      </c>
      <c r="Q517" s="7">
        <f>EXP(-'Yield curve'!Q510*$Q$9/100)</f>
        <v>0.19342218347138621</v>
      </c>
      <c r="R517" s="7">
        <f>EXP(-'Yield curve'!R510*$R$9/100)</f>
        <v>0.17460657129533699</v>
      </c>
      <c r="S517" s="7">
        <f>EXP(-'Yield curve'!S510*$S$9/100)</f>
        <v>0.15762759842179011</v>
      </c>
      <c r="T517" s="7">
        <f>EXP(-'Yield curve'!T510*$T$9/100)</f>
        <v>0.14230537532554763</v>
      </c>
      <c r="U517" s="60">
        <f>EXP(-'Yield curve'!U510*$U$9/100)</f>
        <v>0.12847769107887502</v>
      </c>
      <c r="V517" s="60">
        <f t="shared" si="3"/>
        <v>44.982677601612394</v>
      </c>
      <c r="W517" s="60">
        <f t="shared" si="4"/>
        <v>10.931791959324311</v>
      </c>
      <c r="X517" s="60">
        <f>W517*(Bonds!AO507/100)*(1/(1+(Bonds!U507/100)))</f>
        <v>-4.9572791399077019E-3</v>
      </c>
      <c r="Y517" s="60">
        <f>-W517*Bonds!$AS$8</f>
        <v>-1.7116733121421281</v>
      </c>
      <c r="Z517" s="60">
        <f t="shared" si="5"/>
        <v>-5.4127862764934696</v>
      </c>
    </row>
    <row r="518" spans="1:26">
      <c r="A518" s="193">
        <v>42402</v>
      </c>
      <c r="B518" s="7">
        <f>EXP(-'Yield curve'!B511*$B$9/100)</f>
        <v>0.90438511241277042</v>
      </c>
      <c r="C518" s="7">
        <f>EXP(-'Yield curve'!C511*$C$9/100)</f>
        <v>0.81269450716047664</v>
      </c>
      <c r="D518" s="7">
        <f>EXP(-'Yield curve'!D511*$D$9/100)</f>
        <v>0.73066514657641135</v>
      </c>
      <c r="E518" s="7">
        <f>EXP(-'Yield curve'!E511*$E$9/100)</f>
        <v>0.65757266758197042</v>
      </c>
      <c r="F518" s="7">
        <f>EXP(-'Yield curve'!F511*$F$9/100)</f>
        <v>0.59155536436681511</v>
      </c>
      <c r="G518" s="7">
        <f>EXP(-'Yield curve'!G511*$G$9/100)</f>
        <v>0.53339128817387893</v>
      </c>
      <c r="H518" s="7">
        <f>EXP(-'Yield curve'!H511*$H$9/100)</f>
        <v>0.48118666848170882</v>
      </c>
      <c r="I518" s="7">
        <f>EXP(-'Yield curve'!I511*$I$9/100)</f>
        <v>0.43448233110248363</v>
      </c>
      <c r="J518" s="7">
        <f>EXP(-'Yield curve'!J511*$J$9/100)</f>
        <v>0.39254660890782916</v>
      </c>
      <c r="K518" s="7">
        <f>EXP(-'Yield curve'!K511*$K$9/100)</f>
        <v>0.3548713320980274</v>
      </c>
      <c r="L518" s="7">
        <f>EXP(-'Yield curve'!L511*$L$9/100)</f>
        <v>0.3202991103253936</v>
      </c>
      <c r="M518" s="7">
        <f>EXP(-'Yield curve'!M511*$M$9/100)</f>
        <v>0.28915280314295999</v>
      </c>
      <c r="N518" s="7">
        <f>EXP(-'Yield curve'!N511*$N$9/100)</f>
        <v>0.26108741613889164</v>
      </c>
      <c r="O518" s="7">
        <f>EXP(-'Yield curve'!O511*$O$9/100)</f>
        <v>0.23579323048641057</v>
      </c>
      <c r="P518" s="7">
        <f>EXP(-'Yield curve'!P511*$P$9/100)</f>
        <v>0.21299214327199303</v>
      </c>
      <c r="Q518" s="7">
        <f>EXP(-'Yield curve'!Q511*$Q$9/100)</f>
        <v>0.19212674395024382</v>
      </c>
      <c r="R518" s="7">
        <f>EXP(-'Yield curve'!R511*$R$9/100)</f>
        <v>0.17330538663947195</v>
      </c>
      <c r="S518" s="7">
        <f>EXP(-'Yield curve'!S511*$S$9/100)</f>
        <v>0.15632783037240841</v>
      </c>
      <c r="T518" s="7">
        <f>EXP(-'Yield curve'!T511*$T$9/100)</f>
        <v>0.14101345043465849</v>
      </c>
      <c r="U518" s="60">
        <f>EXP(-'Yield curve'!U511*$U$9/100)</f>
        <v>0.12719931669311715</v>
      </c>
      <c r="V518" s="60">
        <f t="shared" si="3"/>
        <v>44.73052550258339</v>
      </c>
      <c r="W518" s="60">
        <f t="shared" si="4"/>
        <v>10.907651975464841</v>
      </c>
      <c r="X518" s="60">
        <f>W518*(Bonds!AO508/100)*(1/(1+(Bonds!U508/100)))</f>
        <v>6.9217263918279577E-3</v>
      </c>
      <c r="Y518" s="60">
        <f>-W518*Bonds!$AS$8</f>
        <v>-1.7078935323693754</v>
      </c>
      <c r="Z518" s="60">
        <f t="shared" si="5"/>
        <v>-5.4008335633577369</v>
      </c>
    </row>
    <row r="519" spans="1:26">
      <c r="A519" s="199">
        <v>42401</v>
      </c>
      <c r="B519" s="200">
        <f>EXP(-'Yield curve'!B512*$B$9/100)</f>
        <v>0.90393303288586413</v>
      </c>
      <c r="C519" s="200">
        <f>EXP(-'Yield curve'!C512*$C$9/100)</f>
        <v>0.81399585917592399</v>
      </c>
      <c r="D519" s="200">
        <f>EXP(-'Yield curve'!D512*$D$9/100)</f>
        <v>0.7330803244117684</v>
      </c>
      <c r="E519" s="200">
        <f>EXP(-'Yield curve'!E512*$E$9/100)</f>
        <v>0.66060446965153163</v>
      </c>
      <c r="F519" s="200">
        <f>EXP(-'Yield curve'!F512*$F$9/100)</f>
        <v>0.5951153658775501</v>
      </c>
      <c r="G519" s="200">
        <f>EXP(-'Yield curve'!G512*$G$9/100)</f>
        <v>0.53692331353828626</v>
      </c>
      <c r="H519" s="200">
        <f>EXP(-'Yield curve'!H512*$H$9/100)</f>
        <v>0.4845667917905026</v>
      </c>
      <c r="I519" s="200">
        <f>EXP(-'Yield curve'!I512*$I$9/100)</f>
        <v>0.43773860747811311</v>
      </c>
      <c r="J519" s="200">
        <f>EXP(-'Yield curve'!J512*$J$9/100)</f>
        <v>0.39562044483308639</v>
      </c>
      <c r="K519" s="200">
        <f>EXP(-'Yield curve'!K512*$K$9/100)</f>
        <v>0.3577216889804542</v>
      </c>
      <c r="L519" s="200">
        <f>EXP(-'Yield curve'!L512*$L$9/100)</f>
        <v>0.32305910011650069</v>
      </c>
      <c r="M519" s="200">
        <f>EXP(-'Yield curve'!M512*$M$9/100)</f>
        <v>0.29180193840274754</v>
      </c>
      <c r="N519" s="200">
        <f>EXP(-'Yield curve'!N512*$N$9/100)</f>
        <v>0.26361119700465996</v>
      </c>
      <c r="O519" s="200">
        <f>EXP(-'Yield curve'!O512*$O$9/100)</f>
        <v>0.23818204565160472</v>
      </c>
      <c r="P519" s="200">
        <f>EXP(-'Yield curve'!P512*$P$9/100)</f>
        <v>0.21524034317051757</v>
      </c>
      <c r="Q519" s="200">
        <f>EXP(-'Yield curve'!Q512*$Q$9/100)</f>
        <v>0.19429065878548815</v>
      </c>
      <c r="R519" s="200">
        <f>EXP(-'Yield curve'!R512*$R$9/100)</f>
        <v>0.17538004044805672</v>
      </c>
      <c r="S519" s="200">
        <f>EXP(-'Yield curve'!S512*$S$9/100)</f>
        <v>0.15831002262193877</v>
      </c>
      <c r="T519" s="200">
        <f>EXP(-'Yield curve'!T512*$T$9/100)</f>
        <v>0.14290145673664348</v>
      </c>
      <c r="U519" s="201">
        <f>EXP(-'Yield curve'!U512*$U$9/100)</f>
        <v>0.1289926310365194</v>
      </c>
      <c r="V519" s="201">
        <f t="shared" si="3"/>
        <v>45.103540434042969</v>
      </c>
      <c r="W519" s="201">
        <f t="shared" si="4"/>
        <v>10.941822888781973</v>
      </c>
      <c r="X519" s="60">
        <f>W519*(Bonds!AO509/100)*(1/(1+(Bonds!U509/100)))</f>
        <v>0</v>
      </c>
      <c r="Y519" s="60">
        <f>-W519*Bonds!$AS$8</f>
        <v>-1.7132439306018048</v>
      </c>
      <c r="Z519" s="60">
        <f t="shared" si="5"/>
        <v>-5.4177530081611529</v>
      </c>
    </row>
  </sheetData>
  <mergeCells count="1">
    <mergeCell ref="B14:U14"/>
  </mergeCells>
  <hyperlinks>
    <hyperlink ref="A15" r:id="rId1" display="https://www.cbr.ru/hd_base/zcyc_params/zcyc/?DateTo=31.01.2018"/>
    <hyperlink ref="A16" r:id="rId2" display="https://www.cbr.ru/hd_base/zcyc_params/zcyc/?DateTo=30.01.2018"/>
    <hyperlink ref="A17" r:id="rId3" display="https://www.cbr.ru/hd_base/zcyc_params/zcyc/?DateTo=29.01.2018"/>
    <hyperlink ref="A18" r:id="rId4" display="https://www.cbr.ru/hd_base/zcyc_params/zcyc/?DateTo=26.01.2018"/>
    <hyperlink ref="A19" r:id="rId5" display="https://www.cbr.ru/hd_base/zcyc_params/zcyc/?DateTo=25.01.2018"/>
    <hyperlink ref="A20" r:id="rId6" display="https://www.cbr.ru/hd_base/zcyc_params/zcyc/?DateTo=24.01.2018"/>
    <hyperlink ref="A21" r:id="rId7" display="https://www.cbr.ru/hd_base/zcyc_params/zcyc/?DateTo=23.01.2018"/>
    <hyperlink ref="A22" r:id="rId8" display="https://www.cbr.ru/hd_base/zcyc_params/zcyc/?DateTo=22.01.2018"/>
    <hyperlink ref="A23" r:id="rId9" display="https://www.cbr.ru/hd_base/zcyc_params/zcyc/?DateTo=19.01.2018"/>
    <hyperlink ref="A24" r:id="rId10" display="https://www.cbr.ru/hd_base/zcyc_params/zcyc/?DateTo=18.01.2018"/>
    <hyperlink ref="A25" r:id="rId11" display="https://www.cbr.ru/hd_base/zcyc_params/zcyc/?DateTo=17.01.2018"/>
    <hyperlink ref="A26" r:id="rId12" display="https://www.cbr.ru/hd_base/zcyc_params/zcyc/?DateTo=16.01.2018"/>
    <hyperlink ref="A27" r:id="rId13" display="https://www.cbr.ru/hd_base/zcyc_params/zcyc/?DateTo=15.01.2018"/>
    <hyperlink ref="A28" r:id="rId14" display="https://www.cbr.ru/hd_base/zcyc_params/zcyc/?DateTo=12.01.2018"/>
    <hyperlink ref="A29" r:id="rId15" display="https://www.cbr.ru/hd_base/zcyc_params/zcyc/?DateTo=11.01.2018"/>
    <hyperlink ref="A30" r:id="rId16" display="https://www.cbr.ru/hd_base/zcyc_params/zcyc/?DateTo=10.01.2018"/>
    <hyperlink ref="A31" r:id="rId17" display="https://www.cbr.ru/hd_base/zcyc_params/zcyc/?DateTo=09.01.2018"/>
    <hyperlink ref="A32" r:id="rId18" display="https://www.cbr.ru/hd_base/zcyc_params/zcyc/?DateTo=05.01.2018"/>
    <hyperlink ref="A33" r:id="rId19" display="https://www.cbr.ru/hd_base/zcyc_params/zcyc/?DateTo=04.01.2018"/>
    <hyperlink ref="A34" r:id="rId20" display="https://www.cbr.ru/hd_base/zcyc_params/zcyc/?DateTo=03.01.2018"/>
    <hyperlink ref="A35" r:id="rId21" display="https://www.cbr.ru/hd_base/zcyc_params/zcyc/?DateTo=29.12.2017"/>
    <hyperlink ref="A36" r:id="rId22" display="https://www.cbr.ru/hd_base/zcyc_params/zcyc/?DateTo=28.12.2017"/>
    <hyperlink ref="A37" r:id="rId23" display="https://www.cbr.ru/hd_base/zcyc_params/zcyc/?DateTo=27.12.2017"/>
    <hyperlink ref="A38" r:id="rId24" display="https://www.cbr.ru/hd_base/zcyc_params/zcyc/?DateTo=26.12.2017"/>
    <hyperlink ref="A39" r:id="rId25" display="https://www.cbr.ru/hd_base/zcyc_params/zcyc/?DateTo=25.12.2017"/>
    <hyperlink ref="A40" r:id="rId26" display="https://www.cbr.ru/hd_base/zcyc_params/zcyc/?DateTo=22.12.2017"/>
    <hyperlink ref="A41" r:id="rId27" display="https://www.cbr.ru/hd_base/zcyc_params/zcyc/?DateTo=21.12.2017"/>
    <hyperlink ref="A42" r:id="rId28" display="https://www.cbr.ru/hd_base/zcyc_params/zcyc/?DateTo=20.12.2017"/>
    <hyperlink ref="A43" r:id="rId29" display="https://www.cbr.ru/hd_base/zcyc_params/zcyc/?DateTo=19.12.2017"/>
    <hyperlink ref="A44" r:id="rId30" display="https://www.cbr.ru/hd_base/zcyc_params/zcyc/?DateTo=18.12.2017"/>
    <hyperlink ref="A45" r:id="rId31" display="https://www.cbr.ru/hd_base/zcyc_params/zcyc/?DateTo=15.12.2017"/>
    <hyperlink ref="A46" r:id="rId32" display="https://www.cbr.ru/hd_base/zcyc_params/zcyc/?DateTo=14.12.2017"/>
    <hyperlink ref="A47" r:id="rId33" display="https://www.cbr.ru/hd_base/zcyc_params/zcyc/?DateTo=13.12.2017"/>
    <hyperlink ref="A48" r:id="rId34" display="https://www.cbr.ru/hd_base/zcyc_params/zcyc/?DateTo=12.12.2017"/>
    <hyperlink ref="A49" r:id="rId35" display="https://www.cbr.ru/hd_base/zcyc_params/zcyc/?DateTo=11.12.2017"/>
    <hyperlink ref="A50" r:id="rId36" display="https://www.cbr.ru/hd_base/zcyc_params/zcyc/?DateTo=08.12.2017"/>
    <hyperlink ref="A51" r:id="rId37" display="https://www.cbr.ru/hd_base/zcyc_params/zcyc/?DateTo=07.12.2017"/>
    <hyperlink ref="A52" r:id="rId38" display="https://www.cbr.ru/hd_base/zcyc_params/zcyc/?DateTo=06.12.2017"/>
    <hyperlink ref="A53" r:id="rId39" display="https://www.cbr.ru/hd_base/zcyc_params/zcyc/?DateTo=05.12.2017"/>
    <hyperlink ref="A54" r:id="rId40" display="https://www.cbr.ru/hd_base/zcyc_params/zcyc/?DateTo=04.12.2017"/>
    <hyperlink ref="A55" r:id="rId41" display="https://www.cbr.ru/hd_base/zcyc_params/zcyc/?DateTo=01.12.2017"/>
    <hyperlink ref="A56" r:id="rId42" display="https://www.cbr.ru/hd_base/zcyc_params/zcyc/?DateTo=30.11.2017"/>
    <hyperlink ref="A57" r:id="rId43" display="https://www.cbr.ru/hd_base/zcyc_params/zcyc/?DateTo=29.11.2017"/>
    <hyperlink ref="A58" r:id="rId44" display="https://www.cbr.ru/hd_base/zcyc_params/zcyc/?DateTo=28.11.2017"/>
    <hyperlink ref="A59" r:id="rId45" display="https://www.cbr.ru/hd_base/zcyc_params/zcyc/?DateTo=27.11.2017"/>
    <hyperlink ref="A60" r:id="rId46" display="https://www.cbr.ru/hd_base/zcyc_params/zcyc/?DateTo=24.11.2017"/>
    <hyperlink ref="A61" r:id="rId47" display="https://www.cbr.ru/hd_base/zcyc_params/zcyc/?DateTo=23.11.2017"/>
    <hyperlink ref="A62" r:id="rId48" display="https://www.cbr.ru/hd_base/zcyc_params/zcyc/?DateTo=22.11.2017"/>
    <hyperlink ref="A63" r:id="rId49" display="https://www.cbr.ru/hd_base/zcyc_params/zcyc/?DateTo=21.11.2017"/>
    <hyperlink ref="A64" r:id="rId50" display="https://www.cbr.ru/hd_base/zcyc_params/zcyc/?DateTo=20.11.2017"/>
    <hyperlink ref="A65" r:id="rId51" display="https://www.cbr.ru/hd_base/zcyc_params/zcyc/?DateTo=17.11.2017"/>
    <hyperlink ref="A66" r:id="rId52" display="https://www.cbr.ru/hd_base/zcyc_params/zcyc/?DateTo=16.11.2017"/>
    <hyperlink ref="A67" r:id="rId53" display="https://www.cbr.ru/hd_base/zcyc_params/zcyc/?DateTo=15.11.2017"/>
    <hyperlink ref="A68" r:id="rId54" display="https://www.cbr.ru/hd_base/zcyc_params/zcyc/?DateTo=14.11.2017"/>
    <hyperlink ref="A69" r:id="rId55" display="https://www.cbr.ru/hd_base/zcyc_params/zcyc/?DateTo=13.11.2017"/>
    <hyperlink ref="A70" r:id="rId56" display="https://www.cbr.ru/hd_base/zcyc_params/zcyc/?DateTo=10.11.2017"/>
    <hyperlink ref="A71" r:id="rId57" display="https://www.cbr.ru/hd_base/zcyc_params/zcyc/?DateTo=09.11.2017"/>
    <hyperlink ref="A72" r:id="rId58" display="https://www.cbr.ru/hd_base/zcyc_params/zcyc/?DateTo=08.11.2017"/>
    <hyperlink ref="A73" r:id="rId59" display="https://www.cbr.ru/hd_base/zcyc_params/zcyc/?DateTo=07.11.2017"/>
    <hyperlink ref="A74" r:id="rId60" display="https://www.cbr.ru/hd_base/zcyc_params/zcyc/?DateTo=03.11.2017"/>
    <hyperlink ref="A75" r:id="rId61" display="https://www.cbr.ru/hd_base/zcyc_params/zcyc/?DateTo=02.11.2017"/>
    <hyperlink ref="A76" r:id="rId62" display="https://www.cbr.ru/hd_base/zcyc_params/zcyc/?DateTo=01.11.2017"/>
    <hyperlink ref="A77" r:id="rId63" display="https://www.cbr.ru/hd_base/zcyc_params/zcyc/?DateTo=31.10.2017"/>
    <hyperlink ref="A78" r:id="rId64" display="https://www.cbr.ru/hd_base/zcyc_params/zcyc/?DateTo=30.10.2017"/>
    <hyperlink ref="A79" r:id="rId65" display="https://www.cbr.ru/hd_base/zcyc_params/zcyc/?DateTo=27.10.2017"/>
    <hyperlink ref="A80" r:id="rId66" display="https://www.cbr.ru/hd_base/zcyc_params/zcyc/?DateTo=26.10.2017"/>
    <hyperlink ref="A81" r:id="rId67" display="https://www.cbr.ru/hd_base/zcyc_params/zcyc/?DateTo=25.10.2017"/>
    <hyperlink ref="A82" r:id="rId68" display="https://www.cbr.ru/hd_base/zcyc_params/zcyc/?DateTo=24.10.2017"/>
    <hyperlink ref="A83" r:id="rId69" display="https://www.cbr.ru/hd_base/zcyc_params/zcyc/?DateTo=23.10.2017"/>
    <hyperlink ref="A84" r:id="rId70" display="https://www.cbr.ru/hd_base/zcyc_params/zcyc/?DateTo=20.10.2017"/>
    <hyperlink ref="A85" r:id="rId71" display="https://www.cbr.ru/hd_base/zcyc_params/zcyc/?DateTo=19.10.2017"/>
    <hyperlink ref="A86" r:id="rId72" display="https://www.cbr.ru/hd_base/zcyc_params/zcyc/?DateTo=18.10.2017"/>
    <hyperlink ref="A87" r:id="rId73" display="https://www.cbr.ru/hd_base/zcyc_params/zcyc/?DateTo=17.10.2017"/>
    <hyperlink ref="A88" r:id="rId74" display="https://www.cbr.ru/hd_base/zcyc_params/zcyc/?DateTo=16.10.2017"/>
    <hyperlink ref="A89" r:id="rId75" display="https://www.cbr.ru/hd_base/zcyc_params/zcyc/?DateTo=13.10.2017"/>
    <hyperlink ref="A90" r:id="rId76" display="https://www.cbr.ru/hd_base/zcyc_params/zcyc/?DateTo=12.10.2017"/>
    <hyperlink ref="A91" r:id="rId77" display="https://www.cbr.ru/hd_base/zcyc_params/zcyc/?DateTo=11.10.2017"/>
    <hyperlink ref="A92" r:id="rId78" display="https://www.cbr.ru/hd_base/zcyc_params/zcyc/?DateTo=10.10.2017"/>
    <hyperlink ref="A93" r:id="rId79" display="https://www.cbr.ru/hd_base/zcyc_params/zcyc/?DateTo=09.10.2017"/>
    <hyperlink ref="A94" r:id="rId80" display="https://www.cbr.ru/hd_base/zcyc_params/zcyc/?DateTo=06.10.2017"/>
    <hyperlink ref="A95" r:id="rId81" display="https://www.cbr.ru/hd_base/zcyc_params/zcyc/?DateTo=05.10.2017"/>
    <hyperlink ref="A96" r:id="rId82" display="https://www.cbr.ru/hd_base/zcyc_params/zcyc/?DateTo=04.10.2017"/>
    <hyperlink ref="A97" r:id="rId83" display="https://www.cbr.ru/hd_base/zcyc_params/zcyc/?DateTo=03.10.2017"/>
    <hyperlink ref="A98" r:id="rId84" display="https://www.cbr.ru/hd_base/zcyc_params/zcyc/?DateTo=02.10.2017"/>
    <hyperlink ref="A99" r:id="rId85" display="https://www.cbr.ru/hd_base/zcyc_params/zcyc/?DateTo=29.09.2017"/>
    <hyperlink ref="A100" r:id="rId86" display="https://www.cbr.ru/hd_base/zcyc_params/zcyc/?DateTo=28.09.2017"/>
    <hyperlink ref="A101" r:id="rId87" display="https://www.cbr.ru/hd_base/zcyc_params/zcyc/?DateTo=27.09.2017"/>
    <hyperlink ref="A102" r:id="rId88" display="https://www.cbr.ru/hd_base/zcyc_params/zcyc/?DateTo=26.09.2017"/>
    <hyperlink ref="A103" r:id="rId89" display="https://www.cbr.ru/hd_base/zcyc_params/zcyc/?DateTo=25.09.2017"/>
    <hyperlink ref="A104" r:id="rId90" display="https://www.cbr.ru/hd_base/zcyc_params/zcyc/?DateTo=22.09.2017"/>
    <hyperlink ref="A105" r:id="rId91" display="https://www.cbr.ru/hd_base/zcyc_params/zcyc/?DateTo=21.09.2017"/>
    <hyperlink ref="A106" r:id="rId92" display="https://www.cbr.ru/hd_base/zcyc_params/zcyc/?DateTo=20.09.2017"/>
    <hyperlink ref="A107" r:id="rId93" display="https://www.cbr.ru/hd_base/zcyc_params/zcyc/?DateTo=19.09.2017"/>
    <hyperlink ref="A108" r:id="rId94" display="https://www.cbr.ru/hd_base/zcyc_params/zcyc/?DateTo=18.09.2017"/>
    <hyperlink ref="A109" r:id="rId95" display="https://www.cbr.ru/hd_base/zcyc_params/zcyc/?DateTo=15.09.2017"/>
    <hyperlink ref="A110" r:id="rId96" display="https://www.cbr.ru/hd_base/zcyc_params/zcyc/?DateTo=14.09.2017"/>
    <hyperlink ref="A111" r:id="rId97" display="https://www.cbr.ru/hd_base/zcyc_params/zcyc/?DateTo=13.09.2017"/>
    <hyperlink ref="A112" r:id="rId98" display="https://www.cbr.ru/hd_base/zcyc_params/zcyc/?DateTo=12.09.2017"/>
    <hyperlink ref="A113" r:id="rId99" display="https://www.cbr.ru/hd_base/zcyc_params/zcyc/?DateTo=11.09.2017"/>
    <hyperlink ref="A114" r:id="rId100" display="https://www.cbr.ru/hd_base/zcyc_params/zcyc/?DateTo=08.09.2017"/>
    <hyperlink ref="A115" r:id="rId101" display="https://www.cbr.ru/hd_base/zcyc_params/zcyc/?DateTo=07.09.2017"/>
    <hyperlink ref="A116" r:id="rId102" display="https://www.cbr.ru/hd_base/zcyc_params/zcyc/?DateTo=06.09.2017"/>
    <hyperlink ref="A117" r:id="rId103" display="https://www.cbr.ru/hd_base/zcyc_params/zcyc/?DateTo=05.09.2017"/>
    <hyperlink ref="A118" r:id="rId104" display="https://www.cbr.ru/hd_base/zcyc_params/zcyc/?DateTo=04.09.2017"/>
    <hyperlink ref="A119" r:id="rId105" display="https://www.cbr.ru/hd_base/zcyc_params/zcyc/?DateTo=01.09.2017"/>
    <hyperlink ref="A120" r:id="rId106" display="https://www.cbr.ru/hd_base/zcyc_params/zcyc/?DateTo=31.08.2017"/>
    <hyperlink ref="A121" r:id="rId107" display="https://www.cbr.ru/hd_base/zcyc_params/zcyc/?DateTo=30.08.2017"/>
    <hyperlink ref="A122" r:id="rId108" display="https://www.cbr.ru/hd_base/zcyc_params/zcyc/?DateTo=29.08.2017"/>
    <hyperlink ref="A123" r:id="rId109" display="https://www.cbr.ru/hd_base/zcyc_params/zcyc/?DateTo=28.08.2017"/>
    <hyperlink ref="A124" r:id="rId110" display="https://www.cbr.ru/hd_base/zcyc_params/zcyc/?DateTo=25.08.2017"/>
    <hyperlink ref="A125" r:id="rId111" display="https://www.cbr.ru/hd_base/zcyc_params/zcyc/?DateTo=24.08.2017"/>
    <hyperlink ref="A126" r:id="rId112" display="https://www.cbr.ru/hd_base/zcyc_params/zcyc/?DateTo=23.08.2017"/>
    <hyperlink ref="A127" r:id="rId113" display="https://www.cbr.ru/hd_base/zcyc_params/zcyc/?DateTo=22.08.2017"/>
    <hyperlink ref="A128" r:id="rId114" display="https://www.cbr.ru/hd_base/zcyc_params/zcyc/?DateTo=21.08.2017"/>
    <hyperlink ref="A129" r:id="rId115" display="https://www.cbr.ru/hd_base/zcyc_params/zcyc/?DateTo=18.08.2017"/>
    <hyperlink ref="A130" r:id="rId116" display="https://www.cbr.ru/hd_base/zcyc_params/zcyc/?DateTo=17.08.2017"/>
    <hyperlink ref="A131" r:id="rId117" display="https://www.cbr.ru/hd_base/zcyc_params/zcyc/?DateTo=16.08.2017"/>
    <hyperlink ref="A132" r:id="rId118" display="https://www.cbr.ru/hd_base/zcyc_params/zcyc/?DateTo=15.08.2017"/>
    <hyperlink ref="A133" r:id="rId119" display="https://www.cbr.ru/hd_base/zcyc_params/zcyc/?DateTo=14.08.2017"/>
    <hyperlink ref="A134" r:id="rId120" display="https://www.cbr.ru/hd_base/zcyc_params/zcyc/?DateTo=11.08.2017"/>
    <hyperlink ref="A135" r:id="rId121" display="https://www.cbr.ru/hd_base/zcyc_params/zcyc/?DateTo=10.08.2017"/>
    <hyperlink ref="A136" r:id="rId122" display="https://www.cbr.ru/hd_base/zcyc_params/zcyc/?DateTo=09.08.2017"/>
    <hyperlink ref="A137" r:id="rId123" display="https://www.cbr.ru/hd_base/zcyc_params/zcyc/?DateTo=08.08.2017"/>
    <hyperlink ref="A138" r:id="rId124" display="https://www.cbr.ru/hd_base/zcyc_params/zcyc/?DateTo=07.08.2017"/>
    <hyperlink ref="A139" r:id="rId125" display="https://www.cbr.ru/hd_base/zcyc_params/zcyc/?DateTo=04.08.2017"/>
    <hyperlink ref="A140" r:id="rId126" display="https://www.cbr.ru/hd_base/zcyc_params/zcyc/?DateTo=03.08.2017"/>
    <hyperlink ref="A141" r:id="rId127" display="https://www.cbr.ru/hd_base/zcyc_params/zcyc/?DateTo=02.08.2017"/>
    <hyperlink ref="A142" r:id="rId128" display="https://www.cbr.ru/hd_base/zcyc_params/zcyc/?DateTo=01.08.2017"/>
    <hyperlink ref="A143" r:id="rId129" display="https://www.cbr.ru/hd_base/zcyc_params/zcyc/?DateTo=31.07.2017"/>
    <hyperlink ref="A144" r:id="rId130" display="https://www.cbr.ru/hd_base/zcyc_params/zcyc/?DateTo=28.07.2017"/>
    <hyperlink ref="A145" r:id="rId131" display="https://www.cbr.ru/hd_base/zcyc_params/zcyc/?DateTo=27.07.2017"/>
    <hyperlink ref="A146" r:id="rId132" display="https://www.cbr.ru/hd_base/zcyc_params/zcyc/?DateTo=26.07.2017"/>
    <hyperlink ref="A147" r:id="rId133" display="https://www.cbr.ru/hd_base/zcyc_params/zcyc/?DateTo=25.07.2017"/>
    <hyperlink ref="A148" r:id="rId134" display="https://www.cbr.ru/hd_base/zcyc_params/zcyc/?DateTo=24.07.2017"/>
    <hyperlink ref="A149" r:id="rId135" display="https://www.cbr.ru/hd_base/zcyc_params/zcyc/?DateTo=21.07.2017"/>
    <hyperlink ref="A150" r:id="rId136" display="https://www.cbr.ru/hd_base/zcyc_params/zcyc/?DateTo=20.07.2017"/>
    <hyperlink ref="A151" r:id="rId137" display="https://www.cbr.ru/hd_base/zcyc_params/zcyc/?DateTo=19.07.2017"/>
    <hyperlink ref="A152" r:id="rId138" display="https://www.cbr.ru/hd_base/zcyc_params/zcyc/?DateTo=18.07.2017"/>
    <hyperlink ref="A153" r:id="rId139" display="https://www.cbr.ru/hd_base/zcyc_params/zcyc/?DateTo=17.07.2017"/>
    <hyperlink ref="A154" r:id="rId140" display="https://www.cbr.ru/hd_base/zcyc_params/zcyc/?DateTo=14.07.2017"/>
    <hyperlink ref="A155" r:id="rId141" display="https://www.cbr.ru/hd_base/zcyc_params/zcyc/?DateTo=13.07.2017"/>
    <hyperlink ref="A156" r:id="rId142" display="https://www.cbr.ru/hd_base/zcyc_params/zcyc/?DateTo=12.07.2017"/>
    <hyperlink ref="A157" r:id="rId143" display="https://www.cbr.ru/hd_base/zcyc_params/zcyc/?DateTo=11.07.2017"/>
    <hyperlink ref="A158" r:id="rId144" display="https://www.cbr.ru/hd_base/zcyc_params/zcyc/?DateTo=10.07.2017"/>
    <hyperlink ref="A159" r:id="rId145" display="https://www.cbr.ru/hd_base/zcyc_params/zcyc/?DateTo=07.07.2017"/>
    <hyperlink ref="A160" r:id="rId146" display="https://www.cbr.ru/hd_base/zcyc_params/zcyc/?DateTo=06.07.2017"/>
    <hyperlink ref="A161" r:id="rId147" display="https://www.cbr.ru/hd_base/zcyc_params/zcyc/?DateTo=05.07.2017"/>
    <hyperlink ref="A162" r:id="rId148" display="https://www.cbr.ru/hd_base/zcyc_params/zcyc/?DateTo=04.07.2017"/>
    <hyperlink ref="A163" r:id="rId149" display="https://www.cbr.ru/hd_base/zcyc_params/zcyc/?DateTo=03.07.2017"/>
    <hyperlink ref="A164" r:id="rId150" display="https://www.cbr.ru/hd_base/zcyc_params/zcyc/?DateTo=30.06.2017"/>
    <hyperlink ref="A165" r:id="rId151" display="https://www.cbr.ru/hd_base/zcyc_params/zcyc/?DateTo=29.06.2017"/>
    <hyperlink ref="A166" r:id="rId152" display="https://www.cbr.ru/hd_base/zcyc_params/zcyc/?DateTo=28.06.2017"/>
    <hyperlink ref="A167" r:id="rId153" display="https://www.cbr.ru/hd_base/zcyc_params/zcyc/?DateTo=27.06.2017"/>
    <hyperlink ref="A168" r:id="rId154" display="https://www.cbr.ru/hd_base/zcyc_params/zcyc/?DateTo=26.06.2017"/>
    <hyperlink ref="A169" r:id="rId155" display="https://www.cbr.ru/hd_base/zcyc_params/zcyc/?DateTo=23.06.2017"/>
    <hyperlink ref="A170" r:id="rId156" display="https://www.cbr.ru/hd_base/zcyc_params/zcyc/?DateTo=22.06.2017"/>
    <hyperlink ref="A171" r:id="rId157" display="https://www.cbr.ru/hd_base/zcyc_params/zcyc/?DateTo=21.06.2017"/>
    <hyperlink ref="A172" r:id="rId158" display="https://www.cbr.ru/hd_base/zcyc_params/zcyc/?DateTo=20.06.2017"/>
    <hyperlink ref="A173" r:id="rId159" display="https://www.cbr.ru/hd_base/zcyc_params/zcyc/?DateTo=19.06.2017"/>
    <hyperlink ref="A174" r:id="rId160" display="https://www.cbr.ru/hd_base/zcyc_params/zcyc/?DateTo=16.06.2017"/>
    <hyperlink ref="A175" r:id="rId161" display="https://www.cbr.ru/hd_base/zcyc_params/zcyc/?DateTo=15.06.2017"/>
    <hyperlink ref="A176" r:id="rId162" display="https://www.cbr.ru/hd_base/zcyc_params/zcyc/?DateTo=14.06.2017"/>
    <hyperlink ref="A177" r:id="rId163" display="https://www.cbr.ru/hd_base/zcyc_params/zcyc/?DateTo=13.06.2017"/>
    <hyperlink ref="A178" r:id="rId164" display="https://www.cbr.ru/hd_base/zcyc_params/zcyc/?DateTo=09.06.2017"/>
    <hyperlink ref="A179" r:id="rId165" display="https://www.cbr.ru/hd_base/zcyc_params/zcyc/?DateTo=08.06.2017"/>
    <hyperlink ref="A180" r:id="rId166" display="https://www.cbr.ru/hd_base/zcyc_params/zcyc/?DateTo=07.06.2017"/>
    <hyperlink ref="A181" r:id="rId167" display="https://www.cbr.ru/hd_base/zcyc_params/zcyc/?DateTo=06.06.2017"/>
    <hyperlink ref="A182" r:id="rId168" display="https://www.cbr.ru/hd_base/zcyc_params/zcyc/?DateTo=05.06.2017"/>
    <hyperlink ref="A183" r:id="rId169" display="https://www.cbr.ru/hd_base/zcyc_params/zcyc/?DateTo=02.06.2017"/>
    <hyperlink ref="A184" r:id="rId170" display="https://www.cbr.ru/hd_base/zcyc_params/zcyc/?DateTo=01.06.2017"/>
    <hyperlink ref="A185" r:id="rId171" display="https://www.cbr.ru/hd_base/zcyc_params/zcyc/?DateTo=31.05.2017"/>
    <hyperlink ref="A186" r:id="rId172" display="https://www.cbr.ru/hd_base/zcyc_params/zcyc/?DateTo=30.05.2017"/>
    <hyperlink ref="A187" r:id="rId173" display="https://www.cbr.ru/hd_base/zcyc_params/zcyc/?DateTo=29.05.2017"/>
    <hyperlink ref="A188" r:id="rId174" display="https://www.cbr.ru/hd_base/zcyc_params/zcyc/?DateTo=26.05.2017"/>
    <hyperlink ref="A189" r:id="rId175" display="https://www.cbr.ru/hd_base/zcyc_params/zcyc/?DateTo=25.05.2017"/>
    <hyperlink ref="A190" r:id="rId176" display="https://www.cbr.ru/hd_base/zcyc_params/zcyc/?DateTo=24.05.2017"/>
    <hyperlink ref="A191" r:id="rId177" display="https://www.cbr.ru/hd_base/zcyc_params/zcyc/?DateTo=23.05.2017"/>
    <hyperlink ref="A192" r:id="rId178" display="https://www.cbr.ru/hd_base/zcyc_params/zcyc/?DateTo=22.05.2017"/>
    <hyperlink ref="A193" r:id="rId179" display="https://www.cbr.ru/hd_base/zcyc_params/zcyc/?DateTo=19.05.2017"/>
    <hyperlink ref="A194" r:id="rId180" display="https://www.cbr.ru/hd_base/zcyc_params/zcyc/?DateTo=18.05.2017"/>
    <hyperlink ref="A195" r:id="rId181" display="https://www.cbr.ru/hd_base/zcyc_params/zcyc/?DateTo=17.05.2017"/>
    <hyperlink ref="A196" r:id="rId182" display="https://www.cbr.ru/hd_base/zcyc_params/zcyc/?DateTo=16.05.2017"/>
    <hyperlink ref="A197" r:id="rId183" display="https://www.cbr.ru/hd_base/zcyc_params/zcyc/?DateTo=15.05.2017"/>
    <hyperlink ref="A198" r:id="rId184" display="https://www.cbr.ru/hd_base/zcyc_params/zcyc/?DateTo=12.05.2017"/>
    <hyperlink ref="A199" r:id="rId185" display="https://www.cbr.ru/hd_base/zcyc_params/zcyc/?DateTo=11.05.2017"/>
    <hyperlink ref="A200" r:id="rId186" display="https://www.cbr.ru/hd_base/zcyc_params/zcyc/?DateTo=10.05.2017"/>
    <hyperlink ref="A201" r:id="rId187" display="https://www.cbr.ru/hd_base/zcyc_params/zcyc/?DateTo=05.05.2017"/>
    <hyperlink ref="A202" r:id="rId188" display="https://www.cbr.ru/hd_base/zcyc_params/zcyc/?DateTo=04.05.2017"/>
    <hyperlink ref="A203" r:id="rId189" display="https://www.cbr.ru/hd_base/zcyc_params/zcyc/?DateTo=03.05.2017"/>
    <hyperlink ref="A204" r:id="rId190" display="https://www.cbr.ru/hd_base/zcyc_params/zcyc/?DateTo=02.05.2017"/>
    <hyperlink ref="A205" r:id="rId191" display="https://www.cbr.ru/hd_base/zcyc_params/zcyc/?DateTo=28.04.2017"/>
    <hyperlink ref="A206" r:id="rId192" display="https://www.cbr.ru/hd_base/zcyc_params/zcyc/?DateTo=27.04.2017"/>
    <hyperlink ref="A207" r:id="rId193" display="https://www.cbr.ru/hd_base/zcyc_params/zcyc/?DateTo=26.04.2017"/>
    <hyperlink ref="A208" r:id="rId194" display="https://www.cbr.ru/hd_base/zcyc_params/zcyc/?DateTo=25.04.2017"/>
    <hyperlink ref="A209" r:id="rId195" display="https://www.cbr.ru/hd_base/zcyc_params/zcyc/?DateTo=24.04.2017"/>
    <hyperlink ref="A210" r:id="rId196" display="https://www.cbr.ru/hd_base/zcyc_params/zcyc/?DateTo=20.04.2017"/>
    <hyperlink ref="A211" r:id="rId197" display="https://www.cbr.ru/hd_base/zcyc_params/zcyc/?DateTo=19.04.2017"/>
    <hyperlink ref="A212" r:id="rId198" display="https://www.cbr.ru/hd_base/zcyc_params/zcyc/?DateTo=18.04.2017"/>
    <hyperlink ref="A213" r:id="rId199" display="https://www.cbr.ru/hd_base/zcyc_params/zcyc/?DateTo=17.04.2017"/>
    <hyperlink ref="A214" r:id="rId200" display="https://www.cbr.ru/hd_base/zcyc_params/zcyc/?DateTo=14.04.2017"/>
    <hyperlink ref="A215" r:id="rId201" display="https://www.cbr.ru/hd_base/zcyc_params/zcyc/?DateTo=13.04.2017"/>
    <hyperlink ref="A216" r:id="rId202" display="https://www.cbr.ru/hd_base/zcyc_params/zcyc/?DateTo=12.04.2017"/>
    <hyperlink ref="A217" r:id="rId203" display="https://www.cbr.ru/hd_base/zcyc_params/zcyc/?DateTo=11.04.2017"/>
    <hyperlink ref="A218" r:id="rId204" display="https://www.cbr.ru/hd_base/zcyc_params/zcyc/?DateTo=10.04.2017"/>
    <hyperlink ref="A219" r:id="rId205" display="https://www.cbr.ru/hd_base/zcyc_params/zcyc/?DateTo=07.04.2017"/>
    <hyperlink ref="A220" r:id="rId206" display="https://www.cbr.ru/hd_base/zcyc_params/zcyc/?DateTo=06.04.2017"/>
    <hyperlink ref="A221" r:id="rId207" display="https://www.cbr.ru/hd_base/zcyc_params/zcyc/?DateTo=05.04.2017"/>
    <hyperlink ref="A222" r:id="rId208" display="https://www.cbr.ru/hd_base/zcyc_params/zcyc/?DateTo=04.04.2017"/>
    <hyperlink ref="A223" r:id="rId209" display="https://www.cbr.ru/hd_base/zcyc_params/zcyc/?DateTo=03.04.2017"/>
    <hyperlink ref="A224" r:id="rId210" display="https://www.cbr.ru/hd_base/zcyc_params/zcyc/?DateTo=31.03.2017"/>
    <hyperlink ref="A225" r:id="rId211" display="https://www.cbr.ru/hd_base/zcyc_params/zcyc/?DateTo=30.03.2017"/>
    <hyperlink ref="A226" r:id="rId212" display="https://www.cbr.ru/hd_base/zcyc_params/zcyc/?DateTo=29.03.2017"/>
    <hyperlink ref="A227" r:id="rId213" display="https://www.cbr.ru/hd_base/zcyc_params/zcyc/?DateTo=28.03.2017"/>
    <hyperlink ref="A228" r:id="rId214" display="https://www.cbr.ru/hd_base/zcyc_params/zcyc/?DateTo=27.03.2017"/>
    <hyperlink ref="A229" r:id="rId215" display="https://www.cbr.ru/hd_base/zcyc_params/zcyc/?DateTo=24.03.2017"/>
    <hyperlink ref="A230" r:id="rId216" display="https://www.cbr.ru/hd_base/zcyc_params/zcyc/?DateTo=23.03.2017"/>
    <hyperlink ref="A231" r:id="rId217" display="https://www.cbr.ru/hd_base/zcyc_params/zcyc/?DateTo=22.03.2017"/>
    <hyperlink ref="A232" r:id="rId218" display="https://www.cbr.ru/hd_base/zcyc_params/zcyc/?DateTo=21.03.2017"/>
    <hyperlink ref="A233" r:id="rId219" display="https://www.cbr.ru/hd_base/zcyc_params/zcyc/?DateTo=20.03.2017"/>
    <hyperlink ref="A234" r:id="rId220" display="https://www.cbr.ru/hd_base/zcyc_params/zcyc/?DateTo=17.03.2017"/>
    <hyperlink ref="A235" r:id="rId221" display="https://www.cbr.ru/hd_base/zcyc_params/zcyc/?DateTo=16.03.2017"/>
    <hyperlink ref="A236" r:id="rId222" display="https://www.cbr.ru/hd_base/zcyc_params/zcyc/?DateTo=15.03.2017"/>
    <hyperlink ref="A237" r:id="rId223" display="https://www.cbr.ru/hd_base/zcyc_params/zcyc/?DateTo=14.03.2017"/>
    <hyperlink ref="A238" r:id="rId224" display="https://www.cbr.ru/hd_base/zcyc_params/zcyc/?DateTo=13.03.2017"/>
    <hyperlink ref="A239" r:id="rId225" display="https://www.cbr.ru/hd_base/zcyc_params/zcyc/?DateTo=10.03.2017"/>
    <hyperlink ref="A240" r:id="rId226" display="https://www.cbr.ru/hd_base/zcyc_params/zcyc/?DateTo=09.03.2017"/>
    <hyperlink ref="A241" r:id="rId227" display="https://www.cbr.ru/hd_base/zcyc_params/zcyc/?DateTo=07.03.2017"/>
    <hyperlink ref="A242" r:id="rId228" display="https://www.cbr.ru/hd_base/zcyc_params/zcyc/?DateTo=06.03.2017"/>
    <hyperlink ref="A243" r:id="rId229" display="https://www.cbr.ru/hd_base/zcyc_params/zcyc/?DateTo=03.03.2017"/>
    <hyperlink ref="A244" r:id="rId230" display="https://www.cbr.ru/hd_base/zcyc_params/zcyc/?DateTo=02.03.2017"/>
    <hyperlink ref="A245" r:id="rId231" display="https://www.cbr.ru/hd_base/zcyc_params/zcyc/?DateTo=01.03.2017"/>
    <hyperlink ref="A246" r:id="rId232" display="https://www.cbr.ru/hd_base/zcyc_params/zcyc/?DateTo=28.02.2017"/>
    <hyperlink ref="A247" r:id="rId233" display="https://www.cbr.ru/hd_base/zcyc_params/zcyc/?DateTo=27.02.2017"/>
    <hyperlink ref="A248" r:id="rId234" display="https://www.cbr.ru/hd_base/zcyc_params/zcyc/?DateTo=24.02.2017"/>
    <hyperlink ref="A249" r:id="rId235" display="https://www.cbr.ru/hd_base/zcyc_params/zcyc/?DateTo=22.02.2017"/>
    <hyperlink ref="A250" r:id="rId236" display="https://www.cbr.ru/hd_base/zcyc_params/zcyc/?DateTo=21.02.2017"/>
    <hyperlink ref="A251" r:id="rId237" display="https://www.cbr.ru/hd_base/zcyc_params/zcyc/?DateTo=20.02.2017"/>
    <hyperlink ref="A252" r:id="rId238" display="https://www.cbr.ru/hd_base/zcyc_params/zcyc/?DateTo=17.02.2017"/>
    <hyperlink ref="A253" r:id="rId239" display="https://www.cbr.ru/hd_base/zcyc_params/zcyc/?DateTo=16.02.2017"/>
    <hyperlink ref="A254" r:id="rId240" display="https://www.cbr.ru/hd_base/zcyc_params/zcyc/?DateTo=15.02.2017"/>
    <hyperlink ref="A255" r:id="rId241" display="https://www.cbr.ru/hd_base/zcyc_params/zcyc/?DateTo=14.02.2017"/>
    <hyperlink ref="A256" r:id="rId242" display="https://www.cbr.ru/hd_base/zcyc_params/zcyc/?DateTo=13.02.2017"/>
    <hyperlink ref="A257" r:id="rId243" display="https://www.cbr.ru/hd_base/zcyc_params/zcyc/?DateTo=10.02.2017"/>
    <hyperlink ref="A258" r:id="rId244" display="https://www.cbr.ru/hd_base/zcyc_params/zcyc/?DateTo=09.02.2017"/>
    <hyperlink ref="A259" r:id="rId245" display="https://www.cbr.ru/hd_base/zcyc_params/zcyc/?DateTo=08.02.2017"/>
    <hyperlink ref="A260" r:id="rId246" display="https://www.cbr.ru/hd_base/zcyc_params/zcyc/?DateTo=07.02.2017"/>
    <hyperlink ref="A261" r:id="rId247" display="https://www.cbr.ru/hd_base/zcyc_params/zcyc/?DateTo=06.02.2017"/>
    <hyperlink ref="A262" r:id="rId248" display="https://www.cbr.ru/hd_base/zcyc_params/zcyc/?DateTo=03.02.2017"/>
    <hyperlink ref="A263" r:id="rId249" display="https://www.cbr.ru/hd_base/zcyc_params/zcyc/?DateTo=02.02.2017"/>
    <hyperlink ref="A264" r:id="rId250" display="https://www.cbr.ru/hd_base/zcyc_params/zcyc/?DateTo=01.02.2017"/>
    <hyperlink ref="A265" r:id="rId251" display="https://www.cbr.ru/hd_base/zcyc_params/zcyc/?DateTo=31.01.2017"/>
    <hyperlink ref="A266" r:id="rId252" display="https://www.cbr.ru/hd_base/zcyc_params/zcyc/?DateTo=30.01.2017"/>
    <hyperlink ref="A267" r:id="rId253" display="https://www.cbr.ru/hd_base/zcyc_params/zcyc/?DateTo=27.01.2017"/>
    <hyperlink ref="A268" r:id="rId254" display="https://www.cbr.ru/hd_base/zcyc_params/zcyc/?DateTo=26.01.2017"/>
    <hyperlink ref="A269" r:id="rId255" display="https://www.cbr.ru/hd_base/zcyc_params/zcyc/?DateTo=25.01.2017"/>
    <hyperlink ref="A270" r:id="rId256" display="https://www.cbr.ru/hd_base/zcyc_params/zcyc/?DateTo=24.01.2017"/>
    <hyperlink ref="A271" r:id="rId257" display="https://www.cbr.ru/hd_base/zcyc_params/zcyc/?DateTo=23.01.2017"/>
    <hyperlink ref="A272" r:id="rId258" display="https://www.cbr.ru/hd_base/zcyc_params/zcyc/?DateTo=20.01.2017"/>
    <hyperlink ref="A273" r:id="rId259" display="https://www.cbr.ru/hd_base/zcyc_params/zcyc/?DateTo=19.01.2017"/>
    <hyperlink ref="A274" r:id="rId260" display="https://www.cbr.ru/hd_base/zcyc_params/zcyc/?DateTo=18.01.2017"/>
    <hyperlink ref="A275" r:id="rId261" display="https://www.cbr.ru/hd_base/zcyc_params/zcyc/?DateTo=17.01.2017"/>
    <hyperlink ref="A276" r:id="rId262" display="https://www.cbr.ru/hd_base/zcyc_params/zcyc/?DateTo=16.01.2017"/>
    <hyperlink ref="A277" r:id="rId263" display="https://www.cbr.ru/hd_base/zcyc_params/zcyc/?DateTo=13.01.2017"/>
    <hyperlink ref="A278" r:id="rId264" display="https://www.cbr.ru/hd_base/zcyc_params/zcyc/?DateTo=12.01.2017"/>
    <hyperlink ref="A279" r:id="rId265" display="https://www.cbr.ru/hd_base/zcyc_params/zcyc/?DateTo=11.01.2017"/>
    <hyperlink ref="A280" r:id="rId266" display="https://www.cbr.ru/hd_base/zcyc_params/zcyc/?DateTo=10.01.2017"/>
    <hyperlink ref="A281" r:id="rId267" display="https://www.cbr.ru/hd_base/zcyc_params/zcyc/?DateTo=09.01.2017"/>
    <hyperlink ref="A282" r:id="rId268" display="https://www.cbr.ru/hd_base/zcyc_params/zcyc/?DateTo=06.01.2017"/>
    <hyperlink ref="A283" r:id="rId269" display="https://www.cbr.ru/hd_base/zcyc_params/zcyc/?DateTo=05.01.2017"/>
    <hyperlink ref="A284" r:id="rId270" display="https://www.cbr.ru/hd_base/zcyc_params/zcyc/?DateTo=04.01.2017"/>
    <hyperlink ref="A285" r:id="rId271" display="https://www.cbr.ru/hd_base/zcyc_params/zcyc/?DateTo=03.01.2017"/>
    <hyperlink ref="A286" r:id="rId272" display="https://www.cbr.ru/hd_base/zcyc_params/zcyc/?DateTo=30.12.2016"/>
    <hyperlink ref="A287" r:id="rId273" display="https://www.cbr.ru/hd_base/zcyc_params/zcyc/?DateTo=29.12.2016"/>
    <hyperlink ref="A288" r:id="rId274" display="https://www.cbr.ru/hd_base/zcyc_params/zcyc/?DateTo=28.12.2016"/>
    <hyperlink ref="A289" r:id="rId275" display="https://www.cbr.ru/hd_base/zcyc_params/zcyc/?DateTo=27.12.2016"/>
    <hyperlink ref="A290" r:id="rId276" display="https://www.cbr.ru/hd_base/zcyc_params/zcyc/?DateTo=26.12.2016"/>
    <hyperlink ref="A291" r:id="rId277" display="https://www.cbr.ru/hd_base/zcyc_params/zcyc/?DateTo=23.12.2016"/>
    <hyperlink ref="A292" r:id="rId278" display="https://www.cbr.ru/hd_base/zcyc_params/zcyc/?DateTo=22.12.2016"/>
    <hyperlink ref="A293" r:id="rId279" display="https://www.cbr.ru/hd_base/zcyc_params/zcyc/?DateTo=21.12.2016"/>
    <hyperlink ref="A294" r:id="rId280" display="https://www.cbr.ru/hd_base/zcyc_params/zcyc/?DateTo=20.12.2016"/>
    <hyperlink ref="A295" r:id="rId281" display="https://www.cbr.ru/hd_base/zcyc_params/zcyc/?DateTo=19.12.2016"/>
    <hyperlink ref="A296" r:id="rId282" display="https://www.cbr.ru/hd_base/zcyc_params/zcyc/?DateTo=16.12.2016"/>
    <hyperlink ref="A297" r:id="rId283" display="https://www.cbr.ru/hd_base/zcyc_params/zcyc/?DateTo=15.12.2016"/>
    <hyperlink ref="A298" r:id="rId284" display="https://www.cbr.ru/hd_base/zcyc_params/zcyc/?DateTo=14.12.2016"/>
    <hyperlink ref="A299" r:id="rId285" display="https://www.cbr.ru/hd_base/zcyc_params/zcyc/?DateTo=13.12.2016"/>
    <hyperlink ref="A300" r:id="rId286" display="https://www.cbr.ru/hd_base/zcyc_params/zcyc/?DateTo=12.12.2016"/>
    <hyperlink ref="A301" r:id="rId287" display="https://www.cbr.ru/hd_base/zcyc_params/zcyc/?DateTo=09.12.2016"/>
    <hyperlink ref="A302" r:id="rId288" display="https://www.cbr.ru/hd_base/zcyc_params/zcyc/?DateTo=08.12.2016"/>
    <hyperlink ref="A303" r:id="rId289" display="https://www.cbr.ru/hd_base/zcyc_params/zcyc/?DateTo=07.12.2016"/>
    <hyperlink ref="A304" r:id="rId290" display="https://www.cbr.ru/hd_base/zcyc_params/zcyc/?DateTo=06.12.2016"/>
    <hyperlink ref="A305" r:id="rId291" display="https://www.cbr.ru/hd_base/zcyc_params/zcyc/?DateTo=05.12.2016"/>
    <hyperlink ref="A306" r:id="rId292" display="https://www.cbr.ru/hd_base/zcyc_params/zcyc/?DateTo=02.12.2016"/>
    <hyperlink ref="A307" r:id="rId293" display="https://www.cbr.ru/hd_base/zcyc_params/zcyc/?DateTo=01.12.2016"/>
    <hyperlink ref="A308" r:id="rId294" display="https://www.cbr.ru/hd_base/zcyc_params/zcyc/?DateTo=30.11.2016"/>
    <hyperlink ref="A309" r:id="rId295" display="https://www.cbr.ru/hd_base/zcyc_params/zcyc/?DateTo=29.11.2016"/>
    <hyperlink ref="A310" r:id="rId296" display="https://www.cbr.ru/hd_base/zcyc_params/zcyc/?DateTo=28.11.2016"/>
    <hyperlink ref="A311" r:id="rId297" display="https://www.cbr.ru/hd_base/zcyc_params/zcyc/?DateTo=25.11.2016"/>
    <hyperlink ref="A312" r:id="rId298" display="https://www.cbr.ru/hd_base/zcyc_params/zcyc/?DateTo=24.11.2016"/>
    <hyperlink ref="A313" r:id="rId299" display="https://www.cbr.ru/hd_base/zcyc_params/zcyc/?DateTo=23.11.2016"/>
    <hyperlink ref="A314" r:id="rId300" display="https://www.cbr.ru/hd_base/zcyc_params/zcyc/?DateTo=22.11.2016"/>
    <hyperlink ref="A315" r:id="rId301" display="https://www.cbr.ru/hd_base/zcyc_params/zcyc/?DateTo=21.11.2016"/>
    <hyperlink ref="A316" r:id="rId302" display="https://www.cbr.ru/hd_base/zcyc_params/zcyc/?DateTo=18.11.2016"/>
    <hyperlink ref="A317" r:id="rId303" display="https://www.cbr.ru/hd_base/zcyc_params/zcyc/?DateTo=17.11.2016"/>
    <hyperlink ref="A318" r:id="rId304" display="https://www.cbr.ru/hd_base/zcyc_params/zcyc/?DateTo=16.11.2016"/>
    <hyperlink ref="A319" r:id="rId305" display="https://www.cbr.ru/hd_base/zcyc_params/zcyc/?DateTo=15.11.2016"/>
    <hyperlink ref="A320" r:id="rId306" display="https://www.cbr.ru/hd_base/zcyc_params/zcyc/?DateTo=14.11.2016"/>
    <hyperlink ref="A321" r:id="rId307" display="https://www.cbr.ru/hd_base/zcyc_params/zcyc/?DateTo=11.11.2016"/>
    <hyperlink ref="A322" r:id="rId308" display="https://www.cbr.ru/hd_base/zcyc_params/zcyc/?DateTo=10.11.2016"/>
    <hyperlink ref="A323" r:id="rId309" display="https://www.cbr.ru/hd_base/zcyc_params/zcyc/?DateTo=09.11.2016"/>
    <hyperlink ref="A324" r:id="rId310" display="https://www.cbr.ru/hd_base/zcyc_params/zcyc/?DateTo=08.11.2016"/>
    <hyperlink ref="A325" r:id="rId311" display="https://www.cbr.ru/hd_base/zcyc_params/zcyc/?DateTo=07.11.2016"/>
    <hyperlink ref="A326" r:id="rId312" display="https://www.cbr.ru/hd_base/zcyc_params/zcyc/?DateTo=03.11.2016"/>
    <hyperlink ref="A327" r:id="rId313" display="https://www.cbr.ru/hd_base/zcyc_params/zcyc/?DateTo=02.11.2016"/>
    <hyperlink ref="A328" r:id="rId314" display="https://www.cbr.ru/hd_base/zcyc_params/zcyc/?DateTo=01.11.2016"/>
    <hyperlink ref="A329" r:id="rId315" display="https://www.cbr.ru/hd_base/zcyc_params/zcyc/?DateTo=31.10.2016"/>
    <hyperlink ref="A330" r:id="rId316" display="https://www.cbr.ru/hd_base/zcyc_params/zcyc/?DateTo=28.10.2016"/>
    <hyperlink ref="A331" r:id="rId317" display="https://www.cbr.ru/hd_base/zcyc_params/zcyc/?DateTo=27.10.2016"/>
    <hyperlink ref="A332" r:id="rId318" display="https://www.cbr.ru/hd_base/zcyc_params/zcyc/?DateTo=26.10.2016"/>
    <hyperlink ref="A333" r:id="rId319" display="https://www.cbr.ru/hd_base/zcyc_params/zcyc/?DateTo=25.10.2016"/>
    <hyperlink ref="A334" r:id="rId320" display="https://www.cbr.ru/hd_base/zcyc_params/zcyc/?DateTo=24.10.2016"/>
    <hyperlink ref="A335" r:id="rId321" display="https://www.cbr.ru/hd_base/zcyc_params/zcyc/?DateTo=21.10.2016"/>
    <hyperlink ref="A336" r:id="rId322" display="https://www.cbr.ru/hd_base/zcyc_params/zcyc/?DateTo=20.10.2016"/>
    <hyperlink ref="A337" r:id="rId323" display="https://www.cbr.ru/hd_base/zcyc_params/zcyc/?DateTo=19.10.2016"/>
    <hyperlink ref="A338" r:id="rId324" display="https://www.cbr.ru/hd_base/zcyc_params/zcyc/?DateTo=18.10.2016"/>
    <hyperlink ref="A339" r:id="rId325" display="https://www.cbr.ru/hd_base/zcyc_params/zcyc/?DateTo=17.10.2016"/>
    <hyperlink ref="A340" r:id="rId326" display="https://www.cbr.ru/hd_base/zcyc_params/zcyc/?DateTo=14.10.2016"/>
    <hyperlink ref="A341" r:id="rId327" display="https://www.cbr.ru/hd_base/zcyc_params/zcyc/?DateTo=13.10.2016"/>
    <hyperlink ref="A342" r:id="rId328" display="https://www.cbr.ru/hd_base/zcyc_params/zcyc/?DateTo=12.10.2016"/>
    <hyperlink ref="A343" r:id="rId329" display="https://www.cbr.ru/hd_base/zcyc_params/zcyc/?DateTo=11.10.2016"/>
    <hyperlink ref="A344" r:id="rId330" display="https://www.cbr.ru/hd_base/zcyc_params/zcyc/?DateTo=10.10.2016"/>
    <hyperlink ref="A345" r:id="rId331" display="https://www.cbr.ru/hd_base/zcyc_params/zcyc/?DateTo=07.10.2016"/>
    <hyperlink ref="A346" r:id="rId332" display="https://www.cbr.ru/hd_base/zcyc_params/zcyc/?DateTo=06.10.2016"/>
    <hyperlink ref="A347" r:id="rId333" display="https://www.cbr.ru/hd_base/zcyc_params/zcyc/?DateTo=05.10.2016"/>
    <hyperlink ref="A348" r:id="rId334" display="https://www.cbr.ru/hd_base/zcyc_params/zcyc/?DateTo=04.10.2016"/>
    <hyperlink ref="A349" r:id="rId335" display="https://www.cbr.ru/hd_base/zcyc_params/zcyc/?DateTo=03.10.2016"/>
    <hyperlink ref="A350" r:id="rId336" display="https://www.cbr.ru/hd_base/zcyc_params/zcyc/?DateTo=30.09.2016"/>
    <hyperlink ref="A351" r:id="rId337" display="https://www.cbr.ru/hd_base/zcyc_params/zcyc/?DateTo=29.09.2016"/>
    <hyperlink ref="A352" r:id="rId338" display="https://www.cbr.ru/hd_base/zcyc_params/zcyc/?DateTo=28.09.2016"/>
    <hyperlink ref="A353" r:id="rId339" display="https://www.cbr.ru/hd_base/zcyc_params/zcyc/?DateTo=27.09.2016"/>
    <hyperlink ref="A354" r:id="rId340" display="https://www.cbr.ru/hd_base/zcyc_params/zcyc/?DateTo=26.09.2016"/>
    <hyperlink ref="A355" r:id="rId341" display="https://www.cbr.ru/hd_base/zcyc_params/zcyc/?DateTo=23.09.2016"/>
    <hyperlink ref="A356" r:id="rId342" display="https://www.cbr.ru/hd_base/zcyc_params/zcyc/?DateTo=22.09.2016"/>
    <hyperlink ref="A357" r:id="rId343" display="https://www.cbr.ru/hd_base/zcyc_params/zcyc/?DateTo=21.09.2016"/>
    <hyperlink ref="A358" r:id="rId344" display="https://www.cbr.ru/hd_base/zcyc_params/zcyc/?DateTo=20.09.2016"/>
    <hyperlink ref="A359" r:id="rId345" display="https://www.cbr.ru/hd_base/zcyc_params/zcyc/?DateTo=19.09.2016"/>
    <hyperlink ref="A360" r:id="rId346" display="https://www.cbr.ru/hd_base/zcyc_params/zcyc/?DateTo=16.09.2016"/>
    <hyperlink ref="A361" r:id="rId347" display="https://www.cbr.ru/hd_base/zcyc_params/zcyc/?DateTo=15.09.2016"/>
    <hyperlink ref="A362" r:id="rId348" display="https://www.cbr.ru/hd_base/zcyc_params/zcyc/?DateTo=14.09.2016"/>
    <hyperlink ref="A363" r:id="rId349" display="https://www.cbr.ru/hd_base/zcyc_params/zcyc/?DateTo=13.09.2016"/>
    <hyperlink ref="A364" r:id="rId350" display="https://www.cbr.ru/hd_base/zcyc_params/zcyc/?DateTo=12.09.2016"/>
    <hyperlink ref="A365" r:id="rId351" display="https://www.cbr.ru/hd_base/zcyc_params/zcyc/?DateTo=09.09.2016"/>
    <hyperlink ref="A366" r:id="rId352" display="https://www.cbr.ru/hd_base/zcyc_params/zcyc/?DateTo=08.09.2016"/>
    <hyperlink ref="A367" r:id="rId353" display="https://www.cbr.ru/hd_base/zcyc_params/zcyc/?DateTo=07.09.2016"/>
    <hyperlink ref="A368" r:id="rId354" display="https://www.cbr.ru/hd_base/zcyc_params/zcyc/?DateTo=06.09.2016"/>
    <hyperlink ref="A369" r:id="rId355" display="https://www.cbr.ru/hd_base/zcyc_params/zcyc/?DateTo=05.09.2016"/>
    <hyperlink ref="A370" r:id="rId356" display="https://www.cbr.ru/hd_base/zcyc_params/zcyc/?DateTo=02.09.2016"/>
    <hyperlink ref="A371" r:id="rId357" display="https://www.cbr.ru/hd_base/zcyc_params/zcyc/?DateTo=01.09.2016"/>
    <hyperlink ref="A372" r:id="rId358" display="https://www.cbr.ru/hd_base/zcyc_params/zcyc/?DateTo=31.08.2016"/>
    <hyperlink ref="A373" r:id="rId359" display="https://www.cbr.ru/hd_base/zcyc_params/zcyc/?DateTo=30.08.2016"/>
    <hyperlink ref="A374" r:id="rId360" display="https://www.cbr.ru/hd_base/zcyc_params/zcyc/?DateTo=29.08.2016"/>
    <hyperlink ref="A375" r:id="rId361" display="https://www.cbr.ru/hd_base/zcyc_params/zcyc/?DateTo=26.08.2016"/>
    <hyperlink ref="A376" r:id="rId362" display="https://www.cbr.ru/hd_base/zcyc_params/zcyc/?DateTo=25.08.2016"/>
    <hyperlink ref="A377" r:id="rId363" display="https://www.cbr.ru/hd_base/zcyc_params/zcyc/?DateTo=24.08.2016"/>
    <hyperlink ref="A378" r:id="rId364" display="https://www.cbr.ru/hd_base/zcyc_params/zcyc/?DateTo=23.08.2016"/>
    <hyperlink ref="A379" r:id="rId365" display="https://www.cbr.ru/hd_base/zcyc_params/zcyc/?DateTo=22.08.2016"/>
    <hyperlink ref="A380" r:id="rId366" display="https://www.cbr.ru/hd_base/zcyc_params/zcyc/?DateTo=19.08.2016"/>
    <hyperlink ref="A381" r:id="rId367" display="https://www.cbr.ru/hd_base/zcyc_params/zcyc/?DateTo=18.08.2016"/>
    <hyperlink ref="A382" r:id="rId368" display="https://www.cbr.ru/hd_base/zcyc_params/zcyc/?DateTo=17.08.2016"/>
    <hyperlink ref="A383" r:id="rId369" display="https://www.cbr.ru/hd_base/zcyc_params/zcyc/?DateTo=16.08.2016"/>
    <hyperlink ref="A384" r:id="rId370" display="https://www.cbr.ru/hd_base/zcyc_params/zcyc/?DateTo=15.08.2016"/>
    <hyperlink ref="A385" r:id="rId371" display="https://www.cbr.ru/hd_base/zcyc_params/zcyc/?DateTo=12.08.2016"/>
    <hyperlink ref="A386" r:id="rId372" display="https://www.cbr.ru/hd_base/zcyc_params/zcyc/?DateTo=11.08.2016"/>
    <hyperlink ref="A387" r:id="rId373" display="https://www.cbr.ru/hd_base/zcyc_params/zcyc/?DateTo=10.08.2016"/>
    <hyperlink ref="A388" r:id="rId374" display="https://www.cbr.ru/hd_base/zcyc_params/zcyc/?DateTo=09.08.2016"/>
    <hyperlink ref="A389" r:id="rId375" display="https://www.cbr.ru/hd_base/zcyc_params/zcyc/?DateTo=08.08.2016"/>
    <hyperlink ref="A390" r:id="rId376" display="https://www.cbr.ru/hd_base/zcyc_params/zcyc/?DateTo=05.08.2016"/>
    <hyperlink ref="A391" r:id="rId377" display="https://www.cbr.ru/hd_base/zcyc_params/zcyc/?DateTo=04.08.2016"/>
    <hyperlink ref="A392" r:id="rId378" display="https://www.cbr.ru/hd_base/zcyc_params/zcyc/?DateTo=03.08.2016"/>
    <hyperlink ref="A393" r:id="rId379" display="https://www.cbr.ru/hd_base/zcyc_params/zcyc/?DateTo=02.08.2016"/>
    <hyperlink ref="A394" r:id="rId380" display="https://www.cbr.ru/hd_base/zcyc_params/zcyc/?DateTo=01.08.2016"/>
    <hyperlink ref="A395" r:id="rId381" display="https://www.cbr.ru/hd_base/zcyc_params/zcyc/?DateTo=29.07.2016"/>
    <hyperlink ref="A396" r:id="rId382" display="https://www.cbr.ru/hd_base/zcyc_params/zcyc/?DateTo=28.07.2016"/>
    <hyperlink ref="A397" r:id="rId383" display="https://www.cbr.ru/hd_base/zcyc_params/zcyc/?DateTo=27.07.2016"/>
    <hyperlink ref="A398" r:id="rId384" display="https://www.cbr.ru/hd_base/zcyc_params/zcyc/?DateTo=26.07.2016"/>
    <hyperlink ref="A399" r:id="rId385" display="https://www.cbr.ru/hd_base/zcyc_params/zcyc/?DateTo=25.07.2016"/>
    <hyperlink ref="A400" r:id="rId386" display="https://www.cbr.ru/hd_base/zcyc_params/zcyc/?DateTo=22.07.2016"/>
    <hyperlink ref="A401" r:id="rId387" display="https://www.cbr.ru/hd_base/zcyc_params/zcyc/?DateTo=21.07.2016"/>
    <hyperlink ref="A402" r:id="rId388" display="https://www.cbr.ru/hd_base/zcyc_params/zcyc/?DateTo=20.07.2016"/>
    <hyperlink ref="A403" r:id="rId389" display="https://www.cbr.ru/hd_base/zcyc_params/zcyc/?DateTo=19.07.2016"/>
    <hyperlink ref="A404" r:id="rId390" display="https://www.cbr.ru/hd_base/zcyc_params/zcyc/?DateTo=18.07.2016"/>
    <hyperlink ref="A405" r:id="rId391" display="https://www.cbr.ru/hd_base/zcyc_params/zcyc/?DateTo=15.07.2016"/>
    <hyperlink ref="A406" r:id="rId392" display="https://www.cbr.ru/hd_base/zcyc_params/zcyc/?DateTo=14.07.2016"/>
    <hyperlink ref="A407" r:id="rId393" display="https://www.cbr.ru/hd_base/zcyc_params/zcyc/?DateTo=13.07.2016"/>
    <hyperlink ref="A408" r:id="rId394" display="https://www.cbr.ru/hd_base/zcyc_params/zcyc/?DateTo=12.07.2016"/>
    <hyperlink ref="A409" r:id="rId395" display="https://www.cbr.ru/hd_base/zcyc_params/zcyc/?DateTo=11.07.2016"/>
    <hyperlink ref="A410" r:id="rId396" display="https://www.cbr.ru/hd_base/zcyc_params/zcyc/?DateTo=08.07.2016"/>
    <hyperlink ref="A411" r:id="rId397" display="https://www.cbr.ru/hd_base/zcyc_params/zcyc/?DateTo=07.07.2016"/>
    <hyperlink ref="A412" r:id="rId398" display="https://www.cbr.ru/hd_base/zcyc_params/zcyc/?DateTo=06.07.2016"/>
    <hyperlink ref="A413" r:id="rId399" display="https://www.cbr.ru/hd_base/zcyc_params/zcyc/?DateTo=05.07.2016"/>
    <hyperlink ref="A414" r:id="rId400" display="https://www.cbr.ru/hd_base/zcyc_params/zcyc/?DateTo=04.07.2016"/>
    <hyperlink ref="A415" r:id="rId401" display="https://www.cbr.ru/hd_base/zcyc_params/zcyc/?DateTo=01.07.2016"/>
    <hyperlink ref="A416" r:id="rId402" display="https://www.cbr.ru/hd_base/zcyc_params/zcyc/?DateTo=30.06.2016"/>
    <hyperlink ref="A417" r:id="rId403" display="https://www.cbr.ru/hd_base/zcyc_params/zcyc/?DateTo=29.06.2016"/>
    <hyperlink ref="A418" r:id="rId404" display="https://www.cbr.ru/hd_base/zcyc_params/zcyc/?DateTo=28.06.2016"/>
    <hyperlink ref="A419" r:id="rId405" display="https://www.cbr.ru/hd_base/zcyc_params/zcyc/?DateTo=27.06.2016"/>
    <hyperlink ref="A420" r:id="rId406" display="https://www.cbr.ru/hd_base/zcyc_params/zcyc/?DateTo=24.06.2016"/>
    <hyperlink ref="A421" r:id="rId407" display="https://www.cbr.ru/hd_base/zcyc_params/zcyc/?DateTo=23.06.2016"/>
    <hyperlink ref="A422" r:id="rId408" display="https://www.cbr.ru/hd_base/zcyc_params/zcyc/?DateTo=22.06.2016"/>
    <hyperlink ref="A423" r:id="rId409" display="https://www.cbr.ru/hd_base/zcyc_params/zcyc/?DateTo=21.06.2016"/>
    <hyperlink ref="A424" r:id="rId410" display="https://www.cbr.ru/hd_base/zcyc_params/zcyc/?DateTo=20.06.2016"/>
    <hyperlink ref="A425" r:id="rId411" display="https://www.cbr.ru/hd_base/zcyc_params/zcyc/?DateTo=17.06.2016"/>
    <hyperlink ref="A426" r:id="rId412" display="https://www.cbr.ru/hd_base/zcyc_params/zcyc/?DateTo=16.06.2016"/>
    <hyperlink ref="A427" r:id="rId413" display="https://www.cbr.ru/hd_base/zcyc_params/zcyc/?DateTo=15.06.2016"/>
    <hyperlink ref="A428" r:id="rId414" display="https://www.cbr.ru/hd_base/zcyc_params/zcyc/?DateTo=14.06.2016"/>
    <hyperlink ref="A429" r:id="rId415" display="https://www.cbr.ru/hd_base/zcyc_params/zcyc/?DateTo=10.06.2016"/>
    <hyperlink ref="A430" r:id="rId416" display="https://www.cbr.ru/hd_base/zcyc_params/zcyc/?DateTo=09.06.2016"/>
    <hyperlink ref="A431" r:id="rId417" display="https://www.cbr.ru/hd_base/zcyc_params/zcyc/?DateTo=08.06.2016"/>
    <hyperlink ref="A432" r:id="rId418" display="https://www.cbr.ru/hd_base/zcyc_params/zcyc/?DateTo=07.06.2016"/>
    <hyperlink ref="A433" r:id="rId419" display="https://www.cbr.ru/hd_base/zcyc_params/zcyc/?DateTo=06.06.2016"/>
    <hyperlink ref="A434" r:id="rId420" display="https://www.cbr.ru/hd_base/zcyc_params/zcyc/?DateTo=03.06.2016"/>
    <hyperlink ref="A435" r:id="rId421" display="https://www.cbr.ru/hd_base/zcyc_params/zcyc/?DateTo=02.06.2016"/>
    <hyperlink ref="A436" r:id="rId422" display="https://www.cbr.ru/hd_base/zcyc_params/zcyc/?DateTo=01.06.2016"/>
    <hyperlink ref="A437" r:id="rId423" display="https://www.cbr.ru/hd_base/zcyc_params/zcyc/?DateTo=31.05.2016"/>
    <hyperlink ref="A438" r:id="rId424" display="https://www.cbr.ru/hd_base/zcyc_params/zcyc/?DateTo=30.05.2016"/>
    <hyperlink ref="A439" r:id="rId425" display="https://www.cbr.ru/hd_base/zcyc_params/zcyc/?DateTo=27.05.2016"/>
    <hyperlink ref="A440" r:id="rId426" display="https://www.cbr.ru/hd_base/zcyc_params/zcyc/?DateTo=26.05.2016"/>
    <hyperlink ref="A441" r:id="rId427" display="https://www.cbr.ru/hd_base/zcyc_params/zcyc/?DateTo=25.05.2016"/>
    <hyperlink ref="A442" r:id="rId428" display="https://www.cbr.ru/hd_base/zcyc_params/zcyc/?DateTo=24.05.2016"/>
    <hyperlink ref="A443" r:id="rId429" display="https://www.cbr.ru/hd_base/zcyc_params/zcyc/?DateTo=23.05.2016"/>
    <hyperlink ref="A444" r:id="rId430" display="https://www.cbr.ru/hd_base/zcyc_params/zcyc/?DateTo=20.05.2016"/>
    <hyperlink ref="A445" r:id="rId431" display="https://www.cbr.ru/hd_base/zcyc_params/zcyc/?DateTo=19.05.2016"/>
    <hyperlink ref="A446" r:id="rId432" display="https://www.cbr.ru/hd_base/zcyc_params/zcyc/?DateTo=18.05.2016"/>
    <hyperlink ref="A447" r:id="rId433" display="https://www.cbr.ru/hd_base/zcyc_params/zcyc/?DateTo=17.05.2016"/>
    <hyperlink ref="A448" r:id="rId434" display="https://www.cbr.ru/hd_base/zcyc_params/zcyc/?DateTo=16.05.2016"/>
    <hyperlink ref="A449" r:id="rId435" display="https://www.cbr.ru/hd_base/zcyc_params/zcyc/?DateTo=13.05.2016"/>
    <hyperlink ref="A450" r:id="rId436" display="https://www.cbr.ru/hd_base/zcyc_params/zcyc/?DateTo=12.05.2016"/>
    <hyperlink ref="A451" r:id="rId437" display="https://www.cbr.ru/hd_base/zcyc_params/zcyc/?DateTo=11.05.2016"/>
    <hyperlink ref="A452" r:id="rId438" display="https://www.cbr.ru/hd_base/zcyc_params/zcyc/?DateTo=10.05.2016"/>
    <hyperlink ref="A453" r:id="rId439" display="https://www.cbr.ru/hd_base/zcyc_params/zcyc/?DateTo=06.05.2016"/>
    <hyperlink ref="A454" r:id="rId440" display="https://www.cbr.ru/hd_base/zcyc_params/zcyc/?DateTo=05.05.2016"/>
    <hyperlink ref="A455" r:id="rId441" display="https://www.cbr.ru/hd_base/zcyc_params/zcyc/?DateTo=04.05.2016"/>
    <hyperlink ref="A456" r:id="rId442" display="https://www.cbr.ru/hd_base/zcyc_params/zcyc/?DateTo=29.04.2016"/>
    <hyperlink ref="A457" r:id="rId443" display="https://www.cbr.ru/hd_base/zcyc_params/zcyc/?DateTo=28.04.2016"/>
    <hyperlink ref="A458" r:id="rId444" display="https://www.cbr.ru/hd_base/zcyc_params/zcyc/?DateTo=27.04.2016"/>
    <hyperlink ref="A459" r:id="rId445" display="https://www.cbr.ru/hd_base/zcyc_params/zcyc/?DateTo=26.04.2016"/>
    <hyperlink ref="A460" r:id="rId446" display="https://www.cbr.ru/hd_base/zcyc_params/zcyc/?DateTo=25.04.2016"/>
    <hyperlink ref="A461" r:id="rId447" display="https://www.cbr.ru/hd_base/zcyc_params/zcyc/?DateTo=22.04.2016"/>
    <hyperlink ref="A462" r:id="rId448" display="https://www.cbr.ru/hd_base/zcyc_params/zcyc/?DateTo=21.04.2016"/>
    <hyperlink ref="A463" r:id="rId449" display="https://www.cbr.ru/hd_base/zcyc_params/zcyc/?DateTo=20.04.2016"/>
    <hyperlink ref="A464" r:id="rId450" display="https://www.cbr.ru/hd_base/zcyc_params/zcyc/?DateTo=19.04.2016"/>
    <hyperlink ref="A465" r:id="rId451" display="https://www.cbr.ru/hd_base/zcyc_params/zcyc/?DateTo=18.04.2016"/>
    <hyperlink ref="A466" r:id="rId452" display="https://www.cbr.ru/hd_base/zcyc_params/zcyc/?DateTo=15.04.2016"/>
    <hyperlink ref="A467" r:id="rId453" display="https://www.cbr.ru/hd_base/zcyc_params/zcyc/?DateTo=14.04.2016"/>
    <hyperlink ref="A468" r:id="rId454" display="https://www.cbr.ru/hd_base/zcyc_params/zcyc/?DateTo=13.04.2016"/>
    <hyperlink ref="A469" r:id="rId455" display="https://www.cbr.ru/hd_base/zcyc_params/zcyc/?DateTo=12.04.2016"/>
    <hyperlink ref="A470" r:id="rId456" display="https://www.cbr.ru/hd_base/zcyc_params/zcyc/?DateTo=11.04.2016"/>
    <hyperlink ref="A471" r:id="rId457" display="https://www.cbr.ru/hd_base/zcyc_params/zcyc/?DateTo=08.04.2016"/>
    <hyperlink ref="A472" r:id="rId458" display="https://www.cbr.ru/hd_base/zcyc_params/zcyc/?DateTo=07.04.2016"/>
    <hyperlink ref="A473" r:id="rId459" display="https://www.cbr.ru/hd_base/zcyc_params/zcyc/?DateTo=06.04.2016"/>
    <hyperlink ref="A474" r:id="rId460" display="https://www.cbr.ru/hd_base/zcyc_params/zcyc/?DateTo=05.04.2016"/>
    <hyperlink ref="A475" r:id="rId461" display="https://www.cbr.ru/hd_base/zcyc_params/zcyc/?DateTo=04.04.2016"/>
    <hyperlink ref="A476" r:id="rId462" display="https://www.cbr.ru/hd_base/zcyc_params/zcyc/?DateTo=01.04.2016"/>
    <hyperlink ref="A477" r:id="rId463" display="https://www.cbr.ru/hd_base/zcyc_params/zcyc/?DateTo=31.03.2016"/>
    <hyperlink ref="A478" r:id="rId464" display="https://www.cbr.ru/hd_base/zcyc_params/zcyc/?DateTo=30.03.2016"/>
    <hyperlink ref="A479" r:id="rId465" display="https://www.cbr.ru/hd_base/zcyc_params/zcyc/?DateTo=29.03.2016"/>
    <hyperlink ref="A480" r:id="rId466" display="https://www.cbr.ru/hd_base/zcyc_params/zcyc/?DateTo=28.03.2016"/>
    <hyperlink ref="A481" r:id="rId467" display="https://www.cbr.ru/hd_base/zcyc_params/zcyc/?DateTo=25.03.2016"/>
    <hyperlink ref="A482" r:id="rId468" display="https://www.cbr.ru/hd_base/zcyc_params/zcyc/?DateTo=24.03.2016"/>
    <hyperlink ref="A483" r:id="rId469" display="https://www.cbr.ru/hd_base/zcyc_params/zcyc/?DateTo=23.03.2016"/>
    <hyperlink ref="A484" r:id="rId470" display="https://www.cbr.ru/hd_base/zcyc_params/zcyc/?DateTo=22.03.2016"/>
    <hyperlink ref="A485" r:id="rId471" display="https://www.cbr.ru/hd_base/zcyc_params/zcyc/?DateTo=21.03.2016"/>
    <hyperlink ref="A486" r:id="rId472" display="https://www.cbr.ru/hd_base/zcyc_params/zcyc/?DateTo=18.03.2016"/>
    <hyperlink ref="A487" r:id="rId473" display="https://www.cbr.ru/hd_base/zcyc_params/zcyc/?DateTo=17.03.2016"/>
    <hyperlink ref="A488" r:id="rId474" display="https://www.cbr.ru/hd_base/zcyc_params/zcyc/?DateTo=16.03.2016"/>
    <hyperlink ref="A489" r:id="rId475" display="https://www.cbr.ru/hd_base/zcyc_params/zcyc/?DateTo=15.03.2016"/>
    <hyperlink ref="A490" r:id="rId476" display="https://www.cbr.ru/hd_base/zcyc_params/zcyc/?DateTo=14.03.2016"/>
    <hyperlink ref="A491" r:id="rId477" display="https://www.cbr.ru/hd_base/zcyc_params/zcyc/?DateTo=11.03.2016"/>
    <hyperlink ref="A492" r:id="rId478" display="https://www.cbr.ru/hd_base/zcyc_params/zcyc/?DateTo=10.03.2016"/>
    <hyperlink ref="A493" r:id="rId479" display="https://www.cbr.ru/hd_base/zcyc_params/zcyc/?DateTo=09.03.2016"/>
    <hyperlink ref="A494" r:id="rId480" display="https://www.cbr.ru/hd_base/zcyc_params/zcyc/?DateTo=07.03.2016"/>
    <hyperlink ref="A495" r:id="rId481" display="https://www.cbr.ru/hd_base/zcyc_params/zcyc/?DateTo=04.03.2016"/>
    <hyperlink ref="A496" r:id="rId482" display="https://www.cbr.ru/hd_base/zcyc_params/zcyc/?DateTo=03.03.2016"/>
    <hyperlink ref="A497" r:id="rId483" display="https://www.cbr.ru/hd_base/zcyc_params/zcyc/?DateTo=02.03.2016"/>
    <hyperlink ref="A498" r:id="rId484" display="https://www.cbr.ru/hd_base/zcyc_params/zcyc/?DateTo=01.03.2016"/>
    <hyperlink ref="A499" r:id="rId485" display="https://www.cbr.ru/hd_base/zcyc_params/zcyc/?DateTo=29.02.2016"/>
    <hyperlink ref="A500" r:id="rId486" display="https://www.cbr.ru/hd_base/zcyc_params/zcyc/?DateTo=26.02.2016"/>
    <hyperlink ref="A501" r:id="rId487" display="https://www.cbr.ru/hd_base/zcyc_params/zcyc/?DateTo=25.02.2016"/>
    <hyperlink ref="A502" r:id="rId488" display="https://www.cbr.ru/hd_base/zcyc_params/zcyc/?DateTo=24.02.2016"/>
    <hyperlink ref="A503" r:id="rId489" display="https://www.cbr.ru/hd_base/zcyc_params/zcyc/?DateTo=22.02.2016"/>
    <hyperlink ref="A504" r:id="rId490" display="https://www.cbr.ru/hd_base/zcyc_params/zcyc/?DateTo=20.02.2016"/>
    <hyperlink ref="A505" r:id="rId491" display="https://www.cbr.ru/hd_base/zcyc_params/zcyc/?DateTo=19.02.2016"/>
    <hyperlink ref="A506" r:id="rId492" display="https://www.cbr.ru/hd_base/zcyc_params/zcyc/?DateTo=18.02.2016"/>
    <hyperlink ref="A507" r:id="rId493" display="https://www.cbr.ru/hd_base/zcyc_params/zcyc/?DateTo=17.02.2016"/>
    <hyperlink ref="A508" r:id="rId494" display="https://www.cbr.ru/hd_base/zcyc_params/zcyc/?DateTo=16.02.2016"/>
    <hyperlink ref="A509" r:id="rId495" display="https://www.cbr.ru/hd_base/zcyc_params/zcyc/?DateTo=15.02.2016"/>
    <hyperlink ref="A510" r:id="rId496" display="https://www.cbr.ru/hd_base/zcyc_params/zcyc/?DateTo=12.02.2016"/>
    <hyperlink ref="A511" r:id="rId497" display="https://www.cbr.ru/hd_base/zcyc_params/zcyc/?DateTo=11.02.2016"/>
    <hyperlink ref="A512" r:id="rId498" display="https://www.cbr.ru/hd_base/zcyc_params/zcyc/?DateTo=10.02.2016"/>
    <hyperlink ref="A513" r:id="rId499" display="https://www.cbr.ru/hd_base/zcyc_params/zcyc/?DateTo=09.02.2016"/>
    <hyperlink ref="A514" r:id="rId500" display="https://www.cbr.ru/hd_base/zcyc_params/zcyc/?DateTo=08.02.2016"/>
    <hyperlink ref="A515" r:id="rId501" display="https://www.cbr.ru/hd_base/zcyc_params/zcyc/?DateTo=05.02.2016"/>
    <hyperlink ref="A516" r:id="rId502" display="https://www.cbr.ru/hd_base/zcyc_params/zcyc/?DateTo=04.02.2016"/>
    <hyperlink ref="A517" r:id="rId503" display="https://www.cbr.ru/hd_base/zcyc_params/zcyc/?DateTo=03.02.2016"/>
    <hyperlink ref="A518" r:id="rId504" display="https://www.cbr.ru/hd_base/zcyc_params/zcyc/?DateTo=02.02.2016"/>
    <hyperlink ref="A519" r:id="rId505" display="https://www.cbr.ru/hd_base/zcyc_params/zcyc/?DateTo=01.02.2016"/>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T1006"/>
  <sheetViews>
    <sheetView topLeftCell="A4" workbookViewId="0">
      <selection activeCell="G34" sqref="G34"/>
    </sheetView>
  </sheetViews>
  <sheetFormatPr defaultColWidth="14.42578125" defaultRowHeight="15" customHeight="1"/>
  <cols>
    <col min="1" max="6" width="11.42578125" customWidth="1"/>
    <col min="7" max="7" width="18.28515625" customWidth="1"/>
    <col min="8" max="8" width="14.7109375" customWidth="1"/>
    <col min="9" max="9" width="19.7109375" customWidth="1"/>
    <col min="10" max="10" width="15" customWidth="1"/>
    <col min="11" max="11" width="21.140625" customWidth="1"/>
    <col min="12" max="12" width="17.28515625" customWidth="1"/>
    <col min="13" max="13" width="17" customWidth="1"/>
    <col min="14" max="14" width="21.85546875" customWidth="1"/>
    <col min="15" max="15" width="13.28515625" customWidth="1"/>
    <col min="16" max="16" width="13.7109375" customWidth="1"/>
    <col min="17" max="19" width="11.42578125" customWidth="1"/>
    <col min="20" max="20" width="16.42578125" customWidth="1"/>
  </cols>
  <sheetData>
    <row r="1" spans="1:14" ht="12.75" customHeight="1">
      <c r="A1" s="294" t="s">
        <v>197</v>
      </c>
      <c r="B1" s="227"/>
      <c r="C1" s="227"/>
      <c r="D1" s="227"/>
      <c r="E1" s="227"/>
      <c r="F1" s="227"/>
      <c r="G1" s="227"/>
    </row>
    <row r="2" spans="1:14" ht="12.75" customHeight="1">
      <c r="A2" s="43"/>
      <c r="B2" s="43"/>
    </row>
    <row r="3" spans="1:14" ht="12.75" customHeight="1">
      <c r="A3" s="258" t="s">
        <v>68</v>
      </c>
      <c r="B3" s="225"/>
    </row>
    <row r="4" spans="1:14" ht="12.75" customHeight="1">
      <c r="A4" s="44">
        <f t="shared" ref="A4:A8" si="0">1/5</f>
        <v>0.2</v>
      </c>
      <c r="B4" s="104" t="s">
        <v>198</v>
      </c>
      <c r="D4" s="261" t="s">
        <v>69</v>
      </c>
      <c r="E4" s="224"/>
      <c r="F4" s="224"/>
      <c r="G4" s="224"/>
      <c r="H4" s="224"/>
      <c r="I4" s="225"/>
    </row>
    <row r="5" spans="1:14" ht="12.75" customHeight="1">
      <c r="A5" s="44">
        <f t="shared" si="0"/>
        <v>0.2</v>
      </c>
      <c r="B5" s="104" t="s">
        <v>199</v>
      </c>
      <c r="D5" s="262" t="s">
        <v>70</v>
      </c>
      <c r="E5" s="230"/>
      <c r="F5" s="230"/>
      <c r="G5" s="230"/>
      <c r="H5" s="230"/>
      <c r="I5" s="231"/>
    </row>
    <row r="6" spans="1:14" ht="12.75" customHeight="1">
      <c r="A6" s="44">
        <f t="shared" si="0"/>
        <v>0.2</v>
      </c>
      <c r="B6" s="104" t="s">
        <v>200</v>
      </c>
      <c r="D6" s="263"/>
      <c r="E6" s="227"/>
      <c r="F6" s="227"/>
      <c r="G6" s="227"/>
      <c r="H6" s="227"/>
      <c r="I6" s="264"/>
    </row>
    <row r="7" spans="1:14" ht="12.75" customHeight="1">
      <c r="A7" s="44">
        <f t="shared" si="0"/>
        <v>0.2</v>
      </c>
      <c r="B7" s="104" t="s">
        <v>201</v>
      </c>
      <c r="D7" s="263"/>
      <c r="E7" s="227"/>
      <c r="F7" s="227"/>
      <c r="G7" s="227"/>
      <c r="H7" s="227"/>
      <c r="I7" s="264"/>
    </row>
    <row r="8" spans="1:14" ht="12.75" customHeight="1">
      <c r="A8" s="44">
        <f t="shared" si="0"/>
        <v>0.2</v>
      </c>
      <c r="B8" s="104">
        <v>20</v>
      </c>
      <c r="D8" s="263"/>
      <c r="E8" s="227"/>
      <c r="F8" s="227"/>
      <c r="G8" s="227"/>
      <c r="H8" s="227"/>
      <c r="I8" s="264"/>
    </row>
    <row r="9" spans="1:14" ht="25.5" customHeight="1">
      <c r="A9" s="209"/>
      <c r="B9" s="76"/>
      <c r="D9" s="263"/>
      <c r="E9" s="227"/>
      <c r="F9" s="227"/>
      <c r="G9" s="227"/>
      <c r="H9" s="227"/>
      <c r="I9" s="264"/>
      <c r="J9" s="47"/>
    </row>
    <row r="10" spans="1:14" ht="12.75" customHeight="1">
      <c r="D10" s="263"/>
      <c r="E10" s="227"/>
      <c r="F10" s="227"/>
      <c r="G10" s="227"/>
      <c r="H10" s="227"/>
      <c r="I10" s="264"/>
    </row>
    <row r="11" spans="1:14" ht="12.75" customHeight="1">
      <c r="A11" s="27" t="s">
        <v>51</v>
      </c>
      <c r="B11" s="28">
        <v>0.01</v>
      </c>
      <c r="D11" s="263"/>
      <c r="E11" s="227"/>
      <c r="F11" s="227"/>
      <c r="G11" s="227"/>
      <c r="H11" s="227"/>
      <c r="I11" s="264"/>
    </row>
    <row r="12" spans="1:14" ht="27" customHeight="1">
      <c r="D12" s="232"/>
      <c r="E12" s="233"/>
      <c r="F12" s="233"/>
      <c r="G12" s="233"/>
      <c r="H12" s="233"/>
      <c r="I12" s="234"/>
    </row>
    <row r="13" spans="1:14" ht="12.75" customHeight="1">
      <c r="A13" s="32"/>
      <c r="B13" s="210"/>
      <c r="C13" s="210"/>
      <c r="D13" s="210"/>
      <c r="E13" s="210"/>
      <c r="F13" s="210"/>
      <c r="L13" s="265" t="s">
        <v>72</v>
      </c>
      <c r="M13" s="230"/>
      <c r="N13" s="231"/>
    </row>
    <row r="14" spans="1:14" ht="12.75" customHeight="1">
      <c r="A14" s="32"/>
      <c r="B14" s="210"/>
      <c r="C14" s="210"/>
      <c r="D14" s="210"/>
      <c r="E14" s="210"/>
      <c r="F14" s="210"/>
      <c r="H14" s="266" t="s">
        <v>73</v>
      </c>
      <c r="I14" s="230"/>
      <c r="J14" s="231"/>
      <c r="L14" s="263"/>
      <c r="M14" s="227"/>
      <c r="N14" s="264"/>
    </row>
    <row r="15" spans="1:14" ht="12.75" customHeight="1">
      <c r="A15" s="32"/>
      <c r="B15" s="210"/>
      <c r="C15" s="210"/>
      <c r="D15" s="210"/>
      <c r="E15" s="210"/>
      <c r="F15" s="210"/>
      <c r="H15" s="263"/>
      <c r="I15" s="227"/>
      <c r="J15" s="264"/>
      <c r="L15" s="263"/>
      <c r="M15" s="227"/>
      <c r="N15" s="264"/>
    </row>
    <row r="16" spans="1:14" ht="12.75" customHeight="1">
      <c r="A16" s="32"/>
      <c r="B16" s="210"/>
      <c r="C16" s="210"/>
      <c r="D16" s="210"/>
      <c r="E16" s="210"/>
      <c r="F16" s="210"/>
      <c r="H16" s="232"/>
      <c r="I16" s="233"/>
      <c r="J16" s="234"/>
      <c r="L16" s="232"/>
      <c r="M16" s="233"/>
      <c r="N16" s="234"/>
    </row>
    <row r="17" spans="1:20" ht="11.25" customHeight="1">
      <c r="A17" s="47"/>
      <c r="B17" s="48"/>
      <c r="C17" s="48"/>
      <c r="D17" s="48"/>
      <c r="E17" s="48"/>
      <c r="F17" s="48"/>
    </row>
    <row r="18" spans="1:20" ht="10.5" hidden="1" customHeight="1">
      <c r="A18" s="47"/>
      <c r="B18" s="48"/>
      <c r="C18" s="48"/>
      <c r="D18" s="48"/>
      <c r="E18" s="48"/>
      <c r="F18" s="48"/>
    </row>
    <row r="19" spans="1:20" ht="12.75" customHeight="1">
      <c r="A19" s="47"/>
      <c r="B19" s="48"/>
      <c r="C19" s="48"/>
      <c r="D19" s="48"/>
      <c r="E19" s="48"/>
      <c r="F19" s="48"/>
      <c r="K19" s="297" t="s">
        <v>74</v>
      </c>
      <c r="L19" s="295" t="s">
        <v>75</v>
      </c>
      <c r="M19" s="295" t="s">
        <v>76</v>
      </c>
      <c r="N19" s="297" t="s">
        <v>77</v>
      </c>
      <c r="O19" s="222"/>
      <c r="T19" s="256" t="s">
        <v>78</v>
      </c>
    </row>
    <row r="20" spans="1:20" ht="12.75" customHeight="1">
      <c r="A20" s="47"/>
      <c r="B20" s="48"/>
      <c r="C20" s="48"/>
      <c r="D20" s="48"/>
      <c r="E20" s="48"/>
      <c r="F20" s="48"/>
      <c r="G20" s="259" t="s">
        <v>79</v>
      </c>
      <c r="I20" s="259" t="s">
        <v>80</v>
      </c>
      <c r="K20" s="296"/>
      <c r="L20" s="296"/>
      <c r="M20" s="296"/>
      <c r="N20" s="296"/>
      <c r="O20" s="222"/>
      <c r="T20" s="238"/>
    </row>
    <row r="21" spans="1:20" ht="12.75" customHeight="1">
      <c r="A21" s="47"/>
      <c r="B21" s="48"/>
      <c r="C21" s="48"/>
      <c r="D21" s="48"/>
      <c r="E21" s="48"/>
      <c r="F21" s="48"/>
      <c r="G21" s="238"/>
      <c r="I21" s="238"/>
      <c r="K21" s="296"/>
      <c r="L21" s="296"/>
      <c r="M21" s="296"/>
      <c r="N21" s="296"/>
      <c r="O21" s="222"/>
      <c r="T21" s="238"/>
    </row>
    <row r="22" spans="1:20" ht="12.75" customHeight="1">
      <c r="G22" s="238"/>
      <c r="I22" s="238"/>
      <c r="K22" s="296"/>
      <c r="L22" s="296"/>
      <c r="M22" s="296"/>
      <c r="N22" s="296"/>
      <c r="O22" s="222"/>
      <c r="T22" s="238"/>
    </row>
    <row r="23" spans="1:20" ht="12.75" customHeight="1">
      <c r="G23" s="238"/>
      <c r="I23" s="238"/>
      <c r="K23" s="296"/>
      <c r="L23" s="296"/>
      <c r="M23" s="296"/>
      <c r="N23" s="296"/>
      <c r="O23" s="222"/>
      <c r="T23" s="238"/>
    </row>
    <row r="24" spans="1:20" ht="12.75" customHeight="1">
      <c r="G24" s="238"/>
      <c r="I24" s="238"/>
      <c r="K24" s="296"/>
      <c r="L24" s="296"/>
      <c r="M24" s="296"/>
      <c r="N24" s="296"/>
      <c r="O24" s="222"/>
      <c r="T24" s="238"/>
    </row>
    <row r="25" spans="1:20" ht="41.25" customHeight="1">
      <c r="B25" s="258" t="s">
        <v>202</v>
      </c>
      <c r="C25" s="224"/>
      <c r="D25" s="224"/>
      <c r="E25" s="224"/>
      <c r="F25" s="225"/>
      <c r="G25" s="239"/>
      <c r="H25" s="7">
        <f>SUM(H27:H278)</f>
        <v>57</v>
      </c>
      <c r="I25" s="239"/>
      <c r="J25" s="7">
        <f>SUM(J27:J278)</f>
        <v>68</v>
      </c>
      <c r="K25" s="296"/>
      <c r="L25" s="296"/>
      <c r="M25" s="296"/>
      <c r="N25" s="296"/>
      <c r="O25" s="298" t="s">
        <v>82</v>
      </c>
      <c r="P25" s="224"/>
      <c r="Q25" s="224"/>
      <c r="R25" s="224"/>
      <c r="S25" s="225"/>
      <c r="T25" s="239"/>
    </row>
    <row r="26" spans="1:20" ht="30.75" customHeight="1">
      <c r="A26" s="211" t="str">
        <f>Stocks!A4</f>
        <v>Date</v>
      </c>
      <c r="B26" s="212">
        <v>1</v>
      </c>
      <c r="C26" s="212">
        <v>3</v>
      </c>
      <c r="D26" s="212">
        <v>5</v>
      </c>
      <c r="E26" s="212">
        <v>10</v>
      </c>
      <c r="F26" s="213">
        <v>20</v>
      </c>
      <c r="G26" s="51" t="s">
        <v>83</v>
      </c>
      <c r="H26" s="214" t="s">
        <v>84</v>
      </c>
      <c r="I26" s="51" t="s">
        <v>85</v>
      </c>
      <c r="J26" s="214" t="s">
        <v>84</v>
      </c>
      <c r="K26" s="51" t="s">
        <v>86</v>
      </c>
      <c r="L26" s="51" t="s">
        <v>87</v>
      </c>
      <c r="M26" s="221" t="s">
        <v>88</v>
      </c>
      <c r="N26" s="215" t="s">
        <v>89</v>
      </c>
      <c r="O26" s="55">
        <f t="shared" ref="O26:S26" si="1">B26</f>
        <v>1</v>
      </c>
      <c r="P26" s="49">
        <f t="shared" si="1"/>
        <v>3</v>
      </c>
      <c r="Q26" s="49">
        <f t="shared" si="1"/>
        <v>5</v>
      </c>
      <c r="R26" s="49">
        <f t="shared" si="1"/>
        <v>10</v>
      </c>
      <c r="S26" s="49">
        <f t="shared" si="1"/>
        <v>20</v>
      </c>
      <c r="T26" s="215" t="s">
        <v>90</v>
      </c>
    </row>
    <row r="27" spans="1:20" ht="12.75" customHeight="1">
      <c r="A27" s="57">
        <f>Stocks!A509</f>
        <v>43131</v>
      </c>
      <c r="B27" s="216">
        <f>Bonds!V5/100</f>
        <v>9.9999999999997863E-5</v>
      </c>
      <c r="C27" s="217">
        <f>Bonds!X5/100</f>
        <v>-2.0000000000000462E-4</v>
      </c>
      <c r="D27" s="217">
        <f>Bonds!Z5/100</f>
        <v>-4.9999999999999828E-4</v>
      </c>
      <c r="E27" s="217">
        <f>Bonds!AE5/100</f>
        <v>-8.0000000000000069E-4</v>
      </c>
      <c r="F27" s="218">
        <f>Bonds!AO5/100</f>
        <v>-8.9999999999999857E-4</v>
      </c>
      <c r="G27" s="21">
        <f t="array" ref="G27">SQRT(MMULT(MMULT(TRANSPOSE($A$4:$A$8),MMULT(TRANSPOSE(EXP(B28:$F$530)-1),EXP(B28:$F$530)-1)/COUNTA(F28:$F$530)),$A$4:$A$8))*NORMSINV($B$11)</f>
        <v>-1.1068345663828799E-3</v>
      </c>
      <c r="H27" s="60">
        <f t="shared" ref="H27:H278" si="2">IF(T27&lt;G27,1,0)</f>
        <v>1</v>
      </c>
      <c r="I27" s="21">
        <f t="array" ref="I27">SQRT(MMULT(MMULT(TRANSPOSE($A$4:$A$8),MMULT(TRANSPOSE(EXP(B28:F279)-1),EXP(B28:F279)-1)/COUNTA(F28:F279)),$A$4:$A$8))*NORMSINV($B$11)</f>
        <v>-7.8579703942415488E-4</v>
      </c>
      <c r="J27" s="60">
        <f t="shared" ref="J27:J278" si="3">IF(T27&lt;I27,1,0)</f>
        <v>1</v>
      </c>
      <c r="K27" s="21">
        <f t="shared" ref="K27:K278" si="4">G27*SQRT(10)</f>
        <v>-3.5001182227747366E-3</v>
      </c>
      <c r="L27" s="61">
        <f t="array" ref="L27">SQRT(MMULT(MMULT(TRANSPOSE($A$4:$A$8),MMULT(TRANSPOSE(EXP(B28:$F$532)-1),EXP(B28:$F$532)-1)/COUNTA(#REF!)),$A$4:$A$8))*(-1/SQRT(2*PI())*EXP(-1*(NORMSINV($B$11))^2/2)/$B$11)</f>
        <v>-2.84396449260861E-2</v>
      </c>
      <c r="M27" s="21">
        <f t="array" ref="M27">SQRT(MMULT(MMULT(TRANSPOSE($A$4:$A$8),MMULT(TRANSPOSE(EXP(B28:F279)-1),EXP(B28:F279)-1)/COUNTA(#REF!)),$A$4:$A$8))*(-1/SQRT(2*PI())*EXP(-1*(NORMSINV($B$11))^2/2)/$B$11)</f>
        <v>-1.4291181085583861E-2</v>
      </c>
      <c r="N27" s="62">
        <f t="shared" ref="N27:N278" si="5">L27*SQRT(10)</f>
        <v>-8.993405381288308E-2</v>
      </c>
      <c r="O27" s="61">
        <f>'Bond 1'!E16</f>
        <v>-9.3676814988288406E-5</v>
      </c>
      <c r="P27" s="21">
        <f>'Bond 3'!G15</f>
        <v>5.4990770407647635E-4</v>
      </c>
      <c r="Q27" s="21">
        <f>'Bond 5'!I15</f>
        <v>-2.2113640461363061E-3</v>
      </c>
      <c r="R27" s="21">
        <f>'Bond 10'!N15</f>
        <v>-6.1780633721341986E-3</v>
      </c>
      <c r="S27" s="21">
        <f>'Bond 20'!X15</f>
        <v>-9.9836730239387782E-3</v>
      </c>
      <c r="T27" s="62">
        <f t="shared" ref="T27:T278" si="6">MMULT(O27:S27,$A$4:$A$8)</f>
        <v>-3.5833739106242192E-3</v>
      </c>
    </row>
    <row r="28" spans="1:20" ht="12.75" customHeight="1">
      <c r="A28" s="63">
        <f>Stocks!A508</f>
        <v>43130</v>
      </c>
      <c r="B28" s="216">
        <f>Bonds!V6/100</f>
        <v>-5.9999999999999604E-4</v>
      </c>
      <c r="C28" s="217">
        <f>Bonds!X6/100</f>
        <v>-7.0000000000000281E-4</v>
      </c>
      <c r="D28" s="217">
        <f>Bonds!Z6/100</f>
        <v>-5.9999999999999604E-4</v>
      </c>
      <c r="E28" s="217">
        <f>Bonds!AE6/100</f>
        <v>-6.0000000000000493E-4</v>
      </c>
      <c r="F28" s="218">
        <f>Bonds!AO6/100</f>
        <v>-6.0000000000000493E-4</v>
      </c>
      <c r="G28" s="21">
        <f t="array" ref="G28">SQRT(MMULT(MMULT(TRANSPOSE($A$4:$A$8),MMULT(TRANSPOSE(EXP(B29:$F$530)-1),EXP(B29:$F$530)-1)/COUNTA($F29:F$530)),$A$4:$A$8))*NORMSINV($B$11)</f>
        <v>-1.1060658444426756E-3</v>
      </c>
      <c r="H28" s="16">
        <f t="shared" si="2"/>
        <v>1</v>
      </c>
      <c r="I28" s="21">
        <f t="array" ref="I28">SQRT(MMULT(MMULT(TRANSPOSE($A$4:$A$8),MMULT(TRANSPOSE(EXP(B29:F280)-1),EXP(B29:F280)-1)/COUNTA(F29:F280)),$A$4:$A$8))*NORMSINV($B$11)</f>
        <v>-7.8651691172564823E-4</v>
      </c>
      <c r="J28" s="16">
        <f t="shared" si="3"/>
        <v>1</v>
      </c>
      <c r="K28" s="21">
        <f t="shared" si="4"/>
        <v>-3.4976873105563469E-3</v>
      </c>
      <c r="L28" s="61">
        <f t="array" ref="L28">SQRT(MMULT(MMULT(TRANSPOSE($A$4:$A$8),MMULT(TRANSPOSE(EXP(B29:$F$532)-1),EXP(B29:$F$532)-1)/COUNTA(#REF!)),$A$4:$A$8))*(-1/SQRT(2*PI())*EXP(-1*(NORMSINV($B$11))^2/2)/$B$11)</f>
        <v>-2.8391628496220032E-2</v>
      </c>
      <c r="M28" s="21">
        <f t="array" ref="M28">SQRT(MMULT(MMULT(TRANSPOSE($A$4:$A$8),MMULT(TRANSPOSE(EXP(B29:F280)-1),EXP(B29:F280)-1)/COUNTA(#REF!)),$A$4:$A$8))*(-1/SQRT(2*PI())*EXP(-1*(NORMSINV($B$11))^2/2)/$B$11)</f>
        <v>-1.4304273302661541E-2</v>
      </c>
      <c r="N28" s="62">
        <f t="shared" si="5"/>
        <v>-8.9782212529396568E-2</v>
      </c>
      <c r="O28" s="61">
        <f>'Bond 1'!E17</f>
        <v>5.6211354693647749E-4</v>
      </c>
      <c r="P28" s="21">
        <f>'Bond 3'!G16</f>
        <v>1.9242925503098148E-3</v>
      </c>
      <c r="Q28" s="21">
        <f>'Bond 5'!I16</f>
        <v>-2.6520873585219938E-3</v>
      </c>
      <c r="R28" s="21">
        <f>'Bond 10'!N16</f>
        <v>-4.6253720231436493E-3</v>
      </c>
      <c r="S28" s="21">
        <f>'Bond 20'!X16</f>
        <v>-6.6216411094991469E-3</v>
      </c>
      <c r="T28" s="62">
        <f t="shared" si="6"/>
        <v>-2.2825388787836996E-3</v>
      </c>
    </row>
    <row r="29" spans="1:20" ht="12.75" customHeight="1">
      <c r="A29" s="63">
        <f>Stocks!A507</f>
        <v>43129</v>
      </c>
      <c r="B29" s="216">
        <f>Bonds!V7/100</f>
        <v>5.9999999999999604E-4</v>
      </c>
      <c r="C29" s="217">
        <f>Bonds!X7/100</f>
        <v>0</v>
      </c>
      <c r="D29" s="217">
        <f>Bonds!Z7/100</f>
        <v>-9.9999999999997863E-5</v>
      </c>
      <c r="E29" s="217">
        <f>Bonds!AE7/100</f>
        <v>1.0000000000000675E-4</v>
      </c>
      <c r="F29" s="218">
        <f>Bonds!AO7/100</f>
        <v>-9.9999999999997863E-5</v>
      </c>
      <c r="G29" s="21">
        <f t="array" ref="G29">SQRT(MMULT(MMULT(TRANSPOSE($A$4:$A$8),MMULT(TRANSPOSE(EXP(B30:$F$530)-1),EXP(B30:$F$530)-1)/COUNTA($F30:F$530)),$A$4:$A$8))*NORMSINV($B$11)</f>
        <v>-1.1071203302505973E-3</v>
      </c>
      <c r="H29" s="16">
        <f t="shared" si="2"/>
        <v>0</v>
      </c>
      <c r="I29" s="21">
        <f t="array" ref="I29">SQRT(MMULT(MMULT(TRANSPOSE($A$4:$A$8),MMULT(TRANSPOSE(EXP(B30:F281)-1),EXP(B30:F281)-1)/COUNTA(F30:F281)),$A$4:$A$8))*NORMSINV($B$11)</f>
        <v>-7.9507946034464508E-4</v>
      </c>
      <c r="J29" s="16">
        <f t="shared" si="3"/>
        <v>0</v>
      </c>
      <c r="K29" s="21">
        <f t="shared" si="4"/>
        <v>-3.5010218874697028E-3</v>
      </c>
      <c r="L29" s="61">
        <f t="array" ref="L29">SQRT(MMULT(MMULT(TRANSPOSE($A$4:$A$8),MMULT(TRANSPOSE(EXP(B30:$F$532)-1),EXP(B30:$F$532)-1)/COUNTA(#REF!)),$A$4:$A$8))*(-1/SQRT(2*PI())*EXP(-1*(NORMSINV($B$11))^2/2)/$B$11)</f>
        <v>-2.8390376530995808E-2</v>
      </c>
      <c r="M29" s="21">
        <f t="array" ref="M29">SQRT(MMULT(MMULT(TRANSPOSE($A$4:$A$8),MMULT(TRANSPOSE(EXP(B30:F281)-1),EXP(B30:F281)-1)/COUNTA(#REF!)),$A$4:$A$8))*(-1/SQRT(2*PI())*EXP(-1*(NORMSINV($B$11))^2/2)/$B$11)</f>
        <v>-1.4459999179355951E-2</v>
      </c>
      <c r="N29" s="62">
        <f t="shared" si="5"/>
        <v>-8.9778253467736699E-2</v>
      </c>
      <c r="O29" s="61">
        <f>'Bond 1'!E18</f>
        <v>-5.6179775280898502E-4</v>
      </c>
      <c r="P29" s="21">
        <f>'Bond 3'!G17</f>
        <v>0</v>
      </c>
      <c r="Q29" s="21">
        <f>'Bond 5'!I17</f>
        <v>-4.4172862002116962E-4</v>
      </c>
      <c r="R29" s="21">
        <f>'Bond 10'!N17</f>
        <v>7.7001235276580131E-4</v>
      </c>
      <c r="S29" s="21">
        <f>'Bond 20'!X17</f>
        <v>-1.1002091057414312E-3</v>
      </c>
      <c r="T29" s="62">
        <f t="shared" si="6"/>
        <v>-2.6674462516115697E-4</v>
      </c>
    </row>
    <row r="30" spans="1:20" ht="12.75" customHeight="1">
      <c r="A30" s="63">
        <f>Stocks!A506</f>
        <v>43126</v>
      </c>
      <c r="B30" s="216">
        <f>Bonds!V8/100</f>
        <v>3.0000000000000247E-4</v>
      </c>
      <c r="C30" s="217">
        <f>Bonds!X8/100</f>
        <v>6.0000000000000493E-4</v>
      </c>
      <c r="D30" s="217">
        <f>Bonds!Z8/100</f>
        <v>4.0000000000000034E-4</v>
      </c>
      <c r="E30" s="217">
        <f>Bonds!AE8/100</f>
        <v>-1.0000000000000675E-4</v>
      </c>
      <c r="F30" s="218">
        <f>Bonds!AO8/100</f>
        <v>-3.0000000000001136E-4</v>
      </c>
      <c r="G30" s="21">
        <f t="array" ref="G30">SQRT(MMULT(MMULT(TRANSPOSE($A$4:$A$8),MMULT(TRANSPOSE(EXP(B31:$F$530)-1),EXP(B31:$F$530)-1)/COUNTA($F31:F$530)),$A$4:$A$8))*NORMSINV($B$11)</f>
        <v>-1.1080685398473797E-3</v>
      </c>
      <c r="H30" s="16">
        <f t="shared" si="2"/>
        <v>0</v>
      </c>
      <c r="I30" s="21">
        <f t="array" ref="I30">SQRT(MMULT(MMULT(TRANSPOSE($A$4:$A$8),MMULT(TRANSPOSE(EXP(B31:F282)-1),EXP(B31:F282)-1)/COUNTA(F31:F282)),$A$4:$A$8))*NORMSINV($B$11)</f>
        <v>-7.9659113767396048E-4</v>
      </c>
      <c r="J30" s="16">
        <f t="shared" si="3"/>
        <v>1</v>
      </c>
      <c r="K30" s="21">
        <f t="shared" si="4"/>
        <v>-3.5040203894947646E-3</v>
      </c>
      <c r="L30" s="61">
        <f t="array" ref="L30">SQRT(MMULT(MMULT(TRANSPOSE($A$4:$A$8),MMULT(TRANSPOSE(EXP(B31:$F$532)-1),EXP(B31:$F$532)-1)/COUNTA(#REF!)),$A$4:$A$8))*(-1/SQRT(2*PI())*EXP(-1*(NORMSINV($B$11))^2/2)/$B$11)</f>
        <v>-2.8386319748506167E-2</v>
      </c>
      <c r="M30" s="21">
        <f t="array" ref="M30">SQRT(MMULT(MMULT(TRANSPOSE($A$4:$A$8),MMULT(TRANSPOSE(EXP(B31:F282)-1),EXP(B31:F282)-1)/COUNTA(#REF!)),$A$4:$A$8))*(-1/SQRT(2*PI())*EXP(-1*(NORMSINV($B$11))^2/2)/$B$11)</f>
        <v>-1.4487491843965694E-2</v>
      </c>
      <c r="N30" s="62">
        <f t="shared" si="5"/>
        <v>-8.976542479509754E-2</v>
      </c>
      <c r="O30" s="61">
        <f>'Bond 1'!E19</f>
        <v>-2.8105677346824292E-4</v>
      </c>
      <c r="P30" s="21">
        <f>'Bond 3'!G18</f>
        <v>-1.648252646878534E-3</v>
      </c>
      <c r="Q30" s="21">
        <f>'Bond 5'!I18</f>
        <v>1.7666644996906507E-3</v>
      </c>
      <c r="R30" s="21">
        <f>'Bond 10'!N18</f>
        <v>-7.70162827704872E-4</v>
      </c>
      <c r="S30" s="21">
        <f>'Bond 20'!X18</f>
        <v>-3.29820978088987E-3</v>
      </c>
      <c r="T30" s="62">
        <f t="shared" si="6"/>
        <v>-8.4620350585017372E-4</v>
      </c>
    </row>
    <row r="31" spans="1:20" ht="12.75" customHeight="1">
      <c r="A31" s="63">
        <f>Stocks!A505</f>
        <v>43125</v>
      </c>
      <c r="B31" s="216">
        <f>Bonds!V9/100</f>
        <v>-9.9999999999997863E-5</v>
      </c>
      <c r="C31" s="217">
        <f>Bonds!X9/100</f>
        <v>0</v>
      </c>
      <c r="D31" s="217">
        <f>Bonds!Z9/100</f>
        <v>1.9999999999999573E-4</v>
      </c>
      <c r="E31" s="217">
        <f>Bonds!AE9/100</f>
        <v>3.0000000000000247E-4</v>
      </c>
      <c r="F31" s="218">
        <f>Bonds!AO9/100</f>
        <v>4.0000000000000923E-4</v>
      </c>
      <c r="G31" s="21">
        <f t="array" ref="G31">SQRT(MMULT(MMULT(TRANSPOSE($A$4:$A$8),MMULT(TRANSPOSE(EXP(B32:$F$530)-1),EXP(B32:$F$530)-1)/COUNTA($F32:F$530)),$A$4:$A$8))*NORMSINV($B$11)</f>
        <v>-1.1090530616080215E-3</v>
      </c>
      <c r="H31" s="16">
        <f t="shared" si="2"/>
        <v>0</v>
      </c>
      <c r="I31" s="21">
        <f t="array" ref="I31">SQRT(MMULT(MMULT(TRANSPOSE($A$4:$A$8),MMULT(TRANSPOSE(EXP(B32:F283)-1),EXP(B32:F283)-1)/COUNTA(F32:F283)),$A$4:$A$8))*NORMSINV($B$11)</f>
        <v>-7.9668316561955742E-4</v>
      </c>
      <c r="J31" s="16">
        <f t="shared" si="3"/>
        <v>0</v>
      </c>
      <c r="K31" s="21">
        <f t="shared" si="4"/>
        <v>-3.5071337206643918E-3</v>
      </c>
      <c r="L31" s="61">
        <f t="array" ref="L31">SQRT(MMULT(MMULT(TRANSPOSE($A$4:$A$8),MMULT(TRANSPOSE(EXP(B32:$F$532)-1),EXP(B32:$F$532)-1)/COUNTA(#REF!)),$A$4:$A$8))*(-1/SQRT(2*PI())*EXP(-1*(NORMSINV($B$11))^2/2)/$B$11)</f>
        <v>-2.8383115305885227E-2</v>
      </c>
      <c r="M31" s="21">
        <f t="array" ref="M31">SQRT(MMULT(MMULT(TRANSPOSE($A$4:$A$8),MMULT(TRANSPOSE(EXP(B32:F283)-1),EXP(B32:F283)-1)/COUNTA(#REF!)),$A$4:$A$8))*(-1/SQRT(2*PI())*EXP(-1*(NORMSINV($B$11))^2/2)/$B$11)</f>
        <v>-1.4489165543368309E-2</v>
      </c>
      <c r="N31" s="62">
        <f t="shared" si="5"/>
        <v>-8.9755291457784062E-2</v>
      </c>
      <c r="O31" s="61">
        <f>'Bond 1'!E20</f>
        <v>9.3711929528627E-5</v>
      </c>
      <c r="P31" s="21">
        <f>'Bond 3'!G19</f>
        <v>0</v>
      </c>
      <c r="Q31" s="21">
        <f>'Bond 5'!I19</f>
        <v>8.8370947053258381E-4</v>
      </c>
      <c r="R31" s="21">
        <f>'Bond 10'!N19</f>
        <v>2.3095415024924834E-3</v>
      </c>
      <c r="S31" s="21">
        <f>'Bond 20'!X19</f>
        <v>4.3884182814505459E-3</v>
      </c>
      <c r="T31" s="62">
        <f t="shared" si="6"/>
        <v>1.5350762368008483E-3</v>
      </c>
    </row>
    <row r="32" spans="1:20" ht="12.75" customHeight="1">
      <c r="A32" s="63">
        <f>Stocks!A504</f>
        <v>43124</v>
      </c>
      <c r="B32" s="216">
        <f>Bonds!V10/100</f>
        <v>9.9999999999997863E-5</v>
      </c>
      <c r="C32" s="217">
        <f>Bonds!X10/100</f>
        <v>-9.9999999999997863E-5</v>
      </c>
      <c r="D32" s="217">
        <f>Bonds!Z10/100</f>
        <v>-1.9999999999999573E-4</v>
      </c>
      <c r="E32" s="217">
        <f>Bonds!AE10/100</f>
        <v>-1.9999999999999573E-4</v>
      </c>
      <c r="F32" s="218">
        <f>Bonds!AO10/100</f>
        <v>-5.0000000000000706E-4</v>
      </c>
      <c r="G32" s="21">
        <f t="array" ref="G32">SQRT(MMULT(MMULT(TRANSPOSE($A$4:$A$8),MMULT(TRANSPOSE(EXP(B33:$F$530)-1),EXP(B33:$F$530)-1)/COUNTA($F33:F$530)),$A$4:$A$8))*NORMSINV($B$11)</f>
        <v>-1.110007481099397E-3</v>
      </c>
      <c r="H32" s="16">
        <f t="shared" si="2"/>
        <v>1</v>
      </c>
      <c r="I32" s="21">
        <f t="array" ref="I32">SQRT(MMULT(MMULT(TRANSPOSE($A$4:$A$8),MMULT(TRANSPOSE(EXP(B33:F284)-1),EXP(B33:F284)-1)/COUNTA(F33:F284)),$A$4:$A$8))*NORMSINV($B$11)</f>
        <v>-7.9989392205673541E-4</v>
      </c>
      <c r="J32" s="16">
        <f t="shared" si="3"/>
        <v>1</v>
      </c>
      <c r="K32" s="21">
        <f t="shared" si="4"/>
        <v>-3.5101518601003976E-3</v>
      </c>
      <c r="L32" s="61">
        <f t="array" ref="L32">SQRT(MMULT(MMULT(TRANSPOSE($A$4:$A$8),MMULT(TRANSPOSE(EXP(B33:$F$532)-1),EXP(B33:$F$532)-1)/COUNTA(#REF!)),$A$4:$A$8))*(-1/SQRT(2*PI())*EXP(-1*(NORMSINV($B$11))^2/2)/$B$11)</f>
        <v>-2.8379062261872836E-2</v>
      </c>
      <c r="M32" s="21">
        <f t="array" ref="M32">SQRT(MMULT(MMULT(TRANSPOSE($A$4:$A$8),MMULT(TRANSPOSE(EXP(B33:F284)-1),EXP(B33:F284)-1)/COUNTA(#REF!)),$A$4:$A$8))*(-1/SQRT(2*PI())*EXP(-1*(NORMSINV($B$11))^2/2)/$B$11)</f>
        <v>-1.4547559122579348E-2</v>
      </c>
      <c r="N32" s="62">
        <f t="shared" si="5"/>
        <v>-8.9742474607247991E-2</v>
      </c>
      <c r="O32" s="61">
        <f>'Bond 1'!E21</f>
        <v>-9.3703148425785111E-5</v>
      </c>
      <c r="P32" s="21">
        <f>'Bond 3'!G20</f>
        <v>2.7487072151294702E-4</v>
      </c>
      <c r="Q32" s="21">
        <f>'Bond 5'!I20</f>
        <v>-8.8392351970988049E-4</v>
      </c>
      <c r="R32" s="21">
        <f>'Bond 10'!N20</f>
        <v>-1.5407300668114239E-3</v>
      </c>
      <c r="S32" s="21">
        <f>'Bond 20'!X20</f>
        <v>-5.4980794813107876E-3</v>
      </c>
      <c r="T32" s="62">
        <f t="shared" si="6"/>
        <v>-1.5483130989489861E-3</v>
      </c>
    </row>
    <row r="33" spans="1:20" ht="12.75" customHeight="1">
      <c r="A33" s="63">
        <f>Stocks!A503</f>
        <v>43123</v>
      </c>
      <c r="B33" s="216">
        <f>Bonds!V11/100</f>
        <v>-9.9999999999997863E-5</v>
      </c>
      <c r="C33" s="217">
        <f>Bonds!X11/100</f>
        <v>0</v>
      </c>
      <c r="D33" s="217">
        <f>Bonds!Z11/100</f>
        <v>0</v>
      </c>
      <c r="E33" s="217">
        <f>Bonds!AE11/100</f>
        <v>-4.0000000000000034E-4</v>
      </c>
      <c r="F33" s="218">
        <f>Bonds!AO11/100</f>
        <v>-4.9999999999998939E-4</v>
      </c>
      <c r="G33" s="21">
        <f t="array" ref="G33">SQRT(MMULT(MMULT(TRANSPOSE($A$4:$A$8),MMULT(TRANSPOSE(EXP(B34:$F$530)-1),EXP(B34:$F$530)-1)/COUNTA($F34:F$530)),$A$4:$A$8))*NORMSINV($B$11)</f>
        <v>-1.1109276906740347E-3</v>
      </c>
      <c r="H33" s="16">
        <f t="shared" si="2"/>
        <v>1</v>
      </c>
      <c r="I33" s="21">
        <f t="array" ref="I33">SQRT(MMULT(MMULT(TRANSPOSE($A$4:$A$8),MMULT(TRANSPOSE(EXP(B34:F285)-1),EXP(B34:F285)-1)/COUNTA(F34:F285)),$A$4:$A$8))*NORMSINV($B$11)</f>
        <v>-7.9955022899158438E-4</v>
      </c>
      <c r="J33" s="16">
        <f t="shared" si="3"/>
        <v>1</v>
      </c>
      <c r="K33" s="21">
        <f t="shared" si="4"/>
        <v>-3.5130618182809478E-3</v>
      </c>
      <c r="L33" s="61">
        <f t="array" ref="L33">SQRT(MMULT(MMULT(TRANSPOSE($A$4:$A$8),MMULT(TRANSPOSE(EXP(B34:$F$532)-1),EXP(B34:$F$532)-1)/COUNTA(#REF!)),$A$4:$A$8))*(-1/SQRT(2*PI())*EXP(-1*(NORMSINV($B$11))^2/2)/$B$11)</f>
        <v>-2.837405786093496E-2</v>
      </c>
      <c r="M33" s="21">
        <f t="array" ref="M33">SQRT(MMULT(MMULT(TRANSPOSE($A$4:$A$8),MMULT(TRANSPOSE(EXP(B34:F285)-1),EXP(B34:F285)-1)/COUNTA(#REF!)),$A$4:$A$8))*(-1/SQRT(2*PI())*EXP(-1*(NORMSINV($B$11))^2/2)/$B$11)</f>
        <v>-1.4541308424771259E-2</v>
      </c>
      <c r="N33" s="62">
        <f t="shared" si="5"/>
        <v>-8.9726649301959616E-2</v>
      </c>
      <c r="O33" s="61">
        <f>'Bond 1'!E22</f>
        <v>9.3711929528627E-5</v>
      </c>
      <c r="P33" s="21">
        <f>'Bond 3'!G21</f>
        <v>0</v>
      </c>
      <c r="Q33" s="21">
        <f>'Bond 5'!I21</f>
        <v>0</v>
      </c>
      <c r="R33" s="21">
        <f>'Bond 10'!N21</f>
        <v>-3.0801394275097546E-3</v>
      </c>
      <c r="S33" s="21">
        <f>'Bond 20'!X21</f>
        <v>-5.4818641503528711E-3</v>
      </c>
      <c r="T33" s="62">
        <f t="shared" si="6"/>
        <v>-1.6936583296667997E-3</v>
      </c>
    </row>
    <row r="34" spans="1:20" ht="12.75" customHeight="1">
      <c r="A34" s="63">
        <f>Stocks!A502</f>
        <v>43122</v>
      </c>
      <c r="B34" s="216">
        <f>Bonds!V12/100</f>
        <v>0</v>
      </c>
      <c r="C34" s="217">
        <f>Bonds!X12/100</f>
        <v>-1.0000000000000675E-4</v>
      </c>
      <c r="D34" s="217">
        <f>Bonds!Z12/100</f>
        <v>0</v>
      </c>
      <c r="E34" s="217">
        <f>Bonds!AE12/100</f>
        <v>4.0000000000000034E-4</v>
      </c>
      <c r="F34" s="218">
        <f>Bonds!AO12/100</f>
        <v>5.9999999999998726E-4</v>
      </c>
      <c r="G34" s="21">
        <f t="array" ref="G34">SQRT(MMULT(MMULT(TRANSPOSE($A$4:$A$8),MMULT(TRANSPOSE(EXP(B35:$F$530)-1),EXP(B35:$F$530)-1)/COUNTA($F35:F$530)),$A$4:$A$8))*NORMSINV($B$11)</f>
        <v>-1.1118879589351728E-3</v>
      </c>
      <c r="H34" s="16">
        <f t="shared" si="2"/>
        <v>0</v>
      </c>
      <c r="I34" s="21">
        <f t="array" ref="I34">SQRT(MMULT(MMULT(TRANSPOSE($A$4:$A$8),MMULT(TRANSPOSE(EXP(B35:F286)-1),EXP(B35:F286)-1)/COUNTA(F35:F286)),$A$4:$A$8))*NORMSINV($B$11)</f>
        <v>-7.992491209582556E-4</v>
      </c>
      <c r="J34" s="16">
        <f t="shared" si="3"/>
        <v>0</v>
      </c>
      <c r="K34" s="21">
        <f t="shared" si="4"/>
        <v>-3.5160984531509135E-3</v>
      </c>
      <c r="L34" s="61">
        <f t="array" ref="L34">SQRT(MMULT(MMULT(TRANSPOSE($A$4:$A$8),MMULT(TRANSPOSE(EXP(B35:$F$532)-1),EXP(B35:$F$532)-1)/COUNTA(#REF!)),$A$4:$A$8))*(-1/SQRT(2*PI())*EXP(-1*(NORMSINV($B$11))^2/2)/$B$11)</f>
        <v>-2.8369999556469384E-2</v>
      </c>
      <c r="M34" s="21">
        <f t="array" ref="M34">SQRT(MMULT(MMULT(TRANSPOSE($A$4:$A$8),MMULT(TRANSPOSE(EXP(B35:F286)-1),EXP(B35:F286)-1)/COUNTA(#REF!)),$A$4:$A$8))*(-1/SQRT(2*PI())*EXP(-1*(NORMSINV($B$11))^2/2)/$B$11)</f>
        <v>-1.4535832214993502E-2</v>
      </c>
      <c r="N34" s="62">
        <f t="shared" si="5"/>
        <v>-8.971381581640997E-2</v>
      </c>
      <c r="O34" s="61">
        <f>'Bond 1'!E23</f>
        <v>0</v>
      </c>
      <c r="P34" s="21">
        <f>'Bond 3'!G22</f>
        <v>2.748432937418925E-4</v>
      </c>
      <c r="Q34" s="21">
        <f>'Bond 5'!I22</f>
        <v>0</v>
      </c>
      <c r="R34" s="21">
        <f>'Bond 10'!N22</f>
        <v>3.0772653004121618E-3</v>
      </c>
      <c r="S34" s="21">
        <f>'Bond 20'!X22</f>
        <v>6.5582982524774822E-3</v>
      </c>
      <c r="T34" s="62">
        <f t="shared" si="6"/>
        <v>1.9820813693263075E-3</v>
      </c>
    </row>
    <row r="35" spans="1:20" ht="12.75" customHeight="1">
      <c r="A35" s="63">
        <f>Stocks!A501</f>
        <v>43119</v>
      </c>
      <c r="B35" s="216">
        <f>Bonds!V13/100</f>
        <v>4.0000000000000034E-4</v>
      </c>
      <c r="C35" s="217">
        <f>Bonds!X13/100</f>
        <v>3.0000000000000247E-4</v>
      </c>
      <c r="D35" s="217">
        <f>Bonds!Z13/100</f>
        <v>0</v>
      </c>
      <c r="E35" s="217">
        <f>Bonds!AE13/100</f>
        <v>-4.0000000000000034E-4</v>
      </c>
      <c r="F35" s="218">
        <f>Bonds!AO13/100</f>
        <v>-4.9999999999998939E-4</v>
      </c>
      <c r="G35" s="21">
        <f t="array" ref="G35">SQRT(MMULT(MMULT(TRANSPOSE($A$4:$A$8),MMULT(TRANSPOSE(EXP(B36:$F$530)-1),EXP(B36:$F$530)-1)/COUNTA($F36:F$530)),$A$4:$A$8))*NORMSINV($B$11)</f>
        <v>-1.1130026788956837E-3</v>
      </c>
      <c r="H35" s="16">
        <f t="shared" si="2"/>
        <v>1</v>
      </c>
      <c r="I35" s="21">
        <f t="array" ref="I35">SQRT(MMULT(MMULT(TRANSPOSE($A$4:$A$8),MMULT(TRANSPOSE(EXP(B36:F287)-1),EXP(B36:F287)-1)/COUNTA(F36:F287)),$A$4:$A$8))*NORMSINV($B$11)</f>
        <v>-8.0096628802349662E-4</v>
      </c>
      <c r="J35" s="16">
        <f t="shared" si="3"/>
        <v>1</v>
      </c>
      <c r="K35" s="21">
        <f t="shared" si="4"/>
        <v>-3.5196235071793809E-3</v>
      </c>
      <c r="L35" s="61">
        <f t="array" ref="L35">SQRT(MMULT(MMULT(TRANSPOSE($A$4:$A$8),MMULT(TRANSPOSE(EXP(B36:$F$532)-1),EXP(B36:$F$532)-1)/COUNTA(#REF!)),$A$4:$A$8))*(-1/SQRT(2*PI())*EXP(-1*(NORMSINV($B$11))^2/2)/$B$11)</f>
        <v>-2.8369799909765146E-2</v>
      </c>
      <c r="M35" s="21">
        <f t="array" ref="M35">SQRT(MMULT(MMULT(TRANSPOSE($A$4:$A$8),MMULT(TRANSPOSE(EXP(B36:F287)-1),EXP(B36:F287)-1)/COUNTA(#REF!)),$A$4:$A$8))*(-1/SQRT(2*PI())*EXP(-1*(NORMSINV($B$11))^2/2)/$B$11)</f>
        <v>-1.4567062092751179E-2</v>
      </c>
      <c r="N35" s="62">
        <f t="shared" si="5"/>
        <v>-8.971318447809723E-2</v>
      </c>
      <c r="O35" s="61">
        <f>'Bond 1'!E24</f>
        <v>-3.7481259370314874E-4</v>
      </c>
      <c r="P35" s="21">
        <f>'Bond 3'!G23</f>
        <v>-8.2444867165665312E-4</v>
      </c>
      <c r="Q35" s="21">
        <f>'Bond 5'!I23</f>
        <v>0</v>
      </c>
      <c r="R35" s="21">
        <f>'Bond 10'!N23</f>
        <v>-3.0802070801766216E-3</v>
      </c>
      <c r="S35" s="21">
        <f>'Bond 20'!X23</f>
        <v>-5.4855024324335878E-3</v>
      </c>
      <c r="T35" s="62">
        <f t="shared" si="6"/>
        <v>-1.9529941555940023E-3</v>
      </c>
    </row>
    <row r="36" spans="1:20" ht="12.75" customHeight="1">
      <c r="A36" s="63">
        <f>Stocks!A500</f>
        <v>43118</v>
      </c>
      <c r="B36" s="216">
        <f>Bonds!V14/100</f>
        <v>-7.0000000000000281E-4</v>
      </c>
      <c r="C36" s="217">
        <f>Bonds!X14/100</f>
        <v>-1.9999999999999573E-4</v>
      </c>
      <c r="D36" s="217">
        <f>Bonds!Z14/100</f>
        <v>-1.0000000000000675E-4</v>
      </c>
      <c r="E36" s="217">
        <f>Bonds!AE14/100</f>
        <v>0</v>
      </c>
      <c r="F36" s="218">
        <f>Bonds!AO14/100</f>
        <v>9.9999999999997863E-5</v>
      </c>
      <c r="G36" s="21">
        <f t="array" ref="G36">SQRT(MMULT(MMULT(TRANSPOSE($A$4:$A$8),MMULT(TRANSPOSE(EXP(B37:$F$530)-1),EXP(B37:$F$530)-1)/COUNTA($F37:F$530)),$A$4:$A$8))*NORMSINV($B$11)</f>
        <v>-1.1139694212717866E-3</v>
      </c>
      <c r="H36" s="16">
        <f t="shared" si="2"/>
        <v>0</v>
      </c>
      <c r="I36" s="21">
        <f t="array" ref="I36">SQRT(MMULT(MMULT(TRANSPOSE($A$4:$A$8),MMULT(TRANSPOSE(EXP(B37:F288)-1),EXP(B37:F288)-1)/COUNTA(F37:F288)),$A$4:$A$8))*NORMSINV($B$11)</f>
        <v>-8.0190536132597684E-4</v>
      </c>
      <c r="J36" s="16">
        <f t="shared" si="3"/>
        <v>0</v>
      </c>
      <c r="K36" s="21">
        <f t="shared" si="4"/>
        <v>-3.5226806149984691E-3</v>
      </c>
      <c r="L36" s="61">
        <f t="array" ref="L36">SQRT(MMULT(MMULT(TRANSPOSE($A$4:$A$8),MMULT(TRANSPOSE(EXP(B37:$F$532)-1),EXP(B37:$F$532)-1)/COUNTA(#REF!)),$A$4:$A$8))*(-1/SQRT(2*PI())*EXP(-1*(NORMSINV($B$11))^2/2)/$B$11)</f>
        <v>-2.8365745864153729E-2</v>
      </c>
      <c r="M36" s="21">
        <f t="array" ref="M36">SQRT(MMULT(MMULT(TRANSPOSE($A$4:$A$8),MMULT(TRANSPOSE(EXP(B37:F288)-1),EXP(B37:F288)-1)/COUNTA(#REF!)),$A$4:$A$8))*(-1/SQRT(2*PI())*EXP(-1*(NORMSINV($B$11))^2/2)/$B$11)</f>
        <v>-1.4584140887840833E-2</v>
      </c>
      <c r="N36" s="62">
        <f t="shared" si="5"/>
        <v>-8.9700364460226945E-2</v>
      </c>
      <c r="O36" s="61">
        <f>'Bond 1'!E25</f>
        <v>6.5616797900262737E-4</v>
      </c>
      <c r="P36" s="21">
        <f>'Bond 3'!G24</f>
        <v>5.4979035397261389E-4</v>
      </c>
      <c r="Q36" s="21">
        <f>'Bond 5'!I24</f>
        <v>-4.418460152564662E-4</v>
      </c>
      <c r="R36" s="21">
        <f>'Bond 10'!N24</f>
        <v>0</v>
      </c>
      <c r="S36" s="21">
        <f>'Bond 20'!X24</f>
        <v>1.0936573409923143E-3</v>
      </c>
      <c r="T36" s="62">
        <f t="shared" si="6"/>
        <v>3.7155393174221788E-4</v>
      </c>
    </row>
    <row r="37" spans="1:20" ht="12.75" customHeight="1">
      <c r="A37" s="63">
        <f>Stocks!A499</f>
        <v>43117</v>
      </c>
      <c r="B37" s="216">
        <f>Bonds!V15/100</f>
        <v>4.9999999999999828E-4</v>
      </c>
      <c r="C37" s="217">
        <f>Bonds!X15/100</f>
        <v>0</v>
      </c>
      <c r="D37" s="217">
        <f>Bonds!Z15/100</f>
        <v>0</v>
      </c>
      <c r="E37" s="217">
        <f>Bonds!AE15/100</f>
        <v>0</v>
      </c>
      <c r="F37" s="218">
        <f>Bonds!AO15/100</f>
        <v>9.9999999999997863E-5</v>
      </c>
      <c r="G37" s="21">
        <f t="array" ref="G37">SQRT(MMULT(MMULT(TRANSPOSE($A$4:$A$8),MMULT(TRANSPOSE(EXP(B38:$F$530)-1),EXP(B38:$F$530)-1)/COUNTA($F38:F$530)),$A$4:$A$8))*NORMSINV($B$11)</f>
        <v>-1.1150277227345061E-3</v>
      </c>
      <c r="H37" s="16">
        <f t="shared" si="2"/>
        <v>0</v>
      </c>
      <c r="I37" s="21">
        <f t="array" ref="I37">SQRT(MMULT(MMULT(TRANSPOSE($A$4:$A$8),MMULT(TRANSPOSE(EXP(B38:F289)-1),EXP(B38:F289)-1)/COUNTA(F38:F289)),$A$4:$A$8))*NORMSINV($B$11)</f>
        <v>-8.0171243184980732E-4</v>
      </c>
      <c r="J37" s="16">
        <f t="shared" si="3"/>
        <v>0</v>
      </c>
      <c r="K37" s="21">
        <f t="shared" si="4"/>
        <v>-3.5260272580717508E-3</v>
      </c>
      <c r="L37" s="61">
        <f t="array" ref="L37">SQRT(MMULT(MMULT(TRANSPOSE($A$4:$A$8),MMULT(TRANSPOSE(EXP(B38:$F$532)-1),EXP(B38:$F$532)-1)/COUNTA(#REF!)),$A$4:$A$8))*(-1/SQRT(2*PI())*EXP(-1*(NORMSINV($B$11))^2/2)/$B$11)</f>
        <v>-2.8363941997019384E-2</v>
      </c>
      <c r="M37" s="21">
        <f t="array" ref="M37">SQRT(MMULT(MMULT(TRANSPOSE($A$4:$A$8),MMULT(TRANSPOSE(EXP(B38:F289)-1),EXP(B38:F289)-1)/COUNTA(#REF!)),$A$4:$A$8))*(-1/SQRT(2*PI())*EXP(-1*(NORMSINV($B$11))^2/2)/$B$11)</f>
        <v>-1.4580632106384103E-2</v>
      </c>
      <c r="N37" s="62">
        <f t="shared" si="5"/>
        <v>-8.9694660131486095E-2</v>
      </c>
      <c r="O37" s="61">
        <f>'Bond 1'!E26</f>
        <v>-4.6838407494145042E-4</v>
      </c>
      <c r="P37" s="21">
        <f>'Bond 3'!G25</f>
        <v>0</v>
      </c>
      <c r="Q37" s="21">
        <f>'Bond 5'!I25</f>
        <v>0</v>
      </c>
      <c r="R37" s="21">
        <f>'Bond 10'!N25</f>
        <v>0</v>
      </c>
      <c r="S37" s="21">
        <f>'Bond 20'!X25</f>
        <v>1.0945031538295573E-3</v>
      </c>
      <c r="T37" s="62">
        <f t="shared" si="6"/>
        <v>1.2522381577762139E-4</v>
      </c>
    </row>
    <row r="38" spans="1:20" ht="12.75" customHeight="1">
      <c r="A38" s="63">
        <f>Stocks!A498</f>
        <v>43116</v>
      </c>
      <c r="B38" s="216">
        <f>Bonds!V16/100</f>
        <v>-9.9999999999997863E-5</v>
      </c>
      <c r="C38" s="217">
        <f>Bonds!X16/100</f>
        <v>4.9999999999999828E-4</v>
      </c>
      <c r="D38" s="217">
        <f>Bonds!Z16/100</f>
        <v>4.0000000000000034E-4</v>
      </c>
      <c r="E38" s="217">
        <f>Bonds!AE16/100</f>
        <v>1.9999999999999573E-4</v>
      </c>
      <c r="F38" s="218">
        <f>Bonds!AO16/100</f>
        <v>1.9999999999999573E-4</v>
      </c>
      <c r="G38" s="21">
        <f t="array" ref="G38">SQRT(MMULT(MMULT(TRANSPOSE($A$4:$A$8),MMULT(TRANSPOSE(EXP(B39:$F$530)-1),EXP(B39:$F$530)-1)/COUNTA($F39:F$530)),$A$4:$A$8))*NORMSINV($B$11)</f>
        <v>-1.115876326706614E-3</v>
      </c>
      <c r="H38" s="16">
        <f t="shared" si="2"/>
        <v>0</v>
      </c>
      <c r="I38" s="21">
        <f t="array" ref="I38">SQRT(MMULT(MMULT(TRANSPOSE($A$4:$A$8),MMULT(TRANSPOSE(EXP(B39:F290)-1),EXP(B39:F290)-1)/COUNTA(F39:F290)),$A$4:$A$8))*NORMSINV($B$11)</f>
        <v>-8.1268667342363984E-4</v>
      </c>
      <c r="J38" s="16">
        <f t="shared" si="3"/>
        <v>0</v>
      </c>
      <c r="K38" s="21">
        <f t="shared" si="4"/>
        <v>-3.5287107794550777E-3</v>
      </c>
      <c r="L38" s="61">
        <f t="array" ref="L38">SQRT(MMULT(MMULT(TRANSPOSE($A$4:$A$8),MMULT(TRANSPOSE(EXP(B39:$F$532)-1),EXP(B39:$F$532)-1)/COUNTA(#REF!)),$A$4:$A$8))*(-1/SQRT(2*PI())*EXP(-1*(NORMSINV($B$11))^2/2)/$B$11)</f>
        <v>-2.8356725501343084E-2</v>
      </c>
      <c r="M38" s="21">
        <f t="array" ref="M38">SQRT(MMULT(MMULT(TRANSPOSE($A$4:$A$8),MMULT(TRANSPOSE(EXP(B39:F290)-1),EXP(B39:F290)-1)/COUNTA(#REF!)),$A$4:$A$8))*(-1/SQRT(2*PI())*EXP(-1*(NORMSINV($B$11))^2/2)/$B$11)</f>
        <v>-1.4780219106258161E-2</v>
      </c>
      <c r="N38" s="62">
        <f t="shared" si="5"/>
        <v>-8.9671839568424228E-2</v>
      </c>
      <c r="O38" s="61">
        <f>'Bond 1'!E27</f>
        <v>9.3720712277411305E-5</v>
      </c>
      <c r="P38" s="21">
        <f>'Bond 3'!G26</f>
        <v>-1.374212557478615E-3</v>
      </c>
      <c r="Q38" s="21">
        <f>'Bond 5'!I26</f>
        <v>1.767217363127312E-3</v>
      </c>
      <c r="R38" s="21">
        <f>'Bond 10'!N26</f>
        <v>1.5386493845682397E-3</v>
      </c>
      <c r="S38" s="21">
        <f>'Bond 20'!X26</f>
        <v>2.1902391534747464E-3</v>
      </c>
      <c r="T38" s="62">
        <f t="shared" si="6"/>
        <v>8.431228111938189E-4</v>
      </c>
    </row>
    <row r="39" spans="1:20" ht="12.75" customHeight="1">
      <c r="A39" s="63">
        <f>Stocks!A497</f>
        <v>43112</v>
      </c>
      <c r="B39" s="216">
        <f>Bonds!V17/100</f>
        <v>4.0000000000000034E-4</v>
      </c>
      <c r="C39" s="217">
        <f>Bonds!X17/100</f>
        <v>-2.0000000000000462E-4</v>
      </c>
      <c r="D39" s="217">
        <f>Bonds!Z17/100</f>
        <v>-9.9999999999997863E-5</v>
      </c>
      <c r="E39" s="217">
        <f>Bonds!AE17/100</f>
        <v>-2.9999999999999363E-4</v>
      </c>
      <c r="F39" s="218">
        <f>Bonds!AO17/100</f>
        <v>-1.3999999999999878E-3</v>
      </c>
      <c r="G39" s="21">
        <f t="array" ref="G39">SQRT(MMULT(MMULT(TRANSPOSE($A$4:$A$8),MMULT(TRANSPOSE(EXP(B40:$F$530)-1),EXP(B40:$F$530)-1)/COUNTA($F40:F$530)),$A$4:$A$8))*NORMSINV($B$11)</f>
        <v>-1.1165074588082907E-3</v>
      </c>
      <c r="H39" s="16">
        <f t="shared" si="2"/>
        <v>1</v>
      </c>
      <c r="I39" s="21">
        <f t="array" ref="I39">SQRT(MMULT(MMULT(TRANSPOSE($A$4:$A$8),MMULT(TRANSPOSE(EXP(B40:F291)-1),EXP(B40:F291)-1)/COUNTA(F40:F291)),$A$4:$A$8))*NORMSINV($B$11)</f>
        <v>-8.1389404494197799E-4</v>
      </c>
      <c r="J39" s="16">
        <f t="shared" si="3"/>
        <v>1</v>
      </c>
      <c r="K39" s="21">
        <f t="shared" si="4"/>
        <v>-3.5307065944008248E-3</v>
      </c>
      <c r="L39" s="61">
        <f t="array" ref="L39">SQRT(MMULT(MMULT(TRANSPOSE($A$4:$A$8),MMULT(TRANSPOSE(EXP(B40:$F$532)-1),EXP(B40:$F$532)-1)/COUNTA(#REF!)),$A$4:$A$8))*(-1/SQRT(2*PI())*EXP(-1*(NORMSINV($B$11))^2/2)/$B$11)</f>
        <v>-2.8343915097443721E-2</v>
      </c>
      <c r="M39" s="21">
        <f t="array" ref="M39">SQRT(MMULT(MMULT(TRANSPOSE($A$4:$A$8),MMULT(TRANSPOSE(EXP(B40:F291)-1),EXP(B40:F291)-1)/COUNTA(#REF!)),$A$4:$A$8))*(-1/SQRT(2*PI())*EXP(-1*(NORMSINV($B$11))^2/2)/$B$11)</f>
        <v>-1.480217740355436E-2</v>
      </c>
      <c r="N39" s="62">
        <f t="shared" si="5"/>
        <v>-8.963132951435554E-2</v>
      </c>
      <c r="O39" s="61">
        <f>'Bond 1'!E28</f>
        <v>-3.7484771811451635E-4</v>
      </c>
      <c r="P39" s="21">
        <f>'Bond 3'!G27</f>
        <v>5.4995735269071702E-4</v>
      </c>
      <c r="Q39" s="21">
        <f>'Bond 5'!I27</f>
        <v>-4.4200138012177149E-4</v>
      </c>
      <c r="R39" s="21">
        <f>'Bond 10'!N27</f>
        <v>-2.3087244966690985E-3</v>
      </c>
      <c r="S39" s="21">
        <f>'Bond 20'!X27</f>
        <v>-1.5345666142554797E-2</v>
      </c>
      <c r="T39" s="62">
        <f t="shared" si="6"/>
        <v>-3.5842564769538936E-3</v>
      </c>
    </row>
    <row r="40" spans="1:20" ht="12.75" customHeight="1">
      <c r="A40" s="63">
        <f>Stocks!A496</f>
        <v>43111</v>
      </c>
      <c r="B40" s="216">
        <f>Bonds!V18/100</f>
        <v>9.9999999999997863E-5</v>
      </c>
      <c r="C40" s="217">
        <f>Bonds!X18/100</f>
        <v>-5.9999999999999604E-4</v>
      </c>
      <c r="D40" s="217">
        <f>Bonds!Z18/100</f>
        <v>-7.0000000000000281E-4</v>
      </c>
      <c r="E40" s="217">
        <f>Bonds!AE18/100</f>
        <v>-4.0000000000000034E-4</v>
      </c>
      <c r="F40" s="218">
        <f>Bonds!AO18/100</f>
        <v>0</v>
      </c>
      <c r="G40" s="21">
        <f t="array" ref="G40">SQRT(MMULT(MMULT(TRANSPOSE($A$4:$A$8),MMULT(TRANSPOSE(EXP(B41:$F$530)-1),EXP(B41:$F$530)-1)/COUNTA($F41:F$530)),$A$4:$A$8))*NORMSINV($B$11)</f>
        <v>-1.1171404163361606E-3</v>
      </c>
      <c r="H40" s="16">
        <f t="shared" si="2"/>
        <v>0</v>
      </c>
      <c r="I40" s="21">
        <f t="array" ref="I40">SQRT(MMULT(MMULT(TRANSPOSE($A$4:$A$8),MMULT(TRANSPOSE(EXP(B41:F292)-1),EXP(B41:F292)-1)/COUNTA(F41:F292)),$A$4:$A$8))*NORMSINV($B$11)</f>
        <v>-8.2316718452439303E-4</v>
      </c>
      <c r="J40" s="16">
        <f t="shared" si="3"/>
        <v>1</v>
      </c>
      <c r="K40" s="21">
        <f t="shared" si="4"/>
        <v>-3.5327081818510432E-3</v>
      </c>
      <c r="L40" s="61">
        <f t="array" ref="L40">SQRT(MMULT(MMULT(TRANSPOSE($A$4:$A$8),MMULT(TRANSPOSE(EXP(B41:$F$532)-1),EXP(B41:$F$532)-1)/COUNTA(#REF!)),$A$4:$A$8))*(-1/SQRT(2*PI())*EXP(-1*(NORMSINV($B$11))^2/2)/$B$11)</f>
        <v>-2.8331088962945287E-2</v>
      </c>
      <c r="M40" s="21">
        <f t="array" ref="M40">SQRT(MMULT(MMULT(TRANSPOSE($A$4:$A$8),MMULT(TRANSPOSE(EXP(B41:F292)-1),EXP(B41:F292)-1)/COUNTA(#REF!)),$A$4:$A$8))*(-1/SQRT(2*PI())*EXP(-1*(NORMSINV($B$11))^2/2)/$B$11)</f>
        <v>-1.4970826698926229E-2</v>
      </c>
      <c r="N40" s="62">
        <f t="shared" si="5"/>
        <v>-8.9590769715764823E-2</v>
      </c>
      <c r="O40" s="61">
        <f>'Bond 1'!E29</f>
        <v>-9.3747070404047862E-5</v>
      </c>
      <c r="P40" s="21">
        <f>'Bond 3'!G28</f>
        <v>1.6495333415923383E-3</v>
      </c>
      <c r="Q40" s="21">
        <f>'Bond 5'!I28</f>
        <v>-3.0936367101459454E-3</v>
      </c>
      <c r="R40" s="21">
        <f>'Bond 10'!N28</f>
        <v>-3.076187199862464E-3</v>
      </c>
      <c r="S40" s="21">
        <f>'Bond 20'!X28</f>
        <v>0</v>
      </c>
      <c r="T40" s="62">
        <f t="shared" si="6"/>
        <v>-9.2280752776402388E-4</v>
      </c>
    </row>
    <row r="41" spans="1:20" ht="12.75" customHeight="1">
      <c r="A41" s="63">
        <f>Stocks!A495</f>
        <v>43110</v>
      </c>
      <c r="B41" s="216">
        <f>Bonds!V19/100</f>
        <v>8.0000000000000069E-4</v>
      </c>
      <c r="C41" s="217">
        <f>Bonds!X19/100</f>
        <v>4.0000000000000034E-4</v>
      </c>
      <c r="D41" s="217">
        <f>Bonds!Z19/100</f>
        <v>3.0000000000000247E-4</v>
      </c>
      <c r="E41" s="217">
        <f>Bonds!AE19/100</f>
        <v>0</v>
      </c>
      <c r="F41" s="218">
        <f>Bonds!AO19/100</f>
        <v>-6.0000000000000493E-4</v>
      </c>
      <c r="G41" s="21">
        <f t="array" ref="G41">SQRT(MMULT(MMULT(TRANSPOSE($A$4:$A$8),MMULT(TRANSPOSE(EXP(B42:$F$530)-1),EXP(B42:$F$530)-1)/COUNTA($F42:F$530)),$A$4:$A$8))*NORMSINV($B$11)</f>
        <v>-1.1181215429606677E-3</v>
      </c>
      <c r="H41" s="16">
        <f t="shared" si="2"/>
        <v>1</v>
      </c>
      <c r="I41" s="21">
        <f t="array" ref="I41">SQRT(MMULT(MMULT(TRANSPOSE($A$4:$A$8),MMULT(TRANSPOSE(EXP(B42:F293)-1),EXP(B42:F293)-1)/COUNTA(F42:F293)),$A$4:$A$8))*NORMSINV($B$11)</f>
        <v>-8.2525872520103252E-4</v>
      </c>
      <c r="J41" s="16">
        <f t="shared" si="3"/>
        <v>1</v>
      </c>
      <c r="K41" s="21">
        <f t="shared" si="4"/>
        <v>-3.5358107766575186E-3</v>
      </c>
      <c r="L41" s="61">
        <f t="array" ref="L41">SQRT(MMULT(MMULT(TRANSPOSE($A$4:$A$8),MMULT(TRANSPOSE(EXP(B42:$F$532)-1),EXP(B42:$F$532)-1)/COUNTA(#REF!)),$A$4:$A$8))*(-1/SQRT(2*PI())*EXP(-1*(NORMSINV($B$11))^2/2)/$B$11)</f>
        <v>-2.832702125083349E-2</v>
      </c>
      <c r="M41" s="21">
        <f t="array" ref="M41">SQRT(MMULT(MMULT(TRANSPOSE($A$4:$A$8),MMULT(TRANSPOSE(EXP(B42:F293)-1),EXP(B42:F293)-1)/COUNTA(#REF!)),$A$4:$A$8))*(-1/SQRT(2*PI())*EXP(-1*(NORMSINV($B$11))^2/2)/$B$11)</f>
        <v>-1.5008865257304644E-2</v>
      </c>
      <c r="N41" s="62">
        <f t="shared" si="5"/>
        <v>-8.9577906480625691E-2</v>
      </c>
      <c r="O41" s="61">
        <f>'Bond 1'!E30</f>
        <v>-7.5004687792987125E-4</v>
      </c>
      <c r="P41" s="21">
        <f>'Bond 3'!G29</f>
        <v>-1.0990375863063355E-3</v>
      </c>
      <c r="Q41" s="21">
        <f>'Bond 5'!I29</f>
        <v>1.3247955299980131E-3</v>
      </c>
      <c r="R41" s="21">
        <f>'Bond 10'!N29</f>
        <v>0</v>
      </c>
      <c r="S41" s="21">
        <f>'Bond 20'!X29</f>
        <v>-6.524611984174266E-3</v>
      </c>
      <c r="T41" s="62">
        <f t="shared" si="6"/>
        <v>-1.409780183682492E-3</v>
      </c>
    </row>
    <row r="42" spans="1:20" ht="12.75" customHeight="1">
      <c r="A42" s="63">
        <f>Stocks!A494</f>
        <v>43109</v>
      </c>
      <c r="B42" s="216">
        <f>Bonds!V20/100</f>
        <v>8.0000000000000069E-4</v>
      </c>
      <c r="C42" s="217">
        <f>Bonds!X20/100</f>
        <v>4.0000000000000034E-4</v>
      </c>
      <c r="D42" s="217">
        <f>Bonds!Z20/100</f>
        <v>9.9999999999997863E-5</v>
      </c>
      <c r="E42" s="217">
        <f>Bonds!AE20/100</f>
        <v>9.9999999999997863E-5</v>
      </c>
      <c r="F42" s="218">
        <f>Bonds!AO20/100</f>
        <v>5.0000000000000706E-4</v>
      </c>
      <c r="G42" s="21">
        <f t="array" ref="G42">SQRT(MMULT(MMULT(TRANSPOSE($A$4:$A$8),MMULT(TRANSPOSE(EXP(B43:$F$530)-1),EXP(B43:$F$530)-1)/COUNTA($F43:F$530)),$A$4:$A$8))*NORMSINV($B$11)</f>
        <v>-1.1185505669605632E-3</v>
      </c>
      <c r="H42" s="16">
        <f t="shared" si="2"/>
        <v>0</v>
      </c>
      <c r="I42" s="21">
        <f t="array" ref="I42">SQRT(MMULT(MMULT(TRANSPOSE($A$4:$A$8),MMULT(TRANSPOSE(EXP(B43:F294)-1),EXP(B43:F294)-1)/COUNTA(F43:F294)),$A$4:$A$8))*NORMSINV($B$11)</f>
        <v>-8.2350695001488143E-4</v>
      </c>
      <c r="J42" s="16">
        <f t="shared" si="3"/>
        <v>0</v>
      </c>
      <c r="K42" s="21">
        <f t="shared" si="4"/>
        <v>-3.5371674696680639E-3</v>
      </c>
      <c r="L42" s="61">
        <f t="array" ref="L42">SQRT(MMULT(MMULT(TRANSPOSE($A$4:$A$8),MMULT(TRANSPOSE(EXP(B43:$F$532)-1),EXP(B43:$F$532)-1)/COUNTA(#REF!)),$A$4:$A$8))*(-1/SQRT(2*PI())*EXP(-1*(NORMSINV($B$11))^2/2)/$B$11)</f>
        <v>-2.8308900171496346E-2</v>
      </c>
      <c r="M42" s="21">
        <f t="array" ref="M42">SQRT(MMULT(MMULT(TRANSPOSE($A$4:$A$8),MMULT(TRANSPOSE(EXP(B43:F294)-1),EXP(B43:F294)-1)/COUNTA(#REF!)),$A$4:$A$8))*(-1/SQRT(2*PI())*EXP(-1*(NORMSINV($B$11))^2/2)/$B$11)</f>
        <v>-1.4977005966482087E-2</v>
      </c>
      <c r="N42" s="62">
        <f t="shared" si="5"/>
        <v>-8.9520602596259699E-2</v>
      </c>
      <c r="O42" s="61">
        <f>'Bond 1'!E31</f>
        <v>-7.5060987051979791E-4</v>
      </c>
      <c r="P42" s="21">
        <f>'Bond 3'!G30</f>
        <v>-1.0994553224130887E-3</v>
      </c>
      <c r="Q42" s="21">
        <f>'Bond 5'!I30</f>
        <v>4.4173282345885407E-4</v>
      </c>
      <c r="R42" s="21">
        <f>'Bond 10'!N30</f>
        <v>7.6836838582991409E-4</v>
      </c>
      <c r="S42" s="21">
        <f>'Bond 20'!X30</f>
        <v>5.41530159020083E-3</v>
      </c>
      <c r="T42" s="62">
        <f t="shared" si="6"/>
        <v>9.5506752131134238E-4</v>
      </c>
    </row>
    <row r="43" spans="1:20" ht="12.75" customHeight="1">
      <c r="A43" s="63">
        <f>Stocks!A493</f>
        <v>43108</v>
      </c>
      <c r="B43" s="216">
        <f>Bonds!V21/100</f>
        <v>-1.9999999999999573E-4</v>
      </c>
      <c r="C43" s="217">
        <f>Bonds!X21/100</f>
        <v>-8.0000000000000069E-4</v>
      </c>
      <c r="D43" s="217">
        <f>Bonds!Z21/100</f>
        <v>-8.0000000000000069E-4</v>
      </c>
      <c r="E43" s="217">
        <f>Bonds!AE21/100</f>
        <v>-4.9999999999999828E-4</v>
      </c>
      <c r="F43" s="218">
        <f>Bonds!AO21/100</f>
        <v>-8.0000000000000069E-4</v>
      </c>
      <c r="G43" s="21">
        <f t="array" ref="G43">SQRT(MMULT(MMULT(TRANSPOSE($A$4:$A$8),MMULT(TRANSPOSE(EXP(B44:$F$530)-1),EXP(B44:$F$530)-1)/COUNTA($F44:F$530)),$A$4:$A$8))*NORMSINV($B$11)</f>
        <v>-1.1177905854868879E-3</v>
      </c>
      <c r="H43" s="16">
        <f t="shared" si="2"/>
        <v>1</v>
      </c>
      <c r="I43" s="21">
        <f t="array" ref="I43">SQRT(MMULT(MMULT(TRANSPOSE($A$4:$A$8),MMULT(TRANSPOSE(EXP(B44:F295)-1),EXP(B44:F295)-1)/COUNTA(F44:F295)),$A$4:$A$8))*NORMSINV($B$11)</f>
        <v>-8.1999740163714633E-4</v>
      </c>
      <c r="J43" s="16">
        <f t="shared" si="3"/>
        <v>1</v>
      </c>
      <c r="K43" s="21">
        <f t="shared" si="4"/>
        <v>-3.5347641972317189E-3</v>
      </c>
      <c r="L43" s="61">
        <f t="array" ref="L43">SQRT(MMULT(MMULT(TRANSPOSE($A$4:$A$8),MMULT(TRANSPOSE(EXP(B44:$F$532)-1),EXP(B44:$F$532)-1)/COUNTA(#REF!)),$A$4:$A$8))*(-1/SQRT(2*PI())*EXP(-1*(NORMSINV($B$11))^2/2)/$B$11)</f>
        <v>-2.8260665959532454E-2</v>
      </c>
      <c r="M43" s="21">
        <f t="array" ref="M43">SQRT(MMULT(MMULT(TRANSPOSE($A$4:$A$8),MMULT(TRANSPOSE(EXP(B44:F295)-1),EXP(B44:F295)-1)/COUNTA(#REF!)),$A$4:$A$8))*(-1/SQRT(2*PI())*EXP(-1*(NORMSINV($B$11))^2/2)/$B$11)</f>
        <v>-1.4913178299949282E-2</v>
      </c>
      <c r="N43" s="62">
        <f t="shared" si="5"/>
        <v>-8.9368072625310463E-2</v>
      </c>
      <c r="O43" s="61">
        <f>'Bond 1'!E32</f>
        <v>1.8779342723004294E-4</v>
      </c>
      <c r="P43" s="21">
        <f>'Bond 3'!G31</f>
        <v>2.1997439094695432E-3</v>
      </c>
      <c r="Q43" s="21">
        <f>'Bond 5'!I31</f>
        <v>-3.5340893986753356E-3</v>
      </c>
      <c r="R43" s="21">
        <f>'Bond 10'!N31</f>
        <v>-3.8422268715363242E-3</v>
      </c>
      <c r="S43" s="21">
        <f>'Bond 20'!X31</f>
        <v>-8.689517772917538E-3</v>
      </c>
      <c r="T43" s="62">
        <f t="shared" si="6"/>
        <v>-2.7356593412859224E-3</v>
      </c>
    </row>
    <row r="44" spans="1:20" ht="12.75" customHeight="1">
      <c r="A44" s="63">
        <f>Stocks!A492</f>
        <v>43105</v>
      </c>
      <c r="B44" s="216">
        <f>Bonds!V22/100</f>
        <v>1.6999999999999993E-3</v>
      </c>
      <c r="C44" s="217">
        <f>Bonds!X22/100</f>
        <v>-9.9999999999997863E-5</v>
      </c>
      <c r="D44" s="217">
        <f>Bonds!Z22/100</f>
        <v>2.0000000000000462E-4</v>
      </c>
      <c r="E44" s="217">
        <f>Bonds!AE22/100</f>
        <v>1.9999999999999573E-4</v>
      </c>
      <c r="F44" s="218">
        <f>Bonds!AO22/100</f>
        <v>-3.0000000000001136E-4</v>
      </c>
      <c r="G44" s="21">
        <f t="array" ref="G44">SQRT(MMULT(MMULT(TRANSPOSE($A$4:$A$8),MMULT(TRANSPOSE(EXP(B45:$F$530)-1),EXP(B45:$F$530)-1)/COUNTA($F45:F$530)),$A$4:$A$8))*NORMSINV($B$11)</f>
        <v>-1.1183635764315479E-3</v>
      </c>
      <c r="H44" s="16">
        <f t="shared" si="2"/>
        <v>0</v>
      </c>
      <c r="I44" s="21">
        <f t="array" ref="I44">SQRT(MMULT(MMULT(TRANSPOSE($A$4:$A$8),MMULT(TRANSPOSE(EXP(B45:F296)-1),EXP(B45:F296)-1)/COUNTA(F45:F296)),$A$4:$A$8))*NORMSINV($B$11)</f>
        <v>-8.1866814521102836E-4</v>
      </c>
      <c r="J44" s="16">
        <f t="shared" si="3"/>
        <v>0</v>
      </c>
      <c r="K44" s="21">
        <f t="shared" si="4"/>
        <v>-3.536576153695496E-3</v>
      </c>
      <c r="L44" s="61">
        <f t="array" ref="L44">SQRT(MMULT(MMULT(TRANSPOSE($A$4:$A$8),MMULT(TRANSPOSE(EXP(B45:$F$532)-1),EXP(B45:$F$532)-1)/COUNTA(#REF!)),$A$4:$A$8))*(-1/SQRT(2*PI())*EXP(-1*(NORMSINV($B$11))^2/2)/$B$11)</f>
        <v>-2.8246107818795652E-2</v>
      </c>
      <c r="M44" s="21">
        <f t="array" ref="M44">SQRT(MMULT(MMULT(TRANSPOSE($A$4:$A$8),MMULT(TRANSPOSE(EXP(B45:F296)-1),EXP(B45:F296)-1)/COUNTA(#REF!)),$A$4:$A$8))*(-1/SQRT(2*PI())*EXP(-1*(NORMSINV($B$11))^2/2)/$B$11)</f>
        <v>-1.4889003298846265E-2</v>
      </c>
      <c r="N44" s="62">
        <f t="shared" si="5"/>
        <v>-8.9322035742084888E-2</v>
      </c>
      <c r="O44" s="61">
        <f>'Bond 1'!E33</f>
        <v>-1.5959444235824252E-3</v>
      </c>
      <c r="P44" s="21">
        <f>'Bond 3'!G32</f>
        <v>2.7475108349685835E-4</v>
      </c>
      <c r="Q44" s="21">
        <f>'Bond 5'!I32</f>
        <v>8.8272826328586126E-4</v>
      </c>
      <c r="R44" s="21">
        <f>'Bond 10'!N32</f>
        <v>1.5354746150587303E-3</v>
      </c>
      <c r="S44" s="21">
        <f>'Bond 20'!X32</f>
        <v>-3.2444424387615312E-3</v>
      </c>
      <c r="T44" s="62">
        <f t="shared" si="6"/>
        <v>-4.2948658010050125E-4</v>
      </c>
    </row>
    <row r="45" spans="1:20" ht="12.75" customHeight="1">
      <c r="A45" s="63">
        <f>Stocks!A491</f>
        <v>43104</v>
      </c>
      <c r="B45" s="216">
        <f>Bonds!V23/100</f>
        <v>-1.4000000000000056E-3</v>
      </c>
      <c r="C45" s="217">
        <f>Bonds!X23/100</f>
        <v>-4.0000000000000034E-4</v>
      </c>
      <c r="D45" s="217">
        <f>Bonds!Z23/100</f>
        <v>-6.0000000000000493E-4</v>
      </c>
      <c r="E45" s="217">
        <f>Bonds!AE23/100</f>
        <v>-4.9999999999999828E-4</v>
      </c>
      <c r="F45" s="218">
        <f>Bonds!AO23/100</f>
        <v>-9.9999999999997863E-5</v>
      </c>
      <c r="G45" s="21">
        <f t="array" ref="G45">SQRT(MMULT(MMULT(TRANSPOSE($A$4:$A$8),MMULT(TRANSPOSE(EXP(B46:$F$530)-1),EXP(B46:$F$530)-1)/COUNTA($F46:F$530)),$A$4:$A$8))*NORMSINV($B$11)</f>
        <v>-1.1177220221754759E-3</v>
      </c>
      <c r="H45" s="16">
        <f t="shared" si="2"/>
        <v>0</v>
      </c>
      <c r="I45" s="21">
        <f t="array" ref="I45">SQRT(MMULT(MMULT(TRANSPOSE($A$4:$A$8),MMULT(TRANSPOSE(EXP(B46:F297)-1),EXP(B46:F297)-1)/COUNTA(F46:F297)),$A$4:$A$8))*NORMSINV($B$11)</f>
        <v>-8.1512117956642524E-4</v>
      </c>
      <c r="J45" s="16">
        <f t="shared" si="3"/>
        <v>1</v>
      </c>
      <c r="K45" s="21">
        <f t="shared" si="4"/>
        <v>-3.5345473810037336E-3</v>
      </c>
      <c r="L45" s="61">
        <f t="array" ref="L45">SQRT(MMULT(MMULT(TRANSPOSE($A$4:$A$8),MMULT(TRANSPOSE(EXP(B46:$F$532)-1),EXP(B46:$F$532)-1)/COUNTA(#REF!)),$A$4:$A$8))*(-1/SQRT(2*PI())*EXP(-1*(NORMSINV($B$11))^2/2)/$B$11)</f>
        <v>-2.8200846246308038E-2</v>
      </c>
      <c r="M45" s="21">
        <f t="array" ref="M45">SQRT(MMULT(MMULT(TRANSPOSE($A$4:$A$8),MMULT(TRANSPOSE(EXP(B46:F297)-1),EXP(B46:F297)-1)/COUNTA(#REF!)),$A$4:$A$8))*(-1/SQRT(2*PI())*EXP(-1*(NORMSINV($B$11))^2/2)/$B$11)</f>
        <v>-1.4824495129703106E-2</v>
      </c>
      <c r="N45" s="62">
        <f t="shared" si="5"/>
        <v>-8.9178906082543211E-2</v>
      </c>
      <c r="O45" s="61">
        <f>'Bond 1'!E34</f>
        <v>1.3164080865068226E-3</v>
      </c>
      <c r="P45" s="21">
        <f>'Bond 3'!G33</f>
        <v>1.0988708348490404E-3</v>
      </c>
      <c r="Q45" s="21">
        <f>'Bond 5'!I33</f>
        <v>-2.6487344140052895E-3</v>
      </c>
      <c r="R45" s="21">
        <f>'Bond 10'!N33</f>
        <v>-3.8401974890506156E-3</v>
      </c>
      <c r="S45" s="21">
        <f>'Bond 20'!X33</f>
        <v>-1.079309248570493E-3</v>
      </c>
      <c r="T45" s="62">
        <f t="shared" si="6"/>
        <v>-1.0305924460541072E-3</v>
      </c>
    </row>
    <row r="46" spans="1:20" ht="12.75" customHeight="1">
      <c r="A46" s="63">
        <f>Stocks!A490</f>
        <v>43103</v>
      </c>
      <c r="B46" s="216">
        <f>Bonds!V24/100</f>
        <v>-1.2999999999999989E-3</v>
      </c>
      <c r="C46" s="217">
        <f>Bonds!X24/100</f>
        <v>-5.0000000000000706E-4</v>
      </c>
      <c r="D46" s="217">
        <f>Bonds!Z24/100</f>
        <v>-2.9999999999999363E-4</v>
      </c>
      <c r="E46" s="217">
        <f>Bonds!AE24/100</f>
        <v>-9.9999999999997863E-5</v>
      </c>
      <c r="F46" s="218">
        <f>Bonds!AO24/100</f>
        <v>-3.9999999999999145E-4</v>
      </c>
      <c r="G46" s="21">
        <f t="array" ref="G46">SQRT(MMULT(MMULT(TRANSPOSE($A$4:$A$8),MMULT(TRANSPOSE(EXP(B47:$F$530)-1),EXP(B47:$F$530)-1)/COUNTA($F47:F$530)),$A$4:$A$8))*NORMSINV($B$11)</f>
        <v>-1.1175252903732836E-3</v>
      </c>
      <c r="H46" s="16">
        <f t="shared" si="2"/>
        <v>0</v>
      </c>
      <c r="I46" s="21">
        <f t="array" ref="I46">SQRT(MMULT(MMULT(TRANSPOSE($A$4:$A$8),MMULT(TRANSPOSE(EXP(B47:F298)-1),EXP(B47:F298)-1)/COUNTA(F47:F298)),$A$4:$A$8))*NORMSINV($B$11)</f>
        <v>-8.1308460712028476E-4</v>
      </c>
      <c r="J46" s="16">
        <f t="shared" si="3"/>
        <v>0</v>
      </c>
      <c r="K46" s="21">
        <f t="shared" si="4"/>
        <v>-3.5339252604206163E-3</v>
      </c>
      <c r="L46" s="61">
        <f t="array" ref="L46">SQRT(MMULT(MMULT(TRANSPOSE($A$4:$A$8),MMULT(TRANSPOSE(EXP(B47:$F$532)-1),EXP(B47:$F$532)-1)/COUNTA(#REF!)),$A$4:$A$8))*(-1/SQRT(2*PI())*EXP(-1*(NORMSINV($B$11))^2/2)/$B$11)</f>
        <v>-2.8166799657163673E-2</v>
      </c>
      <c r="M46" s="21">
        <f t="array" ref="M46">SQRT(MMULT(MMULT(TRANSPOSE($A$4:$A$8),MMULT(TRANSPOSE(EXP(B47:F298)-1),EXP(B47:F298)-1)/COUNTA(#REF!)),$A$4:$A$8))*(-1/SQRT(2*PI())*EXP(-1*(NORMSINV($B$11))^2/2)/$B$11)</f>
        <v>-1.4787456270861088E-2</v>
      </c>
      <c r="N46" s="62">
        <f t="shared" si="5"/>
        <v>-8.907124131428705E-2</v>
      </c>
      <c r="O46" s="61">
        <f>'Bond 1'!E35</f>
        <v>1.2207719034651131E-3</v>
      </c>
      <c r="P46" s="21">
        <f>'Bond 3'!G34</f>
        <v>1.3730751061189158E-3</v>
      </c>
      <c r="Q46" s="21">
        <f>'Bond 5'!I34</f>
        <v>-1.3235042834354328E-3</v>
      </c>
      <c r="R46" s="21">
        <f>'Bond 10'!N34</f>
        <v>-7.6731220317254251E-4</v>
      </c>
      <c r="S46" s="21">
        <f>'Bond 20'!X34</f>
        <v>-4.317037005674291E-3</v>
      </c>
      <c r="T46" s="62">
        <f t="shared" si="6"/>
        <v>-7.6280129653964746E-4</v>
      </c>
    </row>
    <row r="47" spans="1:20" ht="12.75" customHeight="1">
      <c r="A47" s="63">
        <f>Stocks!A489</f>
        <v>43102</v>
      </c>
      <c r="B47" s="216">
        <f>Bonds!V25/100</f>
        <v>8.9999999999999857E-4</v>
      </c>
      <c r="C47" s="217">
        <f>Bonds!X25/100</f>
        <v>4.0000000000000034E-4</v>
      </c>
      <c r="D47" s="217">
        <f>Bonds!Z25/100</f>
        <v>4.0000000000000034E-4</v>
      </c>
      <c r="E47" s="217">
        <f>Bonds!AE25/100</f>
        <v>-2.0000000000000462E-4</v>
      </c>
      <c r="F47" s="218">
        <f>Bonds!AO25/100</f>
        <v>-1.8000000000000149E-3</v>
      </c>
      <c r="G47" s="21">
        <f t="array" ref="G47">SQRT(MMULT(MMULT(TRANSPOSE($A$4:$A$8),MMULT(TRANSPOSE(EXP(B48:$F$530)-1),EXP(B48:$F$530)-1)/COUNTA($F48:F$530)),$A$4:$A$8))*NORMSINV($B$11)</f>
        <v>-1.1186637856352535E-3</v>
      </c>
      <c r="H47" s="16">
        <f t="shared" si="2"/>
        <v>1</v>
      </c>
      <c r="I47" s="21">
        <f t="array" ref="I47">SQRT(MMULT(MMULT(TRANSPOSE($A$4:$A$8),MMULT(TRANSPOSE(EXP(B48:F299)-1),EXP(B48:F299)-1)/COUNTA(F48:F299)),$A$4:$A$8))*NORMSINV($B$11)</f>
        <v>-8.1809512995971608E-4</v>
      </c>
      <c r="J47" s="16">
        <f t="shared" si="3"/>
        <v>1</v>
      </c>
      <c r="K47" s="21">
        <f t="shared" si="4"/>
        <v>-3.5375254985537509E-3</v>
      </c>
      <c r="L47" s="61">
        <f t="array" ref="L47">SQRT(MMULT(MMULT(TRANSPOSE($A$4:$A$8),MMULT(TRANSPOSE(EXP(B48:$F$532)-1),EXP(B48:$F$532)-1)/COUNTA(#REF!)),$A$4:$A$8))*(-1/SQRT(2*PI())*EXP(-1*(NORMSINV($B$11))^2/2)/$B$11)</f>
        <v>-2.8166352358699354E-2</v>
      </c>
      <c r="M47" s="21">
        <f t="array" ref="M47">SQRT(MMULT(MMULT(TRANSPOSE($A$4:$A$8),MMULT(TRANSPOSE(EXP(B48:F299)-1),EXP(B48:F299)-1)/COUNTA(#REF!)),$A$4:$A$8))*(-1/SQRT(2*PI())*EXP(-1*(NORMSINV($B$11))^2/2)/$B$11)</f>
        <v>-1.4878581950444003E-2</v>
      </c>
      <c r="N47" s="62">
        <f t="shared" si="5"/>
        <v>-8.9069826832345905E-2</v>
      </c>
      <c r="O47" s="61">
        <f>'Bond 1'!E36</f>
        <v>-8.4411930219470887E-4</v>
      </c>
      <c r="P47" s="21">
        <f>'Bond 3'!G35</f>
        <v>-1.0979400150267714E-3</v>
      </c>
      <c r="Q47" s="21">
        <f>'Bond 5'!I35</f>
        <v>1.7641570818430563E-3</v>
      </c>
      <c r="R47" s="21">
        <f>'Bond 10'!N35</f>
        <v>-1.5345492595800058E-3</v>
      </c>
      <c r="S47" s="21">
        <f>'Bond 20'!X35</f>
        <v>-1.9385017507069897E-2</v>
      </c>
      <c r="T47" s="62">
        <f t="shared" si="6"/>
        <v>-4.2194938004056657E-3</v>
      </c>
    </row>
    <row r="48" spans="1:20" ht="12.75" customHeight="1">
      <c r="A48" s="63">
        <f>Stocks!A488</f>
        <v>43098</v>
      </c>
      <c r="B48" s="216">
        <f>Bonds!V26/100</f>
        <v>-1.6999999999999993E-3</v>
      </c>
      <c r="C48" s="217">
        <f>Bonds!X26/100</f>
        <v>-4.0000000000000034E-4</v>
      </c>
      <c r="D48" s="217">
        <f>Bonds!Z26/100</f>
        <v>-3.0000000000000247E-4</v>
      </c>
      <c r="E48" s="217">
        <f>Bonds!AE26/100</f>
        <v>9.9999999999997863E-5</v>
      </c>
      <c r="F48" s="218">
        <f>Bonds!AO26/100</f>
        <v>1.700000000000017E-3</v>
      </c>
      <c r="G48" s="21">
        <f t="array" ref="G48">SQRT(MMULT(MMULT(TRANSPOSE($A$4:$A$8),MMULT(TRANSPOSE(EXP(B49:$F$530)-1),EXP(B49:$F$530)-1)/COUNTA($F49:F$530)),$A$4:$A$8))*NORMSINV($B$11)</f>
        <v>-1.1197521552482965E-3</v>
      </c>
      <c r="H48" s="16">
        <f t="shared" si="2"/>
        <v>0</v>
      </c>
      <c r="I48" s="21">
        <f t="array" ref="I48">SQRT(MMULT(MMULT(TRANSPOSE($A$4:$A$8),MMULT(TRANSPOSE(EXP(B49:F300)-1),EXP(B49:F300)-1)/COUNTA(F49:F300)),$A$4:$A$8))*NORMSINV($B$11)</f>
        <v>-8.2230900153745768E-4</v>
      </c>
      <c r="J48" s="16">
        <f t="shared" si="3"/>
        <v>0</v>
      </c>
      <c r="K48" s="21">
        <f t="shared" si="4"/>
        <v>-3.5409672254670833E-3</v>
      </c>
      <c r="L48" s="61">
        <f t="array" ref="L48">SQRT(MMULT(MMULT(TRANSPOSE($A$4:$A$8),MMULT(TRANSPOSE(EXP(B49:$F$532)-1),EXP(B49:$F$532)-1)/COUNTA(#REF!)),$A$4:$A$8))*(-1/SQRT(2*PI())*EXP(-1*(NORMSINV($B$11))^2/2)/$B$11)</f>
        <v>-2.8164554742081249E-2</v>
      </c>
      <c r="M48" s="21">
        <f t="array" ref="M48">SQRT(MMULT(MMULT(TRANSPOSE($A$4:$A$8),MMULT(TRANSPOSE(EXP(B49:F300)-1),EXP(B49:F300)-1)/COUNTA(#REF!)),$A$4:$A$8))*(-1/SQRT(2*PI())*EXP(-1*(NORMSINV($B$11))^2/2)/$B$11)</f>
        <v>-1.4955219044715867E-2</v>
      </c>
      <c r="N48" s="62">
        <f t="shared" si="5"/>
        <v>-8.9064142269472929E-2</v>
      </c>
      <c r="O48" s="61">
        <f>'Bond 1'!E37</f>
        <v>1.5957946118464277E-3</v>
      </c>
      <c r="P48" s="21">
        <f>'Bond 3'!G36</f>
        <v>1.0983596445850723E-3</v>
      </c>
      <c r="Q48" s="21">
        <f>'Bond 5'!I36</f>
        <v>-1.3236861739475572E-3</v>
      </c>
      <c r="R48" s="21">
        <f>'Bond 10'!N36</f>
        <v>7.6678510379301647E-4</v>
      </c>
      <c r="S48" s="21">
        <f>'Bond 20'!X36</f>
        <v>1.8100263775935228E-2</v>
      </c>
      <c r="T48" s="62">
        <f t="shared" si="6"/>
        <v>4.0475033924424371E-3</v>
      </c>
    </row>
    <row r="49" spans="1:20" ht="12.75" customHeight="1">
      <c r="A49" s="63">
        <f>Stocks!A487</f>
        <v>43097</v>
      </c>
      <c r="B49" s="216">
        <f>Bonds!V27/100</f>
        <v>-8.0000000000000069E-4</v>
      </c>
      <c r="C49" s="217">
        <f>Bonds!X27/100</f>
        <v>-1.9999999999999573E-4</v>
      </c>
      <c r="D49" s="217">
        <f>Bonds!Z27/100</f>
        <v>9.9999999999997863E-5</v>
      </c>
      <c r="E49" s="217">
        <f>Bonds!AE27/100</f>
        <v>2.0000000000000462E-4</v>
      </c>
      <c r="F49" s="218">
        <f>Bonds!AO27/100</f>
        <v>2.9999999999999363E-4</v>
      </c>
      <c r="G49" s="21">
        <f t="array" ref="G49">SQRT(MMULT(MMULT(TRANSPOSE($A$4:$A$8),MMULT(TRANSPOSE(EXP(B50:$F$530)-1),EXP(B50:$F$530)-1)/COUNTA($F50:F$530)),$A$4:$A$8))*NORMSINV($B$11)</f>
        <v>-1.1208834793380307E-3</v>
      </c>
      <c r="H49" s="16">
        <f t="shared" si="2"/>
        <v>0</v>
      </c>
      <c r="I49" s="21">
        <f t="array" ref="I49">SQRT(MMULT(MMULT(TRANSPOSE($A$4:$A$8),MMULT(TRANSPOSE(EXP(B50:F301)-1),EXP(B50:F301)-1)/COUNTA(F50:F301)),$A$4:$A$8))*NORMSINV($B$11)</f>
        <v>-8.2285777364131114E-4</v>
      </c>
      <c r="J49" s="16">
        <f t="shared" si="3"/>
        <v>0</v>
      </c>
      <c r="K49" s="21">
        <f t="shared" si="4"/>
        <v>-3.5445447863624597E-3</v>
      </c>
      <c r="L49" s="61">
        <f t="array" ref="L49">SQRT(MMULT(MMULT(TRANSPOSE($A$4:$A$8),MMULT(TRANSPOSE(EXP(B50:$F$532)-1),EXP(B50:$F$532)-1)/COUNTA(#REF!)),$A$4:$A$8))*(-1/SQRT(2*PI())*EXP(-1*(NORMSINV($B$11))^2/2)/$B$11)</f>
        <v>-2.8163749313648026E-2</v>
      </c>
      <c r="M49" s="21">
        <f t="array" ref="M49">SQRT(MMULT(MMULT(TRANSPOSE($A$4:$A$8),MMULT(TRANSPOSE(EXP(B50:F301)-1),EXP(B50:F301)-1)/COUNTA(#REF!)),$A$4:$A$8))*(-1/SQRT(2*PI())*EXP(-1*(NORMSINV($B$11))^2/2)/$B$11)</f>
        <v>-1.4965199486378811E-2</v>
      </c>
      <c r="N49" s="62">
        <f t="shared" si="5"/>
        <v>-8.9061595281131681E-2</v>
      </c>
      <c r="O49" s="61">
        <f>'Bond 1'!E38</f>
        <v>7.4976569821930713E-4</v>
      </c>
      <c r="P49" s="21">
        <f>'Bond 3'!G37</f>
        <v>5.4897911205237595E-4</v>
      </c>
      <c r="Q49" s="21">
        <f>'Bond 5'!I37</f>
        <v>4.4110516681510151E-4</v>
      </c>
      <c r="R49" s="21">
        <f>'Bond 10'!N37</f>
        <v>1.5342622822998246E-3</v>
      </c>
      <c r="S49" s="21">
        <f>'Bond 20'!X37</f>
        <v>3.2291083670069366E-3</v>
      </c>
      <c r="T49" s="62">
        <f t="shared" si="6"/>
        <v>1.3006441252787094E-3</v>
      </c>
    </row>
    <row r="50" spans="1:20" ht="12.75" customHeight="1">
      <c r="A50" s="63">
        <f>Stocks!A486</f>
        <v>43096</v>
      </c>
      <c r="B50" s="216">
        <f>Bonds!V28/100</f>
        <v>2.0000000000000462E-4</v>
      </c>
      <c r="C50" s="217">
        <f>Bonds!X28/100</f>
        <v>-9.9999999999997863E-5</v>
      </c>
      <c r="D50" s="217">
        <f>Bonds!Z28/100</f>
        <v>-9.9999999999997863E-5</v>
      </c>
      <c r="E50" s="217">
        <f>Bonds!AE28/100</f>
        <v>9.9999999999997863E-5</v>
      </c>
      <c r="F50" s="218">
        <f>Bonds!AO28/100</f>
        <v>1.9999999999999573E-4</v>
      </c>
      <c r="G50" s="21">
        <f t="array" ref="G50">SQRT(MMULT(MMULT(TRANSPOSE($A$4:$A$8),MMULT(TRANSPOSE(EXP(B51:$F$530)-1),EXP(B51:$F$530)-1)/COUNTA($F51:F$530)),$A$4:$A$8))*NORMSINV($B$11)</f>
        <v>-1.122032364962336E-3</v>
      </c>
      <c r="H50" s="16">
        <f t="shared" si="2"/>
        <v>0</v>
      </c>
      <c r="I50" s="21">
        <f t="array" ref="I50">SQRT(MMULT(MMULT(TRANSPOSE($A$4:$A$8),MMULT(TRANSPOSE(EXP(B51:F302)-1),EXP(B51:F302)-1)/COUNTA(F51:F302)),$A$4:$A$8))*NORMSINV($B$11)</f>
        <v>-8.2281597556010477E-4</v>
      </c>
      <c r="J50" s="16">
        <f t="shared" si="3"/>
        <v>0</v>
      </c>
      <c r="K50" s="21">
        <f t="shared" si="4"/>
        <v>-3.5481778817062892E-3</v>
      </c>
      <c r="L50" s="61">
        <f t="array" ref="L50">SQRT(MMULT(MMULT(TRANSPOSE($A$4:$A$8),MMULT(TRANSPOSE(EXP(B51:$F$532)-1),EXP(B51:$F$532)-1)/COUNTA(#REF!)),$A$4:$A$8))*(-1/SQRT(2*PI())*EXP(-1*(NORMSINV($B$11))^2/2)/$B$11)</f>
        <v>-2.8163295153508839E-2</v>
      </c>
      <c r="M50" s="21">
        <f t="array" ref="M50">SQRT(MMULT(MMULT(TRANSPOSE($A$4:$A$8),MMULT(TRANSPOSE(EXP(B51:F302)-1),EXP(B51:F302)-1)/COUNTA(#REF!)),$A$4:$A$8))*(-1/SQRT(2*PI())*EXP(-1*(NORMSINV($B$11))^2/2)/$B$11)</f>
        <v>-1.4964439310509496E-2</v>
      </c>
      <c r="N50" s="62">
        <f t="shared" si="5"/>
        <v>-8.9060159100669389E-2</v>
      </c>
      <c r="O50" s="61">
        <f>'Bond 1'!E39</f>
        <v>-1.8730099269526561E-4</v>
      </c>
      <c r="P50" s="21">
        <f>'Bond 3'!G38</f>
        <v>2.7443832675821148E-4</v>
      </c>
      <c r="Q50" s="21">
        <f>'Bond 5'!I38</f>
        <v>-4.4116998466148244E-4</v>
      </c>
      <c r="R50" s="21">
        <f>'Bond 10'!N38</f>
        <v>7.6752124844915173E-4</v>
      </c>
      <c r="S50" s="21">
        <f>'Bond 20'!X38</f>
        <v>2.1566710587715386E-3</v>
      </c>
      <c r="T50" s="62">
        <f t="shared" si="6"/>
        <v>5.1403193132443074E-4</v>
      </c>
    </row>
    <row r="51" spans="1:20" ht="12.75" customHeight="1">
      <c r="A51" s="63">
        <f>Stocks!A485</f>
        <v>43095</v>
      </c>
      <c r="B51" s="216">
        <f>Bonds!V29/100</f>
        <v>-7.0000000000000281E-4</v>
      </c>
      <c r="C51" s="217">
        <f>Bonds!X29/100</f>
        <v>1.9999999999999573E-4</v>
      </c>
      <c r="D51" s="217">
        <f>Bonds!Z29/100</f>
        <v>1.9999999999999573E-4</v>
      </c>
      <c r="E51" s="217">
        <f>Bonds!AE29/100</f>
        <v>-9.9999999999997863E-5</v>
      </c>
      <c r="F51" s="218">
        <f>Bonds!AO29/100</f>
        <v>0</v>
      </c>
      <c r="G51" s="21">
        <f t="array" ref="G51">SQRT(MMULT(MMULT(TRANSPOSE($A$4:$A$8),MMULT(TRANSPOSE(EXP(B52:$F$530)-1),EXP(B52:$F$530)-1)/COUNTA($F52:F$530)),$A$4:$A$8))*NORMSINV($B$11)</f>
        <v>-1.1231708354094547E-3</v>
      </c>
      <c r="H51" s="16">
        <f t="shared" si="2"/>
        <v>0</v>
      </c>
      <c r="I51" s="21">
        <f t="array" ref="I51">SQRT(MMULT(MMULT(TRANSPOSE($A$4:$A$8),MMULT(TRANSPOSE(EXP(B52:F303)-1),EXP(B52:F303)-1)/COUNTA(F52:F303)),$A$4:$A$8))*NORMSINV($B$11)</f>
        <v>-8.2273778405571633E-4</v>
      </c>
      <c r="J51" s="16">
        <f t="shared" si="3"/>
        <v>0</v>
      </c>
      <c r="K51" s="21">
        <f t="shared" si="4"/>
        <v>-3.5517780413679744E-3</v>
      </c>
      <c r="L51" s="61">
        <f t="array" ref="L51">SQRT(MMULT(MMULT(TRANSPOSE($A$4:$A$8),MMULT(TRANSPOSE(EXP(B52:$F$532)-1),EXP(B52:$F$532)-1)/COUNTA(#REF!)),$A$4:$A$8))*(-1/SQRT(2*PI())*EXP(-1*(NORMSINV($B$11))^2/2)/$B$11)</f>
        <v>-2.8162489205303034E-2</v>
      </c>
      <c r="M51" s="21">
        <f t="array" ref="M51">SQRT(MMULT(MMULT(TRANSPOSE($A$4:$A$8),MMULT(TRANSPOSE(EXP(B52:F303)-1),EXP(B52:F303)-1)/COUNTA(#REF!)),$A$4:$A$8))*(-1/SQRT(2*PI())*EXP(-1*(NORMSINV($B$11))^2/2)/$B$11)</f>
        <v>-1.4963017252532042E-2</v>
      </c>
      <c r="N51" s="62">
        <f t="shared" si="5"/>
        <v>-8.9057610468662923E-2</v>
      </c>
      <c r="O51" s="61">
        <f>'Bond 1'!E40</f>
        <v>6.5567628325215697E-4</v>
      </c>
      <c r="P51" s="21">
        <f>'Bond 3'!G39</f>
        <v>-5.4882108772018865E-4</v>
      </c>
      <c r="Q51" s="21">
        <f>'Bond 5'!I39</f>
        <v>8.8223732319180645E-4</v>
      </c>
      <c r="R51" s="21">
        <f>'Bond 10'!N39</f>
        <v>-7.6772177423173739E-4</v>
      </c>
      <c r="S51" s="21">
        <f>'Bond 20'!X39</f>
        <v>0</v>
      </c>
      <c r="T51" s="62">
        <f t="shared" si="6"/>
        <v>4.4274148898407482E-5</v>
      </c>
    </row>
    <row r="52" spans="1:20" ht="12.75" customHeight="1">
      <c r="A52" s="63">
        <f>Stocks!A484</f>
        <v>43091</v>
      </c>
      <c r="B52" s="216">
        <f>Bonds!V30/100</f>
        <v>-4.9999999999999828E-4</v>
      </c>
      <c r="C52" s="217">
        <f>Bonds!X30/100</f>
        <v>-1.9999999999999573E-4</v>
      </c>
      <c r="D52" s="217">
        <f>Bonds!Z30/100</f>
        <v>-9.9999999999997863E-5</v>
      </c>
      <c r="E52" s="217">
        <f>Bonds!AE30/100</f>
        <v>3.0000000000000247E-4</v>
      </c>
      <c r="F52" s="218">
        <f>Bonds!AO30/100</f>
        <v>8.9999999999999857E-4</v>
      </c>
      <c r="G52" s="21">
        <f t="array" ref="G52">SQRT(MMULT(MMULT(TRANSPOSE($A$4:$A$8),MMULT(TRANSPOSE(EXP(B53:$F$530)-1),EXP(B53:$F$530)-1)/COUNTA($F53:F$530)),$A$4:$A$8))*NORMSINV($B$11)</f>
        <v>-1.124312765818432E-3</v>
      </c>
      <c r="H52" s="16">
        <f t="shared" si="2"/>
        <v>0</v>
      </c>
      <c r="I52" s="21">
        <f t="array" ref="I52">SQRT(MMULT(MMULT(TRANSPOSE($A$4:$A$8),MMULT(TRANSPOSE(EXP(B53:F304)-1),EXP(B53:F304)-1)/COUNTA(F53:F304)),$A$4:$A$8))*NORMSINV($B$11)</f>
        <v>-8.2328533214528414E-4</v>
      </c>
      <c r="J52" s="16">
        <f t="shared" si="3"/>
        <v>0</v>
      </c>
      <c r="K52" s="21">
        <f t="shared" si="4"/>
        <v>-3.5553891423897505E-3</v>
      </c>
      <c r="L52" s="61">
        <f t="array" ref="L52">SQRT(MMULT(MMULT(TRANSPOSE($A$4:$A$8),MMULT(TRANSPOSE(EXP(B53:$F$532)-1),EXP(B53:$F$532)-1)/COUNTA(#REF!)),$A$4:$A$8))*(-1/SQRT(2*PI())*EXP(-1*(NORMSINV($B$11))^2/2)/$B$11)</f>
        <v>-2.8161679640612586E-2</v>
      </c>
      <c r="M52" s="21">
        <f t="array" ref="M52">SQRT(MMULT(MMULT(TRANSPOSE($A$4:$A$8),MMULT(TRANSPOSE(EXP(B53:F304)-1),EXP(B53:F304)-1)/COUNTA(#REF!)),$A$4:$A$8))*(-1/SQRT(2*PI())*EXP(-1*(NORMSINV($B$11))^2/2)/$B$11)</f>
        <v>-1.4972975433218004E-2</v>
      </c>
      <c r="N52" s="62">
        <f t="shared" si="5"/>
        <v>-8.9055050400327865E-2</v>
      </c>
      <c r="O52" s="61">
        <f>'Bond 1'!E41</f>
        <v>4.6803332397266523E-4</v>
      </c>
      <c r="P52" s="21">
        <f>'Bond 3'!G40</f>
        <v>5.4893669877922977E-4</v>
      </c>
      <c r="Q52" s="21">
        <f>'Bond 5'!I40</f>
        <v>-4.4122850690719861E-4</v>
      </c>
      <c r="R52" s="21">
        <f>'Bond 10'!N40</f>
        <v>2.302583517819905E-3</v>
      </c>
      <c r="S52" s="21">
        <f>'Bond 20'!X40</f>
        <v>9.7169438060968755E-3</v>
      </c>
      <c r="T52" s="62">
        <f t="shared" si="6"/>
        <v>2.5190537679522953E-3</v>
      </c>
    </row>
    <row r="53" spans="1:20" ht="12.75" customHeight="1">
      <c r="A53" s="63">
        <f>Stocks!A483</f>
        <v>43090</v>
      </c>
      <c r="B53" s="216">
        <f>Bonds!V31/100</f>
        <v>-6.0000000000000493E-4</v>
      </c>
      <c r="C53" s="217">
        <f>Bonds!X31/100</f>
        <v>-4.9999999999999828E-4</v>
      </c>
      <c r="D53" s="217">
        <f>Bonds!Z31/100</f>
        <v>-9.9999999999997863E-5</v>
      </c>
      <c r="E53" s="217">
        <f>Bonds!AE31/100</f>
        <v>9.9999999999997863E-5</v>
      </c>
      <c r="F53" s="218">
        <f>Bonds!AO31/100</f>
        <v>0</v>
      </c>
      <c r="G53" s="21">
        <f t="array" ref="G53">SQRT(MMULT(MMULT(TRANSPOSE($A$4:$A$8),MMULT(TRANSPOSE(EXP(B54:$F$530)-1),EXP(B54:$F$530)-1)/COUNTA($F54:F$530)),$A$4:$A$8))*NORMSINV($B$11)</f>
        <v>-1.1252468349490219E-3</v>
      </c>
      <c r="H53" s="16">
        <f t="shared" si="2"/>
        <v>0</v>
      </c>
      <c r="I53" s="21">
        <f t="array" ref="I53">SQRT(MMULT(MMULT(TRANSPOSE($A$4:$A$8),MMULT(TRANSPOSE(EXP(B54:F305)-1),EXP(B54:F305)-1)/COUNTA(F54:F305)),$A$4:$A$8))*NORMSINV($B$11)</f>
        <v>-8.2270114867191301E-4</v>
      </c>
      <c r="J53" s="16">
        <f t="shared" si="3"/>
        <v>0</v>
      </c>
      <c r="K53" s="21">
        <f t="shared" si="4"/>
        <v>-3.5583429283344678E-3</v>
      </c>
      <c r="L53" s="61">
        <f t="array" ref="L53">SQRT(MMULT(MMULT(TRANSPOSE($A$4:$A$8),MMULT(TRANSPOSE(EXP(B54:$F$532)-1),EXP(B54:$F$532)-1)/COUNTA(#REF!)),$A$4:$A$8))*(-1/SQRT(2*PI())*EXP(-1*(NORMSINV($B$11))^2/2)/$B$11)</f>
        <v>-2.8155578382747636E-2</v>
      </c>
      <c r="M53" s="21">
        <f t="array" ref="M53">SQRT(MMULT(MMULT(TRANSPOSE($A$4:$A$8),MMULT(TRANSPOSE(EXP(B54:F305)-1),EXP(B54:F305)-1)/COUNTA(#REF!)),$A$4:$A$8))*(-1/SQRT(2*PI())*EXP(-1*(NORMSINV($B$11))^2/2)/$B$11)</f>
        <v>-1.4962350969919862E-2</v>
      </c>
      <c r="N53" s="62">
        <f t="shared" si="5"/>
        <v>-8.9035756528882598E-2</v>
      </c>
      <c r="O53" s="61">
        <f>'Bond 1'!E42</f>
        <v>5.6137724550898668E-4</v>
      </c>
      <c r="P53" s="21">
        <f>'Bond 3'!G41</f>
        <v>1.3720850661237765E-3</v>
      </c>
      <c r="Q53" s="21">
        <f>'Bond 5'!I41</f>
        <v>-4.4118997495666649E-4</v>
      </c>
      <c r="R53" s="21">
        <f>'Bond 10'!N41</f>
        <v>7.6813509314470991E-4</v>
      </c>
      <c r="S53" s="21">
        <f>'Bond 20'!X41</f>
        <v>0</v>
      </c>
      <c r="T53" s="62">
        <f t="shared" si="6"/>
        <v>4.5208148596416139E-4</v>
      </c>
    </row>
    <row r="54" spans="1:20" ht="12.75" customHeight="1">
      <c r="A54" s="63">
        <f>Stocks!A482</f>
        <v>43089</v>
      </c>
      <c r="B54" s="216">
        <f>Bonds!V32/100</f>
        <v>-1.9999999999999573E-4</v>
      </c>
      <c r="C54" s="217">
        <f>Bonds!X32/100</f>
        <v>-3.0000000000000247E-4</v>
      </c>
      <c r="D54" s="217">
        <f>Bonds!Z32/100</f>
        <v>-4.9999999999999828E-4</v>
      </c>
      <c r="E54" s="217">
        <f>Bonds!AE32/100</f>
        <v>-4.0000000000000034E-4</v>
      </c>
      <c r="F54" s="218">
        <f>Bonds!AO32/100</f>
        <v>-9.9999999999997863E-5</v>
      </c>
      <c r="G54" s="21">
        <f t="array" ref="G54">SQRT(MMULT(MMULT(TRANSPOSE($A$4:$A$8),MMULT(TRANSPOSE(EXP(B55:$F$530)-1),EXP(B55:$F$530)-1)/COUNTA($F55:F$530)),$A$4:$A$8))*NORMSINV($B$11)</f>
        <v>-1.1259740673130361E-3</v>
      </c>
      <c r="H54" s="16">
        <f t="shared" si="2"/>
        <v>0</v>
      </c>
      <c r="I54" s="21">
        <f t="array" ref="I54">SQRT(MMULT(MMULT(TRANSPOSE($A$4:$A$8),MMULT(TRANSPOSE(EXP(B55:F306)-1),EXP(B55:F306)-1)/COUNTA(F55:F306)),$A$4:$A$8))*NORMSINV($B$11)</f>
        <v>-8.2194961539604444E-4</v>
      </c>
      <c r="J54" s="16">
        <f t="shared" si="3"/>
        <v>1</v>
      </c>
      <c r="K54" s="21">
        <f t="shared" si="4"/>
        <v>-3.5606426389929412E-3</v>
      </c>
      <c r="L54" s="61">
        <f t="array" ref="L54">SQRT(MMULT(MMULT(TRANSPOSE($A$4:$A$8),MMULT(TRANSPOSE(EXP(B55:$F$532)-1),EXP(B55:$F$532)-1)/COUNTA(#REF!)),$A$4:$A$8))*(-1/SQRT(2*PI())*EXP(-1*(NORMSINV($B$11))^2/2)/$B$11)</f>
        <v>-2.81442272128598E-2</v>
      </c>
      <c r="M54" s="21">
        <f t="array" ref="M54">SQRT(MMULT(MMULT(TRANSPOSE($A$4:$A$8),MMULT(TRANSPOSE(EXP(B55:F306)-1),EXP(B55:F306)-1)/COUNTA(#REF!)),$A$4:$A$8))*(-1/SQRT(2*PI())*EXP(-1*(NORMSINV($B$11))^2/2)/$B$11)</f>
        <v>-1.4948682939120012E-2</v>
      </c>
      <c r="N54" s="62">
        <f t="shared" si="5"/>
        <v>-8.8999860977929515E-2</v>
      </c>
      <c r="O54" s="61">
        <f>'Bond 1'!E43</f>
        <v>1.870207593042788E-4</v>
      </c>
      <c r="P54" s="21">
        <f>'Bond 3'!G42</f>
        <v>8.2285439494677334E-4</v>
      </c>
      <c r="Q54" s="21">
        <f>'Bond 5'!I42</f>
        <v>-2.2057992779876503E-3</v>
      </c>
      <c r="R54" s="21">
        <f>'Bond 10'!N42</f>
        <v>-3.0736662692480341E-3</v>
      </c>
      <c r="S54" s="21">
        <f>'Bond 20'!X42</f>
        <v>-1.0859656253679932E-3</v>
      </c>
      <c r="T54" s="62">
        <f t="shared" si="6"/>
        <v>-1.0711112036705251E-3</v>
      </c>
    </row>
    <row r="55" spans="1:20" ht="12.75" customHeight="1">
      <c r="A55" s="63">
        <f>Stocks!A481</f>
        <v>43088</v>
      </c>
      <c r="B55" s="216">
        <f>Bonds!V33/100</f>
        <v>-2.0000000000000462E-4</v>
      </c>
      <c r="C55" s="217">
        <f>Bonds!X33/100</f>
        <v>0</v>
      </c>
      <c r="D55" s="217">
        <f>Bonds!Z33/100</f>
        <v>-1.0000000000000675E-4</v>
      </c>
      <c r="E55" s="217">
        <f>Bonds!AE33/100</f>
        <v>-9.9999999999997863E-5</v>
      </c>
      <c r="F55" s="218">
        <f>Bonds!AO33/100</f>
        <v>6.0000000000000493E-4</v>
      </c>
      <c r="G55" s="21">
        <f t="array" ref="G55">SQRT(MMULT(MMULT(TRANSPOSE($A$4:$A$8),MMULT(TRANSPOSE(EXP(B56:$F$530)-1),EXP(B56:$F$530)-1)/COUNTA($F56:F$530)),$A$4:$A$8))*NORMSINV($B$11)</f>
        <v>-1.1271505764975189E-3</v>
      </c>
      <c r="H55" s="16">
        <f t="shared" si="2"/>
        <v>0</v>
      </c>
      <c r="I55" s="21">
        <f t="array" ref="I55">SQRT(MMULT(MMULT(TRANSPOSE($A$4:$A$8),MMULT(TRANSPOSE(EXP(B56:F307)-1),EXP(B56:F307)-1)/COUNTA(F56:F307)),$A$4:$A$8))*NORMSINV($B$11)</f>
        <v>-8.2193388260296191E-4</v>
      </c>
      <c r="J55" s="16">
        <f t="shared" si="3"/>
        <v>0</v>
      </c>
      <c r="K55" s="21">
        <f t="shared" si="4"/>
        <v>-3.5643630877040143E-3</v>
      </c>
      <c r="L55" s="61">
        <f t="array" ref="L55">SQRT(MMULT(MMULT(TRANSPOSE($A$4:$A$8),MMULT(TRANSPOSE(EXP(B56:$F$532)-1),EXP(B56:$F$532)-1)/COUNTA(#REF!)),$A$4:$A$8))*(-1/SQRT(2*PI())*EXP(-1*(NORMSINV($B$11))^2/2)/$B$11)</f>
        <v>-2.8144024874533918E-2</v>
      </c>
      <c r="M55" s="21">
        <f t="array" ref="M55">SQRT(MMULT(MMULT(TRANSPOSE($A$4:$A$8),MMULT(TRANSPOSE(EXP(B56:F307)-1),EXP(B56:F307)-1)/COUNTA(#REF!)),$A$4:$A$8))*(-1/SQRT(2*PI())*EXP(-1*(NORMSINV($B$11))^2/2)/$B$11)</f>
        <v>-1.494839680900798E-2</v>
      </c>
      <c r="N55" s="62">
        <f t="shared" si="5"/>
        <v>-8.8999221127961783E-2</v>
      </c>
      <c r="O55" s="61">
        <f>'Bond 1'!E44</f>
        <v>1.8698578908003425E-4</v>
      </c>
      <c r="P55" s="21">
        <f>'Bond 3'!G43</f>
        <v>0</v>
      </c>
      <c r="Q55" s="21">
        <f>'Bond 5'!I43</f>
        <v>-4.409083227187506E-4</v>
      </c>
      <c r="R55" s="21">
        <f>'Bond 10'!N43</f>
        <v>-7.6780171928864745E-4</v>
      </c>
      <c r="S55" s="21">
        <f>'Bond 20'!X43</f>
        <v>6.5140881108786174E-3</v>
      </c>
      <c r="T55" s="62">
        <f t="shared" si="6"/>
        <v>1.098472771590251E-3</v>
      </c>
    </row>
    <row r="56" spans="1:20" ht="12.75" customHeight="1">
      <c r="A56" s="63">
        <f>Stocks!A480</f>
        <v>43087</v>
      </c>
      <c r="B56" s="216">
        <f>Bonds!V34/100</f>
        <v>1.0000000000000675E-4</v>
      </c>
      <c r="C56" s="217">
        <f>Bonds!X34/100</f>
        <v>-4.0000000000000034E-4</v>
      </c>
      <c r="D56" s="217">
        <f>Bonds!Z34/100</f>
        <v>-3.9999999999999145E-4</v>
      </c>
      <c r="E56" s="217">
        <f>Bonds!AE34/100</f>
        <v>9.9999999999997863E-5</v>
      </c>
      <c r="F56" s="218">
        <f>Bonds!AO34/100</f>
        <v>3.9999999999999145E-4</v>
      </c>
      <c r="G56" s="21">
        <f t="array" ref="G56">SQRT(MMULT(MMULT(TRANSPOSE($A$4:$A$8),MMULT(TRANSPOSE(EXP(B57:$F$530)-1),EXP(B57:$F$530)-1)/COUNTA($F57:F$530)),$A$4:$A$8))*NORMSINV($B$11)</f>
        <v>-1.1283308525724923E-3</v>
      </c>
      <c r="H56" s="16">
        <f t="shared" si="2"/>
        <v>0</v>
      </c>
      <c r="I56" s="21">
        <f t="array" ref="I56">SQRT(MMULT(MMULT(TRANSPOSE($A$4:$A$8),MMULT(TRANSPOSE(EXP(B57:F308)-1),EXP(B57:F308)-1)/COUNTA(F57:F308)),$A$4:$A$8))*NORMSINV($B$11)</f>
        <v>-8.2360358782429196E-4</v>
      </c>
      <c r="J56" s="16">
        <f t="shared" si="3"/>
        <v>0</v>
      </c>
      <c r="K56" s="21">
        <f t="shared" si="4"/>
        <v>-3.5680954483687339E-3</v>
      </c>
      <c r="L56" s="61">
        <f t="array" ref="L56">SQRT(MMULT(MMULT(TRANSPOSE($A$4:$A$8),MMULT(TRANSPOSE(EXP(B57:$F$532)-1),EXP(B57:$F$532)-1)/COUNTA(#REF!)),$A$4:$A$8))*(-1/SQRT(2*PI())*EXP(-1*(NORMSINV($B$11))^2/2)/$B$11)</f>
        <v>-2.8143823463523499E-2</v>
      </c>
      <c r="M56" s="21">
        <f t="array" ref="M56">SQRT(MMULT(MMULT(TRANSPOSE($A$4:$A$8),MMULT(TRANSPOSE(EXP(B57:F308)-1),EXP(B57:F308)-1)/COUNTA(#REF!)),$A$4:$A$8))*(-1/SQRT(2*PI())*EXP(-1*(NORMSINV($B$11))^2/2)/$B$11)</f>
        <v>-1.4978763504834501E-2</v>
      </c>
      <c r="N56" s="62">
        <f t="shared" si="5"/>
        <v>-8.8998584210423032E-2</v>
      </c>
      <c r="O56" s="61">
        <f>'Bond 1'!E45</f>
        <v>-9.3475415965607345E-5</v>
      </c>
      <c r="P56" s="21">
        <f>'Bond 3'!G44</f>
        <v>1.0968204758714482E-3</v>
      </c>
      <c r="Q56" s="21">
        <f>'Bond 5'!I44</f>
        <v>-1.7634327210883983E-3</v>
      </c>
      <c r="R56" s="21">
        <f>'Bond 10'!N44</f>
        <v>7.676484771496721E-4</v>
      </c>
      <c r="S56" s="21">
        <f>'Bond 20'!X44</f>
        <v>4.3592572827418612E-3</v>
      </c>
      <c r="T56" s="62">
        <f t="shared" si="6"/>
        <v>8.7336361974179526E-4</v>
      </c>
    </row>
    <row r="57" spans="1:20" ht="12.75" customHeight="1">
      <c r="A57" s="63">
        <f>Stocks!A479</f>
        <v>43084</v>
      </c>
      <c r="B57" s="216">
        <f>Bonds!V35/100</f>
        <v>-1.6000000000000014E-3</v>
      </c>
      <c r="C57" s="217">
        <f>Bonds!X35/100</f>
        <v>-8.9999999999999857E-4</v>
      </c>
      <c r="D57" s="217">
        <f>Bonds!Z35/100</f>
        <v>-7.0000000000000281E-4</v>
      </c>
      <c r="E57" s="217">
        <f>Bonds!AE35/100</f>
        <v>-2.0000000000000462E-4</v>
      </c>
      <c r="F57" s="218">
        <f>Bonds!AO35/100</f>
        <v>9.9999999999997863E-5</v>
      </c>
      <c r="G57" s="21">
        <f t="array" ref="G57">SQRT(MMULT(MMULT(TRANSPOSE($A$4:$A$8),MMULT(TRANSPOSE(EXP(B58:$F$530)-1),EXP(B58:$F$530)-1)/COUNTA($F58:F$530)),$A$4:$A$8))*NORMSINV($B$11)</f>
        <v>-1.1273171889159901E-3</v>
      </c>
      <c r="H57" s="16">
        <f t="shared" si="2"/>
        <v>0</v>
      </c>
      <c r="I57" s="21">
        <f t="array" ref="I57">SQRT(MMULT(MMULT(TRANSPOSE($A$4:$A$8),MMULT(TRANSPOSE(EXP(B58:F309)-1),EXP(B58:F309)-1)/COUNTA(F58:F309)),$A$4:$A$8))*NORMSINV($B$11)</f>
        <v>-8.2757690986659256E-4</v>
      </c>
      <c r="J57" s="16">
        <f t="shared" si="3"/>
        <v>0</v>
      </c>
      <c r="K57" s="21">
        <f t="shared" si="4"/>
        <v>-3.5648899624328525E-3</v>
      </c>
      <c r="L57" s="61">
        <f t="array" ref="L57">SQRT(MMULT(MMULT(TRANSPOSE($A$4:$A$8),MMULT(TRANSPOSE(EXP(B58:$F$532)-1),EXP(B58:$F$532)-1)/COUNTA(#REF!)),$A$4:$A$8))*(-1/SQRT(2*PI())*EXP(-1*(NORMSINV($B$11))^2/2)/$B$11)</f>
        <v>-2.8088863203023246E-2</v>
      </c>
      <c r="M57" s="21">
        <f t="array" ref="M57">SQRT(MMULT(MMULT(TRANSPOSE($A$4:$A$8),MMULT(TRANSPOSE(EXP(B58:F309)-1),EXP(B58:F309)-1)/COUNTA(#REF!)),$A$4:$A$8))*(-1/SQRT(2*PI())*EXP(-1*(NORMSINV($B$11))^2/2)/$B$11)</f>
        <v>-1.5051025758277794E-2</v>
      </c>
      <c r="N57" s="62">
        <f t="shared" si="5"/>
        <v>-8.882478460644605E-2</v>
      </c>
      <c r="O57" s="61">
        <f>'Bond 1'!E46</f>
        <v>1.4957464709731711E-3</v>
      </c>
      <c r="P57" s="21">
        <f>'Bond 3'!G45</f>
        <v>2.4668692339848324E-3</v>
      </c>
      <c r="Q57" s="21">
        <f>'Bond 5'!I45</f>
        <v>-3.0846120003280445E-3</v>
      </c>
      <c r="R57" s="21">
        <f>'Bond 10'!N45</f>
        <v>-1.5358556124368428E-3</v>
      </c>
      <c r="S57" s="21">
        <f>'Bond 20'!X45</f>
        <v>1.0927988138935754E-3</v>
      </c>
      <c r="T57" s="62">
        <f t="shared" si="6"/>
        <v>8.698938121733834E-5</v>
      </c>
    </row>
    <row r="58" spans="1:20" ht="12.75" customHeight="1">
      <c r="A58" s="63">
        <f>Stocks!A478</f>
        <v>43083</v>
      </c>
      <c r="B58" s="216">
        <f>Bonds!V36/100</f>
        <v>9.9999999999997863E-5</v>
      </c>
      <c r="C58" s="217">
        <f>Bonds!X36/100</f>
        <v>-2.0000000000000462E-4</v>
      </c>
      <c r="D58" s="217">
        <f>Bonds!Z36/100</f>
        <v>-9.9999999999997863E-5</v>
      </c>
      <c r="E58" s="217">
        <f>Bonds!AE36/100</f>
        <v>0</v>
      </c>
      <c r="F58" s="218">
        <f>Bonds!AO36/100</f>
        <v>0</v>
      </c>
      <c r="G58" s="21">
        <f t="array" ref="G58">SQRT(MMULT(MMULT(TRANSPOSE($A$4:$A$8),MMULT(TRANSPOSE(EXP(B59:$F$530)-1),EXP(B59:$F$530)-1)/COUNTA($F59:F$530)),$A$4:$A$8))*NORMSINV($B$11)</f>
        <v>-1.1285026232665035E-3</v>
      </c>
      <c r="H58" s="16">
        <f t="shared" si="2"/>
        <v>0</v>
      </c>
      <c r="I58" s="21">
        <f t="array" ref="I58">SQRT(MMULT(MMULT(TRANSPOSE($A$4:$A$8),MMULT(TRANSPOSE(EXP(B59:F310)-1),EXP(B59:F310)-1)/COUNTA(F59:F310)),$A$4:$A$8))*NORMSINV($B$11)</f>
        <v>-8.3006275661698869E-4</v>
      </c>
      <c r="J58" s="16">
        <f t="shared" si="3"/>
        <v>0</v>
      </c>
      <c r="K58" s="21">
        <f t="shared" si="4"/>
        <v>-3.5686386349970769E-3</v>
      </c>
      <c r="L58" s="61">
        <f t="array" ref="L58">SQRT(MMULT(MMULT(TRANSPOSE($A$4:$A$8),MMULT(TRANSPOSE(EXP(B59:$F$532)-1),EXP(B59:$F$532)-1)/COUNTA(#REF!)),$A$4:$A$8))*(-1/SQRT(2*PI())*EXP(-1*(NORMSINV($B$11))^2/2)/$B$11)</f>
        <v>-2.8088660951715336E-2</v>
      </c>
      <c r="M58" s="21">
        <f t="array" ref="M58">SQRT(MMULT(MMULT(TRANSPOSE($A$4:$A$8),MMULT(TRANSPOSE(EXP(B59:F310)-1),EXP(B59:F310)-1)/COUNTA(#REF!)),$A$4:$A$8))*(-1/SQRT(2*PI())*EXP(-1*(NORMSINV($B$11))^2/2)/$B$11)</f>
        <v>-1.5096235506187963E-2</v>
      </c>
      <c r="N58" s="62">
        <f t="shared" si="5"/>
        <v>-8.8824145031653298E-2</v>
      </c>
      <c r="O58" s="61">
        <f>'Bond 1'!E47</f>
        <v>-9.3344534677492649E-5</v>
      </c>
      <c r="P58" s="21">
        <f>'Bond 3'!G46</f>
        <v>5.4772332695334424E-4</v>
      </c>
      <c r="Q58" s="21">
        <f>'Bond 5'!I46</f>
        <v>-4.4034080292753165E-4</v>
      </c>
      <c r="R58" s="21">
        <f>'Bond 10'!N46</f>
        <v>0</v>
      </c>
      <c r="S58" s="21">
        <f>'Bond 20'!X46</f>
        <v>0</v>
      </c>
      <c r="T58" s="62">
        <f t="shared" si="6"/>
        <v>2.8075978696639889E-6</v>
      </c>
    </row>
    <row r="59" spans="1:20" ht="12.75" customHeight="1">
      <c r="A59" s="63">
        <f>Stocks!A477</f>
        <v>43082</v>
      </c>
      <c r="B59" s="216">
        <f>Bonds!V37/100</f>
        <v>-1.9999999999999573E-4</v>
      </c>
      <c r="C59" s="217">
        <f>Bonds!X37/100</f>
        <v>2.0000000000000462E-4</v>
      </c>
      <c r="D59" s="217">
        <f>Bonds!Z37/100</f>
        <v>9.9999999999997863E-5</v>
      </c>
      <c r="E59" s="217">
        <f>Bonds!AE37/100</f>
        <v>0</v>
      </c>
      <c r="F59" s="218">
        <f>Bonds!AO37/100</f>
        <v>1.0000000000001563E-4</v>
      </c>
      <c r="G59" s="21">
        <f t="array" ref="G59">SQRT(MMULT(MMULT(TRANSPOSE($A$4:$A$8),MMULT(TRANSPOSE(EXP(B60:$F$530)-1),EXP(B60:$F$530)-1)/COUNTA($F60:F$530)),$A$4:$A$8))*NORMSINV($B$11)</f>
        <v>-1.1296918329377751E-3</v>
      </c>
      <c r="H59" s="16">
        <f t="shared" si="2"/>
        <v>0</v>
      </c>
      <c r="I59" s="21">
        <f t="array" ref="I59">SQRT(MMULT(MMULT(TRANSPOSE($A$4:$A$8),MMULT(TRANSPOSE(EXP(B60:F311)-1),EXP(B60:F311)-1)/COUNTA(F60:F311)),$A$4:$A$8))*NORMSINV($B$11)</f>
        <v>-8.3037366300190145E-4</v>
      </c>
      <c r="J59" s="16">
        <f t="shared" si="3"/>
        <v>0</v>
      </c>
      <c r="K59" s="21">
        <f t="shared" si="4"/>
        <v>-3.5723992461737953E-3</v>
      </c>
      <c r="L59" s="61">
        <f t="array" ref="L59">SQRT(MMULT(MMULT(TRANSPOSE($A$4:$A$8),MMULT(TRANSPOSE(EXP(B60:$F$532)-1),EXP(B60:$F$532)-1)/COUNTA(#REF!)),$A$4:$A$8))*(-1/SQRT(2*PI())*EXP(-1*(NORMSINV($B$11))^2/2)/$B$11)</f>
        <v>-2.8088458537093693E-2</v>
      </c>
      <c r="M59" s="21">
        <f t="array" ref="M59">SQRT(MMULT(MMULT(TRANSPOSE($A$4:$A$8),MMULT(TRANSPOSE(EXP(B60:F311)-1),EXP(B60:F311)-1)/COUNTA(#REF!)),$A$4:$A$8))*(-1/SQRT(2*PI())*EXP(-1*(NORMSINV($B$11))^2/2)/$B$11)</f>
        <v>-1.5101889917218463E-2</v>
      </c>
      <c r="N59" s="62">
        <f t="shared" si="5"/>
        <v>-8.8823504940417186E-2</v>
      </c>
      <c r="O59" s="61">
        <f>'Bond 1'!E48</f>
        <v>1.8670649738610507E-4</v>
      </c>
      <c r="P59" s="21">
        <f>'Bond 3'!G47</f>
        <v>-5.476142728778196E-4</v>
      </c>
      <c r="Q59" s="21">
        <f>'Bond 5'!I47</f>
        <v>4.4029216255646336E-4</v>
      </c>
      <c r="R59" s="21">
        <f>'Bond 10'!N47</f>
        <v>0</v>
      </c>
      <c r="S59" s="21">
        <f>'Bond 20'!X47</f>
        <v>1.0943271958192907E-3</v>
      </c>
      <c r="T59" s="62">
        <f t="shared" si="6"/>
        <v>2.3474231657680792E-4</v>
      </c>
    </row>
    <row r="60" spans="1:20" ht="12.75" customHeight="1">
      <c r="A60" s="63">
        <f>Stocks!A476</f>
        <v>43081</v>
      </c>
      <c r="B60" s="216">
        <f>Bonds!V38/100</f>
        <v>-2.0000000000000462E-4</v>
      </c>
      <c r="C60" s="217">
        <f>Bonds!X38/100</f>
        <v>-2.0000000000000462E-4</v>
      </c>
      <c r="D60" s="217">
        <f>Bonds!Z38/100</f>
        <v>-2.0000000000000462E-4</v>
      </c>
      <c r="E60" s="217">
        <f>Bonds!AE38/100</f>
        <v>1.0000000000000675E-4</v>
      </c>
      <c r="F60" s="218">
        <f>Bonds!AO38/100</f>
        <v>-1.0000000000001563E-4</v>
      </c>
      <c r="G60" s="21">
        <f t="array" ref="G60">SQRT(MMULT(MMULT(TRANSPOSE($A$4:$A$8),MMULT(TRANSPOSE(EXP(B61:$F$530)-1),EXP(B61:$F$530)-1)/COUNTA($F61:F$530)),$A$4:$A$8))*NORMSINV($B$11)</f>
        <v>-1.1308196990438381E-3</v>
      </c>
      <c r="H60" s="16">
        <f t="shared" si="2"/>
        <v>0</v>
      </c>
      <c r="I60" s="21">
        <f t="array" ref="I60">SQRT(MMULT(MMULT(TRANSPOSE($A$4:$A$8),MMULT(TRANSPOSE(EXP(B61:F312)-1),EXP(B61:F312)-1)/COUNTA(F61:F312)),$A$4:$A$8))*NORMSINV($B$11)</f>
        <v>-8.3841665041752163E-4</v>
      </c>
      <c r="J60" s="16">
        <f t="shared" si="3"/>
        <v>0</v>
      </c>
      <c r="K60" s="21">
        <f t="shared" si="4"/>
        <v>-3.5759658719646597E-3</v>
      </c>
      <c r="L60" s="61">
        <f t="array" ref="L60">SQRT(MMULT(MMULT(TRANSPOSE($A$4:$A$8),MMULT(TRANSPOSE(EXP(B61:$F$532)-1),EXP(B61:$F$532)-1)/COUNTA(#REF!)),$A$4:$A$8))*(-1/SQRT(2*PI())*EXP(-1*(NORMSINV($B$11))^2/2)/$B$11)</f>
        <v>-2.8086638075285685E-2</v>
      </c>
      <c r="M60" s="21">
        <f t="array" ref="M60">SQRT(MMULT(MMULT(TRANSPOSE($A$4:$A$8),MMULT(TRANSPOSE(EXP(B61:F312)-1),EXP(B61:F312)-1)/COUNTA(#REF!)),$A$4:$A$8))*(-1/SQRT(2*PI())*EXP(-1*(NORMSINV($B$11))^2/2)/$B$11)</f>
        <v>-1.5248166606820058E-2</v>
      </c>
      <c r="N60" s="62">
        <f t="shared" si="5"/>
        <v>-8.8817748134710536E-2</v>
      </c>
      <c r="O60" s="61">
        <f>'Bond 1'!E49</f>
        <v>1.8667164457719304E-4</v>
      </c>
      <c r="P60" s="21">
        <f>'Bond 3'!G48</f>
        <v>5.4772411154801819E-4</v>
      </c>
      <c r="Q60" s="21">
        <f>'Bond 5'!I48</f>
        <v>-8.8068364187678322E-4</v>
      </c>
      <c r="R60" s="21">
        <f>'Bond 10'!N48</f>
        <v>7.6784848603580265E-4</v>
      </c>
      <c r="S60" s="21">
        <f>'Bond 20'!X48</f>
        <v>-1.0949467055719417E-3</v>
      </c>
      <c r="T60" s="62">
        <f t="shared" si="6"/>
        <v>-9.4677221057542187E-5</v>
      </c>
    </row>
    <row r="61" spans="1:20" ht="12.75" customHeight="1">
      <c r="A61" s="63">
        <f>Stocks!A475</f>
        <v>43080</v>
      </c>
      <c r="B61" s="216">
        <f>Bonds!V39/100</f>
        <v>9.9999999999997863E-5</v>
      </c>
      <c r="C61" s="217">
        <f>Bonds!X39/100</f>
        <v>0</v>
      </c>
      <c r="D61" s="217">
        <f>Bonds!Z39/100</f>
        <v>1.0000000000000675E-4</v>
      </c>
      <c r="E61" s="217">
        <f>Bonds!AE39/100</f>
        <v>0</v>
      </c>
      <c r="F61" s="218">
        <f>Bonds!AO39/100</f>
        <v>-9.9999999999997863E-5</v>
      </c>
      <c r="G61" s="21">
        <f t="array" ref="G61">SQRT(MMULT(MMULT(TRANSPOSE($A$4:$A$8),MMULT(TRANSPOSE(EXP(B62:$F$530)-1),EXP(B62:$F$530)-1)/COUNTA($F62:F$530)),$A$4:$A$8))*NORMSINV($B$11)</f>
        <v>-1.1320225825133534E-3</v>
      </c>
      <c r="H61" s="16">
        <f t="shared" si="2"/>
        <v>0</v>
      </c>
      <c r="I61" s="21">
        <f t="array" ref="I61">SQRT(MMULT(MMULT(TRANSPOSE($A$4:$A$8),MMULT(TRANSPOSE(EXP(B62:F313)-1),EXP(B62:F313)-1)/COUNTA(F62:F313)),$A$4:$A$8))*NORMSINV($B$11)</f>
        <v>-8.4300653169490066E-4</v>
      </c>
      <c r="J61" s="16">
        <f t="shared" si="3"/>
        <v>0</v>
      </c>
      <c r="K61" s="21">
        <f t="shared" si="4"/>
        <v>-3.5797697234880937E-3</v>
      </c>
      <c r="L61" s="61">
        <f t="array" ref="L61">SQRT(MMULT(MMULT(TRANSPOSE($A$4:$A$8),MMULT(TRANSPOSE(EXP(B62:$F$532)-1),EXP(B62:$F$532)-1)/COUNTA(#REF!)),$A$4:$A$8))*(-1/SQRT(2*PI())*EXP(-1*(NORMSINV($B$11))^2/2)/$B$11)</f>
        <v>-2.8086587478240818E-2</v>
      </c>
      <c r="M61" s="21">
        <f t="array" ref="M61">SQRT(MMULT(MMULT(TRANSPOSE($A$4:$A$8),MMULT(TRANSPOSE(EXP(B62:F313)-1),EXP(B62:F313)-1)/COUNTA(#REF!)),$A$4:$A$8))*(-1/SQRT(2*PI())*EXP(-1*(NORMSINV($B$11))^2/2)/$B$11)</f>
        <v>-1.5331642137021116E-2</v>
      </c>
      <c r="N61" s="62">
        <f t="shared" si="5"/>
        <v>-8.881758813280588E-2</v>
      </c>
      <c r="O61" s="61">
        <f>'Bond 1'!E50</f>
        <v>-9.3318402388949096E-5</v>
      </c>
      <c r="P61" s="21">
        <f>'Bond 3'!G49</f>
        <v>0</v>
      </c>
      <c r="Q61" s="21">
        <f>'Bond 5'!I49</f>
        <v>4.4024553712355334E-4</v>
      </c>
      <c r="R61" s="21">
        <f>'Bond 10'!N49</f>
        <v>0</v>
      </c>
      <c r="S61" s="21">
        <f>'Bond 20'!X49</f>
        <v>-1.0944234697607678E-3</v>
      </c>
      <c r="T61" s="62">
        <f t="shared" si="6"/>
        <v>-1.4949926700523274E-4</v>
      </c>
    </row>
    <row r="62" spans="1:20" ht="12.75" customHeight="1">
      <c r="A62" s="63">
        <f>Stocks!A474</f>
        <v>43077</v>
      </c>
      <c r="B62" s="216">
        <f>Bonds!V40/100</f>
        <v>-2.9999999999999363E-4</v>
      </c>
      <c r="C62" s="217">
        <f>Bonds!X40/100</f>
        <v>-1.9999999999999573E-4</v>
      </c>
      <c r="D62" s="217">
        <f>Bonds!Z40/100</f>
        <v>-1.0000000000000675E-4</v>
      </c>
      <c r="E62" s="217">
        <f>Bonds!AE40/100</f>
        <v>-1.0000000000000675E-4</v>
      </c>
      <c r="F62" s="218">
        <f>Bonds!AO40/100</f>
        <v>9.9999999999997863E-5</v>
      </c>
      <c r="G62" s="21">
        <f t="array" ref="G62">SQRT(MMULT(MMULT(TRANSPOSE($A$4:$A$8),MMULT(TRANSPOSE(EXP(B63:$F$530)-1),EXP(B63:$F$530)-1)/COUNTA($F63:F$530)),$A$4:$A$8))*NORMSINV($B$11)</f>
        <v>-1.133157908946078E-3</v>
      </c>
      <c r="H62" s="16">
        <f t="shared" si="2"/>
        <v>0</v>
      </c>
      <c r="I62" s="21">
        <f t="array" ref="I62">SQRT(MMULT(MMULT(TRANSPOSE($A$4:$A$8),MMULT(TRANSPOSE(EXP(B63:F314)-1),EXP(B63:F314)-1)/COUNTA(F63:F314)),$A$4:$A$8))*NORMSINV($B$11)</f>
        <v>-8.4680637075939581E-4</v>
      </c>
      <c r="J62" s="16">
        <f t="shared" si="3"/>
        <v>0</v>
      </c>
      <c r="K62" s="21">
        <f t="shared" si="4"/>
        <v>-3.5833599409032971E-3</v>
      </c>
      <c r="L62" s="61">
        <f t="array" ref="L62">SQRT(MMULT(MMULT(TRANSPOSE($A$4:$A$8),MMULT(TRANSPOSE(EXP(B63:$F$532)-1),EXP(B63:$F$532)-1)/COUNTA(#REF!)),$A$4:$A$8))*(-1/SQRT(2*PI())*EXP(-1*(NORMSINV($B$11))^2/2)/$B$11)</f>
        <v>-2.8084766955832802E-2</v>
      </c>
      <c r="M62" s="21">
        <f t="array" ref="M62">SQRT(MMULT(MMULT(TRANSPOSE($A$4:$A$8),MMULT(TRANSPOSE(EXP(B63:F314)-1),EXP(B63:F314)-1)/COUNTA(#REF!)),$A$4:$A$8))*(-1/SQRT(2*PI())*EXP(-1*(NORMSINV($B$11))^2/2)/$B$11)</f>
        <v>-1.5400749279759363E-2</v>
      </c>
      <c r="N62" s="62">
        <f t="shared" si="5"/>
        <v>-8.8811831135465175E-2</v>
      </c>
      <c r="O62" s="61">
        <f>'Bond 1'!E51</f>
        <v>2.7998133457768891E-4</v>
      </c>
      <c r="P62" s="21">
        <f>'Bond 3'!G50</f>
        <v>5.476166275456384E-4</v>
      </c>
      <c r="Q62" s="21">
        <f>'Bond 5'!I50</f>
        <v>-4.4029521771881368E-4</v>
      </c>
      <c r="R62" s="21">
        <f>'Bond 10'!N50</f>
        <v>-7.6806268501597517E-4</v>
      </c>
      <c r="S62" s="21">
        <f>'Bond 20'!X50</f>
        <v>1.0936576870736693E-3</v>
      </c>
      <c r="T62" s="62">
        <f t="shared" si="6"/>
        <v>1.4257954929244155E-4</v>
      </c>
    </row>
    <row r="63" spans="1:20" ht="12.75" customHeight="1">
      <c r="A63" s="63">
        <f>Stocks!A473</f>
        <v>43076</v>
      </c>
      <c r="B63" s="216">
        <f>Bonds!V41/100</f>
        <v>1.9999999999999573E-4</v>
      </c>
      <c r="C63" s="217">
        <f>Bonds!X41/100</f>
        <v>9.9999999999997863E-5</v>
      </c>
      <c r="D63" s="217">
        <f>Bonds!Z41/100</f>
        <v>-1.9999999999999573E-4</v>
      </c>
      <c r="E63" s="217">
        <f>Bonds!AE41/100</f>
        <v>0</v>
      </c>
      <c r="F63" s="218">
        <f>Bonds!AO41/100</f>
        <v>2.0000000000001351E-4</v>
      </c>
      <c r="G63" s="21">
        <f t="array" ref="G63">SQRT(MMULT(MMULT(TRANSPOSE($A$4:$A$8),MMULT(TRANSPOSE(EXP(B64:$F$530)-1),EXP(B64:$F$530)-1)/COUNTA($F64:F$530)),$A$4:$A$8))*NORMSINV($B$11)</f>
        <v>-1.1343520945490796E-3</v>
      </c>
      <c r="H63" s="16">
        <f t="shared" si="2"/>
        <v>0</v>
      </c>
      <c r="I63" s="21">
        <f t="array" ref="I63">SQRT(MMULT(MMULT(TRANSPOSE($A$4:$A$8),MMULT(TRANSPOSE(EXP(B64:F315)-1),EXP(B64:F315)-1)/COUNTA(F64:F315)),$A$4:$A$8))*NORMSINV($B$11)</f>
        <v>-8.5018076796103002E-4</v>
      </c>
      <c r="J63" s="16">
        <f t="shared" si="3"/>
        <v>0</v>
      </c>
      <c r="K63" s="21">
        <f t="shared" si="4"/>
        <v>-3.5871362873577642E-3</v>
      </c>
      <c r="L63" s="61">
        <f t="array" ref="L63">SQRT(MMULT(MMULT(TRANSPOSE($A$4:$A$8),MMULT(TRANSPOSE(EXP(B64:$F$532)-1),EXP(B64:$F$532)-1)/COUNTA(#REF!)),$A$4:$A$8))*(-1/SQRT(2*PI())*EXP(-1*(NORMSINV($B$11))^2/2)/$B$11)</f>
        <v>-2.8084311488090714E-2</v>
      </c>
      <c r="M63" s="21">
        <f t="array" ref="M63">SQRT(MMULT(MMULT(TRANSPOSE($A$4:$A$8),MMULT(TRANSPOSE(EXP(B64:F315)-1),EXP(B64:F315)-1)/COUNTA(#REF!)),$A$4:$A$8))*(-1/SQRT(2*PI())*EXP(-1*(NORMSINV($B$11))^2/2)/$B$11)</f>
        <v>-1.5462118970714905E-2</v>
      </c>
      <c r="N63" s="62">
        <f t="shared" si="5"/>
        <v>-8.8810390819999446E-2</v>
      </c>
      <c r="O63" s="61">
        <f>'Bond 1'!E52</f>
        <v>-1.866019779809626E-4</v>
      </c>
      <c r="P63" s="21">
        <f>'Bond 3'!G51</f>
        <v>-2.7375572861684978E-4</v>
      </c>
      <c r="Q63" s="21">
        <f>'Bond 5'!I51</f>
        <v>-8.8050408820808076E-4</v>
      </c>
      <c r="R63" s="21">
        <f>'Bond 10'!N51</f>
        <v>0</v>
      </c>
      <c r="S63" s="21">
        <f>'Bond 20'!X51</f>
        <v>2.1889184871534831E-3</v>
      </c>
      <c r="T63" s="62">
        <f t="shared" si="6"/>
        <v>1.69611338469518E-4</v>
      </c>
    </row>
    <row r="64" spans="1:20" ht="12.75" customHeight="1">
      <c r="A64" s="63">
        <f>Stocks!A472</f>
        <v>43075</v>
      </c>
      <c r="B64" s="216">
        <f>Bonds!V42/100</f>
        <v>-1.9999999999999573E-4</v>
      </c>
      <c r="C64" s="217">
        <f>Bonds!X42/100</f>
        <v>-1.9999999999999573E-4</v>
      </c>
      <c r="D64" s="217">
        <f>Bonds!Z42/100</f>
        <v>0</v>
      </c>
      <c r="E64" s="217">
        <f>Bonds!AE42/100</f>
        <v>1.0000000000000675E-4</v>
      </c>
      <c r="F64" s="218">
        <f>Bonds!AO42/100</f>
        <v>9.9999999999997863E-5</v>
      </c>
      <c r="G64" s="21">
        <f t="array" ref="G64">SQRT(MMULT(MMULT(TRANSPOSE($A$4:$A$8),MMULT(TRANSPOSE(EXP(B65:$F$530)-1),EXP(B65:$F$530)-1)/COUNTA($F65:F$530)),$A$4:$A$8))*NORMSINV($B$11)</f>
        <v>-1.1355603806978533E-3</v>
      </c>
      <c r="H64" s="16">
        <f t="shared" si="2"/>
        <v>0</v>
      </c>
      <c r="I64" s="21">
        <f t="array" ref="I64">SQRT(MMULT(MMULT(TRANSPOSE($A$4:$A$8),MMULT(TRANSPOSE(EXP(B65:F316)-1),EXP(B65:F316)-1)/COUNTA(F65:F316)),$A$4:$A$8))*NORMSINV($B$11)</f>
        <v>-8.5411000514267138E-4</v>
      </c>
      <c r="J64" s="16">
        <f t="shared" si="3"/>
        <v>0</v>
      </c>
      <c r="K64" s="21">
        <f t="shared" si="4"/>
        <v>-3.5909572236531217E-3</v>
      </c>
      <c r="L64" s="61">
        <f t="array" ref="L64">SQRT(MMULT(MMULT(TRANSPOSE($A$4:$A$8),MMULT(TRANSPOSE(EXP(B65:$F$532)-1),EXP(B65:$F$532)-1)/COUNTA(#REF!)),$A$4:$A$8))*(-1/SQRT(2*PI())*EXP(-1*(NORMSINV($B$11))^2/2)/$B$11)</f>
        <v>-2.8084109244462033E-2</v>
      </c>
      <c r="M64" s="21">
        <f t="array" ref="M64">SQRT(MMULT(MMULT(TRANSPOSE($A$4:$A$8),MMULT(TRANSPOSE(EXP(B65:F316)-1),EXP(B65:F316)-1)/COUNTA(#REF!)),$A$4:$A$8))*(-1/SQRT(2*PI())*EXP(-1*(NORMSINV($B$11))^2/2)/$B$11)</f>
        <v>-1.5533579458950134E-2</v>
      </c>
      <c r="N64" s="62">
        <f t="shared" si="5"/>
        <v>-8.8809751269490561E-2</v>
      </c>
      <c r="O64" s="61">
        <f>'Bond 1'!E53</f>
        <v>1.8663680477789819E-4</v>
      </c>
      <c r="P64" s="21">
        <f>'Bond 3'!G52</f>
        <v>5.47563645168229E-4</v>
      </c>
      <c r="Q64" s="21">
        <f>'Bond 5'!I52</f>
        <v>0</v>
      </c>
      <c r="R64" s="21">
        <f>'Bond 10'!N52</f>
        <v>7.6794488839264439E-4</v>
      </c>
      <c r="S64" s="21">
        <f>'Bond 20'!X52</f>
        <v>1.0958988645849272E-3</v>
      </c>
      <c r="T64" s="62">
        <f t="shared" si="6"/>
        <v>5.196088405847398E-4</v>
      </c>
    </row>
    <row r="65" spans="1:20" ht="12.75" customHeight="1">
      <c r="A65" s="63">
        <f>Stocks!A471</f>
        <v>43074</v>
      </c>
      <c r="B65" s="216">
        <f>Bonds!V43/100</f>
        <v>0</v>
      </c>
      <c r="C65" s="217">
        <f>Bonds!X43/100</f>
        <v>-1.0000000000000675E-4</v>
      </c>
      <c r="D65" s="217">
        <f>Bonds!Z43/100</f>
        <v>-2.0000000000000462E-4</v>
      </c>
      <c r="E65" s="217">
        <f>Bonds!AE43/100</f>
        <v>-3.0000000000000247E-4</v>
      </c>
      <c r="F65" s="218">
        <f>Bonds!AO43/100</f>
        <v>-3.0000000000001136E-4</v>
      </c>
      <c r="G65" s="21">
        <f t="array" ref="G65">SQRT(MMULT(MMULT(TRANSPOSE($A$4:$A$8),MMULT(TRANSPOSE(EXP(B66:$F$530)-1),EXP(B66:$F$530)-1)/COUNTA($F66:F$530)),$A$4:$A$8))*NORMSINV($B$11)</f>
        <v>-1.1366149305573425E-3</v>
      </c>
      <c r="H65" s="16">
        <f t="shared" si="2"/>
        <v>1</v>
      </c>
      <c r="I65" s="21">
        <f t="array" ref="I65">SQRT(MMULT(MMULT(TRANSPOSE($A$4:$A$8),MMULT(TRANSPOSE(EXP(B66:F317)-1),EXP(B66:F317)-1)/COUNTA(F66:F317)),$A$4:$A$8))*NORMSINV($B$11)</f>
        <v>-8.5498916704858624E-4</v>
      </c>
      <c r="J65" s="16">
        <f t="shared" si="3"/>
        <v>1</v>
      </c>
      <c r="K65" s="21">
        <f t="shared" si="4"/>
        <v>-3.5942920031153181E-3</v>
      </c>
      <c r="L65" s="61">
        <f t="array" ref="L65">SQRT(MMULT(MMULT(TRANSPOSE($A$4:$A$8),MMULT(TRANSPOSE(EXP(B66:$F$532)-1),EXP(B66:$F$532)-1)/COUNTA(#REF!)),$A$4:$A$8))*(-1/SQRT(2*PI())*EXP(-1*(NORMSINV($B$11))^2/2)/$B$11)</f>
        <v>-2.8080012496008645E-2</v>
      </c>
      <c r="M65" s="21">
        <f t="array" ref="M65">SQRT(MMULT(MMULT(TRANSPOSE($A$4:$A$8),MMULT(TRANSPOSE(EXP(B66:F317)-1),EXP(B66:F317)-1)/COUNTA(#REF!)),$A$4:$A$8))*(-1/SQRT(2*PI())*EXP(-1*(NORMSINV($B$11))^2/2)/$B$11)</f>
        <v>-1.5549568653832039E-2</v>
      </c>
      <c r="N65" s="62">
        <f t="shared" si="5"/>
        <v>-8.8796796213377077E-2</v>
      </c>
      <c r="O65" s="61">
        <f>'Bond 1'!E54</f>
        <v>0</v>
      </c>
      <c r="P65" s="21">
        <f>'Bond 3'!G53</f>
        <v>2.7372885453715029E-4</v>
      </c>
      <c r="Q65" s="21">
        <f>'Bond 5'!I53</f>
        <v>-8.8030164633348879E-4</v>
      </c>
      <c r="R65" s="21">
        <f>'Bond 10'!N53</f>
        <v>-2.3044581731291479E-3</v>
      </c>
      <c r="S65" s="21">
        <f>'Bond 20'!X53</f>
        <v>-3.2897750422334741E-3</v>
      </c>
      <c r="T65" s="62">
        <f t="shared" si="6"/>
        <v>-1.2401612014317923E-3</v>
      </c>
    </row>
    <row r="66" spans="1:20" ht="12.75" customHeight="1">
      <c r="A66" s="63">
        <f>Stocks!A470</f>
        <v>43073</v>
      </c>
      <c r="B66" s="216">
        <f>Bonds!V44/100</f>
        <v>-1.0000000000000675E-4</v>
      </c>
      <c r="C66" s="217">
        <f>Bonds!X44/100</f>
        <v>1.0000000000000675E-4</v>
      </c>
      <c r="D66" s="217">
        <f>Bonds!Z44/100</f>
        <v>1.0000000000000675E-4</v>
      </c>
      <c r="E66" s="217">
        <f>Bonds!AE44/100</f>
        <v>1.9999999999999573E-4</v>
      </c>
      <c r="F66" s="218">
        <f>Bonds!AO44/100</f>
        <v>4.0000000000000923E-4</v>
      </c>
      <c r="G66" s="21">
        <f t="array" ref="G66">SQRT(MMULT(MMULT(TRANSPOSE($A$4:$A$8),MMULT(TRANSPOSE(EXP(B67:$F$530)-1),EXP(B67:$F$530)-1)/COUNTA($F67:F$530)),$A$4:$A$8))*NORMSINV($B$11)</f>
        <v>-1.1377385783151103E-3</v>
      </c>
      <c r="H66" s="16">
        <f t="shared" si="2"/>
        <v>0</v>
      </c>
      <c r="I66" s="21">
        <f t="array" ref="I66">SQRT(MMULT(MMULT(TRANSPOSE($A$4:$A$8),MMULT(TRANSPOSE(EXP(B67:F318)-1),EXP(B67:F318)-1)/COUNTA(F67:F318)),$A$4:$A$8))*NORMSINV($B$11)</f>
        <v>-8.5524540392647227E-4</v>
      </c>
      <c r="J66" s="16">
        <f t="shared" si="3"/>
        <v>0</v>
      </c>
      <c r="K66" s="21">
        <f t="shared" si="4"/>
        <v>-3.5978452893176056E-3</v>
      </c>
      <c r="L66" s="61">
        <f t="array" ref="L66">SQRT(MMULT(MMULT(TRANSPOSE($A$4:$A$8),MMULT(TRANSPOSE(EXP(B67:$F$532)-1),EXP(B67:$F$532)-1)/COUNTA(#REF!)),$A$4:$A$8))*(-1/SQRT(2*PI())*EXP(-1*(NORMSINV($B$11))^2/2)/$B$11)</f>
        <v>-2.8077532477617222E-2</v>
      </c>
      <c r="M66" s="21">
        <f t="array" ref="M66">SQRT(MMULT(MMULT(TRANSPOSE($A$4:$A$8),MMULT(TRANSPOSE(EXP(B67:F318)-1),EXP(B67:F318)-1)/COUNTA(#REF!)),$A$4:$A$8))*(-1/SQRT(2*PI())*EXP(-1*(NORMSINV($B$11))^2/2)/$B$11)</f>
        <v>-1.5554228798168234E-2</v>
      </c>
      <c r="N66" s="62">
        <f t="shared" si="5"/>
        <v>-8.8788953706621071E-2</v>
      </c>
      <c r="O66" s="61">
        <f>'Bond 1'!E55</f>
        <v>9.3300988990489592E-5</v>
      </c>
      <c r="P66" s="21">
        <f>'Bond 3'!G54</f>
        <v>-2.7370163208769301E-4</v>
      </c>
      <c r="Q66" s="21">
        <f>'Bond 5'!I54</f>
        <v>4.4004823858176585E-4</v>
      </c>
      <c r="R66" s="21">
        <f>'Bond 10'!N54</f>
        <v>1.535303212274535E-3</v>
      </c>
      <c r="S66" s="21">
        <f>'Bond 20'!X54</f>
        <v>4.3792305516395635E-3</v>
      </c>
      <c r="T66" s="62">
        <f t="shared" si="6"/>
        <v>1.2348362718797323E-3</v>
      </c>
    </row>
    <row r="67" spans="1:20" ht="12.75" customHeight="1">
      <c r="A67" s="63">
        <f>Stocks!A469</f>
        <v>43070</v>
      </c>
      <c r="B67" s="216">
        <f>Bonds!V45/100</f>
        <v>-4.9999999999999828E-4</v>
      </c>
      <c r="C67" s="217">
        <f>Bonds!X45/100</f>
        <v>-6.0000000000000493E-4</v>
      </c>
      <c r="D67" s="217">
        <f>Bonds!Z45/100</f>
        <v>-4.0000000000000034E-4</v>
      </c>
      <c r="E67" s="217">
        <f>Bonds!AE45/100</f>
        <v>0</v>
      </c>
      <c r="F67" s="218">
        <f>Bonds!AO45/100</f>
        <v>9.9999999999997863E-5</v>
      </c>
      <c r="G67" s="21">
        <f t="array" ref="G67">SQRT(MMULT(MMULT(TRANSPOSE($A$4:$A$8),MMULT(TRANSPOSE(EXP(B68:$F$530)-1),EXP(B68:$F$530)-1)/COUNTA($F68:F$530)),$A$4:$A$8))*NORMSINV($B$11)</f>
        <v>-1.138564434183412E-3</v>
      </c>
      <c r="H67" s="16">
        <f t="shared" si="2"/>
        <v>0</v>
      </c>
      <c r="I67" s="21">
        <f t="array" ref="I67">SQRT(MMULT(MMULT(TRANSPOSE($A$4:$A$8),MMULT(TRANSPOSE(EXP(B68:F319)-1),EXP(B68:F319)-1)/COUNTA(F68:F319)),$A$4:$A$8))*NORMSINV($B$11)</f>
        <v>-8.6111146369010152E-4</v>
      </c>
      <c r="J67" s="16">
        <f t="shared" si="3"/>
        <v>0</v>
      </c>
      <c r="K67" s="21">
        <f t="shared" si="4"/>
        <v>-3.6004568748804551E-3</v>
      </c>
      <c r="L67" s="61">
        <f t="array" ref="L67">SQRT(MMULT(MMULT(TRANSPOSE($A$4:$A$8),MMULT(TRANSPOSE(EXP(B68:$F$532)-1),EXP(B68:$F$532)-1)/COUNTA(#REF!)),$A$4:$A$8))*(-1/SQRT(2*PI())*EXP(-1*(NORMSINV($B$11))^2/2)/$B$11)</f>
        <v>-2.8067618998583899E-2</v>
      </c>
      <c r="M67" s="21">
        <f t="array" ref="M67">SQRT(MMULT(MMULT(TRANSPOSE($A$4:$A$8),MMULT(TRANSPOSE(EXP(B68:F319)-1),EXP(B68:F319)-1)/COUNTA(#REF!)),$A$4:$A$8))*(-1/SQRT(2*PI())*EXP(-1*(NORMSINV($B$11))^2/2)/$B$11)</f>
        <v>-1.5660914008387806E-2</v>
      </c>
      <c r="N67" s="62">
        <f t="shared" si="5"/>
        <v>-8.8757604533339446E-2</v>
      </c>
      <c r="O67" s="61">
        <f>'Bond 1'!E56</f>
        <v>4.6646142364026332E-4</v>
      </c>
      <c r="P67" s="21">
        <f>'Bond 3'!G55</f>
        <v>1.6423754821117608E-3</v>
      </c>
      <c r="Q67" s="21">
        <f>'Bond 5'!I55</f>
        <v>-1.7603991051971235E-3</v>
      </c>
      <c r="R67" s="21">
        <f>'Bond 10'!N55</f>
        <v>0</v>
      </c>
      <c r="S67" s="21">
        <f>'Bond 20'!X55</f>
        <v>1.0973916534422425E-3</v>
      </c>
      <c r="T67" s="62">
        <f t="shared" si="6"/>
        <v>2.8916589079942866E-4</v>
      </c>
    </row>
    <row r="68" spans="1:20" ht="12.75" customHeight="1">
      <c r="A68" s="63">
        <f>Stocks!A468</f>
        <v>43069</v>
      </c>
      <c r="B68" s="216">
        <f>Bonds!V46/100</f>
        <v>0</v>
      </c>
      <c r="C68" s="217">
        <f>Bonds!X46/100</f>
        <v>-9.9999999999997863E-5</v>
      </c>
      <c r="D68" s="217">
        <f>Bonds!Z46/100</f>
        <v>0</v>
      </c>
      <c r="E68" s="217">
        <f>Bonds!AE46/100</f>
        <v>-9.9999999999997863E-5</v>
      </c>
      <c r="F68" s="218">
        <f>Bonds!AO46/100</f>
        <v>-1.9999999999999573E-4</v>
      </c>
      <c r="G68" s="21">
        <f t="array" ref="G68">SQRT(MMULT(MMULT(TRANSPOSE($A$4:$A$8),MMULT(TRANSPOSE(EXP(B69:$F$530)-1),EXP(B69:$F$530)-1)/COUNTA($F69:F$530)),$A$4:$A$8))*NORMSINV($B$11)</f>
        <v>-1.1397630977220104E-3</v>
      </c>
      <c r="H68" s="16">
        <f t="shared" si="2"/>
        <v>0</v>
      </c>
      <c r="I68" s="21">
        <f t="array" ref="I68">SQRT(MMULT(MMULT(TRANSPOSE($A$4:$A$8),MMULT(TRANSPOSE(EXP(B69:F320)-1),EXP(B69:F320)-1)/COUNTA(F69:F320)),$A$4:$A$8))*NORMSINV($B$11)</f>
        <v>-8.6230706014912503E-4</v>
      </c>
      <c r="J68" s="16">
        <f t="shared" si="3"/>
        <v>0</v>
      </c>
      <c r="K68" s="21">
        <f t="shared" si="4"/>
        <v>-3.6042473818106231E-3</v>
      </c>
      <c r="L68" s="61">
        <f t="array" ref="L68">SQRT(MMULT(MMULT(TRANSPOSE($A$4:$A$8),MMULT(TRANSPOSE(EXP(B69:$F$532)-1),EXP(B69:$F$532)-1)/COUNTA(#REF!)),$A$4:$A$8))*(-1/SQRT(2*PI())*EXP(-1*(NORMSINV($B$11))^2/2)/$B$11)</f>
        <v>-2.8066809250794564E-2</v>
      </c>
      <c r="M68" s="21">
        <f t="array" ref="M68">SQRT(MMULT(MMULT(TRANSPOSE($A$4:$A$8),MMULT(TRANSPOSE(EXP(B69:F320)-1),EXP(B69:F320)-1)/COUNTA(#REF!)),$A$4:$A$8))*(-1/SQRT(2*PI())*EXP(-1*(NORMSINV($B$11))^2/2)/$B$11)</f>
        <v>-1.5682658154323643E-2</v>
      </c>
      <c r="N68" s="62">
        <f t="shared" si="5"/>
        <v>-8.8755043885994866E-2</v>
      </c>
      <c r="O68" s="61">
        <f>'Bond 1'!E57</f>
        <v>0</v>
      </c>
      <c r="P68" s="21">
        <f>'Bond 3'!G56</f>
        <v>2.7357006494145407E-4</v>
      </c>
      <c r="Q68" s="21">
        <f>'Bond 5'!I56</f>
        <v>0</v>
      </c>
      <c r="R68" s="21">
        <f>'Bond 10'!N56</f>
        <v>-7.6814008840287188E-4</v>
      </c>
      <c r="S68" s="21">
        <f>'Bond 20'!X56</f>
        <v>-2.1969681202555556E-3</v>
      </c>
      <c r="T68" s="62">
        <f t="shared" si="6"/>
        <v>-5.3830762874339472E-4</v>
      </c>
    </row>
    <row r="69" spans="1:20" ht="12.75" customHeight="1">
      <c r="A69" s="63">
        <f>Stocks!A467</f>
        <v>43068</v>
      </c>
      <c r="B69" s="216">
        <f>Bonds!V47/100</f>
        <v>9.9999999999997863E-5</v>
      </c>
      <c r="C69" s="217">
        <f>Bonds!X47/100</f>
        <v>9.9999999999997863E-5</v>
      </c>
      <c r="D69" s="217">
        <f>Bonds!Z47/100</f>
        <v>9.9999999999997863E-5</v>
      </c>
      <c r="E69" s="217">
        <f>Bonds!AE47/100</f>
        <v>9.9999999999997863E-5</v>
      </c>
      <c r="F69" s="218">
        <f>Bonds!AO47/100</f>
        <v>9.9999999999997863E-5</v>
      </c>
      <c r="G69" s="21">
        <f t="array" ref="G69">SQRT(MMULT(MMULT(TRANSPOSE($A$4:$A$8),MMULT(TRANSPOSE(EXP(B70:$F$530)-1),EXP(B70:$F$530)-1)/COUNTA($F70:F$530)),$A$4:$A$8))*NORMSINV($B$11)</f>
        <v>-1.1409471635050572E-3</v>
      </c>
      <c r="H69" s="16">
        <f t="shared" si="2"/>
        <v>0</v>
      </c>
      <c r="I69" s="21">
        <f t="array" ref="I69">SQRT(MMULT(MMULT(TRANSPOSE($A$4:$A$8),MMULT(TRANSPOSE(EXP(B70:F321)-1),EXP(B70:F321)-1)/COUNTA(F70:F321)),$A$4:$A$8))*NORMSINV($B$11)</f>
        <v>-8.643776530711069E-4</v>
      </c>
      <c r="J69" s="16">
        <f t="shared" si="3"/>
        <v>0</v>
      </c>
      <c r="K69" s="21">
        <f t="shared" si="4"/>
        <v>-3.6079917265845218E-3</v>
      </c>
      <c r="L69" s="61">
        <f t="array" ref="L69">SQRT(MMULT(MMULT(TRANSPOSE($A$4:$A$8),MMULT(TRANSPOSE(EXP(B70:$F$532)-1),EXP(B70:$F$532)-1)/COUNTA(#REF!)),$A$4:$A$8))*(-1/SQRT(2*PI())*EXP(-1*(NORMSINV($B$11))^2/2)/$B$11)</f>
        <v>-2.8065543656738648E-2</v>
      </c>
      <c r="M69" s="21">
        <f t="array" ref="M69">SQRT(MMULT(MMULT(TRANSPOSE($A$4:$A$8),MMULT(TRANSPOSE(EXP(B70:F321)-1),EXP(B70:F321)-1)/COUNTA(#REF!)),$A$4:$A$8))*(-1/SQRT(2*PI())*EXP(-1*(NORMSINV($B$11))^2/2)/$B$11)</f>
        <v>-1.5720315738811688E-2</v>
      </c>
      <c r="N69" s="62">
        <f t="shared" si="5"/>
        <v>-8.8751041726185004E-2</v>
      </c>
      <c r="O69" s="61">
        <f>'Bond 1'!E58</f>
        <v>-9.3248787765757058E-5</v>
      </c>
      <c r="P69" s="21">
        <f>'Bond 3'!G57</f>
        <v>-2.7354287090898424E-4</v>
      </c>
      <c r="Q69" s="21">
        <f>'Bond 5'!I57</f>
        <v>4.3991579514359043E-4</v>
      </c>
      <c r="R69" s="21">
        <f>'Bond 10'!N57</f>
        <v>7.6796646168928687E-4</v>
      </c>
      <c r="S69" s="21">
        <f>'Bond 20'!X57</f>
        <v>1.09713853823621E-3</v>
      </c>
      <c r="T69" s="62">
        <f t="shared" si="6"/>
        <v>3.8764582727886926E-4</v>
      </c>
    </row>
    <row r="70" spans="1:20" ht="12.75" customHeight="1">
      <c r="A70" s="63">
        <f>Stocks!A466</f>
        <v>43067</v>
      </c>
      <c r="B70" s="216">
        <f>Bonds!V48/100</f>
        <v>-4.9999999999999828E-4</v>
      </c>
      <c r="C70" s="217">
        <f>Bonds!X48/100</f>
        <v>-1.9999999999999573E-4</v>
      </c>
      <c r="D70" s="217">
        <f>Bonds!Z48/100</f>
        <v>-9.9999999999997863E-5</v>
      </c>
      <c r="E70" s="217">
        <f>Bonds!AE48/100</f>
        <v>-9.9999999999997863E-5</v>
      </c>
      <c r="F70" s="218">
        <f>Bonds!AO48/100</f>
        <v>0</v>
      </c>
      <c r="G70" s="21">
        <f t="array" ref="G70">SQRT(MMULT(MMULT(TRANSPOSE($A$4:$A$8),MMULT(TRANSPOSE(EXP(B71:$F$530)-1),EXP(B71:$F$530)-1)/COUNTA($F71:F$530)),$A$4:$A$8))*NORMSINV($B$11)</f>
        <v>-1.1420198288766505E-3</v>
      </c>
      <c r="H70" s="16">
        <f t="shared" si="2"/>
        <v>0</v>
      </c>
      <c r="I70" s="21">
        <f t="array" ref="I70">SQRT(MMULT(MMULT(TRANSPOSE($A$4:$A$8),MMULT(TRANSPOSE(EXP(B71:F322)-1),EXP(B71:F322)-1)/COUNTA(F71:F322)),$A$4:$A$8))*NORMSINV($B$11)</f>
        <v>-8.6437768883232467E-4</v>
      </c>
      <c r="J70" s="16">
        <f t="shared" si="3"/>
        <v>0</v>
      </c>
      <c r="K70" s="21">
        <f t="shared" si="4"/>
        <v>-3.6113837923259472E-3</v>
      </c>
      <c r="L70" s="61">
        <f t="array" ref="L70">SQRT(MMULT(MMULT(TRANSPOSE($A$4:$A$8),MMULT(TRANSPOSE(EXP(B71:$F$532)-1),EXP(B71:$F$532)-1)/COUNTA(#REF!)),$A$4:$A$8))*(-1/SQRT(2*PI())*EXP(-1*(NORMSINV($B$11))^2/2)/$B$11)</f>
        <v>-2.8061444562208829E-2</v>
      </c>
      <c r="M70" s="21">
        <f t="array" ref="M70">SQRT(MMULT(MMULT(TRANSPOSE($A$4:$A$8),MMULT(TRANSPOSE(EXP(B71:F322)-1),EXP(B71:F322)-1)/COUNTA(#REF!)),$A$4:$A$8))*(-1/SQRT(2*PI())*EXP(-1*(NORMSINV($B$11))^2/2)/$B$11)</f>
        <v>-1.5720316389195965E-2</v>
      </c>
      <c r="N70" s="62">
        <f t="shared" si="5"/>
        <v>-8.8738079251126437E-2</v>
      </c>
      <c r="O70" s="61">
        <f>'Bond 1'!E59</f>
        <v>4.662874195654185E-4</v>
      </c>
      <c r="P70" s="21">
        <f>'Bond 3'!G58</f>
        <v>5.4713934439676922E-4</v>
      </c>
      <c r="Q70" s="21">
        <f>'Bond 5'!I58</f>
        <v>-4.3996527190628677E-4</v>
      </c>
      <c r="R70" s="21">
        <f>'Bond 10'!N58</f>
        <v>-7.6811820130082045E-4</v>
      </c>
      <c r="S70" s="21">
        <f>'Bond 20'!X58</f>
        <v>0</v>
      </c>
      <c r="T70" s="62">
        <f t="shared" si="6"/>
        <v>-3.8931341848983905E-5</v>
      </c>
    </row>
    <row r="71" spans="1:20" ht="12.75" customHeight="1">
      <c r="A71" s="63">
        <f>Stocks!A465</f>
        <v>43066</v>
      </c>
      <c r="B71" s="216">
        <f>Bonds!V49/100</f>
        <v>-1.9999999999999573E-4</v>
      </c>
      <c r="C71" s="217">
        <f>Bonds!X49/100</f>
        <v>-1.0000000000000675E-4</v>
      </c>
      <c r="D71" s="217">
        <f>Bonds!Z49/100</f>
        <v>-3.0000000000000247E-4</v>
      </c>
      <c r="E71" s="217">
        <f>Bonds!AE49/100</f>
        <v>-1.9999999999999573E-4</v>
      </c>
      <c r="F71" s="218">
        <f>Bonds!AO49/100</f>
        <v>0</v>
      </c>
      <c r="G71" s="21">
        <f t="array" ref="G71">SQRT(MMULT(MMULT(TRANSPOSE($A$4:$A$8),MMULT(TRANSPOSE(EXP(B72:$F$530)-1),EXP(B72:$F$530)-1)/COUNTA($F72:F$530)),$A$4:$A$8))*NORMSINV($B$11)</f>
        <v>-1.1431311963911034E-3</v>
      </c>
      <c r="H71" s="16">
        <f t="shared" si="2"/>
        <v>0</v>
      </c>
      <c r="I71" s="21">
        <f t="array" ref="I71">SQRT(MMULT(MMULT(TRANSPOSE($A$4:$A$8),MMULT(TRANSPOSE(EXP(B72:F323)-1),EXP(B72:F323)-1)/COUNTA(F72:F323)),$A$4:$A$8))*NORMSINV($B$11)</f>
        <v>-8.6882737085660115E-4</v>
      </c>
      <c r="J71" s="16">
        <f t="shared" si="3"/>
        <v>0</v>
      </c>
      <c r="K71" s="21">
        <f t="shared" si="4"/>
        <v>-3.6148982449891389E-3</v>
      </c>
      <c r="L71" s="61">
        <f t="array" ref="L71">SQRT(MMULT(MMULT(TRANSPOSE($A$4:$A$8),MMULT(TRANSPOSE(EXP(B72:$F$532)-1),EXP(B72:$F$532)-1)/COUNTA(#REF!)),$A$4:$A$8))*(-1/SQRT(2*PI())*EXP(-1*(NORMSINV($B$11))^2/2)/$B$11)</f>
        <v>-2.8058204961054888E-2</v>
      </c>
      <c r="M71" s="21">
        <f t="array" ref="M71">SQRT(MMULT(MMULT(TRANSPOSE($A$4:$A$8),MMULT(TRANSPOSE(EXP(B72:F323)-1),EXP(B72:F323)-1)/COUNTA(#REF!)),$A$4:$A$8))*(-1/SQRT(2*PI())*EXP(-1*(NORMSINV($B$11))^2/2)/$B$11)</f>
        <v>-1.5801242135147876E-2</v>
      </c>
      <c r="N71" s="62">
        <f t="shared" si="5"/>
        <v>-8.8727834732769476E-2</v>
      </c>
      <c r="O71" s="61">
        <f>'Bond 1'!E60</f>
        <v>1.864280387770281E-4</v>
      </c>
      <c r="P71" s="21">
        <f>'Bond 3'!G59</f>
        <v>2.7351866456743048E-4</v>
      </c>
      <c r="Q71" s="21">
        <f>'Bond 5'!I59</f>
        <v>-1.3197808953089661E-3</v>
      </c>
      <c r="R71" s="21">
        <f>'Bond 10'!N59</f>
        <v>-1.536015730934199E-3</v>
      </c>
      <c r="S71" s="21">
        <f>'Bond 20'!X59</f>
        <v>0</v>
      </c>
      <c r="T71" s="62">
        <f t="shared" si="6"/>
        <v>-4.791699845797413E-4</v>
      </c>
    </row>
    <row r="72" spans="1:20" ht="12.75" customHeight="1">
      <c r="A72" s="63">
        <f>Stocks!A464</f>
        <v>43063</v>
      </c>
      <c r="B72" s="216">
        <f>Bonds!V50/100</f>
        <v>0</v>
      </c>
      <c r="C72" s="217">
        <f>Bonds!X50/100</f>
        <v>0</v>
      </c>
      <c r="D72" s="217">
        <f>Bonds!Z50/100</f>
        <v>9.9999999999997863E-5</v>
      </c>
      <c r="E72" s="217">
        <f>Bonds!AE50/100</f>
        <v>0</v>
      </c>
      <c r="F72" s="218">
        <f>Bonds!AO50/100</f>
        <v>0</v>
      </c>
      <c r="G72" s="21">
        <f t="array" ref="G72">SQRT(MMULT(MMULT(TRANSPOSE($A$4:$A$8),MMULT(TRANSPOSE(EXP(B73:$F$530)-1),EXP(B73:$F$530)-1)/COUNTA($F73:F$530)),$A$4:$A$8))*NORMSINV($B$11)</f>
        <v>-1.1443764104314017E-3</v>
      </c>
      <c r="H72" s="16">
        <f t="shared" si="2"/>
        <v>0</v>
      </c>
      <c r="I72" s="21">
        <f t="array" ref="I72">SQRT(MMULT(MMULT(TRANSPOSE($A$4:$A$8),MMULT(TRANSPOSE(EXP(B73:F324)-1),EXP(B73:F324)-1)/COUNTA(F73:F324)),$A$4:$A$8))*NORMSINV($B$11)</f>
        <v>-8.6882736393770492E-4</v>
      </c>
      <c r="J72" s="16">
        <f t="shared" si="3"/>
        <v>0</v>
      </c>
      <c r="K72" s="21">
        <f t="shared" si="4"/>
        <v>-3.6188359575309022E-3</v>
      </c>
      <c r="L72" s="61">
        <f t="array" ref="L72">SQRT(MMULT(MMULT(TRANSPOSE($A$4:$A$8),MMULT(TRANSPOSE(EXP(B73:$F$532)-1),EXP(B73:$F$532)-1)/COUNTA(#REF!)),$A$4:$A$8))*(-1/SQRT(2*PI())*EXP(-1*(NORMSINV($B$11))^2/2)/$B$11)</f>
        <v>-2.8058154322864463E-2</v>
      </c>
      <c r="M72" s="21">
        <f t="array" ref="M72">SQRT(MMULT(MMULT(TRANSPOSE($A$4:$A$8),MMULT(TRANSPOSE(EXP(B73:F324)-1),EXP(B73:F324)-1)/COUNTA(#REF!)),$A$4:$A$8))*(-1/SQRT(2*PI())*EXP(-1*(NORMSINV($B$11))^2/2)/$B$11)</f>
        <v>-1.5801242009314879E-2</v>
      </c>
      <c r="N72" s="62">
        <f t="shared" si="5"/>
        <v>-8.8727674600751136E-2</v>
      </c>
      <c r="O72" s="61">
        <f>'Bond 1'!E61</f>
        <v>0</v>
      </c>
      <c r="P72" s="21">
        <f>'Bond 3'!G60</f>
        <v>0</v>
      </c>
      <c r="Q72" s="21">
        <f>'Bond 5'!I60</f>
        <v>4.3977447738191572E-4</v>
      </c>
      <c r="R72" s="21">
        <f>'Bond 10'!N60</f>
        <v>0</v>
      </c>
      <c r="S72" s="21">
        <f>'Bond 20'!X60</f>
        <v>0</v>
      </c>
      <c r="T72" s="62">
        <f t="shared" si="6"/>
        <v>8.7954895476383154E-5</v>
      </c>
    </row>
    <row r="73" spans="1:20" ht="12.75" customHeight="1">
      <c r="A73" s="63">
        <f>Stocks!A463</f>
        <v>43061</v>
      </c>
      <c r="B73" s="216">
        <f>Bonds!V51/100</f>
        <v>-3.0000000000000247E-4</v>
      </c>
      <c r="C73" s="217">
        <f>Bonds!X51/100</f>
        <v>-4.0000000000000034E-4</v>
      </c>
      <c r="D73" s="217">
        <f>Bonds!Z51/100</f>
        <v>-3.0000000000000247E-4</v>
      </c>
      <c r="E73" s="217">
        <f>Bonds!AE51/100</f>
        <v>0</v>
      </c>
      <c r="F73" s="218">
        <f>Bonds!AO51/100</f>
        <v>1.9999999999999573E-4</v>
      </c>
      <c r="G73" s="21">
        <f t="array" ref="G73">SQRT(MMULT(MMULT(TRANSPOSE($A$4:$A$8),MMULT(TRANSPOSE(EXP(B74:$F$530)-1),EXP(B74:$F$530)-1)/COUNTA($F74:F$530)),$A$4:$A$8))*NORMSINV($B$11)</f>
        <v>-1.1454955223190243E-3</v>
      </c>
      <c r="H73" s="16">
        <f t="shared" si="2"/>
        <v>0</v>
      </c>
      <c r="I73" s="21">
        <f t="array" ref="I73">SQRT(MMULT(MMULT(TRANSPOSE($A$4:$A$8),MMULT(TRANSPOSE(EXP(B74:F325)-1),EXP(B74:F325)-1)/COUNTA(F74:F325)),$A$4:$A$8))*NORMSINV($B$11)</f>
        <v>-8.7356493836822477E-4</v>
      </c>
      <c r="J73" s="16">
        <f t="shared" si="3"/>
        <v>0</v>
      </c>
      <c r="K73" s="21">
        <f t="shared" si="4"/>
        <v>-3.6223749000523597E-3</v>
      </c>
      <c r="L73" s="61">
        <f t="array" ref="L73">SQRT(MMULT(MMULT(TRANSPOSE($A$4:$A$8),MMULT(TRANSPOSE(EXP(B74:$F$532)-1),EXP(B74:$F$532)-1)/COUNTA(#REF!)),$A$4:$A$8))*(-1/SQRT(2*PI())*EXP(-1*(NORMSINV($B$11))^2/2)/$B$11)</f>
        <v>-2.8054915151768271E-2</v>
      </c>
      <c r="M73" s="21">
        <f t="array" ref="M73">SQRT(MMULT(MMULT(TRANSPOSE($A$4:$A$8),MMULT(TRANSPOSE(EXP(B74:F325)-1),EXP(B74:F325)-1)/COUNTA(#REF!)),$A$4:$A$8))*(-1/SQRT(2*PI())*EXP(-1*(NORMSINV($B$11))^2/2)/$B$11)</f>
        <v>-1.5887403614279191E-2</v>
      </c>
      <c r="N73" s="62">
        <f t="shared" si="5"/>
        <v>-8.8717431442356193E-2</v>
      </c>
      <c r="O73" s="61">
        <f>'Bond 1'!E62</f>
        <v>2.7958993476235087E-4</v>
      </c>
      <c r="P73" s="21">
        <f>'Bond 3'!G61</f>
        <v>1.0939690631679578E-3</v>
      </c>
      <c r="Q73" s="21">
        <f>'Bond 5'!I61</f>
        <v>-1.3194794845664392E-3</v>
      </c>
      <c r="R73" s="21">
        <f>'Bond 10'!N61</f>
        <v>0</v>
      </c>
      <c r="S73" s="21">
        <f>'Bond 20'!X61</f>
        <v>2.1960866592012668E-3</v>
      </c>
      <c r="T73" s="62">
        <f t="shared" si="6"/>
        <v>4.5003323451302734E-4</v>
      </c>
    </row>
    <row r="74" spans="1:20" ht="12.75" customHeight="1">
      <c r="A74" s="63">
        <f>Stocks!A462</f>
        <v>43060</v>
      </c>
      <c r="B74" s="216">
        <f>Bonds!V52/100</f>
        <v>0</v>
      </c>
      <c r="C74" s="217">
        <f>Bonds!X52/100</f>
        <v>0</v>
      </c>
      <c r="D74" s="217">
        <f>Bonds!Z52/100</f>
        <v>-3.9999999999999145E-4</v>
      </c>
      <c r="E74" s="217">
        <f>Bonds!AE52/100</f>
        <v>-5.0000000000000706E-4</v>
      </c>
      <c r="F74" s="218">
        <f>Bonds!AO52/100</f>
        <v>-1.9999999999999573E-4</v>
      </c>
      <c r="G74" s="21">
        <f t="array" ref="G74">SQRT(MMULT(MMULT(TRANSPOSE($A$4:$A$8),MMULT(TRANSPOSE(EXP(B75:$F$530)-1),EXP(B75:$F$530)-1)/COUNTA($F75:F$530)),$A$4:$A$8))*NORMSINV($B$11)</f>
        <v>-1.1465004797435957E-3</v>
      </c>
      <c r="H74" s="16">
        <f t="shared" si="2"/>
        <v>1</v>
      </c>
      <c r="I74" s="21">
        <f t="array" ref="I74">SQRT(MMULT(MMULT(TRANSPOSE($A$4:$A$8),MMULT(TRANSPOSE(EXP(B75:F326)-1),EXP(B75:F326)-1)/COUNTA(F75:F326)),$A$4:$A$8))*NORMSINV($B$11)</f>
        <v>-8.7314730041450339E-4</v>
      </c>
      <c r="J74" s="16">
        <f t="shared" si="3"/>
        <v>1</v>
      </c>
      <c r="K74" s="21">
        <f t="shared" si="4"/>
        <v>-3.6255528544655025E-3</v>
      </c>
      <c r="L74" s="61">
        <f t="array" ref="L74">SQRT(MMULT(MMULT(TRANSPOSE($A$4:$A$8),MMULT(TRANSPOSE(EXP(B75:$F$532)-1),EXP(B75:$F$532)-1)/COUNTA(#REF!)),$A$4:$A$8))*(-1/SQRT(2*PI())*EXP(-1*(NORMSINV($B$11))^2/2)/$B$11)</f>
        <v>-2.8048789667820005E-2</v>
      </c>
      <c r="M74" s="21">
        <f t="array" ref="M74">SQRT(MMULT(MMULT(TRANSPOSE($A$4:$A$8),MMULT(TRANSPOSE(EXP(B75:F326)-1),EXP(B75:F326)-1)/COUNTA(#REF!)),$A$4:$A$8))*(-1/SQRT(2*PI())*EXP(-1*(NORMSINV($B$11))^2/2)/$B$11)</f>
        <v>-1.5879808091102853E-2</v>
      </c>
      <c r="N74" s="62">
        <f t="shared" si="5"/>
        <v>-8.8698060961308861E-2</v>
      </c>
      <c r="O74" s="61">
        <f>'Bond 1'!E63</f>
        <v>0</v>
      </c>
      <c r="P74" s="21">
        <f>'Bond 3'!G62</f>
        <v>0</v>
      </c>
      <c r="Q74" s="21">
        <f>'Bond 5'!I62</f>
        <v>-1.758740970793443E-3</v>
      </c>
      <c r="R74" s="21">
        <f>'Bond 10'!N62</f>
        <v>-3.8389540542611575E-3</v>
      </c>
      <c r="S74" s="21">
        <f>'Bond 20'!X62</f>
        <v>-2.199381656485166E-3</v>
      </c>
      <c r="T74" s="62">
        <f t="shared" si="6"/>
        <v>-1.5594153363079535E-3</v>
      </c>
    </row>
    <row r="75" spans="1:20" ht="12.75" customHeight="1">
      <c r="A75" s="63">
        <f>Stocks!A461</f>
        <v>43059</v>
      </c>
      <c r="B75" s="216">
        <f>Bonds!V53/100</f>
        <v>-4.0000000000000034E-4</v>
      </c>
      <c r="C75" s="217">
        <f>Bonds!X53/100</f>
        <v>-2.9999999999999363E-4</v>
      </c>
      <c r="D75" s="217">
        <f>Bonds!Z53/100</f>
        <v>-1.0000000000000675E-4</v>
      </c>
      <c r="E75" s="217">
        <f>Bonds!AE53/100</f>
        <v>1.0000000000000675E-4</v>
      </c>
      <c r="F75" s="218">
        <f>Bonds!AO53/100</f>
        <v>9.9999999999997863E-5</v>
      </c>
      <c r="G75" s="21">
        <f t="array" ref="G75">SQRT(MMULT(MMULT(TRANSPOSE($A$4:$A$8),MMULT(TRANSPOSE(EXP(B76:$F$530)-1),EXP(B76:$F$530)-1)/COUNTA($F76:F$530)),$A$4:$A$8))*NORMSINV($B$11)</f>
        <v>-1.1476850974311572E-3</v>
      </c>
      <c r="H75" s="16">
        <f t="shared" si="2"/>
        <v>0</v>
      </c>
      <c r="I75" s="21">
        <f t="array" ref="I75">SQRT(MMULT(MMULT(TRANSPOSE($A$4:$A$8),MMULT(TRANSPOSE(EXP(B76:F327)-1),EXP(B76:F327)-1)/COUNTA(F76:F327)),$A$4:$A$8))*NORMSINV($B$11)</f>
        <v>-8.7513639747948096E-4</v>
      </c>
      <c r="J75" s="16">
        <f t="shared" si="3"/>
        <v>0</v>
      </c>
      <c r="K75" s="21">
        <f t="shared" si="4"/>
        <v>-3.6292989445147186E-3</v>
      </c>
      <c r="L75" s="61">
        <f t="array" ref="L75">SQRT(MMULT(MMULT(TRANSPOSE($A$4:$A$8),MMULT(TRANSPOSE(EXP(B76:$F$532)-1),EXP(B76:$F$532)-1)/COUNTA(#REF!)),$A$4:$A$8))*(-1/SQRT(2*PI())*EXP(-1*(NORMSINV($B$11))^2/2)/$B$11)</f>
        <v>-2.804696705654729E-2</v>
      </c>
      <c r="M75" s="21">
        <f t="array" ref="M75">SQRT(MMULT(MMULT(TRANSPOSE($A$4:$A$8),MMULT(TRANSPOSE(EXP(B76:F327)-1),EXP(B76:F327)-1)/COUNTA(#REF!)),$A$4:$A$8))*(-1/SQRT(2*PI())*EXP(-1*(NORMSINV($B$11))^2/2)/$B$11)</f>
        <v>-1.5915983521813597E-2</v>
      </c>
      <c r="N75" s="62">
        <f t="shared" si="5"/>
        <v>-8.8692297358397981E-2</v>
      </c>
      <c r="O75" s="61">
        <f>'Bond 1'!E64</f>
        <v>3.7268238144041777E-4</v>
      </c>
      <c r="P75" s="21">
        <f>'Bond 3'!G63</f>
        <v>8.2015849825763847E-4</v>
      </c>
      <c r="Q75" s="21">
        <f>'Bond 5'!I63</f>
        <v>-4.3947728474888644E-4</v>
      </c>
      <c r="R75" s="21">
        <f>'Bond 10'!N63</f>
        <v>7.6694055771709757E-4</v>
      </c>
      <c r="S75" s="21">
        <f>'Bond 20'!X63</f>
        <v>1.0986044449601078E-3</v>
      </c>
      <c r="T75" s="62">
        <f t="shared" si="6"/>
        <v>5.2378171952527515E-4</v>
      </c>
    </row>
    <row r="76" spans="1:20" ht="12.75" customHeight="1">
      <c r="A76" s="63">
        <f>Stocks!A460</f>
        <v>43056</v>
      </c>
      <c r="B76" s="216">
        <f>Bonds!V54/100</f>
        <v>-3.0000000000000247E-4</v>
      </c>
      <c r="C76" s="217">
        <f>Bonds!X54/100</f>
        <v>-1.0000000000000675E-4</v>
      </c>
      <c r="D76" s="217">
        <f>Bonds!Z54/100</f>
        <v>0</v>
      </c>
      <c r="E76" s="217">
        <f>Bonds!AE54/100</f>
        <v>1.9999999999999573E-4</v>
      </c>
      <c r="F76" s="218">
        <f>Bonds!AO54/100</f>
        <v>2.9999999999999363E-4</v>
      </c>
      <c r="G76" s="21">
        <f t="array" ref="G76">SQRT(MMULT(MMULT(TRANSPOSE($A$4:$A$8),MMULT(TRANSPOSE(EXP(B77:$F$530)-1),EXP(B77:$F$530)-1)/COUNTA($F77:F$530)),$A$4:$A$8))*NORMSINV($B$11)</f>
        <v>-1.148946292748966E-3</v>
      </c>
      <c r="H76" s="16">
        <f t="shared" si="2"/>
        <v>0</v>
      </c>
      <c r="I76" s="21">
        <f t="array" ref="I76">SQRT(MMULT(MMULT(TRANSPOSE($A$4:$A$8),MMULT(TRANSPOSE(EXP(B77:F328)-1),EXP(B77:F328)-1)/COUNTA(F77:F328)),$A$4:$A$8))*NORMSINV($B$11)</f>
        <v>-8.7525429995136269E-4</v>
      </c>
      <c r="J76" s="16">
        <f t="shared" si="3"/>
        <v>0</v>
      </c>
      <c r="K76" s="21">
        <f t="shared" si="4"/>
        <v>-3.6332871942933343E-3</v>
      </c>
      <c r="L76" s="61">
        <f t="array" ref="L76">SQRT(MMULT(MMULT(TRANSPOSE($A$4:$A$8),MMULT(TRANSPOSE(EXP(B77:$F$532)-1),EXP(B77:$F$532)-1)/COUNTA(#REF!)),$A$4:$A$8))*(-1/SQRT(2*PI())*EXP(-1*(NORMSINV($B$11))^2/2)/$B$11)</f>
        <v>-2.8046916286561547E-2</v>
      </c>
      <c r="M76" s="21">
        <f t="array" ref="M76">SQRT(MMULT(MMULT(TRANSPOSE($A$4:$A$8),MMULT(TRANSPOSE(EXP(B77:F328)-1),EXP(B77:F328)-1)/COUNTA(#REF!)),$A$4:$A$8))*(-1/SQRT(2*PI())*EXP(-1*(NORMSINV($B$11))^2/2)/$B$11)</f>
        <v>-1.5918127797614551E-2</v>
      </c>
      <c r="N76" s="62">
        <f t="shared" si="5"/>
        <v>-8.8692136809606262E-2</v>
      </c>
      <c r="O76" s="61">
        <f>'Bond 1'!E65</f>
        <v>2.7940765576977037E-4</v>
      </c>
      <c r="P76" s="21">
        <f>'Bond 3'!G64</f>
        <v>2.7330732882350871E-4</v>
      </c>
      <c r="Q76" s="21">
        <f>'Bond 5'!I64</f>
        <v>0</v>
      </c>
      <c r="R76" s="21">
        <f>'Bond 10'!N64</f>
        <v>1.5343831887145668E-3</v>
      </c>
      <c r="S76" s="21">
        <f>'Bond 20'!X64</f>
        <v>3.2983878368551922E-3</v>
      </c>
      <c r="T76" s="62">
        <f t="shared" si="6"/>
        <v>1.0770972020326076E-3</v>
      </c>
    </row>
    <row r="77" spans="1:20" ht="12.75" customHeight="1">
      <c r="A77" s="63">
        <f>Stocks!A459</f>
        <v>43055</v>
      </c>
      <c r="B77" s="216">
        <f>Bonds!V55/100</f>
        <v>1.0000000000000675E-4</v>
      </c>
      <c r="C77" s="217">
        <f>Bonds!X55/100</f>
        <v>-2.9999999999999363E-4</v>
      </c>
      <c r="D77" s="217">
        <f>Bonds!Z55/100</f>
        <v>-4.0000000000000034E-4</v>
      </c>
      <c r="E77" s="217">
        <f>Bonds!AE55/100</f>
        <v>-9.9999999999997863E-5</v>
      </c>
      <c r="F77" s="218">
        <f>Bonds!AO55/100</f>
        <v>0</v>
      </c>
      <c r="G77" s="21">
        <f t="array" ref="G77">SQRT(MMULT(MMULT(TRANSPOSE($A$4:$A$8),MMULT(TRANSPOSE(EXP(B78:$F$530)-1),EXP(B78:$F$530)-1)/COUNTA($F78:F$530)),$A$4:$A$8))*NORMSINV($B$11)</f>
        <v>-1.1501119925684405E-3</v>
      </c>
      <c r="H77" s="16">
        <f t="shared" si="2"/>
        <v>0</v>
      </c>
      <c r="I77" s="21">
        <f t="array" ref="I77">SQRT(MMULT(MMULT(TRANSPOSE($A$4:$A$8),MMULT(TRANSPOSE(EXP(B78:F329)-1),EXP(B78:F329)-1)/COUNTA(F78:F329)),$A$4:$A$8))*NORMSINV($B$11)</f>
        <v>-8.820680298439993E-4</v>
      </c>
      <c r="J77" s="16">
        <f t="shared" si="3"/>
        <v>0</v>
      </c>
      <c r="K77" s="21">
        <f t="shared" si="4"/>
        <v>-3.636973460790921E-3</v>
      </c>
      <c r="L77" s="61">
        <f t="array" ref="L77">SQRT(MMULT(MMULT(TRANSPOSE($A$4:$A$8),MMULT(TRANSPOSE(EXP(B78:$F$532)-1),EXP(B78:$F$532)-1)/COUNTA(#REF!)),$A$4:$A$8))*(-1/SQRT(2*PI())*EXP(-1*(NORMSINV($B$11))^2/2)/$B$11)</f>
        <v>-2.8044435114395947E-2</v>
      </c>
      <c r="M77" s="21">
        <f t="array" ref="M77">SQRT(MMULT(MMULT(TRANSPOSE($A$4:$A$8),MMULT(TRANSPOSE(EXP(B78:F329)-1),EXP(B78:F329)-1)/COUNTA(#REF!)),$A$4:$A$8))*(-1/SQRT(2*PI())*EXP(-1*(NORMSINV($B$11))^2/2)/$B$11)</f>
        <v>-1.6042048152208003E-2</v>
      </c>
      <c r="N77" s="62">
        <f t="shared" si="5"/>
        <v>-8.868429065429595E-2</v>
      </c>
      <c r="O77" s="61">
        <f>'Bond 1'!E66</f>
        <v>-9.310986964618878E-5</v>
      </c>
      <c r="P77" s="21">
        <f>'Bond 3'!G65</f>
        <v>8.1984620131503002E-4</v>
      </c>
      <c r="Q77" s="21">
        <f>'Bond 5'!I65</f>
        <v>-1.7577823326647534E-3</v>
      </c>
      <c r="R77" s="21">
        <f>'Bond 10'!N65</f>
        <v>-7.6757620837455444E-4</v>
      </c>
      <c r="S77" s="21">
        <f>'Bond 20'!X65</f>
        <v>0</v>
      </c>
      <c r="T77" s="62">
        <f t="shared" si="6"/>
        <v>-3.5972444187409337E-4</v>
      </c>
    </row>
    <row r="78" spans="1:20" ht="12.75" customHeight="1">
      <c r="A78" s="63">
        <f>Stocks!A458</f>
        <v>43054</v>
      </c>
      <c r="B78" s="216">
        <f>Bonds!V56/100</f>
        <v>-7.0000000000000281E-4</v>
      </c>
      <c r="C78" s="217">
        <f>Bonds!X56/100</f>
        <v>-4.0000000000000034E-4</v>
      </c>
      <c r="D78" s="217">
        <f>Bonds!Z56/100</f>
        <v>-9.9999999999997863E-5</v>
      </c>
      <c r="E78" s="217">
        <f>Bonds!AE56/100</f>
        <v>-2.0000000000000462E-4</v>
      </c>
      <c r="F78" s="218">
        <f>Bonds!AO56/100</f>
        <v>-4.9999999999998939E-4</v>
      </c>
      <c r="G78" s="21">
        <f t="array" ref="G78">SQRT(MMULT(MMULT(TRANSPOSE($A$4:$A$8),MMULT(TRANSPOSE(EXP(B79:$F$530)-1),EXP(B79:$F$530)-1)/COUNTA($F79:F$530)),$A$4:$A$8))*NORMSINV($B$11)</f>
        <v>-1.1506328614529911E-3</v>
      </c>
      <c r="H78" s="16">
        <f t="shared" si="2"/>
        <v>0</v>
      </c>
      <c r="I78" s="21">
        <f t="array" ref="I78">SQRT(MMULT(MMULT(TRANSPOSE($A$4:$A$8),MMULT(TRANSPOSE(EXP(B79:F330)-1),EXP(B79:F330)-1)/COUNTA(F79:F330)),$A$4:$A$8))*NORMSINV($B$11)</f>
        <v>-8.8412901820722999E-4</v>
      </c>
      <c r="J78" s="16">
        <f t="shared" si="3"/>
        <v>1</v>
      </c>
      <c r="K78" s="21">
        <f t="shared" si="4"/>
        <v>-3.6386205928284122E-3</v>
      </c>
      <c r="L78" s="61">
        <f t="array" ref="L78">SQRT(MMULT(MMULT(TRANSPOSE($A$4:$A$8),MMULT(TRANSPOSE(EXP(B79:$F$532)-1),EXP(B79:$F$532)-1)/COUNTA(#REF!)),$A$4:$A$8))*(-1/SQRT(2*PI())*EXP(-1*(NORMSINV($B$11))^2/2)/$B$11)</f>
        <v>-2.8026150777719788E-2</v>
      </c>
      <c r="M78" s="21">
        <f t="array" ref="M78">SQRT(MMULT(MMULT(TRANSPOSE($A$4:$A$8),MMULT(TRANSPOSE(EXP(B79:F330)-1),EXP(B79:F330)-1)/COUNTA(#REF!)),$A$4:$A$8))*(-1/SQRT(2*PI())*EXP(-1*(NORMSINV($B$11))^2/2)/$B$11)</f>
        <v>-1.6079531059926513E-2</v>
      </c>
      <c r="N78" s="62">
        <f t="shared" si="5"/>
        <v>-8.8626470504893945E-2</v>
      </c>
      <c r="O78" s="61">
        <f>'Bond 1'!E67</f>
        <v>6.5182977930906296E-4</v>
      </c>
      <c r="P78" s="21">
        <f>'Bond 3'!G66</f>
        <v>1.0928038751907285E-3</v>
      </c>
      <c r="Q78" s="21">
        <f>'Bond 5'!I66</f>
        <v>-4.3924413854344916E-4</v>
      </c>
      <c r="R78" s="21">
        <f>'Bond 10'!N66</f>
        <v>-1.5349696844958079E-3</v>
      </c>
      <c r="S78" s="21">
        <f>'Bond 20'!X66</f>
        <v>-5.5092102565355277E-3</v>
      </c>
      <c r="T78" s="62">
        <f t="shared" si="6"/>
        <v>-1.1477580850149985E-3</v>
      </c>
    </row>
    <row r="79" spans="1:20" ht="12.75" customHeight="1">
      <c r="A79" s="63">
        <f>Stocks!A457</f>
        <v>43053</v>
      </c>
      <c r="B79" s="216">
        <f>Bonds!V57/100</f>
        <v>3.0000000000000247E-4</v>
      </c>
      <c r="C79" s="217">
        <f>Bonds!X57/100</f>
        <v>0</v>
      </c>
      <c r="D79" s="217">
        <f>Bonds!Z57/100</f>
        <v>-3.0000000000000247E-4</v>
      </c>
      <c r="E79" s="217">
        <f>Bonds!AE57/100</f>
        <v>-3.9999999999999145E-4</v>
      </c>
      <c r="F79" s="218">
        <f>Bonds!AO57/100</f>
        <v>-4.0000000000000923E-4</v>
      </c>
      <c r="G79" s="21">
        <f t="array" ref="G79">SQRT(MMULT(MMULT(TRANSPOSE($A$4:$A$8),MMULT(TRANSPOSE(EXP(B80:$F$530)-1),EXP(B80:$F$530)-1)/COUNTA($F80:F$530)),$A$4:$A$8))*NORMSINV($B$11)</f>
        <v>-1.1517745355079036E-3</v>
      </c>
      <c r="H79" s="16">
        <f t="shared" si="2"/>
        <v>1</v>
      </c>
      <c r="I79" s="21">
        <f t="array" ref="I79">SQRT(MMULT(MMULT(TRANSPOSE($A$4:$A$8),MMULT(TRANSPOSE(EXP(B80:F331)-1),EXP(B80:F331)-1)/COUNTA(F80:F331)),$A$4:$A$8))*NORMSINV($B$11)</f>
        <v>-8.9587187682029521E-4</v>
      </c>
      <c r="J79" s="16">
        <f t="shared" si="3"/>
        <v>1</v>
      </c>
      <c r="K79" s="21">
        <f t="shared" si="4"/>
        <v>-3.6422308831874557E-3</v>
      </c>
      <c r="L79" s="61">
        <f t="array" ref="L79">SQRT(MMULT(MMULT(TRANSPOSE($A$4:$A$8),MMULT(TRANSPOSE(EXP(B80:$F$532)-1),EXP(B80:$F$532)-1)/COUNTA(#REF!)),$A$4:$A$8))*(-1/SQRT(2*PI())*EXP(-1*(NORMSINV($B$11))^2/2)/$B$11)</f>
        <v>-2.8022908393862116E-2</v>
      </c>
      <c r="M79" s="21">
        <f t="array" ref="M79">SQRT(MMULT(MMULT(TRANSPOSE($A$4:$A$8),MMULT(TRANSPOSE(EXP(B80:F331)-1),EXP(B80:F331)-1)/COUNTA(#REF!)),$A$4:$A$8))*(-1/SQRT(2*PI())*EXP(-1*(NORMSINV($B$11))^2/2)/$B$11)</f>
        <v>-1.6293096790620413E-2</v>
      </c>
      <c r="N79" s="62">
        <f t="shared" si="5"/>
        <v>-8.861621718685514E-2</v>
      </c>
      <c r="O79" s="61">
        <f>'Bond 1'!E68</f>
        <v>-2.7917364600781914E-4</v>
      </c>
      <c r="P79" s="21">
        <f>'Bond 3'!G67</f>
        <v>0</v>
      </c>
      <c r="Q79" s="21">
        <f>'Bond 5'!I67</f>
        <v>-1.3176374399071263E-3</v>
      </c>
      <c r="R79" s="21">
        <f>'Bond 10'!N67</f>
        <v>-3.0688501954281751E-3</v>
      </c>
      <c r="S79" s="21">
        <f>'Bond 20'!X67</f>
        <v>-4.3946800129536501E-3</v>
      </c>
      <c r="T79" s="62">
        <f t="shared" si="6"/>
        <v>-1.8120682588593541E-3</v>
      </c>
    </row>
    <row r="80" spans="1:20" ht="12.75" customHeight="1">
      <c r="A80" s="63">
        <f>Stocks!A456</f>
        <v>43052</v>
      </c>
      <c r="B80" s="216">
        <f>Bonds!V58/100</f>
        <v>0</v>
      </c>
      <c r="C80" s="217">
        <f>Bonds!X58/100</f>
        <v>9.9999999999997863E-5</v>
      </c>
      <c r="D80" s="217">
        <f>Bonds!Z58/100</f>
        <v>3.0000000000000247E-4</v>
      </c>
      <c r="E80" s="217">
        <f>Bonds!AE58/100</f>
        <v>2.9999999999999363E-4</v>
      </c>
      <c r="F80" s="218">
        <f>Bonds!AO58/100</f>
        <v>2.0000000000001351E-4</v>
      </c>
      <c r="G80" s="21">
        <f t="array" ref="G80">SQRT(MMULT(MMULT(TRANSPOSE($A$4:$A$8),MMULT(TRANSPOSE(EXP(B81:$F$530)-1),EXP(B81:$F$530)-1)/COUNTA($F81:F$530)),$A$4:$A$8))*NORMSINV($B$11)</f>
        <v>-1.1528845520631557E-3</v>
      </c>
      <c r="H80" s="16">
        <f t="shared" si="2"/>
        <v>0</v>
      </c>
      <c r="I80" s="21">
        <f t="array" ref="I80">SQRT(MMULT(MMULT(TRANSPOSE($A$4:$A$8),MMULT(TRANSPOSE(EXP(B81:F332)-1),EXP(B81:F332)-1)/COUNTA(F81:F332)),$A$4:$A$8))*NORMSINV($B$11)</f>
        <v>-8.9606324252886743E-4</v>
      </c>
      <c r="J80" s="16">
        <f t="shared" si="3"/>
        <v>0</v>
      </c>
      <c r="K80" s="21">
        <f t="shared" si="4"/>
        <v>-3.645741063742546E-3</v>
      </c>
      <c r="L80" s="61">
        <f t="array" ref="L80">SQRT(MMULT(MMULT(TRANSPOSE($A$4:$A$8),MMULT(TRANSPOSE(EXP(B81:$F$532)-1),EXP(B81:$F$532)-1)/COUNTA(#REF!)),$A$4:$A$8))*(-1/SQRT(2*PI())*EXP(-1*(NORMSINV($B$11))^2/2)/$B$11)</f>
        <v>-2.8018800597815648E-2</v>
      </c>
      <c r="M80" s="21">
        <f t="array" ref="M80">SQRT(MMULT(MMULT(TRANSPOSE($A$4:$A$8),MMULT(TRANSPOSE(EXP(B81:F332)-1),EXP(B81:F332)-1)/COUNTA(#REF!)),$A$4:$A$8))*(-1/SQRT(2*PI())*EXP(-1*(NORMSINV($B$11))^2/2)/$B$11)</f>
        <v>-1.62965771320541E-2</v>
      </c>
      <c r="N80" s="62">
        <f t="shared" si="5"/>
        <v>-8.8603227195184861E-2</v>
      </c>
      <c r="O80" s="61">
        <f>'Bond 1'!E69</f>
        <v>0</v>
      </c>
      <c r="P80" s="21">
        <f>'Bond 3'!G68</f>
        <v>-2.7309547078093789E-4</v>
      </c>
      <c r="Q80" s="21">
        <f>'Bond 5'!I68</f>
        <v>1.3171567106738499E-3</v>
      </c>
      <c r="R80" s="21">
        <f>'Bond 10'!N68</f>
        <v>2.2995474755999287E-3</v>
      </c>
      <c r="S80" s="21">
        <f>'Bond 20'!X68</f>
        <v>2.1922832051305434E-3</v>
      </c>
      <c r="T80" s="62">
        <f t="shared" si="6"/>
        <v>1.1071783841246768E-3</v>
      </c>
    </row>
    <row r="81" spans="1:20" ht="12.75" customHeight="1">
      <c r="A81" s="63">
        <f>Stocks!A455</f>
        <v>43049</v>
      </c>
      <c r="B81" s="216">
        <f>Bonds!V59/100</f>
        <v>-4.0000000000000034E-4</v>
      </c>
      <c r="C81" s="217">
        <f>Bonds!X59/100</f>
        <v>9.9999999999997863E-5</v>
      </c>
      <c r="D81" s="217">
        <f>Bonds!Z59/100</f>
        <v>3.0000000000000247E-4</v>
      </c>
      <c r="E81" s="217">
        <f>Bonds!AE59/100</f>
        <v>4.9999999999999828E-4</v>
      </c>
      <c r="F81" s="218">
        <f>Bonds!AO59/100</f>
        <v>5.9999999999998726E-4</v>
      </c>
      <c r="G81" s="21">
        <f t="array" ref="G81">SQRT(MMULT(MMULT(TRANSPOSE($A$4:$A$8),MMULT(TRANSPOSE(EXP(B82:$F$530)-1),EXP(B82:$F$530)-1)/COUNTA($F82:F$530)),$A$4:$A$8))*NORMSINV($B$11)</f>
        <v>-1.1539147204506766E-3</v>
      </c>
      <c r="H81" s="16">
        <f t="shared" si="2"/>
        <v>0</v>
      </c>
      <c r="I81" s="21">
        <f t="array" ref="I81">SQRT(MMULT(MMULT(TRANSPOSE($A$4:$A$8),MMULT(TRANSPOSE(EXP(B82:F333)-1),EXP(B82:F333)-1)/COUNTA(F82:F333)),$A$4:$A$8))*NORMSINV($B$11)</f>
        <v>-9.2573365699619907E-4</v>
      </c>
      <c r="J81" s="16">
        <f t="shared" si="3"/>
        <v>0</v>
      </c>
      <c r="K81" s="21">
        <f t="shared" si="4"/>
        <v>-3.6489987422206153E-3</v>
      </c>
      <c r="L81" s="61">
        <f t="array" ref="L81">SQRT(MMULT(MMULT(TRANSPOSE($A$4:$A$8),MMULT(TRANSPOSE(EXP(B82:$F$532)-1),EXP(B82:$F$532)-1)/COUNTA(#REF!)),$A$4:$A$8))*(-1/SQRT(2*PI())*EXP(-1*(NORMSINV($B$11))^2/2)/$B$11)</f>
        <v>-2.8012659851978358E-2</v>
      </c>
      <c r="M81" s="21">
        <f t="array" ref="M81">SQRT(MMULT(MMULT(TRANSPOSE($A$4:$A$8),MMULT(TRANSPOSE(EXP(B82:F333)-1),EXP(B82:F333)-1)/COUNTA(#REF!)),$A$4:$A$8))*(-1/SQRT(2*PI())*EXP(-1*(NORMSINV($B$11))^2/2)/$B$11)</f>
        <v>-1.6836188818995165E-2</v>
      </c>
      <c r="N81" s="62">
        <f t="shared" si="5"/>
        <v>-8.8583808451806828E-2</v>
      </c>
      <c r="O81" s="61">
        <f>'Bond 1'!E70</f>
        <v>3.7233547426231069E-4</v>
      </c>
      <c r="P81" s="21">
        <f>'Bond 3'!G69</f>
        <v>-2.7312223147492857E-4</v>
      </c>
      <c r="Q81" s="21">
        <f>'Bond 5'!I69</f>
        <v>1.3176152644471411E-3</v>
      </c>
      <c r="R81" s="21">
        <f>'Bond 10'!N69</f>
        <v>3.8350091629167065E-3</v>
      </c>
      <c r="S81" s="21">
        <f>'Bond 20'!X69</f>
        <v>6.5837040552478845E-3</v>
      </c>
      <c r="T81" s="62">
        <f t="shared" si="6"/>
        <v>2.3671083450798229E-3</v>
      </c>
    </row>
    <row r="82" spans="1:20" ht="12.75" customHeight="1">
      <c r="A82" s="63">
        <f>Stocks!A454</f>
        <v>43048</v>
      </c>
      <c r="B82" s="216">
        <f>Bonds!V60/100</f>
        <v>2.9999999999999363E-4</v>
      </c>
      <c r="C82" s="217">
        <f>Bonds!X60/100</f>
        <v>3.0000000000000247E-4</v>
      </c>
      <c r="D82" s="217">
        <f>Bonds!Z60/100</f>
        <v>9.9999999999997863E-5</v>
      </c>
      <c r="E82" s="217">
        <f>Bonds!AE60/100</f>
        <v>1.0000000000000675E-4</v>
      </c>
      <c r="F82" s="218">
        <f>Bonds!AO60/100</f>
        <v>0</v>
      </c>
      <c r="G82" s="21">
        <f t="array" ref="G82">SQRT(MMULT(MMULT(TRANSPOSE($A$4:$A$8),MMULT(TRANSPOSE(EXP(B83:$F$530)-1),EXP(B83:$F$530)-1)/COUNTA($F83:F$530)),$A$4:$A$8))*NORMSINV($B$11)</f>
        <v>-1.1550679610607348E-3</v>
      </c>
      <c r="H82" s="16">
        <f t="shared" si="2"/>
        <v>0</v>
      </c>
      <c r="I82" s="21">
        <f t="array" ref="I82">SQRT(MMULT(MMULT(TRANSPOSE($A$4:$A$8),MMULT(TRANSPOSE(EXP(B83:F334)-1),EXP(B83:F334)-1)/COUNTA(F83:F334)),$A$4:$A$8))*NORMSINV($B$11)</f>
        <v>-9.3745217484136325E-4</v>
      </c>
      <c r="J82" s="16">
        <f t="shared" si="3"/>
        <v>0</v>
      </c>
      <c r="K82" s="21">
        <f t="shared" si="4"/>
        <v>-3.6526456092386013E-3</v>
      </c>
      <c r="L82" s="61">
        <f t="array" ref="L82">SQRT(MMULT(MMULT(TRANSPOSE($A$4:$A$8),MMULT(TRANSPOSE(EXP(B83:$F$532)-1),EXP(B83:$F$532)-1)/COUNTA(#REF!)),$A$4:$A$8))*(-1/SQRT(2*PI())*EXP(-1*(NORMSINV($B$11))^2/2)/$B$11)</f>
        <v>-2.800941306637636E-2</v>
      </c>
      <c r="M82" s="21">
        <f t="array" ref="M82">SQRT(MMULT(MMULT(TRANSPOSE($A$4:$A$8),MMULT(TRANSPOSE(EXP(B83:F334)-1),EXP(B83:F334)-1)/COUNTA(#REF!)),$A$4:$A$8))*(-1/SQRT(2*PI())*EXP(-1*(NORMSINV($B$11))^2/2)/$B$11)</f>
        <v>-1.7049311867540388E-2</v>
      </c>
      <c r="N82" s="62">
        <f t="shared" si="5"/>
        <v>-8.8573541214230264E-2</v>
      </c>
      <c r="O82" s="61">
        <f>'Bond 1'!E71</f>
        <v>-2.7914766911695698E-4</v>
      </c>
      <c r="P82" s="21">
        <f>'Bond 3'!G70</f>
        <v>-8.194538248657955E-4</v>
      </c>
      <c r="Q82" s="21">
        <f>'Bond 5'!I70</f>
        <v>4.3936485919087749E-4</v>
      </c>
      <c r="R82" s="21">
        <f>'Bond 10'!N70</f>
        <v>7.6787501078844111E-4</v>
      </c>
      <c r="S82" s="21">
        <f>'Bond 20'!X70</f>
        <v>0</v>
      </c>
      <c r="T82" s="62">
        <f t="shared" si="6"/>
        <v>2.1727675199313212E-5</v>
      </c>
    </row>
    <row r="83" spans="1:20" ht="12.75" customHeight="1">
      <c r="A83" s="63">
        <f>Stocks!A453</f>
        <v>43047</v>
      </c>
      <c r="B83" s="216">
        <f>Bonds!V61/100</f>
        <v>-6.9999999999999392E-4</v>
      </c>
      <c r="C83" s="217">
        <f>Bonds!X61/100</f>
        <v>-3.0000000000000247E-4</v>
      </c>
      <c r="D83" s="217">
        <f>Bonds!Z61/100</f>
        <v>-9.9999999999997863E-5</v>
      </c>
      <c r="E83" s="217">
        <f>Bonds!AE61/100</f>
        <v>9.9999999999997863E-5</v>
      </c>
      <c r="F83" s="218">
        <f>Bonds!AO61/100</f>
        <v>0</v>
      </c>
      <c r="G83" s="21">
        <f t="array" ref="G83">SQRT(MMULT(MMULT(TRANSPOSE($A$4:$A$8),MMULT(TRANSPOSE(EXP(B84:$F$530)-1),EXP(B84:$F$530)-1)/COUNTA($F84:F$530)),$A$4:$A$8))*NORMSINV($B$11)</f>
        <v>-1.1561499671209419E-3</v>
      </c>
      <c r="H83" s="16">
        <f t="shared" si="2"/>
        <v>0</v>
      </c>
      <c r="I83" s="21">
        <f t="array" ref="I83">SQRT(MMULT(MMULT(TRANSPOSE($A$4:$A$8),MMULT(TRANSPOSE(EXP(B84:F335)-1),EXP(B84:F335)-1)/COUNTA(F84:F335)),$A$4:$A$8))*NORMSINV($B$11)</f>
        <v>-9.3789271852573431E-4</v>
      </c>
      <c r="J83" s="16">
        <f t="shared" si="3"/>
        <v>0</v>
      </c>
      <c r="K83" s="21">
        <f t="shared" si="4"/>
        <v>-3.656067212830961E-3</v>
      </c>
      <c r="L83" s="61">
        <f t="array" ref="L83">SQRT(MMULT(MMULT(TRANSPOSE($A$4:$A$8),MMULT(TRANSPOSE(EXP(B84:$F$532)-1),EXP(B84:$F$532)-1)/COUNTA(#REF!)),$A$4:$A$8))*(-1/SQRT(2*PI())*EXP(-1*(NORMSINV($B$11))^2/2)/$B$11)</f>
        <v>-2.8004343521487639E-2</v>
      </c>
      <c r="M83" s="21">
        <f t="array" ref="M83">SQRT(MMULT(MMULT(TRANSPOSE($A$4:$A$8),MMULT(TRANSPOSE(EXP(B84:F335)-1),EXP(B84:F335)-1)/COUNTA(#REF!)),$A$4:$A$8))*(-1/SQRT(2*PI())*EXP(-1*(NORMSINV($B$11))^2/2)/$B$11)</f>
        <v>-1.7057323974043193E-2</v>
      </c>
      <c r="N83" s="62">
        <f t="shared" si="5"/>
        <v>-8.8557509905681453E-2</v>
      </c>
      <c r="O83" s="61">
        <f>'Bond 1'!E72</f>
        <v>6.5152643335814769E-4</v>
      </c>
      <c r="P83" s="21">
        <f>'Bond 3'!G71</f>
        <v>8.1969019916984672E-4</v>
      </c>
      <c r="Q83" s="21">
        <f>'Bond 5'!I71</f>
        <v>-4.3940356961846681E-4</v>
      </c>
      <c r="R83" s="21">
        <f>'Bond 10'!N71</f>
        <v>7.6799133994896263E-4</v>
      </c>
      <c r="S83" s="21">
        <f>'Bond 20'!X71</f>
        <v>0</v>
      </c>
      <c r="T83" s="62">
        <f t="shared" si="6"/>
        <v>3.5996088057169807E-4</v>
      </c>
    </row>
    <row r="84" spans="1:20" ht="12.75" customHeight="1">
      <c r="A84" s="63">
        <f>Stocks!A452</f>
        <v>43046</v>
      </c>
      <c r="B84" s="216">
        <f>Bonds!V62/100</f>
        <v>6.9999999999999392E-4</v>
      </c>
      <c r="C84" s="217">
        <f>Bonds!X62/100</f>
        <v>3.0000000000000247E-4</v>
      </c>
      <c r="D84" s="217">
        <f>Bonds!Z62/100</f>
        <v>4.9999999999999828E-4</v>
      </c>
      <c r="E84" s="217">
        <f>Bonds!AE62/100</f>
        <v>4.0000000000000034E-4</v>
      </c>
      <c r="F84" s="218">
        <f>Bonds!AO62/100</f>
        <v>-9.9999999999997863E-5</v>
      </c>
      <c r="G84" s="21">
        <f t="array" ref="G84">SQRT(MMULT(MMULT(TRANSPOSE($A$4:$A$8),MMULT(TRANSPOSE(EXP(B85:$F$530)-1),EXP(B85:$F$530)-1)/COUNTA($F85:F$530)),$A$4:$A$8))*NORMSINV($B$11)</f>
        <v>-1.1567654536406675E-3</v>
      </c>
      <c r="H84" s="16">
        <f t="shared" si="2"/>
        <v>0</v>
      </c>
      <c r="I84" s="21">
        <f t="array" ref="I84">SQRT(MMULT(MMULT(TRANSPOSE($A$4:$A$8),MMULT(TRANSPOSE(EXP(B85:F336)-1),EXP(B85:F336)-1)/COUNTA(F85:F336)),$A$4:$A$8))*NORMSINV($B$11)</f>
        <v>-9.3652155385337066E-4</v>
      </c>
      <c r="J84" s="16">
        <f t="shared" si="3"/>
        <v>0</v>
      </c>
      <c r="K84" s="21">
        <f t="shared" si="4"/>
        <v>-3.658013552102424E-3</v>
      </c>
      <c r="L84" s="61">
        <f t="array" ref="L84">SQRT(MMULT(MMULT(TRANSPOSE($A$4:$A$8),MMULT(TRANSPOSE(EXP(B85:$F$532)-1),EXP(B85:$F$532)-1)/COUNTA(#REF!)),$A$4:$A$8))*(-1/SQRT(2*PI())*EXP(-1*(NORMSINV($B$11))^2/2)/$B$11)</f>
        <v>-2.7987892884573574E-2</v>
      </c>
      <c r="M84" s="21">
        <f t="array" ref="M84">SQRT(MMULT(MMULT(TRANSPOSE($A$4:$A$8),MMULT(TRANSPOSE(EXP(B85:F336)-1),EXP(B85:F336)-1)/COUNTA(#REF!)),$A$4:$A$8))*(-1/SQRT(2*PI())*EXP(-1*(NORMSINV($B$11))^2/2)/$B$11)</f>
        <v>-1.7032386793514667E-2</v>
      </c>
      <c r="N84" s="62">
        <f t="shared" si="5"/>
        <v>-8.8505488424072562E-2</v>
      </c>
      <c r="O84" s="61">
        <f>'Bond 1'!E73</f>
        <v>-6.5110222304901304E-4</v>
      </c>
      <c r="P84" s="21">
        <f>'Bond 3'!G72</f>
        <v>-8.1945854076345649E-4</v>
      </c>
      <c r="Q84" s="21">
        <f>'Bond 5'!I72</f>
        <v>2.1968447428793595E-3</v>
      </c>
      <c r="R84" s="21">
        <f>'Bond 10'!N72</f>
        <v>3.0730088756949843E-3</v>
      </c>
      <c r="S84" s="21">
        <f>'Bond 20'!X72</f>
        <v>-1.1012486828729075E-3</v>
      </c>
      <c r="T84" s="62">
        <f t="shared" si="6"/>
        <v>5.3960883437779333E-4</v>
      </c>
    </row>
    <row r="85" spans="1:20" ht="12.75" customHeight="1">
      <c r="A85" s="63">
        <f>Stocks!A451</f>
        <v>43045</v>
      </c>
      <c r="B85" s="216">
        <f>Bonds!V63/100</f>
        <v>-9.9999999999997863E-5</v>
      </c>
      <c r="C85" s="217">
        <f>Bonds!X63/100</f>
        <v>0</v>
      </c>
      <c r="D85" s="217">
        <f>Bonds!Z63/100</f>
        <v>0</v>
      </c>
      <c r="E85" s="217">
        <f>Bonds!AE63/100</f>
        <v>-2.0000000000000462E-4</v>
      </c>
      <c r="F85" s="218">
        <f>Bonds!AO63/100</f>
        <v>-3.9999999999999145E-4</v>
      </c>
      <c r="G85" s="21">
        <f t="array" ref="G85">SQRT(MMULT(MMULT(TRANSPOSE($A$4:$A$8),MMULT(TRANSPOSE(EXP(B86:$F$530)-1),EXP(B86:$F$530)-1)/COUNTA($F86:F$530)),$A$4:$A$8))*NORMSINV($B$11)</f>
        <v>-1.1579615710934476E-3</v>
      </c>
      <c r="H85" s="16">
        <f t="shared" si="2"/>
        <v>1</v>
      </c>
      <c r="I85" s="21">
        <f t="array" ref="I85">SQRT(MMULT(MMULT(TRANSPOSE($A$4:$A$8),MMULT(TRANSPOSE(EXP(B86:F337)-1),EXP(B86:F337)-1)/COUNTA(F86:F337)),$A$4:$A$8))*NORMSINV($B$11)</f>
        <v>-9.4512556761254052E-4</v>
      </c>
      <c r="J85" s="16">
        <f t="shared" si="3"/>
        <v>1</v>
      </c>
      <c r="K85" s="21">
        <f t="shared" si="4"/>
        <v>-3.6617960076022883E-3</v>
      </c>
      <c r="L85" s="61">
        <f t="array" ref="L85">SQRT(MMULT(MMULT(TRANSPOSE($A$4:$A$8),MMULT(TRANSPOSE(EXP(B86:$F$532)-1),EXP(B86:$F$532)-1)/COUNTA(#REF!)),$A$4:$A$8))*(-1/SQRT(2*PI())*EXP(-1*(NORMSINV($B$11))^2/2)/$B$11)</f>
        <v>-2.7985406266268845E-2</v>
      </c>
      <c r="M85" s="21">
        <f t="array" ref="M85">SQRT(MMULT(MMULT(TRANSPOSE($A$4:$A$8),MMULT(TRANSPOSE(EXP(B86:F337)-1),EXP(B86:F337)-1)/COUNTA(#REF!)),$A$4:$A$8))*(-1/SQRT(2*PI())*EXP(-1*(NORMSINV($B$11))^2/2)/$B$11)</f>
        <v>-1.7188866790926287E-2</v>
      </c>
      <c r="N85" s="62">
        <f t="shared" si="5"/>
        <v>-8.8497625046558143E-2</v>
      </c>
      <c r="O85" s="61">
        <f>'Bond 1'!E74</f>
        <v>9.3075204765448493E-5</v>
      </c>
      <c r="P85" s="21">
        <f>'Bond 3'!G73</f>
        <v>0</v>
      </c>
      <c r="Q85" s="21">
        <f>'Bond 5'!I73</f>
        <v>0</v>
      </c>
      <c r="R85" s="21">
        <f>'Bond 10'!N73</f>
        <v>-1.5376918692075556E-3</v>
      </c>
      <c r="S85" s="21">
        <f>'Bond 20'!X73</f>
        <v>-4.4004207872877805E-3</v>
      </c>
      <c r="T85" s="62">
        <f t="shared" si="6"/>
        <v>-1.1690074903459775E-3</v>
      </c>
    </row>
    <row r="86" spans="1:20" ht="12.75" customHeight="1">
      <c r="A86" s="63">
        <f>Stocks!A450</f>
        <v>43042</v>
      </c>
      <c r="B86" s="216">
        <f>Bonds!V64/100</f>
        <v>-4.0000000000000034E-4</v>
      </c>
      <c r="C86" s="217">
        <f>Bonds!X64/100</f>
        <v>9.9999999999997863E-5</v>
      </c>
      <c r="D86" s="217">
        <f>Bonds!Z64/100</f>
        <v>3.0000000000000247E-4</v>
      </c>
      <c r="E86" s="217">
        <f>Bonds!AE64/100</f>
        <v>4.0000000000000034E-4</v>
      </c>
      <c r="F86" s="218">
        <f>Bonds!AO64/100</f>
        <v>4.9999999999998939E-4</v>
      </c>
      <c r="G86" s="21">
        <f t="array" ref="G86">SQRT(MMULT(MMULT(TRANSPOSE($A$4:$A$8),MMULT(TRANSPOSE(EXP(B87:$F$530)-1),EXP(B87:$F$530)-1)/COUNTA($F87:F$530)),$A$4:$A$8))*NORMSINV($B$11)</f>
        <v>-1.159094376126279E-3</v>
      </c>
      <c r="H86" s="16">
        <f t="shared" si="2"/>
        <v>0</v>
      </c>
      <c r="I86" s="21">
        <f t="array" ref="I86">SQRT(MMULT(MMULT(TRANSPOSE($A$4:$A$8),MMULT(TRANSPOSE(EXP(B87:F338)-1),EXP(B87:F338)-1)/COUNTA(F87:F338)),$A$4:$A$8))*NORMSINV($B$11)</f>
        <v>-9.4552431919068083E-4</v>
      </c>
      <c r="J86" s="16">
        <f t="shared" si="3"/>
        <v>0</v>
      </c>
      <c r="K86" s="21">
        <f t="shared" si="4"/>
        <v>-3.6653782516509375E-3</v>
      </c>
      <c r="L86" s="61">
        <f t="array" ref="L86">SQRT(MMULT(MMULT(TRANSPOSE($A$4:$A$8),MMULT(TRANSPOSE(EXP(B87:$F$532)-1),EXP(B87:$F$532)-1)/COUNTA(#REF!)),$A$4:$A$8))*(-1/SQRT(2*PI())*EXP(-1*(NORMSINV($B$11))^2/2)/$B$11)</f>
        <v>-2.7981290953498699E-2</v>
      </c>
      <c r="M86" s="21">
        <f t="array" ref="M86">SQRT(MMULT(MMULT(TRANSPOSE($A$4:$A$8),MMULT(TRANSPOSE(EXP(B87:F338)-1),EXP(B87:F338)-1)/COUNTA(#REF!)),$A$4:$A$8))*(-1/SQRT(2*PI())*EXP(-1*(NORMSINV($B$11))^2/2)/$B$11)</f>
        <v>-1.7196118830225829E-2</v>
      </c>
      <c r="N86" s="62">
        <f t="shared" si="5"/>
        <v>-8.8484611284920509E-2</v>
      </c>
      <c r="O86" s="61">
        <f>'Bond 1'!E75</f>
        <v>3.7226617031177321E-4</v>
      </c>
      <c r="P86" s="21">
        <f>'Bond 3'!G74</f>
        <v>-2.7323081210629786E-4</v>
      </c>
      <c r="Q86" s="21">
        <f>'Bond 5'!I74</f>
        <v>1.3188415738782811E-3</v>
      </c>
      <c r="R86" s="21">
        <f>'Bond 10'!N74</f>
        <v>3.0739377682460741E-3</v>
      </c>
      <c r="S86" s="21">
        <f>'Bond 20'!X74</f>
        <v>5.4868978749949828E-3</v>
      </c>
      <c r="T86" s="62">
        <f t="shared" si="6"/>
        <v>1.9957425150649629E-3</v>
      </c>
    </row>
    <row r="87" spans="1:20" ht="12.75" customHeight="1">
      <c r="A87" s="63">
        <f>Stocks!A449</f>
        <v>43041</v>
      </c>
      <c r="B87" s="216">
        <f>Bonds!V65/100</f>
        <v>9.9999999999997863E-5</v>
      </c>
      <c r="C87" s="217">
        <f>Bonds!X65/100</f>
        <v>0</v>
      </c>
      <c r="D87" s="217">
        <f>Bonds!Z65/100</f>
        <v>-2.0000000000000462E-4</v>
      </c>
      <c r="E87" s="217">
        <f>Bonds!AE65/100</f>
        <v>-9.9999999999997863E-5</v>
      </c>
      <c r="F87" s="218">
        <f>Bonds!AO65/100</f>
        <v>3.0000000000001136E-4</v>
      </c>
      <c r="G87" s="21">
        <f t="array" ref="G87">SQRT(MMULT(MMULT(TRANSPOSE($A$4:$A$8),MMULT(TRANSPOSE(EXP(B88:$F$530)-1),EXP(B88:$F$530)-1)/COUNTA($F88:F$530)),$A$4:$A$8))*NORMSINV($B$11)</f>
        <v>-1.1603997628887518E-3</v>
      </c>
      <c r="H87" s="16">
        <f t="shared" si="2"/>
        <v>0</v>
      </c>
      <c r="I87" s="21">
        <f t="array" ref="I87">SQRT(MMULT(MMULT(TRANSPOSE($A$4:$A$8),MMULT(TRANSPOSE(EXP(B88:F339)-1),EXP(B88:F339)-1)/COUNTA(F88:F339)),$A$4:$A$8))*NORMSINV($B$11)</f>
        <v>-9.477173924032729E-4</v>
      </c>
      <c r="J87" s="16">
        <f t="shared" si="3"/>
        <v>0</v>
      </c>
      <c r="K87" s="21">
        <f t="shared" si="4"/>
        <v>-3.6695062470477845E-3</v>
      </c>
      <c r="L87" s="61">
        <f t="array" ref="L87">SQRT(MMULT(MMULT(TRANSPOSE($A$4:$A$8),MMULT(TRANSPOSE(EXP(B88:$F$532)-1),EXP(B88:$F$532)-1)/COUNTA(#REF!)),$A$4:$A$8))*(-1/SQRT(2*PI())*EXP(-1*(NORMSINV($B$11))^2/2)/$B$11)</f>
        <v>-2.7981240105002737E-2</v>
      </c>
      <c r="M87" s="21">
        <f t="array" ref="M87">SQRT(MMULT(MMULT(TRANSPOSE($A$4:$A$8),MMULT(TRANSPOSE(EXP(B88:F339)-1),EXP(B88:F339)-1)/COUNTA(#REF!)),$A$4:$A$8))*(-1/SQRT(2*PI())*EXP(-1*(NORMSINV($B$11))^2/2)/$B$11)</f>
        <v>-1.7236003946665138E-2</v>
      </c>
      <c r="N87" s="62">
        <f t="shared" si="5"/>
        <v>-8.8484450487857677E-2</v>
      </c>
      <c r="O87" s="61">
        <f>'Bond 1'!E76</f>
        <v>-9.3031909945109196E-5</v>
      </c>
      <c r="P87" s="21">
        <f>'Bond 3'!G75</f>
        <v>0</v>
      </c>
      <c r="Q87" s="21">
        <f>'Bond 5'!I75</f>
        <v>-8.7954749414123742E-4</v>
      </c>
      <c r="R87" s="21">
        <f>'Bond 10'!N75</f>
        <v>-7.6917460318953778E-4</v>
      </c>
      <c r="S87" s="21">
        <f>'Bond 20'!X75</f>
        <v>3.3017397372198153E-3</v>
      </c>
      <c r="T87" s="62">
        <f t="shared" si="6"/>
        <v>3.1199714598878611E-4</v>
      </c>
    </row>
    <row r="88" spans="1:20" ht="12.75" customHeight="1">
      <c r="A88" s="63">
        <f>Stocks!A448</f>
        <v>43040</v>
      </c>
      <c r="B88" s="216">
        <f>Bonds!V66/100</f>
        <v>-5.9999999999999604E-4</v>
      </c>
      <c r="C88" s="217">
        <f>Bonds!X66/100</f>
        <v>-3.0000000000000247E-4</v>
      </c>
      <c r="D88" s="217">
        <f>Bonds!Z66/100</f>
        <v>0</v>
      </c>
      <c r="E88" s="217">
        <f>Bonds!AE66/100</f>
        <v>9.9999999999997863E-5</v>
      </c>
      <c r="F88" s="218">
        <f>Bonds!AO66/100</f>
        <v>0</v>
      </c>
      <c r="G88" s="21">
        <f t="array" ref="G88">SQRT(MMULT(MMULT(TRANSPOSE($A$4:$A$8),MMULT(TRANSPOSE(EXP(B89:$F$530)-1),EXP(B89:$F$530)-1)/COUNTA($F89:F$530)),$A$4:$A$8))*NORMSINV($B$11)</f>
        <v>-1.1615768521086704E-3</v>
      </c>
      <c r="H88" s="16">
        <f t="shared" si="2"/>
        <v>0</v>
      </c>
      <c r="I88" s="21">
        <f t="array" ref="I88">SQRT(MMULT(MMULT(TRANSPOSE($A$4:$A$8),MMULT(TRANSPOSE(EXP(B89:F340)-1),EXP(B89:F340)-1)/COUNTA(F89:F340)),$A$4:$A$8))*NORMSINV($B$11)</f>
        <v>-9.4807988416634919E-4</v>
      </c>
      <c r="J88" s="16">
        <f t="shared" si="3"/>
        <v>0</v>
      </c>
      <c r="K88" s="21">
        <f t="shared" si="4"/>
        <v>-3.673228529991958E-3</v>
      </c>
      <c r="L88" s="61">
        <f t="array" ref="L88">SQRT(MMULT(MMULT(TRANSPOSE($A$4:$A$8),MMULT(TRANSPOSE(EXP(B89:$F$532)-1),EXP(B89:$F$532)-1)/COUNTA(#REF!)),$A$4:$A$8))*(-1/SQRT(2*PI())*EXP(-1*(NORMSINV($B$11))^2/2)/$B$11)</f>
        <v>-2.7977992353828786E-2</v>
      </c>
      <c r="M88" s="21">
        <f t="array" ref="M88">SQRT(MMULT(MMULT(TRANSPOSE($A$4:$A$8),MMULT(TRANSPOSE(EXP(B89:F340)-1),EXP(B89:F340)-1)/COUNTA(#REF!)),$A$4:$A$8))*(-1/SQRT(2*PI())*EXP(-1*(NORMSINV($B$11))^2/2)/$B$11)</f>
        <v>-1.7242596533768736E-2</v>
      </c>
      <c r="N88" s="62">
        <f t="shared" si="5"/>
        <v>-8.8474180196874502E-2</v>
      </c>
      <c r="O88" s="61">
        <f>'Bond 1'!E77</f>
        <v>5.5824339411983262E-4</v>
      </c>
      <c r="P88" s="21">
        <f>'Bond 3'!G76</f>
        <v>8.1977843872884531E-4</v>
      </c>
      <c r="Q88" s="21">
        <f>'Bond 5'!I76</f>
        <v>0</v>
      </c>
      <c r="R88" s="21">
        <f>'Bond 10'!N76</f>
        <v>7.6901815664219867E-4</v>
      </c>
      <c r="S88" s="21">
        <f>'Bond 20'!X76</f>
        <v>0</v>
      </c>
      <c r="T88" s="62">
        <f t="shared" si="6"/>
        <v>4.2940799789817536E-4</v>
      </c>
    </row>
    <row r="89" spans="1:20" ht="12.75" customHeight="1">
      <c r="A89" s="63">
        <f>Stocks!A447</f>
        <v>43039</v>
      </c>
      <c r="B89" s="216">
        <f>Bonds!V67/100</f>
        <v>5.9999999999999604E-4</v>
      </c>
      <c r="C89" s="217">
        <f>Bonds!X67/100</f>
        <v>3.0000000000000247E-4</v>
      </c>
      <c r="D89" s="217">
        <f>Bonds!Z67/100</f>
        <v>9.9999999999997863E-5</v>
      </c>
      <c r="E89" s="217">
        <f>Bonds!AE67/100</f>
        <v>-9.9999999999997863E-5</v>
      </c>
      <c r="F89" s="218">
        <f>Bonds!AO67/100</f>
        <v>9.9999999999997863E-5</v>
      </c>
      <c r="G89" s="21">
        <f t="array" ref="G89">SQRT(MMULT(MMULT(TRANSPOSE($A$4:$A$8),MMULT(TRANSPOSE(EXP(B90:$F$530)-1),EXP(B90:$F$530)-1)/COUNTA($F90:F$530)),$A$4:$A$8))*NORMSINV($B$11)</f>
        <v>-1.1626819088425811E-3</v>
      </c>
      <c r="H89" s="16">
        <f t="shared" si="2"/>
        <v>0</v>
      </c>
      <c r="I89" s="21">
        <f t="array" ref="I89">SQRT(MMULT(MMULT(TRANSPOSE($A$4:$A$8),MMULT(TRANSPOSE(EXP(B90:F341)-1),EXP(B90:F341)-1)/COUNTA(F90:F341)),$A$4:$A$8))*NORMSINV($B$11)</f>
        <v>-9.5002286259153967E-4</v>
      </c>
      <c r="J89" s="16">
        <f t="shared" si="3"/>
        <v>0</v>
      </c>
      <c r="K89" s="21">
        <f t="shared" si="4"/>
        <v>-3.6767230262148226E-3</v>
      </c>
      <c r="L89" s="61">
        <f t="array" ref="L89">SQRT(MMULT(MMULT(TRANSPOSE($A$4:$A$8),MMULT(TRANSPOSE(EXP(B90:$F$532)-1),EXP(B90:$F$532)-1)/COUNTA(#REF!)),$A$4:$A$8))*(-1/SQRT(2*PI())*EXP(-1*(NORMSINV($B$11))^2/2)/$B$11)</f>
        <v>-2.7972911629881515E-2</v>
      </c>
      <c r="M89" s="21">
        <f t="array" ref="M89">SQRT(MMULT(MMULT(TRANSPOSE($A$4:$A$8),MMULT(TRANSPOSE(EXP(B90:F341)-1),EXP(B90:F341)-1)/COUNTA(#REF!)),$A$4:$A$8))*(-1/SQRT(2*PI())*EXP(-1*(NORMSINV($B$11))^2/2)/$B$11)</f>
        <v>-1.727793321121426E-2</v>
      </c>
      <c r="N89" s="62">
        <f t="shared" si="5"/>
        <v>-8.8458113537038571E-2</v>
      </c>
      <c r="O89" s="61">
        <f>'Bond 1'!E78</f>
        <v>-5.5793193230425518E-4</v>
      </c>
      <c r="P89" s="21">
        <f>'Bond 3'!G77</f>
        <v>-8.195455578472419E-4</v>
      </c>
      <c r="Q89" s="21">
        <f>'Bond 5'!I77</f>
        <v>4.3968503065460574E-4</v>
      </c>
      <c r="R89" s="21">
        <f>'Bond 10'!N77</f>
        <v>-7.6926114185634062E-4</v>
      </c>
      <c r="S89" s="21">
        <f>'Bond 20'!X77</f>
        <v>1.102836957832482E-3</v>
      </c>
      <c r="T89" s="62">
        <f t="shared" si="6"/>
        <v>-1.2084332870415003E-4</v>
      </c>
    </row>
    <row r="90" spans="1:20" ht="12.75" customHeight="1">
      <c r="A90" s="63">
        <f>Stocks!A446</f>
        <v>43038</v>
      </c>
      <c r="B90" s="216">
        <f>Bonds!V68/100</f>
        <v>-1.9999999999999573E-4</v>
      </c>
      <c r="C90" s="217">
        <f>Bonds!X68/100</f>
        <v>-3.0000000000000247E-4</v>
      </c>
      <c r="D90" s="217">
        <f>Bonds!Z68/100</f>
        <v>-1.9999999999999573E-4</v>
      </c>
      <c r="E90" s="217">
        <f>Bonds!AE68/100</f>
        <v>-3.0000000000000247E-4</v>
      </c>
      <c r="F90" s="218">
        <f>Bonds!AO68/100</f>
        <v>-6.0000000000000493E-4</v>
      </c>
      <c r="G90" s="21">
        <f t="array" ref="G90">SQRT(MMULT(MMULT(TRANSPOSE($A$4:$A$8),MMULT(TRANSPOSE(EXP(B91:$F$530)-1),EXP(B91:$F$530)-1)/COUNTA($F91:F$530)),$A$4:$A$8))*NORMSINV($B$11)</f>
        <v>-1.1634614530742981E-3</v>
      </c>
      <c r="H90" s="16">
        <f t="shared" si="2"/>
        <v>1</v>
      </c>
      <c r="I90" s="21">
        <f t="array" ref="I90">SQRT(MMULT(MMULT(TRANSPOSE($A$4:$A$8),MMULT(TRANSPOSE(EXP(B91:F342)-1),EXP(B91:F342)-1)/COUNTA(F91:F342)),$A$4:$A$8))*NORMSINV($B$11)</f>
        <v>-9.5017307219652394E-4</v>
      </c>
      <c r="J90" s="16">
        <f t="shared" si="3"/>
        <v>1</v>
      </c>
      <c r="K90" s="21">
        <f t="shared" si="4"/>
        <v>-3.6791881615238944E-3</v>
      </c>
      <c r="L90" s="61">
        <f t="array" ref="L90">SQRT(MMULT(MMULT(TRANSPOSE($A$4:$A$8),MMULT(TRANSPOSE(EXP(B91:$F$532)-1),EXP(B91:$F$532)-1)/COUNTA(#REF!)),$A$4:$A$8))*(-1/SQRT(2*PI())*EXP(-1*(NORMSINV($B$11))^2/2)/$B$11)</f>
        <v>-2.7959912054219264E-2</v>
      </c>
      <c r="M90" s="21">
        <f t="array" ref="M90">SQRT(MMULT(MMULT(TRANSPOSE($A$4:$A$8),MMULT(TRANSPOSE(EXP(B91:F342)-1),EXP(B91:F342)-1)/COUNTA(#REF!)),$A$4:$A$8))*(-1/SQRT(2*PI())*EXP(-1*(NORMSINV($B$11))^2/2)/$B$11)</f>
        <v>-1.728066505233598E-2</v>
      </c>
      <c r="N90" s="62">
        <f t="shared" si="5"/>
        <v>-8.8417005269330162E-2</v>
      </c>
      <c r="O90" s="61">
        <f>'Bond 1'!E79</f>
        <v>1.8608113137327478E-4</v>
      </c>
      <c r="P90" s="21">
        <f>'Bond 3'!G78</f>
        <v>8.1977843872884531E-4</v>
      </c>
      <c r="Q90" s="21">
        <f>'Bond 5'!I78</f>
        <v>-8.7944147083206942E-4</v>
      </c>
      <c r="R90" s="21">
        <f>'Bond 10'!N78</f>
        <v>-2.3070240104104025E-3</v>
      </c>
      <c r="S90" s="21">
        <f>'Bond 20'!X78</f>
        <v>-6.6201349663064235E-3</v>
      </c>
      <c r="T90" s="62">
        <f t="shared" si="6"/>
        <v>-1.7601481754893553E-3</v>
      </c>
    </row>
    <row r="91" spans="1:20" ht="12.75" customHeight="1">
      <c r="A91" s="63">
        <f>Stocks!A445</f>
        <v>43035</v>
      </c>
      <c r="B91" s="216">
        <f>Bonds!V69/100</f>
        <v>3.0000000000000247E-4</v>
      </c>
      <c r="C91" s="217">
        <f>Bonds!X69/100</f>
        <v>7.0000000000000281E-4</v>
      </c>
      <c r="D91" s="217">
        <f>Bonds!Z69/100</f>
        <v>4.0000000000000034E-4</v>
      </c>
      <c r="E91" s="217">
        <f>Bonds!AE69/100</f>
        <v>2.0000000000000462E-4</v>
      </c>
      <c r="F91" s="218">
        <f>Bonds!AO69/100</f>
        <v>3.9999999999999145E-4</v>
      </c>
      <c r="G91" s="21">
        <f t="array" ref="G91">SQRT(MMULT(MMULT(TRANSPOSE($A$4:$A$8),MMULT(TRANSPOSE(EXP(B92:$F$530)-1),EXP(B92:$F$530)-1)/COUNTA($F92:F$530)),$A$4:$A$8))*NORMSINV($B$11)</f>
        <v>-1.1639384215909193E-3</v>
      </c>
      <c r="H91" s="16">
        <f t="shared" si="2"/>
        <v>0</v>
      </c>
      <c r="I91" s="21">
        <f t="array" ref="I91">SQRT(MMULT(MMULT(TRANSPOSE($A$4:$A$8),MMULT(TRANSPOSE(EXP(B92:F343)-1),EXP(B92:F343)-1)/COUNTA(F92:F343)),$A$4:$A$8))*NORMSINV($B$11)</f>
        <v>-9.5096914894315921E-4</v>
      </c>
      <c r="J91" s="16">
        <f t="shared" si="3"/>
        <v>0</v>
      </c>
      <c r="K91" s="21">
        <f t="shared" si="4"/>
        <v>-3.680696468408609E-3</v>
      </c>
      <c r="L91" s="61">
        <f t="array" ref="L91">SQRT(MMULT(MMULT(TRANSPOSE($A$4:$A$8),MMULT(TRANSPOSE(EXP(B92:$F$532)-1),EXP(B92:$F$532)-1)/COUNTA(#REF!)),$A$4:$A$8))*(-1/SQRT(2*PI())*EXP(-1*(NORMSINV($B$11))^2/2)/$B$11)</f>
        <v>-2.7939570666948074E-2</v>
      </c>
      <c r="M91" s="21">
        <f t="array" ref="M91">SQRT(MMULT(MMULT(TRANSPOSE($A$4:$A$8),MMULT(TRANSPOSE(EXP(B92:F343)-1),EXP(B92:F343)-1)/COUNTA(#REF!)),$A$4:$A$8))*(-1/SQRT(2*PI())*EXP(-1*(NORMSINV($B$11))^2/2)/$B$11)</f>
        <v>-1.7295143189021915E-2</v>
      </c>
      <c r="N91" s="62">
        <f t="shared" si="5"/>
        <v>-8.8352680154785646E-2</v>
      </c>
      <c r="O91" s="61">
        <f>'Bond 1'!E80</f>
        <v>-2.7906976744186278E-4</v>
      </c>
      <c r="P91" s="21">
        <f>'Bond 3'!G79</f>
        <v>-1.9122595015485322E-3</v>
      </c>
      <c r="Q91" s="21">
        <f>'Bond 5'!I79</f>
        <v>1.7585103464566121E-3</v>
      </c>
      <c r="R91" s="21">
        <f>'Bond 10'!N79</f>
        <v>1.537066753794296E-3</v>
      </c>
      <c r="S91" s="21">
        <f>'Bond 20'!X79</f>
        <v>4.3979752837243497E-3</v>
      </c>
      <c r="T91" s="62">
        <f t="shared" si="6"/>
        <v>1.1004446229969727E-3</v>
      </c>
    </row>
    <row r="92" spans="1:20" ht="12.75" customHeight="1">
      <c r="A92" s="63">
        <f>Stocks!A444</f>
        <v>43034</v>
      </c>
      <c r="B92" s="216">
        <f>Bonds!V70/100</f>
        <v>9.9999999999997863E-5</v>
      </c>
      <c r="C92" s="217">
        <f>Bonds!X70/100</f>
        <v>9.9999999999997863E-5</v>
      </c>
      <c r="D92" s="217">
        <f>Bonds!Z70/100</f>
        <v>9.9999999999997863E-5</v>
      </c>
      <c r="E92" s="217">
        <f>Bonds!AE70/100</f>
        <v>1.9999999999999573E-4</v>
      </c>
      <c r="F92" s="218">
        <f>Bonds!AO70/100</f>
        <v>-9.9999999999997863E-5</v>
      </c>
      <c r="G92" s="21">
        <f t="array" ref="G92">SQRT(MMULT(MMULT(TRANSPOSE($A$4:$A$8),MMULT(TRANSPOSE(EXP(B93:$F$530)-1),EXP(B93:$F$530)-1)/COUNTA($F93:F$530)),$A$4:$A$8))*NORMSINV($B$11)</f>
        <v>-1.1652324223549752E-3</v>
      </c>
      <c r="H92" s="16">
        <f t="shared" si="2"/>
        <v>0</v>
      </c>
      <c r="I92" s="21">
        <f t="array" ref="I92">SQRT(MMULT(MMULT(TRANSPOSE($A$4:$A$8),MMULT(TRANSPOSE(EXP(B93:F344)-1),EXP(B93:F344)-1)/COUNTA(F93:F344)),$A$4:$A$8))*NORMSINV($B$11)</f>
        <v>-9.516608577866746E-4</v>
      </c>
      <c r="J92" s="16">
        <f t="shared" si="3"/>
        <v>0</v>
      </c>
      <c r="K92" s="21">
        <f t="shared" si="4"/>
        <v>-3.684788458117024E-3</v>
      </c>
      <c r="L92" s="61">
        <f t="array" ref="L92">SQRT(MMULT(MMULT(TRANSPOSE($A$4:$A$8),MMULT(TRANSPOSE(EXP(B93:$F$532)-1),EXP(B93:$F$532)-1)/COUNTA(#REF!)),$A$4:$A$8))*(-1/SQRT(2*PI())*EXP(-1*(NORMSINV($B$11))^2/2)/$B$11)</f>
        <v>-2.7938756923178671E-2</v>
      </c>
      <c r="M92" s="21">
        <f t="array" ref="M92">SQRT(MMULT(MMULT(TRANSPOSE($A$4:$A$8),MMULT(TRANSPOSE(EXP(B93:F344)-1),EXP(B93:F344)-1)/COUNTA(#REF!)),$A$4:$A$8))*(-1/SQRT(2*PI())*EXP(-1*(NORMSINV($B$11))^2/2)/$B$11)</f>
        <v>-1.7307723201220006E-2</v>
      </c>
      <c r="N92" s="62">
        <f t="shared" si="5"/>
        <v>-8.8350106871042555E-2</v>
      </c>
      <c r="O92" s="61">
        <f>'Bond 1'!E81</f>
        <v>-9.3049223038985633E-5</v>
      </c>
      <c r="P92" s="21">
        <f>'Bond 3'!G80</f>
        <v>-2.7336626756083881E-4</v>
      </c>
      <c r="Q92" s="21">
        <f>'Bond 5'!I80</f>
        <v>4.3981200563173768E-4</v>
      </c>
      <c r="R92" s="21">
        <f>'Bond 10'!N80</f>
        <v>1.5374769582847225E-3</v>
      </c>
      <c r="S92" s="21">
        <f>'Bond 20'!X80</f>
        <v>-1.1017344131069367E-3</v>
      </c>
      <c r="T92" s="62">
        <f t="shared" si="6"/>
        <v>1.0182781204193982E-4</v>
      </c>
    </row>
    <row r="93" spans="1:20" ht="12.75" customHeight="1">
      <c r="A93" s="63">
        <f>Stocks!A443</f>
        <v>43033</v>
      </c>
      <c r="B93" s="216">
        <f>Bonds!V71/100</f>
        <v>-9.9999999999997863E-5</v>
      </c>
      <c r="C93" s="217">
        <f>Bonds!X71/100</f>
        <v>-9.9999999999997863E-5</v>
      </c>
      <c r="D93" s="217">
        <f>Bonds!Z71/100</f>
        <v>3.0000000000000247E-4</v>
      </c>
      <c r="E93" s="217">
        <f>Bonds!AE71/100</f>
        <v>0</v>
      </c>
      <c r="F93" s="218">
        <f>Bonds!AO71/100</f>
        <v>-9.9999999999997863E-5</v>
      </c>
      <c r="G93" s="21">
        <f t="array" ref="G93">SQRT(MMULT(MMULT(TRANSPOSE($A$4:$A$8),MMULT(TRANSPOSE(EXP(B94:$F$530)-1),EXP(B94:$F$530)-1)/COUNTA($F94:F$530)),$A$4:$A$8))*NORMSINV($B$11)</f>
        <v>-1.1665648783897242E-3</v>
      </c>
      <c r="H93" s="16">
        <f t="shared" si="2"/>
        <v>0</v>
      </c>
      <c r="I93" s="21">
        <f t="array" ref="I93">SQRT(MMULT(MMULT(TRANSPOSE($A$4:$A$8),MMULT(TRANSPOSE(EXP(B94:F345)-1),EXP(B94:F345)-1)/COUNTA(F94:F345)),$A$4:$A$8))*NORMSINV($B$11)</f>
        <v>-9.5188215877952526E-4</v>
      </c>
      <c r="J93" s="16">
        <f t="shared" si="3"/>
        <v>0</v>
      </c>
      <c r="K93" s="21">
        <f t="shared" si="4"/>
        <v>-3.6890020540688673E-3</v>
      </c>
      <c r="L93" s="61">
        <f t="array" ref="L93">SQRT(MMULT(MMULT(TRANSPOSE($A$4:$A$8),MMULT(TRANSPOSE(EXP(B94:$F$532)-1),EXP(B94:$F$532)-1)/COUNTA(#REF!)),$A$4:$A$8))*(-1/SQRT(2*PI())*EXP(-1*(NORMSINV($B$11))^2/2)/$B$11)</f>
        <v>-2.7938756923160366E-2</v>
      </c>
      <c r="M93" s="21">
        <f t="array" ref="M93">SQRT(MMULT(MMULT(TRANSPOSE($A$4:$A$8),MMULT(TRANSPOSE(EXP(B94:F345)-1),EXP(B94:F345)-1)/COUNTA(#REF!)),$A$4:$A$8))*(-1/SQRT(2*PI())*EXP(-1*(NORMSINV($B$11))^2/2)/$B$11)</f>
        <v>-1.7311747971490921E-2</v>
      </c>
      <c r="N93" s="62">
        <f t="shared" si="5"/>
        <v>-8.8350106870984671E-2</v>
      </c>
      <c r="O93" s="61">
        <f>'Bond 1'!E82</f>
        <v>9.305788200260363E-5</v>
      </c>
      <c r="P93" s="21">
        <f>'Bond 3'!G81</f>
        <v>2.7339303455332188E-4</v>
      </c>
      <c r="Q93" s="21">
        <f>'Bond 5'!I81</f>
        <v>1.3195843577657473E-3</v>
      </c>
      <c r="R93" s="21">
        <f>'Bond 10'!N81</f>
        <v>0</v>
      </c>
      <c r="S93" s="21">
        <f>'Bond 20'!X81</f>
        <v>-1.1010137307314696E-3</v>
      </c>
      <c r="T93" s="62">
        <f t="shared" si="6"/>
        <v>1.1700430871804069E-4</v>
      </c>
    </row>
    <row r="94" spans="1:20" ht="12.75" customHeight="1">
      <c r="A94" s="63">
        <f>Stocks!A442</f>
        <v>43032</v>
      </c>
      <c r="B94" s="216">
        <f>Bonds!V72/100</f>
        <v>4.9999999999999828E-4</v>
      </c>
      <c r="C94" s="217">
        <f>Bonds!X72/100</f>
        <v>3.0000000000000247E-4</v>
      </c>
      <c r="D94" s="217">
        <f>Bonds!Z72/100</f>
        <v>1.9999999999999573E-4</v>
      </c>
      <c r="E94" s="217">
        <f>Bonds!AE72/100</f>
        <v>2.0000000000000462E-4</v>
      </c>
      <c r="F94" s="218">
        <f>Bonds!AO72/100</f>
        <v>9.9999999999997863E-5</v>
      </c>
      <c r="G94" s="21">
        <f t="array" ref="G94">SQRT(MMULT(MMULT(TRANSPOSE($A$4:$A$8),MMULT(TRANSPOSE(EXP(B95:$F$530)-1),EXP(B95:$F$530)-1)/COUNTA($F95:F$530)),$A$4:$A$8))*NORMSINV($B$11)</f>
        <v>-1.167542511328296E-3</v>
      </c>
      <c r="H94" s="16">
        <f t="shared" si="2"/>
        <v>0</v>
      </c>
      <c r="I94" s="21">
        <f t="array" ref="I94">SQRT(MMULT(MMULT(TRANSPOSE($A$4:$A$8),MMULT(TRANSPOSE(EXP(B95:F346)-1),EXP(B95:F346)-1)/COUNTA(F95:F346)),$A$4:$A$8))*NORMSINV($B$11)</f>
        <v>-9.5113704074518241E-4</v>
      </c>
      <c r="J94" s="16">
        <f t="shared" si="3"/>
        <v>0</v>
      </c>
      <c r="K94" s="21">
        <f t="shared" si="4"/>
        <v>-3.6920936008703578E-3</v>
      </c>
      <c r="L94" s="61">
        <f t="array" ref="L94">SQRT(MMULT(MMULT(TRANSPOSE($A$4:$A$8),MMULT(TRANSPOSE(EXP(B95:$F$532)-1),EXP(B95:$F$532)-1)/COUNTA(#REF!)),$A$4:$A$8))*(-1/SQRT(2*PI())*EXP(-1*(NORMSINV($B$11))^2/2)/$B$11)</f>
        <v>-2.7930159182285443E-2</v>
      </c>
      <c r="M94" s="21">
        <f t="array" ref="M94">SQRT(MMULT(MMULT(TRANSPOSE($A$4:$A$8),MMULT(TRANSPOSE(EXP(B95:F346)-1),EXP(B95:F346)-1)/COUNTA(#REF!)),$A$4:$A$8))*(-1/SQRT(2*PI())*EXP(-1*(NORMSINV($B$11))^2/2)/$B$11)</f>
        <v>-1.7298196613793351E-2</v>
      </c>
      <c r="N94" s="62">
        <f t="shared" si="5"/>
        <v>-8.832291842708799E-2</v>
      </c>
      <c r="O94" s="61">
        <f>'Bond 1'!E83</f>
        <v>-4.6524611519493654E-4</v>
      </c>
      <c r="P94" s="21">
        <f>'Bond 3'!G82</f>
        <v>-8.2009986052784291E-4</v>
      </c>
      <c r="Q94" s="21">
        <f>'Bond 5'!I82</f>
        <v>8.8004289179187986E-4</v>
      </c>
      <c r="R94" s="21">
        <f>'Bond 10'!N82</f>
        <v>1.538108926774053E-3</v>
      </c>
      <c r="S94" s="21">
        <f>'Bond 20'!X82</f>
        <v>1.1001689807966552E-3</v>
      </c>
      <c r="T94" s="62">
        <f t="shared" si="6"/>
        <v>4.4659496472796171E-4</v>
      </c>
    </row>
    <row r="95" spans="1:20" ht="12.75" customHeight="1">
      <c r="A95" s="63">
        <f>Stocks!A441</f>
        <v>43031</v>
      </c>
      <c r="B95" s="216">
        <f>Bonds!V73/100</f>
        <v>-2.0000000000000462E-4</v>
      </c>
      <c r="C95" s="217">
        <f>Bonds!X73/100</f>
        <v>9.9999999999997863E-5</v>
      </c>
      <c r="D95" s="217">
        <f>Bonds!Z73/100</f>
        <v>-9.9999999999997863E-5</v>
      </c>
      <c r="E95" s="217">
        <f>Bonds!AE73/100</f>
        <v>-9.9999999999997863E-5</v>
      </c>
      <c r="F95" s="218">
        <f>Bonds!AO73/100</f>
        <v>-2.9999999999999363E-4</v>
      </c>
      <c r="G95" s="21">
        <f t="array" ref="G95">SQRT(MMULT(MMULT(TRANSPOSE($A$4:$A$8),MMULT(TRANSPOSE(EXP(B96:$F$530)-1),EXP(B96:$F$530)-1)/COUNTA($F96:F$530)),$A$4:$A$8))*NORMSINV($B$11)</f>
        <v>-1.1688071278014324E-3</v>
      </c>
      <c r="H95" s="16">
        <f t="shared" si="2"/>
        <v>0</v>
      </c>
      <c r="I95" s="21">
        <f t="array" ref="I95">SQRT(MMULT(MMULT(TRANSPOSE($A$4:$A$8),MMULT(TRANSPOSE(EXP(B96:F347)-1),EXP(B96:F347)-1)/COUNTA(F96:F347)),$A$4:$A$8))*NORMSINV($B$11)</f>
        <v>-9.5260233293096631E-4</v>
      </c>
      <c r="J95" s="16">
        <f t="shared" si="3"/>
        <v>0</v>
      </c>
      <c r="K95" s="21">
        <f t="shared" si="4"/>
        <v>-3.6960926692920378E-3</v>
      </c>
      <c r="L95" s="61">
        <f t="array" ref="L95">SQRT(MMULT(MMULT(TRANSPOSE($A$4:$A$8),MMULT(TRANSPOSE(EXP(B96:$F$532)-1),EXP(B96:$F$532)-1)/COUNTA(#REF!)),$A$4:$A$8))*(-1/SQRT(2*PI())*EXP(-1*(NORMSINV($B$11))^2/2)/$B$11)</f>
        <v>-2.7928328463020624E-2</v>
      </c>
      <c r="M95" s="21">
        <f t="array" ref="M95">SQRT(MMULT(MMULT(TRANSPOSE($A$4:$A$8),MMULT(TRANSPOSE(EXP(B96:F347)-1),EXP(B96:F347)-1)/COUNTA(#REF!)),$A$4:$A$8))*(-1/SQRT(2*PI())*EXP(-1*(NORMSINV($B$11))^2/2)/$B$11)</f>
        <v>-1.7324845678271472E-2</v>
      </c>
      <c r="N95" s="62">
        <f t="shared" si="5"/>
        <v>-8.8317129184454821E-2</v>
      </c>
      <c r="O95" s="61">
        <f>'Bond 1'!E84</f>
        <v>1.8618506795755409E-4</v>
      </c>
      <c r="P95" s="21">
        <f>'Bond 3'!G83</f>
        <v>-2.7344474015982755E-4</v>
      </c>
      <c r="Q95" s="21">
        <f>'Bond 5'!I83</f>
        <v>-4.4011026748391985E-4</v>
      </c>
      <c r="R95" s="21">
        <f>'Bond 10'!N83</f>
        <v>-7.6932812821464854E-4</v>
      </c>
      <c r="S95" s="21">
        <f>'Bond 20'!X83</f>
        <v>-3.3018488385150491E-3</v>
      </c>
      <c r="T95" s="62">
        <f t="shared" si="6"/>
        <v>-9.1970938128317821E-4</v>
      </c>
    </row>
    <row r="96" spans="1:20" ht="12.75" customHeight="1">
      <c r="A96" s="63">
        <f>Stocks!A440</f>
        <v>43028</v>
      </c>
      <c r="B96" s="216">
        <f>Bonds!V74/100</f>
        <v>1.0000000000000675E-4</v>
      </c>
      <c r="C96" s="217">
        <f>Bonds!X74/100</f>
        <v>9.9999999999997863E-5</v>
      </c>
      <c r="D96" s="217">
        <f>Bonds!Z74/100</f>
        <v>3.0000000000000247E-4</v>
      </c>
      <c r="E96" s="217">
        <f>Bonds!AE74/100</f>
        <v>2.9999999999999363E-4</v>
      </c>
      <c r="F96" s="218">
        <f>Bonds!AO74/100</f>
        <v>3.9999999999999145E-4</v>
      </c>
      <c r="G96" s="21">
        <f t="array" ref="G96">SQRT(MMULT(MMULT(TRANSPOSE($A$4:$A$8),MMULT(TRANSPOSE(EXP(B97:$F$530)-1),EXP(B97:$F$530)-1)/COUNTA($F97:F$530)),$A$4:$A$8))*NORMSINV($B$11)</f>
        <v>-1.1698458637644442E-3</v>
      </c>
      <c r="H96" s="16">
        <f t="shared" si="2"/>
        <v>0</v>
      </c>
      <c r="I96" s="21">
        <f t="array" ref="I96">SQRT(MMULT(MMULT(TRANSPOSE($A$4:$A$8),MMULT(TRANSPOSE(EXP(B97:F348)-1),EXP(B97:F348)-1)/COUNTA(F97:F348)),$A$4:$A$8))*NORMSINV($B$11)</f>
        <v>-9.5195714712146336E-4</v>
      </c>
      <c r="J96" s="16">
        <f t="shared" si="3"/>
        <v>0</v>
      </c>
      <c r="K96" s="21">
        <f t="shared" si="4"/>
        <v>-3.6993774408226833E-3</v>
      </c>
      <c r="L96" s="61">
        <f t="array" ref="L96">SQRT(MMULT(MMULT(TRANSPOSE($A$4:$A$8),MMULT(TRANSPOSE(EXP(B97:$F$532)-1),EXP(B97:$F$532)-1)/COUNTA(#REF!)),$A$4:$A$8))*(-1/SQRT(2*PI())*EXP(-1*(NORMSINV($B$11))^2/2)/$B$11)</f>
        <v>-2.7921000233504134E-2</v>
      </c>
      <c r="M96" s="21">
        <f t="array" ref="M96">SQRT(MMULT(MMULT(TRANSPOSE($A$4:$A$8),MMULT(TRANSPOSE(EXP(B97:F348)-1),EXP(B97:F348)-1)/COUNTA(#REF!)),$A$4:$A$8))*(-1/SQRT(2*PI())*EXP(-1*(NORMSINV($B$11))^2/2)/$B$11)</f>
        <v>-1.731311177399994E-2</v>
      </c>
      <c r="N96" s="62">
        <f t="shared" si="5"/>
        <v>-8.8293955287966228E-2</v>
      </c>
      <c r="O96" s="61">
        <f>'Bond 1'!E85</f>
        <v>-9.3075204765456773E-5</v>
      </c>
      <c r="P96" s="21">
        <f>'Bond 3'!G84</f>
        <v>-2.7347305110323876E-4</v>
      </c>
      <c r="Q96" s="21">
        <f>'Bond 5'!I84</f>
        <v>1.3201803336134925E-3</v>
      </c>
      <c r="R96" s="21">
        <f>'Bond 10'!N84</f>
        <v>2.3074883129099843E-3</v>
      </c>
      <c r="S96" s="21">
        <f>'Bond 20'!X84</f>
        <v>4.3948364119410352E-3</v>
      </c>
      <c r="T96" s="62">
        <f t="shared" si="6"/>
        <v>1.5311913605191635E-3</v>
      </c>
    </row>
    <row r="97" spans="1:20" ht="12.75" customHeight="1">
      <c r="A97" s="63">
        <f>Stocks!A439</f>
        <v>43027</v>
      </c>
      <c r="B97" s="216">
        <f>Bonds!V75/100</f>
        <v>-2.0000000000000462E-4</v>
      </c>
      <c r="C97" s="217">
        <f>Bonds!X75/100</f>
        <v>0</v>
      </c>
      <c r="D97" s="217">
        <f>Bonds!Z75/100</f>
        <v>-9.9999999999997863E-5</v>
      </c>
      <c r="E97" s="217">
        <f>Bonds!AE75/100</f>
        <v>0</v>
      </c>
      <c r="F97" s="218">
        <f>Bonds!AO75/100</f>
        <v>-4.9999999999998939E-4</v>
      </c>
      <c r="G97" s="21">
        <f t="array" ref="G97">SQRT(MMULT(MMULT(TRANSPOSE($A$4:$A$8),MMULT(TRANSPOSE(EXP(B98:$F$530)-1),EXP(B98:$F$530)-1)/COUNTA($F98:F$530)),$A$4:$A$8))*NORMSINV($B$11)</f>
        <v>-1.1710593920361385E-3</v>
      </c>
      <c r="H97" s="16">
        <f t="shared" si="2"/>
        <v>0</v>
      </c>
      <c r="I97" s="21">
        <f t="array" ref="I97">SQRT(MMULT(MMULT(TRANSPOSE($A$4:$A$8),MMULT(TRANSPOSE(EXP(B98:F349)-1),EXP(B98:F349)-1)/COUNTA(F98:F349)),$A$4:$A$8))*NORMSINV($B$11)</f>
        <v>-9.6287366062762524E-4</v>
      </c>
      <c r="J97" s="16">
        <f t="shared" si="3"/>
        <v>1</v>
      </c>
      <c r="K97" s="21">
        <f t="shared" si="4"/>
        <v>-3.703214954166245E-3</v>
      </c>
      <c r="L97" s="61">
        <f t="array" ref="L97">SQRT(MMULT(MMULT(TRANSPOSE($A$4:$A$8),MMULT(TRANSPOSE(EXP(B98:$F$532)-1),EXP(B98:$F$532)-1)/COUNTA(#REF!)),$A$4:$A$8))*(-1/SQRT(2*PI())*EXP(-1*(NORMSINV($B$11))^2/2)/$B$11)</f>
        <v>-2.7917744823391519E-2</v>
      </c>
      <c r="M97" s="21">
        <f t="array" ref="M97">SQRT(MMULT(MMULT(TRANSPOSE($A$4:$A$8),MMULT(TRANSPOSE(EXP(B98:F349)-1),EXP(B98:F349)-1)/COUNTA(#REF!)),$A$4:$A$8))*(-1/SQRT(2*PI())*EXP(-1*(NORMSINV($B$11))^2/2)/$B$11)</f>
        <v>-1.7511648881564135E-2</v>
      </c>
      <c r="N97" s="62">
        <f t="shared" si="5"/>
        <v>-8.8283660777292425E-2</v>
      </c>
      <c r="O97" s="61">
        <f>'Bond 1'!E86</f>
        <v>1.8616773713115946E-4</v>
      </c>
      <c r="P97" s="21">
        <f>'Bond 3'!G85</f>
        <v>0</v>
      </c>
      <c r="Q97" s="21">
        <f>'Bond 5'!I85</f>
        <v>-4.4021229610423222E-4</v>
      </c>
      <c r="R97" s="21">
        <f>'Bond 10'!N85</f>
        <v>0</v>
      </c>
      <c r="S97" s="21">
        <f>'Bond 20'!X85</f>
        <v>-5.5059808287986562E-3</v>
      </c>
      <c r="T97" s="62">
        <f t="shared" si="6"/>
        <v>-1.1520050775543458E-3</v>
      </c>
    </row>
    <row r="98" spans="1:20" ht="12.75" customHeight="1">
      <c r="A98" s="63">
        <f>Stocks!A438</f>
        <v>43026</v>
      </c>
      <c r="B98" s="216">
        <f>Bonds!V76/100</f>
        <v>-1.9999999999999573E-4</v>
      </c>
      <c r="C98" s="217">
        <f>Bonds!X76/100</f>
        <v>-2.9999999999999363E-4</v>
      </c>
      <c r="D98" s="217">
        <f>Bonds!Z76/100</f>
        <v>-4.0000000000000034E-4</v>
      </c>
      <c r="E98" s="217">
        <f>Bonds!AE76/100</f>
        <v>-1.9999999999999573E-4</v>
      </c>
      <c r="F98" s="218">
        <f>Bonds!AO76/100</f>
        <v>-1.9999999999999573E-4</v>
      </c>
      <c r="G98" s="21">
        <f t="array" ref="G98">SQRT(MMULT(MMULT(TRANSPOSE($A$4:$A$8),MMULT(TRANSPOSE(EXP(B99:$F$530)-1),EXP(B99:$F$530)-1)/COUNTA($F99:F$530)),$A$4:$A$8))*NORMSINV($B$11)</f>
        <v>-1.1720528871927906E-3</v>
      </c>
      <c r="H98" s="16">
        <f t="shared" si="2"/>
        <v>0</v>
      </c>
      <c r="I98" s="21">
        <f t="array" ref="I98">SQRT(MMULT(MMULT(TRANSPOSE($A$4:$A$8),MMULT(TRANSPOSE(EXP(B99:F350)-1),EXP(B99:F350)-1)/COUNTA(F99:F350)),$A$4:$A$8))*NORMSINV($B$11)</f>
        <v>-9.6212417071514132E-4</v>
      </c>
      <c r="J98" s="16">
        <f t="shared" si="3"/>
        <v>0</v>
      </c>
      <c r="K98" s="21">
        <f t="shared" si="4"/>
        <v>-3.7063566617056118E-3</v>
      </c>
      <c r="L98" s="61">
        <f t="array" ref="L98">SQRT(MMULT(MMULT(TRANSPOSE($A$4:$A$8),MMULT(TRANSPOSE(EXP(B99:$F$532)-1),EXP(B99:$F$532)-1)/COUNTA(#REF!)),$A$4:$A$8))*(-1/SQRT(2*PI())*EXP(-1*(NORMSINV($B$11))^2/2)/$B$11)</f>
        <v>-2.7909145903636946E-2</v>
      </c>
      <c r="M98" s="21">
        <f t="array" ref="M98">SQRT(MMULT(MMULT(TRANSPOSE($A$4:$A$8),MMULT(TRANSPOSE(EXP(B99:F350)-1),EXP(B99:F350)-1)/COUNTA(#REF!)),$A$4:$A$8))*(-1/SQRT(2*PI())*EXP(-1*(NORMSINV($B$11))^2/2)/$B$11)</f>
        <v>-1.7498018013128981E-2</v>
      </c>
      <c r="N98" s="62">
        <f t="shared" si="5"/>
        <v>-8.8256468605450958E-2</v>
      </c>
      <c r="O98" s="61">
        <f>'Bond 1'!E87</f>
        <v>1.8613308515588248E-4</v>
      </c>
      <c r="P98" s="21">
        <f>'Bond 3'!G86</f>
        <v>8.2050080673686865E-4</v>
      </c>
      <c r="Q98" s="21">
        <f>'Bond 5'!I86</f>
        <v>-1.7606491310760322E-3</v>
      </c>
      <c r="R98" s="21">
        <f>'Bond 10'!N86</f>
        <v>-1.5393399015044972E-3</v>
      </c>
      <c r="S98" s="21">
        <f>'Bond 20'!X86</f>
        <v>-2.1958388289982987E-3</v>
      </c>
      <c r="T98" s="62">
        <f t="shared" si="6"/>
        <v>-8.9783879393721543E-4</v>
      </c>
    </row>
    <row r="99" spans="1:20" ht="12.75" customHeight="1">
      <c r="A99" s="63">
        <f>Stocks!A437</f>
        <v>43025</v>
      </c>
      <c r="B99" s="216">
        <f>Bonds!V77/100</f>
        <v>1.9999999999999573E-4</v>
      </c>
      <c r="C99" s="217">
        <f>Bonds!X77/100</f>
        <v>1.9999999999999573E-4</v>
      </c>
      <c r="D99" s="217">
        <f>Bonds!Z77/100</f>
        <v>2.9999999999999363E-4</v>
      </c>
      <c r="E99" s="217">
        <f>Bonds!AE77/100</f>
        <v>0</v>
      </c>
      <c r="F99" s="218">
        <f>Bonds!AO77/100</f>
        <v>-5.0000000000000706E-4</v>
      </c>
      <c r="G99" s="21">
        <f t="array" ref="G99">SQRT(MMULT(MMULT(TRANSPOSE($A$4:$A$8),MMULT(TRANSPOSE(EXP(B100:$F$530)-1),EXP(B100:$F$530)-1)/COUNTA($F100:F$530)),$A$4:$A$8))*NORMSINV($B$11)</f>
        <v>-1.1734032107847156E-3</v>
      </c>
      <c r="H99" s="16">
        <f t="shared" si="2"/>
        <v>0</v>
      </c>
      <c r="I99" s="21">
        <f t="array" ref="I99">SQRT(MMULT(MMULT(TRANSPOSE($A$4:$A$8),MMULT(TRANSPOSE(EXP(B100:F351)-1),EXP(B100:F351)-1)/COUNTA(F100:F351)),$A$4:$A$8))*NORMSINV($B$11)</f>
        <v>-9.8501777833583082E-4</v>
      </c>
      <c r="J99" s="16">
        <f t="shared" si="3"/>
        <v>0</v>
      </c>
      <c r="K99" s="21">
        <f t="shared" si="4"/>
        <v>-3.7106267598343541E-3</v>
      </c>
      <c r="L99" s="61">
        <f t="array" ref="L99">SQRT(MMULT(MMULT(TRANSPOSE($A$4:$A$8),MMULT(TRANSPOSE(EXP(B100:$F$532)-1),EXP(B100:$F$532)-1)/COUNTA(#REF!)),$A$4:$A$8))*(-1/SQRT(2*PI())*EXP(-1*(NORMSINV($B$11))^2/2)/$B$11)</f>
        <v>-2.7908941861082122E-2</v>
      </c>
      <c r="M99" s="21">
        <f t="array" ref="M99">SQRT(MMULT(MMULT(TRANSPOSE($A$4:$A$8),MMULT(TRANSPOSE(EXP(B100:F351)-1),EXP(B100:F351)-1)/COUNTA(#REF!)),$A$4:$A$8))*(-1/SQRT(2*PI())*EXP(-1*(NORMSINV($B$11))^2/2)/$B$11)</f>
        <v>-1.7914380859760902E-2</v>
      </c>
      <c r="N99" s="62">
        <f t="shared" si="5"/>
        <v>-8.8255823366238106E-2</v>
      </c>
      <c r="O99" s="61">
        <f>'Bond 1'!E88</f>
        <v>-1.8609844607797127E-4</v>
      </c>
      <c r="P99" s="21">
        <f>'Bond 3'!G87</f>
        <v>-5.4684047682253354E-4</v>
      </c>
      <c r="Q99" s="21">
        <f>'Bond 5'!I87</f>
        <v>1.3198907280929761E-3</v>
      </c>
      <c r="R99" s="21">
        <f>'Bond 10'!N87</f>
        <v>0</v>
      </c>
      <c r="S99" s="21">
        <f>'Bond 20'!X87</f>
        <v>-5.4843764682575152E-3</v>
      </c>
      <c r="T99" s="62">
        <f t="shared" si="6"/>
        <v>-9.7948493261300882E-4</v>
      </c>
    </row>
    <row r="100" spans="1:20" ht="12.75" customHeight="1">
      <c r="A100" s="63">
        <f>Stocks!A436</f>
        <v>43024</v>
      </c>
      <c r="B100" s="216">
        <f>Bonds!V78/100</f>
        <v>-1.9999999999999573E-4</v>
      </c>
      <c r="C100" s="217">
        <f>Bonds!X78/100</f>
        <v>3.0000000000000247E-4</v>
      </c>
      <c r="D100" s="217">
        <f>Bonds!Z78/100</f>
        <v>4.0000000000000034E-4</v>
      </c>
      <c r="E100" s="217">
        <f>Bonds!AE78/100</f>
        <v>4.0000000000000034E-4</v>
      </c>
      <c r="F100" s="218">
        <f>Bonds!AO78/100</f>
        <v>9.9999999999997863E-5</v>
      </c>
      <c r="G100" s="21">
        <f t="array" ref="G100">SQRT(MMULT(MMULT(TRANSPOSE($A$4:$A$8),MMULT(TRANSPOSE(EXP(B101:$F$530)-1),EXP(B101:$F$530)-1)/COUNTA($F101:F$530)),$A$4:$A$8))*NORMSINV($B$11)</f>
        <v>-1.1745524537092431E-3</v>
      </c>
      <c r="H100" s="16">
        <f t="shared" si="2"/>
        <v>0</v>
      </c>
      <c r="I100" s="21">
        <f t="array" ref="I100">SQRT(MMULT(MMULT(TRANSPOSE($A$4:$A$8),MMULT(TRANSPOSE(EXP(B101:F352)-1),EXP(B101:F352)-1)/COUNTA(F101:F352)),$A$4:$A$8))*NORMSINV($B$11)</f>
        <v>-9.8501730745015575E-4</v>
      </c>
      <c r="J100" s="16">
        <f t="shared" si="3"/>
        <v>0</v>
      </c>
      <c r="K100" s="21">
        <f t="shared" si="4"/>
        <v>-3.7142609850606941E-3</v>
      </c>
      <c r="L100" s="61">
        <f t="array" ref="L100">SQRT(MMULT(MMULT(TRANSPOSE($A$4:$A$8),MMULT(TRANSPOSE(EXP(B101:$F$532)-1),EXP(B101:$F$532)-1)/COUNTA(#REF!)),$A$4:$A$8))*(-1/SQRT(2*PI())*EXP(-1*(NORMSINV($B$11))^2/2)/$B$11)</f>
        <v>-2.7903848666459004E-2</v>
      </c>
      <c r="M100" s="21">
        <f t="array" ref="M100">SQRT(MMULT(MMULT(TRANSPOSE($A$4:$A$8),MMULT(TRANSPOSE(EXP(B101:F352)-1),EXP(B101:F352)-1)/COUNTA(#REF!)),$A$4:$A$8))*(-1/SQRT(2*PI())*EXP(-1*(NORMSINV($B$11))^2/2)/$B$11)</f>
        <v>-1.7914372295828845E-2</v>
      </c>
      <c r="N100" s="62">
        <f t="shared" si="5"/>
        <v>-8.8239717270662543E-2</v>
      </c>
      <c r="O100" s="61">
        <f>'Bond 1'!E89</f>
        <v>1.8613308515588248E-4</v>
      </c>
      <c r="P100" s="21">
        <f>'Bond 3'!G88</f>
        <v>-8.2041927242095078E-4</v>
      </c>
      <c r="Q100" s="21">
        <f>'Bond 5'!I88</f>
        <v>1.7604471234464064E-3</v>
      </c>
      <c r="R100" s="21">
        <f>'Bond 10'!N88</f>
        <v>3.0773147482668437E-3</v>
      </c>
      <c r="S100" s="21">
        <f>'Bond 20'!X88</f>
        <v>1.0933403050044953E-3</v>
      </c>
      <c r="T100" s="62">
        <f t="shared" si="6"/>
        <v>1.0593631978905354E-3</v>
      </c>
    </row>
    <row r="101" spans="1:20" ht="12.75" customHeight="1">
      <c r="A101" s="63">
        <f>Stocks!A435</f>
        <v>43021</v>
      </c>
      <c r="B101" s="216">
        <f>Bonds!V79/100</f>
        <v>-8.9999999999999857E-4</v>
      </c>
      <c r="C101" s="217">
        <f>Bonds!X79/100</f>
        <v>-4.9999999999999828E-4</v>
      </c>
      <c r="D101" s="217">
        <f>Bonds!Z79/100</f>
        <v>-9.9999999999997863E-5</v>
      </c>
      <c r="E101" s="217">
        <f>Bonds!AE79/100</f>
        <v>9.9999999999997863E-5</v>
      </c>
      <c r="F101" s="218">
        <f>Bonds!AO79/100</f>
        <v>1.9999999999999573E-4</v>
      </c>
      <c r="G101" s="21">
        <f t="array" ref="G101">SQRT(MMULT(MMULT(TRANSPOSE($A$4:$A$8),MMULT(TRANSPOSE(EXP(B102:$F$530)-1),EXP(B102:$F$530)-1)/COUNTA($F102:F$530)),$A$4:$A$8))*NORMSINV($B$11)</f>
        <v>-1.1756118838128697E-3</v>
      </c>
      <c r="H101" s="16">
        <f t="shared" si="2"/>
        <v>0</v>
      </c>
      <c r="I101" s="21">
        <f t="array" ref="I101">SQRT(MMULT(MMULT(TRANSPOSE($A$4:$A$8),MMULT(TRANSPOSE(EXP(B102:F353)-1),EXP(B102:F353)-1)/COUNTA(F102:F353)),$A$4:$A$8))*NORMSINV($B$11)</f>
        <v>-9.8445971883109906E-4</v>
      </c>
      <c r="J101" s="16">
        <f t="shared" si="3"/>
        <v>0</v>
      </c>
      <c r="K101" s="21">
        <f t="shared" si="4"/>
        <v>-3.7176111972099025E-3</v>
      </c>
      <c r="L101" s="61">
        <f t="array" ref="L101">SQRT(MMULT(MMULT(TRANSPOSE($A$4:$A$8),MMULT(TRANSPOSE(EXP(B102:$F$532)-1),EXP(B102:$F$532)-1)/COUNTA(#REF!)),$A$4:$A$8))*(-1/SQRT(2*PI())*EXP(-1*(NORMSINV($B$11))^2/2)/$B$11)</f>
        <v>-2.7896523047907851E-2</v>
      </c>
      <c r="M101" s="21">
        <f t="array" ref="M101">SQRT(MMULT(MMULT(TRANSPOSE($A$4:$A$8),MMULT(TRANSPOSE(EXP(B102:F353)-1),EXP(B102:F353)-1)/COUNTA(#REF!)),$A$4:$A$8))*(-1/SQRT(2*PI())*EXP(-1*(NORMSINV($B$11))^2/2)/$B$11)</f>
        <v>-1.7904231509434383E-2</v>
      </c>
      <c r="N101" s="62">
        <f t="shared" si="5"/>
        <v>-8.8216551630771314E-2</v>
      </c>
      <c r="O101" s="61">
        <f>'Bond 1'!E90</f>
        <v>8.3744300735088726E-4</v>
      </c>
      <c r="P101" s="21">
        <f>'Bond 3'!G89</f>
        <v>1.3677753522167734E-3</v>
      </c>
      <c r="Q101" s="21">
        <f>'Bond 5'!I89</f>
        <v>-4.4031601156425986E-4</v>
      </c>
      <c r="R101" s="21">
        <f>'Bond 10'!N89</f>
        <v>7.6997024674441356E-4</v>
      </c>
      <c r="S101" s="21">
        <f>'Bond 20'!X89</f>
        <v>2.1873761482587048E-3</v>
      </c>
      <c r="T101" s="62">
        <f t="shared" si="6"/>
        <v>9.4444974860130387E-4</v>
      </c>
    </row>
    <row r="102" spans="1:20" ht="12.75" customHeight="1">
      <c r="A102" s="63">
        <f>Stocks!A434</f>
        <v>43020</v>
      </c>
      <c r="B102" s="216">
        <f>Bonds!V80/100</f>
        <v>4.0000000000000034E-4</v>
      </c>
      <c r="C102" s="217">
        <f>Bonds!X80/100</f>
        <v>-1.0000000000000675E-4</v>
      </c>
      <c r="D102" s="217">
        <f>Bonds!Z80/100</f>
        <v>-5.9999999999999604E-4</v>
      </c>
      <c r="E102" s="217">
        <f>Bonds!AE80/100</f>
        <v>-5.9999999999999604E-4</v>
      </c>
      <c r="F102" s="218">
        <f>Bonds!AO80/100</f>
        <v>1.0000000000001563E-4</v>
      </c>
      <c r="G102" s="21">
        <f t="array" ref="G102">SQRT(MMULT(MMULT(TRANSPOSE($A$4:$A$8),MMULT(TRANSPOSE(EXP(B103:$F$530)-1),EXP(B103:$F$530)-1)/COUNTA($F103:F$530)),$A$4:$A$8))*NORMSINV($B$11)</f>
        <v>-1.176847094205985E-3</v>
      </c>
      <c r="H102" s="16">
        <f t="shared" si="2"/>
        <v>1</v>
      </c>
      <c r="I102" s="21">
        <f t="array" ref="I102">SQRT(MMULT(MMULT(TRANSPOSE($A$4:$A$8),MMULT(TRANSPOSE(EXP(B103:F354)-1),EXP(B103:F354)-1)/COUNTA(F103:F354)),$A$4:$A$8))*NORMSINV($B$11)</f>
        <v>-9.8529850849494809E-4</v>
      </c>
      <c r="J102" s="16">
        <f t="shared" si="3"/>
        <v>1</v>
      </c>
      <c r="K102" s="21">
        <f t="shared" si="4"/>
        <v>-3.7215172754416588E-3</v>
      </c>
      <c r="L102" s="61">
        <f t="array" ref="L102">SQRT(MMULT(MMULT(TRANSPOSE($A$4:$A$8),MMULT(TRANSPOSE(EXP(B103:$F$532)-1),EXP(B103:$F$532)-1)/COUNTA(#REF!)),$A$4:$A$8))*(-1/SQRT(2*PI())*EXP(-1*(NORMSINV($B$11))^2/2)/$B$11)</f>
        <v>-2.7893267224599328E-2</v>
      </c>
      <c r="M102" s="21">
        <f t="array" ref="M102">SQRT(MMULT(MMULT(TRANSPOSE($A$4:$A$8),MMULT(TRANSPOSE(EXP(B103:F354)-1),EXP(B103:F354)-1)/COUNTA(#REF!)),$A$4:$A$8))*(-1/SQRT(2*PI())*EXP(-1*(NORMSINV($B$11))^2/2)/$B$11)</f>
        <v>-1.7919486459984427E-2</v>
      </c>
      <c r="N102" s="62">
        <f t="shared" si="5"/>
        <v>-8.8206255813457313E-2</v>
      </c>
      <c r="O102" s="61">
        <f>'Bond 1'!E91</f>
        <v>-3.7188545927854246E-4</v>
      </c>
      <c r="P102" s="21">
        <f>'Bond 3'!G90</f>
        <v>2.7342482534957122E-4</v>
      </c>
      <c r="Q102" s="21">
        <f>'Bond 5'!I90</f>
        <v>-2.6417344991047803E-3</v>
      </c>
      <c r="R102" s="21">
        <f>'Bond 10'!N90</f>
        <v>-4.6216119804195193E-3</v>
      </c>
      <c r="S102" s="21">
        <f>'Bond 20'!X90</f>
        <v>1.0952922770043891E-3</v>
      </c>
      <c r="T102" s="62">
        <f t="shared" si="6"/>
        <v>-1.2533029672897765E-3</v>
      </c>
    </row>
    <row r="103" spans="1:20" ht="12.75" customHeight="1">
      <c r="A103" s="63">
        <f>Stocks!A433</f>
        <v>43019</v>
      </c>
      <c r="B103" s="216">
        <f>Bonds!V81/100</f>
        <v>-1.0000000000000675E-4</v>
      </c>
      <c r="C103" s="217">
        <f>Bonds!X81/100</f>
        <v>-2.9999999999999363E-4</v>
      </c>
      <c r="D103" s="217">
        <f>Bonds!Z81/100</f>
        <v>-5.0000000000000706E-4</v>
      </c>
      <c r="E103" s="217">
        <f>Bonds!AE81/100</f>
        <v>-4.0000000000000034E-4</v>
      </c>
      <c r="F103" s="218">
        <f>Bonds!AO81/100</f>
        <v>9.9999999999997863E-5</v>
      </c>
      <c r="G103" s="21">
        <f t="array" ref="G103">SQRT(MMULT(MMULT(TRANSPOSE($A$4:$A$8),MMULT(TRANSPOSE(EXP(B104:$F$530)-1),EXP(B104:$F$530)-1)/COUNTA($F104:F$530)),$A$4:$A$8))*NORMSINV($B$11)</f>
        <v>-1.1779146197062869E-3</v>
      </c>
      <c r="H103" s="16">
        <f t="shared" si="2"/>
        <v>0</v>
      </c>
      <c r="I103" s="21">
        <f t="array" ref="I103">SQRT(MMULT(MMULT(TRANSPOSE($A$4:$A$8),MMULT(TRANSPOSE(EXP(B104:F355)-1),EXP(B104:F355)-1)/COUNTA(F104:F355)),$A$4:$A$8))*NORMSINV($B$11)</f>
        <v>-9.8659364049383702E-4</v>
      </c>
      <c r="J103" s="16">
        <f t="shared" si="3"/>
        <v>0</v>
      </c>
      <c r="K103" s="21">
        <f t="shared" si="4"/>
        <v>-3.7248930874829236E-3</v>
      </c>
      <c r="L103" s="61">
        <f t="array" ref="L103">SQRT(MMULT(MMULT(TRANSPOSE($A$4:$A$8),MMULT(TRANSPOSE(EXP(B104:$F$532)-1),EXP(B104:$F$532)-1)/COUNTA(#REF!)),$A$4:$A$8))*(-1/SQRT(2*PI())*EXP(-1*(NORMSINV($B$11))^2/2)/$B$11)</f>
        <v>-2.788593516074352E-2</v>
      </c>
      <c r="M103" s="21">
        <f t="array" ref="M103">SQRT(MMULT(MMULT(TRANSPOSE($A$4:$A$8),MMULT(TRANSPOSE(EXP(B104:F355)-1),EXP(B104:F355)-1)/COUNTA(#REF!)),$A$4:$A$8))*(-1/SQRT(2*PI())*EXP(-1*(NORMSINV($B$11))^2/2)/$B$11)</f>
        <v>-1.7943040844892035E-2</v>
      </c>
      <c r="N103" s="62">
        <f t="shared" si="5"/>
        <v>-8.8183069791723162E-2</v>
      </c>
      <c r="O103" s="61">
        <f>'Bond 1'!E92</f>
        <v>9.3005952380958664E-5</v>
      </c>
      <c r="P103" s="21">
        <f>'Bond 3'!G91</f>
        <v>8.2018616549356838E-4</v>
      </c>
      <c r="Q103" s="21">
        <f>'Bond 5'!I91</f>
        <v>-2.1998579544544247E-3</v>
      </c>
      <c r="R103" s="21">
        <f>'Bond 10'!N91</f>
        <v>-3.0769948384768058E-3</v>
      </c>
      <c r="S103" s="21">
        <f>'Bond 20'!X91</f>
        <v>1.0962642327520557E-3</v>
      </c>
      <c r="T103" s="62">
        <f t="shared" si="6"/>
        <v>-6.5347928846092962E-4</v>
      </c>
    </row>
    <row r="104" spans="1:20" ht="12.75" customHeight="1">
      <c r="A104" s="63">
        <f>Stocks!A432</f>
        <v>43018</v>
      </c>
      <c r="B104" s="216">
        <f>Bonds!V82/100</f>
        <v>-1.9999999999999573E-4</v>
      </c>
      <c r="C104" s="217">
        <f>Bonds!X82/100</f>
        <v>-6.0000000000000493E-4</v>
      </c>
      <c r="D104" s="217">
        <f>Bonds!Z82/100</f>
        <v>-4.9999999999999828E-4</v>
      </c>
      <c r="E104" s="217">
        <f>Bonds!AE82/100</f>
        <v>-4.0000000000000034E-4</v>
      </c>
      <c r="F104" s="218">
        <f>Bonds!AO82/100</f>
        <v>-9.9999999999997863E-5</v>
      </c>
      <c r="G104" s="21">
        <f t="array" ref="G104">SQRT(MMULT(MMULT(TRANSPOSE($A$4:$A$8),MMULT(TRANSPOSE(EXP(B105:$F$530)-1),EXP(B105:$F$530)-1)/COUNTA($F105:F$530)),$A$4:$A$8))*NORMSINV($B$11)</f>
        <v>-1.1785983911657746E-3</v>
      </c>
      <c r="H104" s="16">
        <f t="shared" si="2"/>
        <v>0</v>
      </c>
      <c r="I104" s="21">
        <f t="array" ref="I104">SQRT(MMULT(MMULT(TRANSPOSE($A$4:$A$8),MMULT(TRANSPOSE(EXP(B105:F356)-1),EXP(B105:F356)-1)/COUNTA(F105:F356)),$A$4:$A$8))*NORMSINV($B$11)</f>
        <v>-9.8644243854322596E-4</v>
      </c>
      <c r="J104" s="16">
        <f t="shared" si="3"/>
        <v>0</v>
      </c>
      <c r="K104" s="21">
        <f t="shared" si="4"/>
        <v>-3.7270553626939222E-3</v>
      </c>
      <c r="L104" s="61">
        <f t="array" ref="L104">SQRT(MMULT(MMULT(TRANSPOSE($A$4:$A$8),MMULT(TRANSPOSE(EXP(B105:$F$532)-1),EXP(B105:$F$532)-1)/COUNTA(#REF!)),$A$4:$A$8))*(-1/SQRT(2*PI())*EXP(-1*(NORMSINV($B$11))^2/2)/$B$11)</f>
        <v>-2.7869431330960915E-2</v>
      </c>
      <c r="M104" s="21">
        <f t="array" ref="M104">SQRT(MMULT(MMULT(TRANSPOSE($A$4:$A$8),MMULT(TRANSPOSE(EXP(B105:F356)-1),EXP(B105:F356)-1)/COUNTA(#REF!)),$A$4:$A$8))*(-1/SQRT(2*PI())*EXP(-1*(NORMSINV($B$11))^2/2)/$B$11)</f>
        <v>-1.7940290956118897E-2</v>
      </c>
      <c r="N104" s="62">
        <f t="shared" si="5"/>
        <v>-8.8130880099494407E-2</v>
      </c>
      <c r="O104" s="61">
        <f>'Bond 1'!E93</f>
        <v>1.8599460615641749E-4</v>
      </c>
      <c r="P104" s="21">
        <f>'Bond 3'!G92</f>
        <v>1.6398901377857294E-3</v>
      </c>
      <c r="Q104" s="21">
        <f>'Bond 5'!I92</f>
        <v>-2.198599910879936E-3</v>
      </c>
      <c r="R104" s="21">
        <f>'Bond 10'!N92</f>
        <v>-3.0745257609546021E-3</v>
      </c>
      <c r="S104" s="21">
        <f>'Bond 20'!X92</f>
        <v>-1.0973110102939021E-3</v>
      </c>
      <c r="T104" s="62">
        <f t="shared" si="6"/>
        <v>-9.0891038763725874E-4</v>
      </c>
    </row>
    <row r="105" spans="1:20" ht="12.75" customHeight="1">
      <c r="A105" s="63">
        <f>Stocks!A431</f>
        <v>43017</v>
      </c>
      <c r="B105" s="216">
        <f>Bonds!V83/100</f>
        <v>-9.9999999999997863E-5</v>
      </c>
      <c r="C105" s="217">
        <f>Bonds!X83/100</f>
        <v>9.9999999999997863E-5</v>
      </c>
      <c r="D105" s="217">
        <f>Bonds!Z83/100</f>
        <v>2.0000000000000462E-4</v>
      </c>
      <c r="E105" s="217">
        <f>Bonds!AE83/100</f>
        <v>2.9999999999999363E-4</v>
      </c>
      <c r="F105" s="218">
        <f>Bonds!AO83/100</f>
        <v>2.9999999999999363E-4</v>
      </c>
      <c r="G105" s="21">
        <f t="array" ref="G105">SQRT(MMULT(MMULT(TRANSPOSE($A$4:$A$8),MMULT(TRANSPOSE(EXP(B106:$F$530)-1),EXP(B106:$F$530)-1)/COUNTA($F106:F$530)),$A$4:$A$8))*NORMSINV($B$11)</f>
        <v>-1.1798459813293295E-3</v>
      </c>
      <c r="H105" s="16">
        <f t="shared" si="2"/>
        <v>0</v>
      </c>
      <c r="I105" s="21">
        <f t="array" ref="I105">SQRT(MMULT(MMULT(TRANSPOSE($A$4:$A$8),MMULT(TRANSPOSE(EXP(B106:F357)-1),EXP(B106:F357)-1)/COUNTA(F106:F357)),$A$4:$A$8))*NORMSINV($B$11)</f>
        <v>-9.8623340151606322E-4</v>
      </c>
      <c r="J105" s="16">
        <f t="shared" si="3"/>
        <v>0</v>
      </c>
      <c r="K105" s="21">
        <f t="shared" si="4"/>
        <v>-3.731000589197178E-3</v>
      </c>
      <c r="L105" s="61">
        <f t="array" ref="L105">SQRT(MMULT(MMULT(TRANSPOSE($A$4:$A$8),MMULT(TRANSPOSE(EXP(B106:$F$532)-1),EXP(B106:$F$532)-1)/COUNTA(#REF!)),$A$4:$A$8))*(-1/SQRT(2*PI())*EXP(-1*(NORMSINV($B$11))^2/2)/$B$11)</f>
        <v>-2.7866167694130205E-2</v>
      </c>
      <c r="M105" s="21">
        <f t="array" ref="M105">SQRT(MMULT(MMULT(TRANSPOSE($A$4:$A$8),MMULT(TRANSPOSE(EXP(B106:F357)-1),EXP(B106:F357)-1)/COUNTA(#REF!)),$A$4:$A$8))*(-1/SQRT(2*PI())*EXP(-1*(NORMSINV($B$11))^2/2)/$B$11)</f>
        <v>-1.7936489228880317E-2</v>
      </c>
      <c r="N105" s="62">
        <f t="shared" si="5"/>
        <v>-8.8120559573653751E-2</v>
      </c>
      <c r="O105" s="61">
        <f>'Bond 1'!E94</f>
        <v>9.2980009297998956E-5</v>
      </c>
      <c r="P105" s="21">
        <f>'Bond 3'!G93</f>
        <v>-2.7315512365986617E-4</v>
      </c>
      <c r="Q105" s="21">
        <f>'Bond 5'!I93</f>
        <v>8.7895943439800055E-4</v>
      </c>
      <c r="R105" s="21">
        <f>'Bond 10'!N93</f>
        <v>2.3041906631231994E-3</v>
      </c>
      <c r="S105" s="21">
        <f>'Bond 20'!X93</f>
        <v>3.2912760965643603E-3</v>
      </c>
      <c r="T105" s="62">
        <f t="shared" si="6"/>
        <v>1.2588502159447386E-3</v>
      </c>
    </row>
    <row r="106" spans="1:20" ht="12.75" customHeight="1">
      <c r="A106" s="63">
        <f>Stocks!A430</f>
        <v>43014</v>
      </c>
      <c r="B106" s="216">
        <f>Bonds!V84/100</f>
        <v>9.9999999999997863E-5</v>
      </c>
      <c r="C106" s="217">
        <f>Bonds!X84/100</f>
        <v>0</v>
      </c>
      <c r="D106" s="217">
        <f>Bonds!Z84/100</f>
        <v>0</v>
      </c>
      <c r="E106" s="217">
        <f>Bonds!AE84/100</f>
        <v>1.0000000000000675E-4</v>
      </c>
      <c r="F106" s="218">
        <f>Bonds!AO84/100</f>
        <v>1.9999999999999573E-4</v>
      </c>
      <c r="G106" s="21">
        <f t="array" ref="G106">SQRT(MMULT(MMULT(TRANSPOSE($A$4:$A$8),MMULT(TRANSPOSE(EXP(B107:$F$530)-1),EXP(B107:$F$530)-1)/COUNTA($F107:F$530)),$A$4:$A$8))*NORMSINV($B$11)</f>
        <v>-1.1812019063133549E-3</v>
      </c>
      <c r="H106" s="16">
        <f t="shared" si="2"/>
        <v>0</v>
      </c>
      <c r="I106" s="21">
        <f t="array" ref="I106">SQRT(MMULT(MMULT(TRANSPOSE($A$4:$A$8),MMULT(TRANSPOSE(EXP(B107:F358)-1),EXP(B107:F358)-1)/COUNTA(F107:F358)),$A$4:$A$8))*NORMSINV($B$11)</f>
        <v>-9.8846620698030173E-4</v>
      </c>
      <c r="J106" s="16">
        <f t="shared" si="3"/>
        <v>0</v>
      </c>
      <c r="K106" s="21">
        <f t="shared" si="4"/>
        <v>-3.7352884004830255E-3</v>
      </c>
      <c r="L106" s="61">
        <f t="array" ref="L106">SQRT(MMULT(MMULT(TRANSPOSE($A$4:$A$8),MMULT(TRANSPOSE(EXP(B107:$F$532)-1),EXP(B107:$F$532)-1)/COUNTA(#REF!)),$A$4:$A$8))*(-1/SQRT(2*PI())*EXP(-1*(NORMSINV($B$11))^2/2)/$B$11)</f>
        <v>-2.7865351847585575E-2</v>
      </c>
      <c r="M106" s="21">
        <f t="array" ref="M106">SQRT(MMULT(MMULT(TRANSPOSE($A$4:$A$8),MMULT(TRANSPOSE(EXP(B107:F358)-1),EXP(B107:F358)-1)/COUNTA(#REF!)),$A$4:$A$8))*(-1/SQRT(2*PI())*EXP(-1*(NORMSINV($B$11))^2/2)/$B$11)</f>
        <v>-1.7977096950235059E-2</v>
      </c>
      <c r="N106" s="62">
        <f t="shared" si="5"/>
        <v>-8.8117979640351549E-2</v>
      </c>
      <c r="O106" s="61">
        <f>'Bond 1'!E95</f>
        <v>-9.2971364819633556E-5</v>
      </c>
      <c r="P106" s="21">
        <f>'Bond 3'!G94</f>
        <v>0</v>
      </c>
      <c r="Q106" s="21">
        <f>'Bond 5'!I94</f>
        <v>0</v>
      </c>
      <c r="R106" s="21">
        <f>'Bond 10'!N94</f>
        <v>7.6856658993015381E-4</v>
      </c>
      <c r="S106" s="21">
        <f>'Bond 20'!X94</f>
        <v>2.1978034049168261E-3</v>
      </c>
      <c r="T106" s="62">
        <f t="shared" si="6"/>
        <v>5.7467972600546932E-4</v>
      </c>
    </row>
    <row r="107" spans="1:20" ht="12.75" customHeight="1">
      <c r="A107" s="63">
        <f>Stocks!A429</f>
        <v>43013</v>
      </c>
      <c r="B107" s="216">
        <f>Bonds!V85/100</f>
        <v>-2.0000000000000462E-4</v>
      </c>
      <c r="C107" s="217">
        <f>Bonds!X85/100</f>
        <v>-4.9999999999999828E-4</v>
      </c>
      <c r="D107" s="217">
        <f>Bonds!Z85/100</f>
        <v>-4.0000000000000034E-4</v>
      </c>
      <c r="E107" s="217">
        <f>Bonds!AE85/100</f>
        <v>-2.0000000000000462E-4</v>
      </c>
      <c r="F107" s="218">
        <f>Bonds!AO85/100</f>
        <v>-1.9999999999999573E-4</v>
      </c>
      <c r="G107" s="21">
        <f t="array" ref="G107">SQRT(MMULT(MMULT(TRANSPOSE($A$4:$A$8),MMULT(TRANSPOSE(EXP(B108:$F$530)-1),EXP(B108:$F$530)-1)/COUNTA($F108:F$530)),$A$4:$A$8))*NORMSINV($B$11)</f>
        <v>-1.1821105355227365E-3</v>
      </c>
      <c r="H107" s="16">
        <f t="shared" si="2"/>
        <v>0</v>
      </c>
      <c r="I107" s="21">
        <f t="array" ref="I107">SQRT(MMULT(MMULT(TRANSPOSE($A$4:$A$8),MMULT(TRANSPOSE(EXP(B108:F359)-1),EXP(B108:F359)-1)/COUNTA(F108:F359)),$A$4:$A$8))*NORMSINV($B$11)</f>
        <v>-9.9280647956093062E-4</v>
      </c>
      <c r="J107" s="16">
        <f t="shared" si="3"/>
        <v>0</v>
      </c>
      <c r="K107" s="21">
        <f t="shared" si="4"/>
        <v>-3.7381617383332295E-3</v>
      </c>
      <c r="L107" s="61">
        <f t="array" ref="L107">SQRT(MMULT(MMULT(TRANSPOSE($A$4:$A$8),MMULT(TRANSPOSE(EXP(B108:$F$532)-1),EXP(B108:$F$532)-1)/COUNTA(#REF!)),$A$4:$A$8))*(-1/SQRT(2*PI())*EXP(-1*(NORMSINV($B$11))^2/2)/$B$11)</f>
        <v>-2.7853882250253221E-2</v>
      </c>
      <c r="M107" s="21">
        <f t="array" ref="M107">SQRT(MMULT(MMULT(TRANSPOSE($A$4:$A$8),MMULT(TRANSPOSE(EXP(B108:F359)-1),EXP(B108:F359)-1)/COUNTA(#REF!)),$A$4:$A$8))*(-1/SQRT(2*PI())*EXP(-1*(NORMSINV($B$11))^2/2)/$B$11)</f>
        <v>-1.805603288190517E-2</v>
      </c>
      <c r="N107" s="62">
        <f t="shared" si="5"/>
        <v>-8.8081709588936311E-2</v>
      </c>
      <c r="O107" s="61">
        <f>'Bond 1'!E96</f>
        <v>1.8596001859600618E-4</v>
      </c>
      <c r="P107" s="21">
        <f>'Bond 3'!G95</f>
        <v>1.365909463705431E-3</v>
      </c>
      <c r="Q107" s="21">
        <f>'Bond 5'!I95</f>
        <v>-1.758322867393616E-3</v>
      </c>
      <c r="R107" s="21">
        <f>'Bond 10'!N95</f>
        <v>-1.5374914969414654E-3</v>
      </c>
      <c r="S107" s="21">
        <f>'Bond 20'!X95</f>
        <v>-2.2005236070388552E-3</v>
      </c>
      <c r="T107" s="62">
        <f t="shared" si="6"/>
        <v>-7.8889369781449991E-4</v>
      </c>
    </row>
    <row r="108" spans="1:20" ht="12.75" customHeight="1">
      <c r="A108" s="63">
        <f>Stocks!A428</f>
        <v>43012</v>
      </c>
      <c r="B108" s="216">
        <f>Bonds!V86/100</f>
        <v>-4.0000000000000034E-4</v>
      </c>
      <c r="C108" s="217">
        <f>Bonds!X86/100</f>
        <v>-4.0000000000000034E-4</v>
      </c>
      <c r="D108" s="217">
        <f>Bonds!Z86/100</f>
        <v>-4.0000000000000034E-4</v>
      </c>
      <c r="E108" s="217">
        <f>Bonds!AE86/100</f>
        <v>-3.0000000000000247E-4</v>
      </c>
      <c r="F108" s="218">
        <f>Bonds!AO86/100</f>
        <v>0</v>
      </c>
      <c r="G108" s="21">
        <f t="array" ref="G108">SQRT(MMULT(MMULT(TRANSPOSE($A$4:$A$8),MMULT(TRANSPOSE(EXP(B109:$F$530)-1),EXP(B109:$F$530)-1)/COUNTA($F109:F$530)),$A$4:$A$8))*NORMSINV($B$11)</f>
        <v>-1.1830227811889828E-3</v>
      </c>
      <c r="H108" s="16">
        <f t="shared" si="2"/>
        <v>0</v>
      </c>
      <c r="I108" s="21">
        <f t="array" ref="I108">SQRT(MMULT(MMULT(TRANSPOSE($A$4:$A$8),MMULT(TRANSPOSE(EXP(B109:F360)-1),EXP(B109:F360)-1)/COUNTA(F109:F360)),$A$4:$A$8))*NORMSINV($B$11)</f>
        <v>-9.9226601302283401E-4</v>
      </c>
      <c r="J108" s="16">
        <f t="shared" si="3"/>
        <v>0</v>
      </c>
      <c r="K108" s="21">
        <f t="shared" si="4"/>
        <v>-3.7410465124241852E-3</v>
      </c>
      <c r="L108" s="61">
        <f t="array" ref="L108">SQRT(MMULT(MMULT(TRANSPOSE($A$4:$A$8),MMULT(TRANSPOSE(EXP(B109:$F$532)-1),EXP(B109:$F$532)-1)/COUNTA(#REF!)),$A$4:$A$8))*(-1/SQRT(2*PI())*EXP(-1*(NORMSINV($B$11))^2/2)/$B$11)</f>
        <v>-2.7842408234136369E-2</v>
      </c>
      <c r="M108" s="21">
        <f t="array" ref="M108">SQRT(MMULT(MMULT(TRANSPOSE($A$4:$A$8),MMULT(TRANSPOSE(EXP(B109:F360)-1),EXP(B109:F360)-1)/COUNTA(#REF!)),$A$4:$A$8))*(-1/SQRT(2*PI())*EXP(-1*(NORMSINV($B$11))^2/2)/$B$11)</f>
        <v>-1.8046203492407469E-2</v>
      </c>
      <c r="N108" s="62">
        <f t="shared" si="5"/>
        <v>-8.8045425564097585E-2</v>
      </c>
      <c r="O108" s="61">
        <f>'Bond 1'!E97</f>
        <v>3.7185088779399485E-4</v>
      </c>
      <c r="P108" s="21">
        <f>'Bond 3'!G96</f>
        <v>1.0921955188465395E-3</v>
      </c>
      <c r="Q108" s="21">
        <f>'Bond 5'!I96</f>
        <v>-1.7575582647932364E-3</v>
      </c>
      <c r="R108" s="21">
        <f>'Bond 10'!N96</f>
        <v>-2.3055297570624949E-3</v>
      </c>
      <c r="S108" s="21">
        <f>'Bond 20'!X96</f>
        <v>0</v>
      </c>
      <c r="T108" s="62">
        <f t="shared" si="6"/>
        <v>-5.1980832304303944E-4</v>
      </c>
    </row>
    <row r="109" spans="1:20" ht="12.75" customHeight="1">
      <c r="A109" s="63">
        <f>Stocks!A427</f>
        <v>43011</v>
      </c>
      <c r="B109" s="216">
        <f>Bonds!V87/100</f>
        <v>3.0000000000000247E-4</v>
      </c>
      <c r="C109" s="217">
        <f>Bonds!X87/100</f>
        <v>-1.9999999999999573E-4</v>
      </c>
      <c r="D109" s="217">
        <f>Bonds!Z87/100</f>
        <v>-9.9999999999997863E-5</v>
      </c>
      <c r="E109" s="217">
        <f>Bonds!AE87/100</f>
        <v>0</v>
      </c>
      <c r="F109" s="218">
        <f>Bonds!AO87/100</f>
        <v>-2.9999999999999363E-4</v>
      </c>
      <c r="G109" s="21">
        <f t="array" ref="G109">SQRT(MMULT(MMULT(TRANSPOSE($A$4:$A$8),MMULT(TRANSPOSE(EXP(B110:$F$530)-1),EXP(B110:$F$530)-1)/COUNTA($F110:F$530)),$A$4:$A$8))*NORMSINV($B$11)</f>
        <v>-1.1844074420286523E-3</v>
      </c>
      <c r="H109" s="16">
        <f t="shared" si="2"/>
        <v>0</v>
      </c>
      <c r="I109" s="21">
        <f t="array" ref="I109">SQRT(MMULT(MMULT(TRANSPOSE($A$4:$A$8),MMULT(TRANSPOSE(EXP(B110:F361)-1),EXP(B110:F361)-1)/COUNTA(F110:F361)),$A$4:$A$8))*NORMSINV($B$11)</f>
        <v>-9.9692609626900837E-4</v>
      </c>
      <c r="J109" s="16">
        <f t="shared" si="3"/>
        <v>0</v>
      </c>
      <c r="K109" s="21">
        <f t="shared" si="4"/>
        <v>-3.7454251944643822E-3</v>
      </c>
      <c r="L109" s="61">
        <f t="array" ref="L109">SQRT(MMULT(MMULT(TRANSPOSE($A$4:$A$8),MMULT(TRANSPOSE(EXP(B110:$F$532)-1),EXP(B110:$F$532)-1)/COUNTA(#REF!)),$A$4:$A$8))*(-1/SQRT(2*PI())*EXP(-1*(NORMSINV($B$11))^2/2)/$B$11)</f>
        <v>-2.7841949352675699E-2</v>
      </c>
      <c r="M109" s="21">
        <f t="array" ref="M109">SQRT(MMULT(MMULT(TRANSPOSE($A$4:$A$8),MMULT(TRANSPOSE(EXP(B110:F361)-1),EXP(B110:F361)-1)/COUNTA(#REF!)),$A$4:$A$8))*(-1/SQRT(2*PI())*EXP(-1*(NORMSINV($B$11))^2/2)/$B$11)</f>
        <v>-1.8130955776017213E-2</v>
      </c>
      <c r="N109" s="62">
        <f t="shared" si="5"/>
        <v>-8.8043974453505841E-2</v>
      </c>
      <c r="O109" s="61">
        <f>'Bond 1'!E98</f>
        <v>-2.7878449958182553E-4</v>
      </c>
      <c r="P109" s="21">
        <f>'Bond 3'!G97</f>
        <v>5.4588769952284546E-4</v>
      </c>
      <c r="Q109" s="21">
        <f>'Bond 5'!I97</f>
        <v>-4.3919902870807951E-4</v>
      </c>
      <c r="R109" s="21">
        <f>'Bond 10'!N97</f>
        <v>0</v>
      </c>
      <c r="S109" s="21">
        <f>'Bond 20'!X97</f>
        <v>-3.2990746087074134E-3</v>
      </c>
      <c r="T109" s="62">
        <f t="shared" si="6"/>
        <v>-6.9423408749489464E-4</v>
      </c>
    </row>
    <row r="110" spans="1:20" ht="12.75" customHeight="1">
      <c r="A110" s="63">
        <f>Stocks!A426</f>
        <v>43010</v>
      </c>
      <c r="B110" s="216">
        <f>Bonds!V88/100</f>
        <v>-3.0000000000000247E-4</v>
      </c>
      <c r="C110" s="217">
        <f>Bonds!X88/100</f>
        <v>0</v>
      </c>
      <c r="D110" s="217">
        <f>Bonds!Z88/100</f>
        <v>2.9999999999999363E-4</v>
      </c>
      <c r="E110" s="217">
        <f>Bonds!AE88/100</f>
        <v>4.0000000000000034E-4</v>
      </c>
      <c r="F110" s="218">
        <f>Bonds!AO88/100</f>
        <v>6.9999999999998503E-4</v>
      </c>
      <c r="G110" s="21">
        <f t="array" ref="G110">SQRT(MMULT(MMULT(TRANSPOSE($A$4:$A$8),MMULT(TRANSPOSE(EXP(B111:$F$530)-1),EXP(B111:$F$530)-1)/COUNTA($F111:F$530)),$A$4:$A$8))*NORMSINV($B$11)</f>
        <v>-1.1855534199509234E-3</v>
      </c>
      <c r="H110" s="16">
        <f t="shared" si="2"/>
        <v>0</v>
      </c>
      <c r="I110" s="21">
        <f t="array" ref="I110">SQRT(MMULT(MMULT(TRANSPOSE($A$4:$A$8),MMULT(TRANSPOSE(EXP(B111:F362)-1),EXP(B111:F362)-1)/COUNTA(F111:F362)),$A$4:$A$8))*NORMSINV($B$11)</f>
        <v>-9.9640425004707571E-4</v>
      </c>
      <c r="J110" s="16">
        <f t="shared" si="3"/>
        <v>0</v>
      </c>
      <c r="K110" s="21">
        <f t="shared" si="4"/>
        <v>-3.7490490948470265E-3</v>
      </c>
      <c r="L110" s="61">
        <f t="array" ref="L110">SQRT(MMULT(MMULT(TRANSPOSE($A$4:$A$8),MMULT(TRANSPOSE(EXP(B111:$F$532)-1),EXP(B111:$F$532)-1)/COUNTA(#REF!)),$A$4:$A$8))*(-1/SQRT(2*PI())*EXP(-1*(NORMSINV($B$11))^2/2)/$B$11)</f>
        <v>-2.7835769816830447E-2</v>
      </c>
      <c r="M110" s="21">
        <f t="array" ref="M110">SQRT(MMULT(MMULT(TRANSPOSE($A$4:$A$8),MMULT(TRANSPOSE(EXP(B111:F362)-1),EXP(B111:F362)-1)/COUNTA(#REF!)),$A$4:$A$8))*(-1/SQRT(2*PI())*EXP(-1*(NORMSINV($B$11))^2/2)/$B$11)</f>
        <v>-1.8121465031610835E-2</v>
      </c>
      <c r="N110" s="62">
        <f t="shared" si="5"/>
        <v>-8.8024433045352193E-2</v>
      </c>
      <c r="O110" s="61">
        <f>'Bond 1'!E99</f>
        <v>2.7886224205242839E-4</v>
      </c>
      <c r="P110" s="21">
        <f>'Bond 3'!G98</f>
        <v>0</v>
      </c>
      <c r="Q110" s="21">
        <f>'Bond 5'!I98</f>
        <v>1.3174413686812768E-3</v>
      </c>
      <c r="R110" s="21">
        <f>'Bond 10'!N98</f>
        <v>3.0724303756000707E-3</v>
      </c>
      <c r="S110" s="21">
        <f>'Bond 20'!X98</f>
        <v>7.6841093168072416E-3</v>
      </c>
      <c r="T110" s="62">
        <f t="shared" si="6"/>
        <v>2.4705686606282034E-3</v>
      </c>
    </row>
    <row r="111" spans="1:20" ht="12.75" customHeight="1">
      <c r="A111" s="63">
        <f>Stocks!A425</f>
        <v>43007</v>
      </c>
      <c r="B111" s="216">
        <f>Bonds!V89/100</f>
        <v>-1.9999999999999573E-4</v>
      </c>
      <c r="C111" s="217">
        <f>Bonds!X89/100</f>
        <v>-3.0000000000000247E-4</v>
      </c>
      <c r="D111" s="217">
        <f>Bonds!Z89/100</f>
        <v>-4.9999999999999828E-4</v>
      </c>
      <c r="E111" s="217">
        <f>Bonds!AE89/100</f>
        <v>-4.0000000000000034E-4</v>
      </c>
      <c r="F111" s="218">
        <f>Bonds!AO89/100</f>
        <v>9.9999999999997863E-5</v>
      </c>
      <c r="G111" s="21">
        <f t="array" ref="G111">SQRT(MMULT(MMULT(TRANSPOSE($A$4:$A$8),MMULT(TRANSPOSE(EXP(B112:$F$530)-1),EXP(B112:$F$530)-1)/COUNTA($F112:F$530)),$A$4:$A$8))*NORMSINV($B$11)</f>
        <v>-1.1865996157302441E-3</v>
      </c>
      <c r="H111" s="16">
        <f t="shared" si="2"/>
        <v>0</v>
      </c>
      <c r="I111" s="21">
        <f t="array" ref="I111">SQRT(MMULT(MMULT(TRANSPOSE($A$4:$A$8),MMULT(TRANSPOSE(EXP(B112:F363)-1),EXP(B112:F363)-1)/COUNTA(F112:F363)),$A$4:$A$8))*NORMSINV($B$11)</f>
        <v>-1.0000804078744954E-3</v>
      </c>
      <c r="J111" s="16">
        <f t="shared" si="3"/>
        <v>0</v>
      </c>
      <c r="K111" s="21">
        <f t="shared" si="4"/>
        <v>-3.7523574563881348E-3</v>
      </c>
      <c r="L111" s="61">
        <f t="array" ref="L111">SQRT(MMULT(MMULT(TRANSPOSE($A$4:$A$8),MMULT(TRANSPOSE(EXP(B112:$F$532)-1),EXP(B112:$F$532)-1)/COUNTA(#REF!)),$A$4:$A$8))*(-1/SQRT(2*PI())*EXP(-1*(NORMSINV($B$11))^2/2)/$B$11)</f>
        <v>-2.7827146760034852E-2</v>
      </c>
      <c r="M111" s="21">
        <f t="array" ref="M111">SQRT(MMULT(MMULT(TRANSPOSE($A$4:$A$8),MMULT(TRANSPOSE(EXP(B112:F363)-1),EXP(B112:F363)-1)/COUNTA(#REF!)),$A$4:$A$8))*(-1/SQRT(2*PI())*EXP(-1*(NORMSINV($B$11))^2/2)/$B$11)</f>
        <v>-1.8188322800952065E-2</v>
      </c>
      <c r="N111" s="62">
        <f t="shared" si="5"/>
        <v>-8.7997164545485118E-2</v>
      </c>
      <c r="O111" s="61">
        <f>'Bond 1'!E100</f>
        <v>1.8585633305454486E-4</v>
      </c>
      <c r="P111" s="21">
        <f>'Bond 3'!G99</f>
        <v>8.1867014355809181E-4</v>
      </c>
      <c r="Q111" s="21">
        <f>'Bond 5'!I99</f>
        <v>-2.1965366813057716E-3</v>
      </c>
      <c r="R111" s="21">
        <f>'Bond 10'!N99</f>
        <v>-3.0752305815605349E-3</v>
      </c>
      <c r="S111" s="21">
        <f>'Bond 20'!X99</f>
        <v>1.1022710797407584E-3</v>
      </c>
      <c r="T111" s="62">
        <f t="shared" si="6"/>
        <v>-6.3299394130258242E-4</v>
      </c>
    </row>
    <row r="112" spans="1:20" ht="12.75" customHeight="1">
      <c r="A112" s="63">
        <f>Stocks!A424</f>
        <v>43006</v>
      </c>
      <c r="B112" s="216">
        <f>Bonds!V90/100</f>
        <v>0</v>
      </c>
      <c r="C112" s="217">
        <f>Bonds!X90/100</f>
        <v>-1.9999999999999573E-4</v>
      </c>
      <c r="D112" s="217">
        <f>Bonds!Z90/100</f>
        <v>-3.0000000000000247E-4</v>
      </c>
      <c r="E112" s="217">
        <f>Bonds!AE90/100</f>
        <v>-4.9999999999999828E-4</v>
      </c>
      <c r="F112" s="218">
        <f>Bonds!AO90/100</f>
        <v>-1.1999999999999921E-3</v>
      </c>
      <c r="G112" s="21">
        <f t="array" ref="G112">SQRT(MMULT(MMULT(TRANSPOSE($A$4:$A$8),MMULT(TRANSPOSE(EXP(B113:$F$530)-1),EXP(B113:$F$530)-1)/COUNTA($F113:F$530)),$A$4:$A$8))*NORMSINV($B$11)</f>
        <v>-1.1869636155122112E-3</v>
      </c>
      <c r="H112" s="16">
        <f t="shared" si="2"/>
        <v>1</v>
      </c>
      <c r="I112" s="21">
        <f t="array" ref="I112">SQRT(MMULT(MMULT(TRANSPOSE($A$4:$A$8),MMULT(TRANSPOSE(EXP(B113:F364)-1),EXP(B113:F364)-1)/COUNTA(F113:F364)),$A$4:$A$8))*NORMSINV($B$11)</f>
        <v>-9.9955311418780833E-4</v>
      </c>
      <c r="J112" s="16">
        <f t="shared" si="3"/>
        <v>1</v>
      </c>
      <c r="K112" s="21">
        <f t="shared" si="4"/>
        <v>-3.7535085247669552E-3</v>
      </c>
      <c r="L112" s="61">
        <f t="array" ref="L112">SQRT(MMULT(MMULT(TRANSPOSE($A$4:$A$8),MMULT(TRANSPOSE(EXP(B113:$F$532)-1),EXP(B113:$F$532)-1)/COUNTA(#REF!)),$A$4:$A$8))*(-1/SQRT(2*PI())*EXP(-1*(NORMSINV($B$11))^2/2)/$B$11)</f>
        <v>-2.7802446331771806E-2</v>
      </c>
      <c r="M112" s="21">
        <f t="array" ref="M112">SQRT(MMULT(MMULT(TRANSPOSE($A$4:$A$8),MMULT(TRANSPOSE(EXP(B113:F364)-1),EXP(B113:F364)-1)/COUNTA(#REF!)),$A$4:$A$8))*(-1/SQRT(2*PI())*EXP(-1*(NORMSINV($B$11))^2/2)/$B$11)</f>
        <v>-1.8178732984264468E-2</v>
      </c>
      <c r="N112" s="62">
        <f t="shared" si="5"/>
        <v>-8.7919054932992291E-2</v>
      </c>
      <c r="O112" s="61">
        <f>'Bond 1'!E101</f>
        <v>0</v>
      </c>
      <c r="P112" s="21">
        <f>'Bond 3'!G100</f>
        <v>5.4562139084000775E-4</v>
      </c>
      <c r="Q112" s="21">
        <f>'Bond 5'!I100</f>
        <v>-1.3171757993770622E-3</v>
      </c>
      <c r="R112" s="21">
        <f>'Bond 10'!N100</f>
        <v>-3.8409710923761847E-3</v>
      </c>
      <c r="S112" s="21">
        <f>'Bond 20'!X100</f>
        <v>-1.3239738771740894E-2</v>
      </c>
      <c r="T112" s="62">
        <f t="shared" si="6"/>
        <v>-3.5704528545308267E-3</v>
      </c>
    </row>
    <row r="113" spans="1:20" ht="12.75" customHeight="1">
      <c r="A113" s="63">
        <f>Stocks!A423</f>
        <v>43005</v>
      </c>
      <c r="B113" s="216">
        <f>Bonds!V91/100</f>
        <v>1.9999999999999573E-4</v>
      </c>
      <c r="C113" s="217">
        <f>Bonds!X91/100</f>
        <v>4.0000000000000034E-4</v>
      </c>
      <c r="D113" s="217">
        <f>Bonds!Z91/100</f>
        <v>6.0000000000000493E-4</v>
      </c>
      <c r="E113" s="217">
        <f>Bonds!AE91/100</f>
        <v>4.0000000000000034E-4</v>
      </c>
      <c r="F113" s="218">
        <f>Bonds!AO91/100</f>
        <v>1.9999999999999573E-4</v>
      </c>
      <c r="G113" s="21">
        <f t="array" ref="G113">SQRT(MMULT(MMULT(TRANSPOSE($A$4:$A$8),MMULT(TRANSPOSE(EXP(B114:$F$530)-1),EXP(B114:$F$530)-1)/COUNTA($F114:F$530)),$A$4:$A$8))*NORMSINV($B$11)</f>
        <v>-1.1876778012307721E-3</v>
      </c>
      <c r="H113" s="16">
        <f t="shared" si="2"/>
        <v>0</v>
      </c>
      <c r="I113" s="21">
        <f t="array" ref="I113">SQRT(MMULT(MMULT(TRANSPOSE($A$4:$A$8),MMULT(TRANSPOSE(EXP(B114:F365)-1),EXP(B114:F365)-1)/COUNTA(F114:F365)),$A$4:$A$8))*NORMSINV($B$11)</f>
        <v>-9.9877892829868756E-4</v>
      </c>
      <c r="J113" s="16">
        <f t="shared" si="3"/>
        <v>0</v>
      </c>
      <c r="K113" s="21">
        <f t="shared" si="4"/>
        <v>-3.7557669783099719E-3</v>
      </c>
      <c r="L113" s="61">
        <f t="array" ref="L113">SQRT(MMULT(MMULT(TRANSPOSE($A$4:$A$8),MMULT(TRANSPOSE(EXP(B114:$F$532)-1),EXP(B114:$F$532)-1)/COUNTA(#REF!)),$A$4:$A$8))*(-1/SQRT(2*PI())*EXP(-1*(NORMSINV($B$11))^2/2)/$B$11)</f>
        <v>-2.7785878371753652E-2</v>
      </c>
      <c r="M113" s="21">
        <f t="array" ref="M113">SQRT(MMULT(MMULT(TRANSPOSE($A$4:$A$8),MMULT(TRANSPOSE(EXP(B114:F365)-1),EXP(B114:F365)-1)/COUNTA(#REF!)),$A$4:$A$8))*(-1/SQRT(2*PI())*EXP(-1*(NORMSINV($B$11))^2/2)/$B$11)</f>
        <v>-1.8164652973548936E-2</v>
      </c>
      <c r="N113" s="62">
        <f t="shared" si="5"/>
        <v>-8.7866662443152319E-2</v>
      </c>
      <c r="O113" s="61">
        <f>'Bond 1'!E102</f>
        <v>-1.8582179689677201E-4</v>
      </c>
      <c r="P113" s="21">
        <f>'Bond 3'!G101</f>
        <v>-1.0910277597923337E-3</v>
      </c>
      <c r="Q113" s="21">
        <f>'Bond 5'!I101</f>
        <v>2.6334443993668252E-3</v>
      </c>
      <c r="R113" s="21">
        <f>'Bond 10'!N101</f>
        <v>3.0694119045097169E-3</v>
      </c>
      <c r="S113" s="21">
        <f>'Bond 20'!X101</f>
        <v>2.1910601309270963E-3</v>
      </c>
      <c r="T113" s="62">
        <f t="shared" si="6"/>
        <v>1.3234133756229065E-3</v>
      </c>
    </row>
    <row r="114" spans="1:20" ht="12.75" customHeight="1">
      <c r="A114" s="63">
        <f>Stocks!A422</f>
        <v>43004</v>
      </c>
      <c r="B114" s="216">
        <f>Bonds!V92/100</f>
        <v>6.0000000000000493E-4</v>
      </c>
      <c r="C114" s="217">
        <f>Bonds!X92/100</f>
        <v>6.9999999999999392E-4</v>
      </c>
      <c r="D114" s="217">
        <f>Bonds!Z92/100</f>
        <v>4.9999999999999828E-4</v>
      </c>
      <c r="E114" s="217">
        <f>Bonds!AE92/100</f>
        <v>4.0000000000000034E-4</v>
      </c>
      <c r="F114" s="218">
        <f>Bonds!AO92/100</f>
        <v>-1.9999999999999573E-4</v>
      </c>
      <c r="G114" s="21">
        <f t="array" ref="G114">SQRT(MMULT(MMULT(TRANSPOSE($A$4:$A$8),MMULT(TRANSPOSE(EXP(B115:$F$530)-1),EXP(B115:$F$530)-1)/COUNTA($F115:F$530)),$A$4:$A$8))*NORMSINV($B$11)</f>
        <v>-1.1882283122670477E-3</v>
      </c>
      <c r="H114" s="16">
        <f t="shared" si="2"/>
        <v>0</v>
      </c>
      <c r="I114" s="21">
        <f t="array" ref="I114">SQRT(MMULT(MMULT(TRANSPOSE($A$4:$A$8),MMULT(TRANSPOSE(EXP(B115:F366)-1),EXP(B115:F366)-1)/COUNTA(F115:F366)),$A$4:$A$8))*NORMSINV($B$11)</f>
        <v>-9.9733208718818991E-4</v>
      </c>
      <c r="J114" s="16">
        <f t="shared" si="3"/>
        <v>0</v>
      </c>
      <c r="K114" s="21">
        <f t="shared" si="4"/>
        <v>-3.7575078470616619E-3</v>
      </c>
      <c r="L114" s="61">
        <f t="array" ref="L114">SQRT(MMULT(MMULT(TRANSPOSE($A$4:$A$8),MMULT(TRANSPOSE(EXP(B115:$F$532)-1),EXP(B115:$F$532)-1)/COUNTA(#REF!)),$A$4:$A$8))*(-1/SQRT(2*PI())*EXP(-1*(NORMSINV($B$11))^2/2)/$B$11)</f>
        <v>-2.7765405799033364E-2</v>
      </c>
      <c r="M114" s="21">
        <f t="array" ref="M114">SQRT(MMULT(MMULT(TRANSPOSE($A$4:$A$8),MMULT(TRANSPOSE(EXP(B115:F366)-1),EXP(B115:F366)-1)/COUNTA(#REF!)),$A$4:$A$8))*(-1/SQRT(2*PI())*EXP(-1*(NORMSINV($B$11))^2/2)/$B$11)</f>
        <v>-1.8138339476201908E-2</v>
      </c>
      <c r="N114" s="62">
        <f t="shared" si="5"/>
        <v>-8.7801922483792788E-2</v>
      </c>
      <c r="O114" s="61">
        <f>'Bond 1'!E103</f>
        <v>-5.5756899916365105E-4</v>
      </c>
      <c r="P114" s="21">
        <f>'Bond 3'!G102</f>
        <v>-1.9100433107192283E-3</v>
      </c>
      <c r="Q114" s="21">
        <f>'Bond 5'!I102</f>
        <v>2.1960320979418201E-3</v>
      </c>
      <c r="R114" s="21">
        <f>'Bond 10'!N102</f>
        <v>3.0717735465081732E-3</v>
      </c>
      <c r="S114" s="21">
        <f>'Bond 20'!X102</f>
        <v>-2.1928812918418274E-3</v>
      </c>
      <c r="T114" s="62">
        <f t="shared" si="6"/>
        <v>1.2146240854505729E-4</v>
      </c>
    </row>
    <row r="115" spans="1:20" ht="12.75" customHeight="1">
      <c r="A115" s="63">
        <f>Stocks!A421</f>
        <v>43003</v>
      </c>
      <c r="B115" s="216">
        <f>Bonds!V93/100</f>
        <v>1.9999999999999573E-4</v>
      </c>
      <c r="C115" s="217">
        <f>Bonds!X93/100</f>
        <v>0</v>
      </c>
      <c r="D115" s="217">
        <f>Bonds!Z93/100</f>
        <v>9.9999999999997863E-5</v>
      </c>
      <c r="E115" s="217">
        <f>Bonds!AE93/100</f>
        <v>3.0000000000000247E-4</v>
      </c>
      <c r="F115" s="218">
        <f>Bonds!AO93/100</f>
        <v>5.0000000000000706E-4</v>
      </c>
      <c r="G115" s="21">
        <f t="array" ref="G115">SQRT(MMULT(MMULT(TRANSPOSE($A$4:$A$8),MMULT(TRANSPOSE(EXP(B116:$F$530)-1),EXP(B116:$F$530)-1)/COUNTA($F116:F$530)),$A$4:$A$8))*NORMSINV($B$11)</f>
        <v>-1.1893936539695701E-3</v>
      </c>
      <c r="H115" s="16">
        <f t="shared" si="2"/>
        <v>0</v>
      </c>
      <c r="I115" s="21">
        <f t="array" ref="I115">SQRT(MMULT(MMULT(TRANSPOSE($A$4:$A$8),MMULT(TRANSPOSE(EXP(B116:F367)-1),EXP(B116:F367)-1)/COUNTA(F116:F367)),$A$4:$A$8))*NORMSINV($B$11)</f>
        <v>-9.9702232795701503E-4</v>
      </c>
      <c r="J115" s="16">
        <f t="shared" si="3"/>
        <v>0</v>
      </c>
      <c r="K115" s="21">
        <f t="shared" si="4"/>
        <v>-3.7611929810940112E-3</v>
      </c>
      <c r="L115" s="61">
        <f t="array" ref="L115">SQRT(MMULT(MMULT(TRANSPOSE($A$4:$A$8),MMULT(TRANSPOSE(EXP(B116:$F$532)-1),EXP(B116:$F$532)-1)/COUNTA(#REF!)),$A$4:$A$8))*(-1/SQRT(2*PI())*EXP(-1*(NORMSINV($B$11))^2/2)/$B$11)</f>
        <v>-2.7759211701857925E-2</v>
      </c>
      <c r="M115" s="21">
        <f t="array" ref="M115">SQRT(MMULT(MMULT(TRANSPOSE($A$4:$A$8),MMULT(TRANSPOSE(EXP(B116:F367)-1),EXP(B116:F367)-1)/COUNTA(#REF!)),$A$4:$A$8))*(-1/SQRT(2*PI())*EXP(-1*(NORMSINV($B$11))^2/2)/$B$11)</f>
        <v>-1.8132705928296338E-2</v>
      </c>
      <c r="N115" s="62">
        <f t="shared" si="5"/>
        <v>-8.7782335028669972E-2</v>
      </c>
      <c r="O115" s="61">
        <f>'Bond 1'!E104</f>
        <v>-1.8596001859599791E-4</v>
      </c>
      <c r="P115" s="21">
        <f>'Bond 3'!G103</f>
        <v>0</v>
      </c>
      <c r="Q115" s="21">
        <f>'Bond 5'!I103</f>
        <v>4.3943946894425552E-4</v>
      </c>
      <c r="R115" s="21">
        <f>'Bond 10'!N103</f>
        <v>2.3054547272325456E-3</v>
      </c>
      <c r="S115" s="21">
        <f>'Bond 20'!X103</f>
        <v>5.4726807136217916E-3</v>
      </c>
      <c r="T115" s="62">
        <f t="shared" si="6"/>
        <v>1.6063229782405188E-3</v>
      </c>
    </row>
    <row r="116" spans="1:20" ht="12.75" customHeight="1">
      <c r="A116" s="63">
        <f>Stocks!A420</f>
        <v>43000</v>
      </c>
      <c r="B116" s="216">
        <f>Bonds!V94/100</f>
        <v>-4.9999999999999828E-4</v>
      </c>
      <c r="C116" s="217">
        <f>Bonds!X94/100</f>
        <v>-4.0000000000000034E-4</v>
      </c>
      <c r="D116" s="217">
        <f>Bonds!Z94/100</f>
        <v>-1.9999999999999573E-4</v>
      </c>
      <c r="E116" s="217">
        <f>Bonds!AE94/100</f>
        <v>0</v>
      </c>
      <c r="F116" s="218">
        <f>Bonds!AO94/100</f>
        <v>-9.9999999999997863E-5</v>
      </c>
      <c r="G116" s="21">
        <f t="array" ref="G116">SQRT(MMULT(MMULT(TRANSPOSE($A$4:$A$8),MMULT(TRANSPOSE(EXP(B117:$F$530)-1),EXP(B117:$F$530)-1)/COUNTA($F117:F$530)),$A$4:$A$8))*NORMSINV($B$11)</f>
        <v>-1.1905131834527723E-3</v>
      </c>
      <c r="H116" s="16">
        <f t="shared" si="2"/>
        <v>0</v>
      </c>
      <c r="I116" s="21">
        <f t="array" ref="I116">SQRT(MMULT(MMULT(TRANSPOSE($A$4:$A$8),MMULT(TRANSPOSE(EXP(B117:F368)-1),EXP(B117:F368)-1)/COUNTA(F117:F368)),$A$4:$A$8))*NORMSINV($B$11)</f>
        <v>-9.982999426589121E-4</v>
      </c>
      <c r="J116" s="16">
        <f t="shared" si="3"/>
        <v>0</v>
      </c>
      <c r="K116" s="21">
        <f t="shared" si="4"/>
        <v>-3.7647332441686416E-3</v>
      </c>
      <c r="L116" s="61">
        <f t="array" ref="L116">SQRT(MMULT(MMULT(TRANSPOSE($A$4:$A$8),MMULT(TRANSPOSE(EXP(B117:$F$532)-1),EXP(B117:$F$532)-1)/COUNTA(#REF!)),$A$4:$A$8))*(-1/SQRT(2*PI())*EXP(-1*(NORMSINV($B$11))^2/2)/$B$11)</f>
        <v>-2.775184385195649E-2</v>
      </c>
      <c r="M116" s="21">
        <f t="array" ref="M116">SQRT(MMULT(MMULT(TRANSPOSE($A$4:$A$8),MMULT(TRANSPOSE(EXP(B117:F368)-1),EXP(B117:F368)-1)/COUNTA(#REF!)),$A$4:$A$8))*(-1/SQRT(2*PI())*EXP(-1*(NORMSINV($B$11))^2/2)/$B$11)</f>
        <v>-1.8155941728568371E-2</v>
      </c>
      <c r="N116" s="62">
        <f t="shared" si="5"/>
        <v>-8.7759035841523197E-2</v>
      </c>
      <c r="O116" s="61">
        <f>'Bond 1'!E105</f>
        <v>4.6498651539105207E-4</v>
      </c>
      <c r="P116" s="21">
        <f>'Bond 3'!G104</f>
        <v>1.0921892297142751E-3</v>
      </c>
      <c r="Q116" s="21">
        <f>'Bond 5'!I104</f>
        <v>-8.789787558453236E-4</v>
      </c>
      <c r="R116" s="21">
        <f>'Bond 10'!N104</f>
        <v>0</v>
      </c>
      <c r="S116" s="21">
        <f>'Bond 20'!X104</f>
        <v>-1.0978665672670852E-3</v>
      </c>
      <c r="T116" s="62">
        <f t="shared" si="6"/>
        <v>-8.3933915601416338E-5</v>
      </c>
    </row>
    <row r="117" spans="1:20" ht="12.75" customHeight="1">
      <c r="A117" s="63">
        <f>Stocks!A419</f>
        <v>42999</v>
      </c>
      <c r="B117" s="216">
        <f>Bonds!V95/100</f>
        <v>-1.9999999999999573E-4</v>
      </c>
      <c r="C117" s="217">
        <f>Bonds!X95/100</f>
        <v>4.0000000000000034E-4</v>
      </c>
      <c r="D117" s="217">
        <f>Bonds!Z95/100</f>
        <v>4.9999999999999828E-4</v>
      </c>
      <c r="E117" s="217">
        <f>Bonds!AE95/100</f>
        <v>3.0000000000000247E-4</v>
      </c>
      <c r="F117" s="218">
        <f>Bonds!AO95/100</f>
        <v>9.9999999999997863E-5</v>
      </c>
      <c r="G117" s="21">
        <f t="array" ref="G117">SQRT(MMULT(MMULT(TRANSPOSE($A$4:$A$8),MMULT(TRANSPOSE(EXP(B118:$F$530)-1),EXP(B118:$F$530)-1)/COUNTA($F118:F$530)),$A$4:$A$8))*NORMSINV($B$11)</f>
        <v>-1.191687403413138E-3</v>
      </c>
      <c r="H117" s="16">
        <f t="shared" si="2"/>
        <v>0</v>
      </c>
      <c r="I117" s="21">
        <f t="array" ref="I117">SQRT(MMULT(MMULT(TRANSPOSE($A$4:$A$8),MMULT(TRANSPOSE(EXP(B118:F369)-1),EXP(B118:F369)-1)/COUNTA(F118:F369)),$A$4:$A$8))*NORMSINV($B$11)</f>
        <v>-1.0076377332858236E-3</v>
      </c>
      <c r="J117" s="16">
        <f t="shared" si="3"/>
        <v>0</v>
      </c>
      <c r="K117" s="21">
        <f t="shared" si="4"/>
        <v>-3.7684464537174299E-3</v>
      </c>
      <c r="L117" s="61">
        <f t="array" ref="L117">SQRT(MMULT(MMULT(TRANSPOSE($A$4:$A$8),MMULT(TRANSPOSE(EXP(B118:$F$532)-1),EXP(B118:$F$532)-1)/COUNTA(#REF!)),$A$4:$A$8))*(-1/SQRT(2*PI())*EXP(-1*(NORMSINV($B$11))^2/2)/$B$11)</f>
        <v>-2.7745645825670656E-2</v>
      </c>
      <c r="M117" s="21">
        <f t="array" ref="M117">SQRT(MMULT(MMULT(TRANSPOSE($A$4:$A$8),MMULT(TRANSPOSE(EXP(B118:F369)-1),EXP(B118:F369)-1)/COUNTA(#REF!)),$A$4:$A$8))*(-1/SQRT(2*PI())*EXP(-1*(NORMSINV($B$11))^2/2)/$B$11)</f>
        <v>-1.8325766823463423E-2</v>
      </c>
      <c r="N117" s="62">
        <f t="shared" si="5"/>
        <v>-8.7739435961462373E-2</v>
      </c>
      <c r="O117" s="61">
        <f>'Bond 1'!E106</f>
        <v>1.8590816136828008E-4</v>
      </c>
      <c r="P117" s="21">
        <f>'Bond 3'!G105</f>
        <v>-1.0917706805957728E-3</v>
      </c>
      <c r="Q117" s="21">
        <f>'Bond 5'!I105</f>
        <v>2.1970183709840562E-3</v>
      </c>
      <c r="R117" s="21">
        <f>'Bond 10'!N105</f>
        <v>2.3073207723630172E-3</v>
      </c>
      <c r="S117" s="21">
        <f>'Bond 20'!X105</f>
        <v>1.0974501400827059E-3</v>
      </c>
      <c r="T117" s="62">
        <f t="shared" si="6"/>
        <v>9.3918535284045741E-4</v>
      </c>
    </row>
    <row r="118" spans="1:20" ht="12.75" customHeight="1">
      <c r="A118" s="63">
        <f>Stocks!A418</f>
        <v>42998</v>
      </c>
      <c r="B118" s="216">
        <f>Bonds!V96/100</f>
        <v>-1.0000000000000675E-4</v>
      </c>
      <c r="C118" s="217">
        <f>Bonds!X96/100</f>
        <v>-2.9999999999999363E-4</v>
      </c>
      <c r="D118" s="217">
        <f>Bonds!Z96/100</f>
        <v>-3.0000000000000247E-4</v>
      </c>
      <c r="E118" s="217">
        <f>Bonds!AE96/100</f>
        <v>-2.0000000000000462E-4</v>
      </c>
      <c r="F118" s="218">
        <f>Bonds!AO96/100</f>
        <v>0</v>
      </c>
      <c r="G118" s="21">
        <f t="array" ref="G118">SQRT(MMULT(MMULT(TRANSPOSE($A$4:$A$8),MMULT(TRANSPOSE(EXP(B119:$F$530)-1),EXP(B119:$F$530)-1)/COUNTA($F119:F$530)),$A$4:$A$8))*NORMSINV($B$11)</f>
        <v>-1.1929544295879446E-3</v>
      </c>
      <c r="H118" s="16">
        <f t="shared" si="2"/>
        <v>0</v>
      </c>
      <c r="I118" s="21">
        <f t="array" ref="I118">SQRT(MMULT(MMULT(TRANSPOSE($A$4:$A$8),MMULT(TRANSPOSE(EXP(B119:F370)-1),EXP(B119:F370)-1)/COUNTA(F119:F370)),$A$4:$A$8))*NORMSINV($B$11)</f>
        <v>-1.0089978492046105E-3</v>
      </c>
      <c r="J118" s="16">
        <f t="shared" si="3"/>
        <v>0</v>
      </c>
      <c r="K118" s="21">
        <f t="shared" si="4"/>
        <v>-3.7724531422848695E-3</v>
      </c>
      <c r="L118" s="61">
        <f t="array" ref="L118">SQRT(MMULT(MMULT(TRANSPOSE($A$4:$A$8),MMULT(TRANSPOSE(EXP(B119:$F$532)-1),EXP(B119:$F$532)-1)/COUNTA(#REF!)),$A$4:$A$8))*(-1/SQRT(2*PI())*EXP(-1*(NORMSINV($B$11))^2/2)/$B$11)</f>
        <v>-2.7741499094401503E-2</v>
      </c>
      <c r="M118" s="21">
        <f t="array" ref="M118">SQRT(MMULT(MMULT(TRANSPOSE($A$4:$A$8),MMULT(TRANSPOSE(EXP(B119:F370)-1),EXP(B119:F370)-1)/COUNTA(#REF!)),$A$4:$A$8))*(-1/SQRT(2*PI())*EXP(-1*(NORMSINV($B$11))^2/2)/$B$11)</f>
        <v>-1.835050306185268E-2</v>
      </c>
      <c r="N118" s="62">
        <f t="shared" si="5"/>
        <v>-8.7726322845807211E-2</v>
      </c>
      <c r="O118" s="61">
        <f>'Bond 1'!E107</f>
        <v>9.2936802973983968E-5</v>
      </c>
      <c r="P118" s="21">
        <f>'Bond 3'!G106</f>
        <v>8.1915334813737492E-4</v>
      </c>
      <c r="Q118" s="21">
        <f>'Bond 5'!I106</f>
        <v>-1.3189696818713304E-3</v>
      </c>
      <c r="R118" s="21">
        <f>'Bond 10'!N106</f>
        <v>-1.5390933131852148E-3</v>
      </c>
      <c r="S118" s="21">
        <f>'Bond 20'!X106</f>
        <v>0</v>
      </c>
      <c r="T118" s="62">
        <f t="shared" si="6"/>
        <v>-3.8919456878903723E-4</v>
      </c>
    </row>
    <row r="119" spans="1:20" ht="12.75" customHeight="1">
      <c r="A119" s="63">
        <f>Stocks!A417</f>
        <v>42997</v>
      </c>
      <c r="B119" s="216">
        <f>Bonds!V97/100</f>
        <v>0</v>
      </c>
      <c r="C119" s="217">
        <f>Bonds!X97/100</f>
        <v>-1.0000000000000675E-4</v>
      </c>
      <c r="D119" s="217">
        <f>Bonds!Z97/100</f>
        <v>-9.9999999999997863E-5</v>
      </c>
      <c r="E119" s="217">
        <f>Bonds!AE97/100</f>
        <v>-9.9999999999997863E-5</v>
      </c>
      <c r="F119" s="218">
        <f>Bonds!AO97/100</f>
        <v>-9.9999999999997863E-5</v>
      </c>
      <c r="G119" s="21">
        <f t="array" ref="G119">SQRT(MMULT(MMULT(TRANSPOSE($A$4:$A$8),MMULT(TRANSPOSE(EXP(B120:$F$530)-1),EXP(B120:$F$530)-1)/COUNTA($F120:F$530)),$A$4:$A$8))*NORMSINV($B$11)</f>
        <v>-1.1943695554929392E-3</v>
      </c>
      <c r="H119" s="16">
        <f t="shared" si="2"/>
        <v>0</v>
      </c>
      <c r="I119" s="21">
        <f t="array" ref="I119">SQRT(MMULT(MMULT(TRANSPOSE($A$4:$A$8),MMULT(TRANSPOSE(EXP(B120:F371)-1),EXP(B120:F371)-1)/COUNTA(F120:F371)),$A$4:$A$8))*NORMSINV($B$11)</f>
        <v>-1.0094452368824606E-3</v>
      </c>
      <c r="J119" s="16">
        <f t="shared" si="3"/>
        <v>0</v>
      </c>
      <c r="K119" s="21">
        <f t="shared" si="4"/>
        <v>-3.7769281633205595E-3</v>
      </c>
      <c r="L119" s="61">
        <f t="array" ref="L119">SQRT(MMULT(MMULT(TRANSPOSE($A$4:$A$8),MMULT(TRANSPOSE(EXP(B120:$F$532)-1),EXP(B120:$F$532)-1)/COUNTA(#REF!)),$A$4:$A$8))*(-1/SQRT(2*PI())*EXP(-1*(NORMSINV($B$11))^2/2)/$B$11)</f>
        <v>-2.7740679786241559E-2</v>
      </c>
      <c r="M119" s="21">
        <f t="array" ref="M119">SQRT(MMULT(MMULT(TRANSPOSE($A$4:$A$8),MMULT(TRANSPOSE(EXP(B120:F371)-1),EXP(B120:F371)-1)/COUNTA(#REF!)),$A$4:$A$8))*(-1/SQRT(2*PI())*EXP(-1*(NORMSINV($B$11))^2/2)/$B$11)</f>
        <v>-1.8358639639109702E-2</v>
      </c>
      <c r="N119" s="62">
        <f t="shared" si="5"/>
        <v>-8.7723731965916221E-2</v>
      </c>
      <c r="O119" s="61">
        <f>'Bond 1'!E108</f>
        <v>0</v>
      </c>
      <c r="P119" s="21">
        <f>'Bond 3'!G107</f>
        <v>2.7297128628952702E-4</v>
      </c>
      <c r="Q119" s="21">
        <f>'Bond 5'!I107</f>
        <v>-4.3951047323984748E-4</v>
      </c>
      <c r="R119" s="21">
        <f>'Bond 10'!N107</f>
        <v>-7.6927010101616089E-4</v>
      </c>
      <c r="S119" s="21">
        <f>'Bond 20'!X107</f>
        <v>-1.0980016123002757E-3</v>
      </c>
      <c r="T119" s="62">
        <f t="shared" si="6"/>
        <v>-4.0676218005335143E-4</v>
      </c>
    </row>
    <row r="120" spans="1:20" ht="12.75" customHeight="1">
      <c r="A120" s="63">
        <f>Stocks!A416</f>
        <v>42996</v>
      </c>
      <c r="B120" s="216">
        <f>Bonds!V98/100</f>
        <v>1.0000000000000675E-4</v>
      </c>
      <c r="C120" s="217">
        <f>Bonds!X98/100</f>
        <v>-9.9999999999997863E-5</v>
      </c>
      <c r="D120" s="217">
        <f>Bonds!Z98/100</f>
        <v>2.0000000000000462E-4</v>
      </c>
      <c r="E120" s="217">
        <f>Bonds!AE98/100</f>
        <v>4.9999999999999828E-4</v>
      </c>
      <c r="F120" s="218">
        <f>Bonds!AO98/100</f>
        <v>5.9999999999998726E-4</v>
      </c>
      <c r="G120" s="21">
        <f t="array" ref="G120">SQRT(MMULT(MMULT(TRANSPOSE($A$4:$A$8),MMULT(TRANSPOSE(EXP(B121:$F$530)-1),EXP(B121:$F$530)-1)/COUNTA($F121:F$530)),$A$4:$A$8))*NORMSINV($B$11)</f>
        <v>-1.195451875325961E-3</v>
      </c>
      <c r="H120" s="16">
        <f t="shared" si="2"/>
        <v>0</v>
      </c>
      <c r="I120" s="21">
        <f t="array" ref="I120">SQRT(MMULT(MMULT(TRANSPOSE($A$4:$A$8),MMULT(TRANSPOSE(EXP(B121:F372)-1),EXP(B121:F372)-1)/COUNTA(F121:F372)),$A$4:$A$8))*NORMSINV($B$11)</f>
        <v>-1.0271316040329867E-3</v>
      </c>
      <c r="J120" s="16">
        <f t="shared" si="3"/>
        <v>0</v>
      </c>
      <c r="K120" s="21">
        <f t="shared" si="4"/>
        <v>-3.7803507591496811E-3</v>
      </c>
      <c r="L120" s="61">
        <f t="array" ref="L120">SQRT(MMULT(MMULT(TRANSPOSE($A$4:$A$8),MMULT(TRANSPOSE(EXP(B121:$F$532)-1),EXP(B121:$F$532)-1)/COUNTA(#REF!)),$A$4:$A$8))*(-1/SQRT(2*PI())*EXP(-1*(NORMSINV($B$11))^2/2)/$B$11)</f>
        <v>-2.7732019036633613E-2</v>
      </c>
      <c r="M120" s="21">
        <f t="array" ref="M120">SQRT(MMULT(MMULT(TRANSPOSE($A$4:$A$8),MMULT(TRANSPOSE(EXP(B121:F372)-1),EXP(B121:F372)-1)/COUNTA(#REF!)),$A$4:$A$8))*(-1/SQRT(2*PI())*EXP(-1*(NORMSINV($B$11))^2/2)/$B$11)</f>
        <v>-1.8680299130063645E-2</v>
      </c>
      <c r="N120" s="62">
        <f t="shared" si="5"/>
        <v>-8.7696344270910706E-2</v>
      </c>
      <c r="O120" s="61">
        <f>'Bond 1'!E109</f>
        <v>-9.2928166527280696E-5</v>
      </c>
      <c r="P120" s="21">
        <f>'Bond 3'!G108</f>
        <v>2.7294420224513476E-4</v>
      </c>
      <c r="Q120" s="21">
        <f>'Bond 5'!I108</f>
        <v>8.789201300074969E-4</v>
      </c>
      <c r="R120" s="21">
        <f>'Bond 10'!N108</f>
        <v>3.8455341130824629E-3</v>
      </c>
      <c r="S120" s="21">
        <f>'Bond 20'!X108</f>
        <v>6.584262425537531E-3</v>
      </c>
      <c r="T120" s="62">
        <f t="shared" si="6"/>
        <v>2.297746540869069E-3</v>
      </c>
    </row>
    <row r="121" spans="1:20" ht="12.75" customHeight="1">
      <c r="A121" s="63">
        <f>Stocks!A415</f>
        <v>42993</v>
      </c>
      <c r="B121" s="216">
        <f>Bonds!V99/100</f>
        <v>-5.0000000000000706E-4</v>
      </c>
      <c r="C121" s="217">
        <f>Bonds!X99/100</f>
        <v>-9.9999999999997863E-5</v>
      </c>
      <c r="D121" s="217">
        <f>Bonds!Z99/100</f>
        <v>-1.0000000000000675E-4</v>
      </c>
      <c r="E121" s="217">
        <f>Bonds!AE99/100</f>
        <v>-1.9999999999999573E-4</v>
      </c>
      <c r="F121" s="218">
        <f>Bonds!AO99/100</f>
        <v>-9.9999999999997863E-5</v>
      </c>
      <c r="G121" s="21">
        <f t="array" ref="G121">SQRT(MMULT(MMULT(TRANSPOSE($A$4:$A$8),MMULT(TRANSPOSE(EXP(B122:$F$530)-1),EXP(B122:$F$530)-1)/COUNTA($F122:F$530)),$A$4:$A$8))*NORMSINV($B$11)</f>
        <v>-1.1966913635659165E-3</v>
      </c>
      <c r="H121" s="16">
        <f t="shared" si="2"/>
        <v>0</v>
      </c>
      <c r="I121" s="21">
        <f t="array" ref="I121">SQRT(MMULT(MMULT(TRANSPOSE($A$4:$A$8),MMULT(TRANSPOSE(EXP(B122:F373)-1),EXP(B122:F373)-1)/COUNTA(F122:F373)),$A$4:$A$8))*NORMSINV($B$11)</f>
        <v>-1.0267302247369103E-3</v>
      </c>
      <c r="J121" s="16">
        <f t="shared" si="3"/>
        <v>0</v>
      </c>
      <c r="K121" s="21">
        <f t="shared" si="4"/>
        <v>-3.7842703651209341E-3</v>
      </c>
      <c r="L121" s="61">
        <f t="array" ref="L121">SQRT(MMULT(MMULT(TRANSPOSE($A$4:$A$8),MMULT(TRANSPOSE(EXP(B122:$F$532)-1),EXP(B122:$F$532)-1)/COUNTA(#REF!)),$A$4:$A$8))*(-1/SQRT(2*PI())*EXP(-1*(NORMSINV($B$11))^2/2)/$B$11)</f>
        <v>-2.7726897339542703E-2</v>
      </c>
      <c r="M121" s="21">
        <f t="array" ref="M121">SQRT(MMULT(MMULT(TRANSPOSE($A$4:$A$8),MMULT(TRANSPOSE(EXP(B122:F373)-1),EXP(B122:F373)-1)/COUNTA(#REF!)),$A$4:$A$8))*(-1/SQRT(2*PI())*EXP(-1*(NORMSINV($B$11))^2/2)/$B$11)</f>
        <v>-1.8672999300824746E-2</v>
      </c>
      <c r="N121" s="62">
        <f t="shared" si="5"/>
        <v>-8.7680148042617964E-2</v>
      </c>
      <c r="O121" s="61">
        <f>'Bond 1'!E110</f>
        <v>4.6468401486989501E-4</v>
      </c>
      <c r="P121" s="21">
        <f>'Bond 3'!G109</f>
        <v>2.7291743440802243E-4</v>
      </c>
      <c r="Q121" s="21">
        <f>'Bond 5'!I109</f>
        <v>-4.3956724572042694E-4</v>
      </c>
      <c r="R121" s="21">
        <f>'Bond 10'!N109</f>
        <v>-1.5399911733037426E-3</v>
      </c>
      <c r="S121" s="21">
        <f>'Bond 20'!X109</f>
        <v>-1.1012567682862084E-3</v>
      </c>
      <c r="T121" s="62">
        <f t="shared" si="6"/>
        <v>-4.6864274760649214E-4</v>
      </c>
    </row>
    <row r="122" spans="1:20" ht="12.75" customHeight="1">
      <c r="A122" s="63">
        <f>Stocks!A414</f>
        <v>42992</v>
      </c>
      <c r="B122" s="216">
        <f>Bonds!V100/100</f>
        <v>0</v>
      </c>
      <c r="C122" s="217">
        <f>Bonds!X100/100</f>
        <v>0</v>
      </c>
      <c r="D122" s="217">
        <f>Bonds!Z100/100</f>
        <v>0</v>
      </c>
      <c r="E122" s="217">
        <f>Bonds!AE100/100</f>
        <v>9.9999999999997863E-5</v>
      </c>
      <c r="F122" s="218">
        <f>Bonds!AO100/100</f>
        <v>0</v>
      </c>
      <c r="G122" s="21">
        <f t="array" ref="G122">SQRT(MMULT(MMULT(TRANSPOSE($A$4:$A$8),MMULT(TRANSPOSE(EXP(B123:$F$530)-1),EXP(B123:$F$530)-1)/COUNTA($F123:F$530)),$A$4:$A$8))*NORMSINV($B$11)</f>
        <v>-1.1981547852228035E-3</v>
      </c>
      <c r="H122" s="16">
        <f t="shared" si="2"/>
        <v>0</v>
      </c>
      <c r="I122" s="21">
        <f t="array" ref="I122">SQRT(MMULT(MMULT(TRANSPOSE($A$4:$A$8),MMULT(TRANSPOSE(EXP(B123:F374)-1),EXP(B123:F374)-1)/COUNTA(F123:F374)),$A$4:$A$8))*NORMSINV($B$11)</f>
        <v>-1.0269308027243305E-3</v>
      </c>
      <c r="J122" s="16">
        <f t="shared" si="3"/>
        <v>0</v>
      </c>
      <c r="K122" s="21">
        <f t="shared" si="4"/>
        <v>-3.7888981107339144E-3</v>
      </c>
      <c r="L122" s="61">
        <f t="array" ref="L122">SQRT(MMULT(MMULT(TRANSPOSE($A$4:$A$8),MMULT(TRANSPOSE(EXP(B123:$F$532)-1),EXP(B123:$F$532)-1)/COUNTA(#REF!)),$A$4:$A$8))*(-1/SQRT(2*PI())*EXP(-1*(NORMSINV($B$11))^2/2)/$B$11)</f>
        <v>-2.7726846096277392E-2</v>
      </c>
      <c r="M122" s="21">
        <f t="array" ref="M122">SQRT(MMULT(MMULT(TRANSPOSE($A$4:$A$8),MMULT(TRANSPOSE(EXP(B123:F374)-1),EXP(B123:F374)-1)/COUNTA(#REF!)),$A$4:$A$8))*(-1/SQRT(2*PI())*EXP(-1*(NORMSINV($B$11))^2/2)/$B$11)</f>
        <v>-1.8676647184688124E-2</v>
      </c>
      <c r="N122" s="62">
        <f t="shared" si="5"/>
        <v>-8.7679985997184837E-2</v>
      </c>
      <c r="O122" s="61">
        <f>'Bond 1'!E111</f>
        <v>0</v>
      </c>
      <c r="P122" s="21">
        <f>'Bond 3'!G110</f>
        <v>0</v>
      </c>
      <c r="Q122" s="21">
        <f>'Bond 5'!I110</f>
        <v>0</v>
      </c>
      <c r="R122" s="21">
        <f>'Bond 10'!N110</f>
        <v>7.6967947032338245E-4</v>
      </c>
      <c r="S122" s="21">
        <f>'Bond 20'!X110</f>
        <v>0</v>
      </c>
      <c r="T122" s="62">
        <f t="shared" si="6"/>
        <v>1.539358940646765E-4</v>
      </c>
    </row>
    <row r="123" spans="1:20" ht="12.75" customHeight="1">
      <c r="A123" s="63">
        <f>Stocks!A413</f>
        <v>42991</v>
      </c>
      <c r="B123" s="216">
        <f>Bonds!V101/100</f>
        <v>-9.9999999999997863E-5</v>
      </c>
      <c r="C123" s="217">
        <f>Bonds!X101/100</f>
        <v>-9.9999999999997863E-5</v>
      </c>
      <c r="D123" s="217">
        <f>Bonds!Z101/100</f>
        <v>-9.9999999999997863E-5</v>
      </c>
      <c r="E123" s="217">
        <f>Bonds!AE101/100</f>
        <v>0</v>
      </c>
      <c r="F123" s="218">
        <f>Bonds!AO101/100</f>
        <v>-9.9999999999997863E-5</v>
      </c>
      <c r="G123" s="21">
        <f t="array" ref="G123">SQRT(MMULT(MMULT(TRANSPOSE($A$4:$A$8),MMULT(TRANSPOSE(EXP(B124:$F$530)-1),EXP(B124:$F$530)-1)/COUNTA($F124:F$530)),$A$4:$A$8))*NORMSINV($B$11)</f>
        <v>-1.1995903500152082E-3</v>
      </c>
      <c r="H123" s="16">
        <f t="shared" si="2"/>
        <v>0</v>
      </c>
      <c r="I123" s="21">
        <f t="array" ref="I123">SQRT(MMULT(MMULT(TRANSPOSE($A$4:$A$8),MMULT(TRANSPOSE(EXP(B124:F375)-1),EXP(B124:F375)-1)/COUNTA(F124:F375)),$A$4:$A$8))*NORMSINV($B$11)</f>
        <v>-1.0270686037055776E-3</v>
      </c>
      <c r="J123" s="16">
        <f t="shared" si="3"/>
        <v>0</v>
      </c>
      <c r="K123" s="21">
        <f t="shared" si="4"/>
        <v>-3.79343776520666E-3</v>
      </c>
      <c r="L123" s="61">
        <f t="array" ref="L123">SQRT(MMULT(MMULT(TRANSPOSE($A$4:$A$8),MMULT(TRANSPOSE(EXP(B124:$F$532)-1),EXP(B124:$F$532)-1)/COUNTA(#REF!)),$A$4:$A$8))*(-1/SQRT(2*PI())*EXP(-1*(NORMSINV($B$11))^2/2)/$B$11)</f>
        <v>-2.7726026355119195E-2</v>
      </c>
      <c r="M123" s="21">
        <f t="array" ref="M123">SQRT(MMULT(MMULT(TRANSPOSE($A$4:$A$8),MMULT(TRANSPOSE(EXP(B124:F375)-1),EXP(B124:F375)-1)/COUNTA(#REF!)),$A$4:$A$8))*(-1/SQRT(2*PI())*EXP(-1*(NORMSINV($B$11))^2/2)/$B$11)</f>
        <v>-1.8679153351901755E-2</v>
      </c>
      <c r="N123" s="62">
        <f t="shared" si="5"/>
        <v>-8.7677393748033156E-2</v>
      </c>
      <c r="O123" s="61">
        <f>'Bond 1'!E112</f>
        <v>9.2893636785878184E-5</v>
      </c>
      <c r="P123" s="21">
        <f>'Bond 3'!G111</f>
        <v>2.7289303052320464E-4</v>
      </c>
      <c r="Q123" s="21">
        <f>'Bond 5'!I111</f>
        <v>-4.3952470388497662E-4</v>
      </c>
      <c r="R123" s="21">
        <f>'Bond 10'!N111</f>
        <v>0</v>
      </c>
      <c r="S123" s="21">
        <f>'Bond 20'!X111</f>
        <v>-1.1007154333842956E-3</v>
      </c>
      <c r="T123" s="62">
        <f t="shared" si="6"/>
        <v>-2.348906939920379E-4</v>
      </c>
    </row>
    <row r="124" spans="1:20" ht="12.75" customHeight="1">
      <c r="A124" s="63">
        <f>Stocks!A412</f>
        <v>42990</v>
      </c>
      <c r="B124" s="216">
        <f>Bonds!V102/100</f>
        <v>0</v>
      </c>
      <c r="C124" s="217">
        <f>Bonds!X102/100</f>
        <v>9.9999999999997863E-5</v>
      </c>
      <c r="D124" s="217">
        <f>Bonds!Z102/100</f>
        <v>2.0000000000000462E-4</v>
      </c>
      <c r="E124" s="217">
        <f>Bonds!AE102/100</f>
        <v>3.0000000000000247E-4</v>
      </c>
      <c r="F124" s="218">
        <f>Bonds!AO102/100</f>
        <v>1.9999999999999573E-4</v>
      </c>
      <c r="G124" s="21">
        <f t="array" ref="G124">SQRT(MMULT(MMULT(TRANSPOSE($A$4:$A$8),MMULT(TRANSPOSE(EXP(B125:$F$530)-1),EXP(B125:$F$530)-1)/COUNTA($F125:F$530)),$A$4:$A$8))*NORMSINV($B$11)</f>
        <v>-1.2009246709604863E-3</v>
      </c>
      <c r="H124" s="16">
        <f t="shared" si="2"/>
        <v>0</v>
      </c>
      <c r="I124" s="21">
        <f t="array" ref="I124">SQRT(MMULT(MMULT(TRANSPOSE($A$4:$A$8),MMULT(TRANSPOSE(EXP(B125:F376)-1),EXP(B125:F376)-1)/COUNTA(F125:F376)),$A$4:$A$8))*NORMSINV($B$11)</f>
        <v>-1.0271395702774679E-3</v>
      </c>
      <c r="J124" s="16">
        <f t="shared" si="3"/>
        <v>0</v>
      </c>
      <c r="K124" s="21">
        <f t="shared" si="4"/>
        <v>-3.7976572585234078E-3</v>
      </c>
      <c r="L124" s="61">
        <f t="array" ref="L124">SQRT(MMULT(MMULT(TRANSPOSE($A$4:$A$8),MMULT(TRANSPOSE(EXP(B125:$F$532)-1),EXP(B125:$F$532)-1)/COUNTA(#REF!)),$A$4:$A$8))*(-1/SQRT(2*PI())*EXP(-1*(NORMSINV($B$11))^2/2)/$B$11)</f>
        <v>-2.7722746082100572E-2</v>
      </c>
      <c r="M124" s="21">
        <f t="array" ref="M124">SQRT(MMULT(MMULT(TRANSPOSE($A$4:$A$8),MMULT(TRANSPOSE(EXP(B125:F376)-1),EXP(B125:F376)-1)/COUNTA(#REF!)),$A$4:$A$8))*(-1/SQRT(2*PI())*EXP(-1*(NORMSINV($B$11))^2/2)/$B$11)</f>
        <v>-1.8680444011040215E-2</v>
      </c>
      <c r="N124" s="62">
        <f t="shared" si="5"/>
        <v>-8.7667020613947114E-2</v>
      </c>
      <c r="O124" s="61">
        <f>'Bond 1'!E113</f>
        <v>0</v>
      </c>
      <c r="P124" s="21">
        <f>'Bond 3'!G112</f>
        <v>-2.7286635391818482E-4</v>
      </c>
      <c r="Q124" s="21">
        <f>'Bond 5'!I112</f>
        <v>8.7895063910020546E-4</v>
      </c>
      <c r="R124" s="21">
        <f>'Bond 10'!N112</f>
        <v>2.3096657338409787E-3</v>
      </c>
      <c r="S124" s="21">
        <f>'Bond 20'!X112</f>
        <v>2.2003118179829508E-3</v>
      </c>
      <c r="T124" s="62">
        <f t="shared" si="6"/>
        <v>1.0232123674011901E-3</v>
      </c>
    </row>
    <row r="125" spans="1:20" ht="12.75" customHeight="1">
      <c r="A125" s="63">
        <f>Stocks!A411</f>
        <v>42989</v>
      </c>
      <c r="B125" s="216">
        <f>Bonds!V103/100</f>
        <v>-1.9999999999999573E-4</v>
      </c>
      <c r="C125" s="217">
        <f>Bonds!X103/100</f>
        <v>0</v>
      </c>
      <c r="D125" s="217">
        <f>Bonds!Z103/100</f>
        <v>0</v>
      </c>
      <c r="E125" s="217">
        <f>Bonds!AE103/100</f>
        <v>0</v>
      </c>
      <c r="F125" s="218">
        <f>Bonds!AO103/100</f>
        <v>4.0000000000000923E-4</v>
      </c>
      <c r="G125" s="21">
        <f t="array" ref="G125">SQRT(MMULT(MMULT(TRANSPOSE($A$4:$A$8),MMULT(TRANSPOSE(EXP(B126:$F$530)-1),EXP(B126:$F$530)-1)/COUNTA($F126:F$530)),$A$4:$A$8))*NORMSINV($B$11)</f>
        <v>-1.2023974803734969E-3</v>
      </c>
      <c r="H125" s="16">
        <f t="shared" si="2"/>
        <v>0</v>
      </c>
      <c r="I125" s="21">
        <f t="array" ref="I125">SQRT(MMULT(MMULT(TRANSPOSE($A$4:$A$8),MMULT(TRANSPOSE(EXP(B126:F377)-1),EXP(B126:F377)-1)/COUNTA(F126:F377)),$A$4:$A$8))*NORMSINV($B$11)</f>
        <v>-1.0401717605787611E-3</v>
      </c>
      <c r="J125" s="16">
        <f t="shared" si="3"/>
        <v>0</v>
      </c>
      <c r="K125" s="21">
        <f t="shared" si="4"/>
        <v>-3.8023146908278565E-3</v>
      </c>
      <c r="L125" s="61">
        <f t="array" ref="L125">SQRT(MMULT(MMULT(TRANSPOSE($A$4:$A$8),MMULT(TRANSPOSE(EXP(B126:$F$532)-1),EXP(B126:$F$532)-1)/COUNTA(#REF!)),$A$4:$A$8))*(-1/SQRT(2*PI())*EXP(-1*(NORMSINV($B$11))^2/2)/$B$11)</f>
        <v>-2.7722540893222403E-2</v>
      </c>
      <c r="M125" s="21">
        <f t="array" ref="M125">SQRT(MMULT(MMULT(TRANSPOSE($A$4:$A$8),MMULT(TRANSPOSE(EXP(B126:F377)-1),EXP(B126:F377)-1)/COUNTA(#REF!)),$A$4:$A$8))*(-1/SQRT(2*PI())*EXP(-1*(NORMSINV($B$11))^2/2)/$B$11)</f>
        <v>-1.8917458637201255E-2</v>
      </c>
      <c r="N125" s="62">
        <f t="shared" si="5"/>
        <v>-8.7666371749741553E-2</v>
      </c>
      <c r="O125" s="61">
        <f>'Bond 1'!E114</f>
        <v>1.8577001671929756E-4</v>
      </c>
      <c r="P125" s="21">
        <f>'Bond 3'!G113</f>
        <v>0</v>
      </c>
      <c r="Q125" s="21">
        <f>'Bond 5'!I113</f>
        <v>0</v>
      </c>
      <c r="R125" s="21">
        <f>'Bond 10'!N113</f>
        <v>0</v>
      </c>
      <c r="S125" s="21">
        <f>'Bond 20'!X113</f>
        <v>4.4052871840706631E-3</v>
      </c>
      <c r="T125" s="62">
        <f t="shared" si="6"/>
        <v>9.1821144015799224E-4</v>
      </c>
    </row>
    <row r="126" spans="1:20" ht="12.75" customHeight="1">
      <c r="A126" s="63">
        <f>Stocks!A410</f>
        <v>42986</v>
      </c>
      <c r="B126" s="216">
        <f>Bonds!V104/100</f>
        <v>0</v>
      </c>
      <c r="C126" s="217">
        <f>Bonds!X104/100</f>
        <v>-9.9999999999997863E-5</v>
      </c>
      <c r="D126" s="217">
        <f>Bonds!Z104/100</f>
        <v>0</v>
      </c>
      <c r="E126" s="217">
        <f>Bonds!AE104/100</f>
        <v>-1.0000000000000675E-4</v>
      </c>
      <c r="F126" s="218">
        <f>Bonds!AO104/100</f>
        <v>-5.0000000000000706E-4</v>
      </c>
      <c r="G126" s="21">
        <f t="array" ref="G126">SQRT(MMULT(MMULT(TRANSPOSE($A$4:$A$8),MMULT(TRANSPOSE(EXP(B127:$F$530)-1),EXP(B127:$F$530)-1)/COUNTA($F127:F$530)),$A$4:$A$8))*NORMSINV($B$11)</f>
        <v>-1.2037756676063925E-3</v>
      </c>
      <c r="H126" s="16">
        <f t="shared" si="2"/>
        <v>0</v>
      </c>
      <c r="I126" s="21">
        <f t="array" ref="I126">SQRT(MMULT(MMULT(TRANSPOSE($A$4:$A$8),MMULT(TRANSPOSE(EXP(B127:F378)-1),EXP(B127:F378)-1)/COUNTA(F127:F378)),$A$4:$A$8))*NORMSINV($B$11)</f>
        <v>-1.0423439545014619E-3</v>
      </c>
      <c r="J126" s="16">
        <f t="shared" si="3"/>
        <v>1</v>
      </c>
      <c r="K126" s="21">
        <f t="shared" si="4"/>
        <v>-3.806672901525972E-3</v>
      </c>
      <c r="L126" s="61">
        <f t="array" ref="L126">SQRT(MMULT(MMULT(TRANSPOSE($A$4:$A$8),MMULT(TRANSPOSE(EXP(B127:$F$532)-1),EXP(B127:$F$532)-1)/COUNTA(#REF!)),$A$4:$A$8))*(-1/SQRT(2*PI())*EXP(-1*(NORMSINV($B$11))^2/2)/$B$11)</f>
        <v>-2.7720030686746645E-2</v>
      </c>
      <c r="M126" s="21">
        <f t="array" ref="M126">SQRT(MMULT(MMULT(TRANSPOSE($A$4:$A$8),MMULT(TRANSPOSE(EXP(B127:F378)-1),EXP(B127:F378)-1)/COUNTA(#REF!)),$A$4:$A$8))*(-1/SQRT(2*PI())*EXP(-1*(NORMSINV($B$11))^2/2)/$B$11)</f>
        <v>-1.8956964024909345E-2</v>
      </c>
      <c r="N126" s="62">
        <f t="shared" si="5"/>
        <v>-8.7658433779880862E-2</v>
      </c>
      <c r="O126" s="61">
        <f>'Bond 1'!E115</f>
        <v>0</v>
      </c>
      <c r="P126" s="21">
        <f>'Bond 3'!G114</f>
        <v>2.7289456210311897E-4</v>
      </c>
      <c r="Q126" s="21">
        <f>'Bond 5'!I114</f>
        <v>0</v>
      </c>
      <c r="R126" s="21">
        <f>'Bond 10'!N114</f>
        <v>-7.7040833848869409E-4</v>
      </c>
      <c r="S126" s="21">
        <f>'Bond 20'!X114</f>
        <v>-5.5204698587471802E-3</v>
      </c>
      <c r="T126" s="62">
        <f t="shared" si="6"/>
        <v>-1.2035967270265511E-3</v>
      </c>
    </row>
    <row r="127" spans="1:20" ht="12.75" customHeight="1">
      <c r="A127" s="63">
        <f>Stocks!A409</f>
        <v>42985</v>
      </c>
      <c r="B127" s="216">
        <f>Bonds!V105/100</f>
        <v>-3.0000000000000247E-4</v>
      </c>
      <c r="C127" s="217">
        <f>Bonds!X105/100</f>
        <v>0</v>
      </c>
      <c r="D127" s="217">
        <f>Bonds!Z105/100</f>
        <v>0</v>
      </c>
      <c r="E127" s="217">
        <f>Bonds!AE105/100</f>
        <v>2.0000000000000462E-4</v>
      </c>
      <c r="F127" s="218">
        <f>Bonds!AO105/100</f>
        <v>7.0000000000000281E-4</v>
      </c>
      <c r="G127" s="21">
        <f t="array" ref="G127">SQRT(MMULT(MMULT(TRANSPOSE($A$4:$A$8),MMULT(TRANSPOSE(EXP(B128:$F$530)-1),EXP(B128:$F$530)-1)/COUNTA($F128:F$530)),$A$4:$A$8))*NORMSINV($B$11)</f>
        <v>-1.2051879529257068E-3</v>
      </c>
      <c r="H127" s="16">
        <f t="shared" si="2"/>
        <v>0</v>
      </c>
      <c r="I127" s="21">
        <f t="array" ref="I127">SQRT(MMULT(MMULT(TRANSPOSE($A$4:$A$8),MMULT(TRANSPOSE(EXP(B128:F379)-1),EXP(B128:F379)-1)/COUNTA(F128:F379)),$A$4:$A$8))*NORMSINV($B$11)</f>
        <v>-1.0436815419505418E-3</v>
      </c>
      <c r="J127" s="16">
        <f t="shared" si="3"/>
        <v>0</v>
      </c>
      <c r="K127" s="21">
        <f t="shared" si="4"/>
        <v>-3.8111389398410231E-3</v>
      </c>
      <c r="L127" s="61">
        <f t="array" ref="L127">SQRT(MMULT(MMULT(TRANSPOSE($A$4:$A$8),MMULT(TRANSPOSE(EXP(B128:$F$532)-1),EXP(B128:$F$532)-1)/COUNTA(#REF!)),$A$4:$A$8))*(-1/SQRT(2*PI())*EXP(-1*(NORMSINV($B$11))^2/2)/$B$11)</f>
        <v>-2.7718183689553796E-2</v>
      </c>
      <c r="M127" s="21">
        <f t="array" ref="M127">SQRT(MMULT(MMULT(TRANSPOSE($A$4:$A$8),MMULT(TRANSPOSE(EXP(B128:F379)-1),EXP(B128:F379)-1)/COUNTA(#REF!)),$A$4:$A$8))*(-1/SQRT(2*PI())*EXP(-1*(NORMSINV($B$11))^2/2)/$B$11)</f>
        <v>-1.898129054116425E-2</v>
      </c>
      <c r="N127" s="62">
        <f t="shared" si="5"/>
        <v>-8.7652593061919526E-2</v>
      </c>
      <c r="O127" s="61">
        <f>'Bond 1'!E116</f>
        <v>2.7860326894502461E-4</v>
      </c>
      <c r="P127" s="21">
        <f>'Bond 3'!G115</f>
        <v>0</v>
      </c>
      <c r="Q127" s="21">
        <f>'Bond 5'!I115</f>
        <v>0</v>
      </c>
      <c r="R127" s="21">
        <f>'Bond 10'!N115</f>
        <v>1.5404700112251113E-3</v>
      </c>
      <c r="S127" s="21">
        <f>'Bond 20'!X115</f>
        <v>7.7053503222256582E-3</v>
      </c>
      <c r="T127" s="62">
        <f t="shared" si="6"/>
        <v>1.9048847204791589E-3</v>
      </c>
    </row>
    <row r="128" spans="1:20" ht="12.75" customHeight="1">
      <c r="A128" s="63">
        <f>Stocks!A408</f>
        <v>42984</v>
      </c>
      <c r="B128" s="216">
        <f>Bonds!V106/100</f>
        <v>-4.9999999999999828E-4</v>
      </c>
      <c r="C128" s="217">
        <f>Bonds!X106/100</f>
        <v>-4.0000000000000034E-4</v>
      </c>
      <c r="D128" s="217">
        <f>Bonds!Z106/100</f>
        <v>-6.0000000000000493E-4</v>
      </c>
      <c r="E128" s="217">
        <f>Bonds!AE106/100</f>
        <v>-8.0000000000000069E-4</v>
      </c>
      <c r="F128" s="218">
        <f>Bonds!AO106/100</f>
        <v>-6.0000000000000493E-4</v>
      </c>
      <c r="G128" s="21">
        <f t="array" ref="G128">SQRT(MMULT(MMULT(TRANSPOSE($A$4:$A$8),MMULT(TRANSPOSE(EXP(B129:$F$530)-1),EXP(B129:$F$530)-1)/COUNTA($F129:F$530)),$A$4:$A$8))*NORMSINV($B$11)</f>
        <v>-1.2048091694992036E-3</v>
      </c>
      <c r="H128" s="16">
        <f t="shared" si="2"/>
        <v>1</v>
      </c>
      <c r="I128" s="21">
        <f t="array" ref="I128">SQRT(MMULT(MMULT(TRANSPOSE($A$4:$A$8),MMULT(TRANSPOSE(EXP(B129:F380)-1),EXP(B129:F380)-1)/COUNTA(F129:F380)),$A$4:$A$8))*NORMSINV($B$11)</f>
        <v>-1.0423975475814219E-3</v>
      </c>
      <c r="J128" s="16">
        <f t="shared" si="3"/>
        <v>1</v>
      </c>
      <c r="K128" s="21">
        <f t="shared" si="4"/>
        <v>-3.8099411214733499E-3</v>
      </c>
      <c r="L128" s="61">
        <f t="array" ref="L128">SQRT(MMULT(MMULT(TRANSPOSE($A$4:$A$8),MMULT(TRANSPOSE(EXP(B129:$F$532)-1),EXP(B129:$F$532)-1)/COUNTA(#REF!)),$A$4:$A$8))*(-1/SQRT(2*PI())*EXP(-1*(NORMSINV($B$11))^2/2)/$B$11)</f>
        <v>-2.7675071677819539E-2</v>
      </c>
      <c r="M128" s="21">
        <f t="array" ref="M128">SQRT(MMULT(MMULT(TRANSPOSE($A$4:$A$8),MMULT(TRANSPOSE(EXP(B129:F380)-1),EXP(B129:F380)-1)/COUNTA(#REF!)),$A$4:$A$8))*(-1/SQRT(2*PI())*EXP(-1*(NORMSINV($B$11))^2/2)/$B$11)</f>
        <v>-1.8957938714774816E-2</v>
      </c>
      <c r="N128" s="62">
        <f t="shared" si="5"/>
        <v>-8.7516260910327368E-2</v>
      </c>
      <c r="O128" s="61">
        <f>'Bond 1'!E117</f>
        <v>4.6420945130442698E-4</v>
      </c>
      <c r="P128" s="21">
        <f>'Bond 3'!G116</f>
        <v>1.0914746870030322E-3</v>
      </c>
      <c r="Q128" s="21">
        <f>'Bond 5'!I116</f>
        <v>-2.6375141367853982E-3</v>
      </c>
      <c r="R128" s="21">
        <f>'Bond 10'!N116</f>
        <v>-6.1648676813179457E-3</v>
      </c>
      <c r="S128" s="21">
        <f>'Bond 20'!X116</f>
        <v>-6.6330078374774266E-3</v>
      </c>
      <c r="T128" s="62">
        <f t="shared" si="6"/>
        <v>-2.7759411034546625E-3</v>
      </c>
    </row>
    <row r="129" spans="1:20" ht="12.75" customHeight="1">
      <c r="A129" s="63">
        <f>Stocks!A407</f>
        <v>42983</v>
      </c>
      <c r="B129" s="216">
        <f>Bonds!V107/100</f>
        <v>-4.0000000000000034E-4</v>
      </c>
      <c r="C129" s="217">
        <f>Bonds!X107/100</f>
        <v>-5.0000000000000706E-4</v>
      </c>
      <c r="D129" s="217">
        <f>Bonds!Z107/100</f>
        <v>-7.0000000000000281E-4</v>
      </c>
      <c r="E129" s="217">
        <f>Bonds!AE107/100</f>
        <v>-8.0000000000000069E-4</v>
      </c>
      <c r="F129" s="218">
        <f>Bonds!AO107/100</f>
        <v>0</v>
      </c>
      <c r="G129" s="21">
        <f t="array" ref="G129">SQRT(MMULT(MMULT(TRANSPOSE($A$4:$A$8),MMULT(TRANSPOSE(EXP(B130:$F$530)-1),EXP(B130:$F$530)-1)/COUNTA($F130:F$530)),$A$4:$A$8))*NORMSINV($B$11)</f>
        <v>-1.2050217902874144E-3</v>
      </c>
      <c r="H129" s="16">
        <f t="shared" si="2"/>
        <v>1</v>
      </c>
      <c r="I129" s="21">
        <f t="array" ref="I129">SQRT(MMULT(MMULT(TRANSPOSE($A$4:$A$8),MMULT(TRANSPOSE(EXP(B130:F381)-1),EXP(B130:F381)-1)/COUNTA(F130:F381)),$A$4:$A$8))*NORMSINV($B$11)</f>
        <v>-1.0405221263522068E-3</v>
      </c>
      <c r="J129" s="16">
        <f t="shared" si="3"/>
        <v>1</v>
      </c>
      <c r="K129" s="21">
        <f t="shared" si="4"/>
        <v>-3.8106134874419965E-3</v>
      </c>
      <c r="L129" s="61">
        <f t="array" ref="L129">SQRT(MMULT(MMULT(TRANSPOSE($A$4:$A$8),MMULT(TRANSPOSE(EXP(B130:$F$532)-1),EXP(B130:$F$532)-1)/COUNTA(#REF!)),$A$4:$A$8))*(-1/SQRT(2*PI())*EXP(-1*(NORMSINV($B$11))^2/2)/$B$11)</f>
        <v>-2.7645506441527447E-2</v>
      </c>
      <c r="M129" s="21">
        <f t="array" ref="M129">SQRT(MMULT(MMULT(TRANSPOSE($A$4:$A$8),MMULT(TRANSPOSE(EXP(B130:F381)-1),EXP(B130:F381)-1)/COUNTA(#REF!)),$A$4:$A$8))*(-1/SQRT(2*PI())*EXP(-1*(NORMSINV($B$11))^2/2)/$B$11)</f>
        <v>-1.8923830690623821E-2</v>
      </c>
      <c r="N129" s="62">
        <f t="shared" si="5"/>
        <v>-8.7422767424083281E-2</v>
      </c>
      <c r="O129" s="61">
        <f>'Bond 1'!E118</f>
        <v>3.7119524870081699E-4</v>
      </c>
      <c r="P129" s="21">
        <f>'Bond 3'!G117</f>
        <v>1.3638190793522733E-3</v>
      </c>
      <c r="Q129" s="21">
        <f>'Bond 5'!I117</f>
        <v>-3.0750363047467844E-3</v>
      </c>
      <c r="R129" s="21">
        <f>'Bond 10'!N117</f>
        <v>-6.1544727961834501E-3</v>
      </c>
      <c r="S129" s="21">
        <f>'Bond 20'!X117</f>
        <v>0</v>
      </c>
      <c r="T129" s="62">
        <f t="shared" si="6"/>
        <v>-1.4988989545754289E-3</v>
      </c>
    </row>
    <row r="130" spans="1:20" ht="12.75" customHeight="1">
      <c r="A130" s="63">
        <f>Stocks!A406</f>
        <v>42979</v>
      </c>
      <c r="B130" s="216">
        <f>Bonds!V108/100</f>
        <v>0</v>
      </c>
      <c r="C130" s="217">
        <f>Bonds!X108/100</f>
        <v>-1.9999999999999573E-4</v>
      </c>
      <c r="D130" s="217">
        <f>Bonds!Z108/100</f>
        <v>-2.9999999999999363E-4</v>
      </c>
      <c r="E130" s="217">
        <f>Bonds!AE108/100</f>
        <v>0</v>
      </c>
      <c r="F130" s="218">
        <f>Bonds!AO108/100</f>
        <v>-2.9999999999999363E-4</v>
      </c>
      <c r="G130" s="21">
        <f t="array" ref="G130">SQRT(MMULT(MMULT(TRANSPOSE($A$4:$A$8),MMULT(TRANSPOSE(EXP(B131:$F$530)-1),EXP(B131:$F$530)-1)/COUNTA($F131:F$530)),$A$4:$A$8))*NORMSINV($B$11)</f>
        <v>-1.2063836217577786E-3</v>
      </c>
      <c r="H130" s="16">
        <f t="shared" si="2"/>
        <v>0</v>
      </c>
      <c r="I130" s="21">
        <f t="array" ref="I130">SQRT(MMULT(MMULT(TRANSPOSE($A$4:$A$8),MMULT(TRANSPOSE(EXP(B131:F382)-1),EXP(B131:F382)-1)/COUNTA(F131:F382)),$A$4:$A$8))*NORMSINV($B$11)</f>
        <v>-1.0409551128928737E-3</v>
      </c>
      <c r="J130" s="16">
        <f t="shared" si="3"/>
        <v>0</v>
      </c>
      <c r="K130" s="21">
        <f t="shared" si="4"/>
        <v>-3.8149199766776437E-3</v>
      </c>
      <c r="L130" s="61">
        <f t="array" ref="L130">SQRT(MMULT(MMULT(TRANSPOSE($A$4:$A$8),MMULT(TRANSPOSE(EXP(B131:$F$532)-1),EXP(B131:$F$532)-1)/COUNTA(#REF!)),$A$4:$A$8))*(-1/SQRT(2*PI())*EXP(-1*(NORMSINV($B$11))^2/2)/$B$11)</f>
        <v>-2.7642218257892957E-2</v>
      </c>
      <c r="M130" s="21">
        <f t="array" ref="M130">SQRT(MMULT(MMULT(TRANSPOSE($A$4:$A$8),MMULT(TRANSPOSE(EXP(B131:F382)-1),EXP(B131:F382)-1)/COUNTA(#REF!)),$A$4:$A$8))*(-1/SQRT(2*PI())*EXP(-1*(NORMSINV($B$11))^2/2)/$B$11)</f>
        <v>-1.8931705356408802E-2</v>
      </c>
      <c r="N130" s="62">
        <f t="shared" si="5"/>
        <v>-8.7412369274433396E-2</v>
      </c>
      <c r="O130" s="61">
        <f>'Bond 1'!E119</f>
        <v>0</v>
      </c>
      <c r="P130" s="21">
        <f>'Bond 3'!G118</f>
        <v>5.4526393551936633E-4</v>
      </c>
      <c r="Q130" s="21">
        <f>'Bond 5'!I118</f>
        <v>-1.3168391355188481E-3</v>
      </c>
      <c r="R130" s="21">
        <f>'Bond 10'!N118</f>
        <v>0</v>
      </c>
      <c r="S130" s="21">
        <f>'Bond 20'!X118</f>
        <v>-3.3075349278985557E-3</v>
      </c>
      <c r="T130" s="62">
        <f t="shared" si="6"/>
        <v>-8.1582202557960756E-4</v>
      </c>
    </row>
    <row r="131" spans="1:20" ht="12.75" customHeight="1">
      <c r="A131" s="63">
        <f>Stocks!A405</f>
        <v>42978</v>
      </c>
      <c r="B131" s="216">
        <f>Bonds!V109/100</f>
        <v>-2.0000000000000462E-4</v>
      </c>
      <c r="C131" s="217">
        <f>Bonds!X109/100</f>
        <v>-2.0000000000000462E-4</v>
      </c>
      <c r="D131" s="217">
        <f>Bonds!Z109/100</f>
        <v>-2.0000000000000462E-4</v>
      </c>
      <c r="E131" s="217">
        <f>Bonds!AE109/100</f>
        <v>-4.9999999999999828E-4</v>
      </c>
      <c r="F131" s="218">
        <f>Bonds!AO109/100</f>
        <v>-4.0000000000000923E-4</v>
      </c>
      <c r="G131" s="21">
        <f t="array" ref="G131">SQRT(MMULT(MMULT(TRANSPOSE($A$4:$A$8),MMULT(TRANSPOSE(EXP(B132:$F$530)-1),EXP(B132:$F$530)-1)/COUNTA($F132:F$530)),$A$4:$A$8))*NORMSINV($B$11)</f>
        <v>-1.2073891950897433E-3</v>
      </c>
      <c r="H131" s="16">
        <f t="shared" si="2"/>
        <v>1</v>
      </c>
      <c r="I131" s="21">
        <f t="array" ref="I131">SQRT(MMULT(MMULT(TRANSPOSE($A$4:$A$8),MMULT(TRANSPOSE(EXP(B132:F383)-1),EXP(B132:F383)-1)/COUNTA(F132:F383)),$A$4:$A$8))*NORMSINV($B$11)</f>
        <v>-1.0400637812481852E-3</v>
      </c>
      <c r="J131" s="16">
        <f t="shared" si="3"/>
        <v>1</v>
      </c>
      <c r="K131" s="21">
        <f t="shared" si="4"/>
        <v>-3.8180998787609765E-3</v>
      </c>
      <c r="L131" s="61">
        <f t="array" ref="L131">SQRT(MMULT(MMULT(TRANSPOSE($A$4:$A$8),MMULT(TRANSPOSE(EXP(B132:$F$532)-1),EXP(B132:$F$532)-1)/COUNTA(#REF!)),$A$4:$A$8))*(-1/SQRT(2*PI())*EXP(-1*(NORMSINV($B$11))^2/2)/$B$11)</f>
        <v>-2.7630656037058207E-2</v>
      </c>
      <c r="M131" s="21">
        <f t="array" ref="M131">SQRT(MMULT(MMULT(TRANSPOSE($A$4:$A$8),MMULT(TRANSPOSE(EXP(B132:F383)-1),EXP(B132:F383)-1)/COUNTA(#REF!)),$A$4:$A$8))*(-1/SQRT(2*PI())*EXP(-1*(NORMSINV($B$11))^2/2)/$B$11)</f>
        <v>-1.89154948321863E-2</v>
      </c>
      <c r="N131" s="62">
        <f t="shared" si="5"/>
        <v>-8.7375806321785737E-2</v>
      </c>
      <c r="O131" s="61">
        <f>'Bond 1'!E120</f>
        <v>1.8552875695733266E-4</v>
      </c>
      <c r="P131" s="21">
        <f>'Bond 3'!G119</f>
        <v>5.4515726379166353E-4</v>
      </c>
      <c r="Q131" s="21">
        <f>'Bond 5'!I119</f>
        <v>-8.7759329818486327E-4</v>
      </c>
      <c r="R131" s="21">
        <f>'Bond 10'!N119</f>
        <v>-3.8405470718514529E-3</v>
      </c>
      <c r="S131" s="21">
        <f>'Bond 20'!X119</f>
        <v>-4.4027742217600061E-3</v>
      </c>
      <c r="T131" s="62">
        <f t="shared" si="6"/>
        <v>-1.6780457142094654E-3</v>
      </c>
    </row>
    <row r="132" spans="1:20" ht="12.75" customHeight="1">
      <c r="A132" s="63">
        <f>Stocks!A404</f>
        <v>42977</v>
      </c>
      <c r="B132" s="216">
        <f>Bonds!V110/100</f>
        <v>-9.9999999999997863E-5</v>
      </c>
      <c r="C132" s="217">
        <f>Bonds!X110/100</f>
        <v>-2.9999999999999363E-4</v>
      </c>
      <c r="D132" s="217">
        <f>Bonds!Z110/100</f>
        <v>-4.9999999999999828E-4</v>
      </c>
      <c r="E132" s="217">
        <f>Bonds!AE110/100</f>
        <v>-6.0000000000000493E-4</v>
      </c>
      <c r="F132" s="218">
        <f>Bonds!AO110/100</f>
        <v>-9.9999999999997863E-5</v>
      </c>
      <c r="G132" s="21">
        <f t="array" ref="G132">SQRT(MMULT(MMULT(TRANSPOSE($A$4:$A$8),MMULT(TRANSPOSE(EXP(B133:$F$530)-1),EXP(B133:$F$530)-1)/COUNTA($F133:F$530)),$A$4:$A$8))*NORMSINV($B$11)</f>
        <v>-1.2083292901417543E-3</v>
      </c>
      <c r="H132" s="16">
        <f t="shared" si="2"/>
        <v>1</v>
      </c>
      <c r="I132" s="21">
        <f t="array" ref="I132">SQRT(MMULT(MMULT(TRANSPOSE($A$4:$A$8),MMULT(TRANSPOSE(EXP(B133:F384)-1),EXP(B133:F384)-1)/COUNTA(F133:F384)),$A$4:$A$8))*NORMSINV($B$11)</f>
        <v>-1.042717798618853E-3</v>
      </c>
      <c r="J132" s="16">
        <f t="shared" si="3"/>
        <v>1</v>
      </c>
      <c r="K132" s="21">
        <f t="shared" si="4"/>
        <v>-3.821072720342386E-3</v>
      </c>
      <c r="L132" s="61">
        <f t="array" ref="L132">SQRT(MMULT(MMULT(TRANSPOSE($A$4:$A$8),MMULT(TRANSPOSE(EXP(B133:$F$532)-1),EXP(B133:$F$532)-1)/COUNTA(#REF!)),$A$4:$A$8))*(-1/SQRT(2*PI())*EXP(-1*(NORMSINV($B$11))^2/2)/$B$11)</f>
        <v>-2.7617496184557399E-2</v>
      </c>
      <c r="M132" s="21">
        <f t="array" ref="M132">SQRT(MMULT(MMULT(TRANSPOSE($A$4:$A$8),MMULT(TRANSPOSE(EXP(B133:F384)-1),EXP(B133:F384)-1)/COUNTA(#REF!)),$A$4:$A$8))*(-1/SQRT(2*PI())*EXP(-1*(NORMSINV($B$11))^2/2)/$B$11)</f>
        <v>-1.8963763075696471E-2</v>
      </c>
      <c r="N132" s="62">
        <f t="shared" si="5"/>
        <v>-8.7334191214211321E-2</v>
      </c>
      <c r="O132" s="61">
        <f>'Bond 1'!E121</f>
        <v>9.2747171211276071E-5</v>
      </c>
      <c r="P132" s="21">
        <f>'Bond 3'!G120</f>
        <v>8.1757830495317709E-4</v>
      </c>
      <c r="Q132" s="21">
        <f>'Bond 5'!I120</f>
        <v>-2.1935043010963074E-3</v>
      </c>
      <c r="R132" s="21">
        <f>'Bond 10'!N120</f>
        <v>-4.6035918055321035E-3</v>
      </c>
      <c r="S132" s="21">
        <f>'Bond 20'!X120</f>
        <v>-1.0981845835147284E-3</v>
      </c>
      <c r="T132" s="62">
        <f t="shared" si="6"/>
        <v>-1.3969910427957372E-3</v>
      </c>
    </row>
    <row r="133" spans="1:20" ht="12.75" customHeight="1">
      <c r="A133" s="63">
        <f>Stocks!A403</f>
        <v>42976</v>
      </c>
      <c r="B133" s="216">
        <f>Bonds!V111/100</f>
        <v>-9.9999999999997863E-5</v>
      </c>
      <c r="C133" s="217">
        <f>Bonds!X111/100</f>
        <v>-4.0000000000000034E-4</v>
      </c>
      <c r="D133" s="217">
        <f>Bonds!Z111/100</f>
        <v>-4.9999999999999828E-4</v>
      </c>
      <c r="E133" s="217">
        <f>Bonds!AE111/100</f>
        <v>-2.9999999999999363E-4</v>
      </c>
      <c r="F133" s="218">
        <f>Bonds!AO111/100</f>
        <v>-2.9999999999999363E-4</v>
      </c>
      <c r="G133" s="21">
        <f t="array" ref="G133">SQRT(MMULT(MMULT(TRANSPOSE($A$4:$A$8),MMULT(TRANSPOSE(EXP(B134:$F$530)-1),EXP(B134:$F$530)-1)/COUNTA($F134:F$530)),$A$4:$A$8))*NORMSINV($B$11)</f>
        <v>-1.2092733415590318E-3</v>
      </c>
      <c r="H133" s="16">
        <f t="shared" si="2"/>
        <v>1</v>
      </c>
      <c r="I133" s="21">
        <f t="array" ref="I133">SQRT(MMULT(MMULT(TRANSPOSE($A$4:$A$8),MMULT(TRANSPOSE(EXP(B134:F385)-1),EXP(B134:F385)-1)/COUNTA(F134:F385)),$A$4:$A$8))*NORMSINV($B$11)</f>
        <v>-1.0419969862324047E-3</v>
      </c>
      <c r="J133" s="16">
        <f t="shared" si="3"/>
        <v>1</v>
      </c>
      <c r="K133" s="21">
        <f t="shared" si="4"/>
        <v>-3.8240580730492927E-3</v>
      </c>
      <c r="L133" s="61">
        <f t="array" ref="L133">SQRT(MMULT(MMULT(TRANSPOSE($A$4:$A$8),MMULT(TRANSPOSE(EXP(B134:$F$532)-1),EXP(B134:$F$532)-1)/COUNTA(#REF!)),$A$4:$A$8))*(-1/SQRT(2*PI())*EXP(-1*(NORMSINV($B$11))^2/2)/$B$11)</f>
        <v>-2.7604329070751606E-2</v>
      </c>
      <c r="M133" s="21">
        <f t="array" ref="M133">SQRT(MMULT(MMULT(TRANSPOSE($A$4:$A$8),MMULT(TRANSPOSE(EXP(B134:F385)-1),EXP(B134:F385)-1)/COUNTA(#REF!)),$A$4:$A$8))*(-1/SQRT(2*PI())*EXP(-1*(NORMSINV($B$11))^2/2)/$B$11)</f>
        <v>-1.8950653761424924E-2</v>
      </c>
      <c r="N133" s="62">
        <f t="shared" si="5"/>
        <v>-8.7292553144374369E-2</v>
      </c>
      <c r="O133" s="61">
        <f>'Bond 1'!E122</f>
        <v>9.2738569971249064E-5</v>
      </c>
      <c r="P133" s="21">
        <f>'Bond 3'!G121</f>
        <v>1.0897848076157654E-3</v>
      </c>
      <c r="Q133" s="21">
        <f>'Bond 5'!I121</f>
        <v>-2.1922507889090711E-3</v>
      </c>
      <c r="R133" s="21">
        <f>'Bond 10'!N121</f>
        <v>-2.2988623767172499E-3</v>
      </c>
      <c r="S133" s="21">
        <f>'Bond 20'!X121</f>
        <v>-3.2937305757198081E-3</v>
      </c>
      <c r="T133" s="62">
        <f t="shared" si="6"/>
        <v>-1.3204640727518229E-3</v>
      </c>
    </row>
    <row r="134" spans="1:20" ht="12.75" customHeight="1">
      <c r="A134" s="63">
        <f>Stocks!A402</f>
        <v>42975</v>
      </c>
      <c r="B134" s="216">
        <f>Bonds!V112/100</f>
        <v>3.0000000000000247E-4</v>
      </c>
      <c r="C134" s="217">
        <f>Bonds!X112/100</f>
        <v>3.0000000000000247E-4</v>
      </c>
      <c r="D134" s="217">
        <f>Bonds!Z112/100</f>
        <v>4.0000000000000034E-4</v>
      </c>
      <c r="E134" s="217">
        <f>Bonds!AE112/100</f>
        <v>4.0000000000000034E-4</v>
      </c>
      <c r="F134" s="218">
        <f>Bonds!AO112/100</f>
        <v>-2.9999999999999363E-4</v>
      </c>
      <c r="G134" s="21">
        <f t="array" ref="G134">SQRT(MMULT(MMULT(TRANSPOSE($A$4:$A$8),MMULT(TRANSPOSE(EXP(B135:$F$530)-1),EXP(B135:$F$530)-1)/COUNTA($F135:F$530)),$A$4:$A$8))*NORMSINV($B$11)</f>
        <v>-1.2105259141581054E-3</v>
      </c>
      <c r="H134" s="16">
        <f t="shared" si="2"/>
        <v>0</v>
      </c>
      <c r="I134" s="21">
        <f t="array" ref="I134">SQRT(MMULT(MMULT(TRANSPOSE($A$4:$A$8),MMULT(TRANSPOSE(EXP(B135:F386)-1),EXP(B135:F386)-1)/COUNTA(F135:F386)),$A$4:$A$8))*NORMSINV($B$11)</f>
        <v>-1.0414978321340966E-3</v>
      </c>
      <c r="J134" s="16">
        <f t="shared" si="3"/>
        <v>0</v>
      </c>
      <c r="K134" s="21">
        <f t="shared" si="4"/>
        <v>-3.8280190553970821E-3</v>
      </c>
      <c r="L134" s="61">
        <f t="array" ref="L134">SQRT(MMULT(MMULT(TRANSPOSE($A$4:$A$8),MMULT(TRANSPOSE(EXP(B135:$F$532)-1),EXP(B135:$F$532)-1)/COUNTA(#REF!)),$A$4:$A$8))*(-1/SQRT(2*PI())*EXP(-1*(NORMSINV($B$11))^2/2)/$B$11)</f>
        <v>-2.7598097688916627E-2</v>
      </c>
      <c r="M134" s="21">
        <f t="array" ref="M134">SQRT(MMULT(MMULT(TRANSPOSE($A$4:$A$8),MMULT(TRANSPOSE(EXP(B135:F386)-1),EXP(B135:F386)-1)/COUNTA(#REF!)),$A$4:$A$8))*(-1/SQRT(2*PI())*EXP(-1*(NORMSINV($B$11))^2/2)/$B$11)</f>
        <v>-1.8941575715503853E-2</v>
      </c>
      <c r="N134" s="62">
        <f t="shared" si="5"/>
        <v>-8.7272847784805638E-2</v>
      </c>
      <c r="O134" s="61">
        <f>'Bond 1'!E123</f>
        <v>-2.7818991097923077E-4</v>
      </c>
      <c r="P134" s="21">
        <f>'Bond 3'!G122</f>
        <v>-8.1701810265639432E-4</v>
      </c>
      <c r="Q134" s="21">
        <f>'Bond 5'!I122</f>
        <v>1.7528045730953248E-3</v>
      </c>
      <c r="R134" s="21">
        <f>'Bond 10'!N122</f>
        <v>3.0634432291954867E-3</v>
      </c>
      <c r="S134" s="21">
        <f>'Bond 20'!X122</f>
        <v>-3.2889987254547167E-3</v>
      </c>
      <c r="T134" s="62">
        <f t="shared" si="6"/>
        <v>8.6408212640093959E-5</v>
      </c>
    </row>
    <row r="135" spans="1:20" ht="12.75" customHeight="1">
      <c r="A135" s="63">
        <f>Stocks!A401</f>
        <v>42972</v>
      </c>
      <c r="B135" s="216">
        <f>Bonds!V113/100</f>
        <v>0</v>
      </c>
      <c r="C135" s="217">
        <f>Bonds!X113/100</f>
        <v>0</v>
      </c>
      <c r="D135" s="217">
        <f>Bonds!Z113/100</f>
        <v>0</v>
      </c>
      <c r="E135" s="217">
        <f>Bonds!AE113/100</f>
        <v>-2.0000000000000462E-4</v>
      </c>
      <c r="F135" s="218">
        <f>Bonds!AO113/100</f>
        <v>-1.0000000000001563E-4</v>
      </c>
      <c r="G135" s="21">
        <f t="array" ref="G135">SQRT(MMULT(MMULT(TRANSPOSE($A$4:$A$8),MMULT(TRANSPOSE(EXP(B136:$F$530)-1),EXP(B136:$F$530)-1)/COUNTA($F136:F$530)),$A$4:$A$8))*NORMSINV($B$11)</f>
        <v>-1.212036913013925E-3</v>
      </c>
      <c r="H135" s="16">
        <f t="shared" si="2"/>
        <v>0</v>
      </c>
      <c r="I135" s="21">
        <f t="array" ref="I135">SQRT(MMULT(MMULT(TRANSPOSE($A$4:$A$8),MMULT(TRANSPOSE(EXP(B136:F387)-1),EXP(B136:F387)-1)/COUNTA(F136:F387)),$A$4:$A$8))*NORMSINV($B$11)</f>
        <v>-1.0427953680564959E-3</v>
      </c>
      <c r="J135" s="16">
        <f t="shared" si="3"/>
        <v>0</v>
      </c>
      <c r="K135" s="21">
        <f t="shared" si="4"/>
        <v>-3.8327972533233803E-3</v>
      </c>
      <c r="L135" s="61">
        <f t="array" ref="L135">SQRT(MMULT(MMULT(TRANSPOSE($A$4:$A$8),MMULT(TRANSPOSE(EXP(B136:$F$532)-1),EXP(B136:$F$532)-1)/COUNTA(#REF!)),$A$4:$A$8))*(-1/SQRT(2*PI())*EXP(-1*(NORMSINV($B$11))^2/2)/$B$11)</f>
        <v>-2.7597634467250033E-2</v>
      </c>
      <c r="M135" s="21">
        <f t="array" ref="M135">SQRT(MMULT(MMULT(TRANSPOSE($A$4:$A$8),MMULT(TRANSPOSE(EXP(B136:F387)-1),EXP(B136:F387)-1)/COUNTA(#REF!)),$A$4:$A$8))*(-1/SQRT(2*PI())*EXP(-1*(NORMSINV($B$11))^2/2)/$B$11)</f>
        <v>-1.8965173820232838E-2</v>
      </c>
      <c r="N135" s="62">
        <f t="shared" si="5"/>
        <v>-8.7271382949277665E-2</v>
      </c>
      <c r="O135" s="61">
        <f>'Bond 1'!E124</f>
        <v>0</v>
      </c>
      <c r="P135" s="21">
        <f>'Bond 3'!G123</f>
        <v>0</v>
      </c>
      <c r="Q135" s="21">
        <f>'Bond 5'!I123</f>
        <v>0</v>
      </c>
      <c r="R135" s="21">
        <f>'Bond 10'!N123</f>
        <v>-1.5329547211755084E-3</v>
      </c>
      <c r="S135" s="21">
        <f>'Bond 20'!X123</f>
        <v>-1.0939573993758369E-3</v>
      </c>
      <c r="T135" s="62">
        <f t="shared" si="6"/>
        <v>-5.2538242411026906E-4</v>
      </c>
    </row>
    <row r="136" spans="1:20" ht="12.75" customHeight="1">
      <c r="A136" s="63">
        <f>Stocks!A400</f>
        <v>42971</v>
      </c>
      <c r="B136" s="216">
        <f>Bonds!V114/100</f>
        <v>-4.0000000000000034E-4</v>
      </c>
      <c r="C136" s="217">
        <f>Bonds!X114/100</f>
        <v>-1.0000000000000675E-4</v>
      </c>
      <c r="D136" s="217">
        <f>Bonds!Z114/100</f>
        <v>0</v>
      </c>
      <c r="E136" s="217">
        <f>Bonds!AE114/100</f>
        <v>0</v>
      </c>
      <c r="F136" s="218">
        <f>Bonds!AO114/100</f>
        <v>3.0000000000001136E-4</v>
      </c>
      <c r="G136" s="21">
        <f t="array" ref="G136">SQRT(MMULT(MMULT(TRANSPOSE($A$4:$A$8),MMULT(TRANSPOSE(EXP(B137:$F$530)-1),EXP(B137:$F$530)-1)/COUNTA($F137:F$530)),$A$4:$A$8))*NORMSINV($B$11)</f>
        <v>-1.2135650131734023E-3</v>
      </c>
      <c r="H136" s="16">
        <f t="shared" si="2"/>
        <v>0</v>
      </c>
      <c r="I136" s="21">
        <f t="array" ref="I136">SQRT(MMULT(MMULT(TRANSPOSE($A$4:$A$8),MMULT(TRANSPOSE(EXP(B137:F388)-1),EXP(B137:F388)-1)/COUNTA(F137:F388)),$A$4:$A$8))*NORMSINV($B$11)</f>
        <v>-1.0447695529038825E-3</v>
      </c>
      <c r="J136" s="16">
        <f t="shared" si="3"/>
        <v>0</v>
      </c>
      <c r="K136" s="21">
        <f t="shared" si="4"/>
        <v>-3.8376295303201953E-3</v>
      </c>
      <c r="L136" s="61">
        <f t="array" ref="L136">SQRT(MMULT(MMULT(TRANSPOSE($A$4:$A$8),MMULT(TRANSPOSE(EXP(B137:$F$532)-1),EXP(B137:$F$532)-1)/COUNTA(#REF!)),$A$4:$A$8))*(-1/SQRT(2*PI())*EXP(-1*(NORMSINV($B$11))^2/2)/$B$11)</f>
        <v>-2.7597428821730559E-2</v>
      </c>
      <c r="M136" s="21">
        <f t="array" ref="M136">SQRT(MMULT(MMULT(TRANSPOSE($A$4:$A$8),MMULT(TRANSPOSE(EXP(B137:F388)-1),EXP(B137:F388)-1)/COUNTA(#REF!)),$A$4:$A$8))*(-1/SQRT(2*PI())*EXP(-1*(NORMSINV($B$11))^2/2)/$B$11)</f>
        <v>-1.9001078044523494E-2</v>
      </c>
      <c r="N136" s="62">
        <f t="shared" si="5"/>
        <v>-8.7270732641045512E-2</v>
      </c>
      <c r="O136" s="61">
        <f>'Bond 1'!E125</f>
        <v>3.7102309618773795E-4</v>
      </c>
      <c r="P136" s="21">
        <f>'Bond 3'!G124</f>
        <v>2.7241807161570509E-4</v>
      </c>
      <c r="Q136" s="21">
        <f>'Bond 5'!I124</f>
        <v>0</v>
      </c>
      <c r="R136" s="21">
        <f>'Bond 10'!N124</f>
        <v>0</v>
      </c>
      <c r="S136" s="21">
        <f>'Bond 20'!X124</f>
        <v>3.2798445993497891E-3</v>
      </c>
      <c r="T136" s="62">
        <f t="shared" si="6"/>
        <v>7.8465715343064646E-4</v>
      </c>
    </row>
    <row r="137" spans="1:20" ht="12.75" customHeight="1">
      <c r="A137" s="63">
        <f>Stocks!A399</f>
        <v>42970</v>
      </c>
      <c r="B137" s="216">
        <f>Bonds!V115/100</f>
        <v>1.9999999999999573E-4</v>
      </c>
      <c r="C137" s="217">
        <f>Bonds!X115/100</f>
        <v>1.0000000000000675E-4</v>
      </c>
      <c r="D137" s="217">
        <f>Bonds!Z115/100</f>
        <v>9.9999999999997863E-5</v>
      </c>
      <c r="E137" s="217">
        <f>Bonds!AE115/100</f>
        <v>9.9999999999997863E-5</v>
      </c>
      <c r="F137" s="218">
        <f>Bonds!AO115/100</f>
        <v>2.9999999999999363E-4</v>
      </c>
      <c r="G137" s="21">
        <f t="array" ref="G137">SQRT(MMULT(MMULT(TRANSPOSE($A$4:$A$8),MMULT(TRANSPOSE(EXP(B138:$F$530)-1),EXP(B138:$F$530)-1)/COUNTA($F138:F$530)),$A$4:$A$8))*NORMSINV($B$11)</f>
        <v>-1.2149629090164843E-3</v>
      </c>
      <c r="H137" s="16">
        <f t="shared" si="2"/>
        <v>0</v>
      </c>
      <c r="I137" s="21">
        <f t="array" ref="I137">SQRT(MMULT(MMULT(TRANSPOSE($A$4:$A$8),MMULT(TRANSPOSE(EXP(B138:F389)-1),EXP(B138:F389)-1)/COUNTA(F138:F389)),$A$4:$A$8))*NORMSINV($B$11)</f>
        <v>-1.0448396938675553E-3</v>
      </c>
      <c r="J137" s="16">
        <f t="shared" si="3"/>
        <v>0</v>
      </c>
      <c r="K137" s="21">
        <f t="shared" si="4"/>
        <v>-3.8420500651160155E-3</v>
      </c>
      <c r="L137" s="61">
        <f t="array" ref="L137">SQRT(MMULT(MMULT(TRANSPOSE($A$4:$A$8),MMULT(TRANSPOSE(EXP(B138:$F$532)-1),EXP(B138:$F$532)-1)/COUNTA(#REF!)),$A$4:$A$8))*(-1/SQRT(2*PI())*EXP(-1*(NORMSINV($B$11))^2/2)/$B$11)</f>
        <v>-2.7594133343981569E-2</v>
      </c>
      <c r="M137" s="21">
        <f t="array" ref="M137">SQRT(MMULT(MMULT(TRANSPOSE($A$4:$A$8),MMULT(TRANSPOSE(EXP(B138:F389)-1),EXP(B138:F389)-1)/COUNTA(#REF!)),$A$4:$A$8))*(-1/SQRT(2*PI())*EXP(-1*(NORMSINV($B$11))^2/2)/$B$11)</f>
        <v>-1.9002353688440533E-2</v>
      </c>
      <c r="N137" s="62">
        <f t="shared" si="5"/>
        <v>-8.7260311425380294E-2</v>
      </c>
      <c r="O137" s="61">
        <f>'Bond 1'!E126</f>
        <v>-1.8544274455261541E-4</v>
      </c>
      <c r="P137" s="21">
        <f>'Bond 3'!G125</f>
        <v>-2.7239301386068995E-4</v>
      </c>
      <c r="Q137" s="21">
        <f>'Bond 5'!I125</f>
        <v>4.384034808247771E-4</v>
      </c>
      <c r="R137" s="21">
        <f>'Bond 10'!N125</f>
        <v>7.6614344657995395E-4</v>
      </c>
      <c r="S137" s="21">
        <f>'Bond 20'!X125</f>
        <v>3.2859616728313475E-3</v>
      </c>
      <c r="T137" s="62">
        <f t="shared" si="6"/>
        <v>8.0653456836455467E-4</v>
      </c>
    </row>
    <row r="138" spans="1:20" ht="12.75" customHeight="1">
      <c r="A138" s="63">
        <f>Stocks!A398</f>
        <v>42969</v>
      </c>
      <c r="B138" s="216">
        <f>Bonds!V116/100</f>
        <v>9.9999999999997863E-5</v>
      </c>
      <c r="C138" s="217">
        <f>Bonds!X116/100</f>
        <v>-1.0000000000000675E-4</v>
      </c>
      <c r="D138" s="217">
        <f>Bonds!Z116/100</f>
        <v>-1.9999999999999573E-4</v>
      </c>
      <c r="E138" s="217">
        <f>Bonds!AE116/100</f>
        <v>0</v>
      </c>
      <c r="F138" s="218">
        <f>Bonds!AO116/100</f>
        <v>0</v>
      </c>
      <c r="G138" s="21">
        <f t="array" ref="G138">SQRT(MMULT(MMULT(TRANSPOSE($A$4:$A$8),MMULT(TRANSPOSE(EXP(B139:$F$530)-1),EXP(B139:$F$530)-1)/COUNTA($F139:F$530)),$A$4:$A$8))*NORMSINV($B$11)</f>
        <v>-1.2165025432468654E-3</v>
      </c>
      <c r="H138" s="16">
        <f t="shared" si="2"/>
        <v>0</v>
      </c>
      <c r="I138" s="21">
        <f t="array" ref="I138">SQRT(MMULT(MMULT(TRANSPOSE($A$4:$A$8),MMULT(TRANSPOSE(EXP(B139:F390)-1),EXP(B139:F390)-1)/COUNTA(F139:F390)),$A$4:$A$8))*NORMSINV($B$11)</f>
        <v>-1.0458745752935212E-3</v>
      </c>
      <c r="J138" s="16">
        <f t="shared" si="3"/>
        <v>0</v>
      </c>
      <c r="K138" s="21">
        <f t="shared" si="4"/>
        <v>-3.8469188160475806E-3</v>
      </c>
      <c r="L138" s="61">
        <f t="array" ref="L138">SQRT(MMULT(MMULT(TRANSPOSE($A$4:$A$8),MMULT(TRANSPOSE(EXP(B139:$F$532)-1),EXP(B139:$F$532)-1)/COUNTA(#REF!)),$A$4:$A$8))*(-1/SQRT(2*PI())*EXP(-1*(NORMSINV($B$11))^2/2)/$B$11)</f>
        <v>-2.7593927466522408E-2</v>
      </c>
      <c r="M138" s="21">
        <f t="array" ref="M138">SQRT(MMULT(MMULT(TRANSPOSE($A$4:$A$8),MMULT(TRANSPOSE(EXP(B139:F390)-1),EXP(B139:F390)-1)/COUNTA(#REF!)),$A$4:$A$8))*(-1/SQRT(2*PI())*EXP(-1*(NORMSINV($B$11))^2/2)/$B$11)</f>
        <v>-1.9021174932500478E-2</v>
      </c>
      <c r="N138" s="62">
        <f t="shared" si="5"/>
        <v>-8.7259660383690457E-2</v>
      </c>
      <c r="O138" s="61">
        <f>'Bond 1'!E127</f>
        <v>-9.2738569971249064E-5</v>
      </c>
      <c r="P138" s="21">
        <f>'Bond 3'!G126</f>
        <v>2.7241921175239663E-4</v>
      </c>
      <c r="Q138" s="21">
        <f>'Bond 5'!I126</f>
        <v>-8.7690339186342805E-4</v>
      </c>
      <c r="R138" s="21">
        <f>'Bond 10'!N126</f>
        <v>0</v>
      </c>
      <c r="S138" s="21">
        <f>'Bond 20'!X126</f>
        <v>0</v>
      </c>
      <c r="T138" s="62">
        <f t="shared" si="6"/>
        <v>-1.3944455001645612E-4</v>
      </c>
    </row>
    <row r="139" spans="1:20" ht="12.75" customHeight="1">
      <c r="A139" s="63">
        <f>Stocks!A397</f>
        <v>42968</v>
      </c>
      <c r="B139" s="216">
        <f>Bonds!V117/100</f>
        <v>-9.9999999999997863E-5</v>
      </c>
      <c r="C139" s="217">
        <f>Bonds!X117/100</f>
        <v>0</v>
      </c>
      <c r="D139" s="217">
        <f>Bonds!Z117/100</f>
        <v>0</v>
      </c>
      <c r="E139" s="217">
        <f>Bonds!AE117/100</f>
        <v>0</v>
      </c>
      <c r="F139" s="218">
        <f>Bonds!AO117/100</f>
        <v>4.0000000000000923E-4</v>
      </c>
      <c r="G139" s="21">
        <f t="array" ref="G139">SQRT(MMULT(MMULT(TRANSPOSE($A$4:$A$8),MMULT(TRANSPOSE(EXP(B140:$F$530)-1),EXP(B140:$F$530)-1)/COUNTA($F140:F$530)),$A$4:$A$8))*NORMSINV($B$11)</f>
        <v>-1.2180367139943134E-3</v>
      </c>
      <c r="H139" s="16">
        <f t="shared" si="2"/>
        <v>0</v>
      </c>
      <c r="I139" s="21">
        <f t="array" ref="I139">SQRT(MMULT(MMULT(TRANSPOSE($A$4:$A$8),MMULT(TRANSPOSE(EXP(B140:F391)-1),EXP(B140:F391)-1)/COUNTA(F140:F391)),$A$4:$A$8))*NORMSINV($B$11)</f>
        <v>-1.0461004673852831E-3</v>
      </c>
      <c r="J139" s="16">
        <f t="shared" si="3"/>
        <v>0</v>
      </c>
      <c r="K139" s="21">
        <f t="shared" si="4"/>
        <v>-3.8517702899291189E-3</v>
      </c>
      <c r="L139" s="61">
        <f t="array" ref="L139">SQRT(MMULT(MMULT(TRANSPOSE($A$4:$A$8),MMULT(TRANSPOSE(EXP(B140:$F$532)-1),EXP(B140:$F$532)-1)/COUNTA(#REF!)),$A$4:$A$8))*(-1/SQRT(2*PI())*EXP(-1*(NORMSINV($B$11))^2/2)/$B$11)</f>
        <v>-2.759346383498024E-2</v>
      </c>
      <c r="M139" s="21">
        <f t="array" ref="M139">SQRT(MMULT(MMULT(TRANSPOSE($A$4:$A$8),MMULT(TRANSPOSE(EXP(B140:F391)-1),EXP(B140:F391)-1)/COUNTA(#REF!)),$A$4:$A$8))*(-1/SQRT(2*PI())*EXP(-1*(NORMSINV($B$11))^2/2)/$B$11)</f>
        <v>-1.9025283200446531E-2</v>
      </c>
      <c r="N139" s="62">
        <f t="shared" si="5"/>
        <v>-8.7258194252022109E-2</v>
      </c>
      <c r="O139" s="61">
        <f>'Bond 1'!E128</f>
        <v>9.2747171211276071E-5</v>
      </c>
      <c r="P139" s="21">
        <f>'Bond 3'!G127</f>
        <v>0</v>
      </c>
      <c r="Q139" s="21">
        <f>'Bond 5'!I127</f>
        <v>0</v>
      </c>
      <c r="R139" s="21">
        <f>'Bond 10'!N127</f>
        <v>0</v>
      </c>
      <c r="S139" s="21">
        <f>'Bond 20'!X127</f>
        <v>4.3893762871264827E-3</v>
      </c>
      <c r="T139" s="62">
        <f t="shared" si="6"/>
        <v>8.9642469166755173E-4</v>
      </c>
    </row>
    <row r="140" spans="1:20" ht="12.75" customHeight="1">
      <c r="A140" s="63">
        <f>Stocks!A396</f>
        <v>42965</v>
      </c>
      <c r="B140" s="216">
        <f>Bonds!V118/100</f>
        <v>2.0000000000000462E-4</v>
      </c>
      <c r="C140" s="217">
        <f>Bonds!X118/100</f>
        <v>-9.9999999999997863E-5</v>
      </c>
      <c r="D140" s="217">
        <f>Bonds!Z118/100</f>
        <v>-2.0000000000000462E-4</v>
      </c>
      <c r="E140" s="217">
        <f>Bonds!AE118/100</f>
        <v>1.0000000000000675E-4</v>
      </c>
      <c r="F140" s="218">
        <f>Bonds!AO118/100</f>
        <v>3.9999999999999145E-4</v>
      </c>
      <c r="G140" s="21">
        <f t="array" ref="G140">SQRT(MMULT(MMULT(TRANSPOSE($A$4:$A$8),MMULT(TRANSPOSE(EXP(B141:$F$530)-1),EXP(B141:$F$530)-1)/COUNTA($F141:F$530)),$A$4:$A$8))*NORMSINV($B$11)</f>
        <v>-1.2195608657786675E-3</v>
      </c>
      <c r="H140" s="16">
        <f t="shared" si="2"/>
        <v>0</v>
      </c>
      <c r="I140" s="21">
        <f t="array" ref="I140">SQRT(MMULT(MMULT(TRANSPOSE($A$4:$A$8),MMULT(TRANSPOSE(EXP(B141:F392)-1),EXP(B141:F392)-1)/COUNTA(F141:F392)),$A$4:$A$8))*NORMSINV($B$11)</f>
        <v>-1.0461372968267786E-3</v>
      </c>
      <c r="J140" s="16">
        <f t="shared" si="3"/>
        <v>0</v>
      </c>
      <c r="K140" s="21">
        <f t="shared" si="4"/>
        <v>-3.8565900810674878E-3</v>
      </c>
      <c r="L140" s="61">
        <f t="array" ref="L140">SQRT(MMULT(MMULT(TRANSPOSE($A$4:$A$8),MMULT(TRANSPOSE(EXP(B141:$F$532)-1),EXP(B141:$F$532)-1)/COUNTA(#REF!)),$A$4:$A$8))*(-1/SQRT(2*PI())*EXP(-1*(NORMSINV($B$11))^2/2)/$B$11)</f>
        <v>-2.7592639513235241E-2</v>
      </c>
      <c r="M140" s="21">
        <f t="array" ref="M140">SQRT(MMULT(MMULT(TRANSPOSE($A$4:$A$8),MMULT(TRANSPOSE(EXP(B141:F392)-1),EXP(B141:F392)-1)/COUNTA(#REF!)),$A$4:$A$8))*(-1/SQRT(2*PI())*EXP(-1*(NORMSINV($B$11))^2/2)/$B$11)</f>
        <v>-1.902595301235888E-2</v>
      </c>
      <c r="N140" s="62">
        <f t="shared" si="5"/>
        <v>-8.7255587517783118E-2</v>
      </c>
      <c r="O140" s="61">
        <f>'Bond 1'!E129</f>
        <v>-1.8547713994250637E-4</v>
      </c>
      <c r="P140" s="21">
        <f>'Bond 3'!G128</f>
        <v>2.7239222613952973E-4</v>
      </c>
      <c r="Q140" s="21">
        <f>'Bond 5'!I128</f>
        <v>-8.7669925187267266E-4</v>
      </c>
      <c r="R140" s="21">
        <f>'Bond 10'!N128</f>
        <v>7.6632957668986519E-4</v>
      </c>
      <c r="S140" s="21">
        <f>'Bond 20'!X128</f>
        <v>4.400113961107989E-3</v>
      </c>
      <c r="T140" s="62">
        <f t="shared" si="6"/>
        <v>8.7533187442444098E-4</v>
      </c>
    </row>
    <row r="141" spans="1:20" ht="12.75" customHeight="1">
      <c r="A141" s="63">
        <f>Stocks!A395</f>
        <v>42964</v>
      </c>
      <c r="B141" s="216">
        <f>Bonds!V119/100</f>
        <v>-3.0000000000000247E-4</v>
      </c>
      <c r="C141" s="217">
        <f>Bonds!X119/100</f>
        <v>-9.9999999999997863E-5</v>
      </c>
      <c r="D141" s="217">
        <f>Bonds!Z119/100</f>
        <v>9.9999999999997863E-5</v>
      </c>
      <c r="E141" s="217">
        <f>Bonds!AE119/100</f>
        <v>9.9999999999997863E-5</v>
      </c>
      <c r="F141" s="218">
        <f>Bonds!AO119/100</f>
        <v>9.9999999999997863E-5</v>
      </c>
      <c r="G141" s="21">
        <f t="array" ref="G141">SQRT(MMULT(MMULT(TRANSPOSE($A$4:$A$8),MMULT(TRANSPOSE(EXP(B142:$F$530)-1),EXP(B142:$F$530)-1)/COUNTA($F142:F$530)),$A$4:$A$8))*NORMSINV($B$11)</f>
        <v>-1.2211251429518767E-3</v>
      </c>
      <c r="H141" s="16">
        <f t="shared" si="2"/>
        <v>0</v>
      </c>
      <c r="I141" s="21">
        <f t="array" ref="I141">SQRT(MMULT(MMULT(TRANSPOSE($A$4:$A$8),MMULT(TRANSPOSE(EXP(B142:F393)-1),EXP(B142:F393)-1)/COUNTA(F142:F393)),$A$4:$A$8))*NORMSINV($B$11)</f>
        <v>-1.046826341196094E-3</v>
      </c>
      <c r="J141" s="16">
        <f t="shared" si="3"/>
        <v>0</v>
      </c>
      <c r="K141" s="21">
        <f t="shared" si="4"/>
        <v>-3.8615367598266387E-3</v>
      </c>
      <c r="L141" s="61">
        <f t="array" ref="L141">SQRT(MMULT(MMULT(TRANSPOSE($A$4:$A$8),MMULT(TRANSPOSE(EXP(B142:$F$532)-1),EXP(B142:$F$532)-1)/COUNTA(#REF!)),$A$4:$A$8))*(-1/SQRT(2*PI())*EXP(-1*(NORMSINV($B$11))^2/2)/$B$11)</f>
        <v>-2.7592588092691273E-2</v>
      </c>
      <c r="M141" s="21">
        <f t="array" ref="M141">SQRT(MMULT(MMULT(TRANSPOSE($A$4:$A$8),MMULT(TRANSPOSE(EXP(B142:F393)-1),EXP(B142:F393)-1)/COUNTA(#REF!)),$A$4:$A$8))*(-1/SQRT(2*PI())*EXP(-1*(NORMSINV($B$11))^2/2)/$B$11)</f>
        <v>-1.9038484566136563E-2</v>
      </c>
      <c r="N141" s="62">
        <f t="shared" si="5"/>
        <v>-8.7255424911745649E-2</v>
      </c>
      <c r="O141" s="61">
        <f>'Bond 1'!E130</f>
        <v>2.7826732214080552E-4</v>
      </c>
      <c r="P141" s="21">
        <f>'Bond 3'!G129</f>
        <v>2.7236480951274111E-4</v>
      </c>
      <c r="Q141" s="21">
        <f>'Bond 5'!I129</f>
        <v>4.3824691328146639E-4</v>
      </c>
      <c r="R141" s="21">
        <f>'Bond 10'!N129</f>
        <v>7.6654813637439532E-4</v>
      </c>
      <c r="S141" s="21">
        <f>'Bond 20'!X129</f>
        <v>1.1029200283978558E-3</v>
      </c>
      <c r="T141" s="62">
        <f t="shared" si="6"/>
        <v>5.7166944194145285E-4</v>
      </c>
    </row>
    <row r="142" spans="1:20" ht="12.75" customHeight="1">
      <c r="A142" s="63">
        <f>Stocks!A394</f>
        <v>42963</v>
      </c>
      <c r="B142" s="216">
        <f>Bonds!V120/100</f>
        <v>-9.9999999999997863E-5</v>
      </c>
      <c r="C142" s="217">
        <f>Bonds!X120/100</f>
        <v>-3.0000000000000247E-4</v>
      </c>
      <c r="D142" s="217">
        <f>Bonds!Z120/100</f>
        <v>-2.9999999999999363E-4</v>
      </c>
      <c r="E142" s="217">
        <f>Bonds!AE120/100</f>
        <v>0</v>
      </c>
      <c r="F142" s="218">
        <f>Bonds!AO120/100</f>
        <v>1.9999999999999573E-4</v>
      </c>
      <c r="G142" s="21">
        <f t="array" ref="G142">SQRT(MMULT(MMULT(TRANSPOSE($A$4:$A$8),MMULT(TRANSPOSE(EXP(B143:$F$530)-1),EXP(B143:$F$530)-1)/COUNTA($F143:F$530)),$A$4:$A$8))*NORMSINV($B$11)</f>
        <v>-1.2226407315569505E-3</v>
      </c>
      <c r="H142" s="16">
        <f t="shared" si="2"/>
        <v>0</v>
      </c>
      <c r="I142" s="21">
        <f t="array" ref="I142">SQRT(MMULT(MMULT(TRANSPOSE($A$4:$A$8),MMULT(TRANSPOSE(EXP(B143:F394)-1),EXP(B143:F394)-1)/COUNTA(F143:F394)),$A$4:$A$8))*NORMSINV($B$11)</f>
        <v>-1.0471342423129355E-3</v>
      </c>
      <c r="J142" s="16">
        <f t="shared" si="3"/>
        <v>0</v>
      </c>
      <c r="K142" s="21">
        <f t="shared" si="4"/>
        <v>-3.8663294718144694E-3</v>
      </c>
      <c r="L142" s="61">
        <f t="array" ref="L142">SQRT(MMULT(MMULT(TRANSPOSE($A$4:$A$8),MMULT(TRANSPOSE(EXP(B143:$F$532)-1),EXP(B143:$F$532)-1)/COUNTA(#REF!)),$A$4:$A$8))*(-1/SQRT(2*PI())*EXP(-1*(NORMSINV($B$11))^2/2)/$B$11)</f>
        <v>-2.7591301467202116E-2</v>
      </c>
      <c r="M142" s="21">
        <f t="array" ref="M142">SQRT(MMULT(MMULT(TRANSPOSE($A$4:$A$8),MMULT(TRANSPOSE(EXP(B143:F394)-1),EXP(B143:F394)-1)/COUNTA(#REF!)),$A$4:$A$8))*(-1/SQRT(2*PI())*EXP(-1*(NORMSINV($B$11))^2/2)/$B$11)</f>
        <v>-1.9044084320776079E-2</v>
      </c>
      <c r="N142" s="62">
        <f t="shared" si="5"/>
        <v>-8.7251356244704287E-2</v>
      </c>
      <c r="O142" s="61">
        <f>'Bond 1'!E131</f>
        <v>9.2729970326407507E-5</v>
      </c>
      <c r="P142" s="21">
        <f>'Bond 3'!G130</f>
        <v>8.1701810265639432E-4</v>
      </c>
      <c r="Q142" s="21">
        <f>'Bond 5'!I130</f>
        <v>-1.3149141476120666E-3</v>
      </c>
      <c r="R142" s="21">
        <f>'Bond 10'!N130</f>
        <v>0</v>
      </c>
      <c r="S142" s="21">
        <f>'Bond 20'!X130</f>
        <v>2.2070340852083322E-3</v>
      </c>
      <c r="T142" s="62">
        <f t="shared" si="6"/>
        <v>3.6037360211581352E-4</v>
      </c>
    </row>
    <row r="143" spans="1:20" ht="12.75" customHeight="1">
      <c r="A143" s="63">
        <f>Stocks!A393</f>
        <v>42962</v>
      </c>
      <c r="B143" s="216">
        <f>Bonds!V121/100</f>
        <v>1.9999999999999573E-4</v>
      </c>
      <c r="C143" s="217">
        <f>Bonds!X121/100</f>
        <v>-4.9999999999999828E-4</v>
      </c>
      <c r="D143" s="217">
        <f>Bonds!Z121/100</f>
        <v>-4.0000000000000034E-4</v>
      </c>
      <c r="E143" s="217">
        <f>Bonds!AE121/100</f>
        <v>9.9999999999997863E-5</v>
      </c>
      <c r="F143" s="218">
        <f>Bonds!AO121/100</f>
        <v>-9.9999999999997863E-5</v>
      </c>
      <c r="G143" s="21">
        <f t="array" ref="G143">SQRT(MMULT(MMULT(TRANSPOSE($A$4:$A$8),MMULT(TRANSPOSE(EXP(B144:$F$530)-1),EXP(B144:$F$530)-1)/COUNTA($F144:F$530)),$A$4:$A$8))*NORMSINV($B$11)</f>
        <v>-1.2241074765262934E-3</v>
      </c>
      <c r="H143" s="16">
        <f t="shared" si="2"/>
        <v>0</v>
      </c>
      <c r="I143" s="21">
        <f t="array" ref="I143">SQRT(MMULT(MMULT(TRANSPOSE($A$4:$A$8),MMULT(TRANSPOSE(EXP(B144:F395)-1),EXP(B144:F395)-1)/COUNTA(F144:F395)),$A$4:$A$8))*NORMSINV($B$11)</f>
        <v>-1.0469333688652447E-3</v>
      </c>
      <c r="J143" s="16">
        <f t="shared" si="3"/>
        <v>0</v>
      </c>
      <c r="K143" s="21">
        <f t="shared" si="4"/>
        <v>-3.8709677266641866E-3</v>
      </c>
      <c r="L143" s="61">
        <f t="array" ref="L143">SQRT(MMULT(MMULT(TRANSPOSE($A$4:$A$8),MMULT(TRANSPOSE(EXP(B144:$F$532)-1),EXP(B144:$F$532)-1)/COUNTA(#REF!)),$A$4:$A$8))*(-1/SQRT(2*PI())*EXP(-1*(NORMSINV($B$11))^2/2)/$B$11)</f>
        <v>-2.7588780040382017E-2</v>
      </c>
      <c r="M143" s="21">
        <f t="array" ref="M143">SQRT(MMULT(MMULT(TRANSPOSE($A$4:$A$8),MMULT(TRANSPOSE(EXP(B144:F395)-1),EXP(B144:F395)-1)/COUNTA(#REF!)),$A$4:$A$8))*(-1/SQRT(2*PI())*EXP(-1*(NORMSINV($B$11))^2/2)/$B$11)</f>
        <v>-1.9040431063417997E-2</v>
      </c>
      <c r="N143" s="62">
        <f t="shared" si="5"/>
        <v>-8.7243382792999341E-2</v>
      </c>
      <c r="O143" s="61">
        <f>'Bond 1'!E132</f>
        <v>-1.8544274455261541E-4</v>
      </c>
      <c r="P143" s="21">
        <f>'Bond 3'!G131</f>
        <v>1.3612995874674732E-3</v>
      </c>
      <c r="Q143" s="21">
        <f>'Bond 5'!I131</f>
        <v>-1.7526367344720194E-3</v>
      </c>
      <c r="R143" s="21">
        <f>'Bond 10'!N131</f>
        <v>7.6681853286056031E-4</v>
      </c>
      <c r="S143" s="21">
        <f>'Bond 20'!X131</f>
        <v>-1.1051534576493019E-3</v>
      </c>
      <c r="T143" s="62">
        <f t="shared" si="6"/>
        <v>-1.8302296326918062E-4</v>
      </c>
    </row>
    <row r="144" spans="1:20" ht="12.75" customHeight="1">
      <c r="A144" s="63">
        <f>Stocks!A392</f>
        <v>42961</v>
      </c>
      <c r="B144" s="216">
        <f>Bonds!V122/100</f>
        <v>-1.9999999999999573E-4</v>
      </c>
      <c r="C144" s="217">
        <f>Bonds!X122/100</f>
        <v>9.9999999999997863E-5</v>
      </c>
      <c r="D144" s="217">
        <f>Bonds!Z122/100</f>
        <v>2.9999999999999363E-4</v>
      </c>
      <c r="E144" s="217">
        <f>Bonds!AE122/100</f>
        <v>9.9999999999997863E-5</v>
      </c>
      <c r="F144" s="218">
        <f>Bonds!AO122/100</f>
        <v>9.9999999999997863E-5</v>
      </c>
      <c r="G144" s="21">
        <f t="array" ref="G144">SQRT(MMULT(MMULT(TRANSPOSE($A$4:$A$8),MMULT(TRANSPOSE(EXP(B145:$F$530)-1),EXP(B145:$F$530)-1)/COUNTA($F145:F$530)),$A$4:$A$8))*NORMSINV($B$11)</f>
        <v>-1.2256554629726348E-3</v>
      </c>
      <c r="H144" s="16">
        <f t="shared" si="2"/>
        <v>0</v>
      </c>
      <c r="I144" s="21">
        <f t="array" ref="I144">SQRT(MMULT(MMULT(TRANSPOSE($A$4:$A$8),MMULT(TRANSPOSE(EXP(B145:F396)-1),EXP(B145:F396)-1)/COUNTA(F145:F396)),$A$4:$A$8))*NORMSINV($B$11)</f>
        <v>-1.0480521216344452E-3</v>
      </c>
      <c r="J144" s="16">
        <f t="shared" si="3"/>
        <v>0</v>
      </c>
      <c r="K144" s="21">
        <f t="shared" si="4"/>
        <v>-3.8758628896216956E-3</v>
      </c>
      <c r="L144" s="61">
        <f t="array" ref="L144">SQRT(MMULT(MMULT(TRANSPOSE($A$4:$A$8),MMULT(TRANSPOSE(EXP(B145:$F$532)-1),EXP(B145:$F$532)-1)/COUNTA(#REF!)),$A$4:$A$8))*(-1/SQRT(2*PI())*EXP(-1*(NORMSINV($B$11))^2/2)/$B$11)</f>
        <v>-2.7587955784753818E-2</v>
      </c>
      <c r="M144" s="21">
        <f t="array" ref="M144">SQRT(MMULT(MMULT(TRANSPOSE($A$4:$A$8),MMULT(TRANSPOSE(EXP(B145:F396)-1),EXP(B145:F396)-1)/COUNTA(#REF!)),$A$4:$A$8))*(-1/SQRT(2*PI())*EXP(-1*(NORMSINV($B$11))^2/2)/$B$11)</f>
        <v>-1.9060777663891783E-2</v>
      </c>
      <c r="N144" s="62">
        <f t="shared" si="5"/>
        <v>-8.724077626784002E-2</v>
      </c>
      <c r="O144" s="61">
        <f>'Bond 1'!E133</f>
        <v>1.8547713994249813E-4</v>
      </c>
      <c r="P144" s="21">
        <f>'Bond 3'!G132</f>
        <v>-2.7212508909855792E-4</v>
      </c>
      <c r="Q144" s="21">
        <f>'Bond 5'!I132</f>
        <v>1.3138816495706725E-3</v>
      </c>
      <c r="R144" s="21">
        <f>'Bond 10'!N132</f>
        <v>7.670973429526396E-4</v>
      </c>
      <c r="S144" s="21">
        <f>'Bond 20'!X132</f>
        <v>1.1048229333253303E-3</v>
      </c>
      <c r="T144" s="62">
        <f t="shared" si="6"/>
        <v>6.1983079533851654E-4</v>
      </c>
    </row>
    <row r="145" spans="1:20" ht="12.75" customHeight="1">
      <c r="A145" s="63">
        <f>Stocks!A391</f>
        <v>42958</v>
      </c>
      <c r="B145" s="216">
        <f>Bonds!V123/100</f>
        <v>-3.0000000000000247E-4</v>
      </c>
      <c r="C145" s="217">
        <f>Bonds!X123/100</f>
        <v>-4.9999999999999828E-4</v>
      </c>
      <c r="D145" s="217">
        <f>Bonds!Z123/100</f>
        <v>-4.0000000000000034E-4</v>
      </c>
      <c r="E145" s="217">
        <f>Bonds!AE123/100</f>
        <v>-1.9999999999999573E-4</v>
      </c>
      <c r="F145" s="218">
        <f>Bonds!AO123/100</f>
        <v>-9.9999999999997863E-5</v>
      </c>
      <c r="G145" s="21">
        <f t="array" ref="G145">SQRT(MMULT(MMULT(TRANSPOSE($A$4:$A$8),MMULT(TRANSPOSE(EXP(B146:$F$530)-1),EXP(B146:$F$530)-1)/COUNTA($F146:F$530)),$A$4:$A$8))*NORMSINV($B$11)</f>
        <v>-1.2267308421261545E-3</v>
      </c>
      <c r="H145" s="16">
        <f t="shared" si="2"/>
        <v>0</v>
      </c>
      <c r="I145" s="21">
        <f t="array" ref="I145">SQRT(MMULT(MMULT(TRANSPOSE($A$4:$A$8),MMULT(TRANSPOSE(EXP(B146:F397)-1),EXP(B146:F397)-1)/COUNTA(F146:F397)),$A$4:$A$8))*NORMSINV($B$11)</f>
        <v>-1.0521469197678679E-3</v>
      </c>
      <c r="J145" s="16">
        <f t="shared" si="3"/>
        <v>0</v>
      </c>
      <c r="K145" s="21">
        <f t="shared" si="4"/>
        <v>-3.8792635370950815E-3</v>
      </c>
      <c r="L145" s="61">
        <f t="array" ref="L145">SQRT(MMULT(MMULT(TRANSPOSE($A$4:$A$8),MMULT(TRANSPOSE(EXP(B146:$F$532)-1),EXP(B146:$F$532)-1)/COUNTA(#REF!)),$A$4:$A$8))*(-1/SQRT(2*PI())*EXP(-1*(NORMSINV($B$11))^2/2)/$B$11)</f>
        <v>-2.7576370967253176E-2</v>
      </c>
      <c r="M145" s="21">
        <f t="array" ref="M145">SQRT(MMULT(MMULT(TRANSPOSE($A$4:$A$8),MMULT(TRANSPOSE(EXP(B146:F397)-1),EXP(B146:F397)-1)/COUNTA(#REF!)),$A$4:$A$8))*(-1/SQRT(2*PI())*EXP(-1*(NORMSINV($B$11))^2/2)/$B$11)</f>
        <v>-1.9135249186050397E-2</v>
      </c>
      <c r="N145" s="62">
        <f t="shared" si="5"/>
        <v>-8.72041418582606E-2</v>
      </c>
      <c r="O145" s="61">
        <f>'Bond 1'!E134</f>
        <v>2.7816411682893136E-4</v>
      </c>
      <c r="P145" s="21">
        <f>'Bond 3'!G133</f>
        <v>1.3607640901779458E-3</v>
      </c>
      <c r="Q145" s="21">
        <f>'Bond 5'!I133</f>
        <v>-1.752465384141549E-3</v>
      </c>
      <c r="R145" s="21">
        <f>'Bond 10'!N133</f>
        <v>-1.534467984435585E-3</v>
      </c>
      <c r="S145" s="21">
        <f>'Bond 20'!X133</f>
        <v>-1.1052716837494821E-3</v>
      </c>
      <c r="T145" s="62">
        <f t="shared" si="6"/>
        <v>-5.5065536906394785E-4</v>
      </c>
    </row>
    <row r="146" spans="1:20" ht="12.75" customHeight="1">
      <c r="A146" s="63">
        <f>Stocks!A390</f>
        <v>42957</v>
      </c>
      <c r="B146" s="216">
        <f>Bonds!V124/100</f>
        <v>-4.0000000000000034E-4</v>
      </c>
      <c r="C146" s="217">
        <f>Bonds!X124/100</f>
        <v>-2.0000000000000462E-4</v>
      </c>
      <c r="D146" s="217">
        <f>Bonds!Z124/100</f>
        <v>-9.9999999999997863E-5</v>
      </c>
      <c r="E146" s="217">
        <f>Bonds!AE124/100</f>
        <v>0</v>
      </c>
      <c r="F146" s="218">
        <f>Bonds!AO124/100</f>
        <v>0</v>
      </c>
      <c r="G146" s="21">
        <f t="array" ref="G146">SQRT(MMULT(MMULT(TRANSPOSE($A$4:$A$8),MMULT(TRANSPOSE(EXP(B147:$F$530)-1),EXP(B147:$F$530)-1)/COUNTA($F147:F$530)),$A$4:$A$8))*NORMSINV($B$11)</f>
        <v>-1.2282146955255424E-3</v>
      </c>
      <c r="H146" s="16">
        <f t="shared" si="2"/>
        <v>0</v>
      </c>
      <c r="I146" s="21">
        <f t="array" ref="I146">SQRT(MMULT(MMULT(TRANSPOSE($A$4:$A$8),MMULT(TRANSPOSE(EXP(B147:F398)-1),EXP(B147:F398)-1)/COUNTA(F147:F398)),$A$4:$A$8))*NORMSINV($B$11)</f>
        <v>-1.0519632645751304E-3</v>
      </c>
      <c r="J146" s="16">
        <f t="shared" si="3"/>
        <v>0</v>
      </c>
      <c r="K146" s="21">
        <f t="shared" si="4"/>
        <v>-3.8839558935509309E-3</v>
      </c>
      <c r="L146" s="61">
        <f t="array" ref="L146">SQRT(MMULT(MMULT(TRANSPOSE($A$4:$A$8),MMULT(TRANSPOSE(EXP(B147:$F$532)-1),EXP(B147:$F$532)-1)/COUNTA(#REF!)),$A$4:$A$8))*(-1/SQRT(2*PI())*EXP(-1*(NORMSINV($B$11))^2/2)/$B$11)</f>
        <v>-2.7573847237796167E-2</v>
      </c>
      <c r="M146" s="21">
        <f t="array" ref="M146">SQRT(MMULT(MMULT(TRANSPOSE($A$4:$A$8),MMULT(TRANSPOSE(EXP(B147:F398)-1),EXP(B147:F398)-1)/COUNTA(#REF!)),$A$4:$A$8))*(-1/SQRT(2*PI())*EXP(-1*(NORMSINV($B$11))^2/2)/$B$11)</f>
        <v>-1.9131909074692074E-2</v>
      </c>
      <c r="N146" s="62">
        <f t="shared" si="5"/>
        <v>-8.7196161124978397E-2</v>
      </c>
      <c r="O146" s="61">
        <f>'Bond 1'!E135</f>
        <v>3.7078235076010418E-4</v>
      </c>
      <c r="P146" s="21">
        <f>'Bond 3'!G134</f>
        <v>5.4404222486425179E-4</v>
      </c>
      <c r="Q146" s="21">
        <f>'Bond 5'!I134</f>
        <v>-4.3792706435247551E-4</v>
      </c>
      <c r="R146" s="21">
        <f>'Bond 10'!N134</f>
        <v>0</v>
      </c>
      <c r="S146" s="21">
        <f>'Bond 20'!X134</f>
        <v>0</v>
      </c>
      <c r="T146" s="62">
        <f t="shared" si="6"/>
        <v>9.5379502254376092E-5</v>
      </c>
    </row>
    <row r="147" spans="1:20" ht="12.75" customHeight="1">
      <c r="A147" s="63">
        <f>Stocks!A389</f>
        <v>42956</v>
      </c>
      <c r="B147" s="216">
        <f>Bonds!V125/100</f>
        <v>-3.0000000000000247E-4</v>
      </c>
      <c r="C147" s="217">
        <f>Bonds!X125/100</f>
        <v>-1.9999999999999573E-4</v>
      </c>
      <c r="D147" s="217">
        <f>Bonds!Z125/100</f>
        <v>-1.9999999999999573E-4</v>
      </c>
      <c r="E147" s="217">
        <f>Bonds!AE125/100</f>
        <v>-2.0000000000000462E-4</v>
      </c>
      <c r="F147" s="218">
        <f>Bonds!AO125/100</f>
        <v>-4.9999999999998939E-4</v>
      </c>
      <c r="G147" s="21">
        <f t="array" ref="G147">SQRT(MMULT(MMULT(TRANSPOSE($A$4:$A$8),MMULT(TRANSPOSE(EXP(B148:$F$530)-1),EXP(B148:$F$530)-1)/COUNTA($F148:F$530)),$A$4:$A$8))*NORMSINV($B$11)</f>
        <v>-1.2293667315935407E-3</v>
      </c>
      <c r="H147" s="16">
        <f t="shared" si="2"/>
        <v>1</v>
      </c>
      <c r="I147" s="21">
        <f t="array" ref="I147">SQRT(MMULT(MMULT(TRANSPOSE($A$4:$A$8),MMULT(TRANSPOSE(EXP(B148:F399)-1),EXP(B148:F399)-1)/COUNTA(F148:F399)),$A$4:$A$8))*NORMSINV($B$11)</f>
        <v>-1.0511996983641556E-3</v>
      </c>
      <c r="J147" s="16">
        <f t="shared" si="3"/>
        <v>1</v>
      </c>
      <c r="K147" s="21">
        <f t="shared" si="4"/>
        <v>-3.8875989514724702E-3</v>
      </c>
      <c r="L147" s="61">
        <f t="array" ref="L147">SQRT(MMULT(MMULT(TRANSPOSE($A$4:$A$8),MMULT(TRANSPOSE(EXP(B148:$F$532)-1),EXP(B148:$F$532)-1)/COUNTA(#REF!)),$A$4:$A$8))*(-1/SQRT(2*PI())*EXP(-1*(NORMSINV($B$11))^2/2)/$B$11)</f>
        <v>-2.7563750297762563E-2</v>
      </c>
      <c r="M147" s="21">
        <f t="array" ref="M147">SQRT(MMULT(MMULT(TRANSPOSE($A$4:$A$8),MMULT(TRANSPOSE(EXP(B148:F399)-1),EXP(B148:F399)-1)/COUNTA(#REF!)),$A$4:$A$8))*(-1/SQRT(2*PI())*EXP(-1*(NORMSINV($B$11))^2/2)/$B$11)</f>
        <v>-1.9118022202580836E-2</v>
      </c>
      <c r="N147" s="62">
        <f t="shared" si="5"/>
        <v>-8.7164231797074068E-2</v>
      </c>
      <c r="O147" s="61">
        <f>'Bond 1'!E136</f>
        <v>2.7798369162342708E-4</v>
      </c>
      <c r="P147" s="21">
        <f>'Bond 3'!G135</f>
        <v>5.4393984140369391E-4</v>
      </c>
      <c r="Q147" s="21">
        <f>'Bond 5'!I135</f>
        <v>-8.7577339427346418E-4</v>
      </c>
      <c r="R147" s="21">
        <f>'Bond 10'!N135</f>
        <v>-1.5341130930253883E-3</v>
      </c>
      <c r="S147" s="21">
        <f>'Bond 20'!X135</f>
        <v>-5.5256249885122528E-3</v>
      </c>
      <c r="T147" s="62">
        <f t="shared" si="6"/>
        <v>-1.422717588556797E-3</v>
      </c>
    </row>
    <row r="148" spans="1:20" ht="12.75" customHeight="1">
      <c r="A148" s="63">
        <f>Stocks!A388</f>
        <v>42955</v>
      </c>
      <c r="B148" s="216">
        <f>Bonds!V126/100</f>
        <v>-1.9999999999999573E-4</v>
      </c>
      <c r="C148" s="217">
        <f>Bonds!X126/100</f>
        <v>0</v>
      </c>
      <c r="D148" s="217">
        <f>Bonds!Z126/100</f>
        <v>1.9999999999999573E-4</v>
      </c>
      <c r="E148" s="217">
        <f>Bonds!AE126/100</f>
        <v>4.0000000000000034E-4</v>
      </c>
      <c r="F148" s="218">
        <f>Bonds!AO126/100</f>
        <v>3.9999999999999145E-4</v>
      </c>
      <c r="G148" s="21">
        <f t="array" ref="G148">SQRT(MMULT(MMULT(TRANSPOSE($A$4:$A$8),MMULT(TRANSPOSE(EXP(B149:$F$530)-1),EXP(B149:$F$530)-1)/COUNTA($F149:F$530)),$A$4:$A$8))*NORMSINV($B$11)</f>
        <v>-1.2308274012117336E-3</v>
      </c>
      <c r="H148" s="16">
        <f t="shared" si="2"/>
        <v>0</v>
      </c>
      <c r="I148" s="21">
        <f t="array" ref="I148">SQRT(MMULT(MMULT(TRANSPOSE($A$4:$A$8),MMULT(TRANSPOSE(EXP(B149:F400)-1),EXP(B149:F400)-1)/COUNTA(F149:F400)),$A$4:$A$8))*NORMSINV($B$11)</f>
        <v>-1.0518566556980218E-3</v>
      </c>
      <c r="J148" s="16">
        <f t="shared" si="3"/>
        <v>0</v>
      </c>
      <c r="K148" s="21">
        <f t="shared" si="4"/>
        <v>-3.8922179943749681E-3</v>
      </c>
      <c r="L148" s="61">
        <f t="array" ref="L148">SQRT(MMULT(MMULT(TRANSPOSE($A$4:$A$8),MMULT(TRANSPOSE(EXP(B149:$F$532)-1),EXP(B149:$F$532)-1)/COUNTA(#REF!)),$A$4:$A$8))*(-1/SQRT(2*PI())*EXP(-1*(NORMSINV($B$11))^2/2)/$B$11)</f>
        <v>-2.7560449802971836E-2</v>
      </c>
      <c r="M148" s="21">
        <f t="array" ref="M148">SQRT(MMULT(MMULT(TRANSPOSE($A$4:$A$8),MMULT(TRANSPOSE(EXP(B149:F400)-1),EXP(B149:F400)-1)/COUNTA(#REF!)),$A$4:$A$8))*(-1/SQRT(2*PI())*EXP(-1*(NORMSINV($B$11))^2/2)/$B$11)</f>
        <v>-1.9129970193923058E-2</v>
      </c>
      <c r="N148" s="62">
        <f t="shared" si="5"/>
        <v>-8.7153794716129857E-2</v>
      </c>
      <c r="O148" s="61">
        <f>'Bond 1'!E137</f>
        <v>1.8527095877720774E-4</v>
      </c>
      <c r="P148" s="21">
        <f>'Bond 3'!G136</f>
        <v>0</v>
      </c>
      <c r="Q148" s="21">
        <f>'Bond 5'!I136</f>
        <v>8.7558438891159422E-4</v>
      </c>
      <c r="R148" s="21">
        <f>'Bond 10'!N136</f>
        <v>3.0670148180921542E-3</v>
      </c>
      <c r="S148" s="21">
        <f>'Bond 20'!X136</f>
        <v>4.4076302905040532E-3</v>
      </c>
      <c r="T148" s="62">
        <f t="shared" si="6"/>
        <v>1.707100091257002E-3</v>
      </c>
    </row>
    <row r="149" spans="1:20" ht="12.75" customHeight="1">
      <c r="A149" s="63">
        <f>Stocks!A387</f>
        <v>42954</v>
      </c>
      <c r="B149" s="216">
        <f>Bonds!V127/100</f>
        <v>2.9999999999999363E-4</v>
      </c>
      <c r="C149" s="217">
        <f>Bonds!X127/100</f>
        <v>1.9999999999999573E-4</v>
      </c>
      <c r="D149" s="217">
        <f>Bonds!Z127/100</f>
        <v>9.9999999999997863E-5</v>
      </c>
      <c r="E149" s="217">
        <f>Bonds!AE127/100</f>
        <v>0</v>
      </c>
      <c r="F149" s="218">
        <f>Bonds!AO127/100</f>
        <v>3.0000000000001136E-4</v>
      </c>
      <c r="G149" s="21">
        <f t="array" ref="G149">SQRT(MMULT(MMULT(TRANSPOSE($A$4:$A$8),MMULT(TRANSPOSE(EXP(B150:$F$530)-1),EXP(B150:$F$530)-1)/COUNTA($F150:F$530)),$A$4:$A$8))*NORMSINV($B$11)</f>
        <v>-1.232254827567458E-3</v>
      </c>
      <c r="H149" s="16">
        <f t="shared" si="2"/>
        <v>0</v>
      </c>
      <c r="I149" s="21">
        <f t="array" ref="I149">SQRT(MMULT(MMULT(TRANSPOSE($A$4:$A$8),MMULT(TRANSPOSE(EXP(B150:F401)-1),EXP(B150:F401)-1)/COUNTA(F150:F401)),$A$4:$A$8))*NORMSINV($B$11)</f>
        <v>-1.0540736569070142E-3</v>
      </c>
      <c r="J149" s="16">
        <f t="shared" si="3"/>
        <v>0</v>
      </c>
      <c r="K149" s="21">
        <f t="shared" si="4"/>
        <v>-3.8967319128512114E-3</v>
      </c>
      <c r="L149" s="61">
        <f t="array" ref="L149">SQRT(MMULT(MMULT(TRANSPOSE($A$4:$A$8),MMULT(TRANSPOSE(EXP(B150:$F$532)-1),EXP(B150:$F$532)-1)/COUNTA(#REF!)),$A$4:$A$8))*(-1/SQRT(2*PI())*EXP(-1*(NORMSINV($B$11))^2/2)/$B$11)</f>
        <v>-2.7556273068604489E-2</v>
      </c>
      <c r="M149" s="21">
        <f t="array" ref="M149">SQRT(MMULT(MMULT(TRANSPOSE($A$4:$A$8),MMULT(TRANSPOSE(EXP(B150:F401)-1),EXP(B150:F401)-1)/COUNTA(#REF!)),$A$4:$A$8))*(-1/SQRT(2*PI())*EXP(-1*(NORMSINV($B$11))^2/2)/$B$11)</f>
        <v>-1.9170290485493367E-2</v>
      </c>
      <c r="N149" s="62">
        <f t="shared" si="5"/>
        <v>-8.7140586722347535E-2</v>
      </c>
      <c r="O149" s="61">
        <f>'Bond 1'!E138</f>
        <v>-2.7785495971102496E-4</v>
      </c>
      <c r="P149" s="21">
        <f>'Bond 3'!G137</f>
        <v>-5.4383898973625307E-4</v>
      </c>
      <c r="Q149" s="21">
        <f>'Bond 5'!I137</f>
        <v>4.3790048320671235E-4</v>
      </c>
      <c r="R149" s="21">
        <f>'Bond 10'!N137</f>
        <v>0</v>
      </c>
      <c r="S149" s="21">
        <f>'Bond 20'!X137</f>
        <v>3.3135095068642039E-3</v>
      </c>
      <c r="T149" s="62">
        <f t="shared" si="6"/>
        <v>5.8594320812472775E-4</v>
      </c>
    </row>
    <row r="150" spans="1:20" ht="12.75" customHeight="1">
      <c r="A150" s="63">
        <f>Stocks!A386</f>
        <v>42951</v>
      </c>
      <c r="B150" s="216">
        <f>Bonds!V128/100</f>
        <v>-2.9999999999999363E-4</v>
      </c>
      <c r="C150" s="217">
        <f>Bonds!X128/100</f>
        <v>-1.9999999999999573E-4</v>
      </c>
      <c r="D150" s="217">
        <f>Bonds!Z128/100</f>
        <v>0</v>
      </c>
      <c r="E150" s="217">
        <f>Bonds!AE128/100</f>
        <v>3.0000000000000247E-4</v>
      </c>
      <c r="F150" s="218">
        <f>Bonds!AO128/100</f>
        <v>5.9999999999998726E-4</v>
      </c>
      <c r="G150" s="21">
        <f t="array" ref="G150">SQRT(MMULT(MMULT(TRANSPOSE($A$4:$A$8),MMULT(TRANSPOSE(EXP(B151:$F$530)-1),EXP(B151:$F$530)-1)/COUNTA($F151:F$530)),$A$4:$A$8))*NORMSINV($B$11)</f>
        <v>-1.2338381605179977E-3</v>
      </c>
      <c r="H150" s="16">
        <f t="shared" si="2"/>
        <v>0</v>
      </c>
      <c r="I150" s="21">
        <f t="array" ref="I150">SQRT(MMULT(MMULT(TRANSPOSE($A$4:$A$8),MMULT(TRANSPOSE(EXP(B151:F402)-1),EXP(B151:F402)-1)/COUNTA(F151:F402)),$A$4:$A$8))*NORMSINV($B$11)</f>
        <v>-1.058170199293548E-3</v>
      </c>
      <c r="J150" s="16">
        <f t="shared" si="3"/>
        <v>0</v>
      </c>
      <c r="K150" s="21">
        <f t="shared" si="4"/>
        <v>-3.9017388512693112E-3</v>
      </c>
      <c r="L150" s="61">
        <f t="array" ref="L150">SQRT(MMULT(MMULT(TRANSPOSE($A$4:$A$8),MMULT(TRANSPOSE(EXP(B151:$F$532)-1),EXP(B151:$F$532)-1)/COUNTA(#REF!)),$A$4:$A$8))*(-1/SQRT(2*PI())*EXP(-1*(NORMSINV($B$11))^2/2)/$B$11)</f>
        <v>-2.7555446973923176E-2</v>
      </c>
      <c r="M150" s="21">
        <f t="array" ref="M150">SQRT(MMULT(MMULT(TRANSPOSE($A$4:$A$8),MMULT(TRANSPOSE(EXP(B151:F402)-1),EXP(B151:F402)-1)/COUNTA(#REF!)),$A$4:$A$8))*(-1/SQRT(2*PI())*EXP(-1*(NORMSINV($B$11))^2/2)/$B$11)</f>
        <v>-1.9244793730139882E-2</v>
      </c>
      <c r="N150" s="62">
        <f t="shared" si="5"/>
        <v>-8.713797438159164E-2</v>
      </c>
      <c r="O150" s="61">
        <f>'Bond 1'!E139</f>
        <v>2.7793218454696467E-4</v>
      </c>
      <c r="P150" s="21">
        <f>'Bond 3'!G138</f>
        <v>5.4394212511614569E-4</v>
      </c>
      <c r="Q150" s="21">
        <f>'Bond 5'!I138</f>
        <v>0</v>
      </c>
      <c r="R150" s="21">
        <f>'Bond 10'!N138</f>
        <v>2.3022278096657385E-3</v>
      </c>
      <c r="S150" s="21">
        <f>'Bond 20'!X138</f>
        <v>6.6380571804840957E-3</v>
      </c>
      <c r="T150" s="62">
        <f t="shared" si="6"/>
        <v>1.9524318599625891E-3</v>
      </c>
    </row>
    <row r="151" spans="1:20" ht="12.75" customHeight="1">
      <c r="A151" s="63">
        <f>Stocks!A385</f>
        <v>42950</v>
      </c>
      <c r="B151" s="216">
        <f>Bonds!V129/100</f>
        <v>-4.9999999999999828E-4</v>
      </c>
      <c r="C151" s="217">
        <f>Bonds!X129/100</f>
        <v>-4.9999999999999828E-4</v>
      </c>
      <c r="D151" s="217">
        <f>Bonds!Z129/100</f>
        <v>-6.9999999999999392E-4</v>
      </c>
      <c r="E151" s="217">
        <f>Bonds!AE129/100</f>
        <v>-7.0000000000000281E-4</v>
      </c>
      <c r="F151" s="218">
        <f>Bonds!AO129/100</f>
        <v>-3.9999999999999145E-4</v>
      </c>
      <c r="G151" s="21">
        <f t="array" ref="G151">SQRT(MMULT(MMULT(TRANSPOSE($A$4:$A$8),MMULT(TRANSPOSE(EXP(B152:$F$530)-1),EXP(B152:$F$530)-1)/COUNTA($F152:F$530)),$A$4:$A$8))*NORMSINV($B$11)</f>
        <v>-1.2336522925719096E-3</v>
      </c>
      <c r="H151" s="16">
        <f t="shared" si="2"/>
        <v>1</v>
      </c>
      <c r="I151" s="21">
        <f t="array" ref="I151">SQRT(MMULT(MMULT(TRANSPOSE($A$4:$A$8),MMULT(TRANSPOSE(EXP(B152:F403)-1),EXP(B152:F403)-1)/COUNTA(F152:F403)),$A$4:$A$8))*NORMSINV($B$11)</f>
        <v>-1.0564529013866943E-3</v>
      </c>
      <c r="J151" s="16">
        <f t="shared" si="3"/>
        <v>1</v>
      </c>
      <c r="K151" s="21">
        <f t="shared" si="4"/>
        <v>-3.9011510852156555E-3</v>
      </c>
      <c r="L151" s="61">
        <f t="array" ref="L151">SQRT(MMULT(MMULT(TRANSPOSE($A$4:$A$8),MMULT(TRANSPOSE(EXP(B152:$F$532)-1),EXP(B152:$F$532)-1)/COUNTA(#REF!)),$A$4:$A$8))*(-1/SQRT(2*PI())*EXP(-1*(NORMSINV($B$11))^2/2)/$B$11)</f>
        <v>-2.7515020377638456E-2</v>
      </c>
      <c r="M151" s="21">
        <f t="array" ref="M151">SQRT(MMULT(MMULT(TRANSPOSE($A$4:$A$8),MMULT(TRANSPOSE(EXP(B152:F403)-1),EXP(B152:F403)-1)/COUNTA(#REF!)),$A$4:$A$8))*(-1/SQRT(2*PI())*EXP(-1*(NORMSINV($B$11))^2/2)/$B$11)</f>
        <v>-1.9213561472784055E-2</v>
      </c>
      <c r="N151" s="62">
        <f t="shared" si="5"/>
        <v>-8.701013425928382E-2</v>
      </c>
      <c r="O151" s="61">
        <f>'Bond 1'!E140</f>
        <v>4.6309159951838318E-4</v>
      </c>
      <c r="P151" s="21">
        <f>'Bond 3'!G139</f>
        <v>1.359597474340657E-3</v>
      </c>
      <c r="Q151" s="21">
        <f>'Bond 5'!I139</f>
        <v>-3.0656654911183586E-3</v>
      </c>
      <c r="R151" s="21">
        <f>'Bond 10'!N139</f>
        <v>-5.3759529391040521E-3</v>
      </c>
      <c r="S151" s="21">
        <f>'Bond 20'!X139</f>
        <v>-4.4419234746752899E-3</v>
      </c>
      <c r="T151" s="62">
        <f t="shared" si="6"/>
        <v>-2.2121705662077325E-3</v>
      </c>
    </row>
    <row r="152" spans="1:20" ht="12.75" customHeight="1">
      <c r="A152" s="63">
        <f>Stocks!A384</f>
        <v>42949</v>
      </c>
      <c r="B152" s="216">
        <f>Bonds!V130/100</f>
        <v>1.9999999999999573E-4</v>
      </c>
      <c r="C152" s="217">
        <f>Bonds!X130/100</f>
        <v>-1.9999999999999573E-4</v>
      </c>
      <c r="D152" s="217">
        <f>Bonds!Z130/100</f>
        <v>-4.0000000000000034E-4</v>
      </c>
      <c r="E152" s="217">
        <f>Bonds!AE130/100</f>
        <v>-6.9999999999999392E-4</v>
      </c>
      <c r="F152" s="218">
        <f>Bonds!AO130/100</f>
        <v>-8.9999999999999857E-4</v>
      </c>
      <c r="G152" s="21">
        <f t="array" ref="G152">SQRT(MMULT(MMULT(TRANSPOSE($A$4:$A$8),MMULT(TRANSPOSE(EXP(B153:$F$530)-1),EXP(B153:$F$530)-1)/COUNTA($F153:F$530)),$A$4:$A$8))*NORMSINV($B$11)</f>
        <v>-1.2343561796481781E-3</v>
      </c>
      <c r="H152" s="16">
        <f t="shared" si="2"/>
        <v>1</v>
      </c>
      <c r="I152" s="21">
        <f t="array" ref="I152">SQRT(MMULT(MMULT(TRANSPOSE($A$4:$A$8),MMULT(TRANSPOSE(EXP(B153:F404)-1),EXP(B153:F404)-1)/COUNTA(F153:F404)),$A$4:$A$8))*NORMSINV($B$11)</f>
        <v>-1.0549286897067306E-3</v>
      </c>
      <c r="J152" s="16">
        <f t="shared" si="3"/>
        <v>1</v>
      </c>
      <c r="K152" s="21">
        <f t="shared" si="4"/>
        <v>-3.9033769715922204E-3</v>
      </c>
      <c r="L152" s="61">
        <f t="array" ref="L152">SQRT(MMULT(MMULT(TRANSPOSE($A$4:$A$8),MMULT(TRANSPOSE(EXP(B153:$F$532)-1),EXP(B153:$F$532)-1)/COUNTA(#REF!)),$A$4:$A$8))*(-1/SQRT(2*PI())*EXP(-1*(NORMSINV($B$11))^2/2)/$B$11)</f>
        <v>-2.7494375469151497E-2</v>
      </c>
      <c r="M152" s="21">
        <f t="array" ref="M152">SQRT(MMULT(MMULT(TRANSPOSE($A$4:$A$8),MMULT(TRANSPOSE(EXP(B153:F404)-1),EXP(B153:F404)-1)/COUNTA(#REF!)),$A$4:$A$8))*(-1/SQRT(2*PI())*EXP(-1*(NORMSINV($B$11))^2/2)/$B$11)</f>
        <v>-1.9185840847688439E-2</v>
      </c>
      <c r="N152" s="62">
        <f t="shared" si="5"/>
        <v>-8.6944849326379289E-2</v>
      </c>
      <c r="O152" s="61">
        <f>'Bond 1'!E141</f>
        <v>-1.8515089798185123E-4</v>
      </c>
      <c r="P152" s="21">
        <f>'Bond 3'!G140</f>
        <v>5.4357687540773484E-4</v>
      </c>
      <c r="Q152" s="21">
        <f>'Bond 5'!I140</f>
        <v>-1.7504345055464926E-3</v>
      </c>
      <c r="R152" s="21">
        <f>'Bond 10'!N140</f>
        <v>-5.3682906041888018E-3</v>
      </c>
      <c r="S152" s="21">
        <f>'Bond 20'!X140</f>
        <v>-9.9749216332304432E-3</v>
      </c>
      <c r="T152" s="62">
        <f t="shared" si="6"/>
        <v>-3.3470441531079712E-3</v>
      </c>
    </row>
    <row r="153" spans="1:20" ht="12.75" customHeight="1">
      <c r="A153" s="63">
        <f>Stocks!A383</f>
        <v>42948</v>
      </c>
      <c r="B153" s="216">
        <f>Bonds!V131/100</f>
        <v>-1.9999999999999573E-4</v>
      </c>
      <c r="C153" s="217">
        <f>Bonds!X131/100</f>
        <v>0</v>
      </c>
      <c r="D153" s="217">
        <f>Bonds!Z131/100</f>
        <v>0</v>
      </c>
      <c r="E153" s="217">
        <f>Bonds!AE131/100</f>
        <v>9.9999999999997863E-5</v>
      </c>
      <c r="F153" s="218">
        <f>Bonds!AO131/100</f>
        <v>2.9999999999999363E-4</v>
      </c>
      <c r="G153" s="21">
        <f t="array" ref="G153">SQRT(MMULT(MMULT(TRANSPOSE($A$4:$A$8),MMULT(TRANSPOSE(EXP(B154:$F$530)-1),EXP(B154:$F$530)-1)/COUNTA($F154:F$530)),$A$4:$A$8))*NORMSINV($B$11)</f>
        <v>-1.2359828746885519E-3</v>
      </c>
      <c r="H153" s="16">
        <f t="shared" si="2"/>
        <v>0</v>
      </c>
      <c r="I153" s="21">
        <f t="array" ref="I153">SQRT(MMULT(MMULT(TRANSPOSE($A$4:$A$8),MMULT(TRANSPOSE(EXP(B154:F405)-1),EXP(B154:F405)-1)/COUNTA(F154:F405)),$A$4:$A$8))*NORMSINV($B$11)</f>
        <v>-1.0554987411447241E-3</v>
      </c>
      <c r="J153" s="16">
        <f t="shared" si="3"/>
        <v>0</v>
      </c>
      <c r="K153" s="21">
        <f t="shared" si="4"/>
        <v>-3.9085210329783014E-3</v>
      </c>
      <c r="L153" s="61">
        <f t="array" ref="L153">SQRT(MMULT(MMULT(TRANSPOSE($A$4:$A$8),MMULT(TRANSPOSE(EXP(B154:$F$532)-1),EXP(B154:$F$532)-1)/COUNTA(#REF!)),$A$4:$A$8))*(-1/SQRT(2*PI())*EXP(-1*(NORMSINV($B$11))^2/2)/$B$11)</f>
        <v>-2.7494168637989272E-2</v>
      </c>
      <c r="M153" s="21">
        <f t="array" ref="M153">SQRT(MMULT(MMULT(TRANSPOSE($A$4:$A$8),MMULT(TRANSPOSE(EXP(B154:F405)-1),EXP(B154:F405)-1)/COUNTA(#REF!)),$A$4:$A$8))*(-1/SQRT(2*PI())*EXP(-1*(NORMSINV($B$11))^2/2)/$B$11)</f>
        <v>-1.9196208293631521E-2</v>
      </c>
      <c r="N153" s="62">
        <f t="shared" si="5"/>
        <v>-8.6944195268815555E-2</v>
      </c>
      <c r="O153" s="61">
        <f>'Bond 1'!E142</f>
        <v>1.8518518518518122E-4</v>
      </c>
      <c r="P153" s="21">
        <f>'Bond 3'!G141</f>
        <v>0</v>
      </c>
      <c r="Q153" s="21">
        <f>'Bond 5'!I141</f>
        <v>0</v>
      </c>
      <c r="R153" s="21">
        <f>'Bond 10'!N141</f>
        <v>7.6570465757975418E-4</v>
      </c>
      <c r="S153" s="21">
        <f>'Bond 20'!X141</f>
        <v>3.3077624250994805E-3</v>
      </c>
      <c r="T153" s="62">
        <f t="shared" si="6"/>
        <v>8.5173045357288322E-4</v>
      </c>
    </row>
    <row r="154" spans="1:20" ht="12.75" customHeight="1">
      <c r="A154" s="63">
        <f>Stocks!A382</f>
        <v>42947</v>
      </c>
      <c r="B154" s="216">
        <f>Bonds!V132/100</f>
        <v>-1.9999999999999573E-4</v>
      </c>
      <c r="C154" s="217">
        <f>Bonds!X132/100</f>
        <v>0</v>
      </c>
      <c r="D154" s="217">
        <f>Bonds!Z132/100</f>
        <v>1.9999999999999573E-4</v>
      </c>
      <c r="E154" s="217">
        <f>Bonds!AE132/100</f>
        <v>3.0000000000000247E-4</v>
      </c>
      <c r="F154" s="218">
        <f>Bonds!AO132/100</f>
        <v>1.9999999999999573E-4</v>
      </c>
      <c r="G154" s="21">
        <f t="array" ref="G154">SQRT(MMULT(MMULT(TRANSPOSE($A$4:$A$8),MMULT(TRANSPOSE(EXP(B155:$F$530)-1),EXP(B155:$F$530)-1)/COUNTA($F155:F$530)),$A$4:$A$8))*NORMSINV($B$11)</f>
        <v>-1.2375672027759509E-3</v>
      </c>
      <c r="H154" s="16">
        <f t="shared" si="2"/>
        <v>0</v>
      </c>
      <c r="I154" s="21">
        <f t="array" ref="I154">SQRT(MMULT(MMULT(TRANSPOSE($A$4:$A$8),MMULT(TRANSPOSE(EXP(B155:F406)-1),EXP(B155:F406)-1)/COUNTA(F155:F406)),$A$4:$A$8))*NORMSINV($B$11)</f>
        <v>-1.0554984158376408E-3</v>
      </c>
      <c r="J154" s="16">
        <f t="shared" si="3"/>
        <v>0</v>
      </c>
      <c r="K154" s="21">
        <f t="shared" si="4"/>
        <v>-3.9135311182954607E-3</v>
      </c>
      <c r="L154" s="61">
        <f t="array" ref="L154">SQRT(MMULT(MMULT(TRANSPOSE($A$4:$A$8),MMULT(TRANSPOSE(EXP(B155:$F$532)-1),EXP(B155:$F$532)-1)/COUNTA(#REF!)),$A$4:$A$8))*(-1/SQRT(2*PI())*EXP(-1*(NORMSINV($B$11))^2/2)/$B$11)</f>
        <v>-2.749287626980593E-2</v>
      </c>
      <c r="M154" s="21">
        <f t="array" ref="M154">SQRT(MMULT(MMULT(TRANSPOSE($A$4:$A$8),MMULT(TRANSPOSE(EXP(B155:F406)-1),EXP(B155:F406)-1)/COUNTA(#REF!)),$A$4:$A$8))*(-1/SQRT(2*PI())*EXP(-1*(NORMSINV($B$11))^2/2)/$B$11)</f>
        <v>-1.9196202377316996E-2</v>
      </c>
      <c r="N154" s="62">
        <f t="shared" si="5"/>
        <v>-8.694010844178067E-2</v>
      </c>
      <c r="O154" s="61">
        <f>'Bond 1'!E143</f>
        <v>1.8515089798185123E-4</v>
      </c>
      <c r="P154" s="21">
        <f>'Bond 3'!G142</f>
        <v>0</v>
      </c>
      <c r="Q154" s="21">
        <f>'Bond 5'!I142</f>
        <v>8.7481274410056197E-4</v>
      </c>
      <c r="R154" s="21">
        <f>'Bond 10'!N142</f>
        <v>2.2976820669386908E-3</v>
      </c>
      <c r="S154" s="21">
        <f>'Bond 20'!X142</f>
        <v>2.2092910685013989E-3</v>
      </c>
      <c r="T154" s="62">
        <f t="shared" si="6"/>
        <v>1.1133873555045006E-3</v>
      </c>
    </row>
    <row r="155" spans="1:20" ht="12.75" customHeight="1">
      <c r="A155" s="63">
        <f>Stocks!A381</f>
        <v>42944</v>
      </c>
      <c r="B155" s="216">
        <f>Bonds!V133/100</f>
        <v>0</v>
      </c>
      <c r="C155" s="217">
        <f>Bonds!X133/100</f>
        <v>9.9999999999997863E-5</v>
      </c>
      <c r="D155" s="217">
        <f>Bonds!Z133/100</f>
        <v>2.0000000000000462E-4</v>
      </c>
      <c r="E155" s="217">
        <f>Bonds!AE133/100</f>
        <v>1.9999999999999573E-4</v>
      </c>
      <c r="F155" s="218">
        <f>Bonds!AO133/100</f>
        <v>-2.9999999999999363E-4</v>
      </c>
      <c r="G155" s="21">
        <f t="array" ref="G155">SQRT(MMULT(MMULT(TRANSPOSE($A$4:$A$8),MMULT(TRANSPOSE(EXP(B156:$F$530)-1),EXP(B156:$F$530)-1)/COUNTA($F156:F$530)),$A$4:$A$8))*NORMSINV($B$11)</f>
        <v>-1.239206868687193E-3</v>
      </c>
      <c r="H155" s="16">
        <f t="shared" si="2"/>
        <v>0</v>
      </c>
      <c r="I155" s="21">
        <f t="array" ref="I155">SQRT(MMULT(MMULT(TRANSPOSE($A$4:$A$8),MMULT(TRANSPOSE(EXP(B156:F407)-1),EXP(B156:F407)-1)/COUNTA(F156:F407)),$A$4:$A$8))*NORMSINV($B$11)</f>
        <v>-1.0613369033624063E-3</v>
      </c>
      <c r="J155" s="16">
        <f t="shared" si="3"/>
        <v>0</v>
      </c>
      <c r="K155" s="21">
        <f t="shared" si="4"/>
        <v>-3.9187161971767212E-3</v>
      </c>
      <c r="L155" s="61">
        <f t="array" ref="L155">SQRT(MMULT(MMULT(TRANSPOSE($A$4:$A$8),MMULT(TRANSPOSE(EXP(B156:$F$532)-1),EXP(B156:$F$532)-1)/COUNTA(#REF!)),$A$4:$A$8))*(-1/SQRT(2*PI())*EXP(-1*(NORMSINV($B$11))^2/2)/$B$11)</f>
        <v>-2.7492669386019127E-2</v>
      </c>
      <c r="M155" s="21">
        <f t="array" ref="M155">SQRT(MMULT(MMULT(TRANSPOSE($A$4:$A$8),MMULT(TRANSPOSE(EXP(B156:F407)-1),EXP(B156:F407)-1)/COUNTA(#REF!)),$A$4:$A$8))*(-1/SQRT(2*PI())*EXP(-1*(NORMSINV($B$11))^2/2)/$B$11)</f>
        <v>-1.93023861350765E-2</v>
      </c>
      <c r="N155" s="62">
        <f t="shared" si="5"/>
        <v>-8.69394542178034E-2</v>
      </c>
      <c r="O155" s="61">
        <f>'Bond 1'!E144</f>
        <v>0</v>
      </c>
      <c r="P155" s="21">
        <f>'Bond 3'!G143</f>
        <v>-2.7173618850757079E-4</v>
      </c>
      <c r="Q155" s="21">
        <f>'Bond 5'!I143</f>
        <v>8.7502635510114922E-4</v>
      </c>
      <c r="R155" s="21">
        <f>'Bond 10'!N143</f>
        <v>1.5328465868204657E-3</v>
      </c>
      <c r="S155" s="21">
        <f>'Bond 20'!X143</f>
        <v>-3.3176781635677333E-3</v>
      </c>
      <c r="T155" s="62">
        <f t="shared" si="6"/>
        <v>-2.3630828203073792E-4</v>
      </c>
    </row>
    <row r="156" spans="1:20" ht="12.75" customHeight="1">
      <c r="A156" s="63">
        <f>Stocks!A380</f>
        <v>42943</v>
      </c>
      <c r="B156" s="216">
        <f>Bonds!V134/100</f>
        <v>0</v>
      </c>
      <c r="C156" s="217">
        <f>Bonds!X134/100</f>
        <v>1.9999999999999573E-4</v>
      </c>
      <c r="D156" s="217">
        <f>Bonds!Z134/100</f>
        <v>2.9999999999999363E-4</v>
      </c>
      <c r="E156" s="217">
        <f>Bonds!AE134/100</f>
        <v>9.9999999999997863E-5</v>
      </c>
      <c r="F156" s="218">
        <f>Bonds!AO134/100</f>
        <v>-1.9999999999999573E-4</v>
      </c>
      <c r="G156" s="21">
        <f t="array" ref="G156">SQRT(MMULT(MMULT(TRANSPOSE($A$4:$A$8),MMULT(TRANSPOSE(EXP(B157:$F$530)-1),EXP(B157:$F$530)-1)/COUNTA($F157:F$530)),$A$4:$A$8))*NORMSINV($B$11)</f>
        <v>-1.2408251222972737E-3</v>
      </c>
      <c r="H156" s="16">
        <f t="shared" si="2"/>
        <v>0</v>
      </c>
      <c r="I156" s="21">
        <f t="array" ref="I156">SQRT(MMULT(MMULT(TRANSPOSE($A$4:$A$8),MMULT(TRANSPOSE(EXP(B157:F408)-1),EXP(B157:F408)-1)/COUNTA(F157:F408)),$A$4:$A$8))*NORMSINV($B$11)</f>
        <v>-1.0642162548980469E-3</v>
      </c>
      <c r="J156" s="16">
        <f t="shared" si="3"/>
        <v>0</v>
      </c>
      <c r="K156" s="21">
        <f t="shared" si="4"/>
        <v>-3.9238335644163659E-3</v>
      </c>
      <c r="L156" s="61">
        <f t="array" ref="L156">SQRT(MMULT(MMULT(TRANSPOSE($A$4:$A$8),MMULT(TRANSPOSE(EXP(B157:$F$532)-1),EXP(B157:$F$532)-1)/COUNTA(#REF!)),$A$4:$A$8))*(-1/SQRT(2*PI())*EXP(-1*(NORMSINV($B$11))^2/2)/$B$11)</f>
        <v>-2.7491842207464305E-2</v>
      </c>
      <c r="M156" s="21">
        <f t="array" ref="M156">SQRT(MMULT(MMULT(TRANSPOSE($A$4:$A$8),MMULT(TRANSPOSE(EXP(B157:F408)-1),EXP(B157:F408)-1)/COUNTA(#REF!)),$A$4:$A$8))*(-1/SQRT(2*PI())*EXP(-1*(NORMSINV($B$11))^2/2)/$B$11)</f>
        <v>-1.9354752499596079E-2</v>
      </c>
      <c r="N156" s="62">
        <f t="shared" si="5"/>
        <v>-8.693683844953852E-2</v>
      </c>
      <c r="O156" s="61">
        <f>'Bond 1'!E145</f>
        <v>0</v>
      </c>
      <c r="P156" s="21">
        <f>'Bond 3'!G144</f>
        <v>-5.4352611603771504E-4</v>
      </c>
      <c r="Q156" s="21">
        <f>'Bond 5'!I144</f>
        <v>1.312845027478498E-3</v>
      </c>
      <c r="R156" s="21">
        <f>'Bond 10'!N144</f>
        <v>7.6674590368925764E-4</v>
      </c>
      <c r="S156" s="21">
        <f>'Bond 20'!X144</f>
        <v>-2.2074847226139492E-3</v>
      </c>
      <c r="T156" s="62">
        <f t="shared" si="6"/>
        <v>-1.342839814967817E-4</v>
      </c>
    </row>
    <row r="157" spans="1:20" ht="12.75" customHeight="1">
      <c r="A157" s="63">
        <f>Stocks!A379</f>
        <v>42942</v>
      </c>
      <c r="B157" s="216">
        <f>Bonds!V135/100</f>
        <v>1.9999999999999573E-4</v>
      </c>
      <c r="C157" s="217">
        <f>Bonds!X135/100</f>
        <v>-6.0000000000000493E-4</v>
      </c>
      <c r="D157" s="217">
        <f>Bonds!Z135/100</f>
        <v>-6.9999999999999392E-4</v>
      </c>
      <c r="E157" s="217">
        <f>Bonds!AE135/100</f>
        <v>-8.0000000000000069E-4</v>
      </c>
      <c r="F157" s="218">
        <f>Bonds!AO135/100</f>
        <v>-8.0000000000000069E-4</v>
      </c>
      <c r="G157" s="21">
        <f t="array" ref="G157">SQRT(MMULT(MMULT(TRANSPOSE($A$4:$A$8),MMULT(TRANSPOSE(EXP(B158:$F$530)-1),EXP(B158:$F$530)-1)/COUNTA($F158:F$530)),$A$4:$A$8))*NORMSINV($B$11)</f>
        <v>-1.2407849407583761E-3</v>
      </c>
      <c r="H157" s="16">
        <f t="shared" si="2"/>
        <v>1</v>
      </c>
      <c r="I157" s="21">
        <f t="array" ref="I157">SQRT(MMULT(MMULT(TRANSPOSE($A$4:$A$8),MMULT(TRANSPOSE(EXP(B158:F409)-1),EXP(B158:F409)-1)/COUNTA(F158:F409)),$A$4:$A$8))*NORMSINV($B$11)</f>
        <v>-1.0634097531588384E-3</v>
      </c>
      <c r="J157" s="16">
        <f t="shared" si="3"/>
        <v>1</v>
      </c>
      <c r="K157" s="21">
        <f t="shared" si="4"/>
        <v>-3.9237064992335589E-3</v>
      </c>
      <c r="L157" s="61">
        <f t="array" ref="L157">SQRT(MMULT(MMULT(TRANSPOSE($A$4:$A$8),MMULT(TRANSPOSE(EXP(B158:$F$532)-1),EXP(B158:$F$532)-1)/COUNTA(#REF!)),$A$4:$A$8))*(-1/SQRT(2*PI())*EXP(-1*(NORMSINV($B$11))^2/2)/$B$11)</f>
        <v>-2.7454174731678136E-2</v>
      </c>
      <c r="M157" s="21">
        <f t="array" ref="M157">SQRT(MMULT(MMULT(TRANSPOSE($A$4:$A$8),MMULT(TRANSPOSE(EXP(B158:F409)-1),EXP(B158:F409)-1)/COUNTA(#REF!)),$A$4:$A$8))*(-1/SQRT(2*PI())*EXP(-1*(NORMSINV($B$11))^2/2)/$B$11)</f>
        <v>-1.9340084765025186E-2</v>
      </c>
      <c r="N157" s="62">
        <f t="shared" si="5"/>
        <v>-8.6817723432344979E-2</v>
      </c>
      <c r="O157" s="61">
        <f>'Bond 1'!E146</f>
        <v>-1.8511662347278391E-4</v>
      </c>
      <c r="P157" s="21">
        <f>'Bond 3'!G145</f>
        <v>1.630896636630384E-3</v>
      </c>
      <c r="Q157" s="21">
        <f>'Bond 5'!I145</f>
        <v>-3.0643497359579496E-3</v>
      </c>
      <c r="R157" s="21">
        <f>'Bond 10'!N145</f>
        <v>-6.1348593073716302E-3</v>
      </c>
      <c r="S157" s="21">
        <f>'Bond 20'!X145</f>
        <v>-8.8171550886362825E-3</v>
      </c>
      <c r="T157" s="62">
        <f t="shared" si="6"/>
        <v>-3.3141168237616524E-3</v>
      </c>
    </row>
    <row r="158" spans="1:20" ht="12.75" customHeight="1">
      <c r="A158" s="63">
        <f>Stocks!A378</f>
        <v>42941</v>
      </c>
      <c r="B158" s="216">
        <f>Bonds!V136/100</f>
        <v>-3.0000000000001136E-4</v>
      </c>
      <c r="C158" s="217">
        <f>Bonds!X136/100</f>
        <v>-2.9999999999999363E-4</v>
      </c>
      <c r="D158" s="217">
        <f>Bonds!Z136/100</f>
        <v>-4.0000000000000034E-4</v>
      </c>
      <c r="E158" s="217">
        <f>Bonds!AE136/100</f>
        <v>-1.9999999999999573E-4</v>
      </c>
      <c r="F158" s="218">
        <f>Bonds!AO136/100</f>
        <v>9.9999999999997863E-5</v>
      </c>
      <c r="G158" s="21">
        <f t="array" ref="G158">SQRT(MMULT(MMULT(TRANSPOSE($A$4:$A$8),MMULT(TRANSPOSE(EXP(B159:$F$530)-1),EXP(B159:$F$530)-1)/COUNTA($F159:F$530)),$A$4:$A$8))*NORMSINV($B$11)</f>
        <v>-1.242168248884687E-3</v>
      </c>
      <c r="H158" s="16">
        <f t="shared" si="2"/>
        <v>0</v>
      </c>
      <c r="I158" s="21">
        <f t="array" ref="I158">SQRT(MMULT(MMULT(TRANSPOSE($A$4:$A$8),MMULT(TRANSPOSE(EXP(B159:F410)-1),EXP(B159:F410)-1)/COUNTA(F159:F410)),$A$4:$A$8))*NORMSINV($B$11)</f>
        <v>-1.0642302912468276E-3</v>
      </c>
      <c r="J158" s="16">
        <f t="shared" si="3"/>
        <v>0</v>
      </c>
      <c r="K158" s="21">
        <f t="shared" si="4"/>
        <v>-3.9280809036185216E-3</v>
      </c>
      <c r="L158" s="61">
        <f t="array" ref="L158">SQRT(MMULT(MMULT(TRANSPOSE($A$4:$A$8),MMULT(TRANSPOSE(EXP(B159:$F$532)-1),EXP(B159:$F$532)-1)/COUNTA(#REF!)),$A$4:$A$8))*(-1/SQRT(2*PI())*EXP(-1*(NORMSINV($B$11))^2/2)/$B$11)</f>
        <v>-2.7447914840883509E-2</v>
      </c>
      <c r="M158" s="21">
        <f t="array" ref="M158">SQRT(MMULT(MMULT(TRANSPOSE($A$4:$A$8),MMULT(TRANSPOSE(EXP(B159:F410)-1),EXP(B159:F410)-1)/COUNTA(#REF!)),$A$4:$A$8))*(-1/SQRT(2*PI())*EXP(-1*(NORMSINV($B$11))^2/2)/$B$11)</f>
        <v>-1.9355007776712362E-2</v>
      </c>
      <c r="N158" s="62">
        <f t="shared" si="5"/>
        <v>-8.6797927919530046E-2</v>
      </c>
      <c r="O158" s="61">
        <f>'Bond 1'!E147</f>
        <v>2.7772634697279333E-4</v>
      </c>
      <c r="P158" s="21">
        <f>'Bond 3'!G146</f>
        <v>8.1496762128048007E-4</v>
      </c>
      <c r="Q158" s="21">
        <f>'Bond 5'!I146</f>
        <v>-1.749666215508892E-3</v>
      </c>
      <c r="R158" s="21">
        <f>'Bond 10'!N146</f>
        <v>-1.5311437587644139E-3</v>
      </c>
      <c r="S158" s="21">
        <f>'Bond 20'!X146</f>
        <v>1.0973114555534523E-3</v>
      </c>
      <c r="T158" s="62">
        <f t="shared" si="6"/>
        <v>-2.1816091009331604E-4</v>
      </c>
    </row>
    <row r="159" spans="1:20" ht="12.75" customHeight="1">
      <c r="A159" s="63">
        <f>Stocks!A377</f>
        <v>42940</v>
      </c>
      <c r="B159" s="216">
        <f>Bonds!V137/100</f>
        <v>0</v>
      </c>
      <c r="C159" s="217">
        <f>Bonds!X137/100</f>
        <v>0</v>
      </c>
      <c r="D159" s="217">
        <f>Bonds!Z137/100</f>
        <v>-9.9999999999997863E-5</v>
      </c>
      <c r="E159" s="217">
        <f>Bonds!AE137/100</f>
        <v>0</v>
      </c>
      <c r="F159" s="218">
        <f>Bonds!AO137/100</f>
        <v>-5.0000000000000706E-4</v>
      </c>
      <c r="G159" s="21">
        <f t="array" ref="G159">SQRT(MMULT(MMULT(TRANSPOSE($A$4:$A$8),MMULT(TRANSPOSE(EXP(B160:$F$530)-1),EXP(B160:$F$530)-1)/COUNTA($F160:F$530)),$A$4:$A$8))*NORMSINV($B$11)</f>
        <v>-1.2437567982527332E-3</v>
      </c>
      <c r="H159" s="16">
        <f t="shared" si="2"/>
        <v>0</v>
      </c>
      <c r="I159" s="21">
        <f t="array" ref="I159">SQRT(MMULT(MMULT(TRANSPOSE($A$4:$A$8),MMULT(TRANSPOSE(EXP(B160:F411)-1),EXP(B160:F411)-1)/COUNTA(F160:F411)),$A$4:$A$8))*NORMSINV($B$11)</f>
        <v>-1.0642302428346033E-3</v>
      </c>
      <c r="J159" s="16">
        <f t="shared" si="3"/>
        <v>1</v>
      </c>
      <c r="K159" s="21">
        <f t="shared" si="4"/>
        <v>-3.9331043377971685E-3</v>
      </c>
      <c r="L159" s="61">
        <f t="array" ref="L159">SQRT(MMULT(MMULT(TRANSPOSE($A$4:$A$8),MMULT(TRANSPOSE(EXP(B160:$F$532)-1),EXP(B160:$F$532)-1)/COUNTA(#REF!)),$A$4:$A$8))*(-1/SQRT(2*PI())*EXP(-1*(NORMSINV($B$11))^2/2)/$B$11)</f>
        <v>-2.7446052265179086E-2</v>
      </c>
      <c r="M159" s="21">
        <f t="array" ref="M159">SQRT(MMULT(MMULT(TRANSPOSE($A$4:$A$8),MMULT(TRANSPOSE(EXP(B160:F411)-1),EXP(B160:F411)-1)/COUNTA(#REF!)),$A$4:$A$8))*(-1/SQRT(2*PI())*EXP(-1*(NORMSINV($B$11))^2/2)/$B$11)</f>
        <v>-1.9355006896245992E-2</v>
      </c>
      <c r="N159" s="62">
        <f t="shared" si="5"/>
        <v>-8.6792037937989577E-2</v>
      </c>
      <c r="O159" s="61">
        <f>'Bond 1'!E148</f>
        <v>0</v>
      </c>
      <c r="P159" s="21">
        <f>'Bond 3'!G147</f>
        <v>0</v>
      </c>
      <c r="Q159" s="21">
        <f>'Bond 5'!I147</f>
        <v>-4.3721903605382239E-4</v>
      </c>
      <c r="R159" s="21">
        <f>'Bond 10'!N147</f>
        <v>0</v>
      </c>
      <c r="S159" s="21">
        <f>'Bond 20'!X147</f>
        <v>-5.4917362664360812E-3</v>
      </c>
      <c r="T159" s="62">
        <f t="shared" si="6"/>
        <v>-1.1857910604979808E-3</v>
      </c>
    </row>
    <row r="160" spans="1:20" ht="12.75" customHeight="1">
      <c r="A160" s="63">
        <f>Stocks!A376</f>
        <v>42937</v>
      </c>
      <c r="B160" s="216">
        <f>Bonds!V138/100</f>
        <v>2.0000000000001351E-4</v>
      </c>
      <c r="C160" s="217">
        <f>Bonds!X138/100</f>
        <v>8.0000000000000069E-4</v>
      </c>
      <c r="D160" s="217">
        <f>Bonds!Z138/100</f>
        <v>1.0999999999999942E-3</v>
      </c>
      <c r="E160" s="217">
        <f>Bonds!AE138/100</f>
        <v>8.0000000000000069E-4</v>
      </c>
      <c r="F160" s="218">
        <f>Bonds!AO138/100</f>
        <v>2.0000000000001351E-4</v>
      </c>
      <c r="G160" s="21">
        <f t="array" ref="G160">SQRT(MMULT(MMULT(TRANSPOSE($A$4:$A$8),MMULT(TRANSPOSE(EXP(B161:$F$530)-1),EXP(B161:$F$530)-1)/COUNTA($F161:F$530)),$A$4:$A$8))*NORMSINV($B$11)</f>
        <v>-1.2431752429001833E-3</v>
      </c>
      <c r="H160" s="16">
        <f t="shared" si="2"/>
        <v>0</v>
      </c>
      <c r="I160" s="21">
        <f t="array" ref="I160">SQRT(MMULT(MMULT(TRANSPOSE($A$4:$A$8),MMULT(TRANSPOSE(EXP(B161:F412)-1),EXP(B161:F412)-1)/COUNTA(F161:F412)),$A$4:$A$8))*NORMSINV($B$11)</f>
        <v>-1.0623010286659163E-3</v>
      </c>
      <c r="J160" s="16">
        <f t="shared" si="3"/>
        <v>0</v>
      </c>
      <c r="K160" s="21">
        <f t="shared" si="4"/>
        <v>-3.9312652982976485E-3</v>
      </c>
      <c r="L160" s="61">
        <f t="array" ref="L160">SQRT(MMULT(MMULT(TRANSPOSE($A$4:$A$8),MMULT(TRANSPOSE(EXP(B161:$F$532)-1),EXP(B161:$F$532)-1)/COUNTA(#REF!)),$A$4:$A$8))*(-1/SQRT(2*PI())*EXP(-1*(NORMSINV($B$11))^2/2)/$B$11)</f>
        <v>-2.7396222109312938E-2</v>
      </c>
      <c r="M160" s="21">
        <f t="array" ref="M160">SQRT(MMULT(MMULT(TRANSPOSE($A$4:$A$8),MMULT(TRANSPOSE(EXP(B161:F412)-1),EXP(B161:F412)-1)/COUNTA(#REF!)),$A$4:$A$8))*(-1/SQRT(2*PI())*EXP(-1*(NORMSINV($B$11))^2/2)/$B$11)</f>
        <v>-1.9319920547412474E-2</v>
      </c>
      <c r="N160" s="62">
        <f t="shared" si="5"/>
        <v>-8.6634461149291353E-2</v>
      </c>
      <c r="O160" s="61">
        <f>'Bond 1'!E149</f>
        <v>-1.8509949097641232E-4</v>
      </c>
      <c r="P160" s="21">
        <f>'Bond 3'!G148</f>
        <v>-2.172617792898309E-3</v>
      </c>
      <c r="Q160" s="21">
        <f>'Bond 5'!I148</f>
        <v>4.8088566957528063E-3</v>
      </c>
      <c r="R160" s="21">
        <f>'Bond 10'!N148</f>
        <v>6.1225996553029242E-3</v>
      </c>
      <c r="S160" s="21">
        <f>'Bond 20'!X148</f>
        <v>2.1900435027694212E-3</v>
      </c>
      <c r="T160" s="62">
        <f t="shared" si="6"/>
        <v>2.1527565139900862E-3</v>
      </c>
    </row>
    <row r="161" spans="1:20" ht="12.75" customHeight="1">
      <c r="A161" s="63">
        <f>Stocks!A375</f>
        <v>42936</v>
      </c>
      <c r="B161" s="216">
        <f>Bonds!V139/100</f>
        <v>-4.0000000000000923E-4</v>
      </c>
      <c r="C161" s="217">
        <f>Bonds!X139/100</f>
        <v>9.9999999999997863E-5</v>
      </c>
      <c r="D161" s="217">
        <f>Bonds!Z139/100</f>
        <v>2.0000000000000462E-4</v>
      </c>
      <c r="E161" s="217">
        <f>Bonds!AE139/100</f>
        <v>9.9999999999997863E-5</v>
      </c>
      <c r="F161" s="218">
        <f>Bonds!AO139/100</f>
        <v>2.9999999999999363E-4</v>
      </c>
      <c r="G161" s="21">
        <f t="array" ref="G161">SQRT(MMULT(MMULT(TRANSPOSE($A$4:$A$8),MMULT(TRANSPOSE(EXP(B162:$F$530)-1),EXP(B162:$F$530)-1)/COUNTA($F162:F$530)),$A$4:$A$8))*NORMSINV($B$11)</f>
        <v>-1.244837393556538E-3</v>
      </c>
      <c r="H161" s="16">
        <f t="shared" si="2"/>
        <v>0</v>
      </c>
      <c r="I161" s="21">
        <f t="array" ref="I161">SQRT(MMULT(MMULT(TRANSPOSE($A$4:$A$8),MMULT(TRANSPOSE(EXP(B162:F413)-1),EXP(B162:F413)-1)/COUNTA(F162:F413)),$A$4:$A$8))*NORMSINV($B$11)</f>
        <v>-1.0631743574082307E-3</v>
      </c>
      <c r="J161" s="16">
        <f t="shared" si="3"/>
        <v>0</v>
      </c>
      <c r="K161" s="21">
        <f t="shared" si="4"/>
        <v>-3.9365214801860733E-3</v>
      </c>
      <c r="L161" s="61">
        <f t="array" ref="L161">SQRT(MMULT(MMULT(TRANSPOSE($A$4:$A$8),MMULT(TRANSPOSE(EXP(B162:$F$532)-1),EXP(B162:$F$532)-1)/COUNTA(#REF!)),$A$4:$A$8))*(-1/SQRT(2*PI())*EXP(-1*(NORMSINV($B$11))^2/2)/$B$11)</f>
        <v>-2.7395754914066487E-2</v>
      </c>
      <c r="M161" s="21">
        <f t="array" ref="M161">SQRT(MMULT(MMULT(TRANSPOSE($A$4:$A$8),MMULT(TRANSPOSE(EXP(B162:F413)-1),EXP(B162:F413)-1)/COUNTA(#REF!)),$A$4:$A$8))*(-1/SQRT(2*PI())*EXP(-1*(NORMSINV($B$11))^2/2)/$B$11)</f>
        <v>-1.9335803655362097E-2</v>
      </c>
      <c r="N161" s="62">
        <f t="shared" si="5"/>
        <v>-8.6632983748200554E-2</v>
      </c>
      <c r="O161" s="61">
        <f>'Bond 1'!E150</f>
        <v>3.7026751828196728E-4</v>
      </c>
      <c r="P161" s="21">
        <f>'Bond 3'!G149</f>
        <v>-2.7178883260045057E-4</v>
      </c>
      <c r="Q161" s="21">
        <f>'Bond 5'!I149</f>
        <v>8.7542609840418986E-4</v>
      </c>
      <c r="R161" s="21">
        <f>'Bond 10'!N149</f>
        <v>7.6651308624063781E-4</v>
      </c>
      <c r="S161" s="21">
        <f>'Bond 20'!X149</f>
        <v>3.2865396993721372E-3</v>
      </c>
      <c r="T161" s="62">
        <f t="shared" si="6"/>
        <v>1.0053915139396964E-3</v>
      </c>
    </row>
    <row r="162" spans="1:20" ht="12.75" customHeight="1">
      <c r="A162" s="63">
        <f>Stocks!A374</f>
        <v>42935</v>
      </c>
      <c r="B162" s="216">
        <f>Bonds!V140/100</f>
        <v>3.0000000000001136E-4</v>
      </c>
      <c r="C162" s="217">
        <f>Bonds!X140/100</f>
        <v>0</v>
      </c>
      <c r="D162" s="217">
        <f>Bonds!Z140/100</f>
        <v>-1.0000000000000675E-4</v>
      </c>
      <c r="E162" s="217">
        <f>Bonds!AE140/100</f>
        <v>-9.9999999999997863E-5</v>
      </c>
      <c r="F162" s="218">
        <f>Bonds!AO140/100</f>
        <v>-9.9999999999997863E-5</v>
      </c>
      <c r="G162" s="21">
        <f t="array" ref="G162">SQRT(MMULT(MMULT(TRANSPOSE($A$4:$A$8),MMULT(TRANSPOSE(EXP(B163:$F$530)-1),EXP(B163:$F$530)-1)/COUNTA($F163:F$530)),$A$4:$A$8))*NORMSINV($B$11)</f>
        <v>-1.2465276012500503E-3</v>
      </c>
      <c r="H162" s="16">
        <f t="shared" si="2"/>
        <v>0</v>
      </c>
      <c r="I162" s="21">
        <f t="array" ref="I162">SQRT(MMULT(MMULT(TRANSPOSE($A$4:$A$8),MMULT(TRANSPOSE(EXP(B163:F414)-1),EXP(B163:F414)-1)/COUNTA(F163:F414)),$A$4:$A$8))*NORMSINV($B$11)</f>
        <v>-1.0632390331763817E-3</v>
      </c>
      <c r="J162" s="16">
        <f t="shared" si="3"/>
        <v>0</v>
      </c>
      <c r="K162" s="21">
        <f t="shared" si="4"/>
        <v>-3.941866386216312E-3</v>
      </c>
      <c r="L162" s="61">
        <f t="array" ref="L162">SQRT(MMULT(MMULT(TRANSPOSE($A$4:$A$8),MMULT(TRANSPOSE(EXP(B163:$F$532)-1),EXP(B163:$F$532)-1)/COUNTA(#REF!)),$A$4:$A$8))*(-1/SQRT(2*PI())*EXP(-1*(NORMSINV($B$11))^2/2)/$B$11)</f>
        <v>-2.7395754914047818E-2</v>
      </c>
      <c r="M162" s="21">
        <f t="array" ref="M162">SQRT(MMULT(MMULT(TRANSPOSE($A$4:$A$8),MMULT(TRANSPOSE(EXP(B163:F414)-1),EXP(B163:F414)-1)/COUNTA(#REF!)),$A$4:$A$8))*(-1/SQRT(2*PI())*EXP(-1*(NORMSINV($B$11))^2/2)/$B$11)</f>
        <v>-1.9336979904530923E-2</v>
      </c>
      <c r="N162" s="62">
        <f t="shared" si="5"/>
        <v>-8.6632983748141518E-2</v>
      </c>
      <c r="O162" s="61">
        <f>'Bond 1'!E151</f>
        <v>-2.7759785324327874E-4</v>
      </c>
      <c r="P162" s="21">
        <f>'Bond 3'!G150</f>
        <v>0</v>
      </c>
      <c r="Q162" s="21">
        <f>'Bond 5'!I150</f>
        <v>-4.3782182679933616E-4</v>
      </c>
      <c r="R162" s="21">
        <f>'Bond 10'!N150</f>
        <v>-7.6668042346318319E-4</v>
      </c>
      <c r="S162" s="21">
        <f>'Bond 20'!X150</f>
        <v>-1.0973899428325885E-3</v>
      </c>
      <c r="T162" s="62">
        <f t="shared" si="6"/>
        <v>-5.1589800926767732E-4</v>
      </c>
    </row>
    <row r="163" spans="1:20" ht="12.75" customHeight="1">
      <c r="A163" s="63">
        <f>Stocks!A373</f>
        <v>42934</v>
      </c>
      <c r="B163" s="216">
        <f>Bonds!V141/100</f>
        <v>-1.0000000000001563E-4</v>
      </c>
      <c r="C163" s="217">
        <f>Bonds!X141/100</f>
        <v>9.9999999999997863E-5</v>
      </c>
      <c r="D163" s="217">
        <f>Bonds!Z141/100</f>
        <v>1.0000000000000675E-4</v>
      </c>
      <c r="E163" s="217">
        <f>Bonds!AE141/100</f>
        <v>0</v>
      </c>
      <c r="F163" s="218">
        <f>Bonds!AO141/100</f>
        <v>9.9999999999997863E-5</v>
      </c>
      <c r="G163" s="21">
        <f t="array" ref="G163">SQRT(MMULT(MMULT(TRANSPOSE($A$4:$A$8),MMULT(TRANSPOSE(EXP(B164:$F$530)-1),EXP(B164:$F$530)-1)/COUNTA($F164:F$530)),$A$4:$A$8))*NORMSINV($B$11)</f>
        <v>-1.2482152594680332E-3</v>
      </c>
      <c r="H163" s="16">
        <f t="shared" si="2"/>
        <v>0</v>
      </c>
      <c r="I163" s="21">
        <f t="array" ref="I163">SQRT(MMULT(MMULT(TRANSPOSE($A$4:$A$8),MMULT(TRANSPOSE(EXP(B164:F415)-1),EXP(B164:F415)-1)/COUNTA(F164:F415)),$A$4:$A$8))*NORMSINV($B$11)</f>
        <v>-1.0632876829836486E-3</v>
      </c>
      <c r="J163" s="16">
        <f t="shared" si="3"/>
        <v>0</v>
      </c>
      <c r="K163" s="21">
        <f t="shared" si="4"/>
        <v>-3.9472032300970385E-3</v>
      </c>
      <c r="L163" s="61">
        <f t="array" ref="L163">SQRT(MMULT(MMULT(TRANSPOSE($A$4:$A$8),MMULT(TRANSPOSE(EXP(B164:$F$532)-1),EXP(B164:$F$532)-1)/COUNTA(#REF!)),$A$4:$A$8))*(-1/SQRT(2*PI())*EXP(-1*(NORMSINV($B$11))^2/2)/$B$11)</f>
        <v>-2.7395547442064405E-2</v>
      </c>
      <c r="M163" s="21">
        <f t="array" ref="M163">SQRT(MMULT(MMULT(TRANSPOSE($A$4:$A$8),MMULT(TRANSPOSE(EXP(B164:F415)-1),EXP(B164:F415)-1)/COUNTA(#REF!)),$A$4:$A$8))*(-1/SQRT(2*PI())*EXP(-1*(NORMSINV($B$11))^2/2)/$B$11)</f>
        <v>-1.9337864691785837E-2</v>
      </c>
      <c r="N163" s="62">
        <f t="shared" si="5"/>
        <v>-8.6632327664123265E-2</v>
      </c>
      <c r="O163" s="61">
        <f>'Bond 1'!E152</f>
        <v>9.2558311736408392E-5</v>
      </c>
      <c r="P163" s="21">
        <f>'Bond 3'!G151</f>
        <v>-2.7181645836512328E-4</v>
      </c>
      <c r="Q163" s="21">
        <f>'Bond 5'!I151</f>
        <v>4.3776563902246418E-4</v>
      </c>
      <c r="R163" s="21">
        <f>'Bond 10'!N151</f>
        <v>0</v>
      </c>
      <c r="S163" s="21">
        <f>'Bond 20'!X151</f>
        <v>1.0968458688734152E-3</v>
      </c>
      <c r="T163" s="62">
        <f t="shared" si="6"/>
        <v>2.7107067225343293E-4</v>
      </c>
    </row>
    <row r="164" spans="1:20" ht="12.75" customHeight="1">
      <c r="A164" s="63">
        <f>Stocks!A372</f>
        <v>42933</v>
      </c>
      <c r="B164" s="216">
        <f>Bonds!V142/100</f>
        <v>-9.9999999999997863E-5</v>
      </c>
      <c r="C164" s="217">
        <f>Bonds!X142/100</f>
        <v>0</v>
      </c>
      <c r="D164" s="217">
        <f>Bonds!Z142/100</f>
        <v>0</v>
      </c>
      <c r="E164" s="217">
        <f>Bonds!AE142/100</f>
        <v>9.9999999999997863E-5</v>
      </c>
      <c r="F164" s="218">
        <f>Bonds!AO142/100</f>
        <v>6.0000000000000493E-4</v>
      </c>
      <c r="G164" s="21">
        <f t="array" ref="G164">SQRT(MMULT(MMULT(TRANSPOSE($A$4:$A$8),MMULT(TRANSPOSE(EXP(B165:$F$530)-1),EXP(B165:$F$530)-1)/COUNTA($F165:F$530)),$A$4:$A$8))*NORMSINV($B$11)</f>
        <v>-1.249834075231427E-3</v>
      </c>
      <c r="H164" s="16">
        <f t="shared" si="2"/>
        <v>0</v>
      </c>
      <c r="I164" s="21">
        <f t="array" ref="I164">SQRT(MMULT(MMULT(TRANSPOSE($A$4:$A$8),MMULT(TRANSPOSE(EXP(B165:F416)-1),EXP(B165:F416)-1)/COUNTA(F165:F416)),$A$4:$A$8))*NORMSINV($B$11)</f>
        <v>-1.0647583110811509E-3</v>
      </c>
      <c r="J164" s="16">
        <f t="shared" si="3"/>
        <v>0</v>
      </c>
      <c r="K164" s="21">
        <f t="shared" si="4"/>
        <v>-3.9523223750215471E-3</v>
      </c>
      <c r="L164" s="61">
        <f t="array" ref="L164">SQRT(MMULT(MMULT(TRANSPOSE($A$4:$A$8),MMULT(TRANSPOSE(EXP(B165:$F$532)-1),EXP(B165:$F$532)-1)/COUNTA(#REF!)),$A$4:$A$8))*(-1/SQRT(2*PI())*EXP(-1*(NORMSINV($B$11))^2/2)/$B$11)</f>
        <v>-2.7393679314080054E-2</v>
      </c>
      <c r="M164" s="21">
        <f t="array" ref="M164">SQRT(MMULT(MMULT(TRANSPOSE($A$4:$A$8),MMULT(TRANSPOSE(EXP(B165:F416)-1),EXP(B165:F416)-1)/COUNTA(#REF!)),$A$4:$A$8))*(-1/SQRT(2*PI())*EXP(-1*(NORMSINV($B$11))^2/2)/$B$11)</f>
        <v>-1.9364610799745666E-2</v>
      </c>
      <c r="N164" s="62">
        <f t="shared" si="5"/>
        <v>-8.6626420124732012E-2</v>
      </c>
      <c r="O164" s="61">
        <f>'Bond 1'!E153</f>
        <v>9.2549745488197931E-5</v>
      </c>
      <c r="P164" s="21">
        <f>'Bond 3'!G152</f>
        <v>0</v>
      </c>
      <c r="Q164" s="21">
        <f>'Bond 5'!I152</f>
        <v>0</v>
      </c>
      <c r="R164" s="21">
        <f>'Bond 10'!N152</f>
        <v>7.6647739952949629E-4</v>
      </c>
      <c r="S164" s="21">
        <f>'Bond 20'!X152</f>
        <v>6.5842688483369778E-3</v>
      </c>
      <c r="T164" s="62">
        <f t="shared" si="6"/>
        <v>1.4886591986709343E-3</v>
      </c>
    </row>
    <row r="165" spans="1:20" ht="12.75" customHeight="1">
      <c r="A165" s="63">
        <f>Stocks!A371</f>
        <v>42930</v>
      </c>
      <c r="B165" s="216">
        <f>Bonds!V143/100</f>
        <v>-1.9999999999999573E-4</v>
      </c>
      <c r="C165" s="217">
        <f>Bonds!X143/100</f>
        <v>-9.9999999999997863E-5</v>
      </c>
      <c r="D165" s="217">
        <f>Bonds!Z143/100</f>
        <v>0</v>
      </c>
      <c r="E165" s="217">
        <f>Bonds!AE143/100</f>
        <v>2.0000000000000462E-4</v>
      </c>
      <c r="F165" s="218">
        <f>Bonds!AO143/100</f>
        <v>1.9999999999999573E-4</v>
      </c>
      <c r="G165" s="21">
        <f t="array" ref="G165">SQRT(MMULT(MMULT(TRANSPOSE($A$4:$A$8),MMULT(TRANSPOSE(EXP(B166:$F$530)-1),EXP(B166:$F$530)-1)/COUNTA($F166:F$530)),$A$4:$A$8))*NORMSINV($B$11)</f>
        <v>-1.2515426331435387E-3</v>
      </c>
      <c r="H165" s="16">
        <f t="shared" si="2"/>
        <v>0</v>
      </c>
      <c r="I165" s="21">
        <f t="array" ref="I165">SQRT(MMULT(MMULT(TRANSPOSE($A$4:$A$8),MMULT(TRANSPOSE(EXP(B166:F417)-1),EXP(B166:F417)-1)/COUNTA(F166:F417)),$A$4:$A$8))*NORMSINV($B$11)</f>
        <v>-1.0653352040653557E-3</v>
      </c>
      <c r="J165" s="16">
        <f t="shared" si="3"/>
        <v>0</v>
      </c>
      <c r="K165" s="21">
        <f t="shared" si="4"/>
        <v>-3.9577253095381222E-3</v>
      </c>
      <c r="L165" s="61">
        <f t="array" ref="L165">SQRT(MMULT(MMULT(TRANSPOSE($A$4:$A$8),MMULT(TRANSPOSE(EXP(B166:$F$532)-1),EXP(B166:$F$532)-1)/COUNTA(#REF!)),$A$4:$A$8))*(-1/SQRT(2*PI())*EXP(-1*(NORMSINV($B$11))^2/2)/$B$11)</f>
        <v>-2.7393627385231479E-2</v>
      </c>
      <c r="M165" s="21">
        <f t="array" ref="M165">SQRT(MMULT(MMULT(TRANSPOSE($A$4:$A$8),MMULT(TRANSPOSE(EXP(B166:F417)-1),EXP(B166:F417)-1)/COUNTA(#REF!)),$A$4:$A$8))*(-1/SQRT(2*PI())*EXP(-1*(NORMSINV($B$11))^2/2)/$B$11)</f>
        <v>-1.9375102671934846E-2</v>
      </c>
      <c r="N165" s="62">
        <f t="shared" si="5"/>
        <v>-8.6626255911294248E-2</v>
      </c>
      <c r="O165" s="61">
        <f>'Bond 1'!E154</f>
        <v>1.8508236165093071E-4</v>
      </c>
      <c r="P165" s="21">
        <f>'Bond 3'!G153</f>
        <v>2.718441307738042E-4</v>
      </c>
      <c r="Q165" s="21">
        <f>'Bond 5'!I153</f>
        <v>0</v>
      </c>
      <c r="R165" s="21">
        <f>'Bond 10'!N153</f>
        <v>1.5333439839655301E-3</v>
      </c>
      <c r="S165" s="21">
        <f>'Bond 20'!X153</f>
        <v>2.2029408200228404E-3</v>
      </c>
      <c r="T165" s="62">
        <f t="shared" si="6"/>
        <v>8.386422592826211E-4</v>
      </c>
    </row>
    <row r="166" spans="1:20" ht="12.75" customHeight="1">
      <c r="A166" s="63">
        <f>Stocks!A370</f>
        <v>42929</v>
      </c>
      <c r="B166" s="216">
        <f>Bonds!V144/100</f>
        <v>-1.9999999999999573E-4</v>
      </c>
      <c r="C166" s="217">
        <f>Bonds!X144/100</f>
        <v>-6.0000000000000493E-4</v>
      </c>
      <c r="D166" s="217">
        <f>Bonds!Z144/100</f>
        <v>-7.0000000000000281E-4</v>
      </c>
      <c r="E166" s="217">
        <f>Bonds!AE144/100</f>
        <v>-4.0000000000000034E-4</v>
      </c>
      <c r="F166" s="218">
        <f>Bonds!AO144/100</f>
        <v>1.9999999999999573E-4</v>
      </c>
      <c r="G166" s="21">
        <f t="array" ref="G166">SQRT(MMULT(MMULT(TRANSPOSE($A$4:$A$8),MMULT(TRANSPOSE(EXP(B167:$F$530)-1),EXP(B167:$F$530)-1)/COUNTA($F167:F$530)),$A$4:$A$8))*NORMSINV($B$11)</f>
        <v>-1.2525751576810901E-3</v>
      </c>
      <c r="H166" s="16">
        <f t="shared" si="2"/>
        <v>0</v>
      </c>
      <c r="I166" s="21">
        <f t="array" ref="I166">SQRT(MMULT(MMULT(TRANSPOSE($A$4:$A$8),MMULT(TRANSPOSE(EXP(B167:F418)-1),EXP(B167:F418)-1)/COUNTA(F167:F418)),$A$4:$A$8))*NORMSINV($B$11)</f>
        <v>-1.0644277203940553E-3</v>
      </c>
      <c r="J166" s="16">
        <f t="shared" si="3"/>
        <v>0</v>
      </c>
      <c r="K166" s="21">
        <f t="shared" si="4"/>
        <v>-3.9609904388167964E-3</v>
      </c>
      <c r="L166" s="61">
        <f t="array" ref="L166">SQRT(MMULT(MMULT(TRANSPOSE($A$4:$A$8),MMULT(TRANSPOSE(EXP(B167:$F$532)-1),EXP(B167:$F$532)-1)/COUNTA(#REF!)),$A$4:$A$8))*(-1/SQRT(2*PI())*EXP(-1*(NORMSINV($B$11))^2/2)/$B$11)</f>
        <v>-2.737864493416458E-2</v>
      </c>
      <c r="M166" s="21">
        <f t="array" ref="M166">SQRT(MMULT(MMULT(TRANSPOSE($A$4:$A$8),MMULT(TRANSPOSE(EXP(B167:F418)-1),EXP(B167:F418)-1)/COUNTA(#REF!)),$A$4:$A$8))*(-1/SQRT(2*PI())*EXP(-1*(NORMSINV($B$11))^2/2)/$B$11)</f>
        <v>-1.9358598393058628E-2</v>
      </c>
      <c r="N166" s="62">
        <f t="shared" si="5"/>
        <v>-8.6578877240990823E-2</v>
      </c>
      <c r="O166" s="61">
        <f>'Bond 1'!E155</f>
        <v>1.8504811250924847E-4</v>
      </c>
      <c r="P166" s="21">
        <f>'Bond 3'!G154</f>
        <v>1.6309124488602192E-3</v>
      </c>
      <c r="Q166" s="21">
        <f>'Bond 5'!I154</f>
        <v>-3.0647697250384002E-3</v>
      </c>
      <c r="R166" s="21">
        <f>'Bond 10'!N154</f>
        <v>-3.068211370709261E-3</v>
      </c>
      <c r="S166" s="21">
        <f>'Bond 20'!X154</f>
        <v>2.2056413085398056E-3</v>
      </c>
      <c r="T166" s="62">
        <f t="shared" si="6"/>
        <v>-4.2227584516767755E-4</v>
      </c>
    </row>
    <row r="167" spans="1:20" ht="12.75" customHeight="1">
      <c r="A167" s="63">
        <f>Stocks!A369</f>
        <v>42928</v>
      </c>
      <c r="B167" s="216">
        <f>Bonds!V145/100</f>
        <v>0</v>
      </c>
      <c r="C167" s="217">
        <f>Bonds!X145/100</f>
        <v>-2.9999999999999363E-4</v>
      </c>
      <c r="D167" s="217">
        <f>Bonds!Z145/100</f>
        <v>-3.0000000000000247E-4</v>
      </c>
      <c r="E167" s="217">
        <f>Bonds!AE145/100</f>
        <v>-5.0000000000000706E-4</v>
      </c>
      <c r="F167" s="218">
        <f>Bonds!AO145/100</f>
        <v>-7.0000000000000281E-4</v>
      </c>
      <c r="G167" s="21">
        <f t="array" ref="G167">SQRT(MMULT(MMULT(TRANSPOSE($A$4:$A$8),MMULT(TRANSPOSE(EXP(B168:$F$530)-1),EXP(B168:$F$530)-1)/COUNTA($F168:F$530)),$A$4:$A$8))*NORMSINV($B$11)</f>
        <v>-1.2535292153046961E-3</v>
      </c>
      <c r="H167" s="16">
        <f t="shared" si="2"/>
        <v>1</v>
      </c>
      <c r="I167" s="21">
        <f t="array" ref="I167">SQRT(MMULT(MMULT(TRANSPOSE($A$4:$A$8),MMULT(TRANSPOSE(EXP(B168:F419)-1),EXP(B168:F419)-1)/COUNTA(F168:F419)),$A$4:$A$8))*NORMSINV($B$11)</f>
        <v>-1.065849500429607E-3</v>
      </c>
      <c r="J167" s="16">
        <f t="shared" si="3"/>
        <v>1</v>
      </c>
      <c r="K167" s="21">
        <f t="shared" si="4"/>
        <v>-3.9640074339264393E-3</v>
      </c>
      <c r="L167" s="61">
        <f t="array" ref="L167">SQRT(MMULT(MMULT(TRANSPOSE($A$4:$A$8),MMULT(TRANSPOSE(EXP(B168:$F$532)-1),EXP(B168:$F$532)-1)/COUNTA(#REF!)),$A$4:$A$8))*(-1/SQRT(2*PI())*EXP(-1*(NORMSINV($B$11))^2/2)/$B$11)</f>
        <v>-2.736183605802963E-2</v>
      </c>
      <c r="M167" s="21">
        <f t="array" ref="M167">SQRT(MMULT(MMULT(TRANSPOSE($A$4:$A$8),MMULT(TRANSPOSE(EXP(B168:F419)-1),EXP(B168:F419)-1)/COUNTA(#REF!)),$A$4:$A$8))*(-1/SQRT(2*PI())*EXP(-1*(NORMSINV($B$11))^2/2)/$B$11)</f>
        <v>-1.9384456108133281E-2</v>
      </c>
      <c r="N167" s="62">
        <f t="shared" si="5"/>
        <v>-8.652572290749673E-2</v>
      </c>
      <c r="O167" s="61">
        <f>'Bond 1'!E156</f>
        <v>0</v>
      </c>
      <c r="P167" s="21">
        <f>'Bond 3'!G155</f>
        <v>8.1497921832404457E-4</v>
      </c>
      <c r="Q167" s="21">
        <f>'Bond 5'!I155</f>
        <v>-1.3124377945821534E-3</v>
      </c>
      <c r="R167" s="21">
        <f>'Bond 10'!N155</f>
        <v>-3.8325189684861832E-3</v>
      </c>
      <c r="S167" s="21">
        <f>'Bond 20'!X155</f>
        <v>-7.7331421228255858E-3</v>
      </c>
      <c r="T167" s="62">
        <f t="shared" si="6"/>
        <v>-2.4126239335139758E-3</v>
      </c>
    </row>
    <row r="168" spans="1:20" ht="12.75" customHeight="1">
      <c r="A168" s="63">
        <f>Stocks!A368</f>
        <v>42927</v>
      </c>
      <c r="B168" s="216">
        <f>Bonds!V146/100</f>
        <v>-1.9999999999999573E-4</v>
      </c>
      <c r="C168" s="217">
        <f>Bonds!X146/100</f>
        <v>-2.9999999999999363E-4</v>
      </c>
      <c r="D168" s="217">
        <f>Bonds!Z146/100</f>
        <v>-6.0000000000000493E-4</v>
      </c>
      <c r="E168" s="217">
        <f>Bonds!AE146/100</f>
        <v>-5.9999999999999604E-4</v>
      </c>
      <c r="F168" s="218">
        <f>Bonds!AO146/100</f>
        <v>-2.9999999999999363E-4</v>
      </c>
      <c r="G168" s="21">
        <f t="array" ref="G168">SQRT(MMULT(MMULT(TRANSPOSE($A$4:$A$8),MMULT(TRANSPOSE(EXP(B169:$F$530)-1),EXP(B169:$F$530)-1)/COUNTA($F169:F$530)),$A$4:$A$8))*NORMSINV($B$11)</f>
        <v>-1.254306711206308E-3</v>
      </c>
      <c r="H168" s="16">
        <f t="shared" si="2"/>
        <v>1</v>
      </c>
      <c r="I168" s="21">
        <f t="array" ref="I168">SQRT(MMULT(MMULT(TRANSPOSE($A$4:$A$8),MMULT(TRANSPOSE(EXP(B169:F420)-1),EXP(B169:F420)-1)/COUNTA(F169:F420)),$A$4:$A$8))*NORMSINV($B$11)</f>
        <v>-1.0650266441998573E-3</v>
      </c>
      <c r="J168" s="16">
        <f t="shared" si="3"/>
        <v>1</v>
      </c>
      <c r="K168" s="21">
        <f t="shared" si="4"/>
        <v>-3.9664660918469789E-3</v>
      </c>
      <c r="L168" s="61">
        <f t="array" ref="L168">SQRT(MMULT(MMULT(TRANSPOSE($A$4:$A$8),MMULT(TRANSPOSE(EXP(B169:$F$532)-1),EXP(B169:$F$532)-1)/COUNTA(#REF!)),$A$4:$A$8))*(-1/SQRT(2*PI())*EXP(-1*(NORMSINV($B$11))^2/2)/$B$11)</f>
        <v>-2.7341069251017203E-2</v>
      </c>
      <c r="M168" s="21">
        <f t="array" ref="M168">SQRT(MMULT(MMULT(TRANSPOSE($A$4:$A$8),MMULT(TRANSPOSE(EXP(B169:F420)-1),EXP(B169:F420)-1)/COUNTA(#REF!)),$A$4:$A$8))*(-1/SQRT(2*PI())*EXP(-1*(NORMSINV($B$11))^2/2)/$B$11)</f>
        <v>-1.9369490936725443E-2</v>
      </c>
      <c r="N168" s="62">
        <f t="shared" si="5"/>
        <v>-8.6460052497608311E-2</v>
      </c>
      <c r="O168" s="61">
        <f>'Bond 1'!E157</f>
        <v>1.8501387604069909E-4</v>
      </c>
      <c r="P168" s="21">
        <f>'Bond 3'!G156</f>
        <v>8.1473971591510051E-4</v>
      </c>
      <c r="Q168" s="21">
        <f>'Bond 5'!I156</f>
        <v>-2.6239900693470733E-3</v>
      </c>
      <c r="R168" s="21">
        <f>'Bond 10'!N156</f>
        <v>-4.5940342140160448E-3</v>
      </c>
      <c r="S168" s="21">
        <f>'Bond 20'!X156</f>
        <v>-3.3008006514749751E-3</v>
      </c>
      <c r="T168" s="62">
        <f t="shared" si="6"/>
        <v>-1.903814268576459E-3</v>
      </c>
    </row>
    <row r="169" spans="1:20" ht="12.75" customHeight="1">
      <c r="A169" s="63">
        <f>Stocks!A367</f>
        <v>42926</v>
      </c>
      <c r="B169" s="216">
        <f>Bonds!V147/100</f>
        <v>1.9999999999999573E-4</v>
      </c>
      <c r="C169" s="217">
        <f>Bonds!X147/100</f>
        <v>4.9999999999998939E-4</v>
      </c>
      <c r="D169" s="217">
        <f>Bonds!Z147/100</f>
        <v>6.0000000000000493E-4</v>
      </c>
      <c r="E169" s="217">
        <f>Bonds!AE147/100</f>
        <v>4.0000000000000034E-4</v>
      </c>
      <c r="F169" s="218">
        <f>Bonds!AO147/100</f>
        <v>2.9999999999999363E-4</v>
      </c>
      <c r="G169" s="21">
        <f t="array" ref="G169">SQRT(MMULT(MMULT(TRANSPOSE($A$4:$A$8),MMULT(TRANSPOSE(EXP(B170:$F$530)-1),EXP(B170:$F$530)-1)/COUNTA($F170:F$530)),$A$4:$A$8))*NORMSINV($B$11)</f>
        <v>-1.255087149812702E-3</v>
      </c>
      <c r="H169" s="16">
        <f t="shared" si="2"/>
        <v>0</v>
      </c>
      <c r="I169" s="21">
        <f t="array" ref="I169">SQRT(MMULT(MMULT(TRANSPOSE($A$4:$A$8),MMULT(TRANSPOSE(EXP(B170:F421)-1),EXP(B170:F421)-1)/COUNTA(F170:F421)),$A$4:$A$8))*NORMSINV($B$11)</f>
        <v>-1.0651900272648637E-3</v>
      </c>
      <c r="J169" s="16">
        <f t="shared" si="3"/>
        <v>0</v>
      </c>
      <c r="K169" s="21">
        <f t="shared" si="4"/>
        <v>-3.9689340554171114E-3</v>
      </c>
      <c r="L169" s="61">
        <f t="array" ref="L169">SQRT(MMULT(MMULT(TRANSPOSE($A$4:$A$8),MMULT(TRANSPOSE(EXP(B170:$F$532)-1),EXP(B170:$F$532)-1)/COUNTA(#REF!)),$A$4:$A$8))*(-1/SQRT(2*PI())*EXP(-1*(NORMSINV($B$11))^2/2)/$B$11)</f>
        <v>-2.732026752268615E-2</v>
      </c>
      <c r="M169" s="21">
        <f t="array" ref="M169">SQRT(MMULT(MMULT(TRANSPOSE($A$4:$A$8),MMULT(TRANSPOSE(EXP(B170:F421)-1),EXP(B170:F421)-1)/COUNTA(#REF!)),$A$4:$A$8))*(-1/SQRT(2*PI())*EXP(-1*(NORMSINV($B$11))^2/2)/$B$11)</f>
        <v>-1.9372462361726021E-2</v>
      </c>
      <c r="N169" s="62">
        <f t="shared" si="5"/>
        <v>-8.6394271656814126E-2</v>
      </c>
      <c r="O169" s="61">
        <f>'Bond 1'!E158</f>
        <v>-1.8497965223824987E-4</v>
      </c>
      <c r="P169" s="21">
        <f>'Bond 3'!G157</f>
        <v>-1.3575027528409981E-3</v>
      </c>
      <c r="Q169" s="21">
        <f>'Bond 5'!I157</f>
        <v>2.6221796645557031E-3</v>
      </c>
      <c r="R169" s="21">
        <f>'Bond 10'!N157</f>
        <v>3.0588274310463324E-3</v>
      </c>
      <c r="S169" s="21">
        <f>'Bond 20'!X157</f>
        <v>3.2961194320087037E-3</v>
      </c>
      <c r="T169" s="62">
        <f t="shared" si="6"/>
        <v>1.4869288245062985E-3</v>
      </c>
    </row>
    <row r="170" spans="1:20" ht="12.75" customHeight="1">
      <c r="A170" s="63">
        <f>Stocks!A366</f>
        <v>42923</v>
      </c>
      <c r="B170" s="216">
        <f>Bonds!V148/100</f>
        <v>-6.0000000000000493E-4</v>
      </c>
      <c r="C170" s="217">
        <f>Bonds!X148/100</f>
        <v>-1.9999999999999573E-4</v>
      </c>
      <c r="D170" s="217">
        <f>Bonds!Z148/100</f>
        <v>-3.9999999999999145E-4</v>
      </c>
      <c r="E170" s="217">
        <f>Bonds!AE148/100</f>
        <v>-7.0000000000000281E-4</v>
      </c>
      <c r="F170" s="218">
        <f>Bonds!AO148/100</f>
        <v>-7.0000000000000281E-4</v>
      </c>
      <c r="G170" s="21">
        <f t="array" ref="G170">SQRT(MMULT(MMULT(TRANSPOSE($A$4:$A$8),MMULT(TRANSPOSE(EXP(B171:$F$530)-1),EXP(B171:$F$530)-1)/COUNTA($F171:F$530)),$A$4:$A$8))*NORMSINV($B$11)</f>
        <v>-1.2552118958593659E-3</v>
      </c>
      <c r="H170" s="16">
        <f t="shared" si="2"/>
        <v>1</v>
      </c>
      <c r="I170" s="21">
        <f t="array" ref="I170">SQRT(MMULT(MMULT(TRANSPOSE($A$4:$A$8),MMULT(TRANSPOSE(EXP(B171:F422)-1),EXP(B171:F422)-1)/COUNTA(F171:F422)),$A$4:$A$8))*NORMSINV($B$11)</f>
        <v>-1.0632552551742328E-3</v>
      </c>
      <c r="J170" s="16">
        <f t="shared" si="3"/>
        <v>1</v>
      </c>
      <c r="K170" s="21">
        <f t="shared" si="4"/>
        <v>-3.9693285370536709E-3</v>
      </c>
      <c r="L170" s="61">
        <f t="array" ref="L170">SQRT(MMULT(MMULT(TRANSPOSE($A$4:$A$8),MMULT(TRANSPOSE(EXP(B171:$F$532)-1),EXP(B171:$F$532)-1)/COUNTA(#REF!)),$A$4:$A$8))*(-1/SQRT(2*PI())*EXP(-1*(NORMSINV($B$11))^2/2)/$B$11)</f>
        <v>-2.7285113237524701E-2</v>
      </c>
      <c r="M170" s="21">
        <f t="array" ref="M170">SQRT(MMULT(MMULT(TRANSPOSE($A$4:$A$8),MMULT(TRANSPOSE(EXP(B171:F422)-1),EXP(B171:F422)-1)/COUNTA(#REF!)),$A$4:$A$8))*(-1/SQRT(2*PI())*EXP(-1*(NORMSINV($B$11))^2/2)/$B$11)</f>
        <v>-1.9337274931741807E-2</v>
      </c>
      <c r="N170" s="62">
        <f t="shared" si="5"/>
        <v>-8.6283104046188885E-2</v>
      </c>
      <c r="O170" s="61">
        <f>'Bond 1'!E159</f>
        <v>5.5504162812211372E-4</v>
      </c>
      <c r="P170" s="21">
        <f>'Bond 3'!G158</f>
        <v>5.4326507276632858E-4</v>
      </c>
      <c r="Q170" s="21">
        <f>'Bond 5'!I158</f>
        <v>-1.7492977083021989E-3</v>
      </c>
      <c r="R170" s="21">
        <f>'Bond 10'!N158</f>
        <v>-5.3569859602967526E-3</v>
      </c>
      <c r="S170" s="21">
        <f>'Bond 20'!X158</f>
        <v>-7.7019628231261772E-3</v>
      </c>
      <c r="T170" s="62">
        <f t="shared" si="6"/>
        <v>-2.7419879581673376E-3</v>
      </c>
    </row>
    <row r="171" spans="1:20" ht="12.75" customHeight="1">
      <c r="A171" s="63">
        <f>Stocks!A365</f>
        <v>42922</v>
      </c>
      <c r="B171" s="216">
        <f>Bonds!V149/100</f>
        <v>9.9999999999997863E-5</v>
      </c>
      <c r="C171" s="217">
        <f>Bonds!X149/100</f>
        <v>2.9999999999999363E-4</v>
      </c>
      <c r="D171" s="217">
        <f>Bonds!Z149/100</f>
        <v>4.9999999999998939E-4</v>
      </c>
      <c r="E171" s="217">
        <f>Bonds!AE149/100</f>
        <v>6.0000000000000493E-4</v>
      </c>
      <c r="F171" s="218">
        <f>Bonds!AO149/100</f>
        <v>6.0000000000000493E-4</v>
      </c>
      <c r="G171" s="21">
        <f t="array" ref="G171">SQRT(MMULT(MMULT(TRANSPOSE($A$4:$A$8),MMULT(TRANSPOSE(EXP(B172:$F$530)-1),EXP(B172:$F$530)-1)/COUNTA($F172:F$530)),$A$4:$A$8))*NORMSINV($B$11)</f>
        <v>-1.2559001039362898E-3</v>
      </c>
      <c r="H171" s="16">
        <f t="shared" si="2"/>
        <v>0</v>
      </c>
      <c r="I171" s="21">
        <f t="array" ref="I171">SQRT(MMULT(MMULT(TRANSPOSE($A$4:$A$8),MMULT(TRANSPOSE(EXP(B172:F423)-1),EXP(B172:F423)-1)/COUNTA(F172:F423)),$A$4:$A$8))*NORMSINV($B$11)</f>
        <v>-1.0616163768731291E-3</v>
      </c>
      <c r="J171" s="16">
        <f t="shared" si="3"/>
        <v>0</v>
      </c>
      <c r="K171" s="21">
        <f t="shared" si="4"/>
        <v>-3.9715048420808753E-3</v>
      </c>
      <c r="L171" s="61">
        <f t="array" ref="L171">SQRT(MMULT(MMULT(TRANSPOSE($A$4:$A$8),MMULT(TRANSPOSE(EXP(B172:$F$532)-1),EXP(B172:$F$532)-1)/COUNTA(#REF!)),$A$4:$A$8))*(-1/SQRT(2*PI())*EXP(-1*(NORMSINV($B$11))^2/2)/$B$11)</f>
        <v>-2.7262129994290136E-2</v>
      </c>
      <c r="M171" s="21">
        <f t="array" ref="M171">SQRT(MMULT(MMULT(TRANSPOSE($A$4:$A$8),MMULT(TRANSPOSE(EXP(B172:F423)-1),EXP(B172:F423)-1)/COUNTA(#REF!)),$A$4:$A$8))*(-1/SQRT(2*PI())*EXP(-1*(NORMSINV($B$11))^2/2)/$B$11)</f>
        <v>-1.9307468880811057E-2</v>
      </c>
      <c r="N171" s="62">
        <f t="shared" si="5"/>
        <v>-8.6210424649550005E-2</v>
      </c>
      <c r="O171" s="61">
        <f>'Bond 1'!E160</f>
        <v>-9.2455621301773181E-5</v>
      </c>
      <c r="P171" s="21">
        <f>'Bond 3'!G159</f>
        <v>-8.1474788454103395E-4</v>
      </c>
      <c r="Q171" s="21">
        <f>'Bond 5'!I159</f>
        <v>2.1856635815916559E-3</v>
      </c>
      <c r="R171" s="21">
        <f>'Bond 10'!N159</f>
        <v>4.5847820328508478E-3</v>
      </c>
      <c r="S171" s="21">
        <f>'Bond 20'!X159</f>
        <v>6.5755035916713056E-3</v>
      </c>
      <c r="T171" s="62">
        <f t="shared" si="6"/>
        <v>2.4877491400542009E-3</v>
      </c>
    </row>
    <row r="172" spans="1:20" ht="12.75" customHeight="1">
      <c r="A172" s="63">
        <f>Stocks!A364</f>
        <v>42921</v>
      </c>
      <c r="B172" s="216">
        <f>Bonds!V150/100</f>
        <v>3.0000000000001136E-4</v>
      </c>
      <c r="C172" s="217">
        <f>Bonds!X150/100</f>
        <v>5.0000000000000706E-4</v>
      </c>
      <c r="D172" s="217">
        <f>Bonds!Z150/100</f>
        <v>6.0000000000000493E-4</v>
      </c>
      <c r="E172" s="217">
        <f>Bonds!AE150/100</f>
        <v>4.0000000000000034E-4</v>
      </c>
      <c r="F172" s="218">
        <f>Bonds!AO150/100</f>
        <v>0</v>
      </c>
      <c r="G172" s="21">
        <f t="array" ref="G172">SQRT(MMULT(MMULT(TRANSPOSE($A$4:$A$8),MMULT(TRANSPOSE(EXP(B173:$F$530)-1),EXP(B173:$F$530)-1)/COUNTA($F173:F$530)),$A$4:$A$8))*NORMSINV($B$11)</f>
        <v>-1.2568734195300695E-3</v>
      </c>
      <c r="H172" s="16">
        <f t="shared" si="2"/>
        <v>0</v>
      </c>
      <c r="I172" s="21">
        <f t="array" ref="I172">SQRT(MMULT(MMULT(TRANSPOSE($A$4:$A$8),MMULT(TRANSPOSE(EXP(B173:F424)-1),EXP(B173:F424)-1)/COUNTA(F173:F424)),$A$4:$A$8))*NORMSINV($B$11)</f>
        <v>-1.060502914069061E-3</v>
      </c>
      <c r="J172" s="16">
        <f t="shared" si="3"/>
        <v>0</v>
      </c>
      <c r="K172" s="21">
        <f t="shared" si="4"/>
        <v>-3.9745827362393784E-3</v>
      </c>
      <c r="L172" s="61">
        <f t="array" ref="L172">SQRT(MMULT(MMULT(TRANSPOSE($A$4:$A$8),MMULT(TRANSPOSE(EXP(B173:$F$532)-1),EXP(B173:$F$532)-1)/COUNTA(#REF!)),$A$4:$A$8))*(-1/SQRT(2*PI())*EXP(-1*(NORMSINV($B$11))^2/2)/$B$11)</f>
        <v>-2.7245232528212721E-2</v>
      </c>
      <c r="M172" s="21">
        <f t="array" ref="M172">SQRT(MMULT(MMULT(TRANSPOSE($A$4:$A$8),MMULT(TRANSPOSE(EXP(B173:F424)-1),EXP(B173:F424)-1)/COUNTA(#REF!)),$A$4:$A$8))*(-1/SQRT(2*PI())*EXP(-1*(NORMSINV($B$11))^2/2)/$B$11)</f>
        <v>-1.9287218488194841E-2</v>
      </c>
      <c r="N172" s="62">
        <f t="shared" si="5"/>
        <v>-8.6156990170059941E-2</v>
      </c>
      <c r="O172" s="61">
        <f>'Bond 1'!E161</f>
        <v>-2.7739251040222965E-4</v>
      </c>
      <c r="P172" s="21">
        <f>'Bond 3'!G160</f>
        <v>-1.3583103306558412E-3</v>
      </c>
      <c r="Q172" s="21">
        <f>'Bond 5'!I160</f>
        <v>2.6242949618577776E-3</v>
      </c>
      <c r="R172" s="21">
        <f>'Bond 10'!N160</f>
        <v>3.0604341101048808E-3</v>
      </c>
      <c r="S172" s="21">
        <f>'Bond 20'!X160</f>
        <v>0</v>
      </c>
      <c r="T172" s="62">
        <f t="shared" si="6"/>
        <v>8.0980524618091748E-4</v>
      </c>
    </row>
    <row r="173" spans="1:20" ht="12.75" customHeight="1">
      <c r="A173" s="63">
        <f>Stocks!A363</f>
        <v>42919</v>
      </c>
      <c r="B173" s="216">
        <f>Bonds!V151/100</f>
        <v>4.9999999999998939E-4</v>
      </c>
      <c r="C173" s="217">
        <f>Bonds!X151/100</f>
        <v>4.9999999999999828E-4</v>
      </c>
      <c r="D173" s="217">
        <f>Bonds!Z151/100</f>
        <v>7.0000000000000281E-4</v>
      </c>
      <c r="E173" s="217">
        <f>Bonds!AE151/100</f>
        <v>9.9999999999999655E-4</v>
      </c>
      <c r="F173" s="218">
        <f>Bonds!AO151/100</f>
        <v>6.0000000000000493E-4</v>
      </c>
      <c r="G173" s="21">
        <f t="array" ref="G173">SQRT(MMULT(MMULT(TRANSPOSE($A$4:$A$8),MMULT(TRANSPOSE(EXP(B174:$F$530)-1),EXP(B174:$F$530)-1)/COUNTA($F174:F$530)),$A$4:$A$8))*NORMSINV($B$11)</f>
        <v>-1.2560046511453941E-3</v>
      </c>
      <c r="H173" s="16">
        <f t="shared" si="2"/>
        <v>0</v>
      </c>
      <c r="I173" s="21">
        <f t="array" ref="I173">SQRT(MMULT(MMULT(TRANSPOSE($A$4:$A$8),MMULT(TRANSPOSE(EXP(B174:F425)-1),EXP(B174:F425)-1)/COUNTA(F174:F425)),$A$4:$A$8))*NORMSINV($B$11)</f>
        <v>-1.0646609281903879E-3</v>
      </c>
      <c r="J173" s="16">
        <f t="shared" si="3"/>
        <v>0</v>
      </c>
      <c r="K173" s="21">
        <f t="shared" si="4"/>
        <v>-3.9718354493846588E-3</v>
      </c>
      <c r="L173" s="61">
        <f t="array" ref="L173">SQRT(MMULT(MMULT(TRANSPOSE($A$4:$A$8),MMULT(TRANSPOSE(EXP(B174:$F$532)-1),EXP(B174:$F$532)-1)/COUNTA(#REF!)),$A$4:$A$8))*(-1/SQRT(2*PI())*EXP(-1*(NORMSINV($B$11))^2/2)/$B$11)</f>
        <v>-2.7188347954562011E-2</v>
      </c>
      <c r="M173" s="21">
        <f t="array" ref="M173">SQRT(MMULT(MMULT(TRANSPOSE($A$4:$A$8),MMULT(TRANSPOSE(EXP(B174:F425)-1),EXP(B174:F425)-1)/COUNTA(#REF!)),$A$4:$A$8))*(-1/SQRT(2*PI())*EXP(-1*(NORMSINV($B$11))^2/2)/$B$11)</f>
        <v>-1.9362839710702684E-2</v>
      </c>
      <c r="N173" s="62">
        <f t="shared" si="5"/>
        <v>-8.5977105353596109E-2</v>
      </c>
      <c r="O173" s="61">
        <f>'Bond 1'!E162</f>
        <v>-4.6244913059562473E-4</v>
      </c>
      <c r="P173" s="21">
        <f>'Bond 3'!G161</f>
        <v>-1.3589689696446464E-3</v>
      </c>
      <c r="Q173" s="21">
        <f>'Bond 5'!I161</f>
        <v>3.0637333451948071E-3</v>
      </c>
      <c r="R173" s="21">
        <f>'Bond 10'!N161</f>
        <v>7.6568204005427135E-3</v>
      </c>
      <c r="S173" s="21">
        <f>'Bond 20'!X161</f>
        <v>6.5945929672345605E-3</v>
      </c>
      <c r="T173" s="62">
        <f t="shared" si="6"/>
        <v>3.0987457225463621E-3</v>
      </c>
    </row>
    <row r="174" spans="1:20" ht="12.75" customHeight="1">
      <c r="A174" s="63">
        <f>Stocks!A362</f>
        <v>42916</v>
      </c>
      <c r="B174" s="216">
        <f>Bonds!V152/100</f>
        <v>0</v>
      </c>
      <c r="C174" s="217">
        <f>Bonds!X152/100</f>
        <v>0</v>
      </c>
      <c r="D174" s="217">
        <f>Bonds!Z152/100</f>
        <v>0</v>
      </c>
      <c r="E174" s="217">
        <f>Bonds!AE152/100</f>
        <v>0</v>
      </c>
      <c r="F174" s="218">
        <f>Bonds!AO152/100</f>
        <v>0</v>
      </c>
      <c r="G174" s="21">
        <f t="array" ref="G174">SQRT(MMULT(MMULT(TRANSPOSE($A$4:$A$8),MMULT(TRANSPOSE(EXP(B175:$F$530)-1),EXP(B175:$F$530)-1)/COUNTA($F175:F$530)),$A$4:$A$8))*NORMSINV($B$11)</f>
        <v>-1.2577674655583672E-3</v>
      </c>
      <c r="H174" s="16">
        <f t="shared" si="2"/>
        <v>0</v>
      </c>
      <c r="I174" s="21">
        <f t="array" ref="I174">SQRT(MMULT(MMULT(TRANSPOSE($A$4:$A$8),MMULT(TRANSPOSE(EXP(B175:F426)-1),EXP(B175:F426)-1)/COUNTA(F175:F426)),$A$4:$A$8))*NORMSINV($B$11)</f>
        <v>-1.0649877465631905E-3</v>
      </c>
      <c r="J174" s="16">
        <f t="shared" si="3"/>
        <v>0</v>
      </c>
      <c r="K174" s="21">
        <f t="shared" si="4"/>
        <v>-3.9774099580218263E-3</v>
      </c>
      <c r="L174" s="61">
        <f t="array" ref="L174">SQRT(MMULT(MMULT(TRANSPOSE($A$4:$A$8),MMULT(TRANSPOSE(EXP(B175:$F$532)-1),EXP(B175:$F$532)-1)/COUNTA(#REF!)),$A$4:$A$8))*(-1/SQRT(2*PI())*EXP(-1*(NORMSINV($B$11))^2/2)/$B$11)</f>
        <v>-2.7188347954562011E-2</v>
      </c>
      <c r="M174" s="21">
        <f t="array" ref="M174">SQRT(MMULT(MMULT(TRANSPOSE($A$4:$A$8),MMULT(TRANSPOSE(EXP(B175:F426)-1),EXP(B175:F426)-1)/COUNTA(#REF!)),$A$4:$A$8))*(-1/SQRT(2*PI())*EXP(-1*(NORMSINV($B$11))^2/2)/$B$11)</f>
        <v>-1.9368783510836166E-2</v>
      </c>
      <c r="N174" s="62">
        <f t="shared" si="5"/>
        <v>-8.5977105353596109E-2</v>
      </c>
      <c r="O174" s="61">
        <f>'Bond 1'!E163</f>
        <v>0</v>
      </c>
      <c r="P174" s="21">
        <f>'Bond 3'!G162</f>
        <v>0</v>
      </c>
      <c r="Q174" s="21">
        <f>'Bond 5'!I162</f>
        <v>0</v>
      </c>
      <c r="R174" s="21">
        <f>'Bond 10'!N162</f>
        <v>0</v>
      </c>
      <c r="S174" s="21">
        <f>'Bond 20'!X162</f>
        <v>0</v>
      </c>
      <c r="T174" s="62">
        <f t="shared" si="6"/>
        <v>0</v>
      </c>
    </row>
    <row r="175" spans="1:20" ht="12.75" customHeight="1">
      <c r="A175" s="63">
        <f>Stocks!A361</f>
        <v>42915</v>
      </c>
      <c r="B175" s="216">
        <f>Bonds!V153/100</f>
        <v>9.9999999999997863E-5</v>
      </c>
      <c r="C175" s="217">
        <f>Bonds!X153/100</f>
        <v>0</v>
      </c>
      <c r="D175" s="217">
        <f>Bonds!Z153/100</f>
        <v>0</v>
      </c>
      <c r="E175" s="217">
        <f>Bonds!AE153/100</f>
        <v>9.9999999999997863E-5</v>
      </c>
      <c r="F175" s="218">
        <f>Bonds!AO153/100</f>
        <v>9.9999999999997863E-5</v>
      </c>
      <c r="G175" s="21">
        <f t="array" ref="G175">SQRT(MMULT(MMULT(TRANSPOSE($A$4:$A$8),MMULT(TRANSPOSE(EXP(B176:$F$530)-1),EXP(B176:$F$530)-1)/COUNTA($F176:F$530)),$A$4:$A$8))*NORMSINV($B$11)</f>
        <v>-1.2595159346398446E-3</v>
      </c>
      <c r="H175" s="16">
        <f t="shared" si="2"/>
        <v>0</v>
      </c>
      <c r="I175" s="21">
        <f t="array" ref="I175">SQRT(MMULT(MMULT(TRANSPOSE($A$4:$A$8),MMULT(TRANSPOSE(EXP(B176:F427)-1),EXP(B176:F427)-1)/COUNTA(F176:F427)),$A$4:$A$8))*NORMSINV($B$11)</f>
        <v>-1.0653544217209419E-3</v>
      </c>
      <c r="J175" s="16">
        <f t="shared" si="3"/>
        <v>0</v>
      </c>
      <c r="K175" s="21">
        <f t="shared" si="4"/>
        <v>-3.9829391027376773E-3</v>
      </c>
      <c r="L175" s="61">
        <f t="array" ref="L175">SQRT(MMULT(MMULT(TRANSPOSE($A$4:$A$8),MMULT(TRANSPOSE(EXP(B176:$F$532)-1),EXP(B176:$F$532)-1)/COUNTA(#REF!)),$A$4:$A$8))*(-1/SQRT(2*PI())*EXP(-1*(NORMSINV($B$11))^2/2)/$B$11)</f>
        <v>-2.7187877626257441E-2</v>
      </c>
      <c r="M175" s="21">
        <f t="array" ref="M175">SQRT(MMULT(MMULT(TRANSPOSE($A$4:$A$8),MMULT(TRANSPOSE(EXP(B176:F427)-1),EXP(B176:F427)-1)/COUNTA(#REF!)),$A$4:$A$8))*(-1/SQRT(2*PI())*EXP(-1*(NORMSINV($B$11))^2/2)/$B$11)</f>
        <v>-1.937545218075486E-2</v>
      </c>
      <c r="N175" s="62">
        <f t="shared" si="5"/>
        <v>-8.5975618044905611E-2</v>
      </c>
      <c r="O175" s="61">
        <f>'Bond 1'!E164</f>
        <v>-9.2532617747754102E-5</v>
      </c>
      <c r="P175" s="21">
        <f>'Bond 3'!G163</f>
        <v>0</v>
      </c>
      <c r="Q175" s="21">
        <f>'Bond 5'!I163</f>
        <v>0</v>
      </c>
      <c r="R175" s="21">
        <f>'Bond 10'!N163</f>
        <v>7.6730558471508963E-4</v>
      </c>
      <c r="S175" s="21">
        <f>'Bond 20'!X163</f>
        <v>1.1024498042953533E-3</v>
      </c>
      <c r="T175" s="62">
        <f t="shared" si="6"/>
        <v>3.5544455425253775E-4</v>
      </c>
    </row>
    <row r="176" spans="1:20" ht="12.75" customHeight="1">
      <c r="A176" s="63">
        <f>Stocks!A360</f>
        <v>42914</v>
      </c>
      <c r="B176" s="216">
        <f>Bonds!V154/100</f>
        <v>1.1000000000000031E-3</v>
      </c>
      <c r="C176" s="217">
        <f>Bonds!X154/100</f>
        <v>-2.0000000000000462E-4</v>
      </c>
      <c r="D176" s="217">
        <f>Bonds!Z154/100</f>
        <v>-4.0000000000000034E-4</v>
      </c>
      <c r="E176" s="217">
        <f>Bonds!AE154/100</f>
        <v>-9.9999999999997863E-5</v>
      </c>
      <c r="F176" s="218">
        <f>Bonds!AO154/100</f>
        <v>-3.9999999999999145E-4</v>
      </c>
      <c r="G176" s="21">
        <f t="array" ref="G176">SQRT(MMULT(MMULT(TRANSPOSE($A$4:$A$8),MMULT(TRANSPOSE(EXP(B177:$F$530)-1),EXP(B177:$F$530)-1)/COUNTA($F177:F$530)),$A$4:$A$8))*NORMSINV($B$11)</f>
        <v>-1.2612936572287479E-3</v>
      </c>
      <c r="H176" s="16">
        <f t="shared" si="2"/>
        <v>1</v>
      </c>
      <c r="I176" s="21">
        <f t="array" ref="I176">SQRT(MMULT(MMULT(TRANSPOSE($A$4:$A$8),MMULT(TRANSPOSE(EXP(B177:F428)-1),EXP(B177:F428)-1)/COUNTA(F177:F428)),$A$4:$A$8))*NORMSINV($B$11)</f>
        <v>-1.0717787885683584E-3</v>
      </c>
      <c r="J176" s="16">
        <f t="shared" si="3"/>
        <v>1</v>
      </c>
      <c r="K176" s="21">
        <f t="shared" si="4"/>
        <v>-3.9885607551665434E-3</v>
      </c>
      <c r="L176" s="61">
        <f t="array" ref="L176">SQRT(MMULT(MMULT(TRANSPOSE($A$4:$A$8),MMULT(TRANSPOSE(EXP(B177:$F$532)-1),EXP(B177:$F$532)-1)/COUNTA(#REF!)),$A$4:$A$8))*(-1/SQRT(2*PI())*EXP(-1*(NORMSINV($B$11))^2/2)/$B$11)</f>
        <v>-2.7187877622994624E-2</v>
      </c>
      <c r="M176" s="21">
        <f t="array" ref="M176">SQRT(MMULT(MMULT(TRANSPOSE($A$4:$A$8),MMULT(TRANSPOSE(EXP(B177:F428)-1),EXP(B177:F428)-1)/COUNTA(#REF!)),$A$4:$A$8))*(-1/SQRT(2*PI())*EXP(-1*(NORMSINV($B$11))^2/2)/$B$11)</f>
        <v>-1.9492291243986676E-2</v>
      </c>
      <c r="N176" s="62">
        <f t="shared" si="5"/>
        <v>-8.5975618034587684E-2</v>
      </c>
      <c r="O176" s="61">
        <f>'Bond 1'!E165</f>
        <v>-1.0179529890801434E-3</v>
      </c>
      <c r="P176" s="21">
        <f>'Bond 3'!G164</f>
        <v>5.4384820513246721E-4</v>
      </c>
      <c r="Q176" s="21">
        <f>'Bond 5'!I164</f>
        <v>-1.7520694976489778E-3</v>
      </c>
      <c r="R176" s="21">
        <f>'Bond 10'!N164</f>
        <v>-7.6748454073519905E-4</v>
      </c>
      <c r="S176" s="21">
        <f>'Bond 20'!X164</f>
        <v>-4.4124822716150938E-3</v>
      </c>
      <c r="T176" s="62">
        <f t="shared" si="6"/>
        <v>-1.4812282187893896E-3</v>
      </c>
    </row>
    <row r="177" spans="1:20" ht="12.75" customHeight="1">
      <c r="A177" s="63">
        <f>Stocks!A359</f>
        <v>42913</v>
      </c>
      <c r="B177" s="216">
        <f>Bonds!V155/100</f>
        <v>6.0000000000000493E-4</v>
      </c>
      <c r="C177" s="217">
        <f>Bonds!X155/100</f>
        <v>5.0000000000000706E-4</v>
      </c>
      <c r="D177" s="217">
        <f>Bonds!Z155/100</f>
        <v>4.0000000000000034E-4</v>
      </c>
      <c r="E177" s="217">
        <f>Bonds!AE155/100</f>
        <v>0</v>
      </c>
      <c r="F177" s="218">
        <f>Bonds!AO155/100</f>
        <v>-3.0000000000001136E-4</v>
      </c>
      <c r="G177" s="21">
        <f t="array" ref="G177">SQRT(MMULT(MMULT(TRANSPOSE($A$4:$A$8),MMULT(TRANSPOSE(EXP(B178:$F$530)-1),EXP(B178:$F$530)-1)/COUNTA($F178:F$530)),$A$4:$A$8))*NORMSINV($B$11)</f>
        <v>-1.262729057651223E-3</v>
      </c>
      <c r="H177" s="16">
        <f t="shared" si="2"/>
        <v>0</v>
      </c>
      <c r="I177" s="21">
        <f t="array" ref="I177">SQRT(MMULT(MMULT(TRANSPOSE($A$4:$A$8),MMULT(TRANSPOSE(EXP(B178:F429)-1),EXP(B178:F429)-1)/COUNTA(F178:F429)),$A$4:$A$8))*NORMSINV($B$11)</f>
        <v>-1.0712011390898583E-3</v>
      </c>
      <c r="J177" s="16">
        <f t="shared" si="3"/>
        <v>0</v>
      </c>
      <c r="K177" s="21">
        <f t="shared" si="4"/>
        <v>-3.9930998898559319E-3</v>
      </c>
      <c r="L177" s="61">
        <f t="array" ref="L177">SQRT(MMULT(MMULT(TRANSPOSE($A$4:$A$8),MMULT(TRANSPOSE(EXP(B178:$F$532)-1),EXP(B178:$F$532)-1)/COUNTA(#REF!)),$A$4:$A$8))*(-1/SQRT(2*PI())*EXP(-1*(NORMSINV($B$11))^2/2)/$B$11)</f>
        <v>-2.7180346620130257E-2</v>
      </c>
      <c r="M177" s="21">
        <f t="array" ref="M177">SQRT(MMULT(MMULT(TRANSPOSE($A$4:$A$8),MMULT(TRANSPOSE(EXP(B178:F429)-1),EXP(B178:F429)-1)/COUNTA(#REF!)),$A$4:$A$8))*(-1/SQRT(2*PI())*EXP(-1*(NORMSINV($B$11))^2/2)/$B$11)</f>
        <v>-1.948178561354133E-2</v>
      </c>
      <c r="N177" s="62">
        <f t="shared" si="5"/>
        <v>-8.5951802912471037E-2</v>
      </c>
      <c r="O177" s="61">
        <f>'Bond 1'!E166</f>
        <v>-5.5581287633163967E-4</v>
      </c>
      <c r="P177" s="21">
        <f>'Bond 3'!G165</f>
        <v>-1.3593245733434086E-3</v>
      </c>
      <c r="Q177" s="21">
        <f>'Bond 5'!I165</f>
        <v>1.751192198428588E-3</v>
      </c>
      <c r="R177" s="21">
        <f>'Bond 10'!N165</f>
        <v>0</v>
      </c>
      <c r="S177" s="21">
        <f>'Bond 20'!X165</f>
        <v>-3.3017138569925173E-3</v>
      </c>
      <c r="T177" s="62">
        <f t="shared" si="6"/>
        <v>-6.9313182164779563E-4</v>
      </c>
    </row>
    <row r="178" spans="1:20" ht="12.75" customHeight="1">
      <c r="A178" s="63">
        <f>Stocks!A358</f>
        <v>42912</v>
      </c>
      <c r="B178" s="216">
        <f>Bonds!V156/100</f>
        <v>-2.0000000000000462E-4</v>
      </c>
      <c r="C178" s="217">
        <f>Bonds!X156/100</f>
        <v>0</v>
      </c>
      <c r="D178" s="217">
        <f>Bonds!Z156/100</f>
        <v>9.9999999999997863E-5</v>
      </c>
      <c r="E178" s="217">
        <f>Bonds!AE156/100</f>
        <v>3.0000000000000247E-4</v>
      </c>
      <c r="F178" s="218">
        <f>Bonds!AO156/100</f>
        <v>7.0000000000000281E-4</v>
      </c>
      <c r="G178" s="21">
        <f t="array" ref="G178">SQRT(MMULT(MMULT(TRANSPOSE($A$4:$A$8),MMULT(TRANSPOSE(EXP(B179:$F$530)-1),EXP(B179:$F$530)-1)/COUNTA($F179:F$530)),$A$4:$A$8))*NORMSINV($B$11)</f>
        <v>-1.2643243135883316E-3</v>
      </c>
      <c r="H178" s="16">
        <f t="shared" si="2"/>
        <v>0</v>
      </c>
      <c r="I178" s="21">
        <f t="array" ref="I178">SQRT(MMULT(MMULT(TRANSPOSE($A$4:$A$8),MMULT(TRANSPOSE(EXP(B179:F430)-1),EXP(B179:F430)-1)/COUNTA(F179:F430)),$A$4:$A$8))*NORMSINV($B$11)</f>
        <v>-1.0769544820227607E-3</v>
      </c>
      <c r="J178" s="16">
        <f t="shared" si="3"/>
        <v>0</v>
      </c>
      <c r="K178" s="21">
        <f t="shared" si="4"/>
        <v>-3.9981445320681017E-3</v>
      </c>
      <c r="L178" s="61">
        <f t="array" ref="L178">SQRT(MMULT(MMULT(TRANSPOSE($A$4:$A$8),MMULT(TRANSPOSE(EXP(B179:$F$532)-1),EXP(B179:$F$532)-1)/COUNTA(#REF!)),$A$4:$A$8))*(-1/SQRT(2*PI())*EXP(-1*(NORMSINV($B$11))^2/2)/$B$11)</f>
        <v>-2.7176109584362652E-2</v>
      </c>
      <c r="M178" s="21">
        <f t="array" ref="M178">SQRT(MMULT(MMULT(TRANSPOSE($A$4:$A$8),MMULT(TRANSPOSE(EXP(B179:F430)-1),EXP(B179:F430)-1)/COUNTA(#REF!)),$A$4:$A$8))*(-1/SQRT(2*PI())*EXP(-1*(NORMSINV($B$11))^2/2)/$B$11)</f>
        <v>-1.9586420858491896E-2</v>
      </c>
      <c r="N178" s="62">
        <f t="shared" si="5"/>
        <v>-8.5938404228917797E-2</v>
      </c>
      <c r="O178" s="61">
        <f>'Bond 1'!E167</f>
        <v>1.8537399202892265E-4</v>
      </c>
      <c r="P178" s="21">
        <f>'Bond 3'!G166</f>
        <v>0</v>
      </c>
      <c r="Q178" s="21">
        <f>'Bond 5'!I166</f>
        <v>4.3798415496678163E-4</v>
      </c>
      <c r="R178" s="21">
        <f>'Bond 10'!N166</f>
        <v>2.3015474400658138E-3</v>
      </c>
      <c r="S178" s="21">
        <f>'Bond 20'!X166</f>
        <v>7.6871683023462898E-3</v>
      </c>
      <c r="T178" s="62">
        <f t="shared" si="6"/>
        <v>2.1224147778815617E-3</v>
      </c>
    </row>
    <row r="179" spans="1:20" ht="12.75" customHeight="1">
      <c r="A179" s="63">
        <f>Stocks!A357</f>
        <v>42909</v>
      </c>
      <c r="B179" s="216">
        <f>Bonds!V157/100</f>
        <v>3.0000000000000247E-4</v>
      </c>
      <c r="C179" s="217">
        <f>Bonds!X157/100</f>
        <v>0</v>
      </c>
      <c r="D179" s="217">
        <f>Bonds!Z157/100</f>
        <v>-9.9999999999997863E-5</v>
      </c>
      <c r="E179" s="217">
        <f>Bonds!AE157/100</f>
        <v>9.9999999999997863E-5</v>
      </c>
      <c r="F179" s="218">
        <f>Bonds!AO157/100</f>
        <v>9.9999999999997863E-5</v>
      </c>
      <c r="G179" s="21">
        <f t="array" ref="G179">SQRT(MMULT(MMULT(TRANSPOSE($A$4:$A$8),MMULT(TRANSPOSE(EXP(B180:$F$530)-1),EXP(B180:$F$530)-1)/COUNTA($F180:F$530)),$A$4:$A$8))*NORMSINV($B$11)</f>
        <v>-1.266085083419787E-3</v>
      </c>
      <c r="H179" s="16">
        <f t="shared" si="2"/>
        <v>0</v>
      </c>
      <c r="I179" s="21">
        <f t="array" ref="I179">SQRT(MMULT(MMULT(TRANSPOSE($A$4:$A$8),MMULT(TRANSPOSE(EXP(B180:F431)-1),EXP(B180:F431)-1)/COUNTA(F180:F431)),$A$4:$A$8))*NORMSINV($B$11)</f>
        <v>-1.0826295988719432E-3</v>
      </c>
      <c r="J179" s="16">
        <f t="shared" si="3"/>
        <v>0</v>
      </c>
      <c r="K179" s="21">
        <f t="shared" si="4"/>
        <v>-4.0037125751708116E-3</v>
      </c>
      <c r="L179" s="61">
        <f t="array" ref="L179">SQRT(MMULT(MMULT(TRANSPOSE($A$4:$A$8),MMULT(TRANSPOSE(EXP(B180:$F$532)-1),EXP(B180:$F$532)-1)/COUNTA(#REF!)),$A$4:$A$8))*(-1/SQRT(2*PI())*EXP(-1*(NORMSINV($B$11))^2/2)/$B$11)</f>
        <v>-2.7175272895648379E-2</v>
      </c>
      <c r="M179" s="21">
        <f t="array" ref="M179">SQRT(MMULT(MMULT(TRANSPOSE($A$4:$A$8),MMULT(TRANSPOSE(EXP(B180:F431)-1),EXP(B180:F431)-1)/COUNTA(#REF!)),$A$4:$A$8))*(-1/SQRT(2*PI())*EXP(-1*(NORMSINV($B$11))^2/2)/$B$11)</f>
        <v>-1.9689633416575526E-2</v>
      </c>
      <c r="N179" s="62">
        <f t="shared" si="5"/>
        <v>-8.5935758386888134E-2</v>
      </c>
      <c r="O179" s="61">
        <f>'Bond 1'!E168</f>
        <v>-2.7800945232138121E-4</v>
      </c>
      <c r="P179" s="21">
        <f>'Bond 3'!G167</f>
        <v>0</v>
      </c>
      <c r="Q179" s="21">
        <f>'Bond 5'!I167</f>
        <v>-4.3803795973960924E-4</v>
      </c>
      <c r="R179" s="21">
        <f>'Bond 10'!N167</f>
        <v>7.6771654666241964E-4</v>
      </c>
      <c r="S179" s="21">
        <f>'Bond 20'!X167</f>
        <v>1.102840966467522E-3</v>
      </c>
      <c r="T179" s="62">
        <f t="shared" si="6"/>
        <v>2.3090202021379026E-4</v>
      </c>
    </row>
    <row r="180" spans="1:20" ht="12.75" customHeight="1">
      <c r="A180" s="63">
        <f>Stocks!A356</f>
        <v>42908</v>
      </c>
      <c r="B180" s="216">
        <f>Bonds!V158/100</f>
        <v>-8.9999999999999857E-4</v>
      </c>
      <c r="C180" s="217">
        <f>Bonds!X158/100</f>
        <v>-3.0000000000000247E-4</v>
      </c>
      <c r="D180" s="217">
        <f>Bonds!Z158/100</f>
        <v>-2.0000000000000462E-4</v>
      </c>
      <c r="E180" s="217">
        <f>Bonds!AE158/100</f>
        <v>-1.9999999999999573E-4</v>
      </c>
      <c r="F180" s="218">
        <f>Bonds!AO158/100</f>
        <v>7.0000000000000281E-4</v>
      </c>
      <c r="G180" s="21">
        <f t="array" ref="G180">SQRT(MMULT(MMULT(TRANSPOSE($A$4:$A$8),MMULT(TRANSPOSE(EXP(B181:$F$530)-1),EXP(B181:$F$530)-1)/COUNTA($F181:F$530)),$A$4:$A$8))*NORMSINV($B$11)</f>
        <v>-1.2676952267480289E-3</v>
      </c>
      <c r="H180" s="16">
        <f t="shared" si="2"/>
        <v>0</v>
      </c>
      <c r="I180" s="21">
        <f t="array" ref="I180">SQRT(MMULT(MMULT(TRANSPOSE($A$4:$A$8),MMULT(TRANSPOSE(EXP(B181:F432)-1),EXP(B181:F432)-1)/COUNTA(F181:F432)),$A$4:$A$8))*NORMSINV($B$11)</f>
        <v>-1.0874434767338067E-3</v>
      </c>
      <c r="J180" s="16">
        <f t="shared" si="3"/>
        <v>0</v>
      </c>
      <c r="K180" s="21">
        <f t="shared" si="4"/>
        <v>-4.0088042954473805E-3</v>
      </c>
      <c r="L180" s="61">
        <f t="array" ref="L180">SQRT(MMULT(MMULT(TRANSPOSE($A$4:$A$8),MMULT(TRANSPOSE(EXP(B181:$F$532)-1),EXP(B181:$F$532)-1)/COUNTA(#REF!)),$A$4:$A$8))*(-1/SQRT(2*PI())*EXP(-1*(NORMSINV($B$11))^2/2)/$B$11)</f>
        <v>-2.7171044948391149E-2</v>
      </c>
      <c r="M180" s="21">
        <f t="array" ref="M180">SQRT(MMULT(MMULT(TRANSPOSE($A$4:$A$8),MMULT(TRANSPOSE(EXP(B181:F432)-1),EXP(B181:F432)-1)/COUNTA(#REF!)),$A$4:$A$8))*(-1/SQRT(2*PI())*EXP(-1*(NORMSINV($B$11))^2/2)/$B$11)</f>
        <v>-1.9777182741396337E-2</v>
      </c>
      <c r="N180" s="62">
        <f t="shared" si="5"/>
        <v>-8.5922388443728223E-2</v>
      </c>
      <c r="O180" s="61">
        <f>'Bond 1'!E169</f>
        <v>8.3426028921023234E-4</v>
      </c>
      <c r="P180" s="21">
        <f>'Bond 3'!G168</f>
        <v>8.159836451250654E-4</v>
      </c>
      <c r="Q180" s="21">
        <f>'Bond 5'!I168</f>
        <v>-8.7596346807857005E-4</v>
      </c>
      <c r="R180" s="21">
        <f>'Bond 10'!N168</f>
        <v>-1.5357886017407761E-3</v>
      </c>
      <c r="S180" s="21">
        <f>'Bond 20'!X168</f>
        <v>7.7243221696953208E-3</v>
      </c>
      <c r="T180" s="62">
        <f t="shared" si="6"/>
        <v>1.3925628068422546E-3</v>
      </c>
    </row>
    <row r="181" spans="1:20" ht="12.75" customHeight="1">
      <c r="A181" s="63">
        <f>Stocks!A355</f>
        <v>42907</v>
      </c>
      <c r="B181" s="216">
        <f>Bonds!V159/100</f>
        <v>9.9999999999997863E-5</v>
      </c>
      <c r="C181" s="217">
        <f>Bonds!X159/100</f>
        <v>-9.9999999999997863E-5</v>
      </c>
      <c r="D181" s="217">
        <f>Bonds!Z159/100</f>
        <v>-4.9999999999999828E-4</v>
      </c>
      <c r="E181" s="217">
        <f>Bonds!AE159/100</f>
        <v>-1.4000000000000056E-3</v>
      </c>
      <c r="F181" s="218">
        <f>Bonds!AO159/100</f>
        <v>-1.6999999999999993E-3</v>
      </c>
      <c r="G181" s="21">
        <f t="array" ref="G181">SQRT(MMULT(MMULT(TRANSPOSE($A$4:$A$8),MMULT(TRANSPOSE(EXP(B182:$F$530)-1),EXP(B182:$F$530)-1)/COUNTA($F182:F$530)),$A$4:$A$8))*NORMSINV($B$11)</f>
        <v>-1.266344576135673E-3</v>
      </c>
      <c r="H181" s="16">
        <f t="shared" si="2"/>
        <v>1</v>
      </c>
      <c r="I181" s="21">
        <f t="array" ref="I181">SQRT(MMULT(MMULT(TRANSPOSE($A$4:$A$8),MMULT(TRANSPOSE(EXP(B182:F433)-1),EXP(B182:F433)-1)/COUNTA(F182:F433)),$A$4:$A$8))*NORMSINV($B$11)</f>
        <v>-1.0828897618652977E-3</v>
      </c>
      <c r="J181" s="16">
        <f t="shared" si="3"/>
        <v>1</v>
      </c>
      <c r="K181" s="21">
        <f t="shared" si="4"/>
        <v>-4.0045331631892341E-3</v>
      </c>
      <c r="L181" s="61">
        <f t="array" ref="L181">SQRT(MMULT(MMULT(TRANSPOSE($A$4:$A$8),MMULT(TRANSPOSE(EXP(B182:$F$532)-1),EXP(B182:$F$532)-1)/COUNTA(#REF!)),$A$4:$A$8))*(-1/SQRT(2*PI())*EXP(-1*(NORMSINV($B$11))^2/2)/$B$11)</f>
        <v>-2.7103293727427841E-2</v>
      </c>
      <c r="M181" s="21">
        <f t="array" ref="M181">SQRT(MMULT(MMULT(TRANSPOSE($A$4:$A$8),MMULT(TRANSPOSE(EXP(B182:F433)-1),EXP(B182:F433)-1)/COUNTA(#REF!)),$A$4:$A$8))*(-1/SQRT(2*PI())*EXP(-1*(NORMSINV($B$11))^2/2)/$B$11)</f>
        <v>-1.9694364964625798E-2</v>
      </c>
      <c r="N181" s="62">
        <f t="shared" si="5"/>
        <v>-8.5708140271226835E-2</v>
      </c>
      <c r="O181" s="61">
        <f>'Bond 1'!E170</f>
        <v>-9.2618319903674975E-5</v>
      </c>
      <c r="P181" s="21">
        <f>'Bond 3'!G169</f>
        <v>2.7191914253324527E-4</v>
      </c>
      <c r="Q181" s="21">
        <f>'Bond 5'!I169</f>
        <v>-2.1894954617428107E-3</v>
      </c>
      <c r="R181" s="21">
        <f>'Bond 10'!N169</f>
        <v>-1.074699839420516E-2</v>
      </c>
      <c r="S181" s="21">
        <f>'Bond 20'!X169</f>
        <v>-1.8845360239032372E-2</v>
      </c>
      <c r="T181" s="62">
        <f t="shared" si="6"/>
        <v>-6.3205106544701548E-3</v>
      </c>
    </row>
    <row r="182" spans="1:20" ht="12.75" customHeight="1">
      <c r="A182" s="63">
        <f>Stocks!A354</f>
        <v>42906</v>
      </c>
      <c r="B182" s="216">
        <f>Bonds!V160/100</f>
        <v>-4.0000000000000034E-4</v>
      </c>
      <c r="C182" s="217">
        <f>Bonds!X160/100</f>
        <v>0</v>
      </c>
      <c r="D182" s="217">
        <f>Bonds!Z160/100</f>
        <v>0</v>
      </c>
      <c r="E182" s="217">
        <f>Bonds!AE160/100</f>
        <v>0</v>
      </c>
      <c r="F182" s="218">
        <f>Bonds!AO160/100</f>
        <v>-5.0000000000000706E-4</v>
      </c>
      <c r="G182" s="21">
        <f t="array" ref="G182">SQRT(MMULT(MMULT(TRANSPOSE($A$4:$A$8),MMULT(TRANSPOSE(EXP(B183:$F$530)-1),EXP(B183:$F$530)-1)/COUNTA($F183:F$530)),$A$4:$A$8))*NORMSINV($B$11)</f>
        <v>-1.267964146603463E-3</v>
      </c>
      <c r="H182" s="16">
        <f t="shared" si="2"/>
        <v>0</v>
      </c>
      <c r="I182" s="21">
        <f t="array" ref="I182">SQRT(MMULT(MMULT(TRANSPOSE($A$4:$A$8),MMULT(TRANSPOSE(EXP(B183:F434)-1),EXP(B183:F434)-1)/COUNTA(F183:F434)),$A$4:$A$8))*NORMSINV($B$11)</f>
        <v>-1.0831396091356101E-3</v>
      </c>
      <c r="J182" s="16">
        <f t="shared" si="3"/>
        <v>0</v>
      </c>
      <c r="K182" s="21">
        <f t="shared" si="4"/>
        <v>-4.0096546946985952E-3</v>
      </c>
      <c r="L182" s="61">
        <f t="array" ref="L182">SQRT(MMULT(MMULT(TRANSPOSE($A$4:$A$8),MMULT(TRANSPOSE(EXP(B183:$F$532)-1),EXP(B183:$F$532)-1)/COUNTA(#REF!)),$A$4:$A$8))*(-1/SQRT(2*PI())*EXP(-1*(NORMSINV($B$11))^2/2)/$B$11)</f>
        <v>-2.7099049551732462E-2</v>
      </c>
      <c r="M182" s="21">
        <f t="array" ref="M182">SQRT(MMULT(MMULT(TRANSPOSE($A$4:$A$8),MMULT(TRANSPOSE(EXP(B183:F434)-1),EXP(B183:F434)-1)/COUNTA(#REF!)),$A$4:$A$8))*(-1/SQRT(2*PI())*EXP(-1*(NORMSINV($B$11))^2/2)/$B$11)</f>
        <v>-1.969890890206083E-2</v>
      </c>
      <c r="N182" s="62">
        <f t="shared" si="5"/>
        <v>-8.5694719009239501E-2</v>
      </c>
      <c r="O182" s="61">
        <f>'Bond 1'!E171</f>
        <v>3.7050759540570608E-4</v>
      </c>
      <c r="P182" s="21">
        <f>'Bond 3'!G170</f>
        <v>0</v>
      </c>
      <c r="Q182" s="21">
        <f>'Bond 5'!I170</f>
        <v>0</v>
      </c>
      <c r="R182" s="21">
        <f>'Bond 10'!N170</f>
        <v>0</v>
      </c>
      <c r="S182" s="21">
        <f>'Bond 20'!X170</f>
        <v>-5.4874970090673996E-3</v>
      </c>
      <c r="T182" s="62">
        <f t="shared" si="6"/>
        <v>-1.0233978827323387E-3</v>
      </c>
    </row>
    <row r="183" spans="1:20" ht="12.75" customHeight="1">
      <c r="A183" s="63">
        <f>Stocks!A353</f>
        <v>42905</v>
      </c>
      <c r="B183" s="216">
        <f>Bonds!V161/100</f>
        <v>-2.9999999999999363E-4</v>
      </c>
      <c r="C183" s="217">
        <f>Bonds!X161/100</f>
        <v>-4.0000000000000034E-4</v>
      </c>
      <c r="D183" s="217">
        <f>Bonds!Z161/100</f>
        <v>-4.0000000000000034E-4</v>
      </c>
      <c r="E183" s="217">
        <f>Bonds!AE161/100</f>
        <v>-4.9999999999999828E-4</v>
      </c>
      <c r="F183" s="218">
        <f>Bonds!AO161/100</f>
        <v>-8.9999999999999857E-4</v>
      </c>
      <c r="G183" s="21">
        <f t="array" ref="G183">SQRT(MMULT(MMULT(TRANSPOSE($A$4:$A$8),MMULT(TRANSPOSE(EXP(B184:$F$530)-1),EXP(B184:$F$530)-1)/COUNTA($F184:F$530)),$A$4:$A$8))*NORMSINV($B$11)</f>
        <v>-1.2682545272942778E-3</v>
      </c>
      <c r="H183" s="16">
        <f t="shared" si="2"/>
        <v>1</v>
      </c>
      <c r="I183" s="21">
        <f t="array" ref="I183">SQRT(MMULT(MMULT(TRANSPOSE($A$4:$A$8),MMULT(TRANSPOSE(EXP(B184:F435)-1),EXP(B184:F435)-1)/COUNTA(F184:F435)),$A$4:$A$8))*NORMSINV($B$11)</f>
        <v>-1.0806956035343174E-3</v>
      </c>
      <c r="J183" s="16">
        <f t="shared" si="3"/>
        <v>1</v>
      </c>
      <c r="K183" s="21">
        <f t="shared" si="4"/>
        <v>-4.0105729590701033E-3</v>
      </c>
      <c r="L183" s="61">
        <f t="array" ref="L183">SQRT(MMULT(MMULT(TRANSPOSE($A$4:$A$8),MMULT(TRANSPOSE(EXP(B184:$F$532)-1),EXP(B184:$F$532)-1)/COUNTA(#REF!)),$A$4:$A$8))*(-1/SQRT(2*PI())*EXP(-1*(NORMSINV($B$11))^2/2)/$B$11)</f>
        <v>-2.7066283245022825E-2</v>
      </c>
      <c r="M183" s="21">
        <f t="array" ref="M183">SQRT(MMULT(MMULT(TRANSPOSE($A$4:$A$8),MMULT(TRANSPOSE(EXP(B184:F435)-1),EXP(B184:F435)-1)/COUNTA(#REF!)),$A$4:$A$8))*(-1/SQRT(2*PI())*EXP(-1*(NORMSINV($B$11))^2/2)/$B$11)</f>
        <v>-1.965446011328981E-2</v>
      </c>
      <c r="N183" s="62">
        <f t="shared" si="5"/>
        <v>-8.5591102849525397E-2</v>
      </c>
      <c r="O183" s="61">
        <f>'Bond 1'!E172</f>
        <v>2.7777777777777187E-4</v>
      </c>
      <c r="P183" s="21">
        <f>'Bond 3'!G171</f>
        <v>1.0875765359947766E-3</v>
      </c>
      <c r="Q183" s="21">
        <f>'Bond 5'!I171</f>
        <v>-1.7505917433282764E-3</v>
      </c>
      <c r="R183" s="21">
        <f>'Bond 10'!N171</f>
        <v>-3.8260664764026633E-3</v>
      </c>
      <c r="S183" s="21">
        <f>'Bond 20'!X171</f>
        <v>-9.8475420358360485E-3</v>
      </c>
      <c r="T183" s="62">
        <f t="shared" si="6"/>
        <v>-2.8117691883588879E-3</v>
      </c>
    </row>
    <row r="184" spans="1:20" ht="12.75" customHeight="1">
      <c r="A184" s="63">
        <f>Stocks!A352</f>
        <v>42902</v>
      </c>
      <c r="B184" s="216">
        <f>Bonds!V162/100</f>
        <v>-2.0000000000001351E-4</v>
      </c>
      <c r="C184" s="217">
        <f>Bonds!X162/100</f>
        <v>9.9999999999997863E-5</v>
      </c>
      <c r="D184" s="217">
        <f>Bonds!Z162/100</f>
        <v>9.9999999999997863E-5</v>
      </c>
      <c r="E184" s="217">
        <f>Bonds!AE162/100</f>
        <v>0</v>
      </c>
      <c r="F184" s="218">
        <f>Bonds!AO162/100</f>
        <v>0</v>
      </c>
      <c r="G184" s="21">
        <f t="array" ref="G184">SQRT(MMULT(MMULT(TRANSPOSE($A$4:$A$8),MMULT(TRANSPOSE(EXP(B185:$F$530)-1),EXP(B185:$F$530)-1)/COUNTA($F185:F$530)),$A$4:$A$8))*NORMSINV($B$11)</f>
        <v>-1.2700859427279599E-3</v>
      </c>
      <c r="H184" s="16">
        <f t="shared" si="2"/>
        <v>0</v>
      </c>
      <c r="I184" s="21">
        <f t="array" ref="I184">SQRT(MMULT(MMULT(TRANSPOSE($A$4:$A$8),MMULT(TRANSPOSE(EXP(B185:F436)-1),EXP(B185:F436)-1)/COUNTA(F185:F436)),$A$4:$A$8))*NORMSINV($B$11)</f>
        <v>-1.0890650956581073E-3</v>
      </c>
      <c r="J184" s="16">
        <f t="shared" si="3"/>
        <v>0</v>
      </c>
      <c r="K184" s="21">
        <f t="shared" si="4"/>
        <v>-4.0163644031825235E-3</v>
      </c>
      <c r="L184" s="61">
        <f t="array" ref="L184">SQRT(MMULT(MMULT(TRANSPOSE($A$4:$A$8),MMULT(TRANSPOSE(EXP(B185:$F$532)-1),EXP(B185:$F$532)-1)/COUNTA(#REF!)),$A$4:$A$8))*(-1/SQRT(2*PI())*EXP(-1*(NORMSINV($B$11))^2/2)/$B$11)</f>
        <v>-2.7066283245018103E-2</v>
      </c>
      <c r="M184" s="21">
        <f t="array" ref="M184">SQRT(MMULT(MMULT(TRANSPOSE($A$4:$A$8),MMULT(TRANSPOSE(EXP(B185:F436)-1),EXP(B185:F436)-1)/COUNTA(#REF!)),$A$4:$A$8))*(-1/SQRT(2*PI())*EXP(-1*(NORMSINV($B$11))^2/2)/$B$11)</f>
        <v>-1.9806674898449984E-2</v>
      </c>
      <c r="N184" s="62">
        <f t="shared" si="5"/>
        <v>-8.5591102849510464E-2</v>
      </c>
      <c r="O184" s="61">
        <f>'Bond 1'!E173</f>
        <v>1.8513375914099185E-4</v>
      </c>
      <c r="P184" s="21">
        <f>'Bond 3'!G172</f>
        <v>-2.7178918491976172E-4</v>
      </c>
      <c r="Q184" s="21">
        <f>'Bond 5'!I172</f>
        <v>4.3745600309719396E-4</v>
      </c>
      <c r="R184" s="21">
        <f>'Bond 10'!N172</f>
        <v>0</v>
      </c>
      <c r="S184" s="21">
        <f>'Bond 20'!X172</f>
        <v>0</v>
      </c>
      <c r="T184" s="62">
        <f t="shared" si="6"/>
        <v>7.0160115463684816E-5</v>
      </c>
    </row>
    <row r="185" spans="1:20" ht="12.75" customHeight="1">
      <c r="A185" s="63">
        <f>Stocks!A351</f>
        <v>42901</v>
      </c>
      <c r="B185" s="216">
        <f>Bonds!V163/100</f>
        <v>-9.9999999999997863E-5</v>
      </c>
      <c r="C185" s="217">
        <f>Bonds!X163/100</f>
        <v>3.0000000000000247E-4</v>
      </c>
      <c r="D185" s="217">
        <f>Bonds!Z163/100</f>
        <v>4.0000000000000034E-4</v>
      </c>
      <c r="E185" s="217">
        <f>Bonds!AE163/100</f>
        <v>4.9999999999999828E-4</v>
      </c>
      <c r="F185" s="218">
        <f>Bonds!AO163/100</f>
        <v>6.0000000000000493E-4</v>
      </c>
      <c r="G185" s="21">
        <f t="array" ref="G185">SQRT(MMULT(MMULT(TRANSPOSE($A$4:$A$8),MMULT(TRANSPOSE(EXP(B186:$F$530)-1),EXP(B186:$F$530)-1)/COUNTA($F186:F$530)),$A$4:$A$8))*NORMSINV($B$11)</f>
        <v>-1.2712119028876194E-3</v>
      </c>
      <c r="H185" s="16">
        <f t="shared" si="2"/>
        <v>0</v>
      </c>
      <c r="I185" s="21">
        <f t="array" ref="I185">SQRT(MMULT(MMULT(TRANSPOSE($A$4:$A$8),MMULT(TRANSPOSE(EXP(B186:F437)-1),EXP(B186:F437)-1)/COUNTA(F186:F437)),$A$4:$A$8))*NORMSINV($B$11)</f>
        <v>-1.0892009788158329E-3</v>
      </c>
      <c r="J185" s="16">
        <f t="shared" si="3"/>
        <v>0</v>
      </c>
      <c r="K185" s="21">
        <f t="shared" si="4"/>
        <v>-4.0199250018416541E-3</v>
      </c>
      <c r="L185" s="61">
        <f t="array" ref="L185">SQRT(MMULT(MMULT(TRANSPOSE($A$4:$A$8),MMULT(TRANSPOSE(EXP(B186:$F$532)-1),EXP(B186:$F$532)-1)/COUNTA(#REF!)),$A$4:$A$8))*(-1/SQRT(2*PI())*EXP(-1*(NORMSINV($B$11))^2/2)/$B$11)</f>
        <v>-2.7051101994825192E-2</v>
      </c>
      <c r="M185" s="21">
        <f t="array" ref="M185">SQRT(MMULT(MMULT(TRANSPOSE($A$4:$A$8),MMULT(TRANSPOSE(EXP(B186:F437)-1),EXP(B186:F437)-1)/COUNTA(#REF!)),$A$4:$A$8))*(-1/SQRT(2*PI())*EXP(-1*(NORMSINV($B$11))^2/2)/$B$11)</f>
        <v>-1.9809146186474891E-2</v>
      </c>
      <c r="N185" s="62">
        <f t="shared" si="5"/>
        <v>-8.5543095521171994E-2</v>
      </c>
      <c r="O185" s="61">
        <f>'Bond 1'!E174</f>
        <v>9.2549745488197931E-5</v>
      </c>
      <c r="P185" s="21">
        <f>'Bond 3'!G173</f>
        <v>-8.1545055934653448E-4</v>
      </c>
      <c r="Q185" s="21">
        <f>'Bond 5'!I173</f>
        <v>1.7500328291296578E-3</v>
      </c>
      <c r="R185" s="21">
        <f>'Bond 10'!N173</f>
        <v>3.8220571430029695E-3</v>
      </c>
      <c r="S185" s="21">
        <f>'Bond 20'!X173</f>
        <v>6.5311002317533689E-3</v>
      </c>
      <c r="T185" s="62">
        <f t="shared" si="6"/>
        <v>2.2760578780055322E-3</v>
      </c>
    </row>
    <row r="186" spans="1:20" ht="12.75" customHeight="1">
      <c r="A186" s="63">
        <f>Stocks!A350</f>
        <v>42900</v>
      </c>
      <c r="B186" s="216">
        <f>Bonds!V164/100</f>
        <v>2.0000000000001351E-4</v>
      </c>
      <c r="C186" s="217">
        <f>Bonds!X164/100</f>
        <v>8.0000000000000069E-4</v>
      </c>
      <c r="D186" s="217">
        <f>Bonds!Z164/100</f>
        <v>1.0000000000000052E-3</v>
      </c>
      <c r="E186" s="217">
        <f>Bonds!AE164/100</f>
        <v>8.9999999999999857E-4</v>
      </c>
      <c r="F186" s="218">
        <f>Bonds!AO164/100</f>
        <v>6.0000000000000493E-4</v>
      </c>
      <c r="G186" s="21">
        <f t="array" ref="G186">SQRT(MMULT(MMULT(TRANSPOSE($A$4:$A$8),MMULT(TRANSPOSE(EXP(B187:$F$530)-1),EXP(B187:$F$530)-1)/COUNTA($F187:F$530)),$A$4:$A$8))*NORMSINV($B$11)</f>
        <v>-1.270024501371962E-3</v>
      </c>
      <c r="H186" s="16">
        <f t="shared" si="2"/>
        <v>0</v>
      </c>
      <c r="I186" s="21">
        <f t="array" ref="I186">SQRT(MMULT(MMULT(TRANSPOSE($A$4:$A$8),MMULT(TRANSPOSE(EXP(B187:F438)-1),EXP(B187:F438)-1)/COUNTA(F187:F438)),$A$4:$A$8))*NORMSINV($B$11)</f>
        <v>-1.0861023943947825E-3</v>
      </c>
      <c r="J186" s="16">
        <f t="shared" si="3"/>
        <v>0</v>
      </c>
      <c r="K186" s="21">
        <f t="shared" si="4"/>
        <v>-4.0161701085550412E-3</v>
      </c>
      <c r="L186" s="61">
        <f t="array" ref="L186">SQRT(MMULT(MMULT(TRANSPOSE($A$4:$A$8),MMULT(TRANSPOSE(EXP(B187:$F$532)-1),EXP(B187:$F$532)-1)/COUNTA(#REF!)),$A$4:$A$8))*(-1/SQRT(2*PI())*EXP(-1*(NORMSINV($B$11))^2/2)/$B$11)</f>
        <v>-2.6986638059319151E-2</v>
      </c>
      <c r="M186" s="21">
        <f t="array" ref="M186">SQRT(MMULT(MMULT(TRANSPOSE($A$4:$A$8),MMULT(TRANSPOSE(EXP(B187:F438)-1),EXP(B187:F438)-1)/COUNTA(#REF!)),$A$4:$A$8))*(-1/SQRT(2*PI())*EXP(-1*(NORMSINV($B$11))^2/2)/$B$11)</f>
        <v>-1.9752792664065787E-2</v>
      </c>
      <c r="N186" s="62">
        <f t="shared" si="5"/>
        <v>-8.5339242658034706E-2</v>
      </c>
      <c r="O186" s="61">
        <f>'Bond 1'!E175</f>
        <v>-1.8508236165094716E-4</v>
      </c>
      <c r="P186" s="21">
        <f>'Bond 3'!G174</f>
        <v>-2.1751776477287781E-3</v>
      </c>
      <c r="Q186" s="21">
        <f>'Bond 5'!I174</f>
        <v>4.3770860523851575E-3</v>
      </c>
      <c r="R186" s="21">
        <f>'Bond 10'!N174</f>
        <v>6.8870525414720203E-3</v>
      </c>
      <c r="S186" s="21">
        <f>'Bond 20'!X174</f>
        <v>6.5534179727613938E-3</v>
      </c>
      <c r="T186" s="62">
        <f t="shared" si="6"/>
        <v>3.0914593114477694E-3</v>
      </c>
    </row>
    <row r="187" spans="1:20" ht="12.75" customHeight="1">
      <c r="A187" s="63">
        <f>Stocks!A349</f>
        <v>42899</v>
      </c>
      <c r="B187" s="216">
        <f>Bonds!V165/100</f>
        <v>7.999999999999918E-4</v>
      </c>
      <c r="C187" s="217">
        <f>Bonds!X165/100</f>
        <v>8.9999999999999857E-4</v>
      </c>
      <c r="D187" s="217">
        <f>Bonds!Z165/100</f>
        <v>1.0999999999999942E-3</v>
      </c>
      <c r="E187" s="217">
        <f>Bonds!AE165/100</f>
        <v>1.1000000000000031E-3</v>
      </c>
      <c r="F187" s="218">
        <f>Bonds!AO165/100</f>
        <v>1.0999999999999942E-3</v>
      </c>
      <c r="G187" s="21">
        <f t="array" ref="G187">SQRT(MMULT(MMULT(TRANSPOSE($A$4:$A$8),MMULT(TRANSPOSE(EXP(B188:$F$530)-1),EXP(B188:$F$530)-1)/COUNTA($F188:F$530)),$A$4:$A$8))*NORMSINV($B$11)</f>
        <v>-1.2656502636443593E-3</v>
      </c>
      <c r="H187" s="16">
        <f t="shared" si="2"/>
        <v>0</v>
      </c>
      <c r="I187" s="21">
        <f t="array" ref="I187">SQRT(MMULT(MMULT(TRANSPOSE($A$4:$A$8),MMULT(TRANSPOSE(EXP(B188:F439)-1),EXP(B188:F439)-1)/COUNTA(F188:F439)),$A$4:$A$8))*NORMSINV($B$11)</f>
        <v>-1.0770592274347633E-3</v>
      </c>
      <c r="J187" s="16">
        <f t="shared" si="3"/>
        <v>0</v>
      </c>
      <c r="K187" s="21">
        <f t="shared" si="4"/>
        <v>-4.0023375543087767E-3</v>
      </c>
      <c r="L187" s="61">
        <f t="array" ref="L187">SQRT(MMULT(MMULT(TRANSPOSE($A$4:$A$8),MMULT(TRANSPOSE(EXP(B188:$F$532)-1),EXP(B188:$F$532)-1)/COUNTA(#REF!)),$A$4:$A$8))*(-1/SQRT(2*PI())*EXP(-1*(NORMSINV($B$11))^2/2)/$B$11)</f>
        <v>-2.6854572153918593E-2</v>
      </c>
      <c r="M187" s="21">
        <f t="array" ref="M187">SQRT(MMULT(MMULT(TRANSPOSE($A$4:$A$8),MMULT(TRANSPOSE(EXP(B188:F439)-1),EXP(B188:F439)-1)/COUNTA(#REF!)),$A$4:$A$8))*(-1/SQRT(2*PI())*EXP(-1*(NORMSINV($B$11))^2/2)/$B$11)</f>
        <v>-1.9588325848681101E-2</v>
      </c>
      <c r="N187" s="62">
        <f t="shared" si="5"/>
        <v>-8.4921613595716608E-2</v>
      </c>
      <c r="O187" s="61">
        <f>'Bond 1'!E176</f>
        <v>-7.4046649389114387E-4</v>
      </c>
      <c r="P187" s="21">
        <f>'Bond 3'!G175</f>
        <v>-2.4489896229039155E-3</v>
      </c>
      <c r="Q187" s="21">
        <f>'Bond 5'!I175</f>
        <v>4.8202507263525448E-3</v>
      </c>
      <c r="R187" s="21">
        <f>'Bond 10'!N175</f>
        <v>8.4328499836981638E-3</v>
      </c>
      <c r="S187" s="21">
        <f>'Bond 20'!X175</f>
        <v>1.204962700729181E-2</v>
      </c>
      <c r="T187" s="62">
        <f t="shared" si="6"/>
        <v>4.4226543201094926E-3</v>
      </c>
    </row>
    <row r="188" spans="1:20" ht="12.75" customHeight="1">
      <c r="A188" s="63">
        <f>Stocks!A348</f>
        <v>42898</v>
      </c>
      <c r="B188" s="216">
        <f>Bonds!V166/100</f>
        <v>-4.0000000000000034E-4</v>
      </c>
      <c r="C188" s="217">
        <f>Bonds!X166/100</f>
        <v>-2.0000000000000462E-4</v>
      </c>
      <c r="D188" s="217">
        <f>Bonds!Z166/100</f>
        <v>0</v>
      </c>
      <c r="E188" s="217">
        <f>Bonds!AE166/100</f>
        <v>4.9999999999999828E-4</v>
      </c>
      <c r="F188" s="218">
        <f>Bonds!AO166/100</f>
        <v>3.9999999999999145E-4</v>
      </c>
      <c r="G188" s="21">
        <f t="array" ref="G188">SQRT(MMULT(MMULT(TRANSPOSE($A$4:$A$8),MMULT(TRANSPOSE(EXP(B189:$F$530)-1),EXP(B189:$F$530)-1)/COUNTA($F189:F$530)),$A$4:$A$8))*NORMSINV($B$11)</f>
        <v>-1.2674767606498793E-3</v>
      </c>
      <c r="H188" s="16">
        <f t="shared" si="2"/>
        <v>0</v>
      </c>
      <c r="I188" s="21">
        <f t="array" ref="I188">SQRT(MMULT(MMULT(TRANSPOSE($A$4:$A$8),MMULT(TRANSPOSE(EXP(B189:F440)-1),EXP(B189:F440)-1)/COUNTA(F189:F440)),$A$4:$A$8))*NORMSINV($B$11)</f>
        <v>-1.0824742638954764E-3</v>
      </c>
      <c r="J188" s="16">
        <f t="shared" si="3"/>
        <v>0</v>
      </c>
      <c r="K188" s="21">
        <f t="shared" si="4"/>
        <v>-4.0081134449856974E-3</v>
      </c>
      <c r="L188" s="61">
        <f t="array" ref="L188">SQRT(MMULT(MMULT(TRANSPOSE($A$4:$A$8),MMULT(TRANSPOSE(EXP(B189:$F$532)-1),EXP(B189:$F$532)-1)/COUNTA(#REF!)),$A$4:$A$8))*(-1/SQRT(2*PI())*EXP(-1*(NORMSINV($B$11))^2/2)/$B$11)</f>
        <v>-2.6854095058724079E-2</v>
      </c>
      <c r="M188" s="21">
        <f t="array" ref="M188">SQRT(MMULT(MMULT(TRANSPOSE($A$4:$A$8),MMULT(TRANSPOSE(EXP(B189:F440)-1),EXP(B189:F440)-1)/COUNTA(#REF!)),$A$4:$A$8))*(-1/SQRT(2*PI())*EXP(-1*(NORMSINV($B$11))^2/2)/$B$11)</f>
        <v>-1.9686808361037977E-2</v>
      </c>
      <c r="N188" s="62">
        <f t="shared" si="5"/>
        <v>-8.4920104888241227E-2</v>
      </c>
      <c r="O188" s="61">
        <f>'Bond 1'!E177</f>
        <v>3.7050759540570608E-4</v>
      </c>
      <c r="P188" s="21">
        <f>'Bond 3'!G176</f>
        <v>5.4469241305855551E-4</v>
      </c>
      <c r="Q188" s="21">
        <f>'Bond 5'!I176</f>
        <v>0</v>
      </c>
      <c r="R188" s="21">
        <f>'Bond 10'!N176</f>
        <v>3.8415937320662552E-3</v>
      </c>
      <c r="S188" s="21">
        <f>'Bond 20'!X176</f>
        <v>4.4076328081005135E-3</v>
      </c>
      <c r="T188" s="62">
        <f t="shared" si="6"/>
        <v>1.8328853097262063E-3</v>
      </c>
    </row>
    <row r="189" spans="1:20" ht="12.75" customHeight="1">
      <c r="A189" s="63">
        <f>Stocks!A347</f>
        <v>42895</v>
      </c>
      <c r="B189" s="216">
        <f>Bonds!V167/100</f>
        <v>-2.9999999999999363E-4</v>
      </c>
      <c r="C189" s="217">
        <f>Bonds!X167/100</f>
        <v>-9.9999999999997863E-5</v>
      </c>
      <c r="D189" s="217">
        <f>Bonds!Z167/100</f>
        <v>0</v>
      </c>
      <c r="E189" s="217">
        <f>Bonds!AE167/100</f>
        <v>-9.9999999999997863E-5</v>
      </c>
      <c r="F189" s="218">
        <f>Bonds!AO167/100</f>
        <v>-1.9999999999999573E-4</v>
      </c>
      <c r="G189" s="21">
        <f t="array" ref="G189">SQRT(MMULT(MMULT(TRANSPOSE($A$4:$A$8),MMULT(TRANSPOSE(EXP(B190:$F$530)-1),EXP(B190:$F$530)-1)/COUNTA($F190:F$530)),$A$4:$A$8))*NORMSINV($B$11)</f>
        <v>-1.2692113600288361E-3</v>
      </c>
      <c r="H189" s="16">
        <f t="shared" si="2"/>
        <v>0</v>
      </c>
      <c r="I189" s="21">
        <f t="array" ref="I189">SQRT(MMULT(MMULT(TRANSPOSE($A$4:$A$8),MMULT(TRANSPOSE(EXP(B190:F441)-1),EXP(B190:F441)-1)/COUNTA(F190:F441)),$A$4:$A$8))*NORMSINV($B$11)</f>
        <v>-1.0886057030559042E-3</v>
      </c>
      <c r="J189" s="16">
        <f t="shared" si="3"/>
        <v>0</v>
      </c>
      <c r="K189" s="21">
        <f t="shared" si="4"/>
        <v>-4.0135987298511146E-3</v>
      </c>
      <c r="L189" s="61">
        <f t="array" ref="L189">SQRT(MMULT(MMULT(TRANSPOSE($A$4:$A$8),MMULT(TRANSPOSE(EXP(B190:$F$532)-1),EXP(B190:$F$532)-1)/COUNTA(#REF!)),$A$4:$A$8))*(-1/SQRT(2*PI())*EXP(-1*(NORMSINV($B$11))^2/2)/$B$11)</f>
        <v>-2.6851503221663558E-2</v>
      </c>
      <c r="M189" s="21">
        <f t="array" ref="M189">SQRT(MMULT(MMULT(TRANSPOSE($A$4:$A$8),MMULT(TRANSPOSE(EXP(B190:F441)-1),EXP(B190:F441)-1)/COUNTA(#REF!)),$A$4:$A$8))*(-1/SQRT(2*PI())*EXP(-1*(NORMSINV($B$11))^2/2)/$B$11)</f>
        <v>-1.9798319989309233E-2</v>
      </c>
      <c r="N189" s="62">
        <f t="shared" si="5"/>
        <v>-8.4911908779805936E-2</v>
      </c>
      <c r="O189" s="61">
        <f>'Bond 1'!E178</f>
        <v>2.7777777777777187E-4</v>
      </c>
      <c r="P189" s="21">
        <f>'Bond 3'!G177</f>
        <v>2.7229525272523493E-4</v>
      </c>
      <c r="Q189" s="21">
        <f>'Bond 5'!I177</f>
        <v>0</v>
      </c>
      <c r="R189" s="21">
        <f>'Bond 10'!N177</f>
        <v>-7.6926608664306187E-4</v>
      </c>
      <c r="S189" s="21">
        <f>'Bond 20'!X177</f>
        <v>-2.2093262291859499E-3</v>
      </c>
      <c r="T189" s="62">
        <f t="shared" si="6"/>
        <v>-4.8570385706520102E-4</v>
      </c>
    </row>
    <row r="190" spans="1:20" ht="12.75" customHeight="1">
      <c r="A190" s="63">
        <f>Stocks!A346</f>
        <v>42894</v>
      </c>
      <c r="B190" s="216">
        <f>Bonds!V168/100</f>
        <v>9.9999999999997863E-5</v>
      </c>
      <c r="C190" s="217">
        <f>Bonds!X168/100</f>
        <v>-3.0000000000000247E-4</v>
      </c>
      <c r="D190" s="217">
        <f>Bonds!Z168/100</f>
        <v>-1.9999999999999573E-4</v>
      </c>
      <c r="E190" s="217">
        <f>Bonds!AE168/100</f>
        <v>-9.9999999999997863E-5</v>
      </c>
      <c r="F190" s="218">
        <f>Bonds!AO168/100</f>
        <v>-3.9999999999999145E-4</v>
      </c>
      <c r="G190" s="21">
        <f t="array" ref="G190">SQRT(MMULT(MMULT(TRANSPOSE($A$4:$A$8),MMULT(TRANSPOSE(EXP(B191:$F$530)-1),EXP(B191:$F$530)-1)/COUNTA($F191:F$530)),$A$4:$A$8))*NORMSINV($B$11)</f>
        <v>-1.2708736625168966E-3</v>
      </c>
      <c r="H190" s="16">
        <f t="shared" si="2"/>
        <v>0</v>
      </c>
      <c r="I190" s="21">
        <f t="array" ref="I190">SQRT(MMULT(MMULT(TRANSPOSE($A$4:$A$8),MMULT(TRANSPOSE(EXP(B191:F442)-1),EXP(B191:F442)-1)/COUNTA(F191:F442)),$A$4:$A$8))*NORMSINV($B$11)</f>
        <v>-1.0886810839357967E-3</v>
      </c>
      <c r="J190" s="16">
        <f t="shared" si="3"/>
        <v>0</v>
      </c>
      <c r="K190" s="21">
        <f t="shared" si="4"/>
        <v>-4.018855391873551E-3</v>
      </c>
      <c r="L190" s="61">
        <f t="array" ref="L190">SQRT(MMULT(MMULT(TRANSPOSE($A$4:$A$8),MMULT(TRANSPOSE(EXP(B191:$F$532)-1),EXP(B191:$F$532)-1)/COUNTA(#REF!)),$A$4:$A$8))*(-1/SQRT(2*PI())*EXP(-1*(NORMSINV($B$11))^2/2)/$B$11)</f>
        <v>-2.6847218765371075E-2</v>
      </c>
      <c r="M190" s="21">
        <f t="array" ref="M190">SQRT(MMULT(MMULT(TRANSPOSE($A$4:$A$8),MMULT(TRANSPOSE(EXP(B191:F442)-1),EXP(B191:F442)-1)/COUNTA(#REF!)),$A$4:$A$8))*(-1/SQRT(2*PI())*EXP(-1*(NORMSINV($B$11))^2/2)/$B$11)</f>
        <v>-1.9799690930851238E-2</v>
      </c>
      <c r="N190" s="62">
        <f t="shared" si="5"/>
        <v>-8.4898360139386259E-2</v>
      </c>
      <c r="O190" s="61">
        <f>'Bond 1'!E179</f>
        <v>-9.25668795704877E-5</v>
      </c>
      <c r="P190" s="21">
        <f>'Bond 3'!G178</f>
        <v>8.1680947350394248E-4</v>
      </c>
      <c r="Q190" s="21">
        <f>'Bond 5'!I178</f>
        <v>-8.7751704212627075E-4</v>
      </c>
      <c r="R190" s="21">
        <f>'Bond 10'!N178</f>
        <v>-7.6911149212047301E-4</v>
      </c>
      <c r="S190" s="21">
        <f>'Bond 20'!X178</f>
        <v>-4.4135060803810414E-3</v>
      </c>
      <c r="T190" s="62">
        <f t="shared" si="6"/>
        <v>-1.067178404138866E-3</v>
      </c>
    </row>
    <row r="191" spans="1:20" ht="12.75" customHeight="1">
      <c r="A191" s="63">
        <f>Stocks!A345</f>
        <v>42893</v>
      </c>
      <c r="B191" s="216">
        <f>Bonds!V169/100</f>
        <v>-5.0000000000000706E-4</v>
      </c>
      <c r="C191" s="217">
        <f>Bonds!X169/100</f>
        <v>0</v>
      </c>
      <c r="D191" s="217">
        <f>Bonds!Z169/100</f>
        <v>0</v>
      </c>
      <c r="E191" s="217">
        <f>Bonds!AE169/100</f>
        <v>-1.0000000000000675E-4</v>
      </c>
      <c r="F191" s="218">
        <f>Bonds!AO169/100</f>
        <v>-1.9999999999999573E-4</v>
      </c>
      <c r="G191" s="21">
        <f t="array" ref="G191">SQRT(MMULT(MMULT(TRANSPOSE($A$4:$A$8),MMULT(TRANSPOSE(EXP(B192:$F$530)-1),EXP(B192:$F$530)-1)/COUNTA($F192:F$530)),$A$4:$A$8))*NORMSINV($B$11)</f>
        <v>-1.2725862245257262E-3</v>
      </c>
      <c r="H191" s="16">
        <f t="shared" si="2"/>
        <v>0</v>
      </c>
      <c r="I191" s="21">
        <f t="array" ref="I191">SQRT(MMULT(MMULT(TRANSPOSE($A$4:$A$8),MMULT(TRANSPOSE(EXP(B192:F443)-1),EXP(B192:F443)-1)/COUNTA(F192:F443)),$A$4:$A$8))*NORMSINV($B$11)</f>
        <v>-1.0889964431396539E-3</v>
      </c>
      <c r="J191" s="16">
        <f t="shared" si="3"/>
        <v>0</v>
      </c>
      <c r="K191" s="21">
        <f t="shared" si="4"/>
        <v>-4.0242709884557252E-3</v>
      </c>
      <c r="L191" s="61">
        <f t="array" ref="L191">SQRT(MMULT(MMULT(TRANSPOSE($A$4:$A$8),MMULT(TRANSPOSE(EXP(B192:$F$532)-1),EXP(B192:$F$532)-1)/COUNTA(#REF!)),$A$4:$A$8))*(-1/SQRT(2*PI())*EXP(-1*(NORMSINV($B$11))^2/2)/$B$11)</f>
        <v>-2.6843833135756879E-2</v>
      </c>
      <c r="M191" s="21">
        <f t="array" ref="M191">SQRT(MMULT(MMULT(TRANSPOSE($A$4:$A$8),MMULT(TRANSPOSE(EXP(B192:F443)-1),EXP(B192:F443)-1)/COUNTA(#REF!)),$A$4:$A$8))*(-1/SQRT(2*PI())*EXP(-1*(NORMSINV($B$11))^2/2)/$B$11)</f>
        <v>-1.9805426324678421E-2</v>
      </c>
      <c r="N191" s="62">
        <f t="shared" si="5"/>
        <v>-8.4887653838491672E-2</v>
      </c>
      <c r="O191" s="61">
        <f>'Bond 1'!E180</f>
        <v>4.6287724495464456E-4</v>
      </c>
      <c r="P191" s="21">
        <f>'Bond 3'!G179</f>
        <v>0</v>
      </c>
      <c r="Q191" s="21">
        <f>'Bond 5'!I179</f>
        <v>0</v>
      </c>
      <c r="R191" s="21">
        <f>'Bond 10'!N179</f>
        <v>-7.6898709695208574E-4</v>
      </c>
      <c r="S191" s="21">
        <f>'Bond 20'!X179</f>
        <v>-2.201677647606648E-3</v>
      </c>
      <c r="T191" s="62">
        <f t="shared" si="6"/>
        <v>-5.0155749992081776E-4</v>
      </c>
    </row>
    <row r="192" spans="1:20" ht="12.75" customHeight="1">
      <c r="A192" s="63">
        <f>Stocks!A344</f>
        <v>42892</v>
      </c>
      <c r="B192" s="216">
        <f>Bonds!V170/100</f>
        <v>-8.0000000000000069E-4</v>
      </c>
      <c r="C192" s="217">
        <f>Bonds!X170/100</f>
        <v>-4.0000000000000034E-4</v>
      </c>
      <c r="D192" s="217">
        <f>Bonds!Z170/100</f>
        <v>-2.0000000000000462E-4</v>
      </c>
      <c r="E192" s="217">
        <f>Bonds!AE170/100</f>
        <v>0</v>
      </c>
      <c r="F192" s="218">
        <f>Bonds!AO170/100</f>
        <v>-1.0000000000001563E-4</v>
      </c>
      <c r="G192" s="21">
        <f t="array" ref="G192">SQRT(MMULT(MMULT(TRANSPOSE($A$4:$A$8),MMULT(TRANSPOSE(EXP(B193:$F$530)-1),EXP(B193:$F$530)-1)/COUNTA($F193:F$530)),$A$4:$A$8))*NORMSINV($B$11)</f>
        <v>-1.2739022044019343E-3</v>
      </c>
      <c r="H192" s="16">
        <f t="shared" si="2"/>
        <v>0</v>
      </c>
      <c r="I192" s="21">
        <f t="array" ref="I192">SQRT(MMULT(MMULT(TRANSPOSE($A$4:$A$8),MMULT(TRANSPOSE(EXP(B193:F444)-1),EXP(B193:F444)-1)/COUNTA(F193:F444)),$A$4:$A$8))*NORMSINV($B$11)</f>
        <v>-1.0901930496369974E-3</v>
      </c>
      <c r="J192" s="16">
        <f t="shared" si="3"/>
        <v>0</v>
      </c>
      <c r="K192" s="21">
        <f t="shared" si="4"/>
        <v>-4.0284324822194894E-3</v>
      </c>
      <c r="L192" s="61">
        <f t="array" ref="L192">SQRT(MMULT(MMULT(TRANSPOSE($A$4:$A$8),MMULT(TRANSPOSE(EXP(B193:$F$532)-1),EXP(B193:$F$532)-1)/COUNTA(#REF!)),$A$4:$A$8))*(-1/SQRT(2*PI())*EXP(-1*(NORMSINV($B$11))^2/2)/$B$11)</f>
        <v>-2.6831929422649531E-2</v>
      </c>
      <c r="M192" s="21">
        <f t="array" ref="M192">SQRT(MMULT(MMULT(TRANSPOSE($A$4:$A$8),MMULT(TRANSPOSE(EXP(B193:F444)-1),EXP(B193:F444)-1)/COUNTA(#REF!)),$A$4:$A$8))*(-1/SQRT(2*PI())*EXP(-1*(NORMSINV($B$11))^2/2)/$B$11)</f>
        <v>-1.9827188840040214E-2</v>
      </c>
      <c r="N192" s="62">
        <f t="shared" si="5"/>
        <v>-8.4850010992459257E-2</v>
      </c>
      <c r="O192" s="61">
        <f>'Bond 1'!E181</f>
        <v>7.4026094198204929E-4</v>
      </c>
      <c r="P192" s="21">
        <f>'Bond 3'!G180</f>
        <v>1.0887678091558834E-3</v>
      </c>
      <c r="Q192" s="21">
        <f>'Bond 5'!I180</f>
        <v>-8.7733825652016998E-4</v>
      </c>
      <c r="R192" s="21">
        <f>'Bond 10'!N180</f>
        <v>0</v>
      </c>
      <c r="S192" s="21">
        <f>'Bond 20'!X180</f>
        <v>-1.0995703263534987E-3</v>
      </c>
      <c r="T192" s="62">
        <f t="shared" si="6"/>
        <v>-2.9575966347147187E-5</v>
      </c>
    </row>
    <row r="193" spans="1:20" ht="12.75" customHeight="1">
      <c r="A193" s="63">
        <f>Stocks!A343</f>
        <v>42891</v>
      </c>
      <c r="B193" s="216">
        <f>Bonds!V171/100</f>
        <v>-8.0000000000000069E-4</v>
      </c>
      <c r="C193" s="217">
        <f>Bonds!X171/100</f>
        <v>-2.9999999999999363E-4</v>
      </c>
      <c r="D193" s="217">
        <f>Bonds!Z171/100</f>
        <v>-1.9999999999999573E-4</v>
      </c>
      <c r="E193" s="217">
        <f>Bonds!AE171/100</f>
        <v>0</v>
      </c>
      <c r="F193" s="218">
        <f>Bonds!AO171/100</f>
        <v>2.0000000000001351E-4</v>
      </c>
      <c r="G193" s="21">
        <f t="array" ref="G193">SQRT(MMULT(MMULT(TRANSPOSE($A$4:$A$8),MMULT(TRANSPOSE(EXP(B194:$F$530)-1),EXP(B194:$F$530)-1)/COUNTA($F194:F$530)),$A$4:$A$8))*NORMSINV($B$11)</f>
        <v>-1.275486437058688E-3</v>
      </c>
      <c r="H193" s="16">
        <f t="shared" si="2"/>
        <v>0</v>
      </c>
      <c r="I193" s="21">
        <f t="array" ref="I193">SQRT(MMULT(MMULT(TRANSPOSE($A$4:$A$8),MMULT(TRANSPOSE(EXP(B194:F445)-1),EXP(B194:F445)-1)/COUNTA(F194:F445)),$A$4:$A$8))*NORMSINV($B$11)</f>
        <v>-1.1028769698095736E-3</v>
      </c>
      <c r="J193" s="16">
        <f t="shared" si="3"/>
        <v>0</v>
      </c>
      <c r="K193" s="21">
        <f t="shared" si="4"/>
        <v>-4.0334422657584508E-3</v>
      </c>
      <c r="L193" s="61">
        <f t="array" ref="L193">SQRT(MMULT(MMULT(TRANSPOSE($A$4:$A$8),MMULT(TRANSPOSE(EXP(B194:$F$532)-1),EXP(B194:$F$532)-1)/COUNTA(#REF!)),$A$4:$A$8))*(-1/SQRT(2*PI())*EXP(-1*(NORMSINV($B$11))^2/2)/$B$11)</f>
        <v>-2.6825526772986951E-2</v>
      </c>
      <c r="M193" s="21">
        <f t="array" ref="M193">SQRT(MMULT(MMULT(TRANSPOSE($A$4:$A$8),MMULT(TRANSPOSE(EXP(B194:F445)-1),EXP(B194:F445)-1)/COUNTA(#REF!)),$A$4:$A$8))*(-1/SQRT(2*PI())*EXP(-1*(NORMSINV($B$11))^2/2)/$B$11)</f>
        <v>-2.0057869525976896E-2</v>
      </c>
      <c r="N193" s="62">
        <f t="shared" si="5"/>
        <v>-8.4829764036465402E-2</v>
      </c>
      <c r="O193" s="61">
        <f>'Bond 1'!E182</f>
        <v>7.3971336107258505E-4</v>
      </c>
      <c r="P193" s="21">
        <f>'Bond 3'!G181</f>
        <v>8.1626736329117511E-4</v>
      </c>
      <c r="Q193" s="21">
        <f>'Bond 5'!I181</f>
        <v>-8.7717355643599437E-4</v>
      </c>
      <c r="R193" s="21">
        <f>'Bond 10'!N181</f>
        <v>0</v>
      </c>
      <c r="S193" s="21">
        <f>'Bond 20'!X181</f>
        <v>2.1983446488626035E-3</v>
      </c>
      <c r="T193" s="62">
        <f t="shared" si="6"/>
        <v>5.7543036335807392E-4</v>
      </c>
    </row>
    <row r="194" spans="1:20" ht="12.75" customHeight="1">
      <c r="A194" s="63">
        <f>Stocks!A342</f>
        <v>42888</v>
      </c>
      <c r="B194" s="216">
        <f>Bonds!V172/100</f>
        <v>-3.9999999999999145E-4</v>
      </c>
      <c r="C194" s="217">
        <f>Bonds!X172/100</f>
        <v>0</v>
      </c>
      <c r="D194" s="217">
        <f>Bonds!Z172/100</f>
        <v>2.9999999999999363E-4</v>
      </c>
      <c r="E194" s="217">
        <f>Bonds!AE172/100</f>
        <v>6.0000000000000493E-4</v>
      </c>
      <c r="F194" s="218">
        <f>Bonds!AO172/100</f>
        <v>8.9999999999999857E-4</v>
      </c>
      <c r="G194" s="21">
        <f t="array" ref="G194">SQRT(MMULT(MMULT(TRANSPOSE($A$4:$A$8),MMULT(TRANSPOSE(EXP(B195:$F$530)-1),EXP(B195:$F$530)-1)/COUNTA($F195:F$530)),$A$4:$A$8))*NORMSINV($B$11)</f>
        <v>-1.276888192598449E-3</v>
      </c>
      <c r="H194" s="16">
        <f t="shared" si="2"/>
        <v>0</v>
      </c>
      <c r="I194" s="21">
        <f t="array" ref="I194">SQRT(MMULT(MMULT(TRANSPOSE($A$4:$A$8),MMULT(TRANSPOSE(EXP(B195:F446)-1),EXP(B195:F446)-1)/COUNTA(F195:F446)),$A$4:$A$8))*NORMSINV($B$11)</f>
        <v>-1.1074287866605079E-3</v>
      </c>
      <c r="J194" s="16">
        <f t="shared" si="3"/>
        <v>0</v>
      </c>
      <c r="K194" s="21">
        <f t="shared" si="4"/>
        <v>-4.0378750059868549E-3</v>
      </c>
      <c r="L194" s="61">
        <f t="array" ref="L194">SQRT(MMULT(MMULT(TRANSPOSE($A$4:$A$8),MMULT(TRANSPOSE(EXP(B195:$F$532)-1),EXP(B195:$F$532)-1)/COUNTA(#REF!)),$A$4:$A$8))*(-1/SQRT(2*PI())*EXP(-1*(NORMSINV($B$11))^2/2)/$B$11)</f>
        <v>-2.6815134114236843E-2</v>
      </c>
      <c r="M194" s="21">
        <f t="array" ref="M194">SQRT(MMULT(MMULT(TRANSPOSE($A$4:$A$8),MMULT(TRANSPOSE(EXP(B195:F446)-1),EXP(B195:F446)-1)/COUNTA(#REF!)),$A$4:$A$8))*(-1/SQRT(2*PI())*EXP(-1*(NORMSINV($B$11))^2/2)/$B$11)</f>
        <v>-2.0140652783766699E-2</v>
      </c>
      <c r="N194" s="62">
        <f t="shared" si="5"/>
        <v>-8.4796899563870182E-2</v>
      </c>
      <c r="O194" s="61">
        <f>'Bond 1'!E183</f>
        <v>3.6958329483506558E-4</v>
      </c>
      <c r="P194" s="21">
        <f>'Bond 3'!G182</f>
        <v>0</v>
      </c>
      <c r="Q194" s="21">
        <f>'Bond 5'!I182</f>
        <v>1.3155046222358656E-3</v>
      </c>
      <c r="R194" s="21">
        <f>'Bond 10'!N182</f>
        <v>4.6142150739819851E-3</v>
      </c>
      <c r="S194" s="21">
        <f>'Bond 20'!X182</f>
        <v>9.90667547462196E-3</v>
      </c>
      <c r="T194" s="62">
        <f t="shared" si="6"/>
        <v>3.2411956931349753E-3</v>
      </c>
    </row>
    <row r="195" spans="1:20" ht="12.75" customHeight="1">
      <c r="A195" s="63">
        <f>Stocks!A341</f>
        <v>42887</v>
      </c>
      <c r="B195" s="216">
        <f>Bonds!V173/100</f>
        <v>-1.9999999999999573E-4</v>
      </c>
      <c r="C195" s="217">
        <f>Bonds!X173/100</f>
        <v>0</v>
      </c>
      <c r="D195" s="217">
        <f>Bonds!Z173/100</f>
        <v>2.0000000000000462E-4</v>
      </c>
      <c r="E195" s="217">
        <f>Bonds!AE173/100</f>
        <v>1.9999999999999573E-4</v>
      </c>
      <c r="F195" s="218">
        <f>Bonds!AO173/100</f>
        <v>0</v>
      </c>
      <c r="G195" s="21">
        <f t="array" ref="G195">SQRT(MMULT(MMULT(TRANSPOSE($A$4:$A$8),MMULT(TRANSPOSE(EXP(B196:$F$530)-1),EXP(B196:$F$530)-1)/COUNTA($F196:F$530)),$A$4:$A$8))*NORMSINV($B$11)</f>
        <v>-1.2787824632924016E-3</v>
      </c>
      <c r="H195" s="16">
        <f t="shared" si="2"/>
        <v>0</v>
      </c>
      <c r="I195" s="21">
        <f t="array" ref="I195">SQRT(MMULT(MMULT(TRANSPOSE($A$4:$A$8),MMULT(TRANSPOSE(EXP(B196:F447)-1),EXP(B196:F447)-1)/COUNTA(F196:F447)),$A$4:$A$8))*NORMSINV($B$11)</f>
        <v>-1.1074171569538241E-3</v>
      </c>
      <c r="J195" s="16">
        <f t="shared" si="3"/>
        <v>0</v>
      </c>
      <c r="K195" s="21">
        <f t="shared" si="4"/>
        <v>-4.0438652158846528E-3</v>
      </c>
      <c r="L195" s="61">
        <f t="array" ref="L195">SQRT(MMULT(MMULT(TRANSPOSE($A$4:$A$8),MMULT(TRANSPOSE(EXP(B196:$F$532)-1),EXP(B196:$F$532)-1)/COUNTA(#REF!)),$A$4:$A$8))*(-1/SQRT(2*PI())*EXP(-1*(NORMSINV($B$11))^2/2)/$B$11)</f>
        <v>-2.6814922065095718E-2</v>
      </c>
      <c r="M195" s="21">
        <f t="array" ref="M195">SQRT(MMULT(MMULT(TRANSPOSE($A$4:$A$8),MMULT(TRANSPOSE(EXP(B196:F447)-1),EXP(B196:F447)-1)/COUNTA(#REF!)),$A$4:$A$8))*(-1/SQRT(2*PI())*EXP(-1*(NORMSINV($B$11))^2/2)/$B$11)</f>
        <v>-2.0140441275914352E-2</v>
      </c>
      <c r="N195" s="62">
        <f t="shared" si="5"/>
        <v>-8.4796229005608334E-2</v>
      </c>
      <c r="O195" s="61">
        <f>'Bond 1'!E184</f>
        <v>1.8472337674332293E-4</v>
      </c>
      <c r="P195" s="21">
        <f>'Bond 3'!G183</f>
        <v>0</v>
      </c>
      <c r="Q195" s="21">
        <f>'Bond 5'!I183</f>
        <v>8.7733024620648505E-4</v>
      </c>
      <c r="R195" s="21">
        <f>'Bond 10'!N183</f>
        <v>1.5402053017476336E-3</v>
      </c>
      <c r="S195" s="21">
        <f>'Bond 20'!X183</f>
        <v>0</v>
      </c>
      <c r="T195" s="62">
        <f t="shared" si="6"/>
        <v>5.2045178493948831E-4</v>
      </c>
    </row>
    <row r="196" spans="1:20" ht="12.75" customHeight="1">
      <c r="A196" s="63">
        <f>Stocks!A340</f>
        <v>42886</v>
      </c>
      <c r="B196" s="216">
        <f>Bonds!V174/100</f>
        <v>-5.0000000000000706E-4</v>
      </c>
      <c r="C196" s="217">
        <f>Bonds!X174/100</f>
        <v>-8.9999999999999857E-4</v>
      </c>
      <c r="D196" s="217">
        <f>Bonds!Z174/100</f>
        <v>-1.200000000000001E-3</v>
      </c>
      <c r="E196" s="217">
        <f>Bonds!AE174/100</f>
        <v>-9.9999999999999655E-4</v>
      </c>
      <c r="F196" s="218">
        <f>Bonds!AO174/100</f>
        <v>-3.0000000000001136E-4</v>
      </c>
      <c r="G196" s="21">
        <f t="array" ref="G196">SQRT(MMULT(MMULT(TRANSPOSE($A$4:$A$8),MMULT(TRANSPOSE(EXP(B197:$F$530)-1),EXP(B197:$F$530)-1)/COUNTA($F197:F$530)),$A$4:$A$8))*NORMSINV($B$11)</f>
        <v>-1.2768444094148361E-3</v>
      </c>
      <c r="H196" s="16">
        <f t="shared" si="2"/>
        <v>1</v>
      </c>
      <c r="I196" s="21">
        <f t="array" ref="I196">SQRT(MMULT(MMULT(TRANSPOSE($A$4:$A$8),MMULT(TRANSPOSE(EXP(B197:F448)-1),EXP(B197:F448)-1)/COUNTA(F197:F448)),$A$4:$A$8))*NORMSINV($B$11)</f>
        <v>-1.1136829909771404E-3</v>
      </c>
      <c r="J196" s="16">
        <f t="shared" si="3"/>
        <v>1</v>
      </c>
      <c r="K196" s="21">
        <f t="shared" si="4"/>
        <v>-4.0377365514034239E-3</v>
      </c>
      <c r="L196" s="61">
        <f t="array" ref="L196">SQRT(MMULT(MMULT(TRANSPOSE($A$4:$A$8),MMULT(TRANSPOSE(EXP(B197:$F$532)-1),EXP(B197:$F$532)-1)/COUNTA(#REF!)),$A$4:$A$8))*(-1/SQRT(2*PI())*EXP(-1*(NORMSINV($B$11))^2/2)/$B$11)</f>
        <v>-2.6734291329553968E-2</v>
      </c>
      <c r="M196" s="21">
        <f t="array" ref="M196">SQRT(MMULT(MMULT(TRANSPOSE($A$4:$A$8),MMULT(TRANSPOSE(EXP(B197:F448)-1),EXP(B197:F448)-1)/COUNTA(#REF!)),$A$4:$A$8))*(-1/SQRT(2*PI())*EXP(-1*(NORMSINV($B$11))^2/2)/$B$11)</f>
        <v>-2.0254397124800021E-2</v>
      </c>
      <c r="N196" s="62">
        <f t="shared" si="5"/>
        <v>-8.4541252231881719E-2</v>
      </c>
      <c r="O196" s="61">
        <f>'Bond 1'!E185</f>
        <v>4.6172315079878761E-4</v>
      </c>
      <c r="P196" s="21">
        <f>'Bond 3'!G184</f>
        <v>2.4481502040318882E-3</v>
      </c>
      <c r="Q196" s="21">
        <f>'Bond 5'!I184</f>
        <v>-5.2652655780861491E-3</v>
      </c>
      <c r="R196" s="21">
        <f>'Bond 10'!N184</f>
        <v>-7.704485893916006E-3</v>
      </c>
      <c r="S196" s="21">
        <f>'Bond 20'!X184</f>
        <v>-3.3198151583445057E-3</v>
      </c>
      <c r="T196" s="62">
        <f t="shared" si="6"/>
        <v>-2.6759386551031971E-3</v>
      </c>
    </row>
    <row r="197" spans="1:20" ht="12.75" customHeight="1">
      <c r="A197" s="63">
        <f>Stocks!A339</f>
        <v>42885</v>
      </c>
      <c r="B197" s="216">
        <f>Bonds!V175/100</f>
        <v>0</v>
      </c>
      <c r="C197" s="217">
        <f>Bonds!X175/100</f>
        <v>-1.9999999999999573E-4</v>
      </c>
      <c r="D197" s="217">
        <f>Bonds!Z175/100</f>
        <v>9.9999999999997863E-5</v>
      </c>
      <c r="E197" s="217">
        <f>Bonds!AE175/100</f>
        <v>1.9999999999999573E-4</v>
      </c>
      <c r="F197" s="218">
        <f>Bonds!AO175/100</f>
        <v>0</v>
      </c>
      <c r="G197" s="21">
        <f t="array" ref="G197">SQRT(MMULT(MMULT(TRANSPOSE($A$4:$A$8),MMULT(TRANSPOSE(EXP(B198:$F$530)-1),EXP(B198:$F$530)-1)/COUNTA($F198:F$530)),$A$4:$A$8))*NORMSINV($B$11)</f>
        <v>-1.2787576119250221E-3</v>
      </c>
      <c r="H197" s="16">
        <f t="shared" si="2"/>
        <v>0</v>
      </c>
      <c r="I197" s="21">
        <f t="array" ref="I197">SQRT(MMULT(MMULT(TRANSPOSE($A$4:$A$8),MMULT(TRANSPOSE(EXP(B198:F449)-1),EXP(B198:F449)-1)/COUNTA(F198:F449)),$A$4:$A$8))*NORMSINV($B$11)</f>
        <v>-1.1136946735294689E-3</v>
      </c>
      <c r="J197" s="16">
        <f t="shared" si="3"/>
        <v>0</v>
      </c>
      <c r="K197" s="21">
        <f t="shared" si="4"/>
        <v>-4.0437866289607634E-3</v>
      </c>
      <c r="L197" s="61">
        <f t="array" ref="L197">SQRT(MMULT(MMULT(TRANSPOSE($A$4:$A$8),MMULT(TRANSPOSE(EXP(B198:$F$532)-1),EXP(B198:$F$532)-1)/COUNTA(#REF!)),$A$4:$A$8))*(-1/SQRT(2*PI())*EXP(-1*(NORMSINV($B$11))^2/2)/$B$11)</f>
        <v>-2.6734238141172664E-2</v>
      </c>
      <c r="M197" s="21">
        <f t="array" ref="M197">SQRT(MMULT(MMULT(TRANSPOSE($A$4:$A$8),MMULT(TRANSPOSE(EXP(B198:F449)-1),EXP(B198:F449)-1)/COUNTA(#REF!)),$A$4:$A$8))*(-1/SQRT(2*PI())*EXP(-1*(NORMSINV($B$11))^2/2)/$B$11)</f>
        <v>-2.0254609593748731E-2</v>
      </c>
      <c r="N197" s="62">
        <f t="shared" si="5"/>
        <v>-8.4541084035451741E-2</v>
      </c>
      <c r="O197" s="61">
        <f>'Bond 1'!E186</f>
        <v>0</v>
      </c>
      <c r="P197" s="21">
        <f>'Bond 3'!G185</f>
        <v>5.43558223914656E-4</v>
      </c>
      <c r="Q197" s="21">
        <f>'Bond 5'!I185</f>
        <v>4.3817958785807853E-4</v>
      </c>
      <c r="R197" s="21">
        <f>'Bond 10'!N185</f>
        <v>1.5378555668542221E-3</v>
      </c>
      <c r="S197" s="21">
        <f>'Bond 20'!X185</f>
        <v>0</v>
      </c>
      <c r="T197" s="62">
        <f t="shared" si="6"/>
        <v>5.0391867572539134E-4</v>
      </c>
    </row>
    <row r="198" spans="1:20" ht="12.75" customHeight="1">
      <c r="A198" s="63">
        <f>Stocks!A338</f>
        <v>42881</v>
      </c>
      <c r="B198" s="216">
        <f>Bonds!V176/100</f>
        <v>2.9999999999999363E-4</v>
      </c>
      <c r="C198" s="217">
        <f>Bonds!X176/100</f>
        <v>4.9999999999998939E-4</v>
      </c>
      <c r="D198" s="217">
        <f>Bonds!Z176/100</f>
        <v>5.0000000000000706E-4</v>
      </c>
      <c r="E198" s="217">
        <f>Bonds!AE176/100</f>
        <v>4.0000000000000034E-4</v>
      </c>
      <c r="F198" s="218">
        <f>Bonds!AO176/100</f>
        <v>9.9999999999997863E-5</v>
      </c>
      <c r="G198" s="21">
        <f t="array" ref="G198">SQRT(MMULT(MMULT(TRANSPOSE($A$4:$A$8),MMULT(TRANSPOSE(EXP(B199:$F$530)-1),EXP(B199:$F$530)-1)/COUNTA($F199:F$530)),$A$4:$A$8))*NORMSINV($B$11)</f>
        <v>-1.2798565964425436E-3</v>
      </c>
      <c r="H198" s="16">
        <f t="shared" si="2"/>
        <v>0</v>
      </c>
      <c r="I198" s="21">
        <f t="array" ref="I198">SQRT(MMULT(MMULT(TRANSPOSE($A$4:$A$8),MMULT(TRANSPOSE(EXP(B199:F450)-1),EXP(B199:F450)-1)/COUNTA(F199:F450)),$A$4:$A$8))*NORMSINV($B$11)</f>
        <v>-1.1129111908446112E-3</v>
      </c>
      <c r="J198" s="16">
        <f t="shared" si="3"/>
        <v>0</v>
      </c>
      <c r="K198" s="21">
        <f t="shared" si="4"/>
        <v>-4.0472619231493928E-3</v>
      </c>
      <c r="L198" s="61">
        <f t="array" ref="L198">SQRT(MMULT(MMULT(TRANSPOSE($A$4:$A$8),MMULT(TRANSPOSE(EXP(B199:$F$532)-1),EXP(B199:$F$532)-1)/COUNTA(#REF!)),$A$4:$A$8))*(-1/SQRT(2*PI())*EXP(-1*(NORMSINV($B$11))^2/2)/$B$11)</f>
        <v>-2.6717007763797915E-2</v>
      </c>
      <c r="M198" s="21">
        <f t="array" ref="M198">SQRT(MMULT(MMULT(TRANSPOSE($A$4:$A$8),MMULT(TRANSPOSE(EXP(B199:F450)-1),EXP(B199:F450)-1)/COUNTA(#REF!)),$A$4:$A$8))*(-1/SQRT(2*PI())*EXP(-1*(NORMSINV($B$11))^2/2)/$B$11)</f>
        <v>-2.0240360503506645E-2</v>
      </c>
      <c r="N198" s="62">
        <f t="shared" si="5"/>
        <v>-8.4486596798003299E-2</v>
      </c>
      <c r="O198" s="61">
        <f>'Bond 1'!E187</f>
        <v>-2.7690603655159096E-4</v>
      </c>
      <c r="P198" s="21">
        <f>'Bond 3'!G186</f>
        <v>-1.3586321899674298E-3</v>
      </c>
      <c r="Q198" s="21">
        <f>'Bond 5'!I186</f>
        <v>2.1911926611037271E-3</v>
      </c>
      <c r="R198" s="21">
        <f>'Bond 10'!N186</f>
        <v>3.0772380384259403E-3</v>
      </c>
      <c r="S198" s="21">
        <f>'Bond 20'!X186</f>
        <v>1.105519354743803E-3</v>
      </c>
      <c r="T198" s="62">
        <f t="shared" si="6"/>
        <v>9.4768236555088994E-4</v>
      </c>
    </row>
    <row r="199" spans="1:20" ht="12.75" customHeight="1">
      <c r="A199" s="63">
        <f>Stocks!A337</f>
        <v>42880</v>
      </c>
      <c r="B199" s="216">
        <f>Bonds!V177/100</f>
        <v>-4.9999999999998939E-4</v>
      </c>
      <c r="C199" s="217">
        <f>Bonds!X177/100</f>
        <v>-4.9999999999998939E-4</v>
      </c>
      <c r="D199" s="217">
        <f>Bonds!Z177/100</f>
        <v>-4.0000000000000034E-4</v>
      </c>
      <c r="E199" s="217">
        <f>Bonds!AE177/100</f>
        <v>-1.9999999999999573E-4</v>
      </c>
      <c r="F199" s="218">
        <f>Bonds!AO177/100</f>
        <v>0</v>
      </c>
      <c r="G199" s="21">
        <f t="array" ref="G199">SQRT(MMULT(MMULT(TRANSPOSE($A$4:$A$8),MMULT(TRANSPOSE(EXP(B200:$F$530)-1),EXP(B200:$F$530)-1)/COUNTA($F200:F$530)),$A$4:$A$8))*NORMSINV($B$11)</f>
        <v>-1.281135483041259E-3</v>
      </c>
      <c r="H199" s="16">
        <f t="shared" si="2"/>
        <v>0</v>
      </c>
      <c r="I199" s="21">
        <f t="array" ref="I199">SQRT(MMULT(MMULT(TRANSPOSE($A$4:$A$8),MMULT(TRANSPOSE(EXP(B200:F451)-1),EXP(B200:F451)-1)/COUNTA(F200:F451)),$A$4:$A$8))*NORMSINV($B$11)</f>
        <v>-1.1127924099845509E-3</v>
      </c>
      <c r="J199" s="16">
        <f t="shared" si="3"/>
        <v>0</v>
      </c>
      <c r="K199" s="21">
        <f t="shared" si="4"/>
        <v>-4.0513061176703988E-3</v>
      </c>
      <c r="L199" s="61">
        <f t="array" ref="L199">SQRT(MMULT(MMULT(TRANSPOSE($A$4:$A$8),MMULT(TRANSPOSE(EXP(B200:$F$532)-1),EXP(B200:$F$532)-1)/COUNTA(#REF!)),$A$4:$A$8))*(-1/SQRT(2*PI())*EXP(-1*(NORMSINV($B$11))^2/2)/$B$11)</f>
        <v>-2.6703397484845195E-2</v>
      </c>
      <c r="M199" s="21">
        <f t="array" ref="M199">SQRT(MMULT(MMULT(TRANSPOSE($A$4:$A$8),MMULT(TRANSPOSE(EXP(B200:F451)-1),EXP(B200:F451)-1)/COUNTA(#REF!)),$A$4:$A$8))*(-1/SQRT(2*PI())*EXP(-1*(NORMSINV($B$11))^2/2)/$B$11)</f>
        <v>-2.0238200252582477E-2</v>
      </c>
      <c r="N199" s="62">
        <f t="shared" si="5"/>
        <v>-8.4443557316922449E-2</v>
      </c>
      <c r="O199" s="61">
        <f>'Bond 1'!E188</f>
        <v>4.6163789123810305E-4</v>
      </c>
      <c r="P199" s="21">
        <f>'Bond 3'!G187</f>
        <v>1.3592892747142757E-3</v>
      </c>
      <c r="Q199" s="21">
        <f>'Bond 5'!I187</f>
        <v>-1.7539184305314206E-3</v>
      </c>
      <c r="R199" s="21">
        <f>'Bond 10'!N187</f>
        <v>-1.5397738939704824E-3</v>
      </c>
      <c r="S199" s="21">
        <f>'Bond 20'!X187</f>
        <v>0</v>
      </c>
      <c r="T199" s="62">
        <f t="shared" si="6"/>
        <v>-2.9455303170990491E-4</v>
      </c>
    </row>
    <row r="200" spans="1:20" ht="12.75" customHeight="1">
      <c r="A200" s="63">
        <f>Stocks!A336</f>
        <v>42879</v>
      </c>
      <c r="B200" s="216">
        <f>Bonds!V178/100</f>
        <v>1.9999999999999573E-4</v>
      </c>
      <c r="C200" s="217">
        <f>Bonds!X178/100</f>
        <v>9.9999999999997863E-5</v>
      </c>
      <c r="D200" s="217">
        <f>Bonds!Z178/100</f>
        <v>4.0000000000000034E-4</v>
      </c>
      <c r="E200" s="217">
        <f>Bonds!AE178/100</f>
        <v>7.0000000000000281E-4</v>
      </c>
      <c r="F200" s="218">
        <f>Bonds!AO178/100</f>
        <v>3.0000000000001136E-4</v>
      </c>
      <c r="G200" s="21">
        <f t="array" ref="G200">SQRT(MMULT(MMULT(TRANSPOSE($A$4:$A$8),MMULT(TRANSPOSE(EXP(B201:$F$530)-1),EXP(B201:$F$530)-1)/COUNTA($F201:F$530)),$A$4:$A$8))*NORMSINV($B$11)</f>
        <v>-1.2823357994761653E-3</v>
      </c>
      <c r="H200" s="16">
        <f t="shared" si="2"/>
        <v>0</v>
      </c>
      <c r="I200" s="21">
        <f t="array" ref="I200">SQRT(MMULT(MMULT(TRANSPOSE($A$4:$A$8),MMULT(TRANSPOSE(EXP(B201:F452)-1),EXP(B201:F452)-1)/COUNTA(F201:F452)),$A$4:$A$8))*NORMSINV($B$11)</f>
        <v>-1.1117724778165936E-3</v>
      </c>
      <c r="J200" s="16">
        <f t="shared" si="3"/>
        <v>0</v>
      </c>
      <c r="K200" s="21">
        <f t="shared" si="4"/>
        <v>-4.0551018515176361E-3</v>
      </c>
      <c r="L200" s="61">
        <f t="array" ref="L200">SQRT(MMULT(MMULT(TRANSPOSE($A$4:$A$8),MMULT(TRANSPOSE(EXP(B201:$F$532)-1),EXP(B201:$F$532)-1)/COUNTA(#REF!)),$A$4:$A$8))*(-1/SQRT(2*PI())*EXP(-1*(NORMSINV($B$11))^2/2)/$B$11)</f>
        <v>-2.6688010535038772E-2</v>
      </c>
      <c r="M200" s="21">
        <f t="array" ref="M200">SQRT(MMULT(MMULT(TRANSPOSE($A$4:$A$8),MMULT(TRANSPOSE(EXP(B201:F452)-1),EXP(B201:F452)-1)/COUNTA(#REF!)),$A$4:$A$8))*(-1/SQRT(2*PI())*EXP(-1*(NORMSINV($B$11))^2/2)/$B$11)</f>
        <v>-2.0219650888591529E-2</v>
      </c>
      <c r="N200" s="62">
        <f t="shared" si="5"/>
        <v>-8.4394899509291466E-2</v>
      </c>
      <c r="O200" s="61">
        <f>'Bond 1'!E189</f>
        <v>-1.8456995201180857E-4</v>
      </c>
      <c r="P200" s="21">
        <f>'Bond 3'!G188</f>
        <v>-2.7172687435275824E-4</v>
      </c>
      <c r="Q200" s="21">
        <f>'Bond 5'!I188</f>
        <v>1.7531637167001171E-3</v>
      </c>
      <c r="R200" s="21">
        <f>'Bond 10'!N188</f>
        <v>5.38758999195375E-3</v>
      </c>
      <c r="S200" s="21">
        <f>'Bond 20'!X188</f>
        <v>3.3182792235288551E-3</v>
      </c>
      <c r="T200" s="62">
        <f t="shared" si="6"/>
        <v>2.0005472211636313E-3</v>
      </c>
    </row>
    <row r="201" spans="1:20" ht="12.75" customHeight="1">
      <c r="A201" s="63">
        <f>Stocks!A335</f>
        <v>42878</v>
      </c>
      <c r="B201" s="216">
        <f>Bonds!V179/100</f>
        <v>2.9999999999999363E-4</v>
      </c>
      <c r="C201" s="217">
        <f>Bonds!X179/100</f>
        <v>2.9999999999999363E-4</v>
      </c>
      <c r="D201" s="217">
        <f>Bonds!Z179/100</f>
        <v>9.9999999999997863E-5</v>
      </c>
      <c r="E201" s="217">
        <f>Bonds!AE179/100</f>
        <v>0</v>
      </c>
      <c r="F201" s="218">
        <f>Bonds!AO179/100</f>
        <v>2.9999999999999363E-4</v>
      </c>
      <c r="G201" s="21">
        <f t="array" ref="G201">SQRT(MMULT(MMULT(TRANSPOSE($A$4:$A$8),MMULT(TRANSPOSE(EXP(B202:$F$530)-1),EXP(B202:$F$530)-1)/COUNTA($F202:F$530)),$A$4:$A$8))*NORMSINV($B$11)</f>
        <v>-1.2840268954650996E-3</v>
      </c>
      <c r="H201" s="16">
        <f t="shared" si="2"/>
        <v>0</v>
      </c>
      <c r="I201" s="21">
        <f t="array" ref="I201">SQRT(MMULT(MMULT(TRANSPOSE($A$4:$A$8),MMULT(TRANSPOSE(EXP(B202:F453)-1),EXP(B202:F453)-1)/COUNTA(F202:F453)),$A$4:$A$8))*NORMSINV($B$11)</f>
        <v>-1.111852948887605E-3</v>
      </c>
      <c r="J201" s="16">
        <f t="shared" si="3"/>
        <v>0</v>
      </c>
      <c r="K201" s="21">
        <f t="shared" si="4"/>
        <v>-4.0604495665846436E-3</v>
      </c>
      <c r="L201" s="61">
        <f t="array" ref="L201">SQRT(MMULT(MMULT(TRANSPOSE($A$4:$A$8),MMULT(TRANSPOSE(EXP(B202:$F$532)-1),EXP(B202:$F$532)-1)/COUNTA(#REF!)),$A$4:$A$8))*(-1/SQRT(2*PI())*EXP(-1*(NORMSINV($B$11))^2/2)/$B$11)</f>
        <v>-2.6682685248559251E-2</v>
      </c>
      <c r="M201" s="21">
        <f t="array" ref="M201">SQRT(MMULT(MMULT(TRANSPOSE($A$4:$A$8),MMULT(TRANSPOSE(EXP(B202:F453)-1),EXP(B202:F453)-1)/COUNTA(#REF!)),$A$4:$A$8))*(-1/SQRT(2*PI())*EXP(-1*(NORMSINV($B$11))^2/2)/$B$11)</f>
        <v>-2.0221114404728999E-2</v>
      </c>
      <c r="N201" s="62">
        <f t="shared" si="5"/>
        <v>-8.4378059474823283E-2</v>
      </c>
      <c r="O201" s="61">
        <f>'Bond 1'!E190</f>
        <v>-2.7690603655159096E-4</v>
      </c>
      <c r="P201" s="21">
        <f>'Bond 3'!G189</f>
        <v>-8.1525989965803311E-4</v>
      </c>
      <c r="Q201" s="21">
        <f>'Bond 5'!I189</f>
        <v>4.384957115631302E-4</v>
      </c>
      <c r="R201" s="21">
        <f>'Bond 10'!N189</f>
        <v>0</v>
      </c>
      <c r="S201" s="21">
        <f>'Bond 20'!X189</f>
        <v>3.3236009941919626E-3</v>
      </c>
      <c r="T201" s="62">
        <f t="shared" si="6"/>
        <v>5.3398615390909377E-4</v>
      </c>
    </row>
    <row r="202" spans="1:20" ht="12.75" customHeight="1">
      <c r="A202" s="63">
        <f>Stocks!A334</f>
        <v>42877</v>
      </c>
      <c r="B202" s="216">
        <f>Bonds!V180/100</f>
        <v>-9.9999999999997863E-5</v>
      </c>
      <c r="C202" s="217">
        <f>Bonds!X180/100</f>
        <v>4.9999999999999828E-4</v>
      </c>
      <c r="D202" s="217">
        <f>Bonds!Z180/100</f>
        <v>8.0000000000000069E-4</v>
      </c>
      <c r="E202" s="217">
        <f>Bonds!AE180/100</f>
        <v>5.9999999999999604E-4</v>
      </c>
      <c r="F202" s="218">
        <f>Bonds!AO180/100</f>
        <v>-3.9999999999999145E-4</v>
      </c>
      <c r="G202" s="21">
        <f t="array" ref="G202">SQRT(MMULT(MMULT(TRANSPOSE($A$4:$A$8),MMULT(TRANSPOSE(EXP(B203:$F$530)-1),EXP(B203:$F$530)-1)/COUNTA($F203:F$530)),$A$4:$A$8))*NORMSINV($B$11)</f>
        <v>-1.285479203137584E-3</v>
      </c>
      <c r="H202" s="16">
        <f t="shared" si="2"/>
        <v>0</v>
      </c>
      <c r="I202" s="21">
        <f t="array" ref="I202">SQRT(MMULT(MMULT(TRANSPOSE($A$4:$A$8),MMULT(TRANSPOSE(EXP(B203:F454)-1),EXP(B203:F454)-1)/COUNTA(F203:F454)),$A$4:$A$8))*NORMSINV($B$11)</f>
        <v>-1.1113420837105968E-3</v>
      </c>
      <c r="J202" s="16">
        <f t="shared" si="3"/>
        <v>0</v>
      </c>
      <c r="K202" s="21">
        <f t="shared" si="4"/>
        <v>-4.0650421666930323E-3</v>
      </c>
      <c r="L202" s="61">
        <f t="array" ref="L202">SQRT(MMULT(MMULT(TRANSPOSE($A$4:$A$8),MMULT(TRANSPOSE(EXP(B203:$F$532)-1),EXP(B203:$F$532)-1)/COUNTA(#REF!)),$A$4:$A$8))*(-1/SQRT(2*PI())*EXP(-1*(NORMSINV($B$11))^2/2)/$B$11)</f>
        <v>-2.6672236932921027E-2</v>
      </c>
      <c r="M202" s="21">
        <f t="array" ref="M202">SQRT(MMULT(MMULT(TRANSPOSE($A$4:$A$8),MMULT(TRANSPOSE(EXP(B203:F454)-1),EXP(B203:F454)-1)/COUNTA(#REF!)),$A$4:$A$8))*(-1/SQRT(2*PI())*EXP(-1*(NORMSINV($B$11))^2/2)/$B$11)</f>
        <v>-2.0211823371054077E-2</v>
      </c>
      <c r="N202" s="62">
        <f t="shared" si="5"/>
        <v>-8.4345018999694141E-2</v>
      </c>
      <c r="O202" s="61">
        <f>'Bond 1'!E191</f>
        <v>9.2327578247620589E-5</v>
      </c>
      <c r="P202" s="21">
        <f>'Bond 3'!G190</f>
        <v>-1.3591583872989937E-3</v>
      </c>
      <c r="Q202" s="21">
        <f>'Bond 5'!I190</f>
        <v>3.5082853214736805E-3</v>
      </c>
      <c r="R202" s="21">
        <f>'Bond 10'!N190</f>
        <v>4.6247484671567748E-3</v>
      </c>
      <c r="S202" s="21">
        <f>'Bond 20'!X190</f>
        <v>-4.4388561867899062E-3</v>
      </c>
      <c r="T202" s="62">
        <f t="shared" si="6"/>
        <v>4.8546935855783521E-4</v>
      </c>
    </row>
    <row r="203" spans="1:20" ht="12.75" customHeight="1">
      <c r="A203" s="63">
        <f>Stocks!A333</f>
        <v>42874</v>
      </c>
      <c r="B203" s="216">
        <f>Bonds!V181/100</f>
        <v>6.0000000000000493E-4</v>
      </c>
      <c r="C203" s="217">
        <f>Bonds!X181/100</f>
        <v>9.9999999999997863E-5</v>
      </c>
      <c r="D203" s="217">
        <f>Bonds!Z181/100</f>
        <v>0</v>
      </c>
      <c r="E203" s="217">
        <f>Bonds!AE181/100</f>
        <v>-9.9999999999997863E-5</v>
      </c>
      <c r="F203" s="218">
        <f>Bonds!AO181/100</f>
        <v>2.9999999999999363E-4</v>
      </c>
      <c r="G203" s="21">
        <f t="array" ref="G203">SQRT(MMULT(MMULT(TRANSPOSE($A$4:$A$8),MMULT(TRANSPOSE(EXP(B204:$F$530)-1),EXP(B204:$F$530)-1)/COUNTA($F204:F$530)),$A$4:$A$8))*NORMSINV($B$11)</f>
        <v>-1.2872348899238524E-3</v>
      </c>
      <c r="H203" s="16">
        <f t="shared" si="2"/>
        <v>0</v>
      </c>
      <c r="I203" s="21">
        <f t="array" ref="I203">SQRT(MMULT(MMULT(TRANSPOSE($A$4:$A$8),MMULT(TRANSPOSE(EXP(B204:F455)-1),EXP(B204:F455)-1)/COUNTA(F204:F455)),$A$4:$A$8))*NORMSINV($B$11)</f>
        <v>-1.1114967112002322E-3</v>
      </c>
      <c r="J203" s="16">
        <f t="shared" si="3"/>
        <v>0</v>
      </c>
      <c r="K203" s="21">
        <f t="shared" si="4"/>
        <v>-4.0705941357955019E-3</v>
      </c>
      <c r="L203" s="61">
        <f t="array" ref="L203">SQRT(MMULT(MMULT(TRANSPOSE($A$4:$A$8),MMULT(TRANSPOSE(EXP(B204:$F$532)-1),EXP(B204:$F$532)-1)/COUNTA(#REF!)),$A$4:$A$8))*(-1/SQRT(2*PI())*EXP(-1*(NORMSINV($B$11))^2/2)/$B$11)</f>
        <v>-2.6667919935661828E-2</v>
      </c>
      <c r="M203" s="21">
        <f t="array" ref="M203">SQRT(MMULT(MMULT(TRANSPOSE($A$4:$A$8),MMULT(TRANSPOSE(EXP(B204:F455)-1),EXP(B204:F455)-1)/COUNTA(#REF!)),$A$4:$A$8))*(-1/SQRT(2*PI())*EXP(-1*(NORMSINV($B$11))^2/2)/$B$11)</f>
        <v>-2.0214635559627363E-2</v>
      </c>
      <c r="N203" s="62">
        <f t="shared" si="5"/>
        <v>-8.4331367455702369E-2</v>
      </c>
      <c r="O203" s="61">
        <f>'Bond 1'!E192</f>
        <v>-5.5391432791728672E-4</v>
      </c>
      <c r="P203" s="21">
        <f>'Bond 3'!G191</f>
        <v>-2.7196546394432544E-4</v>
      </c>
      <c r="Q203" s="21">
        <f>'Bond 5'!I191</f>
        <v>0</v>
      </c>
      <c r="R203" s="21">
        <f>'Bond 10'!N191</f>
        <v>-7.7170644042783931E-4</v>
      </c>
      <c r="S203" s="21">
        <f>'Bond 20'!X191</f>
        <v>3.3192920546091798E-3</v>
      </c>
      <c r="T203" s="62">
        <f t="shared" si="6"/>
        <v>3.4434116446394568E-4</v>
      </c>
    </row>
    <row r="204" spans="1:20" ht="12.75" customHeight="1">
      <c r="A204" s="63">
        <f>Stocks!A332</f>
        <v>42873</v>
      </c>
      <c r="B204" s="216">
        <f>Bonds!V182/100</f>
        <v>-5.0000000000000706E-4</v>
      </c>
      <c r="C204" s="217">
        <f>Bonds!X182/100</f>
        <v>-2.9999999999999363E-4</v>
      </c>
      <c r="D204" s="217">
        <f>Bonds!Z182/100</f>
        <v>-1.0000000000000675E-4</v>
      </c>
      <c r="E204" s="217">
        <f>Bonds!AE182/100</f>
        <v>-9.9999999999997863E-5</v>
      </c>
      <c r="F204" s="218">
        <f>Bonds!AO182/100</f>
        <v>-2.9999999999999363E-4</v>
      </c>
      <c r="G204" s="21">
        <f t="array" ref="G204">SQRT(MMULT(MMULT(TRANSPOSE($A$4:$A$8),MMULT(TRANSPOSE(EXP(B205:$F$530)-1),EXP(B205:$F$530)-1)/COUNTA($F205:F$530)),$A$4:$A$8))*NORMSINV($B$11)</f>
        <v>-1.2887725053138351E-3</v>
      </c>
      <c r="H204" s="16">
        <f t="shared" si="2"/>
        <v>0</v>
      </c>
      <c r="I204" s="21">
        <f t="array" ref="I204">SQRT(MMULT(MMULT(TRANSPOSE($A$4:$A$8),MMULT(TRANSPOSE(EXP(B205:F456)-1),EXP(B205:F456)-1)/COUNTA(F205:F456)),$A$4:$A$8))*NORMSINV($B$11)</f>
        <v>-1.1122377913001761E-3</v>
      </c>
      <c r="J204" s="16">
        <f t="shared" si="3"/>
        <v>0</v>
      </c>
      <c r="K204" s="21">
        <f t="shared" si="4"/>
        <v>-4.0754565025931753E-3</v>
      </c>
      <c r="L204" s="61">
        <f t="array" ref="L204">SQRT(MMULT(MMULT(TRANSPOSE($A$4:$A$8),MMULT(TRANSPOSE(EXP(B205:$F$532)-1),EXP(B205:$F$532)-1)/COUNTA(#REF!)),$A$4:$A$8))*(-1/SQRT(2*PI())*EXP(-1*(NORMSINV($B$11))^2/2)/$B$11)</f>
        <v>-2.6658918437899602E-2</v>
      </c>
      <c r="M204" s="21">
        <f t="array" ref="M204">SQRT(MMULT(MMULT(TRANSPOSE($A$4:$A$8),MMULT(TRANSPOSE(EXP(B205:F456)-1),EXP(B205:F456)-1)/COUNTA(#REF!)),$A$4:$A$8))*(-1/SQRT(2*PI())*EXP(-1*(NORMSINV($B$11))^2/2)/$B$11)</f>
        <v>-2.0228113479975576E-2</v>
      </c>
      <c r="N204" s="62">
        <f t="shared" si="5"/>
        <v>-8.4302902220420819E-2</v>
      </c>
      <c r="O204" s="61">
        <f>'Bond 1'!E193</f>
        <v>4.6185109920562266E-4</v>
      </c>
      <c r="P204" s="21">
        <f>'Bond 3'!G192</f>
        <v>8.1596685735643173E-4</v>
      </c>
      <c r="Q204" s="21">
        <f>'Bond 5'!I192</f>
        <v>-4.3892739272146931E-4</v>
      </c>
      <c r="R204" s="21">
        <f>'Bond 10'!N192</f>
        <v>-7.7149141164426329E-4</v>
      </c>
      <c r="S204" s="21">
        <f>'Bond 20'!X192</f>
        <v>-3.3252082298694859E-3</v>
      </c>
      <c r="T204" s="62">
        <f t="shared" si="6"/>
        <v>-6.5156181553463282E-4</v>
      </c>
    </row>
    <row r="205" spans="1:20" ht="12.75" customHeight="1">
      <c r="A205" s="63">
        <f>Stocks!A331</f>
        <v>42872</v>
      </c>
      <c r="B205" s="216">
        <f>Bonds!V183/100</f>
        <v>2.0000000000001351E-4</v>
      </c>
      <c r="C205" s="217">
        <f>Bonds!X183/100</f>
        <v>-4.0000000000000034E-4</v>
      </c>
      <c r="D205" s="217">
        <f>Bonds!Z183/100</f>
        <v>-7.999999999999918E-4</v>
      </c>
      <c r="E205" s="217">
        <f>Bonds!AE183/100</f>
        <v>-9.0000000000000746E-4</v>
      </c>
      <c r="F205" s="218">
        <f>Bonds!AO183/100</f>
        <v>-2.0000000000001351E-4</v>
      </c>
      <c r="G205" s="21">
        <f t="array" ref="G205">SQRT(MMULT(MMULT(TRANSPOSE($A$4:$A$8),MMULT(TRANSPOSE(EXP(B206:$F$530)-1),EXP(B206:$F$530)-1)/COUNTA($F206:F$530)),$A$4:$A$8))*NORMSINV($B$11)</f>
        <v>-1.2896162574256098E-3</v>
      </c>
      <c r="H205" s="16">
        <f t="shared" si="2"/>
        <v>1</v>
      </c>
      <c r="I205" s="21">
        <f t="array" ref="I205">SQRT(MMULT(MMULT(TRANSPOSE($A$4:$A$8),MMULT(TRANSPOSE(EXP(B206:F457)-1),EXP(B206:F457)-1)/COUNTA(F206:F457)),$A$4:$A$8))*NORMSINV($B$11)</f>
        <v>-1.1150004089993052E-3</v>
      </c>
      <c r="J205" s="16">
        <f t="shared" si="3"/>
        <v>1</v>
      </c>
      <c r="K205" s="21">
        <f t="shared" si="4"/>
        <v>-4.07812468104696E-3</v>
      </c>
      <c r="L205" s="61">
        <f t="array" ref="L205">SQRT(MMULT(MMULT(TRANSPOSE($A$4:$A$8),MMULT(TRANSPOSE(EXP(B206:$F$532)-1),EXP(B206:$F$532)-1)/COUNTA(#REF!)),$A$4:$A$8))*(-1/SQRT(2*PI())*EXP(-1*(NORMSINV($B$11))^2/2)/$B$11)</f>
        <v>-2.6635425776578608E-2</v>
      </c>
      <c r="M205" s="21">
        <f t="array" ref="M205">SQRT(MMULT(MMULT(TRANSPOSE($A$4:$A$8),MMULT(TRANSPOSE(EXP(B206:F457)-1),EXP(B206:F457)-1)/COUNTA(#REF!)),$A$4:$A$8))*(-1/SQRT(2*PI())*EXP(-1*(NORMSINV($B$11))^2/2)/$B$11)</f>
        <v>-2.0278356822502581E-2</v>
      </c>
      <c r="N205" s="62">
        <f t="shared" si="5"/>
        <v>-8.4228611902347539E-2</v>
      </c>
      <c r="O205" s="61">
        <f>'Bond 1'!E194</f>
        <v>-1.846551564952576E-4</v>
      </c>
      <c r="P205" s="21">
        <f>'Bond 3'!G193</f>
        <v>1.0876479227577784E-3</v>
      </c>
      <c r="Q205" s="21">
        <f>'Bond 5'!I193</f>
        <v>-3.5111373977280698E-3</v>
      </c>
      <c r="R205" s="21">
        <f>'Bond 10'!N193</f>
        <v>-6.9424349069542365E-3</v>
      </c>
      <c r="S205" s="21">
        <f>'Bond 20'!X193</f>
        <v>-2.2129838418211514E-3</v>
      </c>
      <c r="T205" s="62">
        <f t="shared" si="6"/>
        <v>-2.3527126760481878E-3</v>
      </c>
    </row>
    <row r="206" spans="1:20" ht="12.75" customHeight="1">
      <c r="A206" s="63">
        <f>Stocks!A330</f>
        <v>42871</v>
      </c>
      <c r="B206" s="216">
        <f>Bonds!V184/100</f>
        <v>-1.0000000000001563E-4</v>
      </c>
      <c r="C206" s="217">
        <f>Bonds!X184/100</f>
        <v>9.9999999999997863E-5</v>
      </c>
      <c r="D206" s="217">
        <f>Bonds!Z184/100</f>
        <v>9.9999999999997863E-5</v>
      </c>
      <c r="E206" s="217">
        <f>Bonds!AE184/100</f>
        <v>-9.9999999999997863E-5</v>
      </c>
      <c r="F206" s="218">
        <f>Bonds!AO184/100</f>
        <v>-6.9999999999998503E-4</v>
      </c>
      <c r="G206" s="21">
        <f t="array" ref="G206">SQRT(MMULT(MMULT(TRANSPOSE($A$4:$A$8),MMULT(TRANSPOSE(EXP(B207:$F$530)-1),EXP(B207:$F$530)-1)/COUNTA($F207:F$530)),$A$4:$A$8))*NORMSINV($B$11)</f>
        <v>-1.291478226229766E-3</v>
      </c>
      <c r="H206" s="16">
        <f t="shared" si="2"/>
        <v>1</v>
      </c>
      <c r="I206" s="21">
        <f t="array" ref="I206">SQRT(MMULT(MMULT(TRANSPOSE($A$4:$A$8),MMULT(TRANSPOSE(EXP(B207:F458)-1),EXP(B207:F458)-1)/COUNTA(F207:F458)),$A$4:$A$8))*NORMSINV($B$11)</f>
        <v>-1.1160598765941417E-3</v>
      </c>
      <c r="J206" s="16">
        <f t="shared" si="3"/>
        <v>1</v>
      </c>
      <c r="K206" s="21">
        <f t="shared" si="4"/>
        <v>-4.0840127434002733E-3</v>
      </c>
      <c r="L206" s="61">
        <f t="array" ref="L206">SQRT(MMULT(MMULT(TRANSPOSE($A$4:$A$8),MMULT(TRANSPOSE(EXP(B207:$F$532)-1),EXP(B207:$F$532)-1)/COUNTA(#REF!)),$A$4:$A$8))*(-1/SQRT(2*PI())*EXP(-1*(NORMSINV($B$11))^2/2)/$B$11)</f>
        <v>-2.6632814077390328E-2</v>
      </c>
      <c r="M206" s="21">
        <f t="array" ref="M206">SQRT(MMULT(MMULT(TRANSPOSE($A$4:$A$8),MMULT(TRANSPOSE(EXP(B207:F458)-1),EXP(B207:F458)-1)/COUNTA(#REF!)),$A$4:$A$8))*(-1/SQRT(2*PI())*EXP(-1*(NORMSINV($B$11))^2/2)/$B$11)</f>
        <v>-2.0297625211784388E-2</v>
      </c>
      <c r="N206" s="62">
        <f t="shared" si="5"/>
        <v>-8.4220352984349364E-2</v>
      </c>
      <c r="O206" s="61">
        <f>'Bond 1'!E195</f>
        <v>9.2344630159770647E-5</v>
      </c>
      <c r="P206" s="21">
        <f>'Bond 3'!G194</f>
        <v>-2.7180366235810753E-4</v>
      </c>
      <c r="Q206" s="21">
        <f>'Bond 5'!I194</f>
        <v>4.3848200597151811E-4</v>
      </c>
      <c r="R206" s="21">
        <f>'Bond 10'!N194</f>
        <v>-7.6989874664352162E-4</v>
      </c>
      <c r="S206" s="21">
        <f>'Bond 20'!X194</f>
        <v>-7.7400882347780945E-3</v>
      </c>
      <c r="T206" s="62">
        <f t="shared" si="6"/>
        <v>-1.650192801529687E-3</v>
      </c>
    </row>
    <row r="207" spans="1:20" ht="12.75" customHeight="1">
      <c r="A207" s="63">
        <f>Stocks!A329</f>
        <v>42870</v>
      </c>
      <c r="B207" s="216">
        <f>Bonds!V185/100</f>
        <v>1.0000000000001563E-4</v>
      </c>
      <c r="C207" s="217">
        <f>Bonds!X185/100</f>
        <v>3.0000000000000247E-4</v>
      </c>
      <c r="D207" s="217">
        <f>Bonds!Z185/100</f>
        <v>5.9999999999999604E-4</v>
      </c>
      <c r="E207" s="217">
        <f>Bonds!AE185/100</f>
        <v>6.0000000000000493E-4</v>
      </c>
      <c r="F207" s="218">
        <f>Bonds!AO185/100</f>
        <v>2.9999999999999363E-4</v>
      </c>
      <c r="G207" s="21">
        <f t="array" ref="G207">SQRT(MMULT(MMULT(TRANSPOSE($A$4:$A$8),MMULT(TRANSPOSE(EXP(B208:$F$530)-1),EXP(B208:$F$530)-1)/COUNTA($F208:F$530)),$A$4:$A$8))*NORMSINV($B$11)</f>
        <v>-1.2925398412401989E-3</v>
      </c>
      <c r="H207" s="16">
        <f t="shared" si="2"/>
        <v>0</v>
      </c>
      <c r="I207" s="21">
        <f t="array" ref="I207">SQRT(MMULT(MMULT(TRANSPOSE($A$4:$A$8),MMULT(TRANSPOSE(EXP(B208:F459)-1),EXP(B208:F459)-1)/COUNTA(F208:F459)),$A$4:$A$8))*NORMSINV($B$11)</f>
        <v>-1.1149156636254349E-3</v>
      </c>
      <c r="J207" s="16">
        <f t="shared" si="3"/>
        <v>0</v>
      </c>
      <c r="K207" s="21">
        <f t="shared" si="4"/>
        <v>-4.0873698648314647E-3</v>
      </c>
      <c r="L207" s="61">
        <f t="array" ref="L207">SQRT(MMULT(MMULT(TRANSPOSE($A$4:$A$8),MMULT(TRANSPOSE(EXP(B208:$F$532)-1),EXP(B208:$F$532)-1)/COUNTA(#REF!)),$A$4:$A$8))*(-1/SQRT(2*PI())*EXP(-1*(NORMSINV($B$11))^2/2)/$B$11)</f>
        <v>-2.6613541066414909E-2</v>
      </c>
      <c r="M207" s="21">
        <f t="array" ref="M207">SQRT(MMULT(MMULT(TRANSPOSE($A$4:$A$8),MMULT(TRANSPOSE(EXP(B208:F459)-1),EXP(B208:F459)-1)/COUNTA(#REF!)),$A$4:$A$8))*(-1/SQRT(2*PI())*EXP(-1*(NORMSINV($B$11))^2/2)/$B$11)</f>
        <v>-2.0276815570215559E-2</v>
      </c>
      <c r="N207" s="62">
        <f t="shared" si="5"/>
        <v>-8.4159406372297615E-2</v>
      </c>
      <c r="O207" s="61">
        <f>'Bond 1'!E196</f>
        <v>-9.2336103416450267E-5</v>
      </c>
      <c r="P207" s="21">
        <f>'Bond 3'!G195</f>
        <v>-8.1549385097568654E-4</v>
      </c>
      <c r="Q207" s="21">
        <f>'Bond 5'!I195</f>
        <v>2.6312078527061175E-3</v>
      </c>
      <c r="R207" s="21">
        <f>'Bond 10'!N195</f>
        <v>4.6182370892367559E-3</v>
      </c>
      <c r="S207" s="21">
        <f>'Bond 20'!X195</f>
        <v>3.3030126734711058E-3</v>
      </c>
      <c r="T207" s="62">
        <f t="shared" si="6"/>
        <v>1.9289255322043684E-3</v>
      </c>
    </row>
    <row r="208" spans="1:20" ht="12.75" customHeight="1">
      <c r="A208" s="63">
        <f>Stocks!A328</f>
        <v>42867</v>
      </c>
      <c r="B208" s="216">
        <f>Bonds!V186/100</f>
        <v>0</v>
      </c>
      <c r="C208" s="217">
        <f>Bonds!X186/100</f>
        <v>2.9999999999999363E-4</v>
      </c>
      <c r="D208" s="217">
        <f>Bonds!Z186/100</f>
        <v>4.0000000000000034E-4</v>
      </c>
      <c r="E208" s="217">
        <f>Bonds!AE186/100</f>
        <v>4.0000000000000034E-4</v>
      </c>
      <c r="F208" s="218">
        <f>Bonds!AO186/100</f>
        <v>-9.9999999999997863E-5</v>
      </c>
      <c r="G208" s="21">
        <f t="array" ref="G208">SQRT(MMULT(MMULT(TRANSPOSE($A$4:$A$8),MMULT(TRANSPOSE(EXP(B209:$F$530)-1),EXP(B209:$F$530)-1)/COUNTA($F209:F$530)),$A$4:$A$8))*NORMSINV($B$11)</f>
        <v>-1.2942855390073297E-3</v>
      </c>
      <c r="H208" s="16">
        <f t="shared" si="2"/>
        <v>0</v>
      </c>
      <c r="I208" s="21">
        <f t="array" ref="I208">SQRT(MMULT(MMULT(TRANSPOSE($A$4:$A$8),MMULT(TRANSPOSE(EXP(B209:F460)-1),EXP(B209:F460)-1)/COUNTA(F209:F460)),$A$4:$A$8))*NORMSINV($B$11)</f>
        <v>-1.1146688715958761E-3</v>
      </c>
      <c r="J208" s="16">
        <f t="shared" si="3"/>
        <v>0</v>
      </c>
      <c r="K208" s="21">
        <f t="shared" si="4"/>
        <v>-4.0928902458818688E-3</v>
      </c>
      <c r="L208" s="61">
        <f t="array" ref="L208">SQRT(MMULT(MMULT(TRANSPOSE($A$4:$A$8),MMULT(TRANSPOSE(EXP(B209:$F$532)-1),EXP(B209:$F$532)-1)/COUNTA(#REF!)),$A$4:$A$8))*(-1/SQRT(2*PI())*EXP(-1*(NORMSINV($B$11))^2/2)/$B$11)</f>
        <v>-2.6608200128089381E-2</v>
      </c>
      <c r="M208" s="21">
        <f t="array" ref="M208">SQRT(MMULT(MMULT(TRANSPOSE($A$4:$A$8),MMULT(TRANSPOSE(EXP(B209:F460)-1),EXP(B209:F460)-1)/COUNTA(#REF!)),$A$4:$A$8))*(-1/SQRT(2*PI())*EXP(-1*(NORMSINV($B$11))^2/2)/$B$11)</f>
        <v>-2.027232719801771E-2</v>
      </c>
      <c r="N208" s="62">
        <f t="shared" si="5"/>
        <v>-8.4142516842346471E-2</v>
      </c>
      <c r="O208" s="61">
        <f>'Bond 1'!E197</f>
        <v>0</v>
      </c>
      <c r="P208" s="21">
        <f>'Bond 3'!G196</f>
        <v>-8.1573252650037E-4</v>
      </c>
      <c r="Q208" s="21">
        <f>'Bond 5'!I196</f>
        <v>1.7553478152582689E-3</v>
      </c>
      <c r="R208" s="21">
        <f>'Bond 10'!N196</f>
        <v>3.0826670383685543E-3</v>
      </c>
      <c r="S208" s="21">
        <f>'Bond 20'!X196</f>
        <v>-1.1025498622091222E-3</v>
      </c>
      <c r="T208" s="62">
        <f t="shared" si="6"/>
        <v>5.8394649298346623E-4</v>
      </c>
    </row>
    <row r="209" spans="1:20" ht="12.75" customHeight="1">
      <c r="A209" s="63">
        <f>Stocks!A327</f>
        <v>42866</v>
      </c>
      <c r="B209" s="216">
        <f>Bonds!V187/100</f>
        <v>4.9999999999998939E-4</v>
      </c>
      <c r="C209" s="217">
        <f>Bonds!X187/100</f>
        <v>1.0000000000000675E-4</v>
      </c>
      <c r="D209" s="217">
        <f>Bonds!Z187/100</f>
        <v>-5.9999999999999604E-4</v>
      </c>
      <c r="E209" s="217">
        <f>Bonds!AE187/100</f>
        <v>-8.0000000000000069E-4</v>
      </c>
      <c r="F209" s="218">
        <f>Bonds!AO187/100</f>
        <v>4.9999999999998939E-4</v>
      </c>
      <c r="G209" s="21">
        <f t="array" ref="G209">SQRT(MMULT(MMULT(TRANSPOSE($A$4:$A$8),MMULT(TRANSPOSE(EXP(B210:$F$530)-1),EXP(B210:$F$530)-1)/COUNTA($F210:F$530)),$A$4:$A$8))*NORMSINV($B$11)</f>
        <v>-1.2962766993589113E-3</v>
      </c>
      <c r="H209" s="16">
        <f t="shared" si="2"/>
        <v>0</v>
      </c>
      <c r="I209" s="21">
        <f t="array" ref="I209">SQRT(MMULT(MMULT(TRANSPOSE($A$4:$A$8),MMULT(TRANSPOSE(EXP(B210:F461)-1),EXP(B210:F461)-1)/COUNTA(F210:F461)),$A$4:$A$8))*NORMSINV($B$11)</f>
        <v>-1.1146959971122152E-3</v>
      </c>
      <c r="J209" s="16">
        <f t="shared" si="3"/>
        <v>0</v>
      </c>
      <c r="K209" s="21">
        <f t="shared" si="4"/>
        <v>-4.0991868477794884E-3</v>
      </c>
      <c r="L209" s="61">
        <f t="array" ref="L209">SQRT(MMULT(MMULT(TRANSPOSE($A$4:$A$8),MMULT(TRANSPOSE(EXP(B210:$F$532)-1),EXP(B210:$F$532)-1)/COUNTA(#REF!)),$A$4:$A$8))*(-1/SQRT(2*PI())*EXP(-1*(NORMSINV($B$11))^2/2)/$B$11)</f>
        <v>-2.660772200834486E-2</v>
      </c>
      <c r="M209" s="21">
        <f t="array" ref="M209">SQRT(MMULT(MMULT(TRANSPOSE($A$4:$A$8),MMULT(TRANSPOSE(EXP(B210:F461)-1),EXP(B210:F461)-1)/COUNTA(#REF!)),$A$4:$A$8))*(-1/SQRT(2*PI())*EXP(-1*(NORMSINV($B$11))^2/2)/$B$11)</f>
        <v>-2.0272820525997576E-2</v>
      </c>
      <c r="N209" s="62">
        <f t="shared" si="5"/>
        <v>-8.4141004894959473E-2</v>
      </c>
      <c r="O209" s="61">
        <f>'Bond 1'!E198</f>
        <v>-4.6172315079877124E-4</v>
      </c>
      <c r="P209" s="21">
        <f>'Bond 3'!G197</f>
        <v>-2.7199083559235931E-4</v>
      </c>
      <c r="Q209" s="21">
        <f>'Bond 5'!I197</f>
        <v>-2.6342210649179325E-3</v>
      </c>
      <c r="R209" s="21">
        <f>'Bond 10'!N197</f>
        <v>-6.1703638369757317E-3</v>
      </c>
      <c r="S209" s="21">
        <f>'Bond 20'!X197</f>
        <v>5.5076746837706848E-3</v>
      </c>
      <c r="T209" s="62">
        <f t="shared" si="6"/>
        <v>-8.0612484090282206E-4</v>
      </c>
    </row>
    <row r="210" spans="1:20" ht="12.75" customHeight="1">
      <c r="A210" s="63">
        <f>Stocks!A326</f>
        <v>42865</v>
      </c>
      <c r="B210" s="216">
        <f>Bonds!V188/100</f>
        <v>-9.9999999999997863E-5</v>
      </c>
      <c r="C210" s="217">
        <f>Bonds!X188/100</f>
        <v>-4.0000000000000034E-4</v>
      </c>
      <c r="D210" s="217">
        <f>Bonds!Z188/100</f>
        <v>9.9999999999997863E-5</v>
      </c>
      <c r="E210" s="217">
        <f>Bonds!AE188/100</f>
        <v>0</v>
      </c>
      <c r="F210" s="218">
        <f>Bonds!AO188/100</f>
        <v>-9.9999999999999655E-4</v>
      </c>
      <c r="G210" s="21">
        <f t="array" ref="G210">SQRT(MMULT(MMULT(TRANSPOSE($A$4:$A$8),MMULT(TRANSPOSE(EXP(B211:$F$530)-1),EXP(B211:$F$530)-1)/COUNTA($F211:F$530)),$A$4:$A$8))*NORMSINV($B$11)</f>
        <v>-1.2977902471718338E-3</v>
      </c>
      <c r="H210" s="16">
        <f t="shared" si="2"/>
        <v>1</v>
      </c>
      <c r="I210" s="21">
        <f t="array" ref="I210">SQRT(MMULT(MMULT(TRANSPOSE($A$4:$A$8),MMULT(TRANSPOSE(EXP(B211:F462)-1),EXP(B211:F462)-1)/COUNTA(F211:F462)),$A$4:$A$8))*NORMSINV($B$11)</f>
        <v>-1.1144073639261943E-3</v>
      </c>
      <c r="J210" s="16">
        <f t="shared" si="3"/>
        <v>1</v>
      </c>
      <c r="K210" s="21">
        <f t="shared" si="4"/>
        <v>-4.1039731062158897E-3</v>
      </c>
      <c r="L210" s="61">
        <f t="array" ref="L210">SQRT(MMULT(MMULT(TRANSPOSE($A$4:$A$8),MMULT(TRANSPOSE(EXP(B211:$F$532)-1),EXP(B211:$F$532)-1)/COUNTA(#REF!)),$A$4:$A$8))*(-1/SQRT(2*PI())*EXP(-1*(NORMSINV($B$11))^2/2)/$B$11)</f>
        <v>-2.659726368752361E-2</v>
      </c>
      <c r="M210" s="21">
        <f t="array" ref="M210">SQRT(MMULT(MMULT(TRANSPOSE($A$4:$A$8),MMULT(TRANSPOSE(EXP(B211:F462)-1),EXP(B211:F462)-1)/COUNTA(#REF!)),$A$4:$A$8))*(-1/SQRT(2*PI())*EXP(-1*(NORMSINV($B$11))^2/2)/$B$11)</f>
        <v>-2.0267571194526747E-2</v>
      </c>
      <c r="N210" s="62">
        <f t="shared" si="5"/>
        <v>-8.4107932780663572E-2</v>
      </c>
      <c r="O210" s="61">
        <f>'Bond 1'!E199</f>
        <v>9.238728750923675E-5</v>
      </c>
      <c r="P210" s="21">
        <f>'Bond 3'!G198</f>
        <v>1.0880574829621248E-3</v>
      </c>
      <c r="Q210" s="21">
        <f>'Bond 5'!I198</f>
        <v>4.3871384659436202E-4</v>
      </c>
      <c r="R210" s="21">
        <f>'Bond 10'!N198</f>
        <v>0</v>
      </c>
      <c r="S210" s="21">
        <f>'Bond 20'!X198</f>
        <v>-1.1052419151212576E-2</v>
      </c>
      <c r="T210" s="62">
        <f t="shared" si="6"/>
        <v>-1.8866521068293706E-3</v>
      </c>
    </row>
    <row r="211" spans="1:20" ht="12.75" customHeight="1">
      <c r="A211" s="63">
        <f>Stocks!A325</f>
        <v>42864</v>
      </c>
      <c r="B211" s="216">
        <f>Bonds!V189/100</f>
        <v>-1.1999999999999921E-3</v>
      </c>
      <c r="C211" s="217">
        <f>Bonds!X189/100</f>
        <v>-1.0000000000000675E-4</v>
      </c>
      <c r="D211" s="217">
        <f>Bonds!Z189/100</f>
        <v>0</v>
      </c>
      <c r="E211" s="217">
        <f>Bonds!AE189/100</f>
        <v>0</v>
      </c>
      <c r="F211" s="218">
        <f>Bonds!AO189/100</f>
        <v>0</v>
      </c>
      <c r="G211" s="21">
        <f t="array" ref="G211">SQRT(MMULT(MMULT(TRANSPOSE($A$4:$A$8),MMULT(TRANSPOSE(EXP(B212:$F$530)-1),EXP(B212:$F$530)-1)/COUNTA($F212:F$530)),$A$4:$A$8))*NORMSINV($B$11)</f>
        <v>-1.2993820715231398E-3</v>
      </c>
      <c r="H211" s="16">
        <f t="shared" si="2"/>
        <v>0</v>
      </c>
      <c r="I211" s="21">
        <f t="array" ref="I211">SQRT(MMULT(MMULT(TRANSPOSE($A$4:$A$8),MMULT(TRANSPOSE(EXP(B212:F463)-1),EXP(B212:F463)-1)/COUNTA(F212:F463)),$A$4:$A$8))*NORMSINV($B$11)</f>
        <v>-1.1222342574305289E-3</v>
      </c>
      <c r="J211" s="16">
        <f t="shared" si="3"/>
        <v>0</v>
      </c>
      <c r="K211" s="21">
        <f t="shared" si="4"/>
        <v>-4.1090068968009366E-3</v>
      </c>
      <c r="L211" s="61">
        <f t="array" ref="L211">SQRT(MMULT(MMULT(TRANSPOSE($A$4:$A$8),MMULT(TRANSPOSE(EXP(B212:$F$532)-1),EXP(B212:$F$532)-1)/COUNTA(#REF!)),$A$4:$A$8))*(-1/SQRT(2*PI())*EXP(-1*(NORMSINV($B$11))^2/2)/$B$11)</f>
        <v>-2.6588245209059329E-2</v>
      </c>
      <c r="M211" s="21">
        <f t="array" ref="M211">SQRT(MMULT(MMULT(TRANSPOSE($A$4:$A$8),MMULT(TRANSPOSE(EXP(B212:F463)-1),EXP(B212:F463)-1)/COUNTA(#REF!)),$A$4:$A$8))*(-1/SQRT(2*PI())*EXP(-1*(NORMSINV($B$11))^2/2)/$B$11)</f>
        <v>-2.0409917814323122E-2</v>
      </c>
      <c r="N211" s="62">
        <f t="shared" si="5"/>
        <v>-8.4079413847687259E-2</v>
      </c>
      <c r="O211" s="61">
        <f>'Bond 1'!E200</f>
        <v>1.108545034642025E-3</v>
      </c>
      <c r="P211" s="21">
        <f>'Bond 3'!G199</f>
        <v>2.7190926732880295E-4</v>
      </c>
      <c r="Q211" s="21">
        <f>'Bond 5'!I199</f>
        <v>0</v>
      </c>
      <c r="R211" s="21">
        <f>'Bond 10'!N199</f>
        <v>0</v>
      </c>
      <c r="S211" s="21">
        <f>'Bond 20'!X199</f>
        <v>0</v>
      </c>
      <c r="T211" s="62">
        <f t="shared" si="6"/>
        <v>2.7609086039416563E-4</v>
      </c>
    </row>
    <row r="212" spans="1:20" ht="12.75" customHeight="1">
      <c r="A212" s="63">
        <f>Stocks!A324</f>
        <v>42863</v>
      </c>
      <c r="B212" s="216">
        <f>Bonds!V190/100</f>
        <v>-1.0000000000000141E-3</v>
      </c>
      <c r="C212" s="217">
        <f>Bonds!X190/100</f>
        <v>-1.0999999999999942E-3</v>
      </c>
      <c r="D212" s="217">
        <f>Bonds!Z190/100</f>
        <v>-1.3999999999999967E-3</v>
      </c>
      <c r="E212" s="217">
        <f>Bonds!AE190/100</f>
        <v>-1.0000000000000052E-3</v>
      </c>
      <c r="F212" s="218">
        <f>Bonds!AO190/100</f>
        <v>-5.9999999999998726E-4</v>
      </c>
      <c r="G212" s="21">
        <f t="array" ref="G212">SQRT(MMULT(MMULT(TRANSPOSE($A$4:$A$8),MMULT(TRANSPOSE(EXP(B213:$F$530)-1),EXP(B213:$F$530)-1)/COUNTA($F213:F$530)),$A$4:$A$8))*NORMSINV($B$11)</f>
        <v>-1.2946104757157908E-3</v>
      </c>
      <c r="H212" s="16">
        <f t="shared" si="2"/>
        <v>1</v>
      </c>
      <c r="I212" s="21">
        <f t="array" ref="I212">SQRT(MMULT(MMULT(TRANSPOSE($A$4:$A$8),MMULT(TRANSPOSE(EXP(B213:F464)-1),EXP(B213:F464)-1)/COUNTA(F213:F464)),$A$4:$A$8))*NORMSINV($B$11)</f>
        <v>-1.1127130552300657E-3</v>
      </c>
      <c r="J212" s="16">
        <f t="shared" si="3"/>
        <v>1</v>
      </c>
      <c r="K212" s="21">
        <f t="shared" si="4"/>
        <v>-4.0939177859760038E-3</v>
      </c>
      <c r="L212" s="61">
        <f t="array" ref="L212">SQRT(MMULT(MMULT(TRANSPOSE($A$4:$A$8),MMULT(TRANSPOSE(EXP(B213:$F$532)-1),EXP(B213:$F$532)-1)/COUNTA(#REF!)),$A$4:$A$8))*(-1/SQRT(2*PI())*EXP(-1*(NORMSINV($B$11))^2/2)/$B$11)</f>
        <v>-2.6449053833324913E-2</v>
      </c>
      <c r="M212" s="21">
        <f t="array" ref="M212">SQRT(MMULT(MMULT(TRANSPOSE($A$4:$A$8),MMULT(TRANSPOSE(EXP(B213:F464)-1),EXP(B213:F464)-1)/COUNTA(#REF!)),$A$4:$A$8))*(-1/SQRT(2*PI())*EXP(-1*(NORMSINV($B$11))^2/2)/$B$11)</f>
        <v>-2.0236757038737868E-2</v>
      </c>
      <c r="N212" s="62">
        <f t="shared" si="5"/>
        <v>-8.3639252069714218E-2</v>
      </c>
      <c r="O212" s="61">
        <f>'Bond 1'!E201</f>
        <v>9.2276460274985162E-4</v>
      </c>
      <c r="P212" s="21">
        <f>'Bond 3'!G200</f>
        <v>2.9907735684850762E-3</v>
      </c>
      <c r="Q212" s="21">
        <f>'Bond 5'!I200</f>
        <v>-6.1432052553992457E-3</v>
      </c>
      <c r="R212" s="21">
        <f>'Bond 10'!N200</f>
        <v>-7.7000746591830331E-3</v>
      </c>
      <c r="S212" s="21">
        <f>'Bond 20'!X200</f>
        <v>-6.591886312591241E-3</v>
      </c>
      <c r="T212" s="62">
        <f t="shared" si="6"/>
        <v>-3.3043256111877188E-3</v>
      </c>
    </row>
    <row r="213" spans="1:20" ht="12.75" customHeight="1">
      <c r="A213" s="63">
        <f>Stocks!A323</f>
        <v>42860</v>
      </c>
      <c r="B213" s="216">
        <f>Bonds!V191/100</f>
        <v>1.2000000000000099E-3</v>
      </c>
      <c r="C213" s="217">
        <f>Bonds!X191/100</f>
        <v>7.0000000000000281E-4</v>
      </c>
      <c r="D213" s="217">
        <f>Bonds!Z191/100</f>
        <v>5.9999999999999604E-4</v>
      </c>
      <c r="E213" s="217">
        <f>Bonds!AE191/100</f>
        <v>3.0000000000000247E-4</v>
      </c>
      <c r="F213" s="218">
        <f>Bonds!AO191/100</f>
        <v>-1.0000000000001563E-4</v>
      </c>
      <c r="G213" s="21">
        <f t="array" ref="G213">SQRT(MMULT(MMULT(TRANSPOSE($A$4:$A$8),MMULT(TRANSPOSE(EXP(B214:$F$530)-1),EXP(B214:$F$530)-1)/COUNTA($F214:F$530)),$A$4:$A$8))*NORMSINV($B$11)</f>
        <v>-1.2947280534460707E-3</v>
      </c>
      <c r="H213" s="16">
        <f t="shared" si="2"/>
        <v>0</v>
      </c>
      <c r="I213" s="21">
        <f t="array" ref="I213">SQRT(MMULT(MMULT(TRANSPOSE($A$4:$A$8),MMULT(TRANSPOSE(EXP(B214:F465)-1),EXP(B214:F465)-1)/COUNTA(F214:F465)),$A$4:$A$8))*NORMSINV($B$11)</f>
        <v>-1.1107630124472089E-3</v>
      </c>
      <c r="J213" s="16">
        <f t="shared" si="3"/>
        <v>0</v>
      </c>
      <c r="K213" s="21">
        <f t="shared" si="4"/>
        <v>-4.0942895994058011E-3</v>
      </c>
      <c r="L213" s="61">
        <f t="array" ref="L213">SQRT(MMULT(MMULT(TRANSPOSE($A$4:$A$8),MMULT(TRANSPOSE(EXP(B214:$F$532)-1),EXP(B214:$F$532)-1)/COUNTA(#REF!)),$A$4:$A$8))*(-1/SQRT(2*PI())*EXP(-1*(NORMSINV($B$11))^2/2)/$B$11)</f>
        <v>-2.64098328731701E-2</v>
      </c>
      <c r="M213" s="21">
        <f t="array" ref="M213">SQRT(MMULT(MMULT(TRANSPOSE($A$4:$A$8),MMULT(TRANSPOSE(EXP(B214:F465)-1),EXP(B214:F465)-1)/COUNTA(#REF!)),$A$4:$A$8))*(-1/SQRT(2*PI())*EXP(-1*(NORMSINV($B$11))^2/2)/$B$11)</f>
        <v>-2.0201291882805412E-2</v>
      </c>
      <c r="N213" s="62">
        <f t="shared" si="5"/>
        <v>-8.3515224503606295E-2</v>
      </c>
      <c r="O213" s="61">
        <f>'Bond 1'!E202</f>
        <v>-1.1062966718908545E-3</v>
      </c>
      <c r="P213" s="21">
        <f>'Bond 3'!G201</f>
        <v>-1.9011984611057582E-3</v>
      </c>
      <c r="Q213" s="21">
        <f>'Bond 5'!I201</f>
        <v>2.6286842813830398E-3</v>
      </c>
      <c r="R213" s="21">
        <f>'Bond 10'!N201</f>
        <v>2.305674669974854E-3</v>
      </c>
      <c r="S213" s="21">
        <f>'Bond 20'!X201</f>
        <v>-1.0957852705722824E-3</v>
      </c>
      <c r="T213" s="62">
        <f t="shared" si="6"/>
        <v>1.6621570955779977E-4</v>
      </c>
    </row>
    <row r="214" spans="1:20" ht="12.75" customHeight="1">
      <c r="A214" s="63">
        <f>Stocks!A322</f>
        <v>42859</v>
      </c>
      <c r="B214" s="216">
        <f>Bonds!V192/100</f>
        <v>2.9999999999999363E-4</v>
      </c>
      <c r="C214" s="217">
        <f>Bonds!X192/100</f>
        <v>8.9999999999999857E-4</v>
      </c>
      <c r="D214" s="217">
        <f>Bonds!Z192/100</f>
        <v>8.9999999999999857E-4</v>
      </c>
      <c r="E214" s="217">
        <f>Bonds!AE192/100</f>
        <v>7.0000000000000281E-4</v>
      </c>
      <c r="F214" s="218">
        <f>Bonds!AO192/100</f>
        <v>1.100000000000012E-3</v>
      </c>
      <c r="G214" s="21">
        <f t="array" ref="G214">SQRT(MMULT(MMULT(TRANSPOSE($A$4:$A$8),MMULT(TRANSPOSE(EXP(B215:$F$530)-1),EXP(B215:$F$530)-1)/COUNTA($F215:F$530)),$A$4:$A$8))*NORMSINV($B$11)</f>
        <v>-1.292747779009597E-3</v>
      </c>
      <c r="H214" s="16">
        <f t="shared" si="2"/>
        <v>0</v>
      </c>
      <c r="I214" s="21">
        <f t="array" ref="I214">SQRT(MMULT(MMULT(TRANSPOSE($A$4:$A$8),MMULT(TRANSPOSE(EXP(B215:F466)-1),EXP(B215:F466)-1)/COUNTA(F215:F466)),$A$4:$A$8))*NORMSINV($B$11)</f>
        <v>-1.1061187729752462E-3</v>
      </c>
      <c r="J214" s="16">
        <f t="shared" si="3"/>
        <v>0</v>
      </c>
      <c r="K214" s="21">
        <f t="shared" si="4"/>
        <v>-4.0880274217943375E-3</v>
      </c>
      <c r="L214" s="61">
        <f t="array" ref="L214">SQRT(MMULT(MMULT(TRANSPOSE($A$4:$A$8),MMULT(TRANSPOSE(EXP(B215:$F$532)-1),EXP(B215:$F$532)-1)/COUNTA(#REF!)),$A$4:$A$8))*(-1/SQRT(2*PI())*EXP(-1*(NORMSINV($B$11))^2/2)/$B$11)</f>
        <v>-2.6327814252278155E-2</v>
      </c>
      <c r="M214" s="21">
        <f t="array" ref="M214">SQRT(MMULT(MMULT(TRANSPOSE($A$4:$A$8),MMULT(TRANSPOSE(EXP(B215:F466)-1),EXP(B215:F466)-1)/COUNTA(#REF!)),$A$4:$A$8))*(-1/SQRT(2*PI())*EXP(-1*(NORMSINV($B$11))^2/2)/$B$11)</f>
        <v>-2.0116827747706005E-2</v>
      </c>
      <c r="N214" s="62">
        <f t="shared" si="5"/>
        <v>-8.3255858851041878E-2</v>
      </c>
      <c r="O214" s="61">
        <f>'Bond 1'!E203</f>
        <v>-2.7688047992615933E-4</v>
      </c>
      <c r="P214" s="21">
        <f>'Bond 3'!G202</f>
        <v>-2.4460218783863607E-3</v>
      </c>
      <c r="Q214" s="21">
        <f>'Bond 5'!I202</f>
        <v>3.945512893102153E-3</v>
      </c>
      <c r="R214" s="21">
        <f>'Bond 10'!N202</f>
        <v>5.3821820972909367E-3</v>
      </c>
      <c r="S214" s="21">
        <f>'Bond 20'!X202</f>
        <v>1.2039087541804378E-2</v>
      </c>
      <c r="T214" s="62">
        <f t="shared" si="6"/>
        <v>3.7287760347769895E-3</v>
      </c>
    </row>
    <row r="215" spans="1:20" ht="12.75" customHeight="1">
      <c r="A215" s="63">
        <f>Stocks!A321</f>
        <v>42858</v>
      </c>
      <c r="B215" s="216">
        <f>Bonds!V193/100</f>
        <v>-9.9999999999997863E-5</v>
      </c>
      <c r="C215" s="217">
        <f>Bonds!X193/100</f>
        <v>4.0000000000000034E-4</v>
      </c>
      <c r="D215" s="217">
        <f>Bonds!Z193/100</f>
        <v>4.0000000000000034E-4</v>
      </c>
      <c r="E215" s="217">
        <f>Bonds!AE193/100</f>
        <v>1.9999999999999573E-4</v>
      </c>
      <c r="F215" s="218">
        <f>Bonds!AO193/100</f>
        <v>1.9999999999999573E-4</v>
      </c>
      <c r="G215" s="21">
        <f t="array" ref="G215">SQRT(MMULT(MMULT(TRANSPOSE($A$4:$A$8),MMULT(TRANSPOSE(EXP(B216:$F$530)-1),EXP(B216:$F$530)-1)/COUNTA($F216:F$530)),$A$4:$A$8))*NORMSINV($B$11)</f>
        <v>-1.2944768653734547E-3</v>
      </c>
      <c r="H215" s="16">
        <f t="shared" si="2"/>
        <v>0</v>
      </c>
      <c r="I215" s="21">
        <f t="array" ref="I215">SQRT(MMULT(MMULT(TRANSPOSE($A$4:$A$8),MMULT(TRANSPOSE(EXP(B216:F467)-1),EXP(B216:F467)-1)/COUNTA(F216:F467)),$A$4:$A$8))*NORMSINV($B$11)</f>
        <v>-1.1142060297571648E-3</v>
      </c>
      <c r="J215" s="16">
        <f t="shared" si="3"/>
        <v>0</v>
      </c>
      <c r="K215" s="21">
        <f t="shared" si="4"/>
        <v>-4.0934952729752665E-3</v>
      </c>
      <c r="L215" s="61">
        <f t="array" ref="L215">SQRT(MMULT(MMULT(TRANSPOSE($A$4:$A$8),MMULT(TRANSPOSE(EXP(B216:$F$532)-1),EXP(B216:$F$532)-1)/COUNTA(#REF!)),$A$4:$A$8))*(-1/SQRT(2*PI())*EXP(-1*(NORMSINV($B$11))^2/2)/$B$11)</f>
        <v>-2.6321281735048684E-2</v>
      </c>
      <c r="M215" s="21">
        <f t="array" ref="M215">SQRT(MMULT(MMULT(TRANSPOSE($A$4:$A$8),MMULT(TRANSPOSE(EXP(B216:F467)-1),EXP(B216:F467)-1)/COUNTA(#REF!)),$A$4:$A$8))*(-1/SQRT(2*PI())*EXP(-1*(NORMSINV($B$11))^2/2)/$B$11)</f>
        <v>-2.0263909558093977E-2</v>
      </c>
      <c r="N215" s="62">
        <f t="shared" si="5"/>
        <v>-8.3235201217742458E-2</v>
      </c>
      <c r="O215" s="61">
        <f>'Bond 1'!E204</f>
        <v>9.2319054652878396E-5</v>
      </c>
      <c r="P215" s="21">
        <f>'Bond 3'!G203</f>
        <v>-1.0880714766418288E-3</v>
      </c>
      <c r="Q215" s="21">
        <f>'Bond 5'!I203</f>
        <v>1.7553079721755159E-3</v>
      </c>
      <c r="R215" s="21">
        <f>'Bond 10'!N203</f>
        <v>1.5398045732742608E-3</v>
      </c>
      <c r="S215" s="21">
        <f>'Bond 20'!X203</f>
        <v>2.2021441516661289E-3</v>
      </c>
      <c r="T215" s="62">
        <f t="shared" si="6"/>
        <v>9.0030085502539113E-4</v>
      </c>
    </row>
    <row r="216" spans="1:20" ht="12.75" customHeight="1">
      <c r="A216" s="63">
        <f>Stocks!A320</f>
        <v>42857</v>
      </c>
      <c r="B216" s="216">
        <f>Bonds!V194/100</f>
        <v>2.9999999999999363E-4</v>
      </c>
      <c r="C216" s="217">
        <f>Bonds!X194/100</f>
        <v>-3.0000000000000247E-4</v>
      </c>
      <c r="D216" s="217">
        <f>Bonds!Z194/100</f>
        <v>-3.0000000000000247E-4</v>
      </c>
      <c r="E216" s="217">
        <f>Bonds!AE194/100</f>
        <v>-4.9999999999999828E-4</v>
      </c>
      <c r="F216" s="218">
        <f>Bonds!AO194/100</f>
        <v>-9.9999999999997863E-5</v>
      </c>
      <c r="G216" s="21">
        <f t="array" ref="G216">SQRT(MMULT(MMULT(TRANSPOSE($A$4:$A$8),MMULT(TRANSPOSE(EXP(B217:$F$530)-1),EXP(B217:$F$530)-1)/COUNTA($F217:F$530)),$A$4:$A$8))*NORMSINV($B$11)</f>
        <v>-1.2963212521495012E-3</v>
      </c>
      <c r="H216" s="16">
        <f t="shared" si="2"/>
        <v>0</v>
      </c>
      <c r="I216" s="21">
        <f t="array" ref="I216">SQRT(MMULT(MMULT(TRANSPOSE($A$4:$A$8),MMULT(TRANSPOSE(EXP(B217:F468)-1),EXP(B217:F468)-1)/COUNTA(F217:F468)),$A$4:$A$8))*NORMSINV($B$11)</f>
        <v>-1.1290691470746479E-3</v>
      </c>
      <c r="J216" s="16">
        <f t="shared" si="3"/>
        <v>1</v>
      </c>
      <c r="K216" s="21">
        <f t="shared" si="4"/>
        <v>-4.0993277360738684E-3</v>
      </c>
      <c r="L216" s="61">
        <f t="array" ref="L216">SQRT(MMULT(MMULT(TRANSPOSE($A$4:$A$8),MMULT(TRANSPOSE(EXP(B217:$F$532)-1),EXP(B217:$F$532)-1)/COUNTA(#REF!)),$A$4:$A$8))*(-1/SQRT(2*PI())*EXP(-1*(NORMSINV($B$11))^2/2)/$B$11)</f>
        <v>-2.6316912026098933E-2</v>
      </c>
      <c r="M216" s="21">
        <f t="array" ref="M216">SQRT(MMULT(MMULT(TRANSPOSE($A$4:$A$8),MMULT(TRANSPOSE(EXP(B217:F468)-1),EXP(B217:F468)-1)/COUNTA(#REF!)),$A$4:$A$8))*(-1/SQRT(2*PI())*EXP(-1*(NORMSINV($B$11))^2/2)/$B$11)</f>
        <v>-2.0534222998363605E-2</v>
      </c>
      <c r="N216" s="62">
        <f t="shared" si="5"/>
        <v>-8.3221382984749223E-2</v>
      </c>
      <c r="O216" s="61">
        <f>'Bond 1'!E205</f>
        <v>-2.76931597895314E-4</v>
      </c>
      <c r="P216" s="21">
        <f>'Bond 3'!G204</f>
        <v>8.1637676110949894E-4</v>
      </c>
      <c r="Q216" s="21">
        <f>'Bond 5'!I204</f>
        <v>-1.3170832614758678E-3</v>
      </c>
      <c r="R216" s="21">
        <f>'Bond 10'!N204</f>
        <v>-3.8508567597711997E-3</v>
      </c>
      <c r="S216" s="21">
        <f>'Bond 20'!X204</f>
        <v>-1.1020527715261371E-3</v>
      </c>
      <c r="T216" s="62">
        <f t="shared" si="6"/>
        <v>-1.1461095259118041E-3</v>
      </c>
    </row>
    <row r="217" spans="1:20" ht="12.75" customHeight="1">
      <c r="A217" s="63">
        <f>Stocks!A319</f>
        <v>42856</v>
      </c>
      <c r="B217" s="216">
        <f>Bonds!V195/100</f>
        <v>2.0000000000001351E-4</v>
      </c>
      <c r="C217" s="217">
        <f>Bonds!X195/100</f>
        <v>-1.3000000000000077E-3</v>
      </c>
      <c r="D217" s="217">
        <f>Bonds!Z195/100</f>
        <v>-1.3999999999999967E-3</v>
      </c>
      <c r="E217" s="217">
        <f>Bonds!AE195/100</f>
        <v>-9.9999999999999655E-4</v>
      </c>
      <c r="F217" s="218">
        <f>Bonds!AO195/100</f>
        <v>-4.0000000000000923E-4</v>
      </c>
      <c r="G217" s="21">
        <f t="array" ref="G217">SQRT(MMULT(MMULT(TRANSPOSE($A$4:$A$8),MMULT(TRANSPOSE(EXP(B218:$F$530)-1),EXP(B218:$F$530)-1)/COUNTA($F218:F$530)),$A$4:$A$8))*NORMSINV($B$11)</f>
        <v>-1.2943381433537595E-3</v>
      </c>
      <c r="H217" s="16">
        <f t="shared" si="2"/>
        <v>1</v>
      </c>
      <c r="I217" s="21">
        <f t="array" ref="I217">SQRT(MMULT(MMULT(TRANSPOSE($A$4:$A$8),MMULT(TRANSPOSE(EXP(B218:F469)-1),EXP(B218:F469)-1)/COUNTA(F218:F469)),$A$4:$A$8))*NORMSINV($B$11)</f>
        <v>-1.1364884389743831E-3</v>
      </c>
      <c r="J217" s="16">
        <f t="shared" si="3"/>
        <v>1</v>
      </c>
      <c r="K217" s="21">
        <f t="shared" si="4"/>
        <v>-4.0930565954314111E-3</v>
      </c>
      <c r="L217" s="61">
        <f t="array" ref="L217">SQRT(MMULT(MMULT(TRANSPOSE($A$4:$A$8),MMULT(TRANSPOSE(EXP(B218:$F$532)-1),EXP(B218:$F$532)-1)/COUNTA(#REF!)),$A$4:$A$8))*(-1/SQRT(2*PI())*EXP(-1*(NORMSINV($B$11))^2/2)/$B$11)</f>
        <v>-2.6234777314228935E-2</v>
      </c>
      <c r="M217" s="21">
        <f t="array" ref="M217">SQRT(MMULT(MMULT(TRANSPOSE($A$4:$A$8),MMULT(TRANSPOSE(EXP(B218:F469)-1),EXP(B218:F469)-1)/COUNTA(#REF!)),$A$4:$A$8))*(-1/SQRT(2*PI())*EXP(-1*(NORMSINV($B$11))^2/2)/$B$11)</f>
        <v>-2.0669156624664384E-2</v>
      </c>
      <c r="N217" s="62">
        <f t="shared" si="5"/>
        <v>-8.2961650220278363E-2</v>
      </c>
      <c r="O217" s="61">
        <f>'Bond 1'!E206</f>
        <v>-1.8467220683288414E-4</v>
      </c>
      <c r="P217" s="21">
        <f>'Bond 3'!G205</f>
        <v>3.5365719358877402E-3</v>
      </c>
      <c r="Q217" s="21">
        <f>'Bond 5'!I205</f>
        <v>-6.1442531341432786E-3</v>
      </c>
      <c r="R217" s="21">
        <f>'Bond 10'!N205</f>
        <v>-7.6933155838719474E-3</v>
      </c>
      <c r="S217" s="21">
        <f>'Bond 20'!X205</f>
        <v>-4.4064529752511784E-3</v>
      </c>
      <c r="T217" s="62">
        <f t="shared" si="6"/>
        <v>-2.9784243928423102E-3</v>
      </c>
    </row>
    <row r="218" spans="1:20" ht="12.75" customHeight="1">
      <c r="A218" s="63">
        <f>Stocks!A318</f>
        <v>42853</v>
      </c>
      <c r="B218" s="216">
        <f>Bonds!V196/100</f>
        <v>9.9999999999997863E-5</v>
      </c>
      <c r="C218" s="217">
        <f>Bonds!X196/100</f>
        <v>7.0000000000000281E-4</v>
      </c>
      <c r="D218" s="217">
        <f>Bonds!Z196/100</f>
        <v>3.0000000000000247E-4</v>
      </c>
      <c r="E218" s="217">
        <f>Bonds!AE196/100</f>
        <v>-2.0000000000000462E-4</v>
      </c>
      <c r="F218" s="218">
        <f>Bonds!AO196/100</f>
        <v>-3.9999999999999145E-4</v>
      </c>
      <c r="G218" s="21">
        <f t="array" ref="G218">SQRT(MMULT(MMULT(TRANSPOSE($A$4:$A$8),MMULT(TRANSPOSE(EXP(B219:$F$530)-1),EXP(B219:$F$530)-1)/COUNTA($F219:F$530)),$A$4:$A$8))*NORMSINV($B$11)</f>
        <v>-1.2963437369202628E-3</v>
      </c>
      <c r="H218" s="16">
        <f t="shared" si="2"/>
        <v>1</v>
      </c>
      <c r="I218" s="21">
        <f t="array" ref="I218">SQRT(MMULT(MMULT(TRANSPOSE($A$4:$A$8),MMULT(TRANSPOSE(EXP(B219:F470)-1),EXP(B219:F470)-1)/COUNTA(F219:F470)),$A$4:$A$8))*NORMSINV($B$11)</f>
        <v>-1.137134084410261E-3</v>
      </c>
      <c r="J218" s="16">
        <f t="shared" si="3"/>
        <v>1</v>
      </c>
      <c r="K218" s="21">
        <f t="shared" si="4"/>
        <v>-4.0993988391621423E-3</v>
      </c>
      <c r="L218" s="61">
        <f t="array" ref="L218">SQRT(MMULT(MMULT(TRANSPOSE($A$4:$A$8),MMULT(TRANSPOSE(EXP(B219:$F$532)-1),EXP(B219:$F$532)-1)/COUNTA(#REF!)),$A$4:$A$8))*(-1/SQRT(2*PI())*EXP(-1*(NORMSINV($B$11))^2/2)/$B$11)</f>
        <v>-2.6233421331711117E-2</v>
      </c>
      <c r="M218" s="21">
        <f t="array" ref="M218">SQRT(MMULT(MMULT(TRANSPOSE($A$4:$A$8),MMULT(TRANSPOSE(EXP(B219:F470)-1),EXP(B219:F470)-1)/COUNTA(#REF!)),$A$4:$A$8))*(-1/SQRT(2*PI())*EXP(-1*(NORMSINV($B$11))^2/2)/$B$11)</f>
        <v>-2.0680898888096644E-2</v>
      </c>
      <c r="N218" s="62">
        <f t="shared" si="5"/>
        <v>-8.2957362227054687E-2</v>
      </c>
      <c r="O218" s="61">
        <f>'Bond 1'!E207</f>
        <v>-9.2353158478017969E-5</v>
      </c>
      <c r="P218" s="21">
        <f>'Bond 3'!G206</f>
        <v>-1.9018780489302939E-3</v>
      </c>
      <c r="Q218" s="21">
        <f>'Bond 5'!I206</f>
        <v>1.3145424026443319E-3</v>
      </c>
      <c r="R218" s="21">
        <f>'Bond 10'!N206</f>
        <v>-1.5357156761773541E-3</v>
      </c>
      <c r="S218" s="21">
        <f>'Bond 20'!X206</f>
        <v>-4.3999936202180536E-3</v>
      </c>
      <c r="T218" s="62">
        <f t="shared" si="6"/>
        <v>-1.3230796202318776E-3</v>
      </c>
    </row>
    <row r="219" spans="1:20" ht="12.75" customHeight="1">
      <c r="A219" s="63">
        <f>Stocks!A317</f>
        <v>42852</v>
      </c>
      <c r="B219" s="216">
        <f>Bonds!V197/100</f>
        <v>-9.9999999999997863E-5</v>
      </c>
      <c r="C219" s="217">
        <f>Bonds!X197/100</f>
        <v>2.0000000000000462E-4</v>
      </c>
      <c r="D219" s="217">
        <f>Bonds!Z197/100</f>
        <v>3.0000000000000247E-4</v>
      </c>
      <c r="E219" s="217">
        <f>Bonds!AE197/100</f>
        <v>0</v>
      </c>
      <c r="F219" s="218">
        <f>Bonds!AO197/100</f>
        <v>0</v>
      </c>
      <c r="G219" s="21">
        <f t="array" ref="G219">SQRT(MMULT(MMULT(TRANSPOSE($A$4:$A$8),MMULT(TRANSPOSE(EXP(B220:$F$530)-1),EXP(B220:$F$530)-1)/COUNTA($F220:F$530)),$A$4:$A$8))*NORMSINV($B$11)</f>
        <v>-1.2983833158385528E-3</v>
      </c>
      <c r="H219" s="16">
        <f t="shared" si="2"/>
        <v>0</v>
      </c>
      <c r="I219" s="21">
        <f t="array" ref="I219">SQRT(MMULT(MMULT(TRANSPOSE($A$4:$A$8),MMULT(TRANSPOSE(EXP(B220:F471)-1),EXP(B220:F471)-1)/COUNTA(F220:F471)),$A$4:$A$8))*NORMSINV($B$11)</f>
        <v>-1.1371340813877274E-3</v>
      </c>
      <c r="J219" s="16">
        <f t="shared" si="3"/>
        <v>0</v>
      </c>
      <c r="K219" s="21">
        <f t="shared" si="4"/>
        <v>-4.105848554011601E-3</v>
      </c>
      <c r="L219" s="61">
        <f t="array" ref="L219">SQRT(MMULT(MMULT(TRANSPOSE($A$4:$A$8),MMULT(TRANSPOSE(EXP(B220:$F$532)-1),EXP(B220:$F$532)-1)/COUNTA(#REF!)),$A$4:$A$8))*(-1/SQRT(2*PI())*EXP(-1*(NORMSINV($B$11))^2/2)/$B$11)</f>
        <v>-2.6232554532585561E-2</v>
      </c>
      <c r="M219" s="21">
        <f t="array" ref="M219">SQRT(MMULT(MMULT(TRANSPOSE($A$4:$A$8),MMULT(TRANSPOSE(EXP(B220:F471)-1),EXP(B220:F471)-1)/COUNTA(#REF!)),$A$4:$A$8))*(-1/SQRT(2*PI())*EXP(-1*(NORMSINV($B$11))^2/2)/$B$11)</f>
        <v>-2.0680898833126255E-2</v>
      </c>
      <c r="N219" s="62">
        <f t="shared" si="5"/>
        <v>-8.2954621167544082E-2</v>
      </c>
      <c r="O219" s="61">
        <f>'Bond 1'!E208</f>
        <v>9.2361688371661463E-5</v>
      </c>
      <c r="P219" s="21">
        <f>'Bond 3'!G207</f>
        <v>-5.4376422103668686E-4</v>
      </c>
      <c r="Q219" s="21">
        <f>'Bond 5'!I207</f>
        <v>1.3149437033982382E-3</v>
      </c>
      <c r="R219" s="21">
        <f>'Bond 10'!N207</f>
        <v>0</v>
      </c>
      <c r="S219" s="21">
        <f>'Bond 20'!X207</f>
        <v>0</v>
      </c>
      <c r="T219" s="62">
        <f t="shared" si="6"/>
        <v>1.7270823414664255E-4</v>
      </c>
    </row>
    <row r="220" spans="1:20" ht="12.75" customHeight="1">
      <c r="A220" s="63">
        <f>Stocks!A316</f>
        <v>42851</v>
      </c>
      <c r="B220" s="216">
        <f>Bonds!V198/100</f>
        <v>9.9999999999999655E-4</v>
      </c>
      <c r="C220" s="217">
        <f>Bonds!X198/100</f>
        <v>3.0000000000000247E-4</v>
      </c>
      <c r="D220" s="217">
        <f>Bonds!Z198/100</f>
        <v>-1.0000000000000675E-4</v>
      </c>
      <c r="E220" s="217">
        <f>Bonds!AE198/100</f>
        <v>2.0000000000000462E-4</v>
      </c>
      <c r="F220" s="218">
        <f>Bonds!AO198/100</f>
        <v>9.9999999999999655E-4</v>
      </c>
      <c r="G220" s="21">
        <f t="array" ref="G220">SQRT(MMULT(MMULT(TRANSPOSE($A$4:$A$8),MMULT(TRANSPOSE(EXP(B221:$F$530)-1),EXP(B221:$F$530)-1)/COUNTA($F221:F$530)),$A$4:$A$8))*NORMSINV($B$11)</f>
        <v>-1.2989270375357799E-3</v>
      </c>
      <c r="H220" s="16">
        <f t="shared" si="2"/>
        <v>0</v>
      </c>
      <c r="I220" s="21">
        <f t="array" ref="I220">SQRT(MMULT(MMULT(TRANSPOSE($A$4:$A$8),MMULT(TRANSPOSE(EXP(B221:F472)-1),EXP(B221:F472)-1)/COUNTA(F221:F472)),$A$4:$A$8))*NORMSINV($B$11)</f>
        <v>-1.1361803684049889E-3</v>
      </c>
      <c r="J220" s="16">
        <f t="shared" si="3"/>
        <v>0</v>
      </c>
      <c r="K220" s="21">
        <f t="shared" si="4"/>
        <v>-4.1075679529880907E-3</v>
      </c>
      <c r="L220" s="61">
        <f t="array" ref="L220">SQRT(MMULT(MMULT(TRANSPOSE($A$4:$A$8),MMULT(TRANSPOSE(EXP(B221:$F$532)-1),EXP(B221:$F$532)-1)/COUNTA(#REF!)),$A$4:$A$8))*(-1/SQRT(2*PI())*EXP(-1*(NORMSINV($B$11))^2/2)/$B$11)</f>
        <v>-2.6201313735792112E-2</v>
      </c>
      <c r="M220" s="21">
        <f t="array" ref="M220">SQRT(MMULT(MMULT(TRANSPOSE($A$4:$A$8),MMULT(TRANSPOSE(EXP(B221:F472)-1),EXP(B221:F472)-1)/COUNTA(#REF!)),$A$4:$A$8))*(-1/SQRT(2*PI())*EXP(-1*(NORMSINV($B$11))^2/2)/$B$11)</f>
        <v>-2.0663553788214939E-2</v>
      </c>
      <c r="N220" s="62">
        <f t="shared" si="5"/>
        <v>-8.2855829093758299E-2</v>
      </c>
      <c r="O220" s="61">
        <f>'Bond 1'!E209</f>
        <v>-9.2353158478019628E-4</v>
      </c>
      <c r="P220" s="21">
        <f>'Bond 3'!G208</f>
        <v>-8.1580886556456003E-4</v>
      </c>
      <c r="Q220" s="21">
        <f>'Bond 5'!I208</f>
        <v>-4.3846779175794187E-4</v>
      </c>
      <c r="R220" s="21">
        <f>'Bond 10'!N208</f>
        <v>1.5346214333886161E-3</v>
      </c>
      <c r="S220" s="21">
        <f>'Bond 20'!X208</f>
        <v>1.0967216418049616E-2</v>
      </c>
      <c r="T220" s="62">
        <f t="shared" si="6"/>
        <v>2.0648059218671068E-3</v>
      </c>
    </row>
    <row r="221" spans="1:20" ht="12.75" customHeight="1">
      <c r="A221" s="63">
        <f>Stocks!A315</f>
        <v>42850</v>
      </c>
      <c r="B221" s="216">
        <f>Bonds!V199/100</f>
        <v>-3.000000000000007E-3</v>
      </c>
      <c r="C221" s="217">
        <f>Bonds!X199/100</f>
        <v>-1.2000000000000099E-3</v>
      </c>
      <c r="D221" s="217">
        <f>Bonds!Z199/100</f>
        <v>-9.9999999999999655E-4</v>
      </c>
      <c r="E221" s="217">
        <f>Bonds!AE199/100</f>
        <v>-1.1000000000000031E-3</v>
      </c>
      <c r="F221" s="218">
        <f>Bonds!AO199/100</f>
        <v>9.9999999999999655E-4</v>
      </c>
      <c r="G221" s="21">
        <f t="array" ref="G221">SQRT(MMULT(MMULT(TRANSPOSE($A$4:$A$8),MMULT(TRANSPOSE(EXP(B222:$F$530)-1),EXP(B222:$F$530)-1)/COUNTA($F222:F$530)),$A$4:$A$8))*NORMSINV($B$11)</f>
        <v>-1.2934617558041394E-3</v>
      </c>
      <c r="H221" s="16">
        <f t="shared" si="2"/>
        <v>0</v>
      </c>
      <c r="I221" s="21">
        <f t="array" ref="I221">SQRT(MMULT(MMULT(TRANSPOSE($A$4:$A$8),MMULT(TRANSPOSE(EXP(B222:F473)-1),EXP(B222:F473)-1)/COUNTA(F222:F473)),$A$4:$A$8))*NORMSINV($B$11)</f>
        <v>-1.1262868799422616E-3</v>
      </c>
      <c r="J221" s="16">
        <f t="shared" si="3"/>
        <v>0</v>
      </c>
      <c r="K221" s="21">
        <f t="shared" si="4"/>
        <v>-4.0902852146615975E-3</v>
      </c>
      <c r="L221" s="61">
        <f t="array" ref="L221">SQRT(MMULT(MMULT(TRANSPOSE($A$4:$A$8),MMULT(TRANSPOSE(EXP(B222:$F$532)-1),EXP(B222:$F$532)-1)/COUNTA(#REF!)),$A$4:$A$8))*(-1/SQRT(2*PI())*EXP(-1*(NORMSINV($B$11))^2/2)/$B$11)</f>
        <v>-2.6048954411432922E-2</v>
      </c>
      <c r="M221" s="21">
        <f t="array" ref="M221">SQRT(MMULT(MMULT(TRANSPOSE($A$4:$A$8),MMULT(TRANSPOSE(EXP(B222:F473)-1),EXP(B222:F473)-1)/COUNTA(#REF!)),$A$4:$A$8))*(-1/SQRT(2*PI())*EXP(-1*(NORMSINV($B$11))^2/2)/$B$11)</f>
        <v>-2.048362229433634E-2</v>
      </c>
      <c r="N221" s="62">
        <f t="shared" si="5"/>
        <v>-8.2374026606018891E-2</v>
      </c>
      <c r="O221" s="61">
        <f>'Bond 1'!E210</f>
        <v>2.7731558513588526E-3</v>
      </c>
      <c r="P221" s="21">
        <f>'Bond 3'!G209</f>
        <v>3.2641230079770893E-3</v>
      </c>
      <c r="Q221" s="21">
        <f>'Bond 5'!I209</f>
        <v>-4.3839011045394222E-3</v>
      </c>
      <c r="R221" s="21">
        <f>'Bond 10'!N209</f>
        <v>-8.4434600690882246E-3</v>
      </c>
      <c r="S221" s="21">
        <f>'Bond 20'!X209</f>
        <v>1.1032886689385674E-2</v>
      </c>
      <c r="T221" s="62">
        <f t="shared" si="6"/>
        <v>8.4856087501879391E-4</v>
      </c>
    </row>
    <row r="222" spans="1:20" ht="12.75" customHeight="1">
      <c r="A222" s="63">
        <f>Stocks!A314</f>
        <v>42849</v>
      </c>
      <c r="B222" s="216">
        <f>Bonds!V200/100</f>
        <v>-1.6000000000000014E-3</v>
      </c>
      <c r="C222" s="217">
        <f>Bonds!X200/100</f>
        <v>-1.29999999999999E-3</v>
      </c>
      <c r="D222" s="217">
        <f>Bonds!Z200/100</f>
        <v>-1.1000000000000031E-3</v>
      </c>
      <c r="E222" s="217">
        <f>Bonds!AE200/100</f>
        <v>-1.0000000000000052E-3</v>
      </c>
      <c r="F222" s="218">
        <f>Bonds!AO200/100</f>
        <v>-8.0000000000000069E-4</v>
      </c>
      <c r="G222" s="21">
        <f t="array" ref="G222">SQRT(MMULT(MMULT(TRANSPOSE($A$4:$A$8),MMULT(TRANSPOSE(EXP(B223:$F$530)-1),EXP(B223:$F$530)-1)/COUNTA($F223:F$530)),$A$4:$A$8))*NORMSINV($B$11)</f>
        <v>-1.2864138297213608E-3</v>
      </c>
      <c r="H222" s="16">
        <f t="shared" si="2"/>
        <v>1</v>
      </c>
      <c r="I222" s="21">
        <f t="array" ref="I222">SQRT(MMULT(MMULT(TRANSPOSE($A$4:$A$8),MMULT(TRANSPOSE(EXP(B223:F474)-1),EXP(B223:F474)-1)/COUNTA(F223:F474)),$A$4:$A$8))*NORMSINV($B$11)</f>
        <v>-1.1154400874204505E-3</v>
      </c>
      <c r="J222" s="16">
        <f t="shared" si="3"/>
        <v>1</v>
      </c>
      <c r="K222" s="21">
        <f t="shared" si="4"/>
        <v>-4.0679977154595088E-3</v>
      </c>
      <c r="L222" s="61">
        <f t="array" ref="L222">SQRT(MMULT(MMULT(TRANSPOSE($A$4:$A$8),MMULT(TRANSPOSE(EXP(B223:$F$532)-1),EXP(B223:$F$532)-1)/COUNTA(#REF!)),$A$4:$A$8))*(-1/SQRT(2*PI())*EXP(-1*(NORMSINV($B$11))^2/2)/$B$11)</f>
        <v>-2.5865061909450652E-2</v>
      </c>
      <c r="M222" s="21">
        <f t="array" ref="M222">SQRT(MMULT(MMULT(TRANSPOSE($A$4:$A$8),MMULT(TRANSPOSE(EXP(B223:F474)-1),EXP(B223:F474)-1)/COUNTA(#REF!)),$A$4:$A$8))*(-1/SQRT(2*PI())*EXP(-1*(NORMSINV($B$11))^2/2)/$B$11)</f>
        <v>-2.0286353192583862E-2</v>
      </c>
      <c r="N222" s="62">
        <f t="shared" si="5"/>
        <v>-8.179250745512788E-2</v>
      </c>
      <c r="O222" s="61">
        <f>'Bond 1'!E211</f>
        <v>1.4749262536873169E-3</v>
      </c>
      <c r="P222" s="21">
        <f>'Bond 3'!G210</f>
        <v>3.5321799222303011E-3</v>
      </c>
      <c r="Q222" s="21">
        <f>'Bond 5'!I210</f>
        <v>-4.8174314231857187E-3</v>
      </c>
      <c r="R222" s="21">
        <f>'Bond 10'!N210</f>
        <v>-7.6603600766202368E-3</v>
      </c>
      <c r="S222" s="21">
        <f>'Bond 20'!X210</f>
        <v>-8.8898121833122269E-3</v>
      </c>
      <c r="T222" s="62">
        <f t="shared" si="6"/>
        <v>-3.2720995014401131E-3</v>
      </c>
    </row>
    <row r="223" spans="1:20" ht="12.75" customHeight="1">
      <c r="A223" s="63">
        <f>Stocks!A313</f>
        <v>42846</v>
      </c>
      <c r="B223" s="216">
        <f>Bonds!V201/100</f>
        <v>-8.0000000000000069E-4</v>
      </c>
      <c r="C223" s="217">
        <f>Bonds!X201/100</f>
        <v>-6.0000000000000493E-4</v>
      </c>
      <c r="D223" s="217">
        <f>Bonds!Z201/100</f>
        <v>-4.9999999999998939E-4</v>
      </c>
      <c r="E223" s="217">
        <f>Bonds!AE201/100</f>
        <v>-1.9999999999999573E-4</v>
      </c>
      <c r="F223" s="218">
        <f>Bonds!AO201/100</f>
        <v>4.0000000000000923E-4</v>
      </c>
      <c r="G223" s="21">
        <f t="array" ref="G223">SQRT(MMULT(MMULT(TRANSPOSE($A$4:$A$8),MMULT(TRANSPOSE(EXP(B224:$F$530)-1),EXP(B224:$F$530)-1)/COUNTA($F224:F$530)),$A$4:$A$8))*NORMSINV($B$11)</f>
        <v>-1.2877169215762866E-3</v>
      </c>
      <c r="H223" s="16">
        <f t="shared" si="2"/>
        <v>0</v>
      </c>
      <c r="I223" s="21">
        <f t="array" ref="I223">SQRT(MMULT(MMULT(TRANSPOSE($A$4:$A$8),MMULT(TRANSPOSE(EXP(B224:F475)-1),EXP(B224:F475)-1)/COUNTA(F224:F475)),$A$4:$A$8))*NORMSINV($B$11)</f>
        <v>-1.1195877544050497E-3</v>
      </c>
      <c r="J223" s="16">
        <f t="shared" si="3"/>
        <v>0</v>
      </c>
      <c r="K223" s="21">
        <f t="shared" si="4"/>
        <v>-4.0721184537214879E-3</v>
      </c>
      <c r="L223" s="61">
        <f t="array" ref="L223">SQRT(MMULT(MMULT(TRANSPOSE($A$4:$A$8),MMULT(TRANSPOSE(EXP(B224:$F$532)-1),EXP(B224:$F$532)-1)/COUNTA(#REF!)),$A$4:$A$8))*(-1/SQRT(2*PI())*EXP(-1*(NORMSINV($B$11))^2/2)/$B$11)</f>
        <v>-2.5849196863487849E-2</v>
      </c>
      <c r="M223" s="21">
        <f t="array" ref="M223">SQRT(MMULT(MMULT(TRANSPOSE($A$4:$A$8),MMULT(TRANSPOSE(EXP(B224:F475)-1),EXP(B224:F475)-1)/COUNTA(#REF!)),$A$4:$A$8))*(-1/SQRT(2*PI())*EXP(-1*(NORMSINV($B$11))^2/2)/$B$11)</f>
        <v>-2.0361786233160144E-2</v>
      </c>
      <c r="N223" s="62">
        <f t="shared" si="5"/>
        <v>-8.1742337774702162E-2</v>
      </c>
      <c r="O223" s="61">
        <f>'Bond 1'!E212</f>
        <v>7.3637702503681949E-4</v>
      </c>
      <c r="P223" s="21">
        <f>'Bond 3'!G211</f>
        <v>1.6282161587877679E-3</v>
      </c>
      <c r="Q223" s="21">
        <f>'Bond 5'!I211</f>
        <v>-2.18719328795592E-3</v>
      </c>
      <c r="R223" s="21">
        <f>'Bond 10'!N211</f>
        <v>-1.5292278309522907E-3</v>
      </c>
      <c r="S223" s="21">
        <f>'Bond 20'!X211</f>
        <v>4.4278071254222808E-3</v>
      </c>
      <c r="T223" s="62">
        <f t="shared" si="6"/>
        <v>6.1519583806773155E-4</v>
      </c>
    </row>
    <row r="224" spans="1:20" ht="12.75" customHeight="1">
      <c r="A224" s="63">
        <f>Stocks!A312</f>
        <v>42845</v>
      </c>
      <c r="B224" s="216">
        <f>Bonds!V202/100</f>
        <v>9.9999999999997863E-5</v>
      </c>
      <c r="C224" s="217">
        <f>Bonds!X202/100</f>
        <v>1.9999999999999573E-4</v>
      </c>
      <c r="D224" s="217">
        <f>Bonds!Z202/100</f>
        <v>1.9999999999999573E-4</v>
      </c>
      <c r="E224" s="217">
        <f>Bonds!AE202/100</f>
        <v>1.9999999999999573E-4</v>
      </c>
      <c r="F224" s="218">
        <f>Bonds!AO202/100</f>
        <v>-9.9999999999997863E-5</v>
      </c>
      <c r="G224" s="21">
        <f t="array" ref="G224">SQRT(MMULT(MMULT(TRANSPOSE($A$4:$A$8),MMULT(TRANSPOSE(EXP(B225:$F$530)-1),EXP(B225:$F$530)-1)/COUNTA($F225:F$530)),$A$4:$A$8))*NORMSINV($B$11)</f>
        <v>-1.2897205651383717E-3</v>
      </c>
      <c r="H224" s="16">
        <f t="shared" si="2"/>
        <v>0</v>
      </c>
      <c r="I224" s="21">
        <f t="array" ref="I224">SQRT(MMULT(MMULT(TRANSPOSE($A$4:$A$8),MMULT(TRANSPOSE(EXP(B225:F476)-1),EXP(B225:F476)-1)/COUNTA(F225:F476)),$A$4:$A$8))*NORMSINV($B$11)</f>
        <v>-1.1220389006890293E-3</v>
      </c>
      <c r="J224" s="16">
        <f t="shared" si="3"/>
        <v>0</v>
      </c>
      <c r="K224" s="21">
        <f t="shared" si="4"/>
        <v>-4.0784545309968103E-3</v>
      </c>
      <c r="L224" s="61">
        <f t="array" ref="L224">SQRT(MMULT(MMULT(TRANSPOSE($A$4:$A$8),MMULT(TRANSPOSE(EXP(B225:$F$532)-1),EXP(B225:$F$532)-1)/COUNTA(#REF!)),$A$4:$A$8))*(-1/SQRT(2*PI())*EXP(-1*(NORMSINV($B$11))^2/2)/$B$11)</f>
        <v>-2.5847217763906045E-2</v>
      </c>
      <c r="M224" s="21">
        <f t="array" ref="M224">SQRT(MMULT(MMULT(TRANSPOSE($A$4:$A$8),MMULT(TRANSPOSE(EXP(B225:F476)-1),EXP(B225:F476)-1)/COUNTA(#REF!)),$A$4:$A$8))*(-1/SQRT(2*PI())*EXP(-1*(NORMSINV($B$11))^2/2)/$B$11)</f>
        <v>-2.0406364888530596E-2</v>
      </c>
      <c r="N224" s="62">
        <f t="shared" si="5"/>
        <v>-8.1736079312307378E-2</v>
      </c>
      <c r="O224" s="61">
        <f>'Bond 1'!E213</f>
        <v>-9.1979396615156239E-5</v>
      </c>
      <c r="P224" s="21">
        <f>'Bond 3'!G212</f>
        <v>-5.4242788315500871E-4</v>
      </c>
      <c r="Q224" s="21">
        <f>'Bond 5'!I212</f>
        <v>8.7441280910807153E-4</v>
      </c>
      <c r="R224" s="21">
        <f>'Bond 10'!N212</f>
        <v>1.5288510196013966E-3</v>
      </c>
      <c r="S224" s="21">
        <f>'Bond 20'!X212</f>
        <v>-1.1101916490591718E-3</v>
      </c>
      <c r="T224" s="62">
        <f t="shared" si="6"/>
        <v>1.3173297997602626E-4</v>
      </c>
    </row>
    <row r="225" spans="1:20" ht="12.75" customHeight="1">
      <c r="A225" s="63">
        <f>Stocks!A311</f>
        <v>42844</v>
      </c>
      <c r="B225" s="216">
        <f>Bonds!V203/100</f>
        <v>-6.9999999999998503E-4</v>
      </c>
      <c r="C225" s="217">
        <f>Bonds!X203/100</f>
        <v>-2.9999999999999363E-4</v>
      </c>
      <c r="D225" s="217">
        <f>Bonds!Z203/100</f>
        <v>-9.9999999999997863E-5</v>
      </c>
      <c r="E225" s="217">
        <f>Bonds!AE203/100</f>
        <v>-9.9999999999997863E-5</v>
      </c>
      <c r="F225" s="218">
        <f>Bonds!AO203/100</f>
        <v>-9.9999999999997863E-5</v>
      </c>
      <c r="G225" s="21">
        <f t="array" ref="G225">SQRT(MMULT(MMULT(TRANSPOSE($A$4:$A$8),MMULT(TRANSPOSE(EXP(B226:$F$530)-1),EXP(B226:$F$530)-1)/COUNTA($F226:F$530)),$A$4:$A$8))*NORMSINV($B$11)</f>
        <v>-1.2913690069650712E-3</v>
      </c>
      <c r="H225" s="16">
        <f t="shared" si="2"/>
        <v>0</v>
      </c>
      <c r="I225" s="21">
        <f t="array" ref="I225">SQRT(MMULT(MMULT(TRANSPOSE($A$4:$A$8),MMULT(TRANSPOSE(EXP(B226:F477)-1),EXP(B226:F477)-1)/COUNTA(F226:F477)),$A$4:$A$8))*NORMSINV($B$11)</f>
        <v>-1.1213959286233649E-3</v>
      </c>
      <c r="J225" s="16">
        <f t="shared" si="3"/>
        <v>0</v>
      </c>
      <c r="K225" s="21">
        <f t="shared" si="4"/>
        <v>-4.0836673617594688E-3</v>
      </c>
      <c r="L225" s="61">
        <f t="array" ref="L225">SQRT(MMULT(MMULT(TRANSPOSE($A$4:$A$8),MMULT(TRANSPOSE(EXP(B226:$F$532)-1),EXP(B226:$F$532)-1)/COUNTA(#REF!)),$A$4:$A$8))*(-1/SQRT(2*PI())*EXP(-1*(NORMSINV($B$11))^2/2)/$B$11)</f>
        <v>-2.5837931491952505E-2</v>
      </c>
      <c r="M225" s="21">
        <f t="array" ref="M225">SQRT(MMULT(MMULT(TRANSPOSE($A$4:$A$8),MMULT(TRANSPOSE(EXP(B226:F477)-1),EXP(B226:F477)-1)/COUNTA(#REF!)),$A$4:$A$8))*(-1/SQRT(2*PI())*EXP(-1*(NORMSINV($B$11))^2/2)/$B$11)</f>
        <v>-2.039467124530929E-2</v>
      </c>
      <c r="N225" s="62">
        <f t="shared" si="5"/>
        <v>-8.1706713541962447E-2</v>
      </c>
      <c r="O225" s="61">
        <f>'Bond 1'!E214</f>
        <v>6.4391500321956123E-4</v>
      </c>
      <c r="P225" s="21">
        <f>'Bond 3'!G213</f>
        <v>8.1379915679115388E-4</v>
      </c>
      <c r="Q225" s="21">
        <f>'Bond 5'!I213</f>
        <v>-4.3730271540875842E-4</v>
      </c>
      <c r="R225" s="21">
        <f>'Bond 10'!N213</f>
        <v>-7.6473021435138303E-4</v>
      </c>
      <c r="S225" s="21">
        <f>'Bond 20'!X213</f>
        <v>-1.1093174972538729E-3</v>
      </c>
      <c r="T225" s="62">
        <f t="shared" si="6"/>
        <v>-1.7072725340065982E-4</v>
      </c>
    </row>
    <row r="226" spans="1:20" ht="12.75" customHeight="1">
      <c r="A226" s="63">
        <f>Stocks!A310</f>
        <v>42843</v>
      </c>
      <c r="B226" s="216">
        <f>Bonds!V204/100</f>
        <v>-9.9999999999997863E-5</v>
      </c>
      <c r="C226" s="217">
        <f>Bonds!X204/100</f>
        <v>-9.9999999999997863E-5</v>
      </c>
      <c r="D226" s="217">
        <f>Bonds!Z204/100</f>
        <v>-9.9999999999997863E-5</v>
      </c>
      <c r="E226" s="217">
        <f>Bonds!AE204/100</f>
        <v>-9.9999999999997863E-5</v>
      </c>
      <c r="F226" s="218">
        <f>Bonds!AO204/100</f>
        <v>-1.0000000000001563E-4</v>
      </c>
      <c r="G226" s="21">
        <f t="array" ref="G226">SQRT(MMULT(MMULT(TRANSPOSE($A$4:$A$8),MMULT(TRANSPOSE(EXP(B227:$F$530)-1),EXP(B227:$F$530)-1)/COUNTA($F227:F$530)),$A$4:$A$8))*NORMSINV($B$11)</f>
        <v>-1.293422415522859E-3</v>
      </c>
      <c r="H226" s="16">
        <f t="shared" si="2"/>
        <v>0</v>
      </c>
      <c r="I226" s="21">
        <f t="array" ref="I226">SQRT(MMULT(MMULT(TRANSPOSE($A$4:$A$8),MMULT(TRANSPOSE(EXP(B227:F478)-1),EXP(B227:F478)-1)/COUNTA(F227:F478)),$A$4:$A$8))*NORMSINV($B$11)</f>
        <v>-1.1213615119784277E-3</v>
      </c>
      <c r="J226" s="16">
        <f t="shared" si="3"/>
        <v>0</v>
      </c>
      <c r="K226" s="21">
        <f t="shared" si="4"/>
        <v>-4.09016080976896E-3</v>
      </c>
      <c r="L226" s="61">
        <f t="array" ref="L226">SQRT(MMULT(MMULT(TRANSPOSE($A$4:$A$8),MMULT(TRANSPOSE(EXP(B227:$F$532)-1),EXP(B227:$F$532)-1)/COUNTA(#REF!)),$A$4:$A$8))*(-1/SQRT(2*PI())*EXP(-1*(NORMSINV($B$11))^2/2)/$B$11)</f>
        <v>-2.5836556992319626E-2</v>
      </c>
      <c r="M226" s="21">
        <f t="array" ref="M226">SQRT(MMULT(MMULT(TRANSPOSE($A$4:$A$8),MMULT(TRANSPOSE(EXP(B227:F478)-1),EXP(B227:F478)-1)/COUNTA(#REF!)),$A$4:$A$8))*(-1/SQRT(2*PI())*EXP(-1*(NORMSINV($B$11))^2/2)/$B$11)</f>
        <v>-2.0394045314591207E-2</v>
      </c>
      <c r="N226" s="62">
        <f t="shared" si="5"/>
        <v>-8.1702366992479486E-2</v>
      </c>
      <c r="O226" s="61">
        <f>'Bond 1'!E215</f>
        <v>9.192866335723281E-5</v>
      </c>
      <c r="P226" s="21">
        <f>'Bond 3'!G214</f>
        <v>2.7119024459079584E-4</v>
      </c>
      <c r="Q226" s="21">
        <f>'Bond 5'!I214</f>
        <v>-4.3726846854534189E-4</v>
      </c>
      <c r="R226" s="21">
        <f>'Bond 10'!N214</f>
        <v>-7.6462692155906216E-4</v>
      </c>
      <c r="S226" s="21">
        <f>'Bond 20'!X214</f>
        <v>-1.108776938812247E-3</v>
      </c>
      <c r="T226" s="62">
        <f t="shared" si="6"/>
        <v>-3.8951068419372449E-4</v>
      </c>
    </row>
    <row r="227" spans="1:20" ht="12.75" customHeight="1">
      <c r="A227" s="63">
        <f>Stocks!A309</f>
        <v>42842</v>
      </c>
      <c r="B227" s="216">
        <f>Bonds!V205/100</f>
        <v>-6.0000000000000493E-4</v>
      </c>
      <c r="C227" s="217">
        <f>Bonds!X205/100</f>
        <v>-4.0000000000000923E-4</v>
      </c>
      <c r="D227" s="217">
        <f>Bonds!Z205/100</f>
        <v>-6.0000000000000493E-4</v>
      </c>
      <c r="E227" s="217">
        <f>Bonds!AE205/100</f>
        <v>-8.0000000000000069E-4</v>
      </c>
      <c r="F227" s="218">
        <f>Bonds!AO205/100</f>
        <v>-6.9999999999998503E-4</v>
      </c>
      <c r="G227" s="21">
        <f t="array" ref="G227">SQRT(MMULT(MMULT(TRANSPOSE($A$4:$A$8),MMULT(TRANSPOSE(EXP(B228:$F$530)-1),EXP(B228:$F$530)-1)/COUNTA($F228:F$530)),$A$4:$A$8))*NORMSINV($B$11)</f>
        <v>-1.2929042776887677E-3</v>
      </c>
      <c r="H227" s="16">
        <f t="shared" si="2"/>
        <v>1</v>
      </c>
      <c r="I227" s="21">
        <f t="array" ref="I227">SQRT(MMULT(MMULT(TRANSPOSE($A$4:$A$8),MMULT(TRANSPOSE(EXP(B228:F479)-1),EXP(B228:F479)-1)/COUNTA(F228:F479)),$A$4:$A$8))*NORMSINV($B$11)</f>
        <v>-1.1177115170454817E-3</v>
      </c>
      <c r="J227" s="16">
        <f t="shared" si="3"/>
        <v>1</v>
      </c>
      <c r="K227" s="21">
        <f t="shared" si="4"/>
        <v>-4.0885223140713252E-3</v>
      </c>
      <c r="L227" s="61">
        <f t="array" ref="L227">SQRT(MMULT(MMULT(TRANSPOSE($A$4:$A$8),MMULT(TRANSPOSE(EXP(B228:$F$532)-1),EXP(B228:$F$532)-1)/COUNTA(#REF!)),$A$4:$A$8))*(-1/SQRT(2*PI())*EXP(-1*(NORMSINV($B$11))^2/2)/$B$11)</f>
        <v>-2.5783694707385514E-2</v>
      </c>
      <c r="M227" s="21">
        <f t="array" ref="M227">SQRT(MMULT(MMULT(TRANSPOSE($A$4:$A$8),MMULT(TRANSPOSE(EXP(B228:F479)-1),EXP(B228:F479)-1)/COUNTA(#REF!)),$A$4:$A$8))*(-1/SQRT(2*PI())*EXP(-1*(NORMSINV($B$11))^2/2)/$B$11)</f>
        <v>-2.0327663366160324E-2</v>
      </c>
      <c r="N227" s="62">
        <f t="shared" si="5"/>
        <v>-8.1535201769766891E-2</v>
      </c>
      <c r="O227" s="61">
        <f>'Bond 1'!E216</f>
        <v>5.5152127952937298E-4</v>
      </c>
      <c r="P227" s="21">
        <f>'Bond 3'!G215</f>
        <v>1.0846569254380899E-3</v>
      </c>
      <c r="Q227" s="21">
        <f>'Bond 5'!I215</f>
        <v>-2.6233249996807343E-3</v>
      </c>
      <c r="R227" s="21">
        <f>'Bond 10'!N215</f>
        <v>-6.1158431656456683E-3</v>
      </c>
      <c r="S227" s="21">
        <f>'Bond 20'!X215</f>
        <v>-7.7578659854908158E-3</v>
      </c>
      <c r="T227" s="62">
        <f t="shared" si="6"/>
        <v>-2.9721711891699514E-3</v>
      </c>
    </row>
    <row r="228" spans="1:20" ht="12.75" customHeight="1">
      <c r="A228" s="63">
        <f>Stocks!A308</f>
        <v>42838</v>
      </c>
      <c r="B228" s="216">
        <f>Bonds!V206/100</f>
        <v>-9.9999999999997863E-5</v>
      </c>
      <c r="C228" s="217">
        <f>Bonds!X206/100</f>
        <v>5.0000000000000706E-4</v>
      </c>
      <c r="D228" s="217">
        <f>Bonds!Z206/100</f>
        <v>4.9999999999998939E-4</v>
      </c>
      <c r="E228" s="217">
        <f>Bonds!AE206/100</f>
        <v>9.9999999999997863E-5</v>
      </c>
      <c r="F228" s="218">
        <f>Bonds!AO206/100</f>
        <v>-2.0000000000001351E-4</v>
      </c>
      <c r="G228" s="21">
        <f t="array" ref="G228">SQRT(MMULT(MMULT(TRANSPOSE($A$4:$A$8),MMULT(TRANSPOSE(EXP(B229:$F$530)-1),EXP(B229:$F$530)-1)/COUNTA($F229:F$530)),$A$4:$A$8))*NORMSINV($B$11)</f>
        <v>-1.2948658222492679E-3</v>
      </c>
      <c r="H228" s="16">
        <f t="shared" si="2"/>
        <v>0</v>
      </c>
      <c r="I228" s="21">
        <f t="array" ref="I228">SQRT(MMULT(MMULT(TRANSPOSE($A$4:$A$8),MMULT(TRANSPOSE(EXP(B229:F480)-1),EXP(B229:F480)-1)/COUNTA(F229:F480)),$A$4:$A$8))*NORMSINV($B$11)</f>
        <v>-1.1190025064766744E-3</v>
      </c>
      <c r="J228" s="16">
        <f t="shared" si="3"/>
        <v>0</v>
      </c>
      <c r="K228" s="21">
        <f t="shared" si="4"/>
        <v>-4.0947252626144194E-3</v>
      </c>
      <c r="L228" s="61">
        <f t="array" ref="L228">SQRT(MMULT(MMULT(TRANSPOSE($A$4:$A$8),MMULT(TRANSPOSE(EXP(B229:$F$532)-1),EXP(B229:$F$532)-1)/COUNTA(#REF!)),$A$4:$A$8))*(-1/SQRT(2*PI())*EXP(-1*(NORMSINV($B$11))^2/2)/$B$11)</f>
        <v>-2.5780165616993086E-2</v>
      </c>
      <c r="M228" s="21">
        <f t="array" ref="M228">SQRT(MMULT(MMULT(TRANSPOSE($A$4:$A$8),MMULT(TRANSPOSE(EXP(B229:F480)-1),EXP(B229:F480)-1)/COUNTA(#REF!)),$A$4:$A$8))*(-1/SQRT(2*PI())*EXP(-1*(NORMSINV($B$11))^2/2)/$B$11)</f>
        <v>-2.0351142410767398E-2</v>
      </c>
      <c r="N228" s="62">
        <f t="shared" si="5"/>
        <v>-8.1524041806058198E-2</v>
      </c>
      <c r="O228" s="61">
        <f>'Bond 1'!E217</f>
        <v>9.1869545245749061E-5</v>
      </c>
      <c r="P228" s="21">
        <f>'Bond 3'!G216</f>
        <v>-1.3553050648266588E-3</v>
      </c>
      <c r="Q228" s="21">
        <f>'Bond 5'!I216</f>
        <v>2.1846466073792469E-3</v>
      </c>
      <c r="R228" s="21">
        <f>'Bond 10'!N216</f>
        <v>7.6318377813172492E-4</v>
      </c>
      <c r="S228" s="21">
        <f>'Bond 20'!X216</f>
        <v>-2.208007735236986E-3</v>
      </c>
      <c r="T228" s="62">
        <f t="shared" si="6"/>
        <v>-1.0472257386138475E-4</v>
      </c>
    </row>
    <row r="229" spans="1:20" ht="12.75" customHeight="1">
      <c r="A229" s="63">
        <f>Stocks!A307</f>
        <v>42837</v>
      </c>
      <c r="B229" s="216">
        <f>Bonds!V207/100</f>
        <v>-8.0000000000000069E-4</v>
      </c>
      <c r="C229" s="217">
        <f>Bonds!X207/100</f>
        <v>1.9999999999999573E-4</v>
      </c>
      <c r="D229" s="217">
        <f>Bonds!Z207/100</f>
        <v>5.0000000000000706E-4</v>
      </c>
      <c r="E229" s="217">
        <f>Bonds!AE207/100</f>
        <v>5.0000000000000706E-4</v>
      </c>
      <c r="F229" s="218">
        <f>Bonds!AO207/100</f>
        <v>3.0000000000001136E-4</v>
      </c>
      <c r="G229" s="21">
        <f t="array" ref="G229">SQRT(MMULT(MMULT(TRANSPOSE($A$4:$A$8),MMULT(TRANSPOSE(EXP(B230:$F$530)-1),EXP(B230:$F$530)-1)/COUNTA($F230:F$530)),$A$4:$A$8))*NORMSINV($B$11)</f>
        <v>-1.2968788735751708E-3</v>
      </c>
      <c r="H229" s="16">
        <f t="shared" si="2"/>
        <v>0</v>
      </c>
      <c r="I229" s="21">
        <f t="array" ref="I229">SQRT(MMULT(MMULT(TRANSPOSE($A$4:$A$8),MMULT(TRANSPOSE(EXP(B230:F481)-1),EXP(B230:F481)-1)/COUNTA(F230:F481)),$A$4:$A$8))*NORMSINV($B$11)</f>
        <v>-1.1189099807360468E-3</v>
      </c>
      <c r="J229" s="16">
        <f t="shared" si="3"/>
        <v>0</v>
      </c>
      <c r="K229" s="21">
        <f t="shared" si="4"/>
        <v>-4.1010910898510947E-3</v>
      </c>
      <c r="L229" s="61">
        <f t="array" ref="L229">SQRT(MMULT(MMULT(TRANSPOSE($A$4:$A$8),MMULT(TRANSPOSE(EXP(B230:$F$532)-1),EXP(B230:$F$532)-1)/COUNTA(#REF!)),$A$4:$A$8))*(-1/SQRT(2*PI())*EXP(-1*(NORMSINV($B$11))^2/2)/$B$11)</f>
        <v>-2.5777460320099053E-2</v>
      </c>
      <c r="M229" s="21">
        <f t="array" ref="M229">SQRT(MMULT(MMULT(TRANSPOSE($A$4:$A$8),MMULT(TRANSPOSE(EXP(B230:F481)-1),EXP(B230:F481)-1)/COUNTA(#REF!)),$A$4:$A$8))*(-1/SQRT(2*PI())*EXP(-1*(NORMSINV($B$11))^2/2)/$B$11)</f>
        <v>-2.0349459658036039E-2</v>
      </c>
      <c r="N229" s="62">
        <f t="shared" si="5"/>
        <v>-8.1515486906126089E-2</v>
      </c>
      <c r="O229" s="61">
        <f>'Bond 1'!E218</f>
        <v>7.3488884806173125E-4</v>
      </c>
      <c r="P229" s="21">
        <f>'Bond 3'!G217</f>
        <v>-5.4238819326996729E-4</v>
      </c>
      <c r="Q229" s="21">
        <f>'Bond 5'!I217</f>
        <v>2.18588155042055E-3</v>
      </c>
      <c r="R229" s="21">
        <f>'Bond 10'!N217</f>
        <v>3.8162333072175978E-3</v>
      </c>
      <c r="S229" s="21">
        <f>'Bond 20'!X217</f>
        <v>3.3068219009828371E-3</v>
      </c>
      <c r="T229" s="62">
        <f t="shared" si="6"/>
        <v>1.9002874826825498E-3</v>
      </c>
    </row>
    <row r="230" spans="1:20" ht="12.75" customHeight="1">
      <c r="A230" s="63">
        <f>Stocks!A306</f>
        <v>42836</v>
      </c>
      <c r="B230" s="216">
        <f>Bonds!V208/100</f>
        <v>8.0000000000000069E-4</v>
      </c>
      <c r="C230" s="217">
        <f>Bonds!X208/100</f>
        <v>6.0000000000000493E-4</v>
      </c>
      <c r="D230" s="217">
        <f>Bonds!Z208/100</f>
        <v>4.9999999999999828E-4</v>
      </c>
      <c r="E230" s="217">
        <f>Bonds!AE208/100</f>
        <v>3.9999999999999145E-4</v>
      </c>
      <c r="F230" s="218">
        <f>Bonds!AO208/100</f>
        <v>3.9999999999999145E-4</v>
      </c>
      <c r="G230" s="21">
        <f t="array" ref="G230">SQRT(MMULT(MMULT(TRANSPOSE($A$4:$A$8),MMULT(TRANSPOSE(EXP(B231:$F$530)-1),EXP(B231:$F$530)-1)/COUNTA($F231:F$530)),$A$4:$A$8))*NORMSINV($B$11)</f>
        <v>-1.2970110668364654E-3</v>
      </c>
      <c r="H230" s="16">
        <f t="shared" si="2"/>
        <v>0</v>
      </c>
      <c r="I230" s="21">
        <f t="array" ref="I230">SQRT(MMULT(MMULT(TRANSPOSE($A$4:$A$8),MMULT(TRANSPOSE(EXP(B231:F482)-1),EXP(B231:F482)-1)/COUNTA(F231:F482)),$A$4:$A$8))*NORMSINV($B$11)</f>
        <v>-1.1189064156665244E-3</v>
      </c>
      <c r="J230" s="16">
        <f t="shared" si="3"/>
        <v>0</v>
      </c>
      <c r="K230" s="21">
        <f t="shared" si="4"/>
        <v>-4.1015091216481114E-3</v>
      </c>
      <c r="L230" s="61">
        <f t="array" ref="L230">SQRT(MMULT(MMULT(TRANSPOSE($A$4:$A$8),MMULT(TRANSPOSE(EXP(B231:$F$532)-1),EXP(B231:$F$532)-1)/COUNTA(#REF!)),$A$4:$A$8))*(-1/SQRT(2*PI())*EXP(-1*(NORMSINV($B$11))^2/2)/$B$11)</f>
        <v>-2.5737228170700326E-2</v>
      </c>
      <c r="M230" s="21">
        <f t="array" ref="M230">SQRT(MMULT(MMULT(TRANSPOSE($A$4:$A$8),MMULT(TRANSPOSE(EXP(B231:F482)-1),EXP(B231:F482)-1)/COUNTA(#REF!)),$A$4:$A$8))*(-1/SQRT(2*PI())*EXP(-1*(NORMSINV($B$11))^2/2)/$B$11)</f>
        <v>-2.0349394820614198E-2</v>
      </c>
      <c r="N230" s="62">
        <f t="shared" si="5"/>
        <v>-8.1388261678861928E-2</v>
      </c>
      <c r="O230" s="61">
        <f>'Bond 1'!E219</f>
        <v>-7.3434918303653452E-4</v>
      </c>
      <c r="P230" s="21">
        <f>'Bond 3'!G218</f>
        <v>-1.6275067349174892E-3</v>
      </c>
      <c r="Q230" s="21">
        <f>'Bond 5'!I218</f>
        <v>2.1872038223788195E-3</v>
      </c>
      <c r="R230" s="21">
        <f>'Bond 10'!N218</f>
        <v>3.0563936857092321E-3</v>
      </c>
      <c r="S230" s="21">
        <f>'Bond 20'!X218</f>
        <v>4.4160226733001391E-3</v>
      </c>
      <c r="T230" s="62">
        <f t="shared" si="6"/>
        <v>1.4595528526868335E-3</v>
      </c>
    </row>
    <row r="231" spans="1:20" ht="12.75" customHeight="1">
      <c r="A231" s="63">
        <f>Stocks!A305</f>
        <v>42835</v>
      </c>
      <c r="B231" s="216">
        <f>Bonds!V209/100</f>
        <v>-9.9999999999997863E-5</v>
      </c>
      <c r="C231" s="217">
        <f>Bonds!X209/100</f>
        <v>8.0000000000000069E-4</v>
      </c>
      <c r="D231" s="217">
        <f>Bonds!Z209/100</f>
        <v>8.9999999999999857E-4</v>
      </c>
      <c r="E231" s="217">
        <f>Bonds!AE209/100</f>
        <v>6.0000000000000493E-4</v>
      </c>
      <c r="F231" s="218">
        <f>Bonds!AO209/100</f>
        <v>7.0000000000000281E-4</v>
      </c>
      <c r="G231" s="21">
        <f t="array" ref="G231">SQRT(MMULT(MMULT(TRANSPOSE($A$4:$A$8),MMULT(TRANSPOSE(EXP(B232:$F$530)-1),EXP(B232:$F$530)-1)/COUNTA($F232:F$530)),$A$4:$A$8))*NORMSINV($B$11)</f>
        <v>-1.2968308426829197E-3</v>
      </c>
      <c r="H231" s="16">
        <f t="shared" si="2"/>
        <v>0</v>
      </c>
      <c r="I231" s="21">
        <f t="array" ref="I231">SQRT(MMULT(MMULT(TRANSPOSE($A$4:$A$8),MMULT(TRANSPOSE(EXP(B232:F483)-1),EXP(B232:F483)-1)/COUNTA(F232:F483)),$A$4:$A$8))*NORMSINV($B$11)</f>
        <v>-1.118471264493332E-3</v>
      </c>
      <c r="J231" s="16">
        <f t="shared" si="3"/>
        <v>0</v>
      </c>
      <c r="K231" s="21">
        <f t="shared" si="4"/>
        <v>-4.1009392028335308E-3</v>
      </c>
      <c r="L231" s="61">
        <f t="array" ref="L231">SQRT(MMULT(MMULT(TRANSPOSE($A$4:$A$8),MMULT(TRANSPOSE(EXP(B232:$F$532)-1),EXP(B232:$F$532)-1)/COUNTA(#REF!)),$A$4:$A$8))*(-1/SQRT(2*PI())*EXP(-1*(NORMSINV($B$11))^2/2)/$B$11)</f>
        <v>-2.5690726673528834E-2</v>
      </c>
      <c r="M231" s="21">
        <f t="array" ref="M231">SQRT(MMULT(MMULT(TRANSPOSE($A$4:$A$8),MMULT(TRANSPOSE(EXP(B232:F483)-1),EXP(B232:F483)-1)/COUNTA(#REF!)),$A$4:$A$8))*(-1/SQRT(2*PI())*EXP(-1*(NORMSINV($B$11))^2/2)/$B$11)</f>
        <v>-2.0341480786959583E-2</v>
      </c>
      <c r="N231" s="62">
        <f t="shared" si="5"/>
        <v>-8.1241211033192137E-2</v>
      </c>
      <c r="O231" s="61">
        <f>'Bond 1'!E220</f>
        <v>9.1861106007714373E-5</v>
      </c>
      <c r="P231" s="21">
        <f>'Bond 3'!G219</f>
        <v>-2.1712497160418687E-3</v>
      </c>
      <c r="Q231" s="21">
        <f>'Bond 5'!I219</f>
        <v>3.9390456482669587E-3</v>
      </c>
      <c r="R231" s="21">
        <f>'Bond 10'!N219</f>
        <v>4.5878496999539366E-3</v>
      </c>
      <c r="S231" s="21">
        <f>'Bond 20'!X219</f>
        <v>7.7431979971373617E-3</v>
      </c>
      <c r="T231" s="62">
        <f t="shared" si="6"/>
        <v>2.8381409470648209E-3</v>
      </c>
    </row>
    <row r="232" spans="1:20" ht="12.75" customHeight="1">
      <c r="A232" s="63">
        <f>Stocks!A304</f>
        <v>42832</v>
      </c>
      <c r="B232" s="216">
        <f>Bonds!V210/100</f>
        <v>-1.0000000000001563E-4</v>
      </c>
      <c r="C232" s="217">
        <f>Bonds!X210/100</f>
        <v>0</v>
      </c>
      <c r="D232" s="217">
        <f>Bonds!Z210/100</f>
        <v>-1.9999999999999573E-4</v>
      </c>
      <c r="E232" s="217">
        <f>Bonds!AE210/100</f>
        <v>-4.9999999999999828E-4</v>
      </c>
      <c r="F232" s="218">
        <f>Bonds!AO210/100</f>
        <v>-6.0000000000000493E-4</v>
      </c>
      <c r="G232" s="21">
        <f t="array" ref="G232">SQRT(MMULT(MMULT(TRANSPOSE($A$4:$A$8),MMULT(TRANSPOSE(EXP(B233:$F$530)-1),EXP(B233:$F$530)-1)/COUNTA($F233:F$530)),$A$4:$A$8))*NORMSINV($B$11)</f>
        <v>-1.2984570187029897E-3</v>
      </c>
      <c r="H232" s="16">
        <f t="shared" si="2"/>
        <v>1</v>
      </c>
      <c r="I232" s="21">
        <f t="array" ref="I232">SQRT(MMULT(MMULT(TRANSPOSE($A$4:$A$8),MMULT(TRANSPOSE(EXP(B233:F484)-1),EXP(B233:F484)-1)/COUNTA(F233:F484)),$A$4:$A$8))*NORMSINV($B$11)</f>
        <v>-1.1248111374273304E-3</v>
      </c>
      <c r="J232" s="16">
        <f t="shared" si="3"/>
        <v>1</v>
      </c>
      <c r="K232" s="21">
        <f t="shared" si="4"/>
        <v>-4.1060816229332997E-3</v>
      </c>
      <c r="L232" s="61">
        <f t="array" ref="L232">SQRT(MMULT(MMULT(TRANSPOSE($A$4:$A$8),MMULT(TRANSPOSE(EXP(B233:$F$532)-1),EXP(B233:$F$532)-1)/COUNTA(#REF!)),$A$4:$A$8))*(-1/SQRT(2*PI())*EXP(-1*(NORMSINV($B$11))^2/2)/$B$11)</f>
        <v>-2.56798908782103E-2</v>
      </c>
      <c r="M232" s="21">
        <f t="array" ref="M232">SQRT(MMULT(MMULT(TRANSPOSE($A$4:$A$8),MMULT(TRANSPOSE(EXP(B233:F484)-1),EXP(B233:F484)-1)/COUNTA(#REF!)),$A$4:$A$8))*(-1/SQRT(2*PI())*EXP(-1*(NORMSINV($B$11))^2/2)/$B$11)</f>
        <v>-2.0456783171180527E-2</v>
      </c>
      <c r="N232" s="62">
        <f t="shared" si="5"/>
        <v>-8.1206945239726186E-2</v>
      </c>
      <c r="O232" s="61">
        <f>'Bond 1'!E221</f>
        <v>9.1852668320029052E-5</v>
      </c>
      <c r="P232" s="21">
        <f>'Bond 3'!G220</f>
        <v>0</v>
      </c>
      <c r="Q232" s="21">
        <f>'Bond 5'!I220</f>
        <v>-8.7623419992652308E-4</v>
      </c>
      <c r="R232" s="21">
        <f>'Bond 10'!N220</f>
        <v>-3.8275782224971976E-3</v>
      </c>
      <c r="S232" s="21">
        <f>'Bond 20'!X220</f>
        <v>-6.6614446762754756E-3</v>
      </c>
      <c r="T232" s="62">
        <f t="shared" si="6"/>
        <v>-2.2546808860758336E-3</v>
      </c>
    </row>
    <row r="233" spans="1:20" ht="12.75" customHeight="1">
      <c r="A233" s="63">
        <f>Stocks!A303</f>
        <v>42831</v>
      </c>
      <c r="B233" s="216">
        <f>Bonds!V211/100</f>
        <v>-1.9999999999999573E-4</v>
      </c>
      <c r="C233" s="217">
        <f>Bonds!X211/100</f>
        <v>-8.0000000000000069E-4</v>
      </c>
      <c r="D233" s="217">
        <f>Bonds!Z211/100</f>
        <v>-7.0000000000000281E-4</v>
      </c>
      <c r="E233" s="217">
        <f>Bonds!AE211/100</f>
        <v>-1.0000000000000675E-4</v>
      </c>
      <c r="F233" s="218">
        <f>Bonds!AO211/100</f>
        <v>0</v>
      </c>
      <c r="G233" s="21">
        <f t="array" ref="G233">SQRT(MMULT(MMULT(TRANSPOSE($A$4:$A$8),MMULT(TRANSPOSE(EXP(B234:$F$530)-1),EXP(B234:$F$530)-1)/COUNTA($F234:F$530)),$A$4:$A$8))*NORMSINV($B$11)</f>
        <v>-1.2997335723562431E-3</v>
      </c>
      <c r="H233" s="16">
        <f t="shared" si="2"/>
        <v>0</v>
      </c>
      <c r="I233" s="21">
        <f t="array" ref="I233">SQRT(MMULT(MMULT(TRANSPOSE($A$4:$A$8),MMULT(TRANSPOSE(EXP(B234:F485)-1),EXP(B234:F485)-1)/COUNTA(F234:F485)),$A$4:$A$8))*NORMSINV($B$11)</f>
        <v>-1.1242197030768197E-3</v>
      </c>
      <c r="J233" s="16">
        <f t="shared" si="3"/>
        <v>0</v>
      </c>
      <c r="K233" s="21">
        <f t="shared" si="4"/>
        <v>-4.1101184400329895E-3</v>
      </c>
      <c r="L233" s="61">
        <f t="array" ref="L233">SQRT(MMULT(MMULT(TRANSPOSE($A$4:$A$8),MMULT(TRANSPOSE(EXP(B234:$F$532)-1),EXP(B234:$F$532)-1)/COUNTA(#REF!)),$A$4:$A$8))*(-1/SQRT(2*PI())*EXP(-1*(NORMSINV($B$11))^2/2)/$B$11)</f>
        <v>-2.5661971912349243E-2</v>
      </c>
      <c r="M233" s="21">
        <f t="array" ref="M233">SQRT(MMULT(MMULT(TRANSPOSE($A$4:$A$8),MMULT(TRANSPOSE(EXP(B234:F485)-1),EXP(B234:F485)-1)/COUNTA(#REF!)),$A$4:$A$8))*(-1/SQRT(2*PI())*EXP(-1*(NORMSINV($B$11))^2/2)/$B$11)</f>
        <v>-2.0446026837191822E-2</v>
      </c>
      <c r="N233" s="62">
        <f t="shared" si="5"/>
        <v>-8.1150280494290447E-2</v>
      </c>
      <c r="O233" s="61">
        <f>'Bond 1'!E222</f>
        <v>1.83688464364434E-4</v>
      </c>
      <c r="P233" s="21">
        <f>'Bond 3'!G221</f>
        <v>2.1729608727374303E-3</v>
      </c>
      <c r="Q233" s="21">
        <f>'Bond 5'!I221</f>
        <v>-3.0661227412170896E-3</v>
      </c>
      <c r="R233" s="21">
        <f>'Bond 10'!N221</f>
        <v>-7.6465569122596171E-4</v>
      </c>
      <c r="S233" s="21">
        <f>'Bond 20'!X221</f>
        <v>0</v>
      </c>
      <c r="T233" s="62">
        <f t="shared" si="6"/>
        <v>-2.9482581906823747E-4</v>
      </c>
    </row>
    <row r="234" spans="1:20" ht="12.75" customHeight="1">
      <c r="A234" s="63">
        <f>Stocks!A302</f>
        <v>42830</v>
      </c>
      <c r="B234" s="216">
        <f>Bonds!V212/100</f>
        <v>4.0000000000000923E-4</v>
      </c>
      <c r="C234" s="217">
        <f>Bonds!X212/100</f>
        <v>3.9999999999999145E-4</v>
      </c>
      <c r="D234" s="217">
        <f>Bonds!Z212/100</f>
        <v>9.9999999999997863E-5</v>
      </c>
      <c r="E234" s="217">
        <f>Bonds!AE212/100</f>
        <v>-2.9999999999999363E-4</v>
      </c>
      <c r="F234" s="218">
        <f>Bonds!AO212/100</f>
        <v>-4.9999999999998939E-4</v>
      </c>
      <c r="G234" s="21">
        <f t="array" ref="G234">SQRT(MMULT(MMULT(TRANSPOSE($A$4:$A$8),MMULT(TRANSPOSE(EXP(B235:$F$530)-1),EXP(B235:$F$530)-1)/COUNTA($F235:F$530)),$A$4:$A$8))*NORMSINV($B$11)</f>
        <v>-1.3019243895535653E-3</v>
      </c>
      <c r="H234" s="16">
        <f t="shared" si="2"/>
        <v>1</v>
      </c>
      <c r="I234" s="21">
        <f t="array" ref="I234">SQRT(MMULT(MMULT(TRANSPOSE($A$4:$A$8),MMULT(TRANSPOSE(EXP(B235:F486)-1),EXP(B235:F486)-1)/COUNTA(F235:F486)),$A$4:$A$8))*NORMSINV($B$11)</f>
        <v>-1.1266034285347479E-3</v>
      </c>
      <c r="J234" s="16">
        <f t="shared" si="3"/>
        <v>1</v>
      </c>
      <c r="K234" s="21">
        <f t="shared" si="4"/>
        <v>-4.1170464123135939E-3</v>
      </c>
      <c r="L234" s="61">
        <f t="array" ref="L234">SQRT(MMULT(MMULT(TRANSPOSE($A$4:$A$8),MMULT(TRANSPOSE(EXP(B235:$F$532)-1),EXP(B235:$F$532)-1)/COUNTA(#REF!)),$A$4:$A$8))*(-1/SQRT(2*PI())*EXP(-1*(NORMSINV($B$11))^2/2)/$B$11)</f>
        <v>-2.5661916179716068E-2</v>
      </c>
      <c r="M234" s="21">
        <f t="array" ref="M234">SQRT(MMULT(MMULT(TRANSPOSE($A$4:$A$8),MMULT(TRANSPOSE(EXP(B235:F486)-1),EXP(B235:F486)-1)/COUNTA(#REF!)),$A$4:$A$8))*(-1/SQRT(2*PI())*EXP(-1*(NORMSINV($B$11))^2/2)/$B$11)</f>
        <v>-2.0489379319408516E-2</v>
      </c>
      <c r="N234" s="62">
        <f t="shared" si="5"/>
        <v>-8.1150104252229613E-2</v>
      </c>
      <c r="O234" s="61">
        <f>'Bond 1'!E223</f>
        <v>-3.6730945821855762E-4</v>
      </c>
      <c r="P234" s="21">
        <f>'Bond 3'!G222</f>
        <v>-1.085631145049064E-3</v>
      </c>
      <c r="Q234" s="21">
        <f>'Bond 5'!I222</f>
        <v>4.3767583642776819E-4</v>
      </c>
      <c r="R234" s="21">
        <f>'Bond 10'!N222</f>
        <v>-2.2939754529255588E-3</v>
      </c>
      <c r="S234" s="21">
        <f>'Bond 20'!X222</f>
        <v>-5.5346088692060568E-3</v>
      </c>
      <c r="T234" s="62">
        <f t="shared" si="6"/>
        <v>-1.768769817794294E-3</v>
      </c>
    </row>
    <row r="235" spans="1:20" ht="12.75" customHeight="1">
      <c r="A235" s="63">
        <f>Stocks!A301</f>
        <v>42829</v>
      </c>
      <c r="B235" s="216">
        <f>Bonds!V213/100</f>
        <v>-6.0000000000000493E-4</v>
      </c>
      <c r="C235" s="217">
        <f>Bonds!X213/100</f>
        <v>-1.9999999999999573E-4</v>
      </c>
      <c r="D235" s="217">
        <f>Bonds!Z213/100</f>
        <v>0</v>
      </c>
      <c r="E235" s="217">
        <f>Bonds!AE213/100</f>
        <v>2.9999999999999363E-4</v>
      </c>
      <c r="F235" s="218">
        <f>Bonds!AO213/100</f>
        <v>4.9999999999998939E-4</v>
      </c>
      <c r="G235" s="21">
        <f t="array" ref="G235">SQRT(MMULT(MMULT(TRANSPOSE($A$4:$A$8),MMULT(TRANSPOSE(EXP(B236:$F$530)-1),EXP(B236:$F$530)-1)/COUNTA($F236:F$530)),$A$4:$A$8))*NORMSINV($B$11)</f>
        <v>-1.3041291741419853E-3</v>
      </c>
      <c r="H235" s="16">
        <f t="shared" si="2"/>
        <v>0</v>
      </c>
      <c r="I235" s="21">
        <f t="array" ref="I235">SQRT(MMULT(MMULT(TRANSPOSE($A$4:$A$8),MMULT(TRANSPOSE(EXP(B236:F487)-1),EXP(B236:F487)-1)/COUNTA(F236:F487)),$A$4:$A$8))*NORMSINV($B$11)</f>
        <v>-1.126912330962746E-3</v>
      </c>
      <c r="J235" s="16">
        <f t="shared" si="3"/>
        <v>0</v>
      </c>
      <c r="K235" s="21">
        <f t="shared" si="4"/>
        <v>-4.1240185533630387E-3</v>
      </c>
      <c r="L235" s="61">
        <f t="array" ref="L235">SQRT(MMULT(MMULT(TRANSPOSE($A$4:$A$8),MMULT(TRANSPOSE(EXP(B236:$F$532)-1),EXP(B236:$F$532)-1)/COUNTA(#REF!)),$A$4:$A$8))*(-1/SQRT(2*PI())*EXP(-1*(NORMSINV($B$11))^2/2)/$B$11)</f>
        <v>-2.566191617895823E-2</v>
      </c>
      <c r="M235" s="21">
        <f t="array" ref="M235">SQRT(MMULT(MMULT(TRANSPOSE($A$4:$A$8),MMULT(TRANSPOSE(EXP(B236:F487)-1),EXP(B236:F487)-1)/COUNTA(#REF!)),$A$4:$A$8))*(-1/SQRT(2*PI())*EXP(-1*(NORMSINV($B$11))^2/2)/$B$11)</f>
        <v>-2.0494997284754294E-2</v>
      </c>
      <c r="N235" s="62">
        <f t="shared" si="5"/>
        <v>-8.1150104249833113E-2</v>
      </c>
      <c r="O235" s="61">
        <f>'Bond 1'!E224</f>
        <v>5.511666360463025E-4</v>
      </c>
      <c r="P235" s="21">
        <f>'Bond 3'!G223</f>
        <v>5.4302476473204887E-4</v>
      </c>
      <c r="Q235" s="21">
        <f>'Bond 5'!I223</f>
        <v>0</v>
      </c>
      <c r="R235" s="21">
        <f>'Bond 10'!N223</f>
        <v>2.292129550002942E-3</v>
      </c>
      <c r="S235" s="21">
        <f>'Bond 20'!X223</f>
        <v>5.5167595443718631E-3</v>
      </c>
      <c r="T235" s="62">
        <f t="shared" si="6"/>
        <v>1.7806160990306314E-3</v>
      </c>
    </row>
    <row r="236" spans="1:20" ht="12.75" customHeight="1">
      <c r="A236" s="63">
        <f>Stocks!A300</f>
        <v>42828</v>
      </c>
      <c r="B236" s="216">
        <f>Bonds!V214/100</f>
        <v>0</v>
      </c>
      <c r="C236" s="217">
        <f>Bonds!X214/100</f>
        <v>6.0000000000000493E-4</v>
      </c>
      <c r="D236" s="217">
        <f>Bonds!Z214/100</f>
        <v>6.0000000000000493E-4</v>
      </c>
      <c r="E236" s="217">
        <f>Bonds!AE214/100</f>
        <v>4.0000000000000034E-4</v>
      </c>
      <c r="F236" s="218">
        <f>Bonds!AO214/100</f>
        <v>5.0000000000000706E-4</v>
      </c>
      <c r="G236" s="21">
        <f t="array" ref="G236">SQRT(MMULT(MMULT(TRANSPOSE($A$4:$A$8),MMULT(TRANSPOSE(EXP(B237:$F$530)-1),EXP(B237:$F$530)-1)/COUNTA($F237:F$530)),$A$4:$A$8))*NORMSINV($B$11)</f>
        <v>-1.3051011042002868E-3</v>
      </c>
      <c r="H236" s="16">
        <f t="shared" si="2"/>
        <v>0</v>
      </c>
      <c r="I236" s="21">
        <f t="array" ref="I236">SQRT(MMULT(MMULT(TRANSPOSE($A$4:$A$8),MMULT(TRANSPOSE(EXP(B237:F488)-1),EXP(B237:F488)-1)/COUNTA(F237:F488)),$A$4:$A$8))*NORMSINV($B$11)</f>
        <v>-1.125977845448448E-3</v>
      </c>
      <c r="J236" s="16">
        <f t="shared" si="3"/>
        <v>0</v>
      </c>
      <c r="K236" s="21">
        <f t="shared" si="4"/>
        <v>-4.1270920660736515E-3</v>
      </c>
      <c r="L236" s="61">
        <f t="array" ref="L236">SQRT(MMULT(MMULT(TRANSPOSE($A$4:$A$8),MMULT(TRANSPOSE(EXP(B237:$F$532)-1),EXP(B237:$F$532)-1)/COUNTA(#REF!)),$A$4:$A$8))*(-1/SQRT(2*PI())*EXP(-1*(NORMSINV($B$11))^2/2)/$B$11)</f>
        <v>-2.5637477130158421E-2</v>
      </c>
      <c r="M236" s="21">
        <f t="array" ref="M236">SQRT(MMULT(MMULT(TRANSPOSE($A$4:$A$8),MMULT(TRANSPOSE(EXP(B237:F488)-1),EXP(B237:F488)-1)/COUNTA(#REF!)),$A$4:$A$8))*(-1/SQRT(2*PI())*EXP(-1*(NORMSINV($B$11))^2/2)/$B$11)</f>
        <v>-2.0478001927128012E-2</v>
      </c>
      <c r="N236" s="62">
        <f t="shared" si="5"/>
        <v>-8.1072821191777708E-2</v>
      </c>
      <c r="O236" s="61">
        <f>'Bond 1'!E225</f>
        <v>0</v>
      </c>
      <c r="P236" s="21">
        <f>'Bond 3'!G224</f>
        <v>-1.6287688226517649E-3</v>
      </c>
      <c r="Q236" s="21">
        <f>'Bond 5'!I224</f>
        <v>2.6263420857272368E-3</v>
      </c>
      <c r="R236" s="21">
        <f>'Bond 10'!N224</f>
        <v>3.0584909952175027E-3</v>
      </c>
      <c r="S236" s="21">
        <f>'Bond 20'!X224</f>
        <v>5.5340555690576495E-3</v>
      </c>
      <c r="T236" s="62">
        <f t="shared" si="6"/>
        <v>1.9180239654701249E-3</v>
      </c>
    </row>
    <row r="237" spans="1:20" ht="12.75" customHeight="1">
      <c r="A237" s="63">
        <f>Stocks!A299</f>
        <v>42825</v>
      </c>
      <c r="B237" s="216">
        <f>Bonds!V215/100</f>
        <v>-7.0000000000000281E-4</v>
      </c>
      <c r="C237" s="217">
        <f>Bonds!X215/100</f>
        <v>-2.9999999999999363E-4</v>
      </c>
      <c r="D237" s="217">
        <f>Bonds!Z215/100</f>
        <v>-6.0000000000000493E-4</v>
      </c>
      <c r="E237" s="217">
        <f>Bonds!AE215/100</f>
        <v>-6.9999999999999392E-4</v>
      </c>
      <c r="F237" s="218">
        <f>Bonds!AO215/100</f>
        <v>0</v>
      </c>
      <c r="G237" s="21">
        <f t="array" ref="G237">SQRT(MMULT(MMULT(TRANSPOSE($A$4:$A$8),MMULT(TRANSPOSE(EXP(B238:$F$530)-1),EXP(B238:$F$530)-1)/COUNTA($F238:F$530)),$A$4:$A$8))*NORMSINV($B$11)</f>
        <v>-1.3058316157734538E-3</v>
      </c>
      <c r="H237" s="16">
        <f t="shared" si="2"/>
        <v>0</v>
      </c>
      <c r="I237" s="21">
        <f t="array" ref="I237">SQRT(MMULT(MMULT(TRANSPOSE($A$4:$A$8),MMULT(TRANSPOSE(EXP(B238:F489)-1),EXP(B238:F489)-1)/COUNTA(F238:F489)),$A$4:$A$8))*NORMSINV($B$11)</f>
        <v>-1.1243433227251846E-3</v>
      </c>
      <c r="J237" s="16">
        <f t="shared" si="3"/>
        <v>1</v>
      </c>
      <c r="K237" s="21">
        <f t="shared" si="4"/>
        <v>-4.1294021465019719E-3</v>
      </c>
      <c r="L237" s="61">
        <f t="array" ref="L237">SQRT(MMULT(MMULT(TRANSPOSE($A$4:$A$8),MMULT(TRANSPOSE(EXP(B238:$F$532)-1),EXP(B238:$F$532)-1)/COUNTA(#REF!)),$A$4:$A$8))*(-1/SQRT(2*PI())*EXP(-1*(NORMSINV($B$11))^2/2)/$B$11)</f>
        <v>-2.5608164622779834E-2</v>
      </c>
      <c r="M237" s="21">
        <f t="array" ref="M237">SQRT(MMULT(MMULT(TRANSPOSE($A$4:$A$8),MMULT(TRANSPOSE(EXP(B238:F489)-1),EXP(B238:F489)-1)/COUNTA(#REF!)),$A$4:$A$8))*(-1/SQRT(2*PI())*EXP(-1*(NORMSINV($B$11))^2/2)/$B$11)</f>
        <v>-2.0448275090483553E-2</v>
      </c>
      <c r="N237" s="62">
        <f t="shared" si="5"/>
        <v>-8.098012690453088E-2</v>
      </c>
      <c r="O237" s="61">
        <f>'Bond 1'!E226</f>
        <v>6.426735218509023E-4</v>
      </c>
      <c r="P237" s="21">
        <f>'Bond 3'!G225</f>
        <v>8.148639825622607E-4</v>
      </c>
      <c r="Q237" s="21">
        <f>'Bond 5'!I225</f>
        <v>-2.6281214356810353E-3</v>
      </c>
      <c r="R237" s="21">
        <f>'Bond 10'!N225</f>
        <v>-5.3564373081121811E-3</v>
      </c>
      <c r="S237" s="21">
        <f>'Bond 20'!X225</f>
        <v>0</v>
      </c>
      <c r="T237" s="62">
        <f t="shared" si="6"/>
        <v>-1.3054042478760108E-3</v>
      </c>
    </row>
    <row r="238" spans="1:20" ht="12.75" customHeight="1">
      <c r="A238" s="63">
        <f>Stocks!A298</f>
        <v>42824</v>
      </c>
      <c r="B238" s="216">
        <f>Bonds!V216/100</f>
        <v>1.9999999999999573E-4</v>
      </c>
      <c r="C238" s="217">
        <f>Bonds!X216/100</f>
        <v>0</v>
      </c>
      <c r="D238" s="217">
        <f>Bonds!Z216/100</f>
        <v>-1.9999999999999573E-4</v>
      </c>
      <c r="E238" s="217">
        <f>Bonds!AE216/100</f>
        <v>-9.9999999999997863E-5</v>
      </c>
      <c r="F238" s="218">
        <f>Bonds!AO216/100</f>
        <v>9.9999999999997863E-5</v>
      </c>
      <c r="G238" s="21">
        <f t="array" ref="G238">SQRT(MMULT(MMULT(TRANSPOSE($A$4:$A$8),MMULT(TRANSPOSE(EXP(B239:$F$530)-1),EXP(B239:$F$530)-1)/COUNTA($F239:F$530)),$A$4:$A$8))*NORMSINV($B$11)</f>
        <v>-1.3080657176898001E-3</v>
      </c>
      <c r="H238" s="16">
        <f t="shared" si="2"/>
        <v>0</v>
      </c>
      <c r="I238" s="21">
        <f t="array" ref="I238">SQRT(MMULT(MMULT(TRANSPOSE($A$4:$A$8),MMULT(TRANSPOSE(EXP(B239:F490)-1),EXP(B239:F490)-1)/COUNTA(F239:F490)),$A$4:$A$8))*NORMSINV($B$11)</f>
        <v>-1.1327398872641023E-3</v>
      </c>
      <c r="J238" s="16">
        <f t="shared" si="3"/>
        <v>0</v>
      </c>
      <c r="K238" s="21">
        <f t="shared" si="4"/>
        <v>-4.1364669970825729E-3</v>
      </c>
      <c r="L238" s="61">
        <f t="array" ref="L238">SQRT(MMULT(MMULT(TRANSPOSE($A$4:$A$8),MMULT(TRANSPOSE(EXP(B239:$F$532)-1),EXP(B239:$F$532)-1)/COUNTA(#REF!)),$A$4:$A$8))*(-1/SQRT(2*PI())*EXP(-1*(NORMSINV($B$11))^2/2)/$B$11)</f>
        <v>-2.5608164622765963E-2</v>
      </c>
      <c r="M238" s="21">
        <f t="array" ref="M238">SQRT(MMULT(MMULT(TRANSPOSE($A$4:$A$8),MMULT(TRANSPOSE(EXP(B239:F490)-1),EXP(B239:F490)-1)/COUNTA(#REF!)),$A$4:$A$8))*(-1/SQRT(2*PI())*EXP(-1*(NORMSINV($B$11))^2/2)/$B$11)</f>
        <v>-2.0600982237879272E-2</v>
      </c>
      <c r="N238" s="62">
        <f t="shared" si="5"/>
        <v>-8.0980126904487026E-2</v>
      </c>
      <c r="O238" s="61">
        <f>'Bond 1'!E227</f>
        <v>-1.8350307367648015E-4</v>
      </c>
      <c r="P238" s="21">
        <f>'Bond 3'!G226</f>
        <v>0</v>
      </c>
      <c r="Q238" s="21">
        <f>'Bond 5'!I226</f>
        <v>-8.7545525312163121E-4</v>
      </c>
      <c r="R238" s="21">
        <f>'Bond 10'!N226</f>
        <v>-7.6408975014492862E-4</v>
      </c>
      <c r="S238" s="21">
        <f>'Bond 20'!X226</f>
        <v>1.1102504694575149E-3</v>
      </c>
      <c r="T238" s="62">
        <f t="shared" si="6"/>
        <v>-1.4255952149710505E-4</v>
      </c>
    </row>
    <row r="239" spans="1:20" ht="12.75" customHeight="1">
      <c r="A239" s="63">
        <f>Stocks!A297</f>
        <v>42823</v>
      </c>
      <c r="B239" s="216">
        <f>Bonds!V217/100</f>
        <v>3.0000000000001136E-4</v>
      </c>
      <c r="C239" s="217">
        <f>Bonds!X217/100</f>
        <v>9.9999999999997863E-5</v>
      </c>
      <c r="D239" s="217">
        <f>Bonds!Z217/100</f>
        <v>-9.9999999999997863E-5</v>
      </c>
      <c r="E239" s="217">
        <f>Bonds!AE217/100</f>
        <v>9.9999999999997863E-5</v>
      </c>
      <c r="F239" s="218">
        <f>Bonds!AO217/100</f>
        <v>5.0000000000000706E-4</v>
      </c>
      <c r="G239" s="21">
        <f t="array" ref="G239">SQRT(MMULT(MMULT(TRANSPOSE($A$4:$A$8),MMULT(TRANSPOSE(EXP(B240:$F$530)-1),EXP(B240:$F$530)-1)/COUNTA($F240:F$530)),$A$4:$A$8))*NORMSINV($B$11)</f>
        <v>-1.3100812803420673E-3</v>
      </c>
      <c r="H239" s="16">
        <f t="shared" si="2"/>
        <v>0</v>
      </c>
      <c r="I239" s="21">
        <f t="array" ref="I239">SQRT(MMULT(MMULT(TRANSPOSE($A$4:$A$8),MMULT(TRANSPOSE(EXP(B240:F491)-1),EXP(B240:F491)-1)/COUNTA(F240:F491)),$A$4:$A$8))*NORMSINV($B$11)</f>
        <v>-1.1338015444611971E-3</v>
      </c>
      <c r="J239" s="16">
        <f t="shared" si="3"/>
        <v>0</v>
      </c>
      <c r="K239" s="21">
        <f t="shared" si="4"/>
        <v>-4.1428407658305076E-3</v>
      </c>
      <c r="L239" s="61">
        <f t="array" ref="L239">SQRT(MMULT(MMULT(TRANSPOSE($A$4:$A$8),MMULT(TRANSPOSE(EXP(B240:$F$532)-1),EXP(B240:$F$532)-1)/COUNTA(#REF!)),$A$4:$A$8))*(-1/SQRT(2*PI())*EXP(-1*(NORMSINV($B$11))^2/2)/$B$11)</f>
        <v>-2.560366871410108E-2</v>
      </c>
      <c r="M239" s="21">
        <f t="array" ref="M239">SQRT(MMULT(MMULT(TRANSPOSE($A$4:$A$8),MMULT(TRANSPOSE(EXP(B240:F491)-1),EXP(B240:F491)-1)/COUNTA(#REF!)),$A$4:$A$8))*(-1/SQRT(2*PI())*EXP(-1*(NORMSINV($B$11))^2/2)/$B$11)</f>
        <v>-2.062029044915176E-2</v>
      </c>
      <c r="N239" s="62">
        <f t="shared" si="5"/>
        <v>-8.0965909592953911E-2</v>
      </c>
      <c r="O239" s="61">
        <f>'Bond 1'!E228</f>
        <v>-2.7530512985226332E-4</v>
      </c>
      <c r="P239" s="21">
        <f>'Bond 3'!G227</f>
        <v>-2.7154316477427746E-4</v>
      </c>
      <c r="Q239" s="21">
        <f>'Bond 5'!I227</f>
        <v>-4.3761816957427809E-4</v>
      </c>
      <c r="R239" s="21">
        <f>'Bond 10'!N227</f>
        <v>7.6391488044249504E-4</v>
      </c>
      <c r="S239" s="21">
        <f>'Bond 20'!X227</f>
        <v>5.5549752729311796E-3</v>
      </c>
      <c r="T239" s="62">
        <f t="shared" si="6"/>
        <v>1.0668847378345711E-3</v>
      </c>
    </row>
    <row r="240" spans="1:20" ht="12.75" customHeight="1">
      <c r="A240" s="63">
        <f>Stocks!A296</f>
        <v>42822</v>
      </c>
      <c r="B240" s="216">
        <f>Bonds!V218/100</f>
        <v>1.9999999999999573E-4</v>
      </c>
      <c r="C240" s="217">
        <f>Bonds!X218/100</f>
        <v>-5.0000000000000706E-4</v>
      </c>
      <c r="D240" s="217">
        <f>Bonds!Z218/100</f>
        <v>-3.0000000000000247E-4</v>
      </c>
      <c r="E240" s="217">
        <f>Bonds!AE218/100</f>
        <v>-4.0000000000000923E-4</v>
      </c>
      <c r="F240" s="218">
        <f>Bonds!AO218/100</f>
        <v>-5.0000000000000706E-4</v>
      </c>
      <c r="G240" s="21">
        <f t="array" ref="G240">SQRT(MMULT(MMULT(TRANSPOSE($A$4:$A$8),MMULT(TRANSPOSE(EXP(B241:$F$530)-1),EXP(B241:$F$530)-1)/COUNTA($F241:F$530)),$A$4:$A$8))*NORMSINV($B$11)</f>
        <v>-1.3116983694959081E-3</v>
      </c>
      <c r="H240" s="16">
        <f t="shared" si="2"/>
        <v>1</v>
      </c>
      <c r="I240" s="21">
        <f t="array" ref="I240">SQRT(MMULT(MMULT(TRANSPOSE($A$4:$A$8),MMULT(TRANSPOSE(EXP(B241:F492)-1),EXP(B241:F492)-1)/COUNTA(F241:F492)),$A$4:$A$8))*NORMSINV($B$11)</f>
        <v>-1.1330100004009515E-3</v>
      </c>
      <c r="J240" s="16">
        <f t="shared" si="3"/>
        <v>1</v>
      </c>
      <c r="K240" s="21">
        <f t="shared" si="4"/>
        <v>-4.1479544507361989E-3</v>
      </c>
      <c r="L240" s="61">
        <f t="array" ref="L240">SQRT(MMULT(MMULT(TRANSPOSE($A$4:$A$8),MMULT(TRANSPOSE(EXP(B241:$F$532)-1),EXP(B241:$F$532)-1)/COUNTA(#REF!)),$A$4:$A$8))*(-1/SQRT(2*PI())*EXP(-1*(NORMSINV($B$11))^2/2)/$B$11)</f>
        <v>-2.5591187647582413E-2</v>
      </c>
      <c r="M240" s="21">
        <f t="array" ref="M240">SQRT(MMULT(MMULT(TRANSPOSE($A$4:$A$8),MMULT(TRANSPOSE(EXP(B241:F492)-1),EXP(B241:F492)-1)/COUNTA(#REF!)),$A$4:$A$8))*(-1/SQRT(2*PI())*EXP(-1*(NORMSINV($B$11))^2/2)/$B$11)</f>
        <v>-2.0605894747800581E-2</v>
      </c>
      <c r="N240" s="62">
        <f t="shared" si="5"/>
        <v>-8.0926440995126844E-2</v>
      </c>
      <c r="O240" s="61">
        <f>'Bond 1'!E229</f>
        <v>-1.8358729575912956E-4</v>
      </c>
      <c r="P240" s="21">
        <f>'Bond 3'!G228</f>
        <v>1.3578387785829911E-3</v>
      </c>
      <c r="Q240" s="21">
        <f>'Bond 5'!I228</f>
        <v>-1.3126733429606103E-3</v>
      </c>
      <c r="R240" s="21">
        <f>'Bond 10'!N228</f>
        <v>-3.0563118141816361E-3</v>
      </c>
      <c r="S240" s="21">
        <f>'Bond 20'!X228</f>
        <v>-5.5720560583336822E-3</v>
      </c>
      <c r="T240" s="62">
        <f t="shared" si="6"/>
        <v>-1.7533579465304136E-3</v>
      </c>
    </row>
    <row r="241" spans="1:20" ht="12.75" customHeight="1">
      <c r="A241" s="63">
        <f>Stocks!A295</f>
        <v>42821</v>
      </c>
      <c r="B241" s="216">
        <f>Bonds!V219/100</f>
        <v>-8.0000000000000069E-4</v>
      </c>
      <c r="C241" s="217">
        <f>Bonds!X219/100</f>
        <v>-9.9999999999997863E-5</v>
      </c>
      <c r="D241" s="217">
        <f>Bonds!Z219/100</f>
        <v>0</v>
      </c>
      <c r="E241" s="217">
        <f>Bonds!AE219/100</f>
        <v>-2.9999999999999363E-4</v>
      </c>
      <c r="F241" s="218">
        <f>Bonds!AO219/100</f>
        <v>-6.0000000000000493E-4</v>
      </c>
      <c r="G241" s="21">
        <f t="array" ref="G241">SQRT(MMULT(MMULT(TRANSPOSE($A$4:$A$8),MMULT(TRANSPOSE(EXP(B242:$F$530)-1),EXP(B242:$F$530)-1)/COUNTA($F242:F$530)),$A$4:$A$8))*NORMSINV($B$11)</f>
        <v>-1.3130425121343462E-3</v>
      </c>
      <c r="H241" s="16">
        <f t="shared" si="2"/>
        <v>1</v>
      </c>
      <c r="I241" s="21">
        <f t="array" ref="I241">SQRT(MMULT(MMULT(TRANSPOSE($A$4:$A$8),MMULT(TRANSPOSE(EXP(B242:F493)-1),EXP(B242:F493)-1)/COUNTA(F242:F493)),$A$4:$A$8))*NORMSINV($B$11)</f>
        <v>-1.1341493796642301E-3</v>
      </c>
      <c r="J241" s="16">
        <f t="shared" si="3"/>
        <v>1</v>
      </c>
      <c r="K241" s="21">
        <f t="shared" si="4"/>
        <v>-4.1522050029738113E-3</v>
      </c>
      <c r="L241" s="61">
        <f t="array" ref="L241">SQRT(MMULT(MMULT(TRANSPOSE($A$4:$A$8),MMULT(TRANSPOSE(EXP(B242:$F$532)-1),EXP(B242:$F$532)-1)/COUNTA(#REF!)),$A$4:$A$8))*(-1/SQRT(2*PI())*EXP(-1*(NORMSINV($B$11))^2/2)/$B$11)</f>
        <v>-2.5573205728714368E-2</v>
      </c>
      <c r="M241" s="21">
        <f t="array" ref="M241">SQRT(MMULT(MMULT(TRANSPOSE($A$4:$A$8),MMULT(TRANSPOSE(EXP(B242:F493)-1),EXP(B242:F493)-1)/COUNTA(#REF!)),$A$4:$A$8))*(-1/SQRT(2*PI())*EXP(-1*(NORMSINV($B$11))^2/2)/$B$11)</f>
        <v>-2.0626616479443402E-2</v>
      </c>
      <c r="N241" s="62">
        <f t="shared" si="5"/>
        <v>-8.0869577174803475E-2</v>
      </c>
      <c r="O241" s="61">
        <f>'Bond 1'!E230</f>
        <v>7.3448402497245746E-4</v>
      </c>
      <c r="P241" s="21">
        <f>'Bond 3'!G229</f>
        <v>2.7143466801709284E-4</v>
      </c>
      <c r="Q241" s="21">
        <f>'Bond 5'!I229</f>
        <v>0</v>
      </c>
      <c r="R241" s="21">
        <f>'Bond 10'!N229</f>
        <v>-2.2903659742494163E-3</v>
      </c>
      <c r="S241" s="21">
        <f>'Bond 20'!X229</f>
        <v>-6.6676283496016802E-3</v>
      </c>
      <c r="T241" s="62">
        <f t="shared" si="6"/>
        <v>-1.5904151261723093E-3</v>
      </c>
    </row>
    <row r="242" spans="1:20" ht="12.75" customHeight="1">
      <c r="A242" s="63">
        <f>Stocks!A294</f>
        <v>42818</v>
      </c>
      <c r="B242" s="216">
        <f>Bonds!V220/100</f>
        <v>9.9999999999997863E-5</v>
      </c>
      <c r="C242" s="217">
        <f>Bonds!X220/100</f>
        <v>-9.9999999999997863E-5</v>
      </c>
      <c r="D242" s="217">
        <f>Bonds!Z220/100</f>
        <v>-1.9999999999999573E-4</v>
      </c>
      <c r="E242" s="217">
        <f>Bonds!AE220/100</f>
        <v>-9.9999999999997863E-5</v>
      </c>
      <c r="F242" s="218">
        <f>Bonds!AO220/100</f>
        <v>2.0000000000001351E-4</v>
      </c>
      <c r="G242" s="21">
        <f t="array" ref="G242">SQRT(MMULT(MMULT(TRANSPOSE($A$4:$A$8),MMULT(TRANSPOSE(EXP(B243:$F$530)-1),EXP(B243:$F$530)-1)/COUNTA($F243:F$530)),$A$4:$A$8))*NORMSINV($B$11)</f>
        <v>-1.3153172702904821E-3</v>
      </c>
      <c r="H242" s="16">
        <f t="shared" si="2"/>
        <v>0</v>
      </c>
      <c r="I242" s="21">
        <f t="array" ref="I242">SQRT(MMULT(MMULT(TRANSPOSE($A$4:$A$8),MMULT(TRANSPOSE(EXP(B243:F494)-1),EXP(B243:F494)-1)/COUNTA(F243:F494)),$A$4:$A$8))*NORMSINV($B$11)</f>
        <v>-1.1369047240122312E-3</v>
      </c>
      <c r="J242" s="16">
        <f t="shared" si="3"/>
        <v>0</v>
      </c>
      <c r="K242" s="21">
        <f t="shared" si="4"/>
        <v>-4.1593984198732455E-3</v>
      </c>
      <c r="L242" s="61">
        <f t="array" ref="L242">SQRT(MMULT(MMULT(TRANSPOSE($A$4:$A$8),MMULT(TRANSPOSE(EXP(B243:$F$532)-1),EXP(B243:$F$532)-1)/COUNTA(#REF!)),$A$4:$A$8))*(-1/SQRT(2*PI())*EXP(-1*(NORMSINV($B$11))^2/2)/$B$11)</f>
        <v>-2.5573150236547434E-2</v>
      </c>
      <c r="M242" s="21">
        <f t="array" ref="M242">SQRT(MMULT(MMULT(TRANSPOSE($A$4:$A$8),MMULT(TRANSPOSE(EXP(B243:F494)-1),EXP(B243:F494)-1)/COUNTA(#REF!)),$A$4:$A$8))*(-1/SQRT(2*PI())*EXP(-1*(NORMSINV($B$11))^2/2)/$B$11)</f>
        <v>-2.0676727542548561E-2</v>
      </c>
      <c r="N242" s="62">
        <f t="shared" si="5"/>
        <v>-8.0869401693163659E-2</v>
      </c>
      <c r="O242" s="61">
        <f>'Bond 1'!E231</f>
        <v>-9.174311926605308E-5</v>
      </c>
      <c r="P242" s="21">
        <f>'Bond 3'!G230</f>
        <v>2.7141206386178116E-4</v>
      </c>
      <c r="Q242" s="21">
        <f>'Bond 5'!I230</f>
        <v>-8.7485880503602347E-4</v>
      </c>
      <c r="R242" s="21">
        <f>'Bond 10'!N230</f>
        <v>-7.6296226704688109E-4</v>
      </c>
      <c r="S242" s="21">
        <f>'Bond 20'!X230</f>
        <v>2.214713132627914E-3</v>
      </c>
      <c r="T242" s="62">
        <f t="shared" si="6"/>
        <v>1.5131220102814749E-4</v>
      </c>
    </row>
    <row r="243" spans="1:20" ht="12.75" customHeight="1">
      <c r="A243" s="63">
        <f>Stocks!A293</f>
        <v>42817</v>
      </c>
      <c r="B243" s="216">
        <f>Bonds!V221/100</f>
        <v>9.9999999999997863E-5</v>
      </c>
      <c r="C243" s="217">
        <f>Bonds!X221/100</f>
        <v>0</v>
      </c>
      <c r="D243" s="217">
        <f>Bonds!Z221/100</f>
        <v>4.9999999999999828E-4</v>
      </c>
      <c r="E243" s="217">
        <f>Bonds!AE221/100</f>
        <v>7.0000000000000281E-4</v>
      </c>
      <c r="F243" s="218">
        <f>Bonds!AO221/100</f>
        <v>9.9999999999997863E-5</v>
      </c>
      <c r="G243" s="21">
        <f t="array" ref="G243">SQRT(MMULT(MMULT(TRANSPOSE($A$4:$A$8),MMULT(TRANSPOSE(EXP(B244:$F$530)-1),EXP(B244:$F$530)-1)/COUNTA($F244:F$530)),$A$4:$A$8))*NORMSINV($B$11)</f>
        <v>-1.3170453407155397E-3</v>
      </c>
      <c r="H243" s="16">
        <f t="shared" si="2"/>
        <v>0</v>
      </c>
      <c r="I243" s="21">
        <f t="array" ref="I243">SQRT(MMULT(MMULT(TRANSPOSE($A$4:$A$8),MMULT(TRANSPOSE(EXP(B244:F495)-1),EXP(B244:F495)-1)/COUNTA(F244:F495)),$A$4:$A$8))*NORMSINV($B$11)</f>
        <v>-1.1567119714357634E-3</v>
      </c>
      <c r="J243" s="16">
        <f t="shared" si="3"/>
        <v>0</v>
      </c>
      <c r="K243" s="21">
        <f t="shared" si="4"/>
        <v>-4.1648630583736032E-3</v>
      </c>
      <c r="L243" s="61">
        <f t="array" ref="L243">SQRT(MMULT(MMULT(TRANSPOSE($A$4:$A$8),MMULT(TRANSPOSE(EXP(B244:$F$532)-1),EXP(B244:$F$532)-1)/COUNTA(#REF!)),$A$4:$A$8))*(-1/SQRT(2*PI())*EXP(-1*(NORMSINV($B$11))^2/2)/$B$11)</f>
        <v>-2.5562253551634977E-2</v>
      </c>
      <c r="M243" s="21">
        <f t="array" ref="M243">SQRT(MMULT(MMULT(TRANSPOSE($A$4:$A$8),MMULT(TRANSPOSE(EXP(B244:F495)-1),EXP(B244:F495)-1)/COUNTA(#REF!)),$A$4:$A$8))*(-1/SQRT(2*PI())*EXP(-1*(NORMSINV($B$11))^2/2)/$B$11)</f>
        <v>-2.1036959187025233E-2</v>
      </c>
      <c r="N243" s="62">
        <f t="shared" si="5"/>
        <v>-8.0834943349895105E-2</v>
      </c>
      <c r="O243" s="61">
        <f>'Bond 1'!E232</f>
        <v>-9.1751536838240077E-5</v>
      </c>
      <c r="P243" s="21">
        <f>'Bond 3'!G231</f>
        <v>0</v>
      </c>
      <c r="Q243" s="21">
        <f>'Bond 5'!I231</f>
        <v>2.1866405648843621E-3</v>
      </c>
      <c r="R243" s="21">
        <f>'Bond 10'!N231</f>
        <v>5.3397361089892147E-3</v>
      </c>
      <c r="S243" s="21">
        <f>'Bond 20'!X231</f>
        <v>1.1088671840080138E-3</v>
      </c>
      <c r="T243" s="62">
        <f t="shared" si="6"/>
        <v>1.70869846420867E-3</v>
      </c>
    </row>
    <row r="244" spans="1:20" ht="12.75" customHeight="1">
      <c r="A244" s="63">
        <f>Stocks!A292</f>
        <v>42816</v>
      </c>
      <c r="B244" s="216">
        <f>Bonds!V222/100</f>
        <v>1.9999999999999573E-4</v>
      </c>
      <c r="C244" s="217">
        <f>Bonds!X222/100</f>
        <v>4.9999999999998939E-4</v>
      </c>
      <c r="D244" s="217">
        <f>Bonds!Z222/100</f>
        <v>2.9999999999999363E-4</v>
      </c>
      <c r="E244" s="217">
        <f>Bonds!AE222/100</f>
        <v>9.9999999999997863E-5</v>
      </c>
      <c r="F244" s="218">
        <f>Bonds!AO222/100</f>
        <v>0</v>
      </c>
      <c r="G244" s="21">
        <f t="array" ref="G244">SQRT(MMULT(MMULT(TRANSPOSE($A$4:$A$8),MMULT(TRANSPOSE(EXP(B245:$F$530)-1),EXP(B245:$F$530)-1)/COUNTA($F245:F$530)),$A$4:$A$8))*NORMSINV($B$11)</f>
        <v>-1.3189986012481663E-3</v>
      </c>
      <c r="H244" s="16">
        <f t="shared" si="2"/>
        <v>0</v>
      </c>
      <c r="I244" s="21">
        <f t="array" ref="I244">SQRT(MMULT(MMULT(TRANSPOSE($A$4:$A$8),MMULT(TRANSPOSE(EXP(B245:F496)-1),EXP(B245:F496)-1)/COUNTA(F245:F496)),$A$4:$A$8))*NORMSINV($B$11)</f>
        <v>-1.1562958795113486E-3</v>
      </c>
      <c r="J244" s="16">
        <f t="shared" si="3"/>
        <v>0</v>
      </c>
      <c r="K244" s="21">
        <f t="shared" si="4"/>
        <v>-4.1710398105204169E-3</v>
      </c>
      <c r="L244" s="61">
        <f t="array" ref="L244">SQRT(MMULT(MMULT(TRANSPOSE($A$4:$A$8),MMULT(TRANSPOSE(EXP(B245:$F$532)-1),EXP(B245:$F$532)-1)/COUNTA(#REF!)),$A$4:$A$8))*(-1/SQRT(2*PI())*EXP(-1*(NORMSINV($B$11))^2/2)/$B$11)</f>
        <v>-2.5555525464400944E-2</v>
      </c>
      <c r="M244" s="21">
        <f t="array" ref="M244">SQRT(MMULT(MMULT(TRANSPOSE($A$4:$A$8),MMULT(TRANSPOSE(EXP(B245:F496)-1),EXP(B245:F496)-1)/COUNTA(#REF!)),$A$4:$A$8))*(-1/SQRT(2*PI())*EXP(-1*(NORMSINV($B$11))^2/2)/$B$11)</f>
        <v>-2.1029391781268118E-2</v>
      </c>
      <c r="N244" s="62">
        <f t="shared" si="5"/>
        <v>-8.0813667269939257E-2</v>
      </c>
      <c r="O244" s="61">
        <f>'Bond 1'!E233</f>
        <v>-1.8351991191043835E-4</v>
      </c>
      <c r="P244" s="21">
        <f>'Bond 3'!G232</f>
        <v>-1.3569276912407289E-3</v>
      </c>
      <c r="Q244" s="21">
        <f>'Bond 5'!I232</f>
        <v>1.312763577052948E-3</v>
      </c>
      <c r="R244" s="21">
        <f>'Bond 10'!N232</f>
        <v>7.640214671840236E-4</v>
      </c>
      <c r="S244" s="21">
        <f>'Bond 20'!X232</f>
        <v>0</v>
      </c>
      <c r="T244" s="62">
        <f t="shared" si="6"/>
        <v>1.0726748821716085E-4</v>
      </c>
    </row>
    <row r="245" spans="1:20" ht="12.75" customHeight="1">
      <c r="A245" s="63">
        <f>Stocks!A291</f>
        <v>42815</v>
      </c>
      <c r="B245" s="216">
        <f>Bonds!V223/100</f>
        <v>-1.9999999999999573E-4</v>
      </c>
      <c r="C245" s="217">
        <f>Bonds!X223/100</f>
        <v>-1.9999999999999573E-4</v>
      </c>
      <c r="D245" s="217">
        <f>Bonds!Z223/100</f>
        <v>-9.9999999999997863E-5</v>
      </c>
      <c r="E245" s="217">
        <f>Bonds!AE223/100</f>
        <v>-9.9999999999997863E-5</v>
      </c>
      <c r="F245" s="218">
        <f>Bonds!AO223/100</f>
        <v>-5.0000000000000706E-4</v>
      </c>
      <c r="G245" s="21">
        <f t="array" ref="G245">SQRT(MMULT(MMULT(TRANSPOSE($A$4:$A$8),MMULT(TRANSPOSE(EXP(B246:$F$530)-1),EXP(B246:$F$530)-1)/COUNTA($F246:F$530)),$A$4:$A$8))*NORMSINV($B$11)</f>
        <v>-1.3209628842174119E-3</v>
      </c>
      <c r="H245" s="16">
        <f t="shared" si="2"/>
        <v>0</v>
      </c>
      <c r="I245" s="21">
        <f t="array" ref="I245">SQRT(MMULT(MMULT(TRANSPOSE($A$4:$A$8),MMULT(TRANSPOSE(EXP(B246:F497)-1),EXP(B246:F497)-1)/COUNTA(F246:F497)),$A$4:$A$8))*NORMSINV($B$11)</f>
        <v>-1.1578116803671356E-3</v>
      </c>
      <c r="J245" s="16">
        <f t="shared" si="3"/>
        <v>1</v>
      </c>
      <c r="K245" s="21">
        <f t="shared" si="4"/>
        <v>-4.1772514186723111E-3</v>
      </c>
      <c r="L245" s="61">
        <f t="array" ref="L245">SQRT(MMULT(MMULT(TRANSPOSE($A$4:$A$8),MMULT(TRANSPOSE(EXP(B246:$F$532)-1),EXP(B246:$F$532)-1)/COUNTA(#REF!)),$A$4:$A$8))*(-1/SQRT(2*PI())*EXP(-1*(NORMSINV($B$11))^2/2)/$B$11)</f>
        <v>-2.554880013180319E-2</v>
      </c>
      <c r="M245" s="21">
        <f t="array" ref="M245">SQRT(MMULT(MMULT(TRANSPOSE($A$4:$A$8),MMULT(TRANSPOSE(EXP(B246:F497)-1),EXP(B246:F497)-1)/COUNTA(#REF!)),$A$4:$A$8))*(-1/SQRT(2*PI())*EXP(-1*(NORMSINV($B$11))^2/2)/$B$11)</f>
        <v>-2.1056959439878294E-2</v>
      </c>
      <c r="N245" s="62">
        <f t="shared" si="5"/>
        <v>-8.0792399900908182E-2</v>
      </c>
      <c r="O245" s="61">
        <f>'Bond 1'!E234</f>
        <v>1.8355359765051004E-4</v>
      </c>
      <c r="P245" s="21">
        <f>'Bond 3'!G233</f>
        <v>5.4303331686415184E-4</v>
      </c>
      <c r="Q245" s="21">
        <f>'Bond 5'!I233</f>
        <v>-4.3772470751822864E-4</v>
      </c>
      <c r="R245" s="21">
        <f>'Bond 10'!N233</f>
        <v>-7.640840577811213E-4</v>
      </c>
      <c r="S245" s="21">
        <f>'Bond 20'!X233</f>
        <v>-5.5444537417070261E-3</v>
      </c>
      <c r="T245" s="62">
        <f t="shared" si="6"/>
        <v>-1.2039351184983428E-3</v>
      </c>
    </row>
    <row r="246" spans="1:20" ht="12.75" customHeight="1">
      <c r="A246" s="63">
        <f>Stocks!A290</f>
        <v>42814</v>
      </c>
      <c r="B246" s="216">
        <f>Bonds!V224/100</f>
        <v>9.9999999999997863E-5</v>
      </c>
      <c r="C246" s="217">
        <f>Bonds!X224/100</f>
        <v>-1.9999999999999573E-4</v>
      </c>
      <c r="D246" s="217">
        <f>Bonds!Z224/100</f>
        <v>-3.0000000000000247E-4</v>
      </c>
      <c r="E246" s="217">
        <f>Bonds!AE224/100</f>
        <v>-3.0000000000001136E-4</v>
      </c>
      <c r="F246" s="218">
        <f>Bonds!AO224/100</f>
        <v>0</v>
      </c>
      <c r="G246" s="21">
        <f t="array" ref="G246">SQRT(MMULT(MMULT(TRANSPOSE($A$4:$A$8),MMULT(TRANSPOSE(EXP(B247:$F$530)-1),EXP(B247:$F$530)-1)/COUNTA($F247:F$530)),$A$4:$A$8))*NORMSINV($B$11)</f>
        <v>-1.323145393570477E-3</v>
      </c>
      <c r="H246" s="16">
        <f t="shared" si="2"/>
        <v>0</v>
      </c>
      <c r="I246" s="21">
        <f t="array" ref="I246">SQRT(MMULT(MMULT(TRANSPOSE($A$4:$A$8),MMULT(TRANSPOSE(EXP(B247:F498)-1),EXP(B247:F498)-1)/COUNTA(F247:F498)),$A$4:$A$8))*NORMSINV($B$11)</f>
        <v>-1.1661365843292685E-3</v>
      </c>
      <c r="J246" s="16">
        <f t="shared" si="3"/>
        <v>0</v>
      </c>
      <c r="K246" s="21">
        <f t="shared" si="4"/>
        <v>-4.1841531192426179E-3</v>
      </c>
      <c r="L246" s="61">
        <f t="array" ref="L246">SQRT(MMULT(MMULT(TRANSPOSE($A$4:$A$8),MMULT(TRANSPOSE(EXP(B247:$F$532)-1),EXP(B247:$F$532)-1)/COUNTA(#REF!)),$A$4:$A$8))*(-1/SQRT(2*PI())*EXP(-1*(NORMSINV($B$11))^2/2)/$B$11)</f>
        <v>-2.5546076174681655E-2</v>
      </c>
      <c r="M246" s="21">
        <f t="array" ref="M246">SQRT(MMULT(MMULT(TRANSPOSE($A$4:$A$8),MMULT(TRANSPOSE(EXP(B247:F498)-1),EXP(B247:F498)-1)/COUNTA(#REF!)),$A$4:$A$8))*(-1/SQRT(2*PI())*EXP(-1*(NORMSINV($B$11))^2/2)/$B$11)</f>
        <v>-2.1208363306365399E-2</v>
      </c>
      <c r="N246" s="62">
        <f t="shared" si="5"/>
        <v>-8.0783785992155493E-2</v>
      </c>
      <c r="O246" s="61">
        <f>'Bond 1'!E235</f>
        <v>-9.1759955955219173E-5</v>
      </c>
      <c r="P246" s="21">
        <f>'Bond 3'!G234</f>
        <v>5.429304571313142E-4</v>
      </c>
      <c r="Q246" s="21">
        <f>'Bond 5'!I234</f>
        <v>-1.3130511853326231E-3</v>
      </c>
      <c r="R246" s="21">
        <f>'Bond 10'!N234</f>
        <v>-2.2918685781170077E-3</v>
      </c>
      <c r="S246" s="21">
        <f>'Bond 20'!X234</f>
        <v>0</v>
      </c>
      <c r="T246" s="62">
        <f t="shared" si="6"/>
        <v>-6.3074985245470719E-4</v>
      </c>
    </row>
    <row r="247" spans="1:20" ht="12.75" customHeight="1">
      <c r="A247" s="63">
        <f>Stocks!A289</f>
        <v>42811</v>
      </c>
      <c r="B247" s="216">
        <f>Bonds!V225/100</f>
        <v>-5.9999999999998726E-4</v>
      </c>
      <c r="C247" s="217">
        <f>Bonds!X225/100</f>
        <v>-7.0000000000000281E-4</v>
      </c>
      <c r="D247" s="217">
        <f>Bonds!Z225/100</f>
        <v>-8.9999999999999857E-4</v>
      </c>
      <c r="E247" s="217">
        <f>Bonds!AE225/100</f>
        <v>-8.0000000000000069E-4</v>
      </c>
      <c r="F247" s="218">
        <f>Bonds!AO225/100</f>
        <v>-7.0000000000000281E-4</v>
      </c>
      <c r="G247" s="21">
        <f t="array" ref="G247">SQRT(MMULT(MMULT(TRANSPOSE($A$4:$A$8),MMULT(TRANSPOSE(EXP(B248:$F$530)-1),EXP(B248:$F$530)-1)/COUNTA($F248:F$530)),$A$4:$A$8))*NORMSINV($B$11)</f>
        <v>-1.321527893352972E-3</v>
      </c>
      <c r="H247" s="16">
        <f t="shared" si="2"/>
        <v>1</v>
      </c>
      <c r="I247" s="21">
        <f t="array" ref="I247">SQRT(MMULT(MMULT(TRANSPOSE($A$4:$A$8),MMULT(TRANSPOSE(EXP(B248:F499)-1),EXP(B248:F499)-1)/COUNTA(F248:F499)),$A$4:$A$8))*NORMSINV($B$11)</f>
        <v>-1.2236729123655892E-3</v>
      </c>
      <c r="J247" s="16">
        <f t="shared" si="3"/>
        <v>1</v>
      </c>
      <c r="K247" s="21">
        <f t="shared" si="4"/>
        <v>-4.1790381344394842E-3</v>
      </c>
      <c r="L247" s="61">
        <f t="array" ref="L247">SQRT(MMULT(MMULT(TRANSPOSE($A$4:$A$8),MMULT(TRANSPOSE(EXP(B248:$F$532)-1),EXP(B248:$F$532)-1)/COUNTA(#REF!)),$A$4:$A$8))*(-1/SQRT(2*PI())*EXP(-1*(NORMSINV($B$11))^2/2)/$B$11)</f>
        <v>-2.5469886848190473E-2</v>
      </c>
      <c r="M247" s="21">
        <f t="array" ref="M247">SQRT(MMULT(MMULT(TRANSPOSE($A$4:$A$8),MMULT(TRANSPOSE(EXP(B248:F499)-1),EXP(B248:F499)-1)/COUNTA(#REF!)),$A$4:$A$8))*(-1/SQRT(2*PI())*EXP(-1*(NORMSINV($B$11))^2/2)/$B$11)</f>
        <v>-2.2254768474256059E-2</v>
      </c>
      <c r="N247" s="62">
        <f t="shared" si="5"/>
        <v>-8.0542854187049151E-2</v>
      </c>
      <c r="O247" s="61">
        <f>'Bond 1'!E236</f>
        <v>5.5061025970449401E-4</v>
      </c>
      <c r="P247" s="21">
        <f>'Bond 3'!G235</f>
        <v>1.8998786588678106E-3</v>
      </c>
      <c r="Q247" s="21">
        <f>'Bond 5'!I235</f>
        <v>-3.9377782891323694E-3</v>
      </c>
      <c r="R247" s="21">
        <f>'Bond 10'!N235</f>
        <v>-6.1077384307634194E-3</v>
      </c>
      <c r="S247" s="21">
        <f>'Bond 20'!X235</f>
        <v>-7.7407167610901275E-3</v>
      </c>
      <c r="T247" s="62">
        <f t="shared" si="6"/>
        <v>-3.0671489124827226E-3</v>
      </c>
    </row>
    <row r="248" spans="1:20" ht="12.75" customHeight="1">
      <c r="A248" s="63">
        <f>Stocks!A288</f>
        <v>42810</v>
      </c>
      <c r="B248" s="216">
        <f>Bonds!V226/100</f>
        <v>4.9999999999998939E-4</v>
      </c>
      <c r="C248" s="217">
        <f>Bonds!X226/100</f>
        <v>-4.9999999999998939E-4</v>
      </c>
      <c r="D248" s="217">
        <f>Bonds!Z226/100</f>
        <v>-8.9999999999999857E-4</v>
      </c>
      <c r="E248" s="217">
        <f>Bonds!AE226/100</f>
        <v>-4.9999999999998939E-4</v>
      </c>
      <c r="F248" s="218">
        <f>Bonds!AO226/100</f>
        <v>3.0000000000001136E-4</v>
      </c>
      <c r="G248" s="21">
        <f t="array" ref="G248">SQRT(MMULT(MMULT(TRANSPOSE($A$4:$A$8),MMULT(TRANSPOSE(EXP(B249:$F$530)-1),EXP(B249:$F$530)-1)/COUNTA($F249:F$530)),$A$4:$A$8))*NORMSINV($B$11)</f>
        <v>-1.323518625040321E-3</v>
      </c>
      <c r="H248" s="16">
        <f t="shared" si="2"/>
        <v>0</v>
      </c>
      <c r="I248" s="21">
        <f t="array" ref="I248">SQRT(MMULT(MMULT(TRANSPOSE($A$4:$A$8),MMULT(TRANSPOSE(EXP(B249:F500)-1),EXP(B249:F500)-1)/COUNTA(F249:F500)),$A$4:$A$8))*NORMSINV($B$11)</f>
        <v>-1.2264022878903382E-3</v>
      </c>
      <c r="J248" s="16">
        <f t="shared" si="3"/>
        <v>0</v>
      </c>
      <c r="K248" s="21">
        <f t="shared" si="4"/>
        <v>-4.1853333807817771E-3</v>
      </c>
      <c r="L248" s="61">
        <f t="array" ref="L248">SQRT(MMULT(MMULT(TRANSPOSE($A$4:$A$8),MMULT(TRANSPOSE(EXP(B249:$F$532)-1),EXP(B249:$F$532)-1)/COUNTA(#REF!)),$A$4:$A$8))*(-1/SQRT(2*PI())*EXP(-1*(NORMSINV($B$11))^2/2)/$B$11)</f>
        <v>-2.5463146870124381E-2</v>
      </c>
      <c r="M248" s="21">
        <f t="array" ref="M248">SQRT(MMULT(MMULT(TRANSPOSE($A$4:$A$8),MMULT(TRANSPOSE(EXP(B249:F500)-1),EXP(B249:F500)-1)/COUNTA(#REF!)),$A$4:$A$8))*(-1/SQRT(2*PI())*EXP(-1*(NORMSINV($B$11))^2/2)/$B$11)</f>
        <v>-2.2304407245997082E-2</v>
      </c>
      <c r="N248" s="62">
        <f t="shared" si="5"/>
        <v>-8.0521540504980726E-2</v>
      </c>
      <c r="O248" s="61">
        <f>'Bond 1'!E237</f>
        <v>-4.5858937906997097E-4</v>
      </c>
      <c r="P248" s="21">
        <f>'Bond 3'!G236</f>
        <v>1.3561412253290266E-3</v>
      </c>
      <c r="Q248" s="21">
        <f>'Bond 5'!I236</f>
        <v>-3.9338270464148381E-3</v>
      </c>
      <c r="R248" s="21">
        <f>'Bond 10'!N236</f>
        <v>-3.8112497502150742E-3</v>
      </c>
      <c r="S248" s="21">
        <f>'Bond 20'!X236</f>
        <v>3.3054525093814259E-3</v>
      </c>
      <c r="T248" s="62">
        <f t="shared" si="6"/>
        <v>-7.0841448819788596E-4</v>
      </c>
    </row>
    <row r="249" spans="1:20" ht="12.75" customHeight="1">
      <c r="A249" s="63">
        <f>Stocks!A287</f>
        <v>42809</v>
      </c>
      <c r="B249" s="216">
        <f>Bonds!V227/100</f>
        <v>9.9999999999997863E-5</v>
      </c>
      <c r="C249" s="217">
        <f>Bonds!X227/100</f>
        <v>9.9999999999997863E-5</v>
      </c>
      <c r="D249" s="217">
        <f>Bonds!Z227/100</f>
        <v>2.9999999999999363E-4</v>
      </c>
      <c r="E249" s="217">
        <f>Bonds!AE227/100</f>
        <v>1.9999999999999573E-4</v>
      </c>
      <c r="F249" s="218">
        <f>Bonds!AO227/100</f>
        <v>-2.0000000000001351E-4</v>
      </c>
      <c r="G249" s="21">
        <f t="array" ref="G249">SQRT(MMULT(MMULT(TRANSPOSE($A$4:$A$8),MMULT(TRANSPOSE(EXP(B250:$F$530)-1),EXP(B250:$F$530)-1)/COUNTA($F250:F$530)),$A$4:$A$8))*NORMSINV($B$11)</f>
        <v>-1.3257988900555247E-3</v>
      </c>
      <c r="H249" s="16">
        <f t="shared" si="2"/>
        <v>0</v>
      </c>
      <c r="I249" s="21">
        <f t="array" ref="I249">SQRT(MMULT(MMULT(TRANSPOSE($A$4:$A$8),MMULT(TRANSPOSE(EXP(B250:F501)-1),EXP(B250:F501)-1)/COUNTA(F250:F501)),$A$4:$A$8))*NORMSINV($B$11)</f>
        <v>-1.2340347570524172E-3</v>
      </c>
      <c r="J249" s="16">
        <f t="shared" si="3"/>
        <v>0</v>
      </c>
      <c r="K249" s="21">
        <f t="shared" si="4"/>
        <v>-4.1925442118986196E-3</v>
      </c>
      <c r="L249" s="61">
        <f t="array" ref="L249">SQRT(MMULT(MMULT(TRANSPOSE($A$4:$A$8),MMULT(TRANSPOSE(EXP(B250:$F$532)-1),EXP(B250:$F$532)-1)/COUNTA(#REF!)),$A$4:$A$8))*(-1/SQRT(2*PI())*EXP(-1*(NORMSINV($B$11))^2/2)/$B$11)</f>
        <v>-2.5461751468907036E-2</v>
      </c>
      <c r="M249" s="21">
        <f t="array" ref="M249">SQRT(MMULT(MMULT(TRANSPOSE($A$4:$A$8),MMULT(TRANSPOSE(EXP(B250:F501)-1),EXP(B250:F501)-1)/COUNTA(#REF!)),$A$4:$A$8))*(-1/SQRT(2*PI())*EXP(-1*(NORMSINV($B$11))^2/2)/$B$11)</f>
        <v>-2.2443217897415855E-2</v>
      </c>
      <c r="N249" s="62">
        <f t="shared" si="5"/>
        <v>-8.0517127858884138E-2</v>
      </c>
      <c r="O249" s="61">
        <f>'Bond 1'!E238</f>
        <v>-9.1759955955219173E-5</v>
      </c>
      <c r="P249" s="21">
        <f>'Bond 3'!G237</f>
        <v>-2.7109181738200133E-4</v>
      </c>
      <c r="Q249" s="21">
        <f>'Bond 5'!I237</f>
        <v>1.3098835531381791E-3</v>
      </c>
      <c r="R249" s="21">
        <f>'Bond 10'!N237</f>
        <v>1.5229708531099319E-3</v>
      </c>
      <c r="S249" s="21">
        <f>'Bond 20'!X237</f>
        <v>-2.2088703065020398E-3</v>
      </c>
      <c r="T249" s="62">
        <f t="shared" si="6"/>
        <v>5.2226465281770141E-5</v>
      </c>
    </row>
    <row r="250" spans="1:20" ht="12.75" customHeight="1">
      <c r="A250" s="63">
        <f>Stocks!A286</f>
        <v>42808</v>
      </c>
      <c r="B250" s="216">
        <f>Bonds!V228/100</f>
        <v>-5.9999999999998726E-4</v>
      </c>
      <c r="C250" s="217">
        <f>Bonds!X228/100</f>
        <v>-3.0000000000001136E-4</v>
      </c>
      <c r="D250" s="217">
        <f>Bonds!Z228/100</f>
        <v>0</v>
      </c>
      <c r="E250" s="217">
        <f>Bonds!AE228/100</f>
        <v>-1.9999999999999573E-4</v>
      </c>
      <c r="F250" s="218">
        <f>Bonds!AO228/100</f>
        <v>-5.9999999999998726E-4</v>
      </c>
      <c r="G250" s="21">
        <f t="array" ref="G250">SQRT(MMULT(MMULT(TRANSPOSE($A$4:$A$8),MMULT(TRANSPOSE(EXP(B251:$F$530)-1),EXP(B251:$F$530)-1)/COUNTA($F251:F$530)),$A$4:$A$8))*NORMSINV($B$11)</f>
        <v>-1.327323294045018E-3</v>
      </c>
      <c r="H250" s="16">
        <f t="shared" si="2"/>
        <v>1</v>
      </c>
      <c r="I250" s="21">
        <f t="array" ref="I250">SQRT(MMULT(MMULT(TRANSPOSE($A$4:$A$8),MMULT(TRANSPOSE(EXP(B251:F502)-1),EXP(B251:F502)-1)/COUNTA(F251:F502)),$A$4:$A$8))*NORMSINV($B$11)</f>
        <v>-1.2417158634123202E-3</v>
      </c>
      <c r="J250" s="16">
        <f t="shared" si="3"/>
        <v>1</v>
      </c>
      <c r="K250" s="21">
        <f t="shared" si="4"/>
        <v>-4.1973648005796654E-3</v>
      </c>
      <c r="L250" s="61">
        <f t="array" ref="L250">SQRT(MMULT(MMULT(TRANSPOSE($A$4:$A$8),MMULT(TRANSPOSE(EXP(B251:$F$532)-1),EXP(B251:$F$532)-1)/COUNTA(#REF!)),$A$4:$A$8))*(-1/SQRT(2*PI())*EXP(-1*(NORMSINV($B$11))^2/2)/$B$11)</f>
        <v>-2.5445629273133864E-2</v>
      </c>
      <c r="M250" s="21">
        <f t="array" ref="M250">SQRT(MMULT(MMULT(TRANSPOSE($A$4:$A$8),MMULT(TRANSPOSE(EXP(B251:F502)-1),EXP(B251:F502)-1)/COUNTA(#REF!)),$A$4:$A$8))*(-1/SQRT(2*PI())*EXP(-1*(NORMSINV($B$11))^2/2)/$B$11)</f>
        <v>-2.2582913106763344E-2</v>
      </c>
      <c r="N250" s="62">
        <f t="shared" si="5"/>
        <v>-8.046614499935778E-2</v>
      </c>
      <c r="O250" s="61">
        <f>'Bond 1'!E239</f>
        <v>5.5061025970449401E-4</v>
      </c>
      <c r="P250" s="21">
        <f>'Bond 3'!G238</f>
        <v>8.1335450174187815E-4</v>
      </c>
      <c r="Q250" s="21">
        <f>'Bond 5'!I238</f>
        <v>0</v>
      </c>
      <c r="R250" s="21">
        <f>'Bond 10'!N238</f>
        <v>-1.5235819497167703E-3</v>
      </c>
      <c r="S250" s="21">
        <f>'Bond 20'!X238</f>
        <v>-6.6171827896423013E-3</v>
      </c>
      <c r="T250" s="62">
        <f t="shared" si="6"/>
        <v>-1.35535999558254E-3</v>
      </c>
    </row>
    <row r="251" spans="1:20" ht="12.75" customHeight="1">
      <c r="A251" s="63">
        <f>Stocks!A285</f>
        <v>42807</v>
      </c>
      <c r="B251" s="216">
        <f>Bonds!V229/100</f>
        <v>-3.0000000000001136E-4</v>
      </c>
      <c r="C251" s="217">
        <f>Bonds!X229/100</f>
        <v>-3.9999999999999145E-4</v>
      </c>
      <c r="D251" s="217">
        <f>Bonds!Z229/100</f>
        <v>-6.9999999999998503E-4</v>
      </c>
      <c r="E251" s="217">
        <f>Bonds!AE229/100</f>
        <v>-6.0000000000000493E-4</v>
      </c>
      <c r="F251" s="218">
        <f>Bonds!AO229/100</f>
        <v>-2.0000000000001351E-4</v>
      </c>
      <c r="G251" s="21">
        <f t="array" ref="G251">SQRT(MMULT(MMULT(TRANSPOSE($A$4:$A$8),MMULT(TRANSPOSE(EXP(B252:$F$530)-1),EXP(B252:$F$530)-1)/COUNTA($F252:F$530)),$A$4:$A$8))*NORMSINV($B$11)</f>
        <v>-1.3282877591252549E-3</v>
      </c>
      <c r="H251" s="16">
        <f t="shared" si="2"/>
        <v>1</v>
      </c>
      <c r="I251" s="21">
        <f t="array" ref="I251">SQRT(MMULT(MMULT(TRANSPOSE($A$4:$A$8),MMULT(TRANSPOSE(EXP(B252:F503)-1),EXP(B252:F503)-1)/COUNTA(F252:F503)),$A$4:$A$8))*NORMSINV($B$11)</f>
        <v>-1.2402634799566646E-3</v>
      </c>
      <c r="J251" s="16">
        <f t="shared" si="3"/>
        <v>1</v>
      </c>
      <c r="K251" s="21">
        <f t="shared" si="4"/>
        <v>-4.200414706956911E-3</v>
      </c>
      <c r="L251" s="61">
        <f t="array" ref="L251">SQRT(MMULT(MMULT(TRANSPOSE($A$4:$A$8),MMULT(TRANSPOSE(EXP(B252:$F$532)-1),EXP(B252:$F$532)-1)/COUNTA(#REF!)),$A$4:$A$8))*(-1/SQRT(2*PI())*EXP(-1*(NORMSINV($B$11))^2/2)/$B$11)</f>
        <v>-2.5418606367499312E-2</v>
      </c>
      <c r="M251" s="21">
        <f t="array" ref="M251">SQRT(MMULT(MMULT(TRANSPOSE($A$4:$A$8),MMULT(TRANSPOSE(EXP(B252:F503)-1),EXP(B252:F503)-1)/COUNTA(#REF!)),$A$4:$A$8))*(-1/SQRT(2*PI())*EXP(-1*(NORMSINV($B$11))^2/2)/$B$11)</f>
        <v>-2.2556498811558457E-2</v>
      </c>
      <c r="N251" s="62">
        <f t="shared" si="5"/>
        <v>-8.0380691068556803E-2</v>
      </c>
      <c r="O251" s="61">
        <f>'Bond 1'!E240</f>
        <v>2.7515362744199884E-4</v>
      </c>
      <c r="P251" s="21">
        <f>'Bond 3'!G239</f>
        <v>1.0841710778722825E-3</v>
      </c>
      <c r="Q251" s="21">
        <f>'Bond 5'!I239</f>
        <v>-3.0576024529783458E-3</v>
      </c>
      <c r="R251" s="21">
        <f>'Bond 10'!N239</f>
        <v>-4.5690709268435738E-3</v>
      </c>
      <c r="S251" s="21">
        <f>'Bond 20'!X239</f>
        <v>-2.1979566132791345E-3</v>
      </c>
      <c r="T251" s="62">
        <f t="shared" si="6"/>
        <v>-1.6930610575573548E-3</v>
      </c>
    </row>
    <row r="252" spans="1:20" ht="12.75" customHeight="1">
      <c r="A252" s="63">
        <f>Stocks!A284</f>
        <v>42804</v>
      </c>
      <c r="B252" s="216">
        <f>Bonds!V230/100</f>
        <v>1.3000000000000077E-3</v>
      </c>
      <c r="C252" s="217">
        <f>Bonds!X230/100</f>
        <v>-4.0000000000000923E-4</v>
      </c>
      <c r="D252" s="217">
        <f>Bonds!Z230/100</f>
        <v>-6.0000000000000493E-4</v>
      </c>
      <c r="E252" s="217">
        <f>Bonds!AE230/100</f>
        <v>9.9999999999997863E-5</v>
      </c>
      <c r="F252" s="218">
        <f>Bonds!AO230/100</f>
        <v>1.2000000000000099E-3</v>
      </c>
      <c r="G252" s="21">
        <f t="array" ref="G252">SQRT(MMULT(MMULT(TRANSPOSE($A$4:$A$8),MMULT(TRANSPOSE(EXP(B253:$F$530)-1),EXP(B253:$F$530)-1)/COUNTA($F253:F$530)),$A$4:$A$8))*NORMSINV($B$11)</f>
        <v>-1.329923658627833E-3</v>
      </c>
      <c r="H252" s="16">
        <f t="shared" si="2"/>
        <v>0</v>
      </c>
      <c r="I252" s="21">
        <f t="array" ref="I252">SQRT(MMULT(MMULT(TRANSPOSE($A$4:$A$8),MMULT(TRANSPOSE(EXP(B253:F504)-1),EXP(B253:F504)-1)/COUNTA(F253:F504)),$A$4:$A$8))*NORMSINV($B$11)</f>
        <v>-1.2410516854072971E-3</v>
      </c>
      <c r="J252" s="16">
        <f t="shared" si="3"/>
        <v>0</v>
      </c>
      <c r="K252" s="21">
        <f t="shared" si="4"/>
        <v>-4.2055878754081949E-3</v>
      </c>
      <c r="L252" s="61">
        <f t="array" ref="L252">SQRT(MMULT(MMULT(TRANSPOSE($A$4:$A$8),MMULT(TRANSPOSE(EXP(B253:$F$532)-1),EXP(B253:$F$532)-1)/COUNTA(#REF!)),$A$4:$A$8))*(-1/SQRT(2*PI())*EXP(-1*(NORMSINV($B$11))^2/2)/$B$11)</f>
        <v>-2.5404261443779556E-2</v>
      </c>
      <c r="M252" s="21">
        <f t="array" ref="M252">SQRT(MMULT(MMULT(TRANSPOSE($A$4:$A$8),MMULT(TRANSPOSE(EXP(B253:F504)-1),EXP(B253:F504)-1)/COUNTA(#REF!)),$A$4:$A$8))*(-1/SQRT(2*PI())*EXP(-1*(NORMSINV($B$11))^2/2)/$B$11)</f>
        <v>-2.2570833794082555E-2</v>
      </c>
      <c r="N252" s="62">
        <f t="shared" si="5"/>
        <v>-8.0335328436740988E-2</v>
      </c>
      <c r="O252" s="61">
        <f>'Bond 1'!E241</f>
        <v>-1.1920044012470271E-3</v>
      </c>
      <c r="P252" s="21">
        <f>'Bond 3'!G240</f>
        <v>1.0837524561593567E-3</v>
      </c>
      <c r="Q252" s="21">
        <f>'Bond 5'!I240</f>
        <v>-2.6187195038976656E-3</v>
      </c>
      <c r="R252" s="21">
        <f>'Bond 10'!N240</f>
        <v>7.605782490274776E-4</v>
      </c>
      <c r="S252" s="21">
        <f>'Bond 20'!X240</f>
        <v>1.3178220957678781E-2</v>
      </c>
      <c r="T252" s="62">
        <f t="shared" si="6"/>
        <v>2.2423655515441845E-3</v>
      </c>
    </row>
    <row r="253" spans="1:20" ht="12.75" customHeight="1">
      <c r="A253" s="63">
        <f>Stocks!A283</f>
        <v>42803</v>
      </c>
      <c r="B253" s="216">
        <f>Bonds!V231/100</f>
        <v>-3.0000000000001136E-4</v>
      </c>
      <c r="C253" s="217">
        <f>Bonds!X231/100</f>
        <v>-4.9999999999998939E-4</v>
      </c>
      <c r="D253" s="217">
        <f>Bonds!Z231/100</f>
        <v>-5.0000000000000706E-4</v>
      </c>
      <c r="E253" s="217">
        <f>Bonds!AE231/100</f>
        <v>-3.9999999999999145E-4</v>
      </c>
      <c r="F253" s="218">
        <f>Bonds!AO231/100</f>
        <v>-4.0000000000000923E-4</v>
      </c>
      <c r="G253" s="21">
        <f t="array" ref="G253">SQRT(MMULT(MMULT(TRANSPOSE($A$4:$A$8),MMULT(TRANSPOSE(EXP(B254:$F$530)-1),EXP(B254:$F$530)-1)/COUNTA($F254:F$530)),$A$4:$A$8))*NORMSINV($B$11)</f>
        <v>-1.3310286243842879E-3</v>
      </c>
      <c r="H253" s="16">
        <f t="shared" si="2"/>
        <v>1</v>
      </c>
      <c r="I253" s="21">
        <f t="array" ref="I253">SQRT(MMULT(MMULT(TRANSPOSE($A$4:$A$8),MMULT(TRANSPOSE(EXP(B254:F505)-1),EXP(B254:F505)-1)/COUNTA(F254:F505)),$A$4:$A$8))*NORMSINV($B$11)</f>
        <v>-1.2398717091640316E-3</v>
      </c>
      <c r="J253" s="16">
        <f t="shared" si="3"/>
        <v>1</v>
      </c>
      <c r="K253" s="21">
        <f t="shared" si="4"/>
        <v>-4.2090820839350831E-3</v>
      </c>
      <c r="L253" s="61">
        <f t="array" ref="L253">SQRT(MMULT(MMULT(TRANSPOSE($A$4:$A$8),MMULT(TRANSPOSE(EXP(B254:$F$532)-1),EXP(B254:$F$532)-1)/COUNTA(#REF!)),$A$4:$A$8))*(-1/SQRT(2*PI())*EXP(-1*(NORMSINV($B$11))^2/2)/$B$11)</f>
        <v>-2.5379598271747381E-2</v>
      </c>
      <c r="M253" s="21">
        <f t="array" ref="M253">SQRT(MMULT(MMULT(TRANSPOSE($A$4:$A$8),MMULT(TRANSPOSE(EXP(B254:F505)-1),EXP(B254:F505)-1)/COUNTA(#REF!)),$A$4:$A$8))*(-1/SQRT(2*PI())*EXP(-1*(NORMSINV($B$11))^2/2)/$B$11)</f>
        <v>-2.2549373730830661E-2</v>
      </c>
      <c r="N253" s="62">
        <f t="shared" si="5"/>
        <v>-8.0257336638794752E-2</v>
      </c>
      <c r="O253" s="61">
        <f>'Bond 1'!E242</f>
        <v>2.7540622418067696E-4</v>
      </c>
      <c r="P253" s="21">
        <f>'Bond 3'!G241</f>
        <v>1.3541255997782775E-3</v>
      </c>
      <c r="Q253" s="21">
        <f>'Bond 5'!I241</f>
        <v>-2.1806648899026539E-3</v>
      </c>
      <c r="R253" s="21">
        <f>'Bond 10'!N241</f>
        <v>-3.043248706543693E-3</v>
      </c>
      <c r="S253" s="21">
        <f>'Bond 20'!X241</f>
        <v>-4.4261428233341952E-3</v>
      </c>
      <c r="T253" s="62">
        <f t="shared" si="6"/>
        <v>-1.6041049191643174E-3</v>
      </c>
    </row>
    <row r="254" spans="1:20" ht="12.75" customHeight="1">
      <c r="A254" s="63">
        <f>Stocks!A282</f>
        <v>42802</v>
      </c>
      <c r="B254" s="216">
        <f>Bonds!V232/100</f>
        <v>-1.1999999999999921E-3</v>
      </c>
      <c r="C254" s="217">
        <f>Bonds!X232/100</f>
        <v>9.9999999999997863E-5</v>
      </c>
      <c r="D254" s="217">
        <f>Bonds!Z232/100</f>
        <v>5.0000000000000706E-4</v>
      </c>
      <c r="E254" s="217">
        <f>Bonds!AE232/100</f>
        <v>-9.9999999999997863E-5</v>
      </c>
      <c r="F254" s="218">
        <f>Bonds!AO232/100</f>
        <v>-1.6000000000000014E-3</v>
      </c>
      <c r="G254" s="21">
        <f t="array" ref="G254">SQRT(MMULT(MMULT(TRANSPOSE($A$4:$A$8),MMULT(TRANSPOSE(EXP(B255:$F$530)-1),EXP(B255:$F$530)-1)/COUNTA($F255:F$530)),$A$4:$A$8))*NORMSINV($B$11)</f>
        <v>-1.3318839105406651E-3</v>
      </c>
      <c r="H254" s="16">
        <f t="shared" si="2"/>
        <v>1</v>
      </c>
      <c r="I254" s="21">
        <f t="array" ref="I254">SQRT(MMULT(MMULT(TRANSPOSE($A$4:$A$8),MMULT(TRANSPOSE(EXP(B255:F506)-1),EXP(B255:F506)-1)/COUNTA(F255:F506)),$A$4:$A$8))*NORMSINV($B$11)</f>
        <v>-1.2380446217761332E-3</v>
      </c>
      <c r="J254" s="16">
        <f t="shared" si="3"/>
        <v>1</v>
      </c>
      <c r="K254" s="21">
        <f t="shared" si="4"/>
        <v>-4.2117867362404457E-3</v>
      </c>
      <c r="L254" s="61">
        <f t="array" ref="L254">SQRT(MMULT(MMULT(TRANSPOSE($A$4:$A$8),MMULT(TRANSPOSE(EXP(B255:$F$532)-1),EXP(B255:$F$532)-1)/COUNTA(#REF!)),$A$4:$A$8))*(-1/SQRT(2*PI())*EXP(-1*(NORMSINV($B$11))^2/2)/$B$11)</f>
        <v>-2.5350024141280857E-2</v>
      </c>
      <c r="M254" s="21">
        <f t="array" ref="M254">SQRT(MMULT(MMULT(TRANSPOSE($A$4:$A$8),MMULT(TRANSPOSE(EXP(B255:F506)-1),EXP(B255:F506)-1)/COUNTA(#REF!)),$A$4:$A$8))*(-1/SQRT(2*PI())*EXP(-1*(NORMSINV($B$11))^2/2)/$B$11)</f>
        <v>-2.2516144747505931E-2</v>
      </c>
      <c r="N254" s="62">
        <f t="shared" si="5"/>
        <v>-8.0163815026701557E-2</v>
      </c>
      <c r="O254" s="61">
        <f>'Bond 1'!E243</f>
        <v>1.1013215859030764E-3</v>
      </c>
      <c r="P254" s="21">
        <f>'Bond 3'!G242</f>
        <v>-2.706946354563389E-4</v>
      </c>
      <c r="Q254" s="21">
        <f>'Bond 5'!I242</f>
        <v>2.1794677276945804E-3</v>
      </c>
      <c r="R254" s="21">
        <f>'Bond 10'!N242</f>
        <v>-7.6023747766749354E-4</v>
      </c>
      <c r="S254" s="21">
        <f>'Bond 20'!X242</f>
        <v>-1.7669721517267985E-2</v>
      </c>
      <c r="T254" s="62">
        <f t="shared" si="6"/>
        <v>-3.0839728633588323E-3</v>
      </c>
    </row>
    <row r="255" spans="1:20" ht="12.75" customHeight="1">
      <c r="A255" s="63">
        <f>Stocks!A281</f>
        <v>42801</v>
      </c>
      <c r="B255" s="216">
        <f>Bonds!V233/100</f>
        <v>-1.9999999999999573E-4</v>
      </c>
      <c r="C255" s="217">
        <f>Bonds!X233/100</f>
        <v>-5.0000000000000706E-4</v>
      </c>
      <c r="D255" s="217">
        <f>Bonds!Z233/100</f>
        <v>-7.0000000000000281E-4</v>
      </c>
      <c r="E255" s="217">
        <f>Bonds!AE233/100</f>
        <v>-3.0000000000001136E-4</v>
      </c>
      <c r="F255" s="218">
        <f>Bonds!AO233/100</f>
        <v>6.0000000000000493E-4</v>
      </c>
      <c r="G255" s="21">
        <f t="array" ref="G255">SQRT(MMULT(MMULT(TRANSPOSE($A$4:$A$8),MMULT(TRANSPOSE(EXP(B256:$F$530)-1),EXP(B256:$F$530)-1)/COUNTA($F256:F$530)),$A$4:$A$8))*NORMSINV($B$11)</f>
        <v>-1.3339467461306979E-3</v>
      </c>
      <c r="H255" s="16">
        <f t="shared" si="2"/>
        <v>0</v>
      </c>
      <c r="I255" s="21">
        <f t="array" ref="I255">SQRT(MMULT(MMULT(TRANSPOSE($A$4:$A$8),MMULT(TRANSPOSE(EXP(B256:F507)-1),EXP(B256:F507)-1)/COUNTA(F256:F507)),$A$4:$A$8))*NORMSINV($B$11)</f>
        <v>-1.2431610987400717E-3</v>
      </c>
      <c r="J255" s="16">
        <f t="shared" si="3"/>
        <v>0</v>
      </c>
      <c r="K255" s="21">
        <f t="shared" si="4"/>
        <v>-4.2183099951434069E-3</v>
      </c>
      <c r="L255" s="61">
        <f t="array" ref="L255">SQRT(MMULT(MMULT(TRANSPOSE($A$4:$A$8),MMULT(TRANSPOSE(EXP(B256:$F$532)-1),EXP(B256:$F$532)-1)/COUNTA(#REF!)),$A$4:$A$8))*(-1/SQRT(2*PI())*EXP(-1*(NORMSINV($B$11))^2/2)/$B$11)</f>
        <v>-2.5343249698989361E-2</v>
      </c>
      <c r="M255" s="21">
        <f t="array" ref="M255">SQRT(MMULT(MMULT(TRANSPOSE($A$4:$A$8),MMULT(TRANSPOSE(EXP(B256:F507)-1),EXP(B256:F507)-1)/COUNTA(#REF!)),$A$4:$A$8))*(-1/SQRT(2*PI())*EXP(-1*(NORMSINV($B$11))^2/2)/$B$11)</f>
        <v>-2.2609197399963688E-2</v>
      </c>
      <c r="N255" s="62">
        <f t="shared" si="5"/>
        <v>-8.0142392359183065E-2</v>
      </c>
      <c r="O255" s="61">
        <f>'Bond 1'!E244</f>
        <v>1.8335166850017945E-4</v>
      </c>
      <c r="P255" s="21">
        <f>'Bond 3'!G243</f>
        <v>1.3536389949290403E-3</v>
      </c>
      <c r="Q255" s="21">
        <f>'Bond 5'!I243</f>
        <v>-3.0531799755249916E-3</v>
      </c>
      <c r="R255" s="21">
        <f>'Bond 10'!N243</f>
        <v>-2.2801176501881428E-3</v>
      </c>
      <c r="S255" s="21">
        <f>'Bond 20'!X243</f>
        <v>6.5600241581645468E-3</v>
      </c>
      <c r="T255" s="62">
        <f t="shared" si="6"/>
        <v>5.5274343917612653E-4</v>
      </c>
    </row>
    <row r="256" spans="1:20" ht="12.75" customHeight="1">
      <c r="A256" s="63">
        <f>Stocks!A280</f>
        <v>42800</v>
      </c>
      <c r="B256" s="216">
        <f>Bonds!V234/100</f>
        <v>4.9999999999998939E-4</v>
      </c>
      <c r="C256" s="217">
        <f>Bonds!X234/100</f>
        <v>6.0000000000000493E-4</v>
      </c>
      <c r="D256" s="217">
        <f>Bonds!Z234/100</f>
        <v>9.9999999999997863E-5</v>
      </c>
      <c r="E256" s="217">
        <f>Bonds!AE234/100</f>
        <v>0</v>
      </c>
      <c r="F256" s="218">
        <f>Bonds!AO234/100</f>
        <v>0</v>
      </c>
      <c r="G256" s="21">
        <f t="array" ref="G256">SQRT(MMULT(MMULT(TRANSPOSE($A$4:$A$8),MMULT(TRANSPOSE(EXP(B257:$F$530)-1),EXP(B257:$F$530)-1)/COUNTA($F257:F$530)),$A$4:$A$8))*NORMSINV($B$11)</f>
        <v>-1.3359527918310875E-3</v>
      </c>
      <c r="H256" s="16">
        <f t="shared" si="2"/>
        <v>0</v>
      </c>
      <c r="I256" s="21">
        <f t="array" ref="I256">SQRT(MMULT(MMULT(TRANSPOSE($A$4:$A$8),MMULT(TRANSPOSE(EXP(B257:F508)-1),EXP(B257:F508)-1)/COUNTA(F257:F508)),$A$4:$A$8))*NORMSINV($B$11)</f>
        <v>-1.2466492643710718E-3</v>
      </c>
      <c r="J256" s="16">
        <f t="shared" si="3"/>
        <v>0</v>
      </c>
      <c r="K256" s="21">
        <f t="shared" si="4"/>
        <v>-4.2246536686470259E-3</v>
      </c>
      <c r="L256" s="61">
        <f t="array" ref="L256">SQRT(MMULT(MMULT(TRANSPOSE($A$4:$A$8),MMULT(TRANSPOSE(EXP(B257:$F$532)-1),EXP(B257:$F$532)-1)/COUNTA(#REF!)),$A$4:$A$8))*(-1/SQRT(2*PI())*EXP(-1*(NORMSINV($B$11))^2/2)/$B$11)</f>
        <v>-2.5335171992961356E-2</v>
      </c>
      <c r="M256" s="21">
        <f t="array" ref="M256">SQRT(MMULT(MMULT(TRANSPOSE($A$4:$A$8),MMULT(TRANSPOSE(EXP(B257:F508)-1),EXP(B257:F508)-1)/COUNTA(#REF!)),$A$4:$A$8))*(-1/SQRT(2*PI())*EXP(-1*(NORMSINV($B$11))^2/2)/$B$11)</f>
        <v>-2.2672636181465922E-2</v>
      </c>
      <c r="N256" s="62">
        <f t="shared" si="5"/>
        <v>-8.0116848409865299E-2</v>
      </c>
      <c r="O256" s="61">
        <f>'Bond 1'!E245</f>
        <v>-4.5829514207148435E-4</v>
      </c>
      <c r="P256" s="21">
        <f>'Bond 3'!G244</f>
        <v>-1.6235778778207399E-3</v>
      </c>
      <c r="Q256" s="21">
        <f>'Bond 5'!I244</f>
        <v>4.3582252857277912E-4</v>
      </c>
      <c r="R256" s="21">
        <f>'Bond 10'!N244</f>
        <v>0</v>
      </c>
      <c r="S256" s="21">
        <f>'Bond 20'!X244</f>
        <v>0</v>
      </c>
      <c r="T256" s="62">
        <f t="shared" si="6"/>
        <v>-3.2921009826388902E-4</v>
      </c>
    </row>
    <row r="257" spans="1:20" ht="12.75" customHeight="1">
      <c r="A257" s="63">
        <f>Stocks!A279</f>
        <v>42797</v>
      </c>
      <c r="B257" s="216">
        <f>Bonds!V235/100</f>
        <v>-2.9999999999999363E-4</v>
      </c>
      <c r="C257" s="217">
        <f>Bonds!X235/100</f>
        <v>-9.9999999999997863E-5</v>
      </c>
      <c r="D257" s="217">
        <f>Bonds!Z235/100</f>
        <v>0</v>
      </c>
      <c r="E257" s="217">
        <f>Bonds!AE235/100</f>
        <v>-2.9999999999999363E-4</v>
      </c>
      <c r="F257" s="218">
        <f>Bonds!AO235/100</f>
        <v>-4.9999999999998939E-4</v>
      </c>
      <c r="G257" s="21">
        <f t="array" ref="G257">SQRT(MMULT(MMULT(TRANSPOSE($A$4:$A$8),MMULT(TRANSPOSE(EXP(B258:$F$530)-1),EXP(B258:$F$530)-1)/COUNTA($F258:F$530)),$A$4:$A$8))*NORMSINV($B$11)</f>
        <v>-1.3379708699642133E-3</v>
      </c>
      <c r="H257" s="16">
        <f t="shared" si="2"/>
        <v>1</v>
      </c>
      <c r="I257" s="21">
        <f t="array" ref="I257">SQRT(MMULT(MMULT(TRANSPOSE($A$4:$A$8),MMULT(TRANSPOSE(EXP(B258:F509)-1),EXP(B258:F509)-1)/COUNTA(F258:F509)),$A$4:$A$8))*NORMSINV($B$11)</f>
        <v>-1.2461842143332757E-3</v>
      </c>
      <c r="J257" s="16">
        <f t="shared" si="3"/>
        <v>1</v>
      </c>
      <c r="K257" s="21">
        <f t="shared" si="4"/>
        <v>-4.2310353920438836E-3</v>
      </c>
      <c r="L257" s="61">
        <f t="array" ref="L257">SQRT(MMULT(MMULT(TRANSPOSE($A$4:$A$8),MMULT(TRANSPOSE(EXP(B258:$F$532)-1),EXP(B258:$F$532)-1)/COUNTA(#REF!)),$A$4:$A$8))*(-1/SQRT(2*PI())*EXP(-1*(NORMSINV($B$11))^2/2)/$B$11)</f>
        <v>-2.5327098846331258E-2</v>
      </c>
      <c r="M257" s="21">
        <f t="array" ref="M257">SQRT(MMULT(MMULT(TRANSPOSE($A$4:$A$8),MMULT(TRANSPOSE(EXP(B258:F509)-1),EXP(B258:F509)-1)/COUNTA(#REF!)),$A$4:$A$8))*(-1/SQRT(2*PI())*EXP(-1*(NORMSINV($B$11))^2/2)/$B$11)</f>
        <v>-2.2664178381333625E-2</v>
      </c>
      <c r="N257" s="62">
        <f t="shared" si="5"/>
        <v>-8.0091318878629678E-2</v>
      </c>
      <c r="O257" s="61">
        <f>'Bond 1'!E246</f>
        <v>2.7510316368637653E-4</v>
      </c>
      <c r="P257" s="21">
        <f>'Bond 3'!G245</f>
        <v>2.7075118921752377E-4</v>
      </c>
      <c r="Q257" s="21">
        <f>'Bond 5'!I245</f>
        <v>0</v>
      </c>
      <c r="R257" s="21">
        <f>'Bond 10'!N245</f>
        <v>-2.2785972014560791E-3</v>
      </c>
      <c r="S257" s="21">
        <f>'Bond 20'!X245</f>
        <v>-5.4884284350747116E-3</v>
      </c>
      <c r="T257" s="62">
        <f t="shared" si="6"/>
        <v>-1.4442342567253781E-3</v>
      </c>
    </row>
    <row r="258" spans="1:20" ht="12.75" customHeight="1">
      <c r="A258" s="63">
        <f>Stocks!A278</f>
        <v>42796</v>
      </c>
      <c r="B258" s="216">
        <f>Bonds!V236/100</f>
        <v>9.9999999999999655E-4</v>
      </c>
      <c r="C258" s="217">
        <f>Bonds!X236/100</f>
        <v>1.0999999999999942E-3</v>
      </c>
      <c r="D258" s="217">
        <f>Bonds!Z236/100</f>
        <v>9.9999999999999655E-4</v>
      </c>
      <c r="E258" s="217">
        <f>Bonds!AE236/100</f>
        <v>5.0000000000000706E-4</v>
      </c>
      <c r="F258" s="218">
        <f>Bonds!AO236/100</f>
        <v>2.9999999999999363E-4</v>
      </c>
      <c r="G258" s="21">
        <f t="array" ref="G258">SQRT(MMULT(MMULT(TRANSPOSE($A$4:$A$8),MMULT(TRANSPOSE(EXP(B259:$F$530)-1),EXP(B259:$F$530)-1)/COUNTA($F259:F$530)),$A$4:$A$8))*NORMSINV($B$11)</f>
        <v>-1.3359009627791707E-3</v>
      </c>
      <c r="H258" s="16">
        <f t="shared" si="2"/>
        <v>0</v>
      </c>
      <c r="I258" s="21">
        <f t="array" ref="I258">SQRT(MMULT(MMULT(TRANSPOSE($A$4:$A$8),MMULT(TRANSPOSE(EXP(B259:F510)-1),EXP(B259:F510)-1)/COUNTA(F259:F510)),$A$4:$A$8))*NORMSINV($B$11)</f>
        <v>-1.2873238678810224E-3</v>
      </c>
      <c r="J258" s="16">
        <f t="shared" si="3"/>
        <v>0</v>
      </c>
      <c r="K258" s="21">
        <f t="shared" si="4"/>
        <v>-4.2244897707940012E-3</v>
      </c>
      <c r="L258" s="61">
        <f t="array" ref="L258">SQRT(MMULT(MMULT(TRANSPOSE($A$4:$A$8),MMULT(TRANSPOSE(EXP(B259:$F$532)-1),EXP(B259:$F$532)-1)/COUNTA(#REF!)),$A$4:$A$8))*(-1/SQRT(2*PI())*EXP(-1*(NORMSINV($B$11))^2/2)/$B$11)</f>
        <v>-2.5241559214101098E-2</v>
      </c>
      <c r="M258" s="21">
        <f t="array" ref="M258">SQRT(MMULT(MMULT(TRANSPOSE($A$4:$A$8),MMULT(TRANSPOSE(EXP(B259:F510)-1),EXP(B259:F510)-1)/COUNTA(#REF!)),$A$4:$A$8))*(-1/SQRT(2*PI())*EXP(-1*(NORMSINV($B$11))^2/2)/$B$11)</f>
        <v>-2.3412379518716223E-2</v>
      </c>
      <c r="N258" s="62">
        <f t="shared" si="5"/>
        <v>-7.9820818810569225E-2</v>
      </c>
      <c r="O258" s="61">
        <f>'Bond 1'!E247</f>
        <v>-9.1675834250091364E-4</v>
      </c>
      <c r="P258" s="21">
        <f>'Bond 3'!G246</f>
        <v>-2.9779942045433097E-3</v>
      </c>
      <c r="Q258" s="21">
        <f>'Bond 5'!I246</f>
        <v>4.3585581489679944E-3</v>
      </c>
      <c r="R258" s="21">
        <f>'Bond 10'!N246</f>
        <v>3.795115818057573E-3</v>
      </c>
      <c r="S258" s="21">
        <f>'Bond 20'!X246</f>
        <v>3.2830884777538868E-3</v>
      </c>
      <c r="T258" s="62">
        <f t="shared" si="6"/>
        <v>1.5084019795470463E-3</v>
      </c>
    </row>
    <row r="259" spans="1:20" ht="12.75" customHeight="1">
      <c r="A259" s="63">
        <f>Stocks!A277</f>
        <v>42795</v>
      </c>
      <c r="B259" s="216">
        <f>Bonds!V237/100</f>
        <v>9.9999999999999655E-4</v>
      </c>
      <c r="C259" s="217">
        <f>Bonds!X237/100</f>
        <v>-8.9999999999999857E-4</v>
      </c>
      <c r="D259" s="217">
        <f>Bonds!Z237/100</f>
        <v>-8.9999999999999857E-4</v>
      </c>
      <c r="E259" s="217">
        <f>Bonds!AE237/100</f>
        <v>-2.0000000000001351E-4</v>
      </c>
      <c r="F259" s="218">
        <f>Bonds!AO237/100</f>
        <v>-5.0000000000000706E-4</v>
      </c>
      <c r="G259" s="21">
        <f t="array" ref="G259">SQRT(MMULT(MMULT(TRANSPOSE($A$4:$A$8),MMULT(TRANSPOSE(EXP(B260:$F$530)-1),EXP(B260:$F$530)-1)/COUNTA($F260:F$530)),$A$4:$A$8))*NORMSINV($B$11)</f>
        <v>-1.3376931317556347E-3</v>
      </c>
      <c r="H259" s="16">
        <f t="shared" si="2"/>
        <v>1</v>
      </c>
      <c r="I259" s="21">
        <f t="array" ref="I259">SQRT(MMULT(MMULT(TRANSPOSE($A$4:$A$8),MMULT(TRANSPOSE(EXP(B260:F511)-1),EXP(B260:F511)-1)/COUNTA(F260:F511)),$A$4:$A$8))*NORMSINV($B$11)</f>
        <v>-1.2867876887808567E-3</v>
      </c>
      <c r="J259" s="16">
        <f t="shared" si="3"/>
        <v>1</v>
      </c>
      <c r="K259" s="21">
        <f t="shared" si="4"/>
        <v>-4.2301571067115198E-3</v>
      </c>
      <c r="L259" s="61">
        <f t="array" ref="L259">SQRT(MMULT(MMULT(TRANSPOSE($A$4:$A$8),MMULT(TRANSPOSE(EXP(B260:$F$532)-1),EXP(B260:$F$532)-1)/COUNTA(#REF!)),$A$4:$A$8))*(-1/SQRT(2*PI())*EXP(-1*(NORMSINV($B$11))^2/2)/$B$11)</f>
        <v>-2.5228916903146596E-2</v>
      </c>
      <c r="M259" s="21">
        <f t="array" ref="M259">SQRT(MMULT(MMULT(TRANSPOSE($A$4:$A$8),MMULT(TRANSPOSE(EXP(B260:F511)-1),EXP(B260:F511)-1)/COUNTA(#REF!)),$A$4:$A$8))*(-1/SQRT(2*PI())*EXP(-1*(NORMSINV($B$11))^2/2)/$B$11)</f>
        <v>-2.3402628104253791E-2</v>
      </c>
      <c r="N259" s="62">
        <f t="shared" si="5"/>
        <v>-7.9780840313064899E-2</v>
      </c>
      <c r="O259" s="61">
        <f>'Bond 1'!E248</f>
        <v>-9.1759955955220812E-4</v>
      </c>
      <c r="P259" s="21">
        <f>'Bond 3'!G247</f>
        <v>2.4391140142736266E-3</v>
      </c>
      <c r="Q259" s="21">
        <f>'Bond 5'!I247</f>
        <v>-3.9269491068117347E-3</v>
      </c>
      <c r="R259" s="21">
        <f>'Bond 10'!N247</f>
        <v>-1.519230199173788E-3</v>
      </c>
      <c r="S259" s="21">
        <f>'Bond 20'!X247</f>
        <v>-5.4771129134717671E-3</v>
      </c>
      <c r="T259" s="62">
        <f t="shared" si="6"/>
        <v>-1.8803555529471744E-3</v>
      </c>
    </row>
    <row r="260" spans="1:20" ht="12.75" customHeight="1">
      <c r="A260" s="63">
        <f>Stocks!A276</f>
        <v>42794</v>
      </c>
      <c r="B260" s="216">
        <f>Bonds!V238/100</f>
        <v>-9.9999999999999655E-4</v>
      </c>
      <c r="C260" s="217">
        <f>Bonds!X238/100</f>
        <v>2.9999999999999363E-4</v>
      </c>
      <c r="D260" s="217">
        <f>Bonds!Z238/100</f>
        <v>4.0000000000000923E-4</v>
      </c>
      <c r="E260" s="217">
        <f>Bonds!AE238/100</f>
        <v>2.0000000000001351E-4</v>
      </c>
      <c r="F260" s="218">
        <f>Bonds!AO238/100</f>
        <v>4.0000000000000923E-4</v>
      </c>
      <c r="G260" s="21">
        <f t="array" ref="G260">SQRT(MMULT(MMULT(TRANSPOSE($A$4:$A$8),MMULT(TRANSPOSE(EXP(B261:$F$530)-1),EXP(B261:$F$530)-1)/COUNTA($F261:F$530)),$A$4:$A$8))*NORMSINV($B$11)</f>
        <v>-1.3401409997869304E-3</v>
      </c>
      <c r="H260" s="16">
        <f t="shared" si="2"/>
        <v>0</v>
      </c>
      <c r="I260" s="21">
        <f t="array" ref="I260">SQRT(MMULT(MMULT(TRANSPOSE($A$4:$A$8),MMULT(TRANSPOSE(EXP(B261:F512)-1),EXP(B261:F512)-1)/COUNTA(F261:F512)),$A$4:$A$8))*NORMSINV($B$11)</f>
        <v>-1.2941030338879469E-3</v>
      </c>
      <c r="J260" s="16">
        <f t="shared" si="3"/>
        <v>0</v>
      </c>
      <c r="K260" s="21">
        <f t="shared" si="4"/>
        <v>-4.2378979451019273E-3</v>
      </c>
      <c r="L260" s="61">
        <f t="array" ref="L260">SQRT(MMULT(MMULT(TRANSPOSE($A$4:$A$8),MMULT(TRANSPOSE(EXP(B261:$F$532)-1),EXP(B261:$F$532)-1)/COUNTA(#REF!)),$A$4:$A$8))*(-1/SQRT(2*PI())*EXP(-1*(NORMSINV($B$11))^2/2)/$B$11)</f>
        <v>-2.5228407644184592E-2</v>
      </c>
      <c r="M260" s="21">
        <f t="array" ref="M260">SQRT(MMULT(MMULT(TRANSPOSE($A$4:$A$8),MMULT(TRANSPOSE(EXP(B261:F512)-1),EXP(B261:F512)-1)/COUNTA(#REF!)),$A$4:$A$8))*(-1/SQRT(2*PI())*EXP(-1*(NORMSINV($B$11))^2/2)/$B$11)</f>
        <v>-2.3535671264744162E-2</v>
      </c>
      <c r="N260" s="62">
        <f t="shared" si="5"/>
        <v>-7.9779229894826109E-2</v>
      </c>
      <c r="O260" s="61">
        <f>'Bond 1'!E249</f>
        <v>9.1844232182218641E-4</v>
      </c>
      <c r="P260" s="21">
        <f>'Bond 3'!G248</f>
        <v>-8.1230718014340623E-4</v>
      </c>
      <c r="Q260" s="21">
        <f>'Bond 5'!I248</f>
        <v>1.7434834674941E-3</v>
      </c>
      <c r="R260" s="21">
        <f>'Bond 10'!N248</f>
        <v>1.5188315009710741E-3</v>
      </c>
      <c r="S260" s="21">
        <f>'Bond 20'!X248</f>
        <v>4.3702377445027979E-3</v>
      </c>
      <c r="T260" s="62">
        <f t="shared" si="6"/>
        <v>1.5477375709293507E-3</v>
      </c>
    </row>
    <row r="261" spans="1:20" ht="12.75" customHeight="1">
      <c r="A261" s="63">
        <f>Stocks!A275</f>
        <v>42793</v>
      </c>
      <c r="B261" s="216">
        <f>Bonds!V239/100</f>
        <v>9.9999999999999655E-4</v>
      </c>
      <c r="C261" s="217">
        <f>Bonds!X239/100</f>
        <v>4.0000000000000923E-4</v>
      </c>
      <c r="D261" s="217">
        <f>Bonds!Z239/100</f>
        <v>0</v>
      </c>
      <c r="E261" s="217">
        <f>Bonds!AE239/100</f>
        <v>-1.0000000000001563E-4</v>
      </c>
      <c r="F261" s="218">
        <f>Bonds!AO239/100</f>
        <v>3.9999999999999145E-4</v>
      </c>
      <c r="G261" s="21">
        <f t="array" ref="G261">SQRT(MMULT(MMULT(TRANSPOSE($A$4:$A$8),MMULT(TRANSPOSE(EXP(B262:$F$530)-1),EXP(B262:$F$530)-1)/COUNTA($F262:F$530)),$A$4:$A$8))*NORMSINV($B$11)</f>
        <v>-1.3417625983674886E-3</v>
      </c>
      <c r="H261" s="16">
        <f t="shared" si="2"/>
        <v>0</v>
      </c>
      <c r="I261" s="21">
        <f t="array" ref="I261">SQRT(MMULT(MMULT(TRANSPOSE($A$4:$A$8),MMULT(TRANSPOSE(EXP(B262:F513)-1),EXP(B262:F513)-1)/COUNTA(F262:F513)),$A$4:$A$8))*NORMSINV($B$11)</f>
        <v>-1.3157843393477775E-3</v>
      </c>
      <c r="J261" s="16">
        <f t="shared" si="3"/>
        <v>0</v>
      </c>
      <c r="K261" s="21">
        <f t="shared" si="4"/>
        <v>-4.2430258900669872E-3</v>
      </c>
      <c r="L261" s="61">
        <f t="array" ref="L261">SQRT(MMULT(MMULT(TRANSPOSE($A$4:$A$8),MMULT(TRANSPOSE(EXP(B262:$F$532)-1),EXP(B262:$F$532)-1)/COUNTA(#REF!)),$A$4:$A$8))*(-1/SQRT(2*PI())*EXP(-1*(NORMSINV($B$11))^2/2)/$B$11)</f>
        <v>-2.5212115347957E-2</v>
      </c>
      <c r="M261" s="21">
        <f t="array" ref="M261">SQRT(MMULT(MMULT(TRANSPOSE($A$4:$A$8),MMULT(TRANSPOSE(EXP(B262:F513)-1),EXP(B262:F513)-1)/COUNTA(#REF!)),$A$4:$A$8))*(-1/SQRT(2*PI())*EXP(-1*(NORMSINV($B$11))^2/2)/$B$11)</f>
        <v>-2.3929986141172515E-2</v>
      </c>
      <c r="N261" s="62">
        <f t="shared" si="5"/>
        <v>-7.9727709130432756E-2</v>
      </c>
      <c r="O261" s="61">
        <f>'Bond 1'!E250</f>
        <v>-9.1759955955220812E-4</v>
      </c>
      <c r="P261" s="21">
        <f>'Bond 3'!G249</f>
        <v>-1.0834151584618635E-3</v>
      </c>
      <c r="Q261" s="21">
        <f>'Bond 5'!I249</f>
        <v>0</v>
      </c>
      <c r="R261" s="21">
        <f>'Bond 10'!N249</f>
        <v>-7.5975176906530279E-4</v>
      </c>
      <c r="S261" s="21">
        <f>'Bond 20'!X249</f>
        <v>4.3807187758734935E-3</v>
      </c>
      <c r="T261" s="62">
        <f t="shared" si="6"/>
        <v>3.2399045775882381E-4</v>
      </c>
    </row>
    <row r="262" spans="1:20" ht="12.75" customHeight="1">
      <c r="A262" s="63">
        <f>Stocks!A274</f>
        <v>42790</v>
      </c>
      <c r="B262" s="216">
        <f>Bonds!V240/100</f>
        <v>3.0000000000001136E-4</v>
      </c>
      <c r="C262" s="217">
        <f>Bonds!X240/100</f>
        <v>3.9999999999999145E-4</v>
      </c>
      <c r="D262" s="217">
        <f>Bonds!Z240/100</f>
        <v>3.9999999999999145E-4</v>
      </c>
      <c r="E262" s="217">
        <f>Bonds!AE240/100</f>
        <v>1.0000000000001563E-4</v>
      </c>
      <c r="F262" s="218">
        <f>Bonds!AO240/100</f>
        <v>-1.9999999999999573E-4</v>
      </c>
      <c r="G262" s="21">
        <f t="array" ref="G262">SQRT(MMULT(MMULT(TRANSPOSE($A$4:$A$8),MMULT(TRANSPOSE(EXP(B263:$F$530)-1),EXP(B263:$F$530)-1)/COUNTA($F263:F$530)),$A$4:$A$8))*NORMSINV($B$11)</f>
        <v>-1.3439629425214621E-3</v>
      </c>
      <c r="H262" s="16">
        <f t="shared" si="2"/>
        <v>0</v>
      </c>
      <c r="I262" s="21">
        <f t="array" ref="I262">SQRT(MMULT(MMULT(TRANSPOSE($A$4:$A$8),MMULT(TRANSPOSE(EXP(B263:F514)-1),EXP(B263:F514)-1)/COUNTA(F263:F514)),$A$4:$A$8))*NORMSINV($B$11)</f>
        <v>-1.3164034746595717E-3</v>
      </c>
      <c r="J262" s="16">
        <f t="shared" si="3"/>
        <v>0</v>
      </c>
      <c r="K262" s="21">
        <f t="shared" si="4"/>
        <v>-4.2499839892297794E-3</v>
      </c>
      <c r="L262" s="61">
        <f t="array" ref="L262">SQRT(MMULT(MMULT(TRANSPOSE($A$4:$A$8),MMULT(TRANSPOSE(EXP(B263:$F$532)-1),EXP(B263:$F$532)-1)/COUNTA(#REF!)),$A$4:$A$8))*(-1/SQRT(2*PI())*EXP(-1*(NORMSINV($B$11))^2/2)/$B$11)</f>
        <v>-2.5206477241258306E-2</v>
      </c>
      <c r="M262" s="21">
        <f t="array" ref="M262">SQRT(MMULT(MMULT(TRANSPOSE($A$4:$A$8),MMULT(TRANSPOSE(EXP(B263:F514)-1),EXP(B263:F514)-1)/COUNTA(#REF!)),$A$4:$A$8))*(-1/SQRT(2*PI())*EXP(-1*(NORMSINV($B$11))^2/2)/$B$11)</f>
        <v>-2.3941246268677975E-2</v>
      </c>
      <c r="N262" s="62">
        <f t="shared" si="5"/>
        <v>-7.9709879871573824E-2</v>
      </c>
      <c r="O262" s="61">
        <f>'Bond 1'!E251</f>
        <v>-2.7553269654666729E-4</v>
      </c>
      <c r="P262" s="21">
        <f>'Bond 3'!G250</f>
        <v>-1.0838183179292509E-3</v>
      </c>
      <c r="Q262" s="21">
        <f>'Bond 5'!I250</f>
        <v>1.7442411619625895E-3</v>
      </c>
      <c r="R262" s="21">
        <f>'Bond 10'!N250</f>
        <v>7.5947506545099403E-4</v>
      </c>
      <c r="S262" s="21">
        <f>'Bond 20'!X250</f>
        <v>-2.195391429398895E-3</v>
      </c>
      <c r="T262" s="62">
        <f t="shared" si="6"/>
        <v>-2.1020524329224593E-4</v>
      </c>
    </row>
    <row r="263" spans="1:20" ht="12.75" customHeight="1">
      <c r="A263" s="63">
        <f>Stocks!A273</f>
        <v>42789</v>
      </c>
      <c r="B263" s="216">
        <f>Bonds!V241/100</f>
        <v>-1.5000000000000035E-3</v>
      </c>
      <c r="C263" s="217">
        <f>Bonds!X241/100</f>
        <v>-6.9999999999998503E-4</v>
      </c>
      <c r="D263" s="217">
        <f>Bonds!Z241/100</f>
        <v>-9.9999999999997863E-5</v>
      </c>
      <c r="E263" s="217">
        <f>Bonds!AE241/100</f>
        <v>9.9999999999997863E-5</v>
      </c>
      <c r="F263" s="218">
        <f>Bonds!AO241/100</f>
        <v>-6.0000000000000493E-4</v>
      </c>
      <c r="G263" s="21">
        <f t="array" ref="G263">SQRT(MMULT(MMULT(TRANSPOSE($A$4:$A$8),MMULT(TRANSPOSE(EXP(B264:$F$530)-1),EXP(B264:$F$530)-1)/COUNTA($F264:F$530)),$A$4:$A$8))*NORMSINV($B$11)</f>
        <v>-1.3441175383206983E-3</v>
      </c>
      <c r="H263" s="16">
        <f t="shared" si="2"/>
        <v>0</v>
      </c>
      <c r="I263" s="21">
        <f t="array" ref="I263">SQRT(MMULT(MMULT(TRANSPOSE($A$4:$A$8),MMULT(TRANSPOSE(EXP(B264:F515)-1),EXP(B264:F515)-1)/COUNTA(F264:F515)),$A$4:$A$8))*NORMSINV($B$11)</f>
        <v>-1.3167820331545109E-3</v>
      </c>
      <c r="J263" s="16">
        <f t="shared" si="3"/>
        <v>0</v>
      </c>
      <c r="K263" s="21">
        <f t="shared" si="4"/>
        <v>-4.2504728640720604E-3</v>
      </c>
      <c r="L263" s="61">
        <f t="array" ref="L263">SQRT(MMULT(MMULT(TRANSPOSE($A$4:$A$8),MMULT(TRANSPOSE(EXP(B264:$F$532)-1),EXP(B264:$F$532)-1)/COUNTA(#REF!)),$A$4:$A$8))*(-1/SQRT(2*PI())*EXP(-1*(NORMSINV($B$11))^2/2)/$B$11)</f>
        <v>-2.516230036263889E-2</v>
      </c>
      <c r="M263" s="21">
        <f t="array" ref="M263">SQRT(MMULT(MMULT(TRANSPOSE($A$4:$A$8),MMULT(TRANSPOSE(EXP(B264:F515)-1),EXP(B264:F515)-1)/COUNTA(#REF!)),$A$4:$A$8))*(-1/SQRT(2*PI())*EXP(-1*(NORMSINV($B$11))^2/2)/$B$11)</f>
        <v>-2.3948131059191597E-2</v>
      </c>
      <c r="N263" s="62">
        <f t="shared" si="5"/>
        <v>-7.9570180315219674E-2</v>
      </c>
      <c r="O263" s="61">
        <f>'Bond 1'!E252</f>
        <v>1.3780431786862687E-3</v>
      </c>
      <c r="P263" s="21">
        <f>'Bond 3'!G251</f>
        <v>1.8974123391300277E-3</v>
      </c>
      <c r="Q263" s="21">
        <f>'Bond 5'!I251</f>
        <v>-4.3625131908702278E-4</v>
      </c>
      <c r="R263" s="21">
        <f>'Bond 10'!N251</f>
        <v>7.5953909644439451E-4</v>
      </c>
      <c r="S263" s="21">
        <f>'Bond 20'!X251</f>
        <v>-6.57588828010098E-3</v>
      </c>
      <c r="T263" s="62">
        <f t="shared" si="6"/>
        <v>-5.9542899698546245E-4</v>
      </c>
    </row>
    <row r="264" spans="1:20" ht="12.75" customHeight="1">
      <c r="A264" s="63">
        <f>Stocks!A272</f>
        <v>42788</v>
      </c>
      <c r="B264" s="216">
        <f>Bonds!V242/100</f>
        <v>3.9999999999999145E-4</v>
      </c>
      <c r="C264" s="217">
        <f>Bonds!X242/100</f>
        <v>9.9999999999997863E-5</v>
      </c>
      <c r="D264" s="217">
        <f>Bonds!Z242/100</f>
        <v>2.9999999999999363E-4</v>
      </c>
      <c r="E264" s="217">
        <f>Bonds!AE242/100</f>
        <v>4.9999999999998939E-4</v>
      </c>
      <c r="F264" s="218">
        <f>Bonds!AO242/100</f>
        <v>-1.9999999999999573E-4</v>
      </c>
      <c r="G264" s="21">
        <f t="array" ref="G264">SQRT(MMULT(MMULT(TRANSPOSE($A$4:$A$8),MMULT(TRANSPOSE(EXP(B265:$F$530)-1),EXP(B265:$F$530)-1)/COUNTA($F265:F$530)),$A$4:$A$8))*NORMSINV($B$11)</f>
        <v>-1.3462758515051458E-3</v>
      </c>
      <c r="H264" s="16">
        <f t="shared" si="2"/>
        <v>0</v>
      </c>
      <c r="I264" s="21">
        <f t="array" ref="I264">SQRT(MMULT(MMULT(TRANSPOSE($A$4:$A$8),MMULT(TRANSPOSE(EXP(B265:F516)-1),EXP(B265:F516)-1)/COUNTA(F265:F516)),$A$4:$A$8))*NORMSINV($B$11)</f>
        <v>-1.3179644406662264E-3</v>
      </c>
      <c r="J264" s="16">
        <f t="shared" si="3"/>
        <v>0</v>
      </c>
      <c r="K264" s="21">
        <f t="shared" si="4"/>
        <v>-4.2572980496388855E-3</v>
      </c>
      <c r="L264" s="61">
        <f t="array" ref="L264">SQRT(MMULT(MMULT(TRANSPOSE($A$4:$A$8),MMULT(TRANSPOSE(EXP(B265:$F$532)-1),EXP(B265:$F$532)-1)/COUNTA(#REF!)),$A$4:$A$8))*(-1/SQRT(2*PI())*EXP(-1*(NORMSINV($B$11))^2/2)/$B$11)</f>
        <v>-2.5155464309764543E-2</v>
      </c>
      <c r="M264" s="21">
        <f t="array" ref="M264">SQRT(MMULT(MMULT(TRANSPOSE($A$4:$A$8),MMULT(TRANSPOSE(EXP(B265:F516)-1),EXP(B265:F516)-1)/COUNTA(#REF!)),$A$4:$A$8))*(-1/SQRT(2*PI())*EXP(-1*(NORMSINV($B$11))^2/2)/$B$11)</f>
        <v>-2.3969635339583469E-2</v>
      </c>
      <c r="N264" s="62">
        <f t="shared" si="5"/>
        <v>-7.9548562817931392E-2</v>
      </c>
      <c r="O264" s="61">
        <f>'Bond 1'!E253</f>
        <v>-3.6697247706421232E-4</v>
      </c>
      <c r="P264" s="21">
        <f>'Bond 3'!G252</f>
        <v>-2.7088163148724184E-4</v>
      </c>
      <c r="Q264" s="21">
        <f>'Bond 5'!I252</f>
        <v>1.3087243694621037E-3</v>
      </c>
      <c r="R264" s="21">
        <f>'Bond 10'!N252</f>
        <v>3.7994501812215059E-3</v>
      </c>
      <c r="S264" s="21">
        <f>'Bond 20'!X252</f>
        <v>-2.1846430042377317E-3</v>
      </c>
      <c r="T264" s="62">
        <f t="shared" si="6"/>
        <v>4.5713548757888483E-4</v>
      </c>
    </row>
    <row r="265" spans="1:20" ht="12.75" customHeight="1">
      <c r="A265" s="63">
        <f>Stocks!A271</f>
        <v>42787</v>
      </c>
      <c r="B265" s="216">
        <f>Bonds!V243/100</f>
        <v>9.0000000000001635E-4</v>
      </c>
      <c r="C265" s="217">
        <f>Bonds!X243/100</f>
        <v>1.29999999999999E-3</v>
      </c>
      <c r="D265" s="217">
        <f>Bonds!Z243/100</f>
        <v>9.0000000000001635E-4</v>
      </c>
      <c r="E265" s="217">
        <f>Bonds!AE243/100</f>
        <v>4.0000000000000923E-4</v>
      </c>
      <c r="F265" s="218">
        <f>Bonds!AO243/100</f>
        <v>4.0000000000000923E-4</v>
      </c>
      <c r="G265" s="21">
        <f t="array" ref="G265">SQRT(MMULT(MMULT(TRANSPOSE($A$4:$A$8),MMULT(TRANSPOSE(EXP(B266:$F$530)-1),EXP(B266:$F$530)-1)/COUNTA($F266:F$530)),$A$4:$A$8))*NORMSINV($B$11)</f>
        <v>-1.3441955478559278E-3</v>
      </c>
      <c r="H265" s="16">
        <f t="shared" si="2"/>
        <v>0</v>
      </c>
      <c r="I265" s="21">
        <f t="array" ref="I265">SQRT(MMULT(MMULT(TRANSPOSE($A$4:$A$8),MMULT(TRANSPOSE(EXP(B266:F517)-1),EXP(B266:F517)-1)/COUNTA(F266:F517)),$A$4:$A$8))*NORMSINV($B$11)</f>
        <v>-1.3130067560219638E-3</v>
      </c>
      <c r="J265" s="16">
        <f t="shared" si="3"/>
        <v>0</v>
      </c>
      <c r="K265" s="21">
        <f t="shared" si="4"/>
        <v>-4.2507195518825961E-3</v>
      </c>
      <c r="L265" s="61">
        <f t="array" ref="L265">SQRT(MMULT(MMULT(TRANSPOSE($A$4:$A$8),MMULT(TRANSPOSE(EXP(B266:$F$532)-1),EXP(B266:$F$532)-1)/COUNTA(#REF!)),$A$4:$A$8))*(-1/SQRT(2*PI())*EXP(-1*(NORMSINV($B$11))^2/2)/$B$11)</f>
        <v>-2.506933727534923E-2</v>
      </c>
      <c r="M265" s="21">
        <f t="array" ref="M265">SQRT(MMULT(MMULT(TRANSPOSE($A$4:$A$8),MMULT(TRANSPOSE(EXP(B266:F517)-1),EXP(B266:F517)-1)/COUNTA(#REF!)),$A$4:$A$8))*(-1/SQRT(2*PI())*EXP(-1*(NORMSINV($B$11))^2/2)/$B$11)</f>
        <v>-2.3879470620881686E-2</v>
      </c>
      <c r="N265" s="62">
        <f t="shared" si="5"/>
        <v>-7.9276205221063309E-2</v>
      </c>
      <c r="O265" s="61">
        <f>'Bond 1'!E254</f>
        <v>-8.2599118942732776E-4</v>
      </c>
      <c r="P265" s="21">
        <f>'Bond 3'!G253</f>
        <v>-3.5217833474427769E-3</v>
      </c>
      <c r="Q265" s="21">
        <f>'Bond 5'!I253</f>
        <v>3.9274992683208066E-3</v>
      </c>
      <c r="R265" s="21">
        <f>'Bond 10'!N253</f>
        <v>3.0429125667968261E-3</v>
      </c>
      <c r="S265" s="21">
        <f>'Bond 20'!X253</f>
        <v>4.3629473168382326E-3</v>
      </c>
      <c r="T265" s="62">
        <f t="shared" si="6"/>
        <v>1.3971169230171522E-3</v>
      </c>
    </row>
    <row r="266" spans="1:20" ht="12.75" customHeight="1">
      <c r="A266" s="63">
        <f>Stocks!A270</f>
        <v>42783</v>
      </c>
      <c r="B266" s="216">
        <f>Bonds!V244/100</f>
        <v>6.9999999999998503E-4</v>
      </c>
      <c r="C266" s="217">
        <f>Bonds!X244/100</f>
        <v>9.9999999999999655E-4</v>
      </c>
      <c r="D266" s="217">
        <f>Bonds!Z244/100</f>
        <v>1.0999999999999942E-3</v>
      </c>
      <c r="E266" s="217">
        <f>Bonds!AE244/100</f>
        <v>3.9999999999999145E-4</v>
      </c>
      <c r="F266" s="218">
        <f>Bonds!AO244/100</f>
        <v>-4.0000000000000923E-4</v>
      </c>
      <c r="G266" s="21">
        <f t="array" ref="G266">SQRT(MMULT(MMULT(TRANSPOSE($A$4:$A$8),MMULT(TRANSPOSE(EXP(B267:$F$530)-1),EXP(B267:$F$530)-1)/COUNTA($F267:F$530)),$A$4:$A$8))*NORMSINV($B$11)</f>
        <v>-1.3443475114612543E-3</v>
      </c>
      <c r="H266" s="16">
        <f t="shared" si="2"/>
        <v>0</v>
      </c>
      <c r="I266" s="21">
        <f t="array" ref="I266">SQRT(MMULT(MMULT(TRANSPOSE($A$4:$A$8),MMULT(TRANSPOSE(EXP(B267:F518)-1),EXP(B267:F518)-1)/COUNTA(F267:F518)),$A$4:$A$8))*NORMSINV($B$11)</f>
        <v>-1.3287172482408262E-3</v>
      </c>
      <c r="J266" s="16">
        <f t="shared" si="3"/>
        <v>0</v>
      </c>
      <c r="K266" s="21">
        <f t="shared" si="4"/>
        <v>-4.2512001029968794E-3</v>
      </c>
      <c r="L266" s="61">
        <f t="array" ref="L266">SQRT(MMULT(MMULT(TRANSPOSE($A$4:$A$8),MMULT(TRANSPOSE(EXP(B267:$F$532)-1),EXP(B267:$F$532)-1)/COUNTA(#REF!)),$A$4:$A$8))*(-1/SQRT(2*PI())*EXP(-1*(NORMSINV($B$11))^2/2)/$B$11)</f>
        <v>-2.5024820710321593E-2</v>
      </c>
      <c r="M266" s="21">
        <f t="array" ref="M266">SQRT(MMULT(MMULT(TRANSPOSE($A$4:$A$8),MMULT(TRANSPOSE(EXP(B267:F518)-1),EXP(B267:F518)-1)/COUNTA(#REF!)),$A$4:$A$8))*(-1/SQRT(2*PI())*EXP(-1*(NORMSINV($B$11))^2/2)/$B$11)</f>
        <v>-2.4165195150218106E-2</v>
      </c>
      <c r="N266" s="62">
        <f t="shared" si="5"/>
        <v>-7.9135431481968971E-2</v>
      </c>
      <c r="O266" s="61">
        <f>'Bond 1'!E255</f>
        <v>-6.4296867824008915E-4</v>
      </c>
      <c r="P266" s="21">
        <f>'Bond 3'!G254</f>
        <v>-2.7124521003946121E-3</v>
      </c>
      <c r="Q266" s="21">
        <f>'Bond 5'!I254</f>
        <v>4.8048248730229682E-3</v>
      </c>
      <c r="R266" s="21">
        <f>'Bond 10'!N254</f>
        <v>3.0444846000425292E-3</v>
      </c>
      <c r="S266" s="21">
        <f>'Bond 20'!X254</f>
        <v>-4.3700251994358572E-3</v>
      </c>
      <c r="T266" s="62">
        <f t="shared" si="6"/>
        <v>2.477269899898776E-5</v>
      </c>
    </row>
    <row r="267" spans="1:20" ht="12.75" customHeight="1">
      <c r="A267" s="63">
        <f>Stocks!A269</f>
        <v>42782</v>
      </c>
      <c r="B267" s="216">
        <f>Bonds!V245/100</f>
        <v>0</v>
      </c>
      <c r="C267" s="217">
        <f>Bonds!X245/100</f>
        <v>2.0000000000001351E-4</v>
      </c>
      <c r="D267" s="217">
        <f>Bonds!Z245/100</f>
        <v>2.9999999999999363E-4</v>
      </c>
      <c r="E267" s="217">
        <f>Bonds!AE245/100</f>
        <v>3.0000000000001136E-4</v>
      </c>
      <c r="F267" s="218">
        <f>Bonds!AO245/100</f>
        <v>5.0000000000000706E-4</v>
      </c>
      <c r="G267" s="21">
        <f t="array" ref="G267">SQRT(MMULT(MMULT(TRANSPOSE($A$4:$A$8),MMULT(TRANSPOSE(EXP(B268:$F$530)-1),EXP(B268:$F$530)-1)/COUNTA($F268:F$530)),$A$4:$A$8))*NORMSINV($B$11)</f>
        <v>-1.3463842083179405E-3</v>
      </c>
      <c r="H267" s="16">
        <f t="shared" si="2"/>
        <v>0</v>
      </c>
      <c r="I267" s="21">
        <f t="array" ref="I267">SQRT(MMULT(MMULT(TRANSPOSE($A$4:$A$8),MMULT(TRANSPOSE(EXP(B268:F519)-1),EXP(B268:F519)-1)/COUNTA(F268:F519)),$A$4:$A$8))*NORMSINV($B$11)</f>
        <v>-1.3303528502839306E-3</v>
      </c>
      <c r="J267" s="16">
        <f t="shared" si="3"/>
        <v>0</v>
      </c>
      <c r="K267" s="21">
        <f t="shared" si="4"/>
        <v>-4.2576407039673133E-3</v>
      </c>
      <c r="L267" s="61">
        <f t="array" ref="L267">SQRT(MMULT(MMULT(TRANSPOSE($A$4:$A$8),MMULT(TRANSPOSE(EXP(B268:$F$532)-1),EXP(B268:$F$532)-1)/COUNTA(#REF!)),$A$4:$A$8))*(-1/SQRT(2*PI())*EXP(-1*(NORMSINV($B$11))^2/2)/$B$11)</f>
        <v>-2.5015221173124293E-2</v>
      </c>
      <c r="M267" s="21">
        <f t="array" ref="M267">SQRT(MMULT(MMULT(TRANSPOSE($A$4:$A$8),MMULT(TRANSPOSE(EXP(B268:F519)-1),EXP(B268:F519)-1)/COUNTA(#REF!)),$A$4:$A$8))*(-1/SQRT(2*PI())*EXP(-1*(NORMSINV($B$11))^2/2)/$B$11)</f>
        <v>-2.4194941616301875E-2</v>
      </c>
      <c r="N267" s="62">
        <f t="shared" si="5"/>
        <v>-7.9105075079941994E-2</v>
      </c>
      <c r="O267" s="61">
        <f>'Bond 1'!E256</f>
        <v>0</v>
      </c>
      <c r="P267" s="21">
        <f>'Bond 3'!G255</f>
        <v>-5.4301654132109473E-4</v>
      </c>
      <c r="Q267" s="21">
        <f>'Bond 5'!I255</f>
        <v>1.3120159573791878E-3</v>
      </c>
      <c r="R267" s="21">
        <f>'Bond 10'!N255</f>
        <v>2.2846803551576523E-3</v>
      </c>
      <c r="S267" s="21">
        <f>'Bond 20'!X255</f>
        <v>5.4443154196862718E-3</v>
      </c>
      <c r="T267" s="62">
        <f t="shared" si="6"/>
        <v>1.6995990381804033E-3</v>
      </c>
    </row>
    <row r="268" spans="1:20" ht="12.75" customHeight="1">
      <c r="A268" s="63">
        <f>Stocks!A268</f>
        <v>42781</v>
      </c>
      <c r="B268" s="216">
        <f>Bonds!V246/100</f>
        <v>3.0000000000001136E-4</v>
      </c>
      <c r="C268" s="217">
        <f>Bonds!X246/100</f>
        <v>-3.0000000000001136E-4</v>
      </c>
      <c r="D268" s="217">
        <f>Bonds!Z246/100</f>
        <v>-3.9999999999999145E-4</v>
      </c>
      <c r="E268" s="217">
        <f>Bonds!AE246/100</f>
        <v>-4.0000000000000923E-4</v>
      </c>
      <c r="F268" s="218">
        <f>Bonds!AO246/100</f>
        <v>-5.0000000000000706E-4</v>
      </c>
      <c r="G268" s="21">
        <f t="array" ref="G268">SQRT(MMULT(MMULT(TRANSPOSE($A$4:$A$8),MMULT(TRANSPOSE(EXP(B269:$F$530)-1),EXP(B269:$F$530)-1)/COUNTA($F269:F$530)),$A$4:$A$8))*NORMSINV($B$11)</f>
        <v>-1.3484338267769859E-3</v>
      </c>
      <c r="H268" s="16">
        <f t="shared" si="2"/>
        <v>1</v>
      </c>
      <c r="I268" s="21">
        <f t="array" ref="I268">SQRT(MMULT(MMULT(TRANSPOSE($A$4:$A$8),MMULT(TRANSPOSE(EXP(B269:F520)-1),EXP(B269:F520)-1)/COUNTA(F269:F520)),$A$4:$A$8))*NORMSINV($B$11)</f>
        <v>-1.3302728278267444E-3</v>
      </c>
      <c r="J268" s="16">
        <f t="shared" si="3"/>
        <v>1</v>
      </c>
      <c r="K268" s="21">
        <f t="shared" si="4"/>
        <v>-4.2641221666322206E-3</v>
      </c>
      <c r="L268" s="61">
        <f t="array" ref="L268">SQRT(MMULT(MMULT(TRANSPOSE($A$4:$A$8),MMULT(TRANSPOSE(EXP(B269:$F$532)-1),EXP(B269:$F$532)-1)/COUNTA(#REF!)),$A$4:$A$8))*(-1/SQRT(2*PI())*EXP(-1*(NORMSINV($B$11))^2/2)/$B$11)</f>
        <v>-2.5005626960788885E-2</v>
      </c>
      <c r="M268" s="21">
        <f t="array" ref="M268">SQRT(MMULT(MMULT(TRANSPOSE($A$4:$A$8),MMULT(TRANSPOSE(EXP(B269:F520)-1),EXP(B269:F520)-1)/COUNTA(#REF!)),$A$4:$A$8))*(-1/SQRT(2*PI())*EXP(-1*(NORMSINV($B$11))^2/2)/$B$11)</f>
        <v>-2.4193486259041424E-2</v>
      </c>
      <c r="N268" s="62">
        <f t="shared" si="5"/>
        <v>-7.907473551660682E-2</v>
      </c>
      <c r="O268" s="61">
        <f>'Bond 1'!E257</f>
        <v>-2.7573529411765746E-4</v>
      </c>
      <c r="P268" s="21">
        <f>'Bond 3'!G256</f>
        <v>8.1468467520785131E-4</v>
      </c>
      <c r="Q268" s="21">
        <f>'Bond 5'!I256</f>
        <v>-1.7499561304584021E-3</v>
      </c>
      <c r="R268" s="21">
        <f>'Bond 10'!N256</f>
        <v>-3.0481655645278024E-3</v>
      </c>
      <c r="S268" s="21">
        <f>'Bond 20'!X256</f>
        <v>-5.4600049966741591E-3</v>
      </c>
      <c r="T268" s="62">
        <f t="shared" si="6"/>
        <v>-1.943835462114034E-3</v>
      </c>
    </row>
    <row r="269" spans="1:20" ht="12.75" customHeight="1">
      <c r="A269" s="63">
        <f>Stocks!A267</f>
        <v>42780</v>
      </c>
      <c r="B269" s="216">
        <f>Bonds!V247/100</f>
        <v>2.9999999999999363E-4</v>
      </c>
      <c r="C269" s="217">
        <f>Bonds!X247/100</f>
        <v>4.0000000000000923E-4</v>
      </c>
      <c r="D269" s="217">
        <f>Bonds!Z247/100</f>
        <v>9.9999999999997863E-5</v>
      </c>
      <c r="E269" s="217">
        <f>Bonds!AE247/100</f>
        <v>-3.9999999999999145E-4</v>
      </c>
      <c r="F269" s="218">
        <f>Bonds!AO247/100</f>
        <v>-2.9999999999999363E-4</v>
      </c>
      <c r="G269" s="21">
        <f t="array" ref="G269">SQRT(MMULT(MMULT(TRANSPOSE($A$4:$A$8),MMULT(TRANSPOSE(EXP(B270:$F$530)-1),EXP(B270:$F$530)-1)/COUNTA($F270:F$530)),$A$4:$A$8))*NORMSINV($B$11)</f>
        <v>-1.351011478477635E-3</v>
      </c>
      <c r="H269" s="16">
        <f t="shared" si="2"/>
        <v>1</v>
      </c>
      <c r="I269" s="21">
        <f t="array" ref="I269">SQRT(MMULT(MMULT(TRANSPOSE($A$4:$A$8),MMULT(TRANSPOSE(EXP(B270:F521)-1),EXP(B270:F521)-1)/COUNTA(F270:F521)),$A$4:$A$8))*NORMSINV($B$11)</f>
        <v>-1.3356805163482425E-3</v>
      </c>
      <c r="J269" s="16">
        <f t="shared" si="3"/>
        <v>1</v>
      </c>
      <c r="K269" s="21">
        <f t="shared" si="4"/>
        <v>-4.2722734170208788E-3</v>
      </c>
      <c r="L269" s="61">
        <f t="array" ref="L269">SQRT(MMULT(MMULT(TRANSPOSE($A$4:$A$8),MMULT(TRANSPOSE(EXP(B270:$F$532)-1),EXP(B270:$F$532)-1)/COUNTA(#REF!)),$A$4:$A$8))*(-1/SQRT(2*PI())*EXP(-1*(NORMSINV($B$11))^2/2)/$B$11)</f>
        <v>-2.5005569856454826E-2</v>
      </c>
      <c r="M269" s="21">
        <f t="array" ref="M269">SQRT(MMULT(MMULT(TRANSPOSE($A$4:$A$8),MMULT(TRANSPOSE(EXP(B270:F521)-1),EXP(B270:F521)-1)/COUNTA(#REF!)),$A$4:$A$8))*(-1/SQRT(2*PI())*EXP(-1*(NORMSINV($B$11))^2/2)/$B$11)</f>
        <v>-2.4291835135453327E-2</v>
      </c>
      <c r="N269" s="62">
        <f t="shared" si="5"/>
        <v>-7.9074554936846925E-2</v>
      </c>
      <c r="O269" s="61">
        <f>'Bond 1'!E258</f>
        <v>-2.7581134503998681E-4</v>
      </c>
      <c r="P269" s="21">
        <f>'Bond 3'!G257</f>
        <v>-1.0859197105393958E-3</v>
      </c>
      <c r="Q269" s="21">
        <f>'Bond 5'!I257</f>
        <v>4.372841143223911E-4</v>
      </c>
      <c r="R269" s="21">
        <f>'Bond 10'!N257</f>
        <v>-3.0455451341133755E-3</v>
      </c>
      <c r="S269" s="21">
        <f>'Bond 20'!X257</f>
        <v>-3.2667776525691986E-3</v>
      </c>
      <c r="T269" s="62">
        <f t="shared" si="6"/>
        <v>-1.4473539455879133E-3</v>
      </c>
    </row>
    <row r="270" spans="1:20" ht="12.75" customHeight="1">
      <c r="A270" s="63">
        <f>Stocks!A266</f>
        <v>42779</v>
      </c>
      <c r="B270" s="216">
        <f>Bonds!V248/100</f>
        <v>-9.9999999999997863E-5</v>
      </c>
      <c r="C270" s="217">
        <f>Bonds!X248/100</f>
        <v>-4.0000000000000923E-4</v>
      </c>
      <c r="D270" s="217">
        <f>Bonds!Z248/100</f>
        <v>-6.0000000000000493E-4</v>
      </c>
      <c r="E270" s="217">
        <f>Bonds!AE248/100</f>
        <v>-6.0000000000000493E-4</v>
      </c>
      <c r="F270" s="218">
        <f>Bonds!AO248/100</f>
        <v>1.9999999999999573E-4</v>
      </c>
      <c r="G270" s="21">
        <f t="array" ref="G270">SQRT(MMULT(MMULT(TRANSPOSE($A$4:$A$8),MMULT(TRANSPOSE(EXP(B271:$F$530)-1),EXP(B271:$F$530)-1)/COUNTA($F271:F$530)),$A$4:$A$8))*NORMSINV($B$11)</f>
        <v>-1.3529153525379434E-3</v>
      </c>
      <c r="H270" s="16">
        <f t="shared" si="2"/>
        <v>0</v>
      </c>
      <c r="I270" s="21">
        <f t="array" ref="I270">SQRT(MMULT(MMULT(TRANSPOSE($A$4:$A$8),MMULT(TRANSPOSE(EXP(B271:F522)-1),EXP(B271:F522)-1)/COUNTA(F271:F522)),$A$4:$A$8))*NORMSINV($B$11)</f>
        <v>-1.3357797942420478E-3</v>
      </c>
      <c r="J270" s="16">
        <f t="shared" si="3"/>
        <v>0</v>
      </c>
      <c r="K270" s="21">
        <f t="shared" si="4"/>
        <v>-4.2782939954295659E-3</v>
      </c>
      <c r="L270" s="61">
        <f t="array" ref="L270">SQRT(MMULT(MMULT(TRANSPOSE($A$4:$A$8),MMULT(TRANSPOSE(EXP(B271:$F$532)-1),EXP(B271:$F$532)-1)/COUNTA(#REF!)),$A$4:$A$8))*(-1/SQRT(2*PI())*EXP(-1*(NORMSINV($B$11))^2/2)/$B$11)</f>
        <v>-2.4992791302041586E-2</v>
      </c>
      <c r="M270" s="21">
        <f t="array" ref="M270">SQRT(MMULT(MMULT(TRANSPOSE($A$4:$A$8),MMULT(TRANSPOSE(EXP(B271:F522)-1),EXP(B271:F522)-1)/COUNTA(#REF!)),$A$4:$A$8))*(-1/SQRT(2*PI())*EXP(-1*(NORMSINV($B$11))^2/2)/$B$11)</f>
        <v>-2.4293640688652158E-2</v>
      </c>
      <c r="N270" s="62">
        <f t="shared" si="5"/>
        <v>-7.9034145599696695E-2</v>
      </c>
      <c r="O270" s="61">
        <f>'Bond 1'!E259</f>
        <v>9.1962479308440199E-5</v>
      </c>
      <c r="P270" s="21">
        <f>'Bond 3'!G258</f>
        <v>1.0863384927417342E-3</v>
      </c>
      <c r="Q270" s="21">
        <f>'Bond 5'!I258</f>
        <v>-2.6239255968790553E-3</v>
      </c>
      <c r="R270" s="21">
        <f>'Bond 10'!N258</f>
        <v>-4.5635355248221151E-3</v>
      </c>
      <c r="S270" s="21">
        <f>'Bond 20'!X258</f>
        <v>2.1734920360757274E-3</v>
      </c>
      <c r="T270" s="62">
        <f t="shared" si="6"/>
        <v>-7.671336227150537E-4</v>
      </c>
    </row>
    <row r="271" spans="1:20" ht="12.75" customHeight="1">
      <c r="A271" s="63">
        <f>Stocks!A265</f>
        <v>42776</v>
      </c>
      <c r="B271" s="216">
        <f>Bonds!V249/100</f>
        <v>1.9999999999999573E-4</v>
      </c>
      <c r="C271" s="217">
        <f>Bonds!X249/100</f>
        <v>0</v>
      </c>
      <c r="D271" s="217">
        <f>Bonds!Z249/100</f>
        <v>0</v>
      </c>
      <c r="E271" s="217">
        <f>Bonds!AE249/100</f>
        <v>-1.9999999999999573E-4</v>
      </c>
      <c r="F271" s="218">
        <f>Bonds!AO249/100</f>
        <v>-6.0000000000000493E-4</v>
      </c>
      <c r="G271" s="21">
        <f t="array" ref="G271">SQRT(MMULT(MMULT(TRANSPOSE($A$4:$A$8),MMULT(TRANSPOSE(EXP(B272:$F$530)-1),EXP(B272:$F$530)-1)/COUNTA($F272:F$530)),$A$4:$A$8))*NORMSINV($B$11)</f>
        <v>-1.355413731226511E-3</v>
      </c>
      <c r="H271" s="16">
        <f t="shared" si="2"/>
        <v>1</v>
      </c>
      <c r="I271" s="21">
        <f t="array" ref="I271">SQRT(MMULT(MMULT(TRANSPOSE($A$4:$A$8),MMULT(TRANSPOSE(EXP(B272:F523)-1),EXP(B272:F523)-1)/COUNTA(F272:F523)),$A$4:$A$8))*NORMSINV($B$11)</f>
        <v>-1.3398299055316825E-3</v>
      </c>
      <c r="J271" s="16">
        <f t="shared" si="3"/>
        <v>1</v>
      </c>
      <c r="K271" s="21">
        <f t="shared" si="4"/>
        <v>-4.2861945625430643E-3</v>
      </c>
      <c r="L271" s="61">
        <f t="array" ref="L271">SQRT(MMULT(MMULT(TRANSPOSE($A$4:$A$8),MMULT(TRANSPOSE(EXP(B272:$F$532)-1),EXP(B272:$F$532)-1)/COUNTA(#REF!)),$A$4:$A$8))*(-1/SQRT(2*PI())*EXP(-1*(NORMSINV($B$11))^2/2)/$B$11)</f>
        <v>-2.499074635881126E-2</v>
      </c>
      <c r="M271" s="21">
        <f t="array" ref="M271">SQRT(MMULT(MMULT(TRANSPOSE($A$4:$A$8),MMULT(TRANSPOSE(EXP(B272:F523)-1),EXP(B272:F523)-1)/COUNTA(#REF!)),$A$4:$A$8))*(-1/SQRT(2*PI())*EXP(-1*(NORMSINV($B$11))^2/2)/$B$11)</f>
        <v>-2.4367299497419569E-2</v>
      </c>
      <c r="N271" s="62">
        <f t="shared" si="5"/>
        <v>-7.9027678921403124E-2</v>
      </c>
      <c r="O271" s="61">
        <f>'Bond 1'!E260</f>
        <v>-1.8390804597700759E-4</v>
      </c>
      <c r="P271" s="21">
        <f>'Bond 3'!G259</f>
        <v>0</v>
      </c>
      <c r="Q271" s="21">
        <f>'Bond 5'!I259</f>
        <v>0</v>
      </c>
      <c r="R271" s="21">
        <f>'Bond 10'!N259</f>
        <v>-1.5192764418386416E-3</v>
      </c>
      <c r="S271" s="21">
        <f>'Bond 20'!X259</f>
        <v>-6.5314879481158427E-3</v>
      </c>
      <c r="T271" s="62">
        <f t="shared" si="6"/>
        <v>-1.6469344871862983E-3</v>
      </c>
    </row>
    <row r="272" spans="1:20" ht="12.75" customHeight="1">
      <c r="A272" s="63">
        <f>Stocks!A264</f>
        <v>42775</v>
      </c>
      <c r="B272" s="216">
        <f>Bonds!V250/100</f>
        <v>9.9999999999997863E-5</v>
      </c>
      <c r="C272" s="217">
        <f>Bonds!X250/100</f>
        <v>8.0000000000000069E-4</v>
      </c>
      <c r="D272" s="217">
        <f>Bonds!Z250/100</f>
        <v>1.1000000000000031E-3</v>
      </c>
      <c r="E272" s="217">
        <f>Bonds!AE250/100</f>
        <v>9.9999999999999655E-4</v>
      </c>
      <c r="F272" s="218">
        <f>Bonds!AO250/100</f>
        <v>-9.9999999999997863E-5</v>
      </c>
      <c r="G272" s="21">
        <f t="array" ref="G272">SQRT(MMULT(MMULT(TRANSPOSE($A$4:$A$8),MMULT(TRANSPOSE(EXP(B273:$F$530)-1),EXP(B273:$F$530)-1)/COUNTA($F273:F$530)),$A$4:$A$8))*NORMSINV($B$11)</f>
        <v>-1.3554348669851503E-3</v>
      </c>
      <c r="H272" s="16">
        <f t="shared" si="2"/>
        <v>0</v>
      </c>
      <c r="I272" s="21">
        <f t="array" ref="I272">SQRT(MMULT(MMULT(TRANSPOSE($A$4:$A$8),MMULT(TRANSPOSE(EXP(B273:F524)-1),EXP(B273:F524)-1)/COUNTA(F273:F524)),$A$4:$A$8))*NORMSINV($B$11)</f>
        <v>-1.3451240580186841E-3</v>
      </c>
      <c r="J272" s="16">
        <f t="shared" si="3"/>
        <v>0</v>
      </c>
      <c r="K272" s="21">
        <f t="shared" si="4"/>
        <v>-4.2862613996804402E-3</v>
      </c>
      <c r="L272" s="61">
        <f t="array" ref="L272">SQRT(MMULT(MMULT(TRANSPOSE($A$4:$A$8),MMULT(TRANSPOSE(EXP(B273:$F$532)-1),EXP(B273:$F$532)-1)/COUNTA(#REF!)),$A$4:$A$8))*(-1/SQRT(2*PI())*EXP(-1*(NORMSINV($B$11))^2/2)/$B$11)</f>
        <v>-2.4942843958657007E-2</v>
      </c>
      <c r="M272" s="21">
        <f t="array" ref="M272">SQRT(MMULT(MMULT(TRANSPOSE($A$4:$A$8),MMULT(TRANSPOSE(EXP(B273:F524)-1),EXP(B273:F524)-1)/COUNTA(#REF!)),$A$4:$A$8))*(-1/SQRT(2*PI())*EXP(-1*(NORMSINV($B$11))^2/2)/$B$11)</f>
        <v>-2.4463583509817831E-2</v>
      </c>
      <c r="N272" s="62">
        <f t="shared" si="5"/>
        <v>-7.8876198231526876E-2</v>
      </c>
      <c r="O272" s="61">
        <f>'Bond 1'!E261</f>
        <v>-9.1970937183847944E-5</v>
      </c>
      <c r="P272" s="21">
        <f>'Bond 3'!G260</f>
        <v>-2.1718184071809932E-3</v>
      </c>
      <c r="Q272" s="21">
        <f>'Bond 5'!I260</f>
        <v>4.8071966811381317E-3</v>
      </c>
      <c r="R272" s="21">
        <f>'Bond 10'!N260</f>
        <v>7.5925651031939394E-3</v>
      </c>
      <c r="S272" s="21">
        <f>'Bond 20'!X260</f>
        <v>-1.0844746899864039E-3</v>
      </c>
      <c r="T272" s="62">
        <f t="shared" si="6"/>
        <v>1.8102995499961656E-3</v>
      </c>
    </row>
    <row r="273" spans="1:20" ht="12.75" customHeight="1">
      <c r="A273" s="63">
        <f>Stocks!A263</f>
        <v>42774</v>
      </c>
      <c r="B273" s="216">
        <f>Bonds!V251/100</f>
        <v>4.0000000000000923E-4</v>
      </c>
      <c r="C273" s="217">
        <f>Bonds!X251/100</f>
        <v>-2.9999999999999363E-4</v>
      </c>
      <c r="D273" s="217">
        <f>Bonds!Z251/100</f>
        <v>-4.9999999999999828E-4</v>
      </c>
      <c r="E273" s="217">
        <f>Bonds!AE251/100</f>
        <v>-9.9999999999997863E-5</v>
      </c>
      <c r="F273" s="218">
        <f>Bonds!AO251/100</f>
        <v>-6.0000000000000493E-4</v>
      </c>
      <c r="G273" s="21">
        <f t="array" ref="G273">SQRT(MMULT(MMULT(TRANSPOSE($A$4:$A$8),MMULT(TRANSPOSE(EXP(B274:$F$530)-1),EXP(B274:$F$530)-1)/COUNTA($F274:F$530)),$A$4:$A$8))*NORMSINV($B$11)</f>
        <v>-1.357694344066015E-3</v>
      </c>
      <c r="H273" s="16">
        <f t="shared" si="2"/>
        <v>1</v>
      </c>
      <c r="I273" s="21">
        <f t="array" ref="I273">SQRT(MMULT(MMULT(TRANSPOSE($A$4:$A$8),MMULT(TRANSPOSE(EXP(B274:F525)-1),EXP(B274:F525)-1)/COUNTA(F274:F525)),$A$4:$A$8))*NORMSINV($B$11)</f>
        <v>-1.3474235352681581E-3</v>
      </c>
      <c r="J273" s="16">
        <f t="shared" si="3"/>
        <v>1</v>
      </c>
      <c r="K273" s="21">
        <f t="shared" si="4"/>
        <v>-4.2934064935769211E-3</v>
      </c>
      <c r="L273" s="61">
        <f t="array" ref="L273">SQRT(MMULT(MMULT(TRANSPOSE($A$4:$A$8),MMULT(TRANSPOSE(EXP(B274:$F$532)-1),EXP(B274:$F$532)-1)/COUNTA(#REF!)),$A$4:$A$8))*(-1/SQRT(2*PI())*EXP(-1*(NORMSINV($B$11))^2/2)/$B$11)</f>
        <v>-2.4935956641408408E-2</v>
      </c>
      <c r="M273" s="21">
        <f t="array" ref="M273">SQRT(MMULT(MMULT(TRANSPOSE($A$4:$A$8),MMULT(TRANSPOSE(EXP(B274:F525)-1),EXP(B274:F525)-1)/COUNTA(#REF!)),$A$4:$A$8))*(-1/SQRT(2*PI())*EXP(-1*(NORMSINV($B$11))^2/2)/$B$11)</f>
        <v>-2.4505403781625548E-2</v>
      </c>
      <c r="N273" s="62">
        <f t="shared" si="5"/>
        <v>-7.8854418622053141E-2</v>
      </c>
      <c r="O273" s="61">
        <f>'Bond 1'!E262</f>
        <v>-3.6791758646064133E-4</v>
      </c>
      <c r="P273" s="21">
        <f>'Bond 3'!G261</f>
        <v>8.1507146443183902E-4</v>
      </c>
      <c r="Q273" s="21">
        <f>'Bond 5'!I261</f>
        <v>-2.1878403871138114E-3</v>
      </c>
      <c r="R273" s="21">
        <f>'Bond 10'!N261</f>
        <v>-7.6083048573732351E-4</v>
      </c>
      <c r="S273" s="21">
        <f>'Bond 20'!X261</f>
        <v>-6.4979599147790669E-3</v>
      </c>
      <c r="T273" s="62">
        <f t="shared" si="6"/>
        <v>-1.799895381931801E-3</v>
      </c>
    </row>
    <row r="274" spans="1:20" ht="12.75" customHeight="1">
      <c r="A274" s="63">
        <f>Stocks!A262</f>
        <v>42773</v>
      </c>
      <c r="B274" s="216">
        <f>Bonds!V252/100</f>
        <v>8.0000000000000069E-4</v>
      </c>
      <c r="C274" s="217">
        <f>Bonds!X252/100</f>
        <v>6.0000000000000493E-4</v>
      </c>
      <c r="D274" s="217">
        <f>Bonds!Z252/100</f>
        <v>2.9999999999999363E-4</v>
      </c>
      <c r="E274" s="217">
        <f>Bonds!AE252/100</f>
        <v>1.9999999999999573E-4</v>
      </c>
      <c r="F274" s="218">
        <f>Bonds!AO252/100</f>
        <v>4.0000000000000923E-4</v>
      </c>
      <c r="G274" s="21">
        <f t="array" ref="G274">SQRT(MMULT(MMULT(TRANSPOSE($A$4:$A$8),MMULT(TRANSPOSE(EXP(B275:$F$530)-1),EXP(B275:$F$530)-1)/COUNTA($F275:F$530)),$A$4:$A$8))*NORMSINV($B$11)</f>
        <v>-1.3586974189572459E-3</v>
      </c>
      <c r="H274" s="16">
        <f t="shared" si="2"/>
        <v>0</v>
      </c>
      <c r="I274" s="21">
        <f t="array" ref="I274">SQRT(MMULT(MMULT(TRANSPOSE($A$4:$A$8),MMULT(TRANSPOSE(EXP(B275:F526)-1),EXP(B275:F526)-1)/COUNTA(F275:F526)),$A$4:$A$8))*NORMSINV($B$11)</f>
        <v>-1.3496428133269653E-3</v>
      </c>
      <c r="J274" s="16">
        <f t="shared" si="3"/>
        <v>0</v>
      </c>
      <c r="K274" s="21">
        <f t="shared" si="4"/>
        <v>-4.2965784948969365E-3</v>
      </c>
      <c r="L274" s="61">
        <f t="array" ref="L274">SQRT(MMULT(MMULT(TRANSPOSE($A$4:$A$8),MMULT(TRANSPOSE(EXP(B275:$F$532)-1),EXP(B275:$F$532)-1)/COUNTA(#REF!)),$A$4:$A$8))*(-1/SQRT(2*PI())*EXP(-1*(NORMSINV($B$11))^2/2)/$B$11)</f>
        <v>-2.4905782819914919E-2</v>
      </c>
      <c r="M274" s="21">
        <f t="array" ref="M274">SQRT(MMULT(MMULT(TRANSPOSE($A$4:$A$8),MMULT(TRANSPOSE(EXP(B275:F526)-1),EXP(B275:F526)-1)/COUNTA(#REF!)),$A$4:$A$8))*(-1/SQRT(2*PI())*EXP(-1*(NORMSINV($B$11))^2/2)/$B$11)</f>
        <v>-2.4545765481945668E-2</v>
      </c>
      <c r="N274" s="62">
        <f t="shared" si="5"/>
        <v>-7.8759000620422376E-2</v>
      </c>
      <c r="O274" s="61">
        <f>'Bond 1'!E263</f>
        <v>-7.3610599926389464E-4</v>
      </c>
      <c r="P274" s="21">
        <f>'Bond 3'!G262</f>
        <v>-1.6296419308960775E-3</v>
      </c>
      <c r="Q274" s="21">
        <f>'Bond 5'!I262</f>
        <v>1.3119146565630363E-3</v>
      </c>
      <c r="R274" s="21">
        <f>'Bond 10'!N262</f>
        <v>1.5214096557778988E-3</v>
      </c>
      <c r="S274" s="21">
        <f>'Bond 20'!X262</f>
        <v>4.3169746920196199E-3</v>
      </c>
      <c r="T274" s="62">
        <f t="shared" si="6"/>
        <v>9.5691021484011656E-4</v>
      </c>
    </row>
    <row r="275" spans="1:20" ht="12.75" customHeight="1">
      <c r="A275" s="63">
        <f>Stocks!A261</f>
        <v>42772</v>
      </c>
      <c r="B275" s="216">
        <f>Bonds!V253/100</f>
        <v>-1.100000000000012E-3</v>
      </c>
      <c r="C275" s="217">
        <f>Bonds!X253/100</f>
        <v>0</v>
      </c>
      <c r="D275" s="217">
        <f>Bonds!Z253/100</f>
        <v>0</v>
      </c>
      <c r="E275" s="217">
        <f>Bonds!AE253/100</f>
        <v>-9.9999999999999655E-4</v>
      </c>
      <c r="F275" s="218">
        <f>Bonds!AO253/100</f>
        <v>-1.7999999999999971E-3</v>
      </c>
      <c r="G275" s="21">
        <f t="array" ref="G275">SQRT(MMULT(MMULT(TRANSPOSE($A$4:$A$8),MMULT(TRANSPOSE(EXP(B276:$F$530)-1),EXP(B276:$F$530)-1)/COUNTA($F276:F$530)),$A$4:$A$8))*NORMSINV($B$11)</f>
        <v>-1.356614907496405E-3</v>
      </c>
      <c r="H275" s="16">
        <f t="shared" si="2"/>
        <v>1</v>
      </c>
      <c r="I275" s="21">
        <f t="array" ref="I275">SQRT(MMULT(MMULT(TRANSPOSE($A$4:$A$8),MMULT(TRANSPOSE(EXP(B276:F527)-1),EXP(B276:F527)-1)/COUNTA(F276:F527)),$A$4:$A$8))*NORMSINV($B$11)</f>
        <v>-1.3450048827332202E-3</v>
      </c>
      <c r="J275" s="16">
        <f t="shared" si="3"/>
        <v>1</v>
      </c>
      <c r="K275" s="21">
        <f t="shared" si="4"/>
        <v>-4.2899930154272738E-3</v>
      </c>
      <c r="L275" s="61">
        <f t="array" ref="L275">SQRT(MMULT(MMULT(TRANSPOSE($A$4:$A$8),MMULT(TRANSPOSE(EXP(B276:$F$532)-1),EXP(B276:$F$532)-1)/COUNTA(#REF!)),$A$4:$A$8))*(-1/SQRT(2*PI())*EXP(-1*(NORMSINV($B$11))^2/2)/$B$11)</f>
        <v>-2.481899199499878E-2</v>
      </c>
      <c r="M275" s="21">
        <f t="array" ref="M275">SQRT(MMULT(MMULT(TRANSPOSE($A$4:$A$8),MMULT(TRANSPOSE(EXP(B276:F527)-1),EXP(B276:F527)-1)/COUNTA(#REF!)),$A$4:$A$8))*(-1/SQRT(2*PI())*EXP(-1*(NORMSINV($B$11))^2/2)/$B$11)</f>
        <v>-2.4461416085533896E-2</v>
      </c>
      <c r="N275" s="62">
        <f t="shared" si="5"/>
        <v>-7.8484543933682482E-2</v>
      </c>
      <c r="O275" s="61">
        <f>'Bond 1'!E264</f>
        <v>1.0128913443830682E-3</v>
      </c>
      <c r="P275" s="21">
        <f>'Bond 3'!G263</f>
        <v>0</v>
      </c>
      <c r="Q275" s="21">
        <f>'Bond 5'!I263</f>
        <v>0</v>
      </c>
      <c r="R275" s="21">
        <f>'Bond 10'!N263</f>
        <v>-7.6091645673146014E-3</v>
      </c>
      <c r="S275" s="21">
        <f>'Bond 20'!X263</f>
        <v>-1.9467348017918037E-2</v>
      </c>
      <c r="T275" s="62">
        <f t="shared" si="6"/>
        <v>-5.2127242481699145E-3</v>
      </c>
    </row>
    <row r="276" spans="1:20" ht="12.75" customHeight="1">
      <c r="A276" s="63">
        <f>Stocks!A260</f>
        <v>42769</v>
      </c>
      <c r="B276" s="216">
        <f>Bonds!V254/100</f>
        <v>0</v>
      </c>
      <c r="C276" s="217">
        <f>Bonds!X254/100</f>
        <v>-7.0000000000000281E-4</v>
      </c>
      <c r="D276" s="217">
        <f>Bonds!Z254/100</f>
        <v>-2.9999999999999363E-4</v>
      </c>
      <c r="E276" s="217">
        <f>Bonds!AE254/100</f>
        <v>9.9999999999997863E-5</v>
      </c>
      <c r="F276" s="218">
        <f>Bonds!AO254/100</f>
        <v>2.9999999999999363E-4</v>
      </c>
      <c r="G276" s="21">
        <f t="array" ref="G276">SQRT(MMULT(MMULT(TRANSPOSE($A$4:$A$8),MMULT(TRANSPOSE(EXP(B277:$F$530)-1),EXP(B277:$F$530)-1)/COUNTA($F277:F$530)),$A$4:$A$8))*NORMSINV($B$11)</f>
        <v>-1.3591700496314739E-3</v>
      </c>
      <c r="H276" s="16">
        <f t="shared" si="2"/>
        <v>0</v>
      </c>
      <c r="I276" s="21">
        <f t="array" ref="I276">SQRT(MMULT(MMULT(TRANSPOSE($A$4:$A$8),MMULT(TRANSPOSE(EXP(B277:F528)-1),EXP(B277:F528)-1)/COUNTA(F277:F528)),$A$4:$A$8))*NORMSINV($B$11)</f>
        <v>-1.3578837373622742E-3</v>
      </c>
      <c r="J276" s="16">
        <f t="shared" si="3"/>
        <v>0</v>
      </c>
      <c r="K276" s="21">
        <f t="shared" si="4"/>
        <v>-4.2980730843195578E-3</v>
      </c>
      <c r="L276" s="61">
        <f t="array" ref="L276">SQRT(MMULT(MMULT(TRANSPOSE($A$4:$A$8),MMULT(TRANSPOSE(EXP(B277:$F$532)-1),EXP(B277:$F$532)-1)/COUNTA(#REF!)),$A$4:$A$8))*(-1/SQRT(2*PI())*EXP(-1*(NORMSINV($B$11))^2/2)/$B$11)</f>
        <v>-2.4816933554329259E-2</v>
      </c>
      <c r="M276" s="21">
        <f t="array" ref="M276">SQRT(MMULT(MMULT(TRANSPOSE($A$4:$A$8),MMULT(TRANSPOSE(EXP(B277:F528)-1),EXP(B277:F528)-1)/COUNTA(#REF!)),$A$4:$A$8))*(-1/SQRT(2*PI())*EXP(-1*(NORMSINV($B$11))^2/2)/$B$11)</f>
        <v>-2.4695642017224347E-2</v>
      </c>
      <c r="N276" s="62">
        <f t="shared" si="5"/>
        <v>-7.847803457273847E-2</v>
      </c>
      <c r="O276" s="61">
        <f>'Bond 1'!E265</f>
        <v>0</v>
      </c>
      <c r="P276" s="21">
        <f>'Bond 3'!G264</f>
        <v>1.9023798577859714E-3</v>
      </c>
      <c r="Q276" s="21">
        <f>'Bond 5'!I264</f>
        <v>-1.3123524934023985E-3</v>
      </c>
      <c r="R276" s="21">
        <f>'Bond 10'!N264</f>
        <v>7.5917230742642743E-4</v>
      </c>
      <c r="S276" s="21">
        <f>'Bond 20'!X264</f>
        <v>3.2091160158974697E-3</v>
      </c>
      <c r="T276" s="62">
        <f t="shared" si="6"/>
        <v>9.1166313754149409E-4</v>
      </c>
    </row>
    <row r="277" spans="1:20" ht="12.75" customHeight="1">
      <c r="A277" s="63">
        <f>Stocks!A259</f>
        <v>42768</v>
      </c>
      <c r="B277" s="216">
        <f>Bonds!V255/100</f>
        <v>1.100000000000012E-3</v>
      </c>
      <c r="C277" s="217">
        <f>Bonds!X255/100</f>
        <v>4.9999999999998939E-4</v>
      </c>
      <c r="D277" s="217">
        <f>Bonds!Z255/100</f>
        <v>0</v>
      </c>
      <c r="E277" s="217">
        <f>Bonds!AE255/100</f>
        <v>-8.0000000000000069E-4</v>
      </c>
      <c r="F277" s="218">
        <f>Bonds!AO255/100</f>
        <v>-9.9999999999999655E-4</v>
      </c>
      <c r="G277" s="21">
        <f t="array" ref="G277">SQRT(MMULT(MMULT(TRANSPOSE($A$4:$A$8),MMULT(TRANSPOSE(EXP(B278:$F$530)-1),EXP(B278:$F$530)-1)/COUNTA($F278:F$530)),$A$4:$A$8))*NORMSINV($B$11)</f>
        <v>-1.3618411356336288E-3</v>
      </c>
      <c r="H277" s="16">
        <f t="shared" si="2"/>
        <v>1</v>
      </c>
      <c r="I277" s="21">
        <f t="array" ref="I277">SQRT(MMULT(MMULT(TRANSPOSE($A$4:$A$8),MMULT(TRANSPOSE(EXP(B278:F529)-1),EXP(B278:F529)-1)/COUNTA(F278:F529)),$A$4:$A$8))*NORMSINV($B$11)</f>
        <v>-1.361104173037234E-3</v>
      </c>
      <c r="J277" s="16">
        <f t="shared" si="3"/>
        <v>1</v>
      </c>
      <c r="K277" s="21">
        <f t="shared" si="4"/>
        <v>-4.3065197999125606E-3</v>
      </c>
      <c r="L277" s="61">
        <f t="array" ref="L277">SQRT(MMULT(MMULT(TRANSPOSE($A$4:$A$8),MMULT(TRANSPOSE(EXP(B278:$F$532)-1),EXP(B278:$F$532)-1)/COUNTA(#REF!)),$A$4:$A$8))*(-1/SQRT(2*PI())*EXP(-1*(NORMSINV($B$11))^2/2)/$B$11)</f>
        <v>-2.4816708104276726E-2</v>
      </c>
      <c r="M277" s="21">
        <f t="array" ref="M277">SQRT(MMULT(MMULT(TRANSPOSE($A$4:$A$8),MMULT(TRANSPOSE(EXP(B278:F529)-1),EXP(B278:F529)-1)/COUNTA(#REF!)),$A$4:$A$8))*(-1/SQRT(2*PI())*EXP(-1*(NORMSINV($B$11))^2/2)/$B$11)</f>
        <v>-2.4754211631382039E-2</v>
      </c>
      <c r="N277" s="62">
        <f t="shared" si="5"/>
        <v>-7.8477321637073869E-2</v>
      </c>
      <c r="O277" s="61">
        <f>'Bond 1'!E266</f>
        <v>-1.0118664336307719E-3</v>
      </c>
      <c r="P277" s="21">
        <f>'Bond 3'!G265</f>
        <v>-1.3579154648114898E-3</v>
      </c>
      <c r="Q277" s="21">
        <f>'Bond 5'!I265</f>
        <v>0</v>
      </c>
      <c r="R277" s="21">
        <f>'Bond 10'!N265</f>
        <v>-6.0758692536388107E-3</v>
      </c>
      <c r="S277" s="21">
        <f>'Bond 20'!X265</f>
        <v>-1.0720597085579143E-2</v>
      </c>
      <c r="T277" s="62">
        <f t="shared" si="6"/>
        <v>-3.8332496475320431E-3</v>
      </c>
    </row>
    <row r="278" spans="1:20" ht="12.75" customHeight="1">
      <c r="A278" s="63">
        <f>Stocks!A258</f>
        <v>42767</v>
      </c>
      <c r="B278" s="216">
        <f>Bonds!V256/100</f>
        <v>1.9999999999999573E-4</v>
      </c>
      <c r="C278" s="217">
        <f>Bonds!X256/100</f>
        <v>3.0000000000001136E-4</v>
      </c>
      <c r="D278" s="217">
        <f>Bonds!Z256/100</f>
        <v>4.9999999999999828E-4</v>
      </c>
      <c r="E278" s="217">
        <f>Bonds!AE256/100</f>
        <v>8.9999999999999857E-4</v>
      </c>
      <c r="F278" s="218">
        <f>Bonds!AO256/100</f>
        <v>8.0000000000000069E-4</v>
      </c>
      <c r="G278" s="21">
        <f t="array" ref="G278">SQRT(MMULT(MMULT(TRANSPOSE($A$4:$A$8),MMULT(TRANSPOSE(EXP(B279:$F$530)-1),EXP(B279:$F$530)-1)/COUNTA($F279:F$530)),$A$4:$A$8))*NORMSINV($B$11)</f>
        <v>-1.3622423668390438E-3</v>
      </c>
      <c r="H278" s="16">
        <f t="shared" si="2"/>
        <v>0</v>
      </c>
      <c r="I278" s="21">
        <f t="array" ref="I278">SQRT(MMULT(MMULT(TRANSPOSE($A$4:$A$8),MMULT(TRANSPOSE(EXP(B279:F530)-1),EXP(B279:F530)-1)/COUNTA(F279:F530)),$A$4:$A$8))*NORMSINV($B$11)</f>
        <v>-1.3622423668390438E-3</v>
      </c>
      <c r="J278" s="16">
        <f t="shared" si="3"/>
        <v>0</v>
      </c>
      <c r="K278" s="21">
        <f t="shared" si="4"/>
        <v>-4.3077886043900067E-3</v>
      </c>
      <c r="L278" s="61">
        <f t="array" ref="L278">SQRT(MMULT(MMULT(TRANSPOSE($A$4:$A$8),MMULT(TRANSPOSE(EXP(B279:$F$532)-1),EXP(B279:$F$532)-1)/COUNTA(#REF!)),$A$4:$A$8))*(-1/SQRT(2*PI())*EXP(-1*(NORMSINV($B$11))^2/2)/$B$11)</f>
        <v>-2.4774911803202581E-2</v>
      </c>
      <c r="M278" s="21">
        <f t="array" ref="M278">SQRT(MMULT(MMULT(TRANSPOSE($A$4:$A$8),MMULT(TRANSPOSE(EXP(B279:F530)-1),EXP(B279:F530)-1)/COUNTA(#REF!)),$A$4:$A$8))*(-1/SQRT(2*PI())*EXP(-1*(NORMSINV($B$11))^2/2)/$B$11)</f>
        <v>-2.4774911803202581E-2</v>
      </c>
      <c r="N278" s="62">
        <f t="shared" si="5"/>
        <v>-7.8345150127909421E-2</v>
      </c>
      <c r="O278" s="61">
        <f>'Bond 1'!E267</f>
        <v>-1.8416206261509735E-4</v>
      </c>
      <c r="P278" s="21">
        <f>'Bond 3'!G266</f>
        <v>-8.1513049352655248E-4</v>
      </c>
      <c r="Q278" s="21">
        <f>'Bond 5'!I266</f>
        <v>2.1864316613341363E-3</v>
      </c>
      <c r="R278" s="21">
        <f>'Bond 10'!N266</f>
        <v>6.8212995270375016E-3</v>
      </c>
      <c r="S278" s="21">
        <f>'Bond 20'!X266</f>
        <v>8.5211806724492679E-3</v>
      </c>
      <c r="T278" s="62">
        <f t="shared" si="6"/>
        <v>3.3059238609358514E-3</v>
      </c>
    </row>
    <row r="279" spans="1:20" ht="12.75" customHeight="1">
      <c r="A279" s="204">
        <f>Stocks!A257</f>
        <v>42766</v>
      </c>
      <c r="B279" s="216">
        <f>Bonds!V257/100</f>
        <v>-8.0000000000000069E-4</v>
      </c>
      <c r="C279" s="217">
        <f>Bonds!X257/100</f>
        <v>-1.100000000000012E-3</v>
      </c>
      <c r="D279" s="217">
        <f>Bonds!Z257/100</f>
        <v>-1.3999999999999967E-3</v>
      </c>
      <c r="E279" s="217">
        <f>Bonds!AE257/100</f>
        <v>-1.1999999999999921E-3</v>
      </c>
      <c r="F279" s="218">
        <f>Bonds!AO257/100</f>
        <v>-1.2000000000000099E-3</v>
      </c>
      <c r="H279" s="2"/>
      <c r="J279" s="2"/>
      <c r="K279" s="2"/>
      <c r="L279" s="2"/>
      <c r="N279" s="2"/>
      <c r="T279" s="21"/>
    </row>
    <row r="280" spans="1:20" ht="12.75" customHeight="1">
      <c r="A280" s="204">
        <f>Stocks!A256</f>
        <v>42765</v>
      </c>
      <c r="B280" s="216">
        <f>Bonds!V258/100</f>
        <v>2.6999999999999958E-3</v>
      </c>
      <c r="C280" s="217">
        <f>Bonds!X258/100</f>
        <v>1.100000000000012E-3</v>
      </c>
      <c r="D280" s="217">
        <f>Bonds!Z258/100</f>
        <v>4.9999999999998939E-4</v>
      </c>
      <c r="E280" s="217">
        <f>Bonds!AE258/100</f>
        <v>-1.0000000000001563E-4</v>
      </c>
      <c r="F280" s="218">
        <f>Bonds!AO258/100</f>
        <v>-8.9999999999999857E-4</v>
      </c>
      <c r="G280" s="2"/>
      <c r="H280" s="2"/>
      <c r="I280" s="2"/>
      <c r="J280" s="2"/>
      <c r="K280" s="2"/>
      <c r="L280" s="2"/>
      <c r="N280" s="2"/>
      <c r="O280" s="2"/>
      <c r="P280" s="2"/>
      <c r="Q280" s="2"/>
      <c r="R280" s="2"/>
      <c r="S280" s="2"/>
      <c r="T280" s="21"/>
    </row>
    <row r="281" spans="1:20" ht="12.75" customHeight="1">
      <c r="A281" s="204">
        <f>Stocks!A255</f>
        <v>42762</v>
      </c>
      <c r="B281" s="216">
        <f>Bonds!V259/100</f>
        <v>6.0000000000000493E-4</v>
      </c>
      <c r="C281" s="217">
        <f>Bonds!X259/100</f>
        <v>2.9999999999999363E-4</v>
      </c>
      <c r="D281" s="217">
        <f>Bonds!Z259/100</f>
        <v>9.0000000000000746E-4</v>
      </c>
      <c r="E281" s="217">
        <f>Bonds!AE259/100</f>
        <v>1.3000000000000077E-3</v>
      </c>
      <c r="F281" s="218">
        <f>Bonds!AO259/100</f>
        <v>8.9999999999999857E-4</v>
      </c>
      <c r="G281" s="2"/>
      <c r="H281" s="2"/>
      <c r="I281" s="2"/>
      <c r="J281" s="2"/>
      <c r="K281" s="2"/>
      <c r="L281" s="2"/>
      <c r="N281" s="2"/>
      <c r="O281" s="2"/>
      <c r="P281" s="2"/>
      <c r="Q281" s="2"/>
      <c r="R281" s="2"/>
      <c r="S281" s="2"/>
      <c r="T281" s="21"/>
    </row>
    <row r="282" spans="1:20" ht="12.75" customHeight="1">
      <c r="A282" s="204">
        <f>Stocks!A254</f>
        <v>42761</v>
      </c>
      <c r="B282" s="216">
        <f>Bonds!V260/100</f>
        <v>9.9999999999997863E-5</v>
      </c>
      <c r="C282" s="217">
        <f>Bonds!X260/100</f>
        <v>4.0000000000000034E-4</v>
      </c>
      <c r="D282" s="217">
        <f>Bonds!Z260/100</f>
        <v>4.9999999999999828E-4</v>
      </c>
      <c r="E282" s="217">
        <f>Bonds!AE260/100</f>
        <v>5.0000000000000706E-4</v>
      </c>
      <c r="F282" s="218">
        <f>Bonds!AO260/100</f>
        <v>4.0000000000000923E-4</v>
      </c>
      <c r="G282" s="2"/>
      <c r="H282" s="2"/>
      <c r="I282" s="2"/>
      <c r="J282" s="2"/>
      <c r="K282" s="2"/>
      <c r="L282" s="2"/>
      <c r="N282" s="2"/>
      <c r="O282" s="2"/>
      <c r="P282" s="2"/>
      <c r="Q282" s="2"/>
      <c r="R282" s="2"/>
      <c r="S282" s="2"/>
      <c r="T282" s="21"/>
    </row>
    <row r="283" spans="1:20" ht="12.75" customHeight="1">
      <c r="A283" s="204">
        <f>Stocks!A253</f>
        <v>42760</v>
      </c>
      <c r="B283" s="216">
        <f>Bonds!V261/100</f>
        <v>-3.9999999999999145E-4</v>
      </c>
      <c r="C283" s="217">
        <f>Bonds!X261/100</f>
        <v>2.0000000000000462E-4</v>
      </c>
      <c r="D283" s="217">
        <f>Bonds!Z261/100</f>
        <v>9.9999999999997863E-5</v>
      </c>
      <c r="E283" s="217">
        <f>Bonds!AE261/100</f>
        <v>9.9999999999997863E-5</v>
      </c>
      <c r="F283" s="218">
        <f>Bonds!AO261/100</f>
        <v>8.9999999999999857E-4</v>
      </c>
      <c r="G283" s="2"/>
      <c r="H283" s="2"/>
      <c r="I283" s="2"/>
      <c r="J283" s="2"/>
      <c r="K283" s="2"/>
      <c r="L283" s="2"/>
      <c r="N283" s="2"/>
      <c r="O283" s="2"/>
      <c r="P283" s="2"/>
      <c r="Q283" s="2"/>
      <c r="R283" s="2"/>
      <c r="S283" s="2"/>
      <c r="T283" s="21"/>
    </row>
    <row r="284" spans="1:20" ht="12.75" customHeight="1">
      <c r="A284" s="204">
        <f>Stocks!A252</f>
        <v>42759</v>
      </c>
      <c r="B284" s="216">
        <f>Bonds!V262/100</f>
        <v>4.9999999999998939E-4</v>
      </c>
      <c r="C284" s="217">
        <f>Bonds!X262/100</f>
        <v>-4.0000000000000034E-4</v>
      </c>
      <c r="D284" s="217">
        <f>Bonds!Z262/100</f>
        <v>-4.0000000000000034E-4</v>
      </c>
      <c r="E284" s="217">
        <f>Bonds!AE262/100</f>
        <v>4.9999999999998939E-4</v>
      </c>
      <c r="F284" s="218">
        <f>Bonds!AO262/100</f>
        <v>2.400000000000002E-3</v>
      </c>
      <c r="G284" s="2"/>
      <c r="H284" s="2"/>
      <c r="I284" s="2"/>
      <c r="J284" s="2"/>
      <c r="K284" s="2"/>
      <c r="L284" s="2"/>
      <c r="N284" s="2"/>
      <c r="O284" s="2"/>
      <c r="P284" s="2"/>
      <c r="Q284" s="2"/>
      <c r="R284" s="2"/>
      <c r="S284" s="2"/>
      <c r="T284" s="21"/>
    </row>
    <row r="285" spans="1:20" ht="12.75" customHeight="1">
      <c r="A285" s="204">
        <f>Stocks!A251</f>
        <v>42758</v>
      </c>
      <c r="B285" s="216">
        <f>Bonds!V263/100</f>
        <v>-1.9999999999999573E-4</v>
      </c>
      <c r="C285" s="217">
        <f>Bonds!X263/100</f>
        <v>0</v>
      </c>
      <c r="D285" s="217">
        <f>Bonds!Z263/100</f>
        <v>2.0000000000000462E-4</v>
      </c>
      <c r="E285" s="217">
        <f>Bonds!AE263/100</f>
        <v>9.9999999999997863E-5</v>
      </c>
      <c r="F285" s="218">
        <f>Bonds!AO263/100</f>
        <v>-7.0000000000000281E-4</v>
      </c>
      <c r="G285" s="2"/>
      <c r="H285" s="2"/>
      <c r="I285" s="2"/>
      <c r="J285" s="2"/>
      <c r="K285" s="2"/>
      <c r="L285" s="2"/>
      <c r="N285" s="2"/>
      <c r="O285" s="2"/>
      <c r="P285" s="2"/>
      <c r="Q285" s="2"/>
      <c r="R285" s="2"/>
      <c r="S285" s="2"/>
      <c r="T285" s="21"/>
    </row>
    <row r="286" spans="1:20" ht="12.75" customHeight="1">
      <c r="A286" s="204">
        <f>Stocks!A250</f>
        <v>42755</v>
      </c>
      <c r="B286" s="216">
        <f>Bonds!V264/100</f>
        <v>9.9999999999997863E-5</v>
      </c>
      <c r="C286" s="217">
        <f>Bonds!X264/100</f>
        <v>-1.0000000000000675E-4</v>
      </c>
      <c r="D286" s="217">
        <f>Bonds!Z264/100</f>
        <v>9.9999999999997863E-5</v>
      </c>
      <c r="E286" s="217">
        <f>Bonds!AE264/100</f>
        <v>3.0000000000001136E-4</v>
      </c>
      <c r="F286" s="218">
        <f>Bonds!AO264/100</f>
        <v>9.9999999999997863E-5</v>
      </c>
      <c r="G286" s="2"/>
      <c r="H286" s="2"/>
      <c r="I286" s="2"/>
      <c r="J286" s="2"/>
      <c r="K286" s="2"/>
      <c r="L286" s="2"/>
      <c r="N286" s="2"/>
      <c r="O286" s="2"/>
      <c r="P286" s="2"/>
      <c r="Q286" s="2"/>
      <c r="R286" s="2"/>
      <c r="S286" s="2"/>
      <c r="T286" s="21"/>
    </row>
    <row r="287" spans="1:20" ht="12.75" customHeight="1">
      <c r="A287" s="204">
        <f>Stocks!A249</f>
        <v>42754</v>
      </c>
      <c r="B287" s="216">
        <f>Bonds!V265/100</f>
        <v>-9.9999999999997863E-5</v>
      </c>
      <c r="C287" s="217">
        <f>Bonds!X265/100</f>
        <v>-4.9999999999998939E-4</v>
      </c>
      <c r="D287" s="217">
        <f>Bonds!Z265/100</f>
        <v>-4.9999999999999828E-4</v>
      </c>
      <c r="E287" s="217">
        <f>Bonds!AE265/100</f>
        <v>-3.0000000000001136E-4</v>
      </c>
      <c r="F287" s="218">
        <f>Bonds!AO265/100</f>
        <v>-3.9999999999999145E-4</v>
      </c>
      <c r="G287" s="2"/>
      <c r="H287" s="2"/>
      <c r="I287" s="2"/>
      <c r="J287" s="2"/>
      <c r="K287" s="2"/>
      <c r="L287" s="2"/>
      <c r="N287" s="2"/>
      <c r="O287" s="2"/>
      <c r="P287" s="2"/>
      <c r="Q287" s="2"/>
      <c r="R287" s="2"/>
      <c r="S287" s="2"/>
      <c r="T287" s="21"/>
    </row>
    <row r="288" spans="1:20" ht="12.75" customHeight="1">
      <c r="A288" s="204">
        <f>Stocks!A248</f>
        <v>42753</v>
      </c>
      <c r="B288" s="216">
        <f>Bonds!V266/100</f>
        <v>-2.9999999999999363E-4</v>
      </c>
      <c r="C288" s="217">
        <f>Bonds!X266/100</f>
        <v>4.9999999999998939E-4</v>
      </c>
      <c r="D288" s="217">
        <f>Bonds!Z266/100</f>
        <v>7.0000000000000281E-4</v>
      </c>
      <c r="E288" s="217">
        <f>Bonds!AE266/100</f>
        <v>4.0000000000000923E-4</v>
      </c>
      <c r="F288" s="218">
        <f>Bonds!AO266/100</f>
        <v>2.9999999999999363E-4</v>
      </c>
      <c r="G288" s="2"/>
      <c r="H288" s="2"/>
      <c r="I288" s="2"/>
      <c r="J288" s="2"/>
      <c r="K288" s="2"/>
      <c r="L288" s="2"/>
      <c r="N288" s="2"/>
      <c r="O288" s="2"/>
      <c r="P288" s="2"/>
      <c r="Q288" s="2"/>
      <c r="R288" s="2"/>
      <c r="S288" s="2"/>
      <c r="T288" s="21"/>
    </row>
    <row r="289" spans="1:20" ht="12.75" customHeight="1">
      <c r="A289" s="204">
        <f>Stocks!A247</f>
        <v>42752</v>
      </c>
      <c r="B289" s="216">
        <f>Bonds!V267/100</f>
        <v>-2.0000000000001351E-4</v>
      </c>
      <c r="C289" s="217">
        <f>Bonds!X267/100</f>
        <v>-1.9999999999999573E-4</v>
      </c>
      <c r="D289" s="217">
        <f>Bonds!Z267/100</f>
        <v>-1.0000000000000675E-4</v>
      </c>
      <c r="E289" s="217">
        <f>Bonds!AE267/100</f>
        <v>9.9999999999997863E-5</v>
      </c>
      <c r="F289" s="218">
        <f>Bonds!AO267/100</f>
        <v>4.0000000000000923E-4</v>
      </c>
      <c r="G289" s="2"/>
      <c r="H289" s="2"/>
      <c r="I289" s="2"/>
      <c r="J289" s="2"/>
      <c r="K289" s="2"/>
      <c r="L289" s="2"/>
      <c r="N289" s="2"/>
      <c r="O289" s="2"/>
      <c r="P289" s="2"/>
      <c r="Q289" s="2"/>
      <c r="R289" s="2"/>
      <c r="S289" s="2"/>
      <c r="T289" s="21"/>
    </row>
    <row r="290" spans="1:20" ht="12.75" customHeight="1">
      <c r="A290" s="204">
        <f>Stocks!A246</f>
        <v>42748</v>
      </c>
      <c r="B290" s="216">
        <f>Bonds!V268/100</f>
        <v>-1.9999999999999573E-4</v>
      </c>
      <c r="C290" s="217">
        <f>Bonds!X268/100</f>
        <v>-9.9999999999999655E-4</v>
      </c>
      <c r="D290" s="217">
        <f>Bonds!Z268/100</f>
        <v>-1.5000000000000035E-3</v>
      </c>
      <c r="E290" s="217">
        <f>Bonds!AE268/100</f>
        <v>-1.1999999999999921E-3</v>
      </c>
      <c r="F290" s="218">
        <f>Bonds!AO268/100</f>
        <v>-8.0000000000000069E-4</v>
      </c>
      <c r="G290" s="2"/>
      <c r="H290" s="2"/>
      <c r="I290" s="2"/>
      <c r="J290" s="2"/>
      <c r="K290" s="2"/>
      <c r="L290" s="2"/>
      <c r="N290" s="2"/>
      <c r="O290" s="2"/>
      <c r="P290" s="2"/>
      <c r="Q290" s="2"/>
      <c r="R290" s="2"/>
      <c r="S290" s="2"/>
      <c r="T290" s="21"/>
    </row>
    <row r="291" spans="1:20" ht="12.75" customHeight="1">
      <c r="A291" s="204">
        <f>Stocks!A245</f>
        <v>42747</v>
      </c>
      <c r="B291" s="216">
        <f>Bonds!V269/100</f>
        <v>4.0000000000000923E-4</v>
      </c>
      <c r="C291" s="217">
        <f>Bonds!X269/100</f>
        <v>9.9999999999997863E-5</v>
      </c>
      <c r="D291" s="217">
        <f>Bonds!Z269/100</f>
        <v>5.0000000000000706E-4</v>
      </c>
      <c r="E291" s="217">
        <f>Bonds!AE269/100</f>
        <v>6.9999999999998503E-4</v>
      </c>
      <c r="F291" s="218">
        <f>Bonds!AO269/100</f>
        <v>4.9999999999998939E-4</v>
      </c>
      <c r="G291" s="2"/>
      <c r="H291" s="2"/>
      <c r="I291" s="2"/>
      <c r="J291" s="2"/>
      <c r="K291" s="2"/>
      <c r="L291" s="2"/>
      <c r="N291" s="2"/>
      <c r="O291" s="2"/>
      <c r="P291" s="2"/>
      <c r="Q291" s="2"/>
      <c r="R291" s="2"/>
      <c r="S291" s="2"/>
      <c r="T291" s="21"/>
    </row>
    <row r="292" spans="1:20" ht="12.75" customHeight="1">
      <c r="A292" s="204">
        <f>Stocks!A244</f>
        <v>42746</v>
      </c>
      <c r="B292" s="216">
        <f>Bonds!V270/100</f>
        <v>-1.3000000000000077E-3</v>
      </c>
      <c r="C292" s="217">
        <f>Bonds!X270/100</f>
        <v>-7.0000000000000281E-4</v>
      </c>
      <c r="D292" s="217">
        <f>Bonds!Z270/100</f>
        <v>-1.0999999999999942E-3</v>
      </c>
      <c r="E292" s="217">
        <f>Bonds!AE270/100</f>
        <v>-8.0000000000000069E-4</v>
      </c>
      <c r="F292" s="218">
        <f>Bonds!AO270/100</f>
        <v>-6.0000000000000493E-4</v>
      </c>
      <c r="G292" s="2"/>
      <c r="H292" s="2"/>
      <c r="I292" s="2"/>
      <c r="J292" s="2"/>
      <c r="K292" s="2"/>
      <c r="L292" s="2"/>
      <c r="N292" s="2"/>
      <c r="O292" s="2"/>
      <c r="P292" s="2"/>
      <c r="Q292" s="2"/>
      <c r="R292" s="2"/>
      <c r="S292" s="2"/>
      <c r="T292" s="21"/>
    </row>
    <row r="293" spans="1:20" ht="12.75" customHeight="1">
      <c r="A293" s="204">
        <f>Stocks!A243</f>
        <v>42745</v>
      </c>
      <c r="B293" s="216">
        <f>Bonds!V271/100</f>
        <v>1.4000000000000056E-3</v>
      </c>
      <c r="C293" s="217">
        <f>Bonds!X271/100</f>
        <v>-9.9999999999997863E-5</v>
      </c>
      <c r="D293" s="217">
        <f>Bonds!Z271/100</f>
        <v>-4.0000000000000923E-4</v>
      </c>
      <c r="E293" s="217">
        <f>Bonds!AE271/100</f>
        <v>-1.3999999999999878E-3</v>
      </c>
      <c r="F293" s="218">
        <f>Bonds!AO271/100</f>
        <v>-1.6999999999999993E-3</v>
      </c>
      <c r="G293" s="2"/>
      <c r="H293" s="2"/>
      <c r="I293" s="2"/>
      <c r="J293" s="2"/>
      <c r="K293" s="2"/>
      <c r="L293" s="2"/>
      <c r="N293" s="2"/>
      <c r="O293" s="2"/>
      <c r="P293" s="2"/>
      <c r="Q293" s="2"/>
      <c r="R293" s="2"/>
      <c r="S293" s="2"/>
      <c r="T293" s="21"/>
    </row>
    <row r="294" spans="1:20" ht="12.75" customHeight="1">
      <c r="A294" s="204">
        <f>Stocks!A242</f>
        <v>42744</v>
      </c>
      <c r="B294" s="216">
        <f>Bonds!V272/100</f>
        <v>-1.9999999999999573E-4</v>
      </c>
      <c r="C294" s="217">
        <f>Bonds!X272/100</f>
        <v>3.9999999999999145E-4</v>
      </c>
      <c r="D294" s="217">
        <f>Bonds!Z272/100</f>
        <v>-9.9999999999997863E-5</v>
      </c>
      <c r="E294" s="217">
        <f>Bonds!AE272/100</f>
        <v>-1.9999999999999573E-4</v>
      </c>
      <c r="F294" s="218">
        <f>Bonds!AO272/100</f>
        <v>-3.9999999999999145E-4</v>
      </c>
      <c r="G294" s="2"/>
      <c r="H294" s="2"/>
      <c r="I294" s="2"/>
      <c r="J294" s="2"/>
      <c r="K294" s="2"/>
      <c r="L294" s="2"/>
      <c r="N294" s="2"/>
      <c r="O294" s="2"/>
      <c r="P294" s="2"/>
      <c r="Q294" s="2"/>
      <c r="R294" s="2"/>
      <c r="S294" s="2"/>
      <c r="T294" s="21"/>
    </row>
    <row r="295" spans="1:20" ht="12.75" customHeight="1">
      <c r="A295" s="204">
        <f>Stocks!A241</f>
        <v>42741</v>
      </c>
      <c r="B295" s="216">
        <f>Bonds!V273/100</f>
        <v>-2.0000000000001351E-4</v>
      </c>
      <c r="C295" s="217">
        <f>Bonds!X273/100</f>
        <v>-9.9999999999997863E-5</v>
      </c>
      <c r="D295" s="217">
        <f>Bonds!Z273/100</f>
        <v>-2.9999999999999363E-4</v>
      </c>
      <c r="E295" s="217">
        <f>Bonds!AE273/100</f>
        <v>-7.0000000000000281E-4</v>
      </c>
      <c r="F295" s="218">
        <f>Bonds!AO273/100</f>
        <v>-4.0000000000000923E-4</v>
      </c>
      <c r="G295" s="2"/>
      <c r="H295" s="2"/>
      <c r="I295" s="2"/>
      <c r="J295" s="2"/>
      <c r="K295" s="2"/>
      <c r="L295" s="2"/>
      <c r="N295" s="2"/>
      <c r="O295" s="2"/>
      <c r="P295" s="2"/>
      <c r="Q295" s="2"/>
      <c r="R295" s="2"/>
      <c r="S295" s="2"/>
      <c r="T295" s="21"/>
    </row>
    <row r="296" spans="1:20" ht="12.75" customHeight="1">
      <c r="A296" s="204">
        <f>Stocks!A240</f>
        <v>42740</v>
      </c>
      <c r="B296" s="216">
        <f>Bonds!V274/100</f>
        <v>-9.9999999999997863E-5</v>
      </c>
      <c r="C296" s="217">
        <f>Bonds!X274/100</f>
        <v>-7.0000000000000281E-4</v>
      </c>
      <c r="D296" s="217">
        <f>Bonds!Z274/100</f>
        <v>-3.0000000000001136E-4</v>
      </c>
      <c r="E296" s="217">
        <f>Bonds!AE274/100</f>
        <v>1.9999999999999573E-4</v>
      </c>
      <c r="F296" s="218">
        <f>Bonds!AO274/100</f>
        <v>3.0000000000001136E-4</v>
      </c>
      <c r="G296" s="2"/>
      <c r="H296" s="2"/>
      <c r="I296" s="2"/>
      <c r="J296" s="2"/>
      <c r="K296" s="2"/>
      <c r="L296" s="2"/>
      <c r="N296" s="2"/>
      <c r="O296" s="2"/>
      <c r="P296" s="2"/>
      <c r="Q296" s="2"/>
      <c r="R296" s="2"/>
      <c r="S296" s="2"/>
      <c r="T296" s="21"/>
    </row>
    <row r="297" spans="1:20" ht="12.75" customHeight="1">
      <c r="A297" s="204">
        <f>Stocks!A239</f>
        <v>42739</v>
      </c>
      <c r="B297" s="216">
        <f>Bonds!V275/100</f>
        <v>-4.9999999999998939E-4</v>
      </c>
      <c r="C297" s="217">
        <f>Bonds!X275/100</f>
        <v>-8.9999999999999857E-4</v>
      </c>
      <c r="D297" s="217">
        <f>Bonds!Z275/100</f>
        <v>-8.0000000000000069E-4</v>
      </c>
      <c r="E297" s="217">
        <f>Bonds!AE275/100</f>
        <v>-2.9999999999999363E-4</v>
      </c>
      <c r="F297" s="218">
        <f>Bonds!AO275/100</f>
        <v>9.9999999999999655E-4</v>
      </c>
      <c r="G297" s="2"/>
      <c r="H297" s="2"/>
      <c r="I297" s="2"/>
      <c r="J297" s="2"/>
      <c r="K297" s="2"/>
      <c r="L297" s="2"/>
      <c r="N297" s="2"/>
      <c r="O297" s="2"/>
      <c r="P297" s="2"/>
      <c r="Q297" s="2"/>
      <c r="R297" s="2"/>
      <c r="S297" s="2"/>
      <c r="T297" s="21"/>
    </row>
    <row r="298" spans="1:20" ht="12.75" customHeight="1">
      <c r="A298" s="204">
        <f>Stocks!A238</f>
        <v>42738</v>
      </c>
      <c r="B298" s="216">
        <f>Bonds!V276/100</f>
        <v>-8.0000000000000069E-4</v>
      </c>
      <c r="C298" s="217">
        <f>Bonds!X276/100</f>
        <v>2.0000000000001351E-4</v>
      </c>
      <c r="D298" s="217">
        <f>Bonds!Z276/100</f>
        <v>7.0000000000000281E-4</v>
      </c>
      <c r="E298" s="217">
        <f>Bonds!AE276/100</f>
        <v>8.0000000000000069E-4</v>
      </c>
      <c r="F298" s="218">
        <f>Bonds!AO276/100</f>
        <v>8.0000000000000069E-4</v>
      </c>
      <c r="G298" s="2"/>
      <c r="H298" s="2"/>
      <c r="I298" s="2"/>
      <c r="J298" s="2"/>
      <c r="K298" s="2"/>
      <c r="L298" s="2"/>
      <c r="N298" s="2"/>
      <c r="O298" s="2"/>
      <c r="P298" s="2"/>
      <c r="Q298" s="2"/>
      <c r="R298" s="2"/>
      <c r="S298" s="2"/>
      <c r="T298" s="21"/>
    </row>
    <row r="299" spans="1:20" ht="12.75" customHeight="1">
      <c r="A299" s="204">
        <f>Stocks!A237</f>
        <v>42734</v>
      </c>
      <c r="B299" s="216">
        <f>Bonds!V277/100</f>
        <v>-9.9999999999997863E-5</v>
      </c>
      <c r="C299" s="217">
        <f>Bonds!X277/100</f>
        <v>-7.0000000000000281E-4</v>
      </c>
      <c r="D299" s="217">
        <f>Bonds!Z277/100</f>
        <v>-8.0000000000000069E-4</v>
      </c>
      <c r="E299" s="217">
        <f>Bonds!AE277/100</f>
        <v>-8.0000000000000069E-4</v>
      </c>
      <c r="F299" s="218">
        <f>Bonds!AO277/100</f>
        <v>-7.0000000000000281E-4</v>
      </c>
      <c r="G299" s="2"/>
      <c r="H299" s="2"/>
      <c r="I299" s="2"/>
      <c r="J299" s="2"/>
      <c r="K299" s="2"/>
      <c r="L299" s="2"/>
      <c r="N299" s="2"/>
      <c r="O299" s="2"/>
      <c r="P299" s="2"/>
      <c r="Q299" s="2"/>
      <c r="R299" s="2"/>
      <c r="S299" s="2"/>
      <c r="T299" s="21"/>
    </row>
    <row r="300" spans="1:20" ht="12.75" customHeight="1">
      <c r="A300" s="204">
        <f>Stocks!A236</f>
        <v>42733</v>
      </c>
      <c r="B300" s="216">
        <f>Bonds!V278/100</f>
        <v>-5.0000000000000706E-4</v>
      </c>
      <c r="C300" s="217">
        <f>Bonds!X278/100</f>
        <v>0</v>
      </c>
      <c r="D300" s="217">
        <f>Bonds!Z278/100</f>
        <v>-4.9999999999998939E-4</v>
      </c>
      <c r="E300" s="217">
        <f>Bonds!AE278/100</f>
        <v>-1.100000000000012E-3</v>
      </c>
      <c r="F300" s="218">
        <f>Bonds!AO278/100</f>
        <v>-8.0000000000000069E-4</v>
      </c>
      <c r="G300" s="2"/>
      <c r="H300" s="2"/>
      <c r="I300" s="2"/>
      <c r="J300" s="2"/>
      <c r="K300" s="2"/>
      <c r="L300" s="2"/>
      <c r="N300" s="2"/>
      <c r="O300" s="2"/>
      <c r="P300" s="2"/>
      <c r="Q300" s="2"/>
      <c r="R300" s="2"/>
      <c r="S300" s="2"/>
      <c r="T300" s="21"/>
    </row>
    <row r="301" spans="1:20" ht="12.75" customHeight="1">
      <c r="A301" s="204">
        <f>Stocks!A235</f>
        <v>42732</v>
      </c>
      <c r="B301" s="216">
        <f>Bonds!V279/100</f>
        <v>3.9999999999999145E-4</v>
      </c>
      <c r="C301" s="217">
        <f>Bonds!X279/100</f>
        <v>3.9999999999999145E-4</v>
      </c>
      <c r="D301" s="217">
        <f>Bonds!Z279/100</f>
        <v>-9.9999999999997863E-5</v>
      </c>
      <c r="E301" s="217">
        <f>Bonds!AE279/100</f>
        <v>-9.9999999999997863E-5</v>
      </c>
      <c r="F301" s="218">
        <f>Bonds!AO279/100</f>
        <v>5.0000000000000706E-4</v>
      </c>
      <c r="G301" s="2"/>
      <c r="H301" s="2"/>
      <c r="I301" s="2"/>
      <c r="J301" s="2"/>
      <c r="K301" s="2"/>
      <c r="L301" s="2"/>
      <c r="N301" s="2"/>
      <c r="O301" s="2"/>
      <c r="P301" s="2"/>
      <c r="Q301" s="2"/>
      <c r="R301" s="2"/>
      <c r="S301" s="2"/>
      <c r="T301" s="21"/>
    </row>
    <row r="302" spans="1:20" ht="12.75" customHeight="1">
      <c r="A302" s="204">
        <f>Stocks!A234</f>
        <v>42731</v>
      </c>
      <c r="B302" s="216">
        <f>Bonds!V280/100</f>
        <v>-1.9999999999999573E-4</v>
      </c>
      <c r="C302" s="217">
        <f>Bonds!X280/100</f>
        <v>-3.9999999999999145E-4</v>
      </c>
      <c r="D302" s="217">
        <f>Bonds!Z280/100</f>
        <v>-1.0000000000001563E-4</v>
      </c>
      <c r="E302" s="217">
        <f>Bonds!AE280/100</f>
        <v>1.9999999999999573E-4</v>
      </c>
      <c r="F302" s="218">
        <f>Bonds!AO280/100</f>
        <v>3.9999999999999145E-4</v>
      </c>
      <c r="G302" s="2"/>
      <c r="H302" s="2"/>
      <c r="I302" s="2"/>
      <c r="J302" s="2"/>
      <c r="K302" s="2"/>
      <c r="L302" s="2"/>
      <c r="N302" s="2"/>
      <c r="O302" s="2"/>
      <c r="P302" s="2"/>
      <c r="Q302" s="2"/>
      <c r="R302" s="2"/>
      <c r="S302" s="2"/>
      <c r="T302" s="21"/>
    </row>
    <row r="303" spans="1:20" ht="12.75" customHeight="1">
      <c r="A303" s="204">
        <f>Stocks!A233</f>
        <v>42727</v>
      </c>
      <c r="B303" s="216">
        <f>Bonds!V281/100</f>
        <v>1.9999999999999573E-4</v>
      </c>
      <c r="C303" s="217">
        <f>Bonds!X281/100</f>
        <v>-9.9999999999997863E-5</v>
      </c>
      <c r="D303" s="217">
        <f>Bonds!Z281/100</f>
        <v>-2.9999999999999363E-4</v>
      </c>
      <c r="E303" s="217">
        <f>Bonds!AE281/100</f>
        <v>0</v>
      </c>
      <c r="F303" s="218">
        <f>Bonds!AO281/100</f>
        <v>9.9999999999997863E-5</v>
      </c>
      <c r="G303" s="2"/>
      <c r="H303" s="2"/>
      <c r="I303" s="2"/>
      <c r="J303" s="2"/>
      <c r="K303" s="2"/>
      <c r="L303" s="2"/>
      <c r="N303" s="2"/>
      <c r="O303" s="2"/>
      <c r="P303" s="2"/>
      <c r="Q303" s="2"/>
      <c r="R303" s="2"/>
      <c r="S303" s="2"/>
      <c r="T303" s="21"/>
    </row>
    <row r="304" spans="1:20" ht="12.75" customHeight="1">
      <c r="A304" s="204">
        <f>Stocks!A232</f>
        <v>42726</v>
      </c>
      <c r="B304" s="216">
        <f>Bonds!V282/100</f>
        <v>-2.9999999999999363E-4</v>
      </c>
      <c r="C304" s="217">
        <f>Bonds!X282/100</f>
        <v>-9.9999999999997863E-5</v>
      </c>
      <c r="D304" s="217">
        <f>Bonds!Z282/100</f>
        <v>-9.9999999999997863E-5</v>
      </c>
      <c r="E304" s="217">
        <f>Bonds!AE282/100</f>
        <v>-3.9999999999999145E-4</v>
      </c>
      <c r="F304" s="218">
        <f>Bonds!AO282/100</f>
        <v>-1.9999999999999573E-4</v>
      </c>
      <c r="G304" s="2"/>
      <c r="H304" s="2"/>
      <c r="I304" s="2"/>
      <c r="J304" s="2"/>
      <c r="K304" s="2"/>
      <c r="L304" s="2"/>
      <c r="N304" s="2"/>
      <c r="O304" s="2"/>
      <c r="P304" s="2"/>
      <c r="Q304" s="2"/>
      <c r="R304" s="2"/>
      <c r="S304" s="2"/>
      <c r="T304" s="21"/>
    </row>
    <row r="305" spans="1:20" ht="12.75" customHeight="1">
      <c r="A305" s="204">
        <f>Stocks!A231</f>
        <v>42725</v>
      </c>
      <c r="B305" s="216">
        <f>Bonds!V283/100</f>
        <v>1.9999999999999573E-4</v>
      </c>
      <c r="C305" s="217">
        <f>Bonds!X283/100</f>
        <v>0</v>
      </c>
      <c r="D305" s="217">
        <f>Bonds!Z283/100</f>
        <v>-9.9999999999997863E-5</v>
      </c>
      <c r="E305" s="217">
        <f>Bonds!AE283/100</f>
        <v>-9.9999999999997863E-5</v>
      </c>
      <c r="F305" s="218">
        <f>Bonds!AO283/100</f>
        <v>-2.9999999999999363E-4</v>
      </c>
      <c r="G305" s="2"/>
      <c r="H305" s="2"/>
      <c r="I305" s="2"/>
      <c r="J305" s="2"/>
      <c r="K305" s="2"/>
      <c r="L305" s="2"/>
      <c r="N305" s="2"/>
      <c r="O305" s="2"/>
      <c r="P305" s="2"/>
      <c r="Q305" s="2"/>
      <c r="R305" s="2"/>
      <c r="S305" s="2"/>
      <c r="T305" s="21"/>
    </row>
    <row r="306" spans="1:20" ht="12.75" customHeight="1">
      <c r="A306" s="204">
        <f>Stocks!A230</f>
        <v>42724</v>
      </c>
      <c r="B306" s="216">
        <f>Bonds!V284/100</f>
        <v>9.9999999999997863E-5</v>
      </c>
      <c r="C306" s="217">
        <f>Bonds!X284/100</f>
        <v>-1.0000000000001563E-4</v>
      </c>
      <c r="D306" s="217">
        <f>Bonds!Z284/100</f>
        <v>9.9999999999997863E-5</v>
      </c>
      <c r="E306" s="217">
        <f>Bonds!AE284/100</f>
        <v>2.9999999999999363E-4</v>
      </c>
      <c r="F306" s="218">
        <f>Bonds!AO284/100</f>
        <v>4.9999999999998939E-4</v>
      </c>
      <c r="G306" s="2"/>
      <c r="H306" s="2"/>
      <c r="I306" s="2"/>
      <c r="J306" s="2"/>
      <c r="K306" s="2"/>
      <c r="L306" s="2"/>
      <c r="N306" s="2"/>
      <c r="O306" s="2"/>
      <c r="P306" s="2"/>
      <c r="Q306" s="2"/>
      <c r="R306" s="2"/>
      <c r="S306" s="2"/>
      <c r="T306" s="21"/>
    </row>
    <row r="307" spans="1:20" ht="12.75" customHeight="1">
      <c r="A307" s="204">
        <f>Stocks!A229</f>
        <v>42723</v>
      </c>
      <c r="B307" s="216">
        <f>Bonds!V285/100</f>
        <v>2.0000000000001351E-4</v>
      </c>
      <c r="C307" s="217">
        <f>Bonds!X285/100</f>
        <v>1.0000000000001563E-4</v>
      </c>
      <c r="D307" s="217">
        <f>Bonds!Z285/100</f>
        <v>9.9999999999997863E-5</v>
      </c>
      <c r="E307" s="217">
        <f>Bonds!AE285/100</f>
        <v>-9.9999999999997863E-5</v>
      </c>
      <c r="F307" s="218">
        <f>Bonds!AO285/100</f>
        <v>-3.9999999999999145E-4</v>
      </c>
      <c r="G307" s="2"/>
      <c r="H307" s="2"/>
      <c r="I307" s="2"/>
      <c r="J307" s="2"/>
      <c r="K307" s="2"/>
      <c r="L307" s="2"/>
      <c r="N307" s="2"/>
      <c r="O307" s="2"/>
      <c r="P307" s="2"/>
      <c r="Q307" s="2"/>
      <c r="R307" s="2"/>
      <c r="S307" s="2"/>
      <c r="T307" s="21"/>
    </row>
    <row r="308" spans="1:20" ht="12.75" customHeight="1">
      <c r="A308" s="204">
        <f>Stocks!A228</f>
        <v>42720</v>
      </c>
      <c r="B308" s="216">
        <f>Bonds!V286/100</f>
        <v>-7.0000000000000281E-4</v>
      </c>
      <c r="C308" s="217">
        <f>Bonds!X286/100</f>
        <v>-1.0000000000001563E-4</v>
      </c>
      <c r="D308" s="217">
        <f>Bonds!Z286/100</f>
        <v>-9.9999999999997863E-5</v>
      </c>
      <c r="E308" s="217">
        <f>Bonds!AE286/100</f>
        <v>-3.9999999999999145E-4</v>
      </c>
      <c r="F308" s="218">
        <f>Bonds!AO286/100</f>
        <v>-5.0000000000000706E-4</v>
      </c>
      <c r="G308" s="2"/>
      <c r="H308" s="2"/>
      <c r="I308" s="2"/>
      <c r="J308" s="2"/>
      <c r="K308" s="2"/>
      <c r="L308" s="2"/>
      <c r="N308" s="2"/>
      <c r="O308" s="2"/>
      <c r="P308" s="2"/>
      <c r="Q308" s="2"/>
      <c r="R308" s="2"/>
      <c r="S308" s="2"/>
      <c r="T308" s="21"/>
    </row>
    <row r="309" spans="1:20" ht="12.75" customHeight="1">
      <c r="A309" s="204">
        <f>Stocks!A227</f>
        <v>42719</v>
      </c>
      <c r="B309" s="216">
        <f>Bonds!V287/100</f>
        <v>0</v>
      </c>
      <c r="C309" s="217">
        <f>Bonds!X287/100</f>
        <v>5.0000000000000706E-4</v>
      </c>
      <c r="D309" s="217">
        <f>Bonds!Z287/100</f>
        <v>7.0000000000000281E-4</v>
      </c>
      <c r="E309" s="217">
        <f>Bonds!AE287/100</f>
        <v>1.29999999999999E-3</v>
      </c>
      <c r="F309" s="218">
        <f>Bonds!AO287/100</f>
        <v>1.7999999999999971E-3</v>
      </c>
      <c r="G309" s="2"/>
      <c r="H309" s="2"/>
      <c r="I309" s="2"/>
      <c r="J309" s="2"/>
      <c r="K309" s="2"/>
      <c r="L309" s="2"/>
      <c r="N309" s="2"/>
      <c r="O309" s="2"/>
      <c r="P309" s="2"/>
      <c r="Q309" s="2"/>
      <c r="R309" s="2"/>
      <c r="S309" s="2"/>
      <c r="T309" s="21"/>
    </row>
    <row r="310" spans="1:20" ht="12.75" customHeight="1">
      <c r="A310" s="204">
        <f>Stocks!A226</f>
        <v>42718</v>
      </c>
      <c r="B310" s="216">
        <f>Bonds!V288/100</f>
        <v>-8.9999999999999857E-4</v>
      </c>
      <c r="C310" s="217">
        <f>Bonds!X288/100</f>
        <v>-7.0000000000000281E-4</v>
      </c>
      <c r="D310" s="217">
        <f>Bonds!Z288/100</f>
        <v>-3.0000000000001136E-4</v>
      </c>
      <c r="E310" s="217">
        <f>Bonds!AE288/100</f>
        <v>-1.9999999999999573E-4</v>
      </c>
      <c r="F310" s="218">
        <f>Bonds!AO288/100</f>
        <v>-9.9999999999997863E-5</v>
      </c>
      <c r="G310" s="2"/>
      <c r="H310" s="2"/>
      <c r="I310" s="2"/>
      <c r="J310" s="2"/>
      <c r="K310" s="2"/>
      <c r="L310" s="2"/>
      <c r="N310" s="2"/>
      <c r="O310" s="2"/>
      <c r="P310" s="2"/>
      <c r="Q310" s="2"/>
      <c r="R310" s="2"/>
      <c r="S310" s="2"/>
      <c r="T310" s="21"/>
    </row>
    <row r="311" spans="1:20" ht="12.75" customHeight="1">
      <c r="A311" s="204">
        <f>Stocks!A225</f>
        <v>42717</v>
      </c>
      <c r="B311" s="216">
        <f>Bonds!V289/100</f>
        <v>9.9999999999997863E-5</v>
      </c>
      <c r="C311" s="217">
        <f>Bonds!X289/100</f>
        <v>-9.9999999999997863E-5</v>
      </c>
      <c r="D311" s="217">
        <f>Bonds!Z289/100</f>
        <v>-3.9999999999999145E-4</v>
      </c>
      <c r="E311" s="217">
        <f>Bonds!AE289/100</f>
        <v>1.9999999999999573E-4</v>
      </c>
      <c r="F311" s="218">
        <f>Bonds!AO289/100</f>
        <v>1.0000000000000141E-3</v>
      </c>
      <c r="G311" s="2"/>
      <c r="H311" s="2"/>
      <c r="I311" s="2"/>
      <c r="J311" s="2"/>
      <c r="K311" s="2"/>
      <c r="L311" s="2"/>
      <c r="N311" s="2"/>
      <c r="O311" s="2"/>
      <c r="P311" s="2"/>
      <c r="Q311" s="2"/>
      <c r="R311" s="2"/>
      <c r="S311" s="2"/>
      <c r="T311" s="21"/>
    </row>
    <row r="312" spans="1:20" ht="12.75" customHeight="1">
      <c r="A312" s="204">
        <f>Stocks!A224</f>
        <v>42716</v>
      </c>
      <c r="B312" s="216">
        <f>Bonds!V290/100</f>
        <v>-7.0000000000000281E-4</v>
      </c>
      <c r="C312" s="217">
        <f>Bonds!X290/100</f>
        <v>-1.4000000000000056E-3</v>
      </c>
      <c r="D312" s="217">
        <f>Bonds!Z290/100</f>
        <v>-9.9999999999999655E-4</v>
      </c>
      <c r="E312" s="217">
        <f>Bonds!AE290/100</f>
        <v>-3.9999999999999145E-4</v>
      </c>
      <c r="F312" s="218">
        <f>Bonds!AO290/100</f>
        <v>-5.0000000000000706E-4</v>
      </c>
      <c r="G312" s="2"/>
      <c r="H312" s="2"/>
      <c r="I312" s="2"/>
      <c r="J312" s="2"/>
      <c r="K312" s="2"/>
      <c r="L312" s="2"/>
      <c r="N312" s="2"/>
      <c r="O312" s="2"/>
      <c r="P312" s="2"/>
      <c r="Q312" s="2"/>
      <c r="R312" s="2"/>
      <c r="S312" s="2"/>
      <c r="T312" s="21"/>
    </row>
    <row r="313" spans="1:20" ht="12.75" customHeight="1">
      <c r="A313" s="204">
        <f>Stocks!A223</f>
        <v>42713</v>
      </c>
      <c r="B313" s="216">
        <f>Bonds!V291/100</f>
        <v>-5.0000000000000706E-4</v>
      </c>
      <c r="C313" s="217">
        <f>Bonds!X291/100</f>
        <v>-5.9999999999998726E-4</v>
      </c>
      <c r="D313" s="217">
        <f>Bonds!Z291/100</f>
        <v>-3.0000000000001136E-4</v>
      </c>
      <c r="E313" s="217">
        <f>Bonds!AE291/100</f>
        <v>-7.0000000000000281E-4</v>
      </c>
      <c r="F313" s="218">
        <f>Bonds!AO291/100</f>
        <v>-8.9999999999999857E-4</v>
      </c>
      <c r="G313" s="2"/>
      <c r="H313" s="2"/>
      <c r="I313" s="2"/>
      <c r="J313" s="2"/>
      <c r="K313" s="2"/>
      <c r="L313" s="2"/>
      <c r="N313" s="2"/>
      <c r="O313" s="2"/>
      <c r="P313" s="2"/>
      <c r="Q313" s="2"/>
      <c r="R313" s="2"/>
      <c r="S313" s="2"/>
      <c r="T313" s="21"/>
    </row>
    <row r="314" spans="1:20" ht="12.75" customHeight="1">
      <c r="A314" s="204">
        <f>Stocks!A222</f>
        <v>42712</v>
      </c>
      <c r="B314" s="216">
        <f>Bonds!V292/100</f>
        <v>-9.9999999999997863E-5</v>
      </c>
      <c r="C314" s="217">
        <f>Bonds!X292/100</f>
        <v>-7.0000000000000281E-4</v>
      </c>
      <c r="D314" s="217">
        <f>Bonds!Z292/100</f>
        <v>-8.9999999999999857E-4</v>
      </c>
      <c r="E314" s="217">
        <f>Bonds!AE292/100</f>
        <v>-6.0000000000000493E-4</v>
      </c>
      <c r="F314" s="218">
        <f>Bonds!AO292/100</f>
        <v>-5.0000000000000706E-4</v>
      </c>
      <c r="G314" s="2"/>
      <c r="H314" s="2"/>
      <c r="I314" s="2"/>
      <c r="J314" s="2"/>
      <c r="K314" s="2"/>
      <c r="L314" s="2"/>
      <c r="N314" s="2"/>
      <c r="O314" s="2"/>
      <c r="P314" s="2"/>
      <c r="Q314" s="2"/>
      <c r="R314" s="2"/>
      <c r="S314" s="2"/>
      <c r="T314" s="21"/>
    </row>
    <row r="315" spans="1:20" ht="12.75" customHeight="1">
      <c r="A315" s="204">
        <f>Stocks!A221</f>
        <v>42711</v>
      </c>
      <c r="B315" s="216">
        <f>Bonds!V293/100</f>
        <v>-4.9999999999998939E-4</v>
      </c>
      <c r="C315" s="217">
        <f>Bonds!X293/100</f>
        <v>-1.9999999999999573E-4</v>
      </c>
      <c r="D315" s="217">
        <f>Bonds!Z293/100</f>
        <v>-7.0000000000000281E-4</v>
      </c>
      <c r="E315" s="217">
        <f>Bonds!AE293/100</f>
        <v>-7.0000000000000281E-4</v>
      </c>
      <c r="F315" s="218">
        <f>Bonds!AO293/100</f>
        <v>-4.9999999999998939E-4</v>
      </c>
      <c r="G315" s="2"/>
      <c r="H315" s="2"/>
      <c r="I315" s="2"/>
      <c r="J315" s="2"/>
      <c r="K315" s="2"/>
      <c r="L315" s="2"/>
      <c r="N315" s="2"/>
      <c r="O315" s="2"/>
      <c r="P315" s="2"/>
      <c r="Q315" s="2"/>
      <c r="R315" s="2"/>
      <c r="S315" s="2"/>
      <c r="T315" s="21"/>
    </row>
    <row r="316" spans="1:20" ht="12.75" customHeight="1">
      <c r="A316" s="204">
        <f>Stocks!A220</f>
        <v>42710</v>
      </c>
      <c r="B316" s="216">
        <f>Bonds!V294/100</f>
        <v>-6.0000000000000493E-4</v>
      </c>
      <c r="C316" s="217">
        <f>Bonds!X294/100</f>
        <v>-6.0000000000000493E-4</v>
      </c>
      <c r="D316" s="217">
        <f>Bonds!Z294/100</f>
        <v>-3.9999999999999145E-4</v>
      </c>
      <c r="E316" s="217">
        <f>Bonds!AE294/100</f>
        <v>-4.9999999999998939E-4</v>
      </c>
      <c r="F316" s="218">
        <f>Bonds!AO294/100</f>
        <v>-7.0000000000000281E-4</v>
      </c>
      <c r="G316" s="2"/>
      <c r="H316" s="2"/>
      <c r="I316" s="2"/>
      <c r="J316" s="2"/>
      <c r="K316" s="2"/>
      <c r="L316" s="2"/>
      <c r="N316" s="2"/>
      <c r="O316" s="2"/>
      <c r="P316" s="2"/>
      <c r="Q316" s="2"/>
      <c r="R316" s="2"/>
      <c r="S316" s="2"/>
      <c r="T316" s="21"/>
    </row>
    <row r="317" spans="1:20" ht="12.75" customHeight="1">
      <c r="A317" s="204">
        <f>Stocks!A219</f>
        <v>42709</v>
      </c>
      <c r="B317" s="216">
        <f>Bonds!V295/100</f>
        <v>0</v>
      </c>
      <c r="C317" s="217">
        <f>Bonds!X295/100</f>
        <v>-2.9999999999999363E-4</v>
      </c>
      <c r="D317" s="217">
        <f>Bonds!Z295/100</f>
        <v>-5.0000000000000706E-4</v>
      </c>
      <c r="E317" s="217">
        <f>Bonds!AE295/100</f>
        <v>-4.0000000000000923E-4</v>
      </c>
      <c r="F317" s="218">
        <f>Bonds!AO295/100</f>
        <v>-4.0000000000000923E-4</v>
      </c>
      <c r="G317" s="2"/>
      <c r="H317" s="2"/>
      <c r="I317" s="2"/>
      <c r="J317" s="2"/>
      <c r="K317" s="2"/>
      <c r="L317" s="2"/>
      <c r="N317" s="2"/>
      <c r="O317" s="2"/>
      <c r="P317" s="2"/>
      <c r="Q317" s="2"/>
      <c r="R317" s="2"/>
      <c r="S317" s="2"/>
      <c r="T317" s="21"/>
    </row>
    <row r="318" spans="1:20" ht="12.75" customHeight="1">
      <c r="A318" s="204">
        <f>Stocks!A218</f>
        <v>42706</v>
      </c>
      <c r="B318" s="216">
        <f>Bonds!V296/100</f>
        <v>3.9999999999999145E-4</v>
      </c>
      <c r="C318" s="217">
        <f>Bonds!X296/100</f>
        <v>2.9999999999999363E-4</v>
      </c>
      <c r="D318" s="217">
        <f>Bonds!Z296/100</f>
        <v>2.0000000000001351E-4</v>
      </c>
      <c r="E318" s="217">
        <f>Bonds!AE296/100</f>
        <v>0</v>
      </c>
      <c r="F318" s="218">
        <f>Bonds!AO296/100</f>
        <v>9.9999999999997863E-5</v>
      </c>
      <c r="G318" s="2"/>
      <c r="H318" s="2"/>
      <c r="I318" s="2"/>
      <c r="J318" s="2"/>
      <c r="K318" s="2"/>
      <c r="L318" s="2"/>
      <c r="N318" s="2"/>
      <c r="O318" s="2"/>
      <c r="P318" s="2"/>
      <c r="Q318" s="2"/>
      <c r="R318" s="2"/>
      <c r="S318" s="2"/>
      <c r="T318" s="21"/>
    </row>
    <row r="319" spans="1:20" ht="12.75" customHeight="1">
      <c r="A319" s="204">
        <f>Stocks!A217</f>
        <v>42705</v>
      </c>
      <c r="B319" s="216">
        <f>Bonds!V297/100</f>
        <v>-6.9999999999998503E-4</v>
      </c>
      <c r="C319" s="217">
        <f>Bonds!X297/100</f>
        <v>-8.0000000000000069E-4</v>
      </c>
      <c r="D319" s="217">
        <f>Bonds!Z297/100</f>
        <v>-7.0000000000000281E-4</v>
      </c>
      <c r="E319" s="217">
        <f>Bonds!AE297/100</f>
        <v>-4.9999999999998939E-4</v>
      </c>
      <c r="F319" s="218">
        <f>Bonds!AO297/100</f>
        <v>-9.9999999999999655E-4</v>
      </c>
      <c r="G319" s="2"/>
      <c r="H319" s="2"/>
      <c r="I319" s="2"/>
      <c r="J319" s="2"/>
      <c r="K319" s="2"/>
      <c r="L319" s="2"/>
      <c r="N319" s="2"/>
      <c r="O319" s="2"/>
      <c r="P319" s="2"/>
      <c r="Q319" s="2"/>
      <c r="R319" s="2"/>
      <c r="S319" s="2"/>
      <c r="T319" s="21"/>
    </row>
    <row r="320" spans="1:20" ht="12.75" customHeight="1">
      <c r="A320" s="204">
        <f>Stocks!A216</f>
        <v>42704</v>
      </c>
      <c r="B320" s="216">
        <f>Bonds!V298/100</f>
        <v>-1.0000000000001563E-4</v>
      </c>
      <c r="C320" s="217">
        <f>Bonds!X298/100</f>
        <v>-9.9999999999997863E-5</v>
      </c>
      <c r="D320" s="217">
        <f>Bonds!Z298/100</f>
        <v>-1.9999999999999573E-4</v>
      </c>
      <c r="E320" s="217">
        <f>Bonds!AE298/100</f>
        <v>-8.0000000000000069E-4</v>
      </c>
      <c r="F320" s="218">
        <f>Bonds!AO298/100</f>
        <v>-3.9999999999999145E-4</v>
      </c>
      <c r="G320" s="2"/>
      <c r="H320" s="2"/>
      <c r="I320" s="2"/>
      <c r="J320" s="2"/>
      <c r="K320" s="2"/>
      <c r="L320" s="2"/>
      <c r="N320" s="2"/>
      <c r="O320" s="2"/>
      <c r="P320" s="2"/>
      <c r="Q320" s="2"/>
      <c r="R320" s="2"/>
      <c r="S320" s="2"/>
      <c r="T320" s="21"/>
    </row>
    <row r="321" spans="1:20" ht="12.75" customHeight="1">
      <c r="A321" s="204">
        <f>Stocks!A215</f>
        <v>42703</v>
      </c>
      <c r="B321" s="216">
        <f>Bonds!V299/100</f>
        <v>3.0000000000001136E-4</v>
      </c>
      <c r="C321" s="217">
        <f>Bonds!X299/100</f>
        <v>4.9999999999998939E-4</v>
      </c>
      <c r="D321" s="217">
        <f>Bonds!Z299/100</f>
        <v>3.9999999999999145E-4</v>
      </c>
      <c r="E321" s="217">
        <f>Bonds!AE299/100</f>
        <v>5.9999999999998726E-4</v>
      </c>
      <c r="F321" s="218">
        <f>Bonds!AO299/100</f>
        <v>2.9999999999999363E-4</v>
      </c>
      <c r="G321" s="2"/>
      <c r="H321" s="2"/>
      <c r="I321" s="2"/>
      <c r="J321" s="2"/>
      <c r="K321" s="2"/>
      <c r="L321" s="2"/>
      <c r="N321" s="2"/>
      <c r="O321" s="2"/>
      <c r="P321" s="2"/>
      <c r="Q321" s="2"/>
      <c r="R321" s="2"/>
      <c r="S321" s="2"/>
      <c r="T321" s="21"/>
    </row>
    <row r="322" spans="1:20" ht="12.75" customHeight="1">
      <c r="A322" s="204">
        <f>Stocks!A214</f>
        <v>42702</v>
      </c>
      <c r="B322" s="216">
        <f>Bonds!V300/100</f>
        <v>-3.0000000000001136E-4</v>
      </c>
      <c r="C322" s="217">
        <f>Bonds!X300/100</f>
        <v>0</v>
      </c>
      <c r="D322" s="217">
        <f>Bonds!Z300/100</f>
        <v>-9.9999999999997863E-5</v>
      </c>
      <c r="E322" s="217">
        <f>Bonds!AE300/100</f>
        <v>-2.9999999999999363E-4</v>
      </c>
      <c r="F322" s="218">
        <f>Bonds!AO300/100</f>
        <v>-1.9999999999999573E-4</v>
      </c>
      <c r="G322" s="2"/>
      <c r="H322" s="2"/>
      <c r="I322" s="2"/>
      <c r="J322" s="2"/>
      <c r="K322" s="2"/>
      <c r="L322" s="2"/>
      <c r="N322" s="2"/>
      <c r="O322" s="2"/>
      <c r="P322" s="2"/>
      <c r="Q322" s="2"/>
      <c r="R322" s="2"/>
      <c r="S322" s="2"/>
      <c r="T322" s="21"/>
    </row>
    <row r="323" spans="1:20" ht="12.75" customHeight="1">
      <c r="A323" s="204">
        <f>Stocks!A213</f>
        <v>42699</v>
      </c>
      <c r="B323" s="216">
        <f>Bonds!V301/100</f>
        <v>8.0000000000000069E-4</v>
      </c>
      <c r="C323" s="217">
        <f>Bonds!X301/100</f>
        <v>3.0000000000001136E-4</v>
      </c>
      <c r="D323" s="217">
        <f>Bonds!Z301/100</f>
        <v>1.9999999999999573E-4</v>
      </c>
      <c r="E323" s="217">
        <f>Bonds!AE301/100</f>
        <v>7.0000000000000281E-4</v>
      </c>
      <c r="F323" s="218">
        <f>Bonds!AO301/100</f>
        <v>1.0999999999999942E-3</v>
      </c>
      <c r="G323" s="2"/>
      <c r="H323" s="2"/>
      <c r="I323" s="2"/>
      <c r="J323" s="2"/>
      <c r="K323" s="2"/>
      <c r="L323" s="2"/>
      <c r="N323" s="2"/>
      <c r="O323" s="2"/>
      <c r="P323" s="2"/>
      <c r="Q323" s="2"/>
      <c r="R323" s="2"/>
      <c r="S323" s="2"/>
      <c r="T323" s="21"/>
    </row>
    <row r="324" spans="1:20" ht="12.75" customHeight="1">
      <c r="A324" s="204">
        <f>Stocks!A212</f>
        <v>42697</v>
      </c>
      <c r="B324" s="216">
        <f>Bonds!V302/100</f>
        <v>2.0000000000001351E-4</v>
      </c>
      <c r="C324" s="217">
        <f>Bonds!X302/100</f>
        <v>-1.9999999999999573E-4</v>
      </c>
      <c r="D324" s="217">
        <f>Bonds!Z302/100</f>
        <v>0</v>
      </c>
      <c r="E324" s="217">
        <f>Bonds!AE302/100</f>
        <v>9.9999999999997863E-5</v>
      </c>
      <c r="F324" s="218">
        <f>Bonds!AO302/100</f>
        <v>-1.9999999999999573E-4</v>
      </c>
      <c r="G324" s="2"/>
      <c r="H324" s="2"/>
      <c r="I324" s="2"/>
      <c r="J324" s="2"/>
      <c r="K324" s="2"/>
      <c r="L324" s="2"/>
      <c r="N324" s="2"/>
      <c r="O324" s="2"/>
      <c r="P324" s="2"/>
      <c r="Q324" s="2"/>
      <c r="R324" s="2"/>
      <c r="S324" s="2"/>
      <c r="T324" s="21"/>
    </row>
    <row r="325" spans="1:20" ht="12.75" customHeight="1">
      <c r="A325" s="204">
        <f>Stocks!A211</f>
        <v>42696</v>
      </c>
      <c r="B325" s="216">
        <f>Bonds!V303/100</f>
        <v>-9.9999999999997863E-5</v>
      </c>
      <c r="C325" s="217">
        <f>Bonds!X303/100</f>
        <v>8.9999999999999857E-4</v>
      </c>
      <c r="D325" s="217">
        <f>Bonds!Z303/100</f>
        <v>9.9999999999999655E-4</v>
      </c>
      <c r="E325" s="217">
        <f>Bonds!AE303/100</f>
        <v>8.0000000000000069E-4</v>
      </c>
      <c r="F325" s="218">
        <f>Bonds!AO303/100</f>
        <v>6.0000000000000493E-4</v>
      </c>
      <c r="G325" s="2"/>
      <c r="H325" s="2"/>
      <c r="I325" s="2"/>
      <c r="J325" s="2"/>
      <c r="K325" s="2"/>
      <c r="L325" s="2"/>
      <c r="N325" s="2"/>
      <c r="O325" s="2"/>
      <c r="P325" s="2"/>
      <c r="Q325" s="2"/>
      <c r="R325" s="2"/>
      <c r="S325" s="2"/>
      <c r="T325" s="21"/>
    </row>
    <row r="326" spans="1:20" ht="12.75" customHeight="1">
      <c r="A326" s="204">
        <f>Stocks!A210</f>
        <v>42695</v>
      </c>
      <c r="B326" s="216">
        <f>Bonds!V304/100</f>
        <v>4.9999999999998939E-4</v>
      </c>
      <c r="C326" s="217">
        <f>Bonds!X304/100</f>
        <v>-2.0000000000001351E-4</v>
      </c>
      <c r="D326" s="217">
        <f>Bonds!Z304/100</f>
        <v>-1.9999999999999573E-4</v>
      </c>
      <c r="E326" s="217">
        <f>Bonds!AE304/100</f>
        <v>9.9999999999997863E-5</v>
      </c>
      <c r="F326" s="218">
        <f>Bonds!AO304/100</f>
        <v>3.9999999999999145E-4</v>
      </c>
      <c r="G326" s="2"/>
      <c r="H326" s="2"/>
      <c r="I326" s="2"/>
      <c r="J326" s="2"/>
      <c r="K326" s="2"/>
      <c r="L326" s="2"/>
      <c r="N326" s="2"/>
      <c r="O326" s="2"/>
      <c r="P326" s="2"/>
      <c r="Q326" s="2"/>
      <c r="R326" s="2"/>
      <c r="S326" s="2"/>
      <c r="T326" s="21"/>
    </row>
    <row r="327" spans="1:20" ht="12.75" customHeight="1">
      <c r="A327" s="204">
        <f>Stocks!A209</f>
        <v>42692</v>
      </c>
      <c r="B327" s="216">
        <f>Bonds!V305/100</f>
        <v>-4.9999999999998939E-4</v>
      </c>
      <c r="C327" s="217">
        <f>Bonds!X305/100</f>
        <v>-4.9999999999998939E-4</v>
      </c>
      <c r="D327" s="217">
        <f>Bonds!Z305/100</f>
        <v>-3.9999999999999145E-4</v>
      </c>
      <c r="E327" s="217">
        <f>Bonds!AE305/100</f>
        <v>-1.9999999999999573E-4</v>
      </c>
      <c r="F327" s="218">
        <f>Bonds!AO305/100</f>
        <v>-4.9999999999998939E-4</v>
      </c>
      <c r="G327" s="2"/>
      <c r="H327" s="2"/>
      <c r="I327" s="2"/>
      <c r="J327" s="2"/>
      <c r="K327" s="2"/>
      <c r="L327" s="2"/>
      <c r="N327" s="2"/>
      <c r="O327" s="2"/>
      <c r="P327" s="2"/>
      <c r="Q327" s="2"/>
      <c r="R327" s="2"/>
      <c r="S327" s="2"/>
      <c r="T327" s="21"/>
    </row>
    <row r="328" spans="1:20" ht="12.75" customHeight="1">
      <c r="A328" s="204">
        <f>Stocks!A208</f>
        <v>42691</v>
      </c>
      <c r="B328" s="216">
        <f>Bonds!V306/100</f>
        <v>6.9999999999998503E-4</v>
      </c>
      <c r="C328" s="217">
        <f>Bonds!X306/100</f>
        <v>-9.9999999999997863E-5</v>
      </c>
      <c r="D328" s="217">
        <f>Bonds!Z306/100</f>
        <v>-9.9999999999997863E-5</v>
      </c>
      <c r="E328" s="217">
        <f>Bonds!AE306/100</f>
        <v>-9.9999999999997863E-5</v>
      </c>
      <c r="F328" s="218">
        <f>Bonds!AO306/100</f>
        <v>9.9999999999997863E-5</v>
      </c>
      <c r="G328" s="2"/>
      <c r="H328" s="2"/>
      <c r="I328" s="2"/>
      <c r="J328" s="2"/>
      <c r="K328" s="2"/>
      <c r="L328" s="2"/>
      <c r="N328" s="2"/>
      <c r="O328" s="2"/>
      <c r="P328" s="2"/>
      <c r="Q328" s="2"/>
      <c r="R328" s="2"/>
      <c r="S328" s="2"/>
      <c r="T328" s="21"/>
    </row>
    <row r="329" spans="1:20" ht="12.75" customHeight="1">
      <c r="A329" s="204">
        <f>Stocks!A207</f>
        <v>42690</v>
      </c>
      <c r="B329" s="216">
        <f>Bonds!V307/100</f>
        <v>-8.9999999999999857E-4</v>
      </c>
      <c r="C329" s="217">
        <f>Bonds!X307/100</f>
        <v>-5.0000000000000706E-4</v>
      </c>
      <c r="D329" s="217">
        <f>Bonds!Z307/100</f>
        <v>-8.0000000000000069E-4</v>
      </c>
      <c r="E329" s="217">
        <f>Bonds!AE307/100</f>
        <v>-8.0000000000000069E-4</v>
      </c>
      <c r="F329" s="218">
        <f>Bonds!AO307/100</f>
        <v>-8.0000000000000069E-4</v>
      </c>
      <c r="G329" s="2"/>
      <c r="H329" s="2"/>
      <c r="I329" s="2"/>
      <c r="J329" s="2"/>
      <c r="K329" s="2"/>
      <c r="L329" s="2"/>
      <c r="N329" s="2"/>
      <c r="O329" s="2"/>
      <c r="P329" s="2"/>
      <c r="Q329" s="2"/>
      <c r="R329" s="2"/>
      <c r="S329" s="2"/>
      <c r="T329" s="21"/>
    </row>
    <row r="330" spans="1:20" ht="12.75" customHeight="1">
      <c r="A330" s="204">
        <f>Stocks!A206</f>
        <v>42689</v>
      </c>
      <c r="B330" s="216">
        <f>Bonds!V308/100</f>
        <v>2.0000000000001351E-4</v>
      </c>
      <c r="C330" s="217">
        <f>Bonds!X308/100</f>
        <v>4.0000000000000923E-4</v>
      </c>
      <c r="D330" s="217">
        <f>Bonds!Z308/100</f>
        <v>4.9999999999998939E-4</v>
      </c>
      <c r="E330" s="217">
        <f>Bonds!AE308/100</f>
        <v>5.9999999999998726E-4</v>
      </c>
      <c r="F330" s="218">
        <f>Bonds!AO308/100</f>
        <v>1.0999999999999942E-3</v>
      </c>
      <c r="G330" s="2"/>
      <c r="H330" s="2"/>
      <c r="I330" s="2"/>
      <c r="J330" s="2"/>
      <c r="K330" s="2"/>
      <c r="L330" s="2"/>
      <c r="N330" s="2"/>
      <c r="O330" s="2"/>
      <c r="P330" s="2"/>
      <c r="Q330" s="2"/>
      <c r="R330" s="2"/>
      <c r="S330" s="2"/>
      <c r="T330" s="21"/>
    </row>
    <row r="331" spans="1:20" ht="12.75" customHeight="1">
      <c r="A331" s="204">
        <f>Stocks!A205</f>
        <v>42688</v>
      </c>
      <c r="B331" s="216">
        <f>Bonds!V309/100</f>
        <v>-1.100000000000012E-3</v>
      </c>
      <c r="C331" s="217">
        <f>Bonds!X309/100</f>
        <v>-5.0000000000000706E-4</v>
      </c>
      <c r="D331" s="217">
        <f>Bonds!Z309/100</f>
        <v>-7.0000000000000281E-4</v>
      </c>
      <c r="E331" s="217">
        <f>Bonds!AE309/100</f>
        <v>-1.29999999999999E-3</v>
      </c>
      <c r="F331" s="218">
        <f>Bonds!AO309/100</f>
        <v>-1.4000000000000056E-3</v>
      </c>
      <c r="G331" s="2"/>
      <c r="H331" s="2"/>
      <c r="I331" s="2"/>
      <c r="J331" s="2"/>
      <c r="K331" s="2"/>
      <c r="L331" s="2"/>
      <c r="N331" s="2"/>
      <c r="O331" s="2"/>
      <c r="P331" s="2"/>
      <c r="Q331" s="2"/>
      <c r="R331" s="2"/>
      <c r="S331" s="2"/>
      <c r="T331" s="21"/>
    </row>
    <row r="332" spans="1:20" ht="12.75" customHeight="1">
      <c r="A332" s="204">
        <f>Stocks!A204</f>
        <v>42685</v>
      </c>
      <c r="B332" s="216">
        <f>Bonds!V310/100</f>
        <v>-2.9999999999999363E-4</v>
      </c>
      <c r="C332" s="217">
        <f>Bonds!X310/100</f>
        <v>9.9999999999997863E-5</v>
      </c>
      <c r="D332" s="217">
        <f>Bonds!Z310/100</f>
        <v>0</v>
      </c>
      <c r="E332" s="217">
        <f>Bonds!AE310/100</f>
        <v>-3.0000000000001136E-4</v>
      </c>
      <c r="F332" s="218">
        <f>Bonds!AO310/100</f>
        <v>-5.9999999999998726E-4</v>
      </c>
      <c r="G332" s="2"/>
      <c r="H332" s="2"/>
      <c r="I332" s="2"/>
      <c r="J332" s="2"/>
      <c r="K332" s="2"/>
      <c r="L332" s="2"/>
      <c r="N332" s="2"/>
      <c r="O332" s="2"/>
      <c r="P332" s="2"/>
      <c r="Q332" s="2"/>
      <c r="R332" s="2"/>
      <c r="S332" s="2"/>
      <c r="T332" s="21"/>
    </row>
    <row r="333" spans="1:20" ht="12.75" customHeight="1">
      <c r="A333" s="204">
        <f>Stocks!A203</f>
        <v>42684</v>
      </c>
      <c r="B333" s="216">
        <f>Bonds!V311/100</f>
        <v>3.9999999999999145E-4</v>
      </c>
      <c r="C333" s="217">
        <f>Bonds!X311/100</f>
        <v>8.9999999999999857E-4</v>
      </c>
      <c r="D333" s="217">
        <f>Bonds!Z311/100</f>
        <v>1.5000000000000035E-3</v>
      </c>
      <c r="E333" s="217">
        <f>Bonds!AE311/100</f>
        <v>2.400000000000002E-3</v>
      </c>
      <c r="F333" s="218">
        <f>Bonds!AO311/100</f>
        <v>2.7999999999999935E-3</v>
      </c>
      <c r="G333" s="2"/>
      <c r="H333" s="2"/>
      <c r="I333" s="2"/>
      <c r="J333" s="2"/>
      <c r="K333" s="2"/>
      <c r="L333" s="2"/>
      <c r="N333" s="2"/>
      <c r="O333" s="2"/>
      <c r="P333" s="2"/>
      <c r="Q333" s="2"/>
      <c r="R333" s="2"/>
      <c r="S333" s="2"/>
      <c r="T333" s="21"/>
    </row>
    <row r="334" spans="1:20" ht="12.75" customHeight="1">
      <c r="A334" s="204">
        <f>Stocks!A202</f>
        <v>42683</v>
      </c>
      <c r="B334" s="216">
        <f>Bonds!V312/100</f>
        <v>-5.9999999999998726E-4</v>
      </c>
      <c r="C334" s="217">
        <f>Bonds!X312/100</f>
        <v>8.0000000000000069E-4</v>
      </c>
      <c r="D334" s="217">
        <f>Bonds!Z312/100</f>
        <v>1.3000000000000077E-3</v>
      </c>
      <c r="E334" s="217">
        <f>Bonds!AE312/100</f>
        <v>1.6999999999999993E-3</v>
      </c>
      <c r="F334" s="218">
        <f>Bonds!AO312/100</f>
        <v>1.899999999999995E-3</v>
      </c>
      <c r="G334" s="2"/>
      <c r="H334" s="2"/>
      <c r="I334" s="2"/>
      <c r="J334" s="2"/>
      <c r="K334" s="2"/>
      <c r="L334" s="2"/>
      <c r="N334" s="2"/>
      <c r="O334" s="2"/>
      <c r="P334" s="2"/>
      <c r="Q334" s="2"/>
      <c r="R334" s="2"/>
      <c r="S334" s="2"/>
      <c r="T334" s="21"/>
    </row>
    <row r="335" spans="1:20" ht="12.75" customHeight="1">
      <c r="A335" s="204">
        <f>Stocks!A201</f>
        <v>42682</v>
      </c>
      <c r="B335" s="216">
        <f>Bonds!V313/100</f>
        <v>-2.0000000000001351E-4</v>
      </c>
      <c r="C335" s="217">
        <f>Bonds!X313/100</f>
        <v>7.0000000000000281E-4</v>
      </c>
      <c r="D335" s="217">
        <f>Bonds!Z313/100</f>
        <v>3.9999999999999145E-4</v>
      </c>
      <c r="E335" s="217">
        <f>Bonds!AE313/100</f>
        <v>2.0000000000001351E-4</v>
      </c>
      <c r="F335" s="218">
        <f>Bonds!AO313/100</f>
        <v>3.0000000000001136E-4</v>
      </c>
      <c r="G335" s="2"/>
      <c r="H335" s="2"/>
      <c r="I335" s="2"/>
      <c r="J335" s="2"/>
      <c r="K335" s="2"/>
      <c r="L335" s="2"/>
      <c r="N335" s="2"/>
      <c r="O335" s="2"/>
      <c r="P335" s="2"/>
      <c r="Q335" s="2"/>
      <c r="R335" s="2"/>
      <c r="S335" s="2"/>
      <c r="T335" s="21"/>
    </row>
    <row r="336" spans="1:20" ht="12.75" customHeight="1">
      <c r="A336" s="204">
        <f>Stocks!A200</f>
        <v>42681</v>
      </c>
      <c r="B336" s="216">
        <f>Bonds!V314/100</f>
        <v>2.0000000000001351E-4</v>
      </c>
      <c r="C336" s="217">
        <f>Bonds!X314/100</f>
        <v>-9.9999999999997863E-5</v>
      </c>
      <c r="D336" s="217">
        <f>Bonds!Z314/100</f>
        <v>-9.9999999999997863E-5</v>
      </c>
      <c r="E336" s="217">
        <f>Bonds!AE314/100</f>
        <v>-2.0000000000001351E-4</v>
      </c>
      <c r="F336" s="218">
        <f>Bonds!AO314/100</f>
        <v>-3.0000000000001136E-4</v>
      </c>
      <c r="G336" s="2"/>
      <c r="H336" s="2"/>
      <c r="I336" s="2"/>
      <c r="J336" s="2"/>
      <c r="K336" s="2"/>
      <c r="L336" s="2"/>
      <c r="N336" s="2"/>
      <c r="O336" s="2"/>
      <c r="P336" s="2"/>
      <c r="Q336" s="2"/>
      <c r="R336" s="2"/>
      <c r="S336" s="2"/>
      <c r="T336" s="21"/>
    </row>
    <row r="337" spans="1:20" ht="12.75" customHeight="1">
      <c r="A337" s="204">
        <f>Stocks!A199</f>
        <v>42678</v>
      </c>
      <c r="B337" s="216">
        <f>Bonds!V315/100</f>
        <v>1.9999999999999573E-4</v>
      </c>
      <c r="C337" s="217">
        <f>Bonds!X315/100</f>
        <v>-9.9999999999999655E-4</v>
      </c>
      <c r="D337" s="217">
        <f>Bonds!Z315/100</f>
        <v>-1.3000000000000077E-3</v>
      </c>
      <c r="E337" s="217">
        <f>Bonds!AE315/100</f>
        <v>-1.0999999999999942E-3</v>
      </c>
      <c r="F337" s="218">
        <f>Bonds!AO315/100</f>
        <v>-1.1999999999999921E-3</v>
      </c>
      <c r="G337" s="2"/>
      <c r="H337" s="2"/>
      <c r="I337" s="2"/>
      <c r="J337" s="2"/>
      <c r="K337" s="2"/>
      <c r="L337" s="2"/>
      <c r="N337" s="2"/>
      <c r="O337" s="2"/>
      <c r="P337" s="2"/>
      <c r="Q337" s="2"/>
      <c r="R337" s="2"/>
      <c r="S337" s="2"/>
      <c r="T337" s="21"/>
    </row>
    <row r="338" spans="1:20" ht="12.75" customHeight="1">
      <c r="A338" s="204">
        <f>Stocks!A198</f>
        <v>42677</v>
      </c>
      <c r="B338" s="216">
        <f>Bonds!V316/100</f>
        <v>6.0000000000000493E-4</v>
      </c>
      <c r="C338" s="217">
        <f>Bonds!X316/100</f>
        <v>-2.0000000000001351E-4</v>
      </c>
      <c r="D338" s="217">
        <f>Bonds!Z316/100</f>
        <v>-4.9999999999998939E-4</v>
      </c>
      <c r="E338" s="217">
        <f>Bonds!AE316/100</f>
        <v>-6.0000000000000493E-4</v>
      </c>
      <c r="F338" s="218">
        <f>Bonds!AO316/100</f>
        <v>-6.0000000000000493E-4</v>
      </c>
      <c r="G338" s="2"/>
      <c r="H338" s="2"/>
      <c r="I338" s="2"/>
      <c r="J338" s="2"/>
      <c r="K338" s="2"/>
      <c r="L338" s="2"/>
      <c r="N338" s="2"/>
      <c r="O338" s="2"/>
      <c r="P338" s="2"/>
      <c r="Q338" s="2"/>
      <c r="R338" s="2"/>
      <c r="S338" s="2"/>
      <c r="T338" s="21"/>
    </row>
    <row r="339" spans="1:20" ht="12.75" customHeight="1">
      <c r="A339" s="204">
        <f>Stocks!A197</f>
        <v>42676</v>
      </c>
      <c r="B339" s="216">
        <f>Bonds!V317/100</f>
        <v>-2.0000000000001351E-4</v>
      </c>
      <c r="C339" s="217">
        <f>Bonds!X317/100</f>
        <v>4.0000000000000923E-4</v>
      </c>
      <c r="D339" s="217">
        <f>Bonds!Z317/100</f>
        <v>6.0000000000000493E-4</v>
      </c>
      <c r="E339" s="217">
        <f>Bonds!AE317/100</f>
        <v>7.0000000000000281E-4</v>
      </c>
      <c r="F339" s="218">
        <f>Bonds!AO317/100</f>
        <v>7.0000000000000281E-4</v>
      </c>
      <c r="G339" s="2"/>
      <c r="H339" s="2"/>
      <c r="I339" s="2"/>
      <c r="J339" s="2"/>
      <c r="K339" s="2"/>
      <c r="L339" s="2"/>
      <c r="N339" s="2"/>
      <c r="O339" s="2"/>
      <c r="P339" s="2"/>
      <c r="Q339" s="2"/>
      <c r="R339" s="2"/>
      <c r="S339" s="2"/>
      <c r="T339" s="21"/>
    </row>
    <row r="340" spans="1:20" ht="12.75" customHeight="1">
      <c r="A340" s="204">
        <f>Stocks!A196</f>
        <v>42675</v>
      </c>
      <c r="B340" s="216">
        <f>Bonds!V318/100</f>
        <v>-1.9999999999999573E-4</v>
      </c>
      <c r="C340" s="217">
        <f>Bonds!X318/100</f>
        <v>-3.0000000000001136E-4</v>
      </c>
      <c r="D340" s="217">
        <f>Bonds!Z318/100</f>
        <v>-3.0000000000001136E-4</v>
      </c>
      <c r="E340" s="217">
        <f>Bonds!AE318/100</f>
        <v>-2.9999999999999363E-4</v>
      </c>
      <c r="F340" s="218">
        <f>Bonds!AO318/100</f>
        <v>-9.9999999999997863E-5</v>
      </c>
      <c r="G340" s="2"/>
      <c r="H340" s="2"/>
      <c r="I340" s="2"/>
      <c r="J340" s="2"/>
      <c r="K340" s="2"/>
      <c r="L340" s="2"/>
      <c r="N340" s="2"/>
      <c r="O340" s="2"/>
      <c r="P340" s="2"/>
      <c r="Q340" s="2"/>
      <c r="R340" s="2"/>
      <c r="S340" s="2"/>
      <c r="T340" s="21"/>
    </row>
    <row r="341" spans="1:20" ht="12.75" customHeight="1">
      <c r="A341" s="204">
        <f>Stocks!A195</f>
        <v>42674</v>
      </c>
      <c r="B341" s="216">
        <f>Bonds!V319/100</f>
        <v>8.0000000000000069E-4</v>
      </c>
      <c r="C341" s="217">
        <f>Bonds!X319/100</f>
        <v>-9.9999999999997863E-5</v>
      </c>
      <c r="D341" s="217">
        <f>Bonds!Z319/100</f>
        <v>3.0000000000001136E-4</v>
      </c>
      <c r="E341" s="217">
        <f>Bonds!AE319/100</f>
        <v>7.0000000000000281E-4</v>
      </c>
      <c r="F341" s="218">
        <f>Bonds!AO319/100</f>
        <v>6.0000000000000493E-4</v>
      </c>
      <c r="G341" s="2"/>
      <c r="H341" s="2"/>
      <c r="I341" s="2"/>
      <c r="J341" s="2"/>
      <c r="K341" s="2"/>
      <c r="L341" s="2"/>
      <c r="N341" s="2"/>
      <c r="O341" s="2"/>
      <c r="P341" s="2"/>
      <c r="Q341" s="2"/>
      <c r="R341" s="2"/>
      <c r="S341" s="2"/>
      <c r="T341" s="21"/>
    </row>
    <row r="342" spans="1:20" ht="12.75" customHeight="1">
      <c r="A342" s="204">
        <f>Stocks!A194</f>
        <v>42671</v>
      </c>
      <c r="B342" s="216">
        <f>Bonds!V320/100</f>
        <v>0</v>
      </c>
      <c r="C342" s="217">
        <f>Bonds!X320/100</f>
        <v>5.0000000000000706E-4</v>
      </c>
      <c r="D342" s="217">
        <f>Bonds!Z320/100</f>
        <v>4.9999999999998939E-4</v>
      </c>
      <c r="E342" s="217">
        <f>Bonds!AE320/100</f>
        <v>2.9999999999999363E-4</v>
      </c>
      <c r="F342" s="218">
        <f>Bonds!AO320/100</f>
        <v>3.9999999999999145E-4</v>
      </c>
      <c r="G342" s="2"/>
      <c r="H342" s="2"/>
      <c r="I342" s="2"/>
      <c r="J342" s="2"/>
      <c r="K342" s="2"/>
      <c r="L342" s="2"/>
      <c r="N342" s="2"/>
      <c r="O342" s="2"/>
      <c r="P342" s="2"/>
      <c r="Q342" s="2"/>
      <c r="R342" s="2"/>
      <c r="S342" s="2"/>
      <c r="T342" s="21"/>
    </row>
    <row r="343" spans="1:20" ht="12.75" customHeight="1">
      <c r="A343" s="204">
        <f>Stocks!A193</f>
        <v>42670</v>
      </c>
      <c r="B343" s="216">
        <f>Bonds!V321/100</f>
        <v>2.9999999999999363E-4</v>
      </c>
      <c r="C343" s="217">
        <f>Bonds!X321/100</f>
        <v>9.9999999999997863E-5</v>
      </c>
      <c r="D343" s="217">
        <f>Bonds!Z321/100</f>
        <v>4.0000000000000923E-4</v>
      </c>
      <c r="E343" s="217">
        <f>Bonds!AE321/100</f>
        <v>8.0000000000000069E-4</v>
      </c>
      <c r="F343" s="218">
        <f>Bonds!AO321/100</f>
        <v>8.0000000000000069E-4</v>
      </c>
      <c r="G343" s="2"/>
      <c r="H343" s="2"/>
      <c r="I343" s="2"/>
      <c r="J343" s="2"/>
      <c r="K343" s="2"/>
      <c r="L343" s="2"/>
      <c r="N343" s="2"/>
      <c r="O343" s="2"/>
      <c r="P343" s="2"/>
      <c r="Q343" s="2"/>
      <c r="R343" s="2"/>
      <c r="S343" s="2"/>
      <c r="T343" s="21"/>
    </row>
    <row r="344" spans="1:20" ht="12.75" customHeight="1">
      <c r="A344" s="204">
        <f>Stocks!A192</f>
        <v>42669</v>
      </c>
      <c r="B344" s="216">
        <f>Bonds!V322/100</f>
        <v>-6.9999999999998503E-4</v>
      </c>
      <c r="C344" s="217">
        <f>Bonds!X322/100</f>
        <v>7.0000000000000281E-4</v>
      </c>
      <c r="D344" s="217">
        <f>Bonds!Z322/100</f>
        <v>5.9999999999998726E-4</v>
      </c>
      <c r="E344" s="217">
        <f>Bonds!AE322/100</f>
        <v>2.9999999999999363E-4</v>
      </c>
      <c r="F344" s="218">
        <f>Bonds!AO322/100</f>
        <v>3.9999999999999145E-4</v>
      </c>
      <c r="G344" s="2"/>
      <c r="H344" s="2"/>
      <c r="I344" s="2"/>
      <c r="J344" s="2"/>
      <c r="K344" s="2"/>
      <c r="L344" s="2"/>
      <c r="N344" s="2"/>
      <c r="O344" s="2"/>
      <c r="P344" s="2"/>
      <c r="Q344" s="2"/>
      <c r="R344" s="2"/>
      <c r="S344" s="2"/>
      <c r="T344" s="21"/>
    </row>
    <row r="345" spans="1:20" ht="12.75" customHeight="1">
      <c r="A345" s="204">
        <f>Stocks!A191</f>
        <v>42668</v>
      </c>
      <c r="B345" s="216">
        <f>Bonds!V323/100</f>
        <v>-2.0000000000001351E-4</v>
      </c>
      <c r="C345" s="217">
        <f>Bonds!X323/100</f>
        <v>-9.9999999999997863E-5</v>
      </c>
      <c r="D345" s="217">
        <f>Bonds!Z323/100</f>
        <v>0</v>
      </c>
      <c r="E345" s="217">
        <f>Bonds!AE323/100</f>
        <v>5.0000000000000706E-4</v>
      </c>
      <c r="F345" s="218">
        <f>Bonds!AO323/100</f>
        <v>5.0000000000000706E-4</v>
      </c>
      <c r="G345" s="2"/>
      <c r="H345" s="2"/>
      <c r="I345" s="2"/>
      <c r="J345" s="2"/>
      <c r="K345" s="2"/>
      <c r="L345" s="2"/>
      <c r="N345" s="2"/>
      <c r="O345" s="2"/>
      <c r="P345" s="2"/>
      <c r="Q345" s="2"/>
      <c r="R345" s="2"/>
      <c r="S345" s="2"/>
      <c r="T345" s="21"/>
    </row>
    <row r="346" spans="1:20" ht="12.75" customHeight="1">
      <c r="A346" s="204">
        <f>Stocks!A190</f>
        <v>42667</v>
      </c>
      <c r="B346" s="216">
        <f>Bonds!V324/100</f>
        <v>-5.9999999999998726E-4</v>
      </c>
      <c r="C346" s="217">
        <f>Bonds!X324/100</f>
        <v>-1.9999999999999573E-4</v>
      </c>
      <c r="D346" s="217">
        <f>Bonds!Z324/100</f>
        <v>1.0000000000001563E-4</v>
      </c>
      <c r="E346" s="217">
        <f>Bonds!AE324/100</f>
        <v>1.9999999999999573E-4</v>
      </c>
      <c r="F346" s="218">
        <f>Bonds!AO324/100</f>
        <v>2.9999999999999363E-4</v>
      </c>
      <c r="G346" s="2"/>
      <c r="H346" s="2"/>
      <c r="I346" s="2"/>
      <c r="J346" s="2"/>
      <c r="K346" s="2"/>
      <c r="L346" s="2"/>
      <c r="N346" s="2"/>
      <c r="O346" s="2"/>
      <c r="P346" s="2"/>
      <c r="Q346" s="2"/>
      <c r="R346" s="2"/>
      <c r="S346" s="2"/>
      <c r="T346" s="21"/>
    </row>
    <row r="347" spans="1:20" ht="12.75" customHeight="1">
      <c r="A347" s="204">
        <f>Stocks!A189</f>
        <v>42664</v>
      </c>
      <c r="B347" s="216">
        <f>Bonds!V325/100</f>
        <v>2.9999999999999363E-4</v>
      </c>
      <c r="C347" s="217">
        <f>Bonds!X325/100</f>
        <v>-2.0000000000001351E-4</v>
      </c>
      <c r="D347" s="217">
        <f>Bonds!Z325/100</f>
        <v>-6.0000000000000493E-4</v>
      </c>
      <c r="E347" s="217">
        <f>Bonds!AE325/100</f>
        <v>-7.0000000000000281E-4</v>
      </c>
      <c r="F347" s="218">
        <f>Bonds!AO325/100</f>
        <v>-6.9999999999998503E-4</v>
      </c>
      <c r="G347" s="2"/>
      <c r="H347" s="2"/>
      <c r="I347" s="2"/>
      <c r="J347" s="2"/>
      <c r="K347" s="2"/>
      <c r="L347" s="2"/>
      <c r="N347" s="2"/>
      <c r="O347" s="2"/>
      <c r="P347" s="2"/>
      <c r="Q347" s="2"/>
      <c r="R347" s="2"/>
      <c r="S347" s="2"/>
      <c r="T347" s="21"/>
    </row>
    <row r="348" spans="1:20" ht="12.75" customHeight="1">
      <c r="A348" s="204">
        <f>Stocks!A188</f>
        <v>42663</v>
      </c>
      <c r="B348" s="216">
        <f>Bonds!V326/100</f>
        <v>-9.9999999999997863E-5</v>
      </c>
      <c r="C348" s="217">
        <f>Bonds!X326/100</f>
        <v>9.9999999999997863E-5</v>
      </c>
      <c r="D348" s="217">
        <f>Bonds!Z326/100</f>
        <v>1.9999999999999573E-4</v>
      </c>
      <c r="E348" s="217">
        <f>Bonds!AE326/100</f>
        <v>-9.9999999999997863E-5</v>
      </c>
      <c r="F348" s="218">
        <f>Bonds!AO326/100</f>
        <v>-2.0000000000001351E-4</v>
      </c>
      <c r="G348" s="2"/>
      <c r="H348" s="2"/>
      <c r="I348" s="2"/>
      <c r="J348" s="2"/>
      <c r="K348" s="2"/>
      <c r="L348" s="2"/>
      <c r="N348" s="2"/>
      <c r="O348" s="2"/>
      <c r="P348" s="2"/>
      <c r="Q348" s="2"/>
      <c r="R348" s="2"/>
      <c r="S348" s="2"/>
      <c r="T348" s="21"/>
    </row>
    <row r="349" spans="1:20" ht="12.75" customHeight="1">
      <c r="A349" s="204">
        <f>Stocks!A187</f>
        <v>42662</v>
      </c>
      <c r="B349" s="216">
        <f>Bonds!V327/100</f>
        <v>-5.0000000000000706E-4</v>
      </c>
      <c r="C349" s="217">
        <f>Bonds!X327/100</f>
        <v>-1.1999999999999921E-3</v>
      </c>
      <c r="D349" s="217">
        <f>Bonds!Z327/100</f>
        <v>-1.1999999999999921E-3</v>
      </c>
      <c r="E349" s="217">
        <f>Bonds!AE327/100</f>
        <v>-9.9999999999999655E-4</v>
      </c>
      <c r="F349" s="218">
        <f>Bonds!AO327/100</f>
        <v>-1.0999999999999942E-3</v>
      </c>
      <c r="G349" s="2"/>
      <c r="H349" s="2"/>
      <c r="I349" s="2"/>
      <c r="J349" s="2"/>
      <c r="K349" s="2"/>
      <c r="L349" s="2"/>
      <c r="N349" s="2"/>
      <c r="O349" s="2"/>
      <c r="P349" s="2"/>
      <c r="Q349" s="2"/>
      <c r="R349" s="2"/>
      <c r="S349" s="2"/>
      <c r="T349" s="21"/>
    </row>
    <row r="350" spans="1:20" ht="12.75" customHeight="1">
      <c r="A350" s="204">
        <f>Stocks!A186</f>
        <v>42661</v>
      </c>
      <c r="B350" s="216">
        <f>Bonds!V328/100</f>
        <v>0</v>
      </c>
      <c r="C350" s="217">
        <f>Bonds!X328/100</f>
        <v>1.9999999999999573E-4</v>
      </c>
      <c r="D350" s="217">
        <f>Bonds!Z328/100</f>
        <v>0</v>
      </c>
      <c r="E350" s="217">
        <f>Bonds!AE328/100</f>
        <v>-1.9999999999999573E-4</v>
      </c>
      <c r="F350" s="218">
        <f>Bonds!AO328/100</f>
        <v>-9.9999999999997863E-5</v>
      </c>
      <c r="G350" s="2"/>
      <c r="H350" s="2"/>
      <c r="I350" s="2"/>
      <c r="J350" s="2"/>
      <c r="K350" s="2"/>
      <c r="L350" s="2"/>
      <c r="N350" s="2"/>
      <c r="O350" s="2"/>
      <c r="P350" s="2"/>
      <c r="Q350" s="2"/>
      <c r="R350" s="2"/>
      <c r="S350" s="2"/>
      <c r="T350" s="21"/>
    </row>
    <row r="351" spans="1:20" ht="12.75" customHeight="1">
      <c r="A351" s="204">
        <f>Stocks!A185</f>
        <v>42660</v>
      </c>
      <c r="B351" s="216">
        <f>Bonds!V329/100</f>
        <v>2.0000000000001351E-4</v>
      </c>
      <c r="C351" s="217">
        <f>Bonds!X329/100</f>
        <v>1.3000000000000077E-3</v>
      </c>
      <c r="D351" s="217">
        <f>Bonds!Z329/100</f>
        <v>1.4999999999999857E-3</v>
      </c>
      <c r="E351" s="217">
        <f>Bonds!AE329/100</f>
        <v>1.9999999999999931E-3</v>
      </c>
      <c r="F351" s="218">
        <f>Bonds!AO329/100</f>
        <v>2.2000000000000062E-3</v>
      </c>
      <c r="G351" s="2"/>
      <c r="H351" s="2"/>
      <c r="I351" s="2"/>
      <c r="J351" s="2"/>
      <c r="K351" s="2"/>
      <c r="L351" s="2"/>
      <c r="N351" s="2"/>
      <c r="O351" s="2"/>
      <c r="P351" s="2"/>
      <c r="Q351" s="2"/>
      <c r="R351" s="2"/>
      <c r="S351" s="2"/>
      <c r="T351" s="21"/>
    </row>
    <row r="352" spans="1:20" ht="12.75" customHeight="1">
      <c r="A352" s="204">
        <f>Stocks!A184</f>
        <v>42657</v>
      </c>
      <c r="B352" s="216">
        <f>Bonds!V330/100</f>
        <v>0</v>
      </c>
      <c r="C352" s="217">
        <f>Bonds!X330/100</f>
        <v>-6.0000000000000493E-4</v>
      </c>
      <c r="D352" s="217">
        <f>Bonds!Z330/100</f>
        <v>-4.9999999999998939E-4</v>
      </c>
      <c r="E352" s="217">
        <f>Bonds!AE330/100</f>
        <v>0</v>
      </c>
      <c r="F352" s="218">
        <f>Bonds!AO330/100</f>
        <v>9.9999999999997863E-5</v>
      </c>
      <c r="G352" s="2"/>
      <c r="H352" s="2"/>
      <c r="I352" s="2"/>
      <c r="J352" s="2"/>
      <c r="K352" s="2"/>
      <c r="L352" s="2"/>
      <c r="N352" s="2"/>
      <c r="O352" s="2"/>
      <c r="P352" s="2"/>
      <c r="Q352" s="2"/>
      <c r="R352" s="2"/>
      <c r="S352" s="2"/>
      <c r="T352" s="21"/>
    </row>
    <row r="353" spans="1:20" ht="12.75" customHeight="1">
      <c r="A353" s="204">
        <f>Stocks!A183</f>
        <v>42656</v>
      </c>
      <c r="B353" s="216">
        <f>Bonds!V331/100</f>
        <v>-1.0000000000001563E-4</v>
      </c>
      <c r="C353" s="217">
        <f>Bonds!X331/100</f>
        <v>2.9999999999999363E-4</v>
      </c>
      <c r="D353" s="217">
        <f>Bonds!Z331/100</f>
        <v>7.0000000000000281E-4</v>
      </c>
      <c r="E353" s="217">
        <f>Bonds!AE331/100</f>
        <v>-1.9999999999999573E-4</v>
      </c>
      <c r="F353" s="218">
        <f>Bonds!AO331/100</f>
        <v>-3.0000000000001136E-4</v>
      </c>
      <c r="G353" s="2"/>
      <c r="H353" s="2"/>
      <c r="I353" s="2"/>
      <c r="J353" s="2"/>
      <c r="K353" s="2"/>
      <c r="L353" s="2"/>
      <c r="N353" s="2"/>
      <c r="O353" s="2"/>
      <c r="P353" s="2"/>
      <c r="Q353" s="2"/>
      <c r="R353" s="2"/>
      <c r="S353" s="2"/>
      <c r="T353" s="21"/>
    </row>
    <row r="354" spans="1:20" ht="12.75" customHeight="1">
      <c r="A354" s="204">
        <f>Stocks!A182</f>
        <v>42655</v>
      </c>
      <c r="B354" s="216">
        <f>Bonds!V332/100</f>
        <v>0</v>
      </c>
      <c r="C354" s="217">
        <f>Bonds!X332/100</f>
        <v>-9.9999999999997863E-5</v>
      </c>
      <c r="D354" s="217">
        <f>Bonds!Z332/100</f>
        <v>-9.9999999999997863E-5</v>
      </c>
      <c r="E354" s="217">
        <f>Bonds!AE332/100</f>
        <v>8.9999999999999857E-4</v>
      </c>
      <c r="F354" s="218">
        <f>Bonds!AO332/100</f>
        <v>8.9999999999999857E-4</v>
      </c>
      <c r="G354" s="2"/>
      <c r="H354" s="2"/>
      <c r="I354" s="2"/>
      <c r="J354" s="2"/>
      <c r="K354" s="2"/>
      <c r="L354" s="2"/>
      <c r="N354" s="2"/>
      <c r="O354" s="2"/>
      <c r="P354" s="2"/>
      <c r="Q354" s="2"/>
      <c r="R354" s="2"/>
      <c r="S354" s="2"/>
      <c r="T354" s="21"/>
    </row>
    <row r="355" spans="1:20" ht="12.75" customHeight="1">
      <c r="A355" s="204">
        <f>Stocks!A181</f>
        <v>42654</v>
      </c>
      <c r="B355" s="216">
        <f>Bonds!V333/100</f>
        <v>1.0000000000001563E-4</v>
      </c>
      <c r="C355" s="217">
        <f>Bonds!X333/100</f>
        <v>7.0000000000000281E-4</v>
      </c>
      <c r="D355" s="217">
        <f>Bonds!Z333/100</f>
        <v>5.9999999999998726E-4</v>
      </c>
      <c r="E355" s="217">
        <f>Bonds!AE333/100</f>
        <v>4.0000000000000923E-4</v>
      </c>
      <c r="F355" s="218">
        <f>Bonds!AO333/100</f>
        <v>3.0000000000001136E-4</v>
      </c>
      <c r="G355" s="2"/>
      <c r="H355" s="2"/>
      <c r="I355" s="2"/>
      <c r="J355" s="2"/>
      <c r="K355" s="2"/>
      <c r="L355" s="2"/>
      <c r="N355" s="2"/>
      <c r="O355" s="2"/>
      <c r="P355" s="2"/>
      <c r="Q355" s="2"/>
      <c r="R355" s="2"/>
      <c r="S355" s="2"/>
      <c r="T355" s="21"/>
    </row>
    <row r="356" spans="1:20" ht="12.75" customHeight="1">
      <c r="A356" s="204">
        <f>Stocks!A180</f>
        <v>42653</v>
      </c>
      <c r="B356" s="216">
        <f>Bonds!V334/100</f>
        <v>0</v>
      </c>
      <c r="C356" s="217">
        <f>Bonds!X334/100</f>
        <v>4.0000000000000923E-4</v>
      </c>
      <c r="D356" s="217">
        <f>Bonds!Z334/100</f>
        <v>4.0000000000000923E-4</v>
      </c>
      <c r="E356" s="217">
        <f>Bonds!AE334/100</f>
        <v>3.9999999999999145E-4</v>
      </c>
      <c r="F356" s="218">
        <f>Bonds!AO334/100</f>
        <v>4.9999999999998939E-4</v>
      </c>
      <c r="G356" s="2"/>
      <c r="H356" s="2"/>
      <c r="I356" s="2"/>
      <c r="J356" s="2"/>
      <c r="K356" s="2"/>
      <c r="L356" s="2"/>
      <c r="N356" s="2"/>
      <c r="O356" s="2"/>
      <c r="P356" s="2"/>
      <c r="Q356" s="2"/>
      <c r="R356" s="2"/>
      <c r="S356" s="2"/>
      <c r="T356" s="21"/>
    </row>
    <row r="357" spans="1:20" ht="12.75" customHeight="1">
      <c r="A357" s="204">
        <f>Stocks!A179</f>
        <v>42650</v>
      </c>
      <c r="B357" s="216">
        <f>Bonds!V335/100</f>
        <v>-4.0000000000000923E-4</v>
      </c>
      <c r="C357" s="217">
        <f>Bonds!X335/100</f>
        <v>0</v>
      </c>
      <c r="D357" s="217">
        <f>Bonds!Z335/100</f>
        <v>3.9999999999999145E-4</v>
      </c>
      <c r="E357" s="217">
        <f>Bonds!AE335/100</f>
        <v>1.9999999999999573E-4</v>
      </c>
      <c r="F357" s="218">
        <f>Bonds!AO335/100</f>
        <v>2.0000000000001351E-4</v>
      </c>
      <c r="G357" s="2"/>
      <c r="H357" s="2"/>
      <c r="I357" s="2"/>
      <c r="J357" s="2"/>
      <c r="K357" s="2"/>
      <c r="L357" s="2"/>
      <c r="N357" s="2"/>
      <c r="O357" s="2"/>
      <c r="P357" s="2"/>
      <c r="Q357" s="2"/>
      <c r="R357" s="2"/>
      <c r="S357" s="2"/>
      <c r="T357" s="21"/>
    </row>
    <row r="358" spans="1:20" ht="12.75" customHeight="1">
      <c r="A358" s="204">
        <f>Stocks!A178</f>
        <v>42649</v>
      </c>
      <c r="B358" s="216">
        <f>Bonds!V336/100</f>
        <v>7.0000000000000281E-4</v>
      </c>
      <c r="C358" s="217">
        <f>Bonds!X336/100</f>
        <v>4.9999999999998939E-4</v>
      </c>
      <c r="D358" s="217">
        <f>Bonds!Z336/100</f>
        <v>5.0000000000000706E-4</v>
      </c>
      <c r="E358" s="217">
        <f>Bonds!AE336/100</f>
        <v>3.0000000000001136E-4</v>
      </c>
      <c r="F358" s="218">
        <f>Bonds!AO336/100</f>
        <v>2.9999999999999363E-4</v>
      </c>
      <c r="G358" s="2"/>
      <c r="H358" s="2"/>
      <c r="I358" s="2"/>
      <c r="J358" s="2"/>
      <c r="K358" s="2"/>
      <c r="L358" s="2"/>
      <c r="N358" s="2"/>
      <c r="O358" s="2"/>
      <c r="P358" s="2"/>
      <c r="Q358" s="2"/>
      <c r="R358" s="2"/>
      <c r="S358" s="2"/>
      <c r="T358" s="21"/>
    </row>
    <row r="359" spans="1:20" ht="12.75" customHeight="1">
      <c r="A359" s="204">
        <f>Stocks!A177</f>
        <v>42648</v>
      </c>
      <c r="B359" s="216">
        <f>Bonds!V337/100</f>
        <v>2.9999999999999363E-4</v>
      </c>
      <c r="C359" s="217">
        <f>Bonds!X337/100</f>
        <v>9.9999999999999655E-4</v>
      </c>
      <c r="D359" s="217">
        <f>Bonds!Z337/100</f>
        <v>8.9999999999999857E-4</v>
      </c>
      <c r="E359" s="217">
        <f>Bonds!AE337/100</f>
        <v>6.9999999999998503E-4</v>
      </c>
      <c r="F359" s="218">
        <f>Bonds!AO337/100</f>
        <v>6.0000000000000493E-4</v>
      </c>
      <c r="G359" s="2"/>
      <c r="H359" s="2"/>
      <c r="I359" s="2"/>
      <c r="J359" s="2"/>
      <c r="K359" s="2"/>
      <c r="L359" s="2"/>
      <c r="N359" s="2"/>
      <c r="O359" s="2"/>
      <c r="P359" s="2"/>
      <c r="Q359" s="2"/>
      <c r="R359" s="2"/>
      <c r="S359" s="2"/>
      <c r="T359" s="21"/>
    </row>
    <row r="360" spans="1:20" ht="12.75" customHeight="1">
      <c r="A360" s="204">
        <f>Stocks!A176</f>
        <v>42647</v>
      </c>
      <c r="B360" s="216">
        <f>Bonds!V338/100</f>
        <v>3.0000000000001136E-4</v>
      </c>
      <c r="C360" s="217">
        <f>Bonds!X338/100</f>
        <v>2.0000000000001351E-4</v>
      </c>
      <c r="D360" s="217">
        <f>Bonds!Z338/100</f>
        <v>1.9999999999999573E-4</v>
      </c>
      <c r="E360" s="217">
        <f>Bonds!AE338/100</f>
        <v>2.0000000000001351E-4</v>
      </c>
      <c r="F360" s="218">
        <f>Bonds!AO338/100</f>
        <v>9.9999999999997863E-5</v>
      </c>
      <c r="G360" s="2"/>
      <c r="H360" s="2"/>
      <c r="I360" s="2"/>
      <c r="J360" s="2"/>
      <c r="K360" s="2"/>
      <c r="L360" s="2"/>
      <c r="N360" s="2"/>
      <c r="O360" s="2"/>
      <c r="P360" s="2"/>
      <c r="Q360" s="2"/>
      <c r="R360" s="2"/>
      <c r="S360" s="2"/>
      <c r="T360" s="21"/>
    </row>
    <row r="361" spans="1:20" ht="12.75" customHeight="1">
      <c r="A361" s="204">
        <f>Stocks!A175</f>
        <v>42646</v>
      </c>
      <c r="B361" s="216">
        <f>Bonds!V339/100</f>
        <v>-1.0000000000001563E-4</v>
      </c>
      <c r="C361" s="217">
        <f>Bonds!X339/100</f>
        <v>-1.0000000000000141E-3</v>
      </c>
      <c r="D361" s="217">
        <f>Bonds!Z339/100</f>
        <v>-9.9999999999999655E-4</v>
      </c>
      <c r="E361" s="217">
        <f>Bonds!AE339/100</f>
        <v>-7.0000000000000281E-4</v>
      </c>
      <c r="F361" s="218">
        <f>Bonds!AO339/100</f>
        <v>-5.0000000000000706E-4</v>
      </c>
      <c r="G361" s="2"/>
      <c r="H361" s="2"/>
      <c r="I361" s="2"/>
      <c r="J361" s="2"/>
      <c r="K361" s="2"/>
      <c r="L361" s="2"/>
      <c r="N361" s="2"/>
      <c r="O361" s="2"/>
      <c r="P361" s="2"/>
      <c r="Q361" s="2"/>
      <c r="R361" s="2"/>
      <c r="S361" s="2"/>
      <c r="T361" s="21"/>
    </row>
    <row r="362" spans="1:20" ht="12.75" customHeight="1">
      <c r="A362" s="204">
        <f>Stocks!A174</f>
        <v>42643</v>
      </c>
      <c r="B362" s="216">
        <f>Bonds!V340/100</f>
        <v>-2.9999999999999363E-4</v>
      </c>
      <c r="C362" s="217">
        <f>Bonds!X340/100</f>
        <v>0</v>
      </c>
      <c r="D362" s="217">
        <f>Bonds!Z340/100</f>
        <v>9.9999999999997863E-5</v>
      </c>
      <c r="E362" s="217">
        <f>Bonds!AE340/100</f>
        <v>1.9999999999999573E-4</v>
      </c>
      <c r="F362" s="218">
        <f>Bonds!AO340/100</f>
        <v>0</v>
      </c>
      <c r="G362" s="2"/>
      <c r="H362" s="2"/>
      <c r="I362" s="2"/>
      <c r="J362" s="2"/>
      <c r="K362" s="2"/>
      <c r="L362" s="2"/>
      <c r="N362" s="2"/>
      <c r="O362" s="2"/>
      <c r="P362" s="2"/>
      <c r="Q362" s="2"/>
      <c r="R362" s="2"/>
      <c r="S362" s="2"/>
      <c r="T362" s="21"/>
    </row>
    <row r="363" spans="1:20" ht="12.75" customHeight="1">
      <c r="A363" s="204">
        <f>Stocks!A173</f>
        <v>42642</v>
      </c>
      <c r="B363" s="216">
        <f>Bonds!V341/100</f>
        <v>-8.0000000000000069E-4</v>
      </c>
      <c r="C363" s="217">
        <f>Bonds!X341/100</f>
        <v>-5.9999999999998726E-4</v>
      </c>
      <c r="D363" s="217">
        <f>Bonds!Z341/100</f>
        <v>-3.9999999999999145E-4</v>
      </c>
      <c r="E363" s="217">
        <f>Bonds!AE341/100</f>
        <v>-8.0000000000000069E-4</v>
      </c>
      <c r="F363" s="218">
        <f>Bonds!AO341/100</f>
        <v>-6.0000000000000493E-4</v>
      </c>
      <c r="G363" s="2"/>
      <c r="H363" s="2"/>
      <c r="I363" s="2"/>
      <c r="J363" s="2"/>
      <c r="K363" s="2"/>
      <c r="L363" s="2"/>
      <c r="N363" s="2"/>
      <c r="O363" s="2"/>
      <c r="P363" s="2"/>
      <c r="Q363" s="2"/>
      <c r="R363" s="2"/>
      <c r="S363" s="2"/>
      <c r="T363" s="21"/>
    </row>
    <row r="364" spans="1:20" ht="12.75" customHeight="1">
      <c r="A364" s="204">
        <f>Stocks!A172</f>
        <v>42641</v>
      </c>
      <c r="B364" s="216">
        <f>Bonds!V342/100</f>
        <v>-4.9999999999998939E-4</v>
      </c>
      <c r="C364" s="217">
        <f>Bonds!X342/100</f>
        <v>-3.0000000000001136E-4</v>
      </c>
      <c r="D364" s="217">
        <f>Bonds!Z342/100</f>
        <v>-4.0000000000000923E-4</v>
      </c>
      <c r="E364" s="217">
        <f>Bonds!AE342/100</f>
        <v>-2.9999999999999363E-4</v>
      </c>
      <c r="F364" s="218">
        <f>Bonds!AO342/100</f>
        <v>-3.9999999999999145E-4</v>
      </c>
      <c r="G364" s="2"/>
      <c r="H364" s="2"/>
      <c r="I364" s="2"/>
      <c r="J364" s="2"/>
      <c r="K364" s="2"/>
      <c r="L364" s="2"/>
      <c r="N364" s="2"/>
      <c r="O364" s="2"/>
      <c r="P364" s="2"/>
      <c r="Q364" s="2"/>
      <c r="R364" s="2"/>
      <c r="S364" s="2"/>
      <c r="T364" s="21"/>
    </row>
    <row r="365" spans="1:20" ht="12.75" customHeight="1">
      <c r="A365" s="204">
        <f>Stocks!A171</f>
        <v>42640</v>
      </c>
      <c r="B365" s="216">
        <f>Bonds!V343/100</f>
        <v>1.9999999999999573E-4</v>
      </c>
      <c r="C365" s="217">
        <f>Bonds!X343/100</f>
        <v>1.0000000000001563E-4</v>
      </c>
      <c r="D365" s="217">
        <f>Bonds!Z343/100</f>
        <v>2.9999999999999363E-4</v>
      </c>
      <c r="E365" s="217">
        <f>Bonds!AE343/100</f>
        <v>3.9999999999999145E-4</v>
      </c>
      <c r="F365" s="218">
        <f>Bonds!AO343/100</f>
        <v>1.9999999999999573E-4</v>
      </c>
      <c r="G365" s="2"/>
      <c r="H365" s="2"/>
      <c r="I365" s="2"/>
      <c r="J365" s="2"/>
      <c r="K365" s="2"/>
      <c r="L365" s="2"/>
      <c r="N365" s="2"/>
      <c r="O365" s="2"/>
      <c r="P365" s="2"/>
      <c r="Q365" s="2"/>
      <c r="R365" s="2"/>
      <c r="S365" s="2"/>
      <c r="T365" s="21"/>
    </row>
    <row r="366" spans="1:20" ht="12.75" customHeight="1">
      <c r="A366" s="204">
        <f>Stocks!A170</f>
        <v>42639</v>
      </c>
      <c r="B366" s="216">
        <f>Bonds!V344/100</f>
        <v>9.9999999999997863E-5</v>
      </c>
      <c r="C366" s="217">
        <f>Bonds!X344/100</f>
        <v>6.9999999999998503E-4</v>
      </c>
      <c r="D366" s="217">
        <f>Bonds!Z344/100</f>
        <v>3.0000000000001136E-4</v>
      </c>
      <c r="E366" s="217">
        <f>Bonds!AE344/100</f>
        <v>9.9999999999997863E-5</v>
      </c>
      <c r="F366" s="218">
        <f>Bonds!AO344/100</f>
        <v>-3.9999999999999145E-4</v>
      </c>
      <c r="G366" s="2"/>
      <c r="H366" s="2"/>
      <c r="I366" s="2"/>
      <c r="J366" s="2"/>
      <c r="K366" s="2"/>
      <c r="L366" s="2"/>
      <c r="N366" s="2"/>
      <c r="O366" s="2"/>
      <c r="P366" s="2"/>
      <c r="Q366" s="2"/>
      <c r="R366" s="2"/>
      <c r="S366" s="2"/>
      <c r="T366" s="21"/>
    </row>
    <row r="367" spans="1:20" ht="12.75" customHeight="1">
      <c r="A367" s="204">
        <f>Stocks!A169</f>
        <v>42636</v>
      </c>
      <c r="B367" s="216">
        <f>Bonds!V345/100</f>
        <v>9.9999999999997863E-5</v>
      </c>
      <c r="C367" s="217">
        <f>Bonds!X345/100</f>
        <v>9.9999999999997863E-5</v>
      </c>
      <c r="D367" s="217">
        <f>Bonds!Z345/100</f>
        <v>8.0000000000000069E-4</v>
      </c>
      <c r="E367" s="217">
        <f>Bonds!AE345/100</f>
        <v>6.0000000000000493E-4</v>
      </c>
      <c r="F367" s="218">
        <f>Bonds!AO345/100</f>
        <v>-8.9999999999999857E-4</v>
      </c>
      <c r="G367" s="2"/>
      <c r="H367" s="2"/>
      <c r="I367" s="2"/>
      <c r="J367" s="2"/>
      <c r="K367" s="2"/>
      <c r="L367" s="2"/>
      <c r="N367" s="2"/>
      <c r="O367" s="2"/>
      <c r="P367" s="2"/>
      <c r="Q367" s="2"/>
      <c r="R367" s="2"/>
      <c r="S367" s="2"/>
      <c r="T367" s="21"/>
    </row>
    <row r="368" spans="1:20" ht="12.75" customHeight="1">
      <c r="A368" s="204">
        <f>Stocks!A168</f>
        <v>42635</v>
      </c>
      <c r="B368" s="216">
        <f>Bonds!V346/100</f>
        <v>1.9999999999999573E-4</v>
      </c>
      <c r="C368" s="217">
        <f>Bonds!X346/100</f>
        <v>-5.9999999999998726E-4</v>
      </c>
      <c r="D368" s="217">
        <f>Bonds!Z346/100</f>
        <v>-6.0000000000000493E-4</v>
      </c>
      <c r="E368" s="217">
        <f>Bonds!AE346/100</f>
        <v>-3.9999999999999145E-4</v>
      </c>
      <c r="F368" s="218">
        <f>Bonds!AO346/100</f>
        <v>-7.0000000000000281E-4</v>
      </c>
      <c r="G368" s="2"/>
      <c r="H368" s="2"/>
      <c r="I368" s="2"/>
      <c r="J368" s="2"/>
      <c r="K368" s="2"/>
      <c r="L368" s="2"/>
      <c r="N368" s="2"/>
      <c r="O368" s="2"/>
      <c r="P368" s="2"/>
      <c r="Q368" s="2"/>
      <c r="R368" s="2"/>
      <c r="S368" s="2"/>
      <c r="T368" s="21"/>
    </row>
    <row r="369" spans="1:20" ht="12.75" customHeight="1">
      <c r="A369" s="204">
        <f>Stocks!A167</f>
        <v>42634</v>
      </c>
      <c r="B369" s="216">
        <f>Bonds!V347/100</f>
        <v>-1.0999999999999942E-3</v>
      </c>
      <c r="C369" s="217">
        <f>Bonds!X347/100</f>
        <v>-1.4000000000000056E-3</v>
      </c>
      <c r="D369" s="217">
        <f>Bonds!Z347/100</f>
        <v>-1.0999999999999942E-3</v>
      </c>
      <c r="E369" s="217">
        <f>Bonds!AE347/100</f>
        <v>-7.0000000000000281E-4</v>
      </c>
      <c r="F369" s="218">
        <f>Bonds!AO347/100</f>
        <v>-5.0000000000000706E-4</v>
      </c>
      <c r="G369" s="2"/>
      <c r="H369" s="2"/>
      <c r="I369" s="2"/>
      <c r="J369" s="2"/>
      <c r="K369" s="2"/>
      <c r="L369" s="2"/>
      <c r="N369" s="2"/>
      <c r="O369" s="2"/>
      <c r="P369" s="2"/>
      <c r="Q369" s="2"/>
      <c r="R369" s="2"/>
      <c r="S369" s="2"/>
      <c r="T369" s="21"/>
    </row>
    <row r="370" spans="1:20" ht="12.75" customHeight="1">
      <c r="A370" s="204">
        <f>Stocks!A166</f>
        <v>42633</v>
      </c>
      <c r="B370" s="216">
        <f>Bonds!V348/100</f>
        <v>8.9999999999999857E-4</v>
      </c>
      <c r="C370" s="217">
        <f>Bonds!X348/100</f>
        <v>6.0000000000000493E-4</v>
      </c>
      <c r="D370" s="217">
        <f>Bonds!Z348/100</f>
        <v>3.9999999999999145E-4</v>
      </c>
      <c r="E370" s="217">
        <f>Bonds!AE348/100</f>
        <v>1.9999999999999573E-4</v>
      </c>
      <c r="F370" s="218">
        <f>Bonds!AO348/100</f>
        <v>-9.9999999999997863E-5</v>
      </c>
      <c r="G370" s="2"/>
      <c r="H370" s="2"/>
      <c r="I370" s="2"/>
      <c r="J370" s="2"/>
      <c r="K370" s="2"/>
      <c r="L370" s="2"/>
      <c r="N370" s="2"/>
      <c r="O370" s="2"/>
      <c r="P370" s="2"/>
      <c r="Q370" s="2"/>
      <c r="R370" s="2"/>
      <c r="S370" s="2"/>
      <c r="T370" s="21"/>
    </row>
    <row r="371" spans="1:20" ht="12.75" customHeight="1">
      <c r="A371" s="204">
        <f>Stocks!A165</f>
        <v>42632</v>
      </c>
      <c r="B371" s="216">
        <f>Bonds!V349/100</f>
        <v>1.9999999999999573E-4</v>
      </c>
      <c r="C371" s="217">
        <f>Bonds!X349/100</f>
        <v>8.0000000000000069E-4</v>
      </c>
      <c r="D371" s="217">
        <f>Bonds!Z349/100</f>
        <v>5.0000000000000706E-4</v>
      </c>
      <c r="E371" s="217">
        <f>Bonds!AE349/100</f>
        <v>0</v>
      </c>
      <c r="F371" s="218">
        <f>Bonds!AO349/100</f>
        <v>-3.9999999999999145E-4</v>
      </c>
      <c r="G371" s="2"/>
      <c r="H371" s="2"/>
      <c r="I371" s="2"/>
      <c r="J371" s="2"/>
      <c r="K371" s="2"/>
      <c r="L371" s="2"/>
      <c r="N371" s="2"/>
      <c r="O371" s="2"/>
      <c r="P371" s="2"/>
      <c r="Q371" s="2"/>
      <c r="R371" s="2"/>
      <c r="S371" s="2"/>
      <c r="T371" s="21"/>
    </row>
    <row r="372" spans="1:20" ht="12.75" customHeight="1">
      <c r="A372" s="204">
        <f>Stocks!A164</f>
        <v>42629</v>
      </c>
      <c r="B372" s="216">
        <f>Bonds!V350/100</f>
        <v>1.7999999999999971E-3</v>
      </c>
      <c r="C372" s="217">
        <f>Bonds!X350/100</f>
        <v>1.3999999999999878E-3</v>
      </c>
      <c r="D372" s="217">
        <f>Bonds!Z350/100</f>
        <v>1.5000000000000035E-3</v>
      </c>
      <c r="E372" s="217">
        <f>Bonds!AE350/100</f>
        <v>1.0999999999999942E-3</v>
      </c>
      <c r="F372" s="218">
        <f>Bonds!AO350/100</f>
        <v>8.0000000000000069E-4</v>
      </c>
      <c r="G372" s="2"/>
      <c r="H372" s="2"/>
      <c r="I372" s="2"/>
      <c r="J372" s="2"/>
      <c r="K372" s="2"/>
      <c r="L372" s="2"/>
      <c r="N372" s="2"/>
      <c r="O372" s="2"/>
      <c r="P372" s="2"/>
      <c r="Q372" s="2"/>
      <c r="R372" s="2"/>
      <c r="S372" s="2"/>
      <c r="T372" s="21"/>
    </row>
    <row r="373" spans="1:20" ht="12.75" customHeight="1">
      <c r="A373" s="204">
        <f>Stocks!A163</f>
        <v>42628</v>
      </c>
      <c r="B373" s="216">
        <f>Bonds!V351/100</f>
        <v>2.0000000000001351E-4</v>
      </c>
      <c r="C373" s="217">
        <f>Bonds!X351/100</f>
        <v>2.0000000000001351E-4</v>
      </c>
      <c r="D373" s="217">
        <f>Bonds!Z351/100</f>
        <v>-1.0000000000001563E-4</v>
      </c>
      <c r="E373" s="217">
        <f>Bonds!AE351/100</f>
        <v>0</v>
      </c>
      <c r="F373" s="218">
        <f>Bonds!AO351/100</f>
        <v>-1.0000000000001563E-4</v>
      </c>
      <c r="G373" s="2"/>
      <c r="H373" s="2"/>
      <c r="I373" s="2"/>
      <c r="J373" s="2"/>
      <c r="K373" s="2"/>
      <c r="L373" s="2"/>
      <c r="N373" s="2"/>
      <c r="O373" s="2"/>
      <c r="P373" s="2"/>
      <c r="Q373" s="2"/>
      <c r="R373" s="2"/>
      <c r="S373" s="2"/>
      <c r="T373" s="21"/>
    </row>
    <row r="374" spans="1:20" ht="12.75" customHeight="1">
      <c r="A374" s="204">
        <f>Stocks!A162</f>
        <v>42627</v>
      </c>
      <c r="B374" s="216">
        <f>Bonds!V352/100</f>
        <v>-4.0000000000000923E-4</v>
      </c>
      <c r="C374" s="217">
        <f>Bonds!X352/100</f>
        <v>-6.0000000000000493E-4</v>
      </c>
      <c r="D374" s="217">
        <f>Bonds!Z352/100</f>
        <v>-1.9999999999999573E-4</v>
      </c>
      <c r="E374" s="217">
        <f>Bonds!AE352/100</f>
        <v>3.0000000000001136E-4</v>
      </c>
      <c r="F374" s="218">
        <f>Bonds!AO352/100</f>
        <v>2.0000000000001351E-4</v>
      </c>
      <c r="G374" s="2"/>
      <c r="H374" s="2"/>
      <c r="I374" s="2"/>
      <c r="J374" s="2"/>
      <c r="K374" s="2"/>
      <c r="L374" s="2"/>
      <c r="N374" s="2"/>
      <c r="O374" s="2"/>
      <c r="P374" s="2"/>
      <c r="Q374" s="2"/>
      <c r="R374" s="2"/>
      <c r="S374" s="2"/>
      <c r="T374" s="21"/>
    </row>
    <row r="375" spans="1:20" ht="12.75" customHeight="1">
      <c r="A375" s="204">
        <f>Stocks!A161</f>
        <v>42626</v>
      </c>
      <c r="B375" s="216">
        <f>Bonds!V353/100</f>
        <v>-7.0000000000000281E-4</v>
      </c>
      <c r="C375" s="217">
        <f>Bonds!X353/100</f>
        <v>-4.0000000000000923E-4</v>
      </c>
      <c r="D375" s="217">
        <f>Bonds!Z353/100</f>
        <v>0</v>
      </c>
      <c r="E375" s="217">
        <f>Bonds!AE353/100</f>
        <v>2.9999999999999363E-4</v>
      </c>
      <c r="F375" s="218">
        <f>Bonds!AO353/100</f>
        <v>9.9999999999997863E-5</v>
      </c>
      <c r="G375" s="2"/>
      <c r="H375" s="2"/>
      <c r="I375" s="2"/>
      <c r="J375" s="2"/>
      <c r="K375" s="2"/>
      <c r="L375" s="2"/>
      <c r="N375" s="2"/>
      <c r="O375" s="2"/>
      <c r="P375" s="2"/>
      <c r="Q375" s="2"/>
      <c r="R375" s="2"/>
      <c r="S375" s="2"/>
      <c r="T375" s="21"/>
    </row>
    <row r="376" spans="1:20" ht="12.75" customHeight="1">
      <c r="A376" s="204">
        <f>Stocks!A160</f>
        <v>42625</v>
      </c>
      <c r="B376" s="216">
        <f>Bonds!V354/100</f>
        <v>-1.9999999999999573E-4</v>
      </c>
      <c r="C376" s="217">
        <f>Bonds!X354/100</f>
        <v>-1.9999999999999573E-4</v>
      </c>
      <c r="D376" s="217">
        <f>Bonds!Z354/100</f>
        <v>-1.9999999999999573E-4</v>
      </c>
      <c r="E376" s="217">
        <f>Bonds!AE354/100</f>
        <v>-9.9999999999997863E-5</v>
      </c>
      <c r="F376" s="218">
        <f>Bonds!AO354/100</f>
        <v>-1.9999999999999573E-4</v>
      </c>
      <c r="G376" s="2"/>
      <c r="H376" s="2"/>
      <c r="I376" s="2"/>
      <c r="J376" s="2"/>
      <c r="K376" s="2"/>
      <c r="L376" s="2"/>
      <c r="N376" s="2"/>
      <c r="O376" s="2"/>
      <c r="P376" s="2"/>
      <c r="Q376" s="2"/>
      <c r="R376" s="2"/>
      <c r="S376" s="2"/>
      <c r="T376" s="21"/>
    </row>
    <row r="377" spans="1:20" ht="12.75" customHeight="1">
      <c r="A377" s="204">
        <f>Stocks!A159</f>
        <v>42622</v>
      </c>
      <c r="B377" s="216">
        <f>Bonds!V355/100</f>
        <v>9.9999999999997863E-5</v>
      </c>
      <c r="C377" s="217">
        <f>Bonds!X355/100</f>
        <v>1.2000000000000099E-3</v>
      </c>
      <c r="D377" s="217">
        <f>Bonds!Z355/100</f>
        <v>1.5000000000000035E-3</v>
      </c>
      <c r="E377" s="217">
        <f>Bonds!AE355/100</f>
        <v>1.4999999999999946E-3</v>
      </c>
      <c r="F377" s="218">
        <f>Bonds!AO355/100</f>
        <v>1.29999999999999E-3</v>
      </c>
      <c r="G377" s="2"/>
      <c r="H377" s="2"/>
      <c r="I377" s="2"/>
      <c r="J377" s="2"/>
      <c r="K377" s="2"/>
      <c r="L377" s="2"/>
      <c r="N377" s="2"/>
      <c r="O377" s="2"/>
      <c r="P377" s="2"/>
      <c r="Q377" s="2"/>
      <c r="R377" s="2"/>
      <c r="S377" s="2"/>
      <c r="T377" s="21"/>
    </row>
    <row r="378" spans="1:20" ht="12.75" customHeight="1">
      <c r="A378" s="204">
        <f>Stocks!A158</f>
        <v>42621</v>
      </c>
      <c r="B378" s="216">
        <f>Bonds!V356/100</f>
        <v>9.9999999999997863E-5</v>
      </c>
      <c r="C378" s="217">
        <f>Bonds!X356/100</f>
        <v>-6.0000000000000493E-4</v>
      </c>
      <c r="D378" s="217">
        <f>Bonds!Z356/100</f>
        <v>-8.9999999999999857E-4</v>
      </c>
      <c r="E378" s="217">
        <f>Bonds!AE356/100</f>
        <v>-6.9999999999999392E-4</v>
      </c>
      <c r="F378" s="218">
        <f>Bonds!AO356/100</f>
        <v>-2.9999999999999363E-4</v>
      </c>
      <c r="G378" s="2"/>
      <c r="H378" s="2"/>
      <c r="I378" s="2"/>
      <c r="J378" s="2"/>
      <c r="K378" s="2"/>
      <c r="L378" s="2"/>
      <c r="N378" s="2"/>
      <c r="O378" s="2"/>
      <c r="P378" s="2"/>
      <c r="Q378" s="2"/>
      <c r="R378" s="2"/>
      <c r="S378" s="2"/>
      <c r="T378" s="21"/>
    </row>
    <row r="379" spans="1:20" ht="12.75" customHeight="1">
      <c r="A379" s="204">
        <f>Stocks!A157</f>
        <v>42620</v>
      </c>
      <c r="B379" s="216">
        <f>Bonds!V357/100</f>
        <v>-3.9999999999999145E-4</v>
      </c>
      <c r="C379" s="217">
        <f>Bonds!X357/100</f>
        <v>-5.0000000000000706E-4</v>
      </c>
      <c r="D379" s="217">
        <f>Bonds!Z357/100</f>
        <v>-5.0000000000000706E-4</v>
      </c>
      <c r="E379" s="217">
        <f>Bonds!AE357/100</f>
        <v>-2.9999999999999363E-4</v>
      </c>
      <c r="F379" s="218">
        <f>Bonds!AO357/100</f>
        <v>-1.9999999999999573E-4</v>
      </c>
      <c r="G379" s="2"/>
      <c r="H379" s="2"/>
      <c r="I379" s="2"/>
      <c r="J379" s="2"/>
      <c r="K379" s="2"/>
      <c r="L379" s="2"/>
      <c r="N379" s="2"/>
      <c r="O379" s="2"/>
      <c r="P379" s="2"/>
      <c r="Q379" s="2"/>
      <c r="R379" s="2"/>
      <c r="S379" s="2"/>
      <c r="T379" s="21"/>
    </row>
    <row r="380" spans="1:20" ht="12.75" customHeight="1">
      <c r="A380" s="204">
        <f>Stocks!A156</f>
        <v>42619</v>
      </c>
      <c r="B380" s="216">
        <f>Bonds!V358/100</f>
        <v>-9.9999999999997863E-5</v>
      </c>
      <c r="C380" s="217">
        <f>Bonds!X358/100</f>
        <v>-6.9999999999998503E-4</v>
      </c>
      <c r="D380" s="217">
        <f>Bonds!Z358/100</f>
        <v>-7.0000000000000281E-4</v>
      </c>
      <c r="E380" s="217">
        <f>Bonds!AE358/100</f>
        <v>-6.0000000000000493E-4</v>
      </c>
      <c r="F380" s="218">
        <f>Bonds!AO358/100</f>
        <v>-2.0000000000001351E-4</v>
      </c>
      <c r="G380" s="2"/>
      <c r="H380" s="2"/>
      <c r="I380" s="2"/>
      <c r="J380" s="2"/>
      <c r="K380" s="2"/>
      <c r="L380" s="2"/>
      <c r="N380" s="2"/>
      <c r="O380" s="2"/>
      <c r="P380" s="2"/>
      <c r="Q380" s="2"/>
      <c r="R380" s="2"/>
      <c r="S380" s="2"/>
      <c r="T380" s="21"/>
    </row>
    <row r="381" spans="1:20" ht="12.75" customHeight="1">
      <c r="A381" s="204">
        <f>Stocks!A155</f>
        <v>42615</v>
      </c>
      <c r="B381" s="216">
        <f>Bonds!V359/100</f>
        <v>2.9999999999999363E-4</v>
      </c>
      <c r="C381" s="217">
        <f>Bonds!X359/100</f>
        <v>-7.0000000000000281E-4</v>
      </c>
      <c r="D381" s="217">
        <f>Bonds!Z359/100</f>
        <v>-5.9999999999998726E-4</v>
      </c>
      <c r="E381" s="217">
        <f>Bonds!AE359/100</f>
        <v>-1.9999999999999573E-4</v>
      </c>
      <c r="F381" s="218">
        <f>Bonds!AO359/100</f>
        <v>9.9999999999997863E-5</v>
      </c>
      <c r="G381" s="2"/>
      <c r="H381" s="2"/>
      <c r="I381" s="2"/>
      <c r="J381" s="2"/>
      <c r="K381" s="2"/>
      <c r="L381" s="2"/>
      <c r="N381" s="2"/>
      <c r="O381" s="2"/>
      <c r="P381" s="2"/>
      <c r="Q381" s="2"/>
      <c r="R381" s="2"/>
      <c r="S381" s="2"/>
      <c r="T381" s="21"/>
    </row>
    <row r="382" spans="1:20" ht="12.75" customHeight="1">
      <c r="A382" s="204">
        <f>Stocks!A154</f>
        <v>42614</v>
      </c>
      <c r="B382" s="216">
        <f>Bonds!V360/100</f>
        <v>9.9999999999997863E-5</v>
      </c>
      <c r="C382" s="217">
        <f>Bonds!X360/100</f>
        <v>-6.0000000000000493E-4</v>
      </c>
      <c r="D382" s="217">
        <f>Bonds!Z360/100</f>
        <v>-5.0000000000000706E-4</v>
      </c>
      <c r="E382" s="217">
        <f>Bonds!AE360/100</f>
        <v>-4.0000000000000923E-4</v>
      </c>
      <c r="F382" s="218">
        <f>Bonds!AO360/100</f>
        <v>1.0000000000001563E-4</v>
      </c>
      <c r="G382" s="2"/>
      <c r="H382" s="2"/>
      <c r="I382" s="2"/>
      <c r="J382" s="2"/>
      <c r="K382" s="2"/>
      <c r="L382" s="2"/>
      <c r="N382" s="2"/>
      <c r="O382" s="2"/>
      <c r="P382" s="2"/>
      <c r="Q382" s="2"/>
      <c r="R382" s="2"/>
      <c r="S382" s="2"/>
      <c r="T382" s="21"/>
    </row>
    <row r="383" spans="1:20" ht="12.75" customHeight="1">
      <c r="A383" s="204">
        <f>Stocks!A153</f>
        <v>42613</v>
      </c>
      <c r="B383" s="216">
        <f>Bonds!V361/100</f>
        <v>-2.9999999999999363E-4</v>
      </c>
      <c r="C383" s="217">
        <f>Bonds!X361/100</f>
        <v>-9.9999999999997863E-5</v>
      </c>
      <c r="D383" s="217">
        <f>Bonds!Z361/100</f>
        <v>-9.9999999999997863E-5</v>
      </c>
      <c r="E383" s="217">
        <f>Bonds!AE361/100</f>
        <v>-9.9999999999997863E-5</v>
      </c>
      <c r="F383" s="218">
        <f>Bonds!AO361/100</f>
        <v>2.9999999999999363E-4</v>
      </c>
      <c r="G383" s="2"/>
      <c r="H383" s="2"/>
      <c r="I383" s="2"/>
      <c r="J383" s="2"/>
      <c r="K383" s="2"/>
      <c r="L383" s="2"/>
      <c r="N383" s="2"/>
      <c r="O383" s="2"/>
      <c r="P383" s="2"/>
      <c r="Q383" s="2"/>
      <c r="R383" s="2"/>
      <c r="S383" s="2"/>
      <c r="T383" s="21"/>
    </row>
    <row r="384" spans="1:20" ht="12.75" customHeight="1">
      <c r="A384" s="204">
        <f>Stocks!A152</f>
        <v>42612</v>
      </c>
      <c r="B384" s="216">
        <f>Bonds!V362/100</f>
        <v>-6.0000000000000493E-4</v>
      </c>
      <c r="C384" s="217">
        <f>Bonds!X362/100</f>
        <v>-8.9999999999999857E-4</v>
      </c>
      <c r="D384" s="217">
        <f>Bonds!Z362/100</f>
        <v>-8.0000000000000069E-4</v>
      </c>
      <c r="E384" s="217">
        <f>Bonds!AE362/100</f>
        <v>-5.0000000000000706E-4</v>
      </c>
      <c r="F384" s="218">
        <f>Bonds!AO362/100</f>
        <v>-1.9999999999999573E-4</v>
      </c>
      <c r="G384" s="2"/>
      <c r="H384" s="2"/>
      <c r="I384" s="2"/>
      <c r="J384" s="2"/>
      <c r="K384" s="2"/>
      <c r="L384" s="2"/>
      <c r="N384" s="2"/>
      <c r="O384" s="2"/>
      <c r="P384" s="2"/>
      <c r="Q384" s="2"/>
      <c r="R384" s="2"/>
      <c r="S384" s="2"/>
      <c r="T384" s="21"/>
    </row>
    <row r="385" spans="1:20" ht="12.75" customHeight="1">
      <c r="A385" s="204">
        <f>Stocks!A151</f>
        <v>42611</v>
      </c>
      <c r="B385" s="216">
        <f>Bonds!V363/100</f>
        <v>-2.9999999999999363E-4</v>
      </c>
      <c r="C385" s="217">
        <f>Bonds!X363/100</f>
        <v>-1.9999999999999573E-4</v>
      </c>
      <c r="D385" s="217">
        <f>Bonds!Z363/100</f>
        <v>-2.9999999999999363E-4</v>
      </c>
      <c r="E385" s="217">
        <f>Bonds!AE363/100</f>
        <v>-1.9999999999999573E-4</v>
      </c>
      <c r="F385" s="218">
        <f>Bonds!AO363/100</f>
        <v>9.9999999999997863E-5</v>
      </c>
      <c r="G385" s="2"/>
      <c r="H385" s="2"/>
      <c r="I385" s="2"/>
      <c r="J385" s="2"/>
      <c r="K385" s="2"/>
      <c r="L385" s="2"/>
      <c r="N385" s="2"/>
      <c r="O385" s="2"/>
      <c r="P385" s="2"/>
      <c r="Q385" s="2"/>
      <c r="R385" s="2"/>
      <c r="S385" s="2"/>
      <c r="T385" s="21"/>
    </row>
    <row r="386" spans="1:20" ht="12.75" customHeight="1">
      <c r="A386" s="204">
        <f>Stocks!A150</f>
        <v>42608</v>
      </c>
      <c r="B386" s="216">
        <f>Bonds!V364/100</f>
        <v>-9.9999999999997863E-5</v>
      </c>
      <c r="C386" s="217">
        <f>Bonds!X364/100</f>
        <v>0</v>
      </c>
      <c r="D386" s="217">
        <f>Bonds!Z364/100</f>
        <v>9.9999999999997863E-5</v>
      </c>
      <c r="E386" s="217">
        <f>Bonds!AE364/100</f>
        <v>9.9999999999997863E-5</v>
      </c>
      <c r="F386" s="218">
        <f>Bonds!AO364/100</f>
        <v>-9.9999999999997863E-5</v>
      </c>
      <c r="G386" s="2"/>
      <c r="H386" s="2"/>
      <c r="I386" s="2"/>
      <c r="J386" s="2"/>
      <c r="K386" s="2"/>
      <c r="L386" s="2"/>
      <c r="N386" s="2"/>
      <c r="O386" s="2"/>
      <c r="P386" s="2"/>
      <c r="Q386" s="2"/>
      <c r="R386" s="2"/>
      <c r="S386" s="2"/>
      <c r="T386" s="21"/>
    </row>
    <row r="387" spans="1:20" ht="12.75" customHeight="1">
      <c r="A387" s="204">
        <f>Stocks!A149</f>
        <v>42607</v>
      </c>
      <c r="B387" s="216">
        <f>Bonds!V365/100</f>
        <v>-8.0000000000000069E-4</v>
      </c>
      <c r="C387" s="217">
        <f>Bonds!X365/100</f>
        <v>-3.0000000000001136E-4</v>
      </c>
      <c r="D387" s="217">
        <f>Bonds!Z365/100</f>
        <v>-4.0000000000000923E-4</v>
      </c>
      <c r="E387" s="217">
        <f>Bonds!AE365/100</f>
        <v>-2.9999999999999363E-4</v>
      </c>
      <c r="F387" s="218">
        <f>Bonds!AO365/100</f>
        <v>0</v>
      </c>
      <c r="G387" s="2"/>
      <c r="H387" s="2"/>
      <c r="I387" s="2"/>
      <c r="J387" s="2"/>
      <c r="K387" s="2"/>
      <c r="L387" s="2"/>
      <c r="N387" s="2"/>
      <c r="O387" s="2"/>
      <c r="P387" s="2"/>
      <c r="Q387" s="2"/>
      <c r="R387" s="2"/>
      <c r="S387" s="2"/>
      <c r="T387" s="21"/>
    </row>
    <row r="388" spans="1:20" ht="12.75" customHeight="1">
      <c r="A388" s="204">
        <f>Stocks!A148</f>
        <v>42606</v>
      </c>
      <c r="B388" s="216">
        <f>Bonds!V366/100</f>
        <v>-6.0000000000000493E-4</v>
      </c>
      <c r="C388" s="217">
        <f>Bonds!X366/100</f>
        <v>-1.9999999999999573E-4</v>
      </c>
      <c r="D388" s="217">
        <f>Bonds!Z366/100</f>
        <v>-2.9999999999999363E-4</v>
      </c>
      <c r="E388" s="217">
        <f>Bonds!AE366/100</f>
        <v>-4.0000000000000923E-4</v>
      </c>
      <c r="F388" s="218">
        <f>Bonds!AO366/100</f>
        <v>-7.0000000000000281E-4</v>
      </c>
      <c r="G388" s="2"/>
      <c r="H388" s="2"/>
      <c r="I388" s="2"/>
      <c r="J388" s="2"/>
      <c r="K388" s="2"/>
      <c r="L388" s="2"/>
      <c r="N388" s="2"/>
      <c r="O388" s="2"/>
      <c r="P388" s="2"/>
      <c r="Q388" s="2"/>
      <c r="R388" s="2"/>
      <c r="S388" s="2"/>
      <c r="T388" s="21"/>
    </row>
    <row r="389" spans="1:20" ht="12.75" customHeight="1">
      <c r="A389" s="204">
        <f>Stocks!A147</f>
        <v>42605</v>
      </c>
      <c r="B389" s="216">
        <f>Bonds!V367/100</f>
        <v>-2.9999999999999363E-4</v>
      </c>
      <c r="C389" s="217">
        <f>Bonds!X367/100</f>
        <v>-1.9999999999999573E-4</v>
      </c>
      <c r="D389" s="217">
        <f>Bonds!Z367/100</f>
        <v>2.9999999999999363E-4</v>
      </c>
      <c r="E389" s="217">
        <f>Bonds!AE367/100</f>
        <v>5.0000000000000706E-4</v>
      </c>
      <c r="F389" s="218">
        <f>Bonds!AO367/100</f>
        <v>6.0000000000000493E-4</v>
      </c>
      <c r="G389" s="2"/>
      <c r="H389" s="2"/>
      <c r="I389" s="2"/>
      <c r="J389" s="2"/>
      <c r="K389" s="2"/>
      <c r="L389" s="2"/>
      <c r="N389" s="2"/>
      <c r="O389" s="2"/>
      <c r="P389" s="2"/>
      <c r="Q389" s="2"/>
      <c r="R389" s="2"/>
      <c r="S389" s="2"/>
      <c r="T389" s="21"/>
    </row>
    <row r="390" spans="1:20" ht="12.75" customHeight="1">
      <c r="A390" s="204">
        <f>Stocks!A146</f>
        <v>42604</v>
      </c>
      <c r="B390" s="216">
        <f>Bonds!V368/100</f>
        <v>9.9999999999997863E-5</v>
      </c>
      <c r="C390" s="217">
        <f>Bonds!X368/100</f>
        <v>-2.0000000000001351E-4</v>
      </c>
      <c r="D390" s="217">
        <f>Bonds!Z368/100</f>
        <v>-3.9999999999999145E-4</v>
      </c>
      <c r="E390" s="217">
        <f>Bonds!AE368/100</f>
        <v>-5.0000000000000706E-4</v>
      </c>
      <c r="F390" s="218">
        <f>Bonds!AO368/100</f>
        <v>-6.0000000000000493E-4</v>
      </c>
      <c r="G390" s="2"/>
      <c r="H390" s="2"/>
      <c r="I390" s="2"/>
      <c r="J390" s="2"/>
      <c r="K390" s="2"/>
      <c r="L390" s="2"/>
      <c r="N390" s="2"/>
      <c r="O390" s="2"/>
      <c r="P390" s="2"/>
      <c r="Q390" s="2"/>
      <c r="R390" s="2"/>
      <c r="S390" s="2"/>
      <c r="T390" s="21"/>
    </row>
    <row r="391" spans="1:20" ht="12.75" customHeight="1">
      <c r="A391" s="204">
        <f>Stocks!A145</f>
        <v>42601</v>
      </c>
      <c r="B391" s="216">
        <f>Bonds!V369/100</f>
        <v>0</v>
      </c>
      <c r="C391" s="217">
        <f>Bonds!X369/100</f>
        <v>1.0000000000001563E-4</v>
      </c>
      <c r="D391" s="217">
        <f>Bonds!Z369/100</f>
        <v>2.9999999999999363E-4</v>
      </c>
      <c r="E391" s="217">
        <f>Bonds!AE369/100</f>
        <v>3.0000000000001136E-4</v>
      </c>
      <c r="F391" s="218">
        <f>Bonds!AO369/100</f>
        <v>9.9999999999997863E-5</v>
      </c>
      <c r="G391" s="2"/>
      <c r="H391" s="2"/>
      <c r="I391" s="2"/>
      <c r="J391" s="2"/>
      <c r="K391" s="2"/>
      <c r="L391" s="2"/>
      <c r="N391" s="2"/>
      <c r="O391" s="2"/>
      <c r="P391" s="2"/>
      <c r="Q391" s="2"/>
      <c r="R391" s="2"/>
      <c r="S391" s="2"/>
      <c r="T391" s="21"/>
    </row>
    <row r="392" spans="1:20" ht="12.75" customHeight="1">
      <c r="A392" s="204">
        <f>Stocks!A144</f>
        <v>42600</v>
      </c>
      <c r="B392" s="216">
        <f>Bonds!V370/100</f>
        <v>-4.0000000000000923E-4</v>
      </c>
      <c r="C392" s="217">
        <f>Bonds!X370/100</f>
        <v>-2.0000000000001351E-4</v>
      </c>
      <c r="D392" s="217">
        <f>Bonds!Z370/100</f>
        <v>-2.9999999999999363E-4</v>
      </c>
      <c r="E392" s="217">
        <f>Bonds!AE370/100</f>
        <v>9.9999999999997863E-5</v>
      </c>
      <c r="F392" s="218">
        <f>Bonds!AO370/100</f>
        <v>2.9999999999999363E-4</v>
      </c>
      <c r="G392" s="2"/>
      <c r="H392" s="2"/>
      <c r="I392" s="2"/>
      <c r="J392" s="2"/>
      <c r="K392" s="2"/>
      <c r="L392" s="2"/>
      <c r="N392" s="2"/>
      <c r="O392" s="2"/>
      <c r="P392" s="2"/>
      <c r="Q392" s="2"/>
      <c r="R392" s="2"/>
      <c r="S392" s="2"/>
      <c r="T392" s="21"/>
    </row>
    <row r="393" spans="1:20" ht="12.75" customHeight="1">
      <c r="A393" s="204">
        <f>Stocks!A143</f>
        <v>42599</v>
      </c>
      <c r="B393" s="216">
        <f>Bonds!V371/100</f>
        <v>9.9999999999997863E-5</v>
      </c>
      <c r="C393" s="217">
        <f>Bonds!X371/100</f>
        <v>-5.9999999999998726E-4</v>
      </c>
      <c r="D393" s="217">
        <f>Bonds!Z371/100</f>
        <v>-6.0000000000000493E-4</v>
      </c>
      <c r="E393" s="217">
        <f>Bonds!AE371/100</f>
        <v>-4.0000000000000923E-4</v>
      </c>
      <c r="F393" s="218">
        <f>Bonds!AO371/100</f>
        <v>2.0000000000001351E-4</v>
      </c>
      <c r="G393" s="2"/>
      <c r="H393" s="2"/>
      <c r="I393" s="2"/>
      <c r="J393" s="2"/>
      <c r="K393" s="2"/>
      <c r="L393" s="2"/>
      <c r="N393" s="2"/>
      <c r="O393" s="2"/>
      <c r="P393" s="2"/>
      <c r="Q393" s="2"/>
      <c r="R393" s="2"/>
      <c r="S393" s="2"/>
      <c r="T393" s="21"/>
    </row>
    <row r="394" spans="1:20" ht="12.75" customHeight="1">
      <c r="A394" s="204">
        <f>Stocks!A142</f>
        <v>42598</v>
      </c>
      <c r="B394" s="216">
        <f>Bonds!V372/100</f>
        <v>0</v>
      </c>
      <c r="C394" s="217">
        <f>Bonds!X372/100</f>
        <v>0</v>
      </c>
      <c r="D394" s="217">
        <f>Bonds!Z372/100</f>
        <v>5.0000000000000706E-4</v>
      </c>
      <c r="E394" s="217">
        <f>Bonds!AE372/100</f>
        <v>4.0000000000000923E-4</v>
      </c>
      <c r="F394" s="218">
        <f>Bonds!AO372/100</f>
        <v>9.9999999999997863E-5</v>
      </c>
      <c r="G394" s="2"/>
      <c r="H394" s="2"/>
      <c r="I394" s="2"/>
      <c r="J394" s="2"/>
      <c r="K394" s="2"/>
      <c r="L394" s="2"/>
      <c r="N394" s="2"/>
      <c r="O394" s="2"/>
      <c r="P394" s="2"/>
      <c r="Q394" s="2"/>
      <c r="R394" s="2"/>
      <c r="S394" s="2"/>
      <c r="T394" s="21"/>
    </row>
    <row r="395" spans="1:20" ht="12.75" customHeight="1">
      <c r="A395" s="204">
        <f>Stocks!A141</f>
        <v>42597</v>
      </c>
      <c r="B395" s="216">
        <f>Bonds!V373/100</f>
        <v>0</v>
      </c>
      <c r="C395" s="217">
        <f>Bonds!X373/100</f>
        <v>2.9999999999999363E-4</v>
      </c>
      <c r="D395" s="217">
        <f>Bonds!Z373/100</f>
        <v>0</v>
      </c>
      <c r="E395" s="217">
        <f>Bonds!AE373/100</f>
        <v>-9.9999999999997863E-5</v>
      </c>
      <c r="F395" s="218">
        <f>Bonds!AO373/100</f>
        <v>-2.0000000000001351E-4</v>
      </c>
      <c r="G395" s="2"/>
      <c r="H395" s="2"/>
      <c r="I395" s="2"/>
      <c r="J395" s="2"/>
      <c r="K395" s="2"/>
      <c r="L395" s="2"/>
      <c r="N395" s="2"/>
      <c r="O395" s="2"/>
      <c r="P395" s="2"/>
      <c r="Q395" s="2"/>
      <c r="R395" s="2"/>
      <c r="S395" s="2"/>
      <c r="T395" s="21"/>
    </row>
    <row r="396" spans="1:20" ht="12.75" customHeight="1">
      <c r="A396" s="204">
        <f>Stocks!A140</f>
        <v>42594</v>
      </c>
      <c r="B396" s="216">
        <f>Bonds!V374/100</f>
        <v>-2.9999999999999363E-4</v>
      </c>
      <c r="C396" s="217">
        <f>Bonds!X374/100</f>
        <v>-9.9999999999997863E-5</v>
      </c>
      <c r="D396" s="217">
        <f>Bonds!Z374/100</f>
        <v>-1.0000000000001563E-4</v>
      </c>
      <c r="E396" s="217">
        <f>Bonds!AE374/100</f>
        <v>-4.0000000000000923E-4</v>
      </c>
      <c r="F396" s="218">
        <f>Bonds!AO374/100</f>
        <v>-8.0000000000000069E-4</v>
      </c>
      <c r="G396" s="2"/>
      <c r="H396" s="2"/>
      <c r="I396" s="2"/>
      <c r="J396" s="2"/>
      <c r="K396" s="2"/>
      <c r="L396" s="2"/>
      <c r="N396" s="2"/>
      <c r="O396" s="2"/>
      <c r="P396" s="2"/>
      <c r="Q396" s="2"/>
      <c r="R396" s="2"/>
      <c r="S396" s="2"/>
      <c r="T396" s="21"/>
    </row>
    <row r="397" spans="1:20" ht="12.75" customHeight="1">
      <c r="A397" s="204">
        <f>Stocks!A139</f>
        <v>42593</v>
      </c>
      <c r="B397" s="216">
        <f>Bonds!V375/100</f>
        <v>9.9999999999997863E-5</v>
      </c>
      <c r="C397" s="217">
        <f>Bonds!X375/100</f>
        <v>7.0000000000000281E-4</v>
      </c>
      <c r="D397" s="217">
        <f>Bonds!Z375/100</f>
        <v>9.0000000000001635E-4</v>
      </c>
      <c r="E397" s="217">
        <f>Bonds!AE375/100</f>
        <v>8.0000000000000069E-4</v>
      </c>
      <c r="F397" s="218">
        <f>Bonds!AO375/100</f>
        <v>1.0000000000000141E-3</v>
      </c>
      <c r="G397" s="2"/>
      <c r="H397" s="2"/>
      <c r="I397" s="2"/>
      <c r="J397" s="2"/>
      <c r="K397" s="2"/>
      <c r="L397" s="2"/>
      <c r="N397" s="2"/>
      <c r="O397" s="2"/>
      <c r="P397" s="2"/>
      <c r="Q397" s="2"/>
      <c r="R397" s="2"/>
      <c r="S397" s="2"/>
      <c r="T397" s="21"/>
    </row>
    <row r="398" spans="1:20" ht="12.75" customHeight="1">
      <c r="A398" s="204">
        <f>Stocks!A138</f>
        <v>42592</v>
      </c>
      <c r="B398" s="216">
        <f>Bonds!V376/100</f>
        <v>1.9999999999999573E-4</v>
      </c>
      <c r="C398" s="217">
        <f>Bonds!X376/100</f>
        <v>0</v>
      </c>
      <c r="D398" s="217">
        <f>Bonds!Z376/100</f>
        <v>0</v>
      </c>
      <c r="E398" s="217">
        <f>Bonds!AE376/100</f>
        <v>0</v>
      </c>
      <c r="F398" s="218">
        <f>Bonds!AO376/100</f>
        <v>0</v>
      </c>
      <c r="G398" s="2"/>
      <c r="H398" s="2"/>
      <c r="I398" s="2"/>
      <c r="J398" s="2"/>
      <c r="K398" s="2"/>
      <c r="L398" s="2"/>
      <c r="N398" s="2"/>
      <c r="O398" s="2"/>
      <c r="P398" s="2"/>
      <c r="Q398" s="2"/>
      <c r="R398" s="2"/>
      <c r="S398" s="2"/>
      <c r="T398" s="21"/>
    </row>
    <row r="399" spans="1:20" ht="12.75" customHeight="1">
      <c r="A399" s="204">
        <f>Stocks!A137</f>
        <v>42591</v>
      </c>
      <c r="B399" s="216">
        <f>Bonds!V377/100</f>
        <v>-9.9999999999997863E-5</v>
      </c>
      <c r="C399" s="217">
        <f>Bonds!X377/100</f>
        <v>-4.0000000000000923E-4</v>
      </c>
      <c r="D399" s="217">
        <f>Bonds!Z377/100</f>
        <v>-1.0000000000001563E-4</v>
      </c>
      <c r="E399" s="217">
        <f>Bonds!AE377/100</f>
        <v>0</v>
      </c>
      <c r="F399" s="218">
        <f>Bonds!AO377/100</f>
        <v>2.9999999999999363E-4</v>
      </c>
      <c r="G399" s="2"/>
      <c r="H399" s="2"/>
      <c r="I399" s="2"/>
      <c r="J399" s="2"/>
      <c r="K399" s="2"/>
      <c r="L399" s="2"/>
      <c r="N399" s="2"/>
      <c r="O399" s="2"/>
      <c r="P399" s="2"/>
      <c r="Q399" s="2"/>
      <c r="R399" s="2"/>
      <c r="S399" s="2"/>
      <c r="T399" s="21"/>
    </row>
    <row r="400" spans="1:20" ht="12.75" customHeight="1">
      <c r="A400" s="204">
        <f>Stocks!A136</f>
        <v>42590</v>
      </c>
      <c r="B400" s="216">
        <f>Bonds!V378/100</f>
        <v>2.0000000000001351E-4</v>
      </c>
      <c r="C400" s="217">
        <f>Bonds!X378/100</f>
        <v>-2.9999999999999363E-4</v>
      </c>
      <c r="D400" s="217">
        <f>Bonds!Z378/100</f>
        <v>-5.9999999999998726E-4</v>
      </c>
      <c r="E400" s="217">
        <f>Bonds!AE378/100</f>
        <v>-5.9999999999998726E-4</v>
      </c>
      <c r="F400" s="218">
        <f>Bonds!AO378/100</f>
        <v>-1.9999999999999573E-4</v>
      </c>
      <c r="G400" s="2"/>
      <c r="H400" s="2"/>
      <c r="I400" s="2"/>
      <c r="J400" s="2"/>
      <c r="K400" s="2"/>
      <c r="L400" s="2"/>
      <c r="N400" s="2"/>
      <c r="O400" s="2"/>
      <c r="P400" s="2"/>
      <c r="Q400" s="2"/>
      <c r="R400" s="2"/>
      <c r="S400" s="2"/>
      <c r="T400" s="21"/>
    </row>
    <row r="401" spans="1:20" ht="12.75" customHeight="1">
      <c r="A401" s="204">
        <f>Stocks!A135</f>
        <v>42587</v>
      </c>
      <c r="B401" s="216">
        <f>Bonds!V379/100</f>
        <v>9.9999999999997863E-5</v>
      </c>
      <c r="C401" s="217">
        <f>Bonds!X379/100</f>
        <v>-4.0000000000000923E-4</v>
      </c>
      <c r="D401" s="217">
        <f>Bonds!Z379/100</f>
        <v>-5.0000000000000706E-4</v>
      </c>
      <c r="E401" s="217">
        <f>Bonds!AE379/100</f>
        <v>-7.0000000000000281E-4</v>
      </c>
      <c r="F401" s="218">
        <f>Bonds!AO379/100</f>
        <v>-9.9999999999999655E-4</v>
      </c>
      <c r="G401" s="2"/>
      <c r="H401" s="2"/>
      <c r="I401" s="2"/>
      <c r="J401" s="2"/>
      <c r="K401" s="2"/>
      <c r="L401" s="2"/>
      <c r="N401" s="2"/>
      <c r="O401" s="2"/>
      <c r="P401" s="2"/>
      <c r="Q401" s="2"/>
      <c r="R401" s="2"/>
      <c r="S401" s="2"/>
      <c r="T401" s="21"/>
    </row>
    <row r="402" spans="1:20" ht="12.75" customHeight="1">
      <c r="A402" s="204">
        <f>Stocks!A134</f>
        <v>42586</v>
      </c>
      <c r="B402" s="216">
        <f>Bonds!V380/100</f>
        <v>-6.0000000000000493E-4</v>
      </c>
      <c r="C402" s="217">
        <f>Bonds!X380/100</f>
        <v>-4.9999999999998939E-4</v>
      </c>
      <c r="D402" s="217">
        <f>Bonds!Z380/100</f>
        <v>-5.0000000000000706E-4</v>
      </c>
      <c r="E402" s="217">
        <f>Bonds!AE380/100</f>
        <v>-7.0000000000000281E-4</v>
      </c>
      <c r="F402" s="218">
        <f>Bonds!AO380/100</f>
        <v>-8.9999999999999857E-4</v>
      </c>
      <c r="G402" s="2"/>
      <c r="H402" s="2"/>
      <c r="I402" s="2"/>
      <c r="J402" s="2"/>
      <c r="K402" s="2"/>
      <c r="L402" s="2"/>
      <c r="N402" s="2"/>
      <c r="O402" s="2"/>
      <c r="P402" s="2"/>
      <c r="Q402" s="2"/>
      <c r="R402" s="2"/>
      <c r="S402" s="2"/>
      <c r="T402" s="21"/>
    </row>
    <row r="403" spans="1:20" ht="12.75" customHeight="1">
      <c r="A403" s="204">
        <f>Stocks!A133</f>
        <v>42585</v>
      </c>
      <c r="B403" s="216">
        <f>Bonds!V381/100</f>
        <v>-7.0000000000000281E-4</v>
      </c>
      <c r="C403" s="217">
        <f>Bonds!X381/100</f>
        <v>-1.9999999999999573E-4</v>
      </c>
      <c r="D403" s="217">
        <f>Bonds!Z381/100</f>
        <v>-4.9999999999998939E-4</v>
      </c>
      <c r="E403" s="217">
        <f>Bonds!AE381/100</f>
        <v>-5.0000000000000706E-4</v>
      </c>
      <c r="F403" s="218">
        <f>Bonds!AO381/100</f>
        <v>0</v>
      </c>
      <c r="G403" s="2"/>
      <c r="H403" s="2"/>
      <c r="I403" s="2"/>
      <c r="J403" s="2"/>
      <c r="K403" s="2"/>
      <c r="L403" s="2"/>
      <c r="N403" s="2"/>
      <c r="O403" s="2"/>
      <c r="P403" s="2"/>
      <c r="Q403" s="2"/>
      <c r="R403" s="2"/>
      <c r="S403" s="2"/>
      <c r="T403" s="21"/>
    </row>
    <row r="404" spans="1:20" ht="12.75" customHeight="1">
      <c r="A404" s="204">
        <f>Stocks!A132</f>
        <v>42584</v>
      </c>
      <c r="B404" s="216">
        <f>Bonds!V382/100</f>
        <v>-8.0000000000000069E-4</v>
      </c>
      <c r="C404" s="217">
        <f>Bonds!X382/100</f>
        <v>4.9999999999998939E-4</v>
      </c>
      <c r="D404" s="217">
        <f>Bonds!Z382/100</f>
        <v>4.9999999999998939E-4</v>
      </c>
      <c r="E404" s="217">
        <f>Bonds!AE382/100</f>
        <v>3.0000000000001136E-4</v>
      </c>
      <c r="F404" s="218">
        <f>Bonds!AO382/100</f>
        <v>0</v>
      </c>
      <c r="G404" s="2"/>
      <c r="H404" s="2"/>
      <c r="I404" s="2"/>
      <c r="J404" s="2"/>
      <c r="K404" s="2"/>
      <c r="L404" s="2"/>
      <c r="N404" s="2"/>
      <c r="O404" s="2"/>
      <c r="P404" s="2"/>
      <c r="Q404" s="2"/>
      <c r="R404" s="2"/>
      <c r="S404" s="2"/>
      <c r="T404" s="21"/>
    </row>
    <row r="405" spans="1:20" ht="12.75" customHeight="1">
      <c r="A405" s="204">
        <f>Stocks!A131</f>
        <v>42583</v>
      </c>
      <c r="B405" s="216">
        <f>Bonds!V383/100</f>
        <v>9.9999999999997863E-5</v>
      </c>
      <c r="C405" s="217">
        <f>Bonds!X383/100</f>
        <v>2.9999999999999363E-4</v>
      </c>
      <c r="D405" s="217">
        <f>Bonds!Z383/100</f>
        <v>4.0000000000000923E-4</v>
      </c>
      <c r="E405" s="217">
        <f>Bonds!AE383/100</f>
        <v>3.9999999999999145E-4</v>
      </c>
      <c r="F405" s="218">
        <f>Bonds!AO383/100</f>
        <v>0</v>
      </c>
      <c r="G405" s="2"/>
      <c r="H405" s="2"/>
      <c r="I405" s="2"/>
      <c r="J405" s="2"/>
      <c r="K405" s="2"/>
      <c r="L405" s="2"/>
      <c r="N405" s="2"/>
      <c r="O405" s="2"/>
      <c r="P405" s="2"/>
      <c r="Q405" s="2"/>
      <c r="R405" s="2"/>
      <c r="S405" s="2"/>
      <c r="T405" s="21"/>
    </row>
    <row r="406" spans="1:20" ht="12.75" customHeight="1">
      <c r="A406" s="204">
        <f>Stocks!A130</f>
        <v>42580</v>
      </c>
      <c r="B406" s="216">
        <f>Bonds!V384/100</f>
        <v>1.9999999999999573E-4</v>
      </c>
      <c r="C406" s="217">
        <f>Bonds!X384/100</f>
        <v>5.0000000000000706E-4</v>
      </c>
      <c r="D406" s="217">
        <f>Bonds!Z384/100</f>
        <v>1.9999999999999573E-4</v>
      </c>
      <c r="E406" s="217">
        <f>Bonds!AE384/100</f>
        <v>-5.0000000000000706E-4</v>
      </c>
      <c r="F406" s="218">
        <f>Bonds!AO384/100</f>
        <v>-9.0000000000001635E-4</v>
      </c>
      <c r="G406" s="2"/>
      <c r="H406" s="2"/>
      <c r="I406" s="2"/>
      <c r="J406" s="2"/>
      <c r="K406" s="2"/>
      <c r="L406" s="2"/>
      <c r="N406" s="2"/>
      <c r="O406" s="2"/>
      <c r="P406" s="2"/>
      <c r="Q406" s="2"/>
      <c r="R406" s="2"/>
      <c r="S406" s="2"/>
      <c r="T406" s="21"/>
    </row>
    <row r="407" spans="1:20" ht="12.75" customHeight="1">
      <c r="A407" s="204">
        <f>Stocks!A129</f>
        <v>42579</v>
      </c>
      <c r="B407" s="216">
        <f>Bonds!V385/100</f>
        <v>-6.9999999999998503E-4</v>
      </c>
      <c r="C407" s="217">
        <f>Bonds!X385/100</f>
        <v>-3.9999999999999145E-4</v>
      </c>
      <c r="D407" s="217">
        <f>Bonds!Z385/100</f>
        <v>-4.9999999999998939E-4</v>
      </c>
      <c r="E407" s="217">
        <f>Bonds!AE385/100</f>
        <v>-9.9999999999999655E-4</v>
      </c>
      <c r="F407" s="218">
        <f>Bonds!AO385/100</f>
        <v>-1.1999999999999921E-3</v>
      </c>
      <c r="G407" s="2"/>
      <c r="H407" s="2"/>
      <c r="I407" s="2"/>
      <c r="J407" s="2"/>
      <c r="K407" s="2"/>
      <c r="L407" s="2"/>
      <c r="N407" s="2"/>
      <c r="O407" s="2"/>
      <c r="P407" s="2"/>
      <c r="Q407" s="2"/>
      <c r="R407" s="2"/>
      <c r="S407" s="2"/>
      <c r="T407" s="21"/>
    </row>
    <row r="408" spans="1:20" ht="12.75" customHeight="1">
      <c r="A408" s="204">
        <f>Stocks!A128</f>
        <v>42578</v>
      </c>
      <c r="B408" s="216">
        <f>Bonds!V386/100</f>
        <v>-5.0000000000000706E-4</v>
      </c>
      <c r="C408" s="217">
        <f>Bonds!X386/100</f>
        <v>-1.0000000000000141E-3</v>
      </c>
      <c r="D408" s="217">
        <f>Bonds!Z386/100</f>
        <v>-8.0000000000000069E-4</v>
      </c>
      <c r="E408" s="217">
        <f>Bonds!AE386/100</f>
        <v>-2.9999999999999363E-4</v>
      </c>
      <c r="F408" s="218">
        <f>Bonds!AO386/100</f>
        <v>-9.9999999999997863E-5</v>
      </c>
      <c r="G408" s="2"/>
      <c r="H408" s="2"/>
      <c r="I408" s="2"/>
      <c r="J408" s="2"/>
      <c r="K408" s="2"/>
      <c r="L408" s="2"/>
      <c r="N408" s="2"/>
      <c r="O408" s="2"/>
      <c r="P408" s="2"/>
      <c r="Q408" s="2"/>
      <c r="R408" s="2"/>
      <c r="S408" s="2"/>
      <c r="T408" s="21"/>
    </row>
    <row r="409" spans="1:20" ht="12.75" customHeight="1">
      <c r="A409" s="204">
        <f>Stocks!A127</f>
        <v>42577</v>
      </c>
      <c r="B409" s="216">
        <f>Bonds!V387/100</f>
        <v>-1.9999999999999573E-4</v>
      </c>
      <c r="C409" s="217">
        <f>Bonds!X387/100</f>
        <v>-1.9999999999999573E-4</v>
      </c>
      <c r="D409" s="217">
        <f>Bonds!Z387/100</f>
        <v>-3.0000000000001136E-4</v>
      </c>
      <c r="E409" s="217">
        <f>Bonds!AE387/100</f>
        <v>-7.0000000000000281E-4</v>
      </c>
      <c r="F409" s="218">
        <f>Bonds!AO387/100</f>
        <v>-8.9999999999999857E-4</v>
      </c>
      <c r="G409" s="2"/>
      <c r="H409" s="2"/>
      <c r="I409" s="2"/>
      <c r="J409" s="2"/>
      <c r="K409" s="2"/>
      <c r="L409" s="2"/>
      <c r="N409" s="2"/>
      <c r="O409" s="2"/>
      <c r="P409" s="2"/>
      <c r="Q409" s="2"/>
      <c r="R409" s="2"/>
      <c r="S409" s="2"/>
      <c r="T409" s="21"/>
    </row>
    <row r="410" spans="1:20" ht="12.75" customHeight="1">
      <c r="A410" s="204">
        <f>Stocks!A126</f>
        <v>42576</v>
      </c>
      <c r="B410" s="216">
        <f>Bonds!V388/100</f>
        <v>-1.9999999999999573E-4</v>
      </c>
      <c r="C410" s="217">
        <f>Bonds!X388/100</f>
        <v>5.0000000000000706E-4</v>
      </c>
      <c r="D410" s="217">
        <f>Bonds!Z388/100</f>
        <v>5.0000000000000706E-4</v>
      </c>
      <c r="E410" s="217">
        <f>Bonds!AE388/100</f>
        <v>5.0000000000000706E-4</v>
      </c>
      <c r="F410" s="218">
        <f>Bonds!AO388/100</f>
        <v>4.9999999999998939E-4</v>
      </c>
      <c r="G410" s="2"/>
      <c r="H410" s="2"/>
      <c r="I410" s="2"/>
      <c r="J410" s="2"/>
      <c r="K410" s="2"/>
      <c r="L410" s="2"/>
      <c r="N410" s="2"/>
      <c r="O410" s="2"/>
      <c r="P410" s="2"/>
      <c r="Q410" s="2"/>
      <c r="R410" s="2"/>
      <c r="S410" s="2"/>
      <c r="T410" s="21"/>
    </row>
    <row r="411" spans="1:20" ht="12.75" customHeight="1">
      <c r="A411" s="204">
        <f>Stocks!A125</f>
        <v>42573</v>
      </c>
      <c r="B411" s="216">
        <f>Bonds!V389/100</f>
        <v>0</v>
      </c>
      <c r="C411" s="217">
        <f>Bonds!X389/100</f>
        <v>-5.0000000000000706E-4</v>
      </c>
      <c r="D411" s="217">
        <f>Bonds!Z389/100</f>
        <v>-4.0000000000000923E-4</v>
      </c>
      <c r="E411" s="217">
        <f>Bonds!AE389/100</f>
        <v>9.9999999999997863E-5</v>
      </c>
      <c r="F411" s="218">
        <f>Bonds!AO389/100</f>
        <v>2.0000000000001351E-4</v>
      </c>
      <c r="G411" s="2"/>
      <c r="H411" s="2"/>
      <c r="I411" s="2"/>
      <c r="J411" s="2"/>
      <c r="K411" s="2"/>
      <c r="L411" s="2"/>
      <c r="N411" s="2"/>
      <c r="O411" s="2"/>
      <c r="P411" s="2"/>
      <c r="Q411" s="2"/>
      <c r="R411" s="2"/>
      <c r="S411" s="2"/>
      <c r="T411" s="21"/>
    </row>
    <row r="412" spans="1:20" ht="12.75" customHeight="1">
      <c r="A412" s="204">
        <f>Stocks!A124</f>
        <v>42572</v>
      </c>
      <c r="B412" s="216">
        <f>Bonds!V390/100</f>
        <v>2.9999999999999363E-4</v>
      </c>
      <c r="C412" s="217">
        <f>Bonds!X390/100</f>
        <v>5.0000000000000706E-4</v>
      </c>
      <c r="D412" s="217">
        <f>Bonds!Z390/100</f>
        <v>5.0000000000000706E-4</v>
      </c>
      <c r="E412" s="217">
        <f>Bonds!AE390/100</f>
        <v>4.9999999999998939E-4</v>
      </c>
      <c r="F412" s="218">
        <f>Bonds!AO390/100</f>
        <v>3.9999999999999145E-4</v>
      </c>
      <c r="G412" s="2"/>
      <c r="H412" s="2"/>
      <c r="I412" s="2"/>
      <c r="J412" s="2"/>
      <c r="K412" s="2"/>
      <c r="L412" s="2"/>
      <c r="N412" s="2"/>
      <c r="O412" s="2"/>
      <c r="P412" s="2"/>
      <c r="Q412" s="2"/>
      <c r="R412" s="2"/>
      <c r="S412" s="2"/>
      <c r="T412" s="21"/>
    </row>
    <row r="413" spans="1:20" ht="12.75" customHeight="1">
      <c r="A413" s="204">
        <f>Stocks!A123</f>
        <v>42571</v>
      </c>
      <c r="B413" s="216">
        <f>Bonds!V391/100</f>
        <v>0</v>
      </c>
      <c r="C413" s="217">
        <f>Bonds!X391/100</f>
        <v>4.9999999999998939E-4</v>
      </c>
      <c r="D413" s="217">
        <f>Bonds!Z391/100</f>
        <v>5.0000000000000706E-4</v>
      </c>
      <c r="E413" s="217">
        <f>Bonds!AE391/100</f>
        <v>3.0000000000001136E-4</v>
      </c>
      <c r="F413" s="218">
        <f>Bonds!AO391/100</f>
        <v>1.9999999999999573E-4</v>
      </c>
      <c r="G413" s="2"/>
      <c r="H413" s="2"/>
      <c r="I413" s="2"/>
      <c r="J413" s="2"/>
      <c r="K413" s="2"/>
      <c r="L413" s="2"/>
      <c r="N413" s="2"/>
      <c r="O413" s="2"/>
      <c r="P413" s="2"/>
      <c r="Q413" s="2"/>
      <c r="R413" s="2"/>
      <c r="S413" s="2"/>
      <c r="T413" s="21"/>
    </row>
    <row r="414" spans="1:20" ht="12.75" customHeight="1">
      <c r="A414" s="204">
        <f>Stocks!A122</f>
        <v>42570</v>
      </c>
      <c r="B414" s="216">
        <f>Bonds!V392/100</f>
        <v>-9.9999999999997863E-5</v>
      </c>
      <c r="C414" s="217">
        <f>Bonds!X392/100</f>
        <v>-1.9999999999999573E-4</v>
      </c>
      <c r="D414" s="217">
        <f>Bonds!Z392/100</f>
        <v>9.9999999999997863E-5</v>
      </c>
      <c r="E414" s="217">
        <f>Bonds!AE392/100</f>
        <v>2.9999999999999363E-4</v>
      </c>
      <c r="F414" s="218">
        <f>Bonds!AO392/100</f>
        <v>3.0000000000001136E-4</v>
      </c>
      <c r="G414" s="2"/>
      <c r="H414" s="2"/>
      <c r="I414" s="2"/>
      <c r="J414" s="2"/>
      <c r="K414" s="2"/>
      <c r="L414" s="2"/>
      <c r="N414" s="2"/>
      <c r="O414" s="2"/>
      <c r="P414" s="2"/>
      <c r="Q414" s="2"/>
      <c r="R414" s="2"/>
      <c r="S414" s="2"/>
      <c r="T414" s="21"/>
    </row>
    <row r="415" spans="1:20" ht="12.75" customHeight="1">
      <c r="A415" s="204">
        <f>Stocks!A121</f>
        <v>42569</v>
      </c>
      <c r="B415" s="216">
        <f>Bonds!V393/100</f>
        <v>-9.9999999999997863E-5</v>
      </c>
      <c r="C415" s="217">
        <f>Bonds!X393/100</f>
        <v>8.0000000000000069E-4</v>
      </c>
      <c r="D415" s="217">
        <f>Bonds!Z393/100</f>
        <v>3.9999999999999145E-4</v>
      </c>
      <c r="E415" s="217">
        <f>Bonds!AE393/100</f>
        <v>-1.9999999999999573E-4</v>
      </c>
      <c r="F415" s="218">
        <f>Bonds!AO393/100</f>
        <v>-5.0000000000000706E-4</v>
      </c>
      <c r="G415" s="2"/>
      <c r="H415" s="2"/>
      <c r="I415" s="2"/>
      <c r="J415" s="2"/>
      <c r="K415" s="2"/>
      <c r="L415" s="2"/>
      <c r="N415" s="2"/>
      <c r="O415" s="2"/>
      <c r="P415" s="2"/>
      <c r="Q415" s="2"/>
      <c r="R415" s="2"/>
      <c r="S415" s="2"/>
      <c r="T415" s="21"/>
    </row>
    <row r="416" spans="1:20" ht="12.75" customHeight="1">
      <c r="A416" s="204">
        <f>Stocks!A120</f>
        <v>42566</v>
      </c>
      <c r="B416" s="216">
        <f>Bonds!V394/100</f>
        <v>0</v>
      </c>
      <c r="C416" s="217">
        <f>Bonds!X394/100</f>
        <v>0</v>
      </c>
      <c r="D416" s="217">
        <f>Bonds!Z394/100</f>
        <v>1.9999999999999573E-4</v>
      </c>
      <c r="E416" s="217">
        <f>Bonds!AE394/100</f>
        <v>8.0000000000000069E-4</v>
      </c>
      <c r="F416" s="218">
        <f>Bonds!AO394/100</f>
        <v>9.9999999999999655E-4</v>
      </c>
      <c r="G416" s="2"/>
      <c r="H416" s="2"/>
      <c r="I416" s="2"/>
      <c r="J416" s="2"/>
      <c r="K416" s="2"/>
      <c r="L416" s="2"/>
      <c r="N416" s="2"/>
      <c r="O416" s="2"/>
      <c r="P416" s="2"/>
      <c r="Q416" s="2"/>
      <c r="R416" s="2"/>
      <c r="S416" s="2"/>
      <c r="T416" s="21"/>
    </row>
    <row r="417" spans="1:20" ht="12.75" customHeight="1">
      <c r="A417" s="204">
        <f>Stocks!A119</f>
        <v>42565</v>
      </c>
      <c r="B417" s="216">
        <f>Bonds!V395/100</f>
        <v>0</v>
      </c>
      <c r="C417" s="217">
        <f>Bonds!X395/100</f>
        <v>9.9999999999997863E-5</v>
      </c>
      <c r="D417" s="217">
        <f>Bonds!Z395/100</f>
        <v>4.0000000000000923E-4</v>
      </c>
      <c r="E417" s="217">
        <f>Bonds!AE395/100</f>
        <v>3.9999999999999145E-4</v>
      </c>
      <c r="F417" s="218">
        <f>Bonds!AO395/100</f>
        <v>3.0000000000001136E-4</v>
      </c>
      <c r="G417" s="2"/>
      <c r="H417" s="2"/>
      <c r="I417" s="2"/>
      <c r="J417" s="2"/>
      <c r="K417" s="2"/>
      <c r="L417" s="2"/>
      <c r="N417" s="2"/>
      <c r="O417" s="2"/>
      <c r="P417" s="2"/>
      <c r="Q417" s="2"/>
      <c r="R417" s="2"/>
      <c r="S417" s="2"/>
      <c r="T417" s="21"/>
    </row>
    <row r="418" spans="1:20" ht="12.75" customHeight="1">
      <c r="A418" s="204">
        <f>Stocks!A118</f>
        <v>42564</v>
      </c>
      <c r="B418" s="216">
        <f>Bonds!V396/100</f>
        <v>9.9999999999997863E-5</v>
      </c>
      <c r="C418" s="217">
        <f>Bonds!X396/100</f>
        <v>-9.9999999999999655E-4</v>
      </c>
      <c r="D418" s="217">
        <f>Bonds!Z396/100</f>
        <v>-8.0000000000000069E-4</v>
      </c>
      <c r="E418" s="217">
        <f>Bonds!AE396/100</f>
        <v>2.0000000000001351E-4</v>
      </c>
      <c r="F418" s="218">
        <f>Bonds!AO396/100</f>
        <v>7.0000000000000281E-4</v>
      </c>
      <c r="G418" s="2"/>
      <c r="H418" s="2"/>
      <c r="I418" s="2"/>
      <c r="J418" s="2"/>
      <c r="K418" s="2"/>
      <c r="L418" s="2"/>
      <c r="N418" s="2"/>
      <c r="O418" s="2"/>
      <c r="P418" s="2"/>
      <c r="Q418" s="2"/>
      <c r="R418" s="2"/>
      <c r="S418" s="2"/>
      <c r="T418" s="21"/>
    </row>
    <row r="419" spans="1:20" ht="12.75" customHeight="1">
      <c r="A419" s="204">
        <f>Stocks!A117</f>
        <v>42563</v>
      </c>
      <c r="B419" s="216">
        <f>Bonds!V397/100</f>
        <v>9.9999999999997863E-5</v>
      </c>
      <c r="C419" s="217">
        <f>Bonds!X397/100</f>
        <v>5.0000000000000706E-4</v>
      </c>
      <c r="D419" s="217">
        <f>Bonds!Z397/100</f>
        <v>7.0000000000000281E-4</v>
      </c>
      <c r="E419" s="217">
        <f>Bonds!AE397/100</f>
        <v>6.9999999999998503E-4</v>
      </c>
      <c r="F419" s="218">
        <f>Bonds!AO397/100</f>
        <v>5.9999999999998726E-4</v>
      </c>
      <c r="G419" s="2"/>
      <c r="H419" s="2"/>
      <c r="I419" s="2"/>
      <c r="J419" s="2"/>
      <c r="K419" s="2"/>
      <c r="L419" s="2"/>
      <c r="N419" s="2"/>
      <c r="O419" s="2"/>
      <c r="P419" s="2"/>
      <c r="Q419" s="2"/>
      <c r="R419" s="2"/>
      <c r="S419" s="2"/>
      <c r="T419" s="21"/>
    </row>
    <row r="420" spans="1:20" ht="12.75" customHeight="1">
      <c r="A420" s="204">
        <f>Stocks!A116</f>
        <v>42562</v>
      </c>
      <c r="B420" s="216">
        <f>Bonds!V398/100</f>
        <v>-9.9999999999997863E-5</v>
      </c>
      <c r="C420" s="217">
        <f>Bonds!X398/100</f>
        <v>-8.9999999999999857E-4</v>
      </c>
      <c r="D420" s="217">
        <f>Bonds!Z398/100</f>
        <v>-8.9999999999999857E-4</v>
      </c>
      <c r="E420" s="217">
        <f>Bonds!AE398/100</f>
        <v>-1.9999999999999573E-4</v>
      </c>
      <c r="F420" s="218">
        <f>Bonds!AO398/100</f>
        <v>7.0000000000000281E-4</v>
      </c>
      <c r="G420" s="2"/>
      <c r="H420" s="2"/>
      <c r="I420" s="2"/>
      <c r="J420" s="2"/>
      <c r="K420" s="2"/>
      <c r="L420" s="2"/>
      <c r="N420" s="2"/>
      <c r="O420" s="2"/>
      <c r="P420" s="2"/>
      <c r="Q420" s="2"/>
      <c r="R420" s="2"/>
      <c r="S420" s="2"/>
      <c r="T420" s="21"/>
    </row>
    <row r="421" spans="1:20" ht="12.75" customHeight="1">
      <c r="A421" s="204">
        <f>Stocks!A115</f>
        <v>42559</v>
      </c>
      <c r="B421" s="216">
        <f>Bonds!V399/100</f>
        <v>-9.9999999999997863E-5</v>
      </c>
      <c r="C421" s="217">
        <f>Bonds!X399/100</f>
        <v>-8.0000000000000069E-4</v>
      </c>
      <c r="D421" s="217">
        <f>Bonds!Z399/100</f>
        <v>-8.0000000000000069E-4</v>
      </c>
      <c r="E421" s="217">
        <f>Bonds!AE399/100</f>
        <v>-3.9999999999999145E-4</v>
      </c>
      <c r="F421" s="218">
        <f>Bonds!AO399/100</f>
        <v>0</v>
      </c>
      <c r="G421" s="2"/>
      <c r="H421" s="2"/>
      <c r="I421" s="2"/>
      <c r="J421" s="2"/>
      <c r="K421" s="2"/>
      <c r="L421" s="2"/>
      <c r="N421" s="2"/>
      <c r="O421" s="2"/>
      <c r="P421" s="2"/>
      <c r="Q421" s="2"/>
      <c r="R421" s="2"/>
      <c r="S421" s="2"/>
      <c r="T421" s="21"/>
    </row>
    <row r="422" spans="1:20" ht="12.75" customHeight="1">
      <c r="A422" s="204">
        <f>Stocks!A114</f>
        <v>42558</v>
      </c>
      <c r="B422" s="216">
        <f>Bonds!V400/100</f>
        <v>0</v>
      </c>
      <c r="C422" s="217">
        <f>Bonds!X400/100</f>
        <v>0</v>
      </c>
      <c r="D422" s="217">
        <f>Bonds!Z400/100</f>
        <v>-9.9999999999997863E-5</v>
      </c>
      <c r="E422" s="217">
        <f>Bonds!AE400/100</f>
        <v>2.9999999999999363E-4</v>
      </c>
      <c r="F422" s="218">
        <f>Bonds!AO400/100</f>
        <v>1.2000000000000099E-3</v>
      </c>
      <c r="G422" s="2"/>
      <c r="H422" s="2"/>
      <c r="I422" s="2"/>
      <c r="J422" s="2"/>
      <c r="K422" s="2"/>
      <c r="L422" s="2"/>
      <c r="N422" s="2"/>
      <c r="O422" s="2"/>
      <c r="P422" s="2"/>
      <c r="Q422" s="2"/>
      <c r="R422" s="2"/>
      <c r="S422" s="2"/>
      <c r="T422" s="21"/>
    </row>
    <row r="423" spans="1:20" ht="12.75" customHeight="1">
      <c r="A423" s="204">
        <f>Stocks!A113</f>
        <v>42557</v>
      </c>
      <c r="B423" s="216">
        <f>Bonds!V401/100</f>
        <v>-7.0000000000000281E-4</v>
      </c>
      <c r="C423" s="217">
        <f>Bonds!X401/100</f>
        <v>6.9999999999998503E-4</v>
      </c>
      <c r="D423" s="217">
        <f>Bonds!Z401/100</f>
        <v>6.9999999999998503E-4</v>
      </c>
      <c r="E423" s="217">
        <f>Bonds!AE401/100</f>
        <v>-1.9999999999999573E-4</v>
      </c>
      <c r="F423" s="218">
        <f>Bonds!AO401/100</f>
        <v>-1.100000000000012E-3</v>
      </c>
      <c r="G423" s="2"/>
      <c r="H423" s="2"/>
      <c r="I423" s="2"/>
      <c r="J423" s="2"/>
      <c r="K423" s="2"/>
      <c r="L423" s="2"/>
      <c r="N423" s="2"/>
      <c r="O423" s="2"/>
      <c r="P423" s="2"/>
      <c r="Q423" s="2"/>
      <c r="R423" s="2"/>
      <c r="S423" s="2"/>
      <c r="T423" s="21"/>
    </row>
    <row r="424" spans="1:20" ht="12.75" customHeight="1">
      <c r="A424" s="204">
        <f>Stocks!A112</f>
        <v>42556</v>
      </c>
      <c r="B424" s="216">
        <f>Bonds!V402/100</f>
        <v>-1.9999999999999573E-4</v>
      </c>
      <c r="C424" s="217">
        <f>Bonds!X402/100</f>
        <v>7.0000000000000281E-4</v>
      </c>
      <c r="D424" s="217">
        <f>Bonds!Z402/100</f>
        <v>7.0000000000000281E-4</v>
      </c>
      <c r="E424" s="217">
        <f>Bonds!AE402/100</f>
        <v>0</v>
      </c>
      <c r="F424" s="218">
        <f>Bonds!AO402/100</f>
        <v>-4.9999999999998939E-4</v>
      </c>
      <c r="G424" s="2"/>
      <c r="H424" s="2"/>
      <c r="I424" s="2"/>
      <c r="J424" s="2"/>
      <c r="K424" s="2"/>
      <c r="L424" s="2"/>
      <c r="N424" s="2"/>
      <c r="O424" s="2"/>
      <c r="P424" s="2"/>
      <c r="Q424" s="2"/>
      <c r="R424" s="2"/>
      <c r="S424" s="2"/>
      <c r="T424" s="21"/>
    </row>
    <row r="425" spans="1:20" ht="12.75" customHeight="1">
      <c r="A425" s="204">
        <f>Stocks!A111</f>
        <v>42552</v>
      </c>
      <c r="B425" s="216">
        <f>Bonds!V403/100</f>
        <v>2.9999999999999363E-4</v>
      </c>
      <c r="C425" s="217">
        <f>Bonds!X403/100</f>
        <v>5.0000000000000706E-4</v>
      </c>
      <c r="D425" s="217">
        <f>Bonds!Z403/100</f>
        <v>1.0000000000000141E-3</v>
      </c>
      <c r="E425" s="217">
        <f>Bonds!AE403/100</f>
        <v>1.29999999999999E-3</v>
      </c>
      <c r="F425" s="218">
        <f>Bonds!AO403/100</f>
        <v>1.4999999999999857E-3</v>
      </c>
      <c r="G425" s="2"/>
      <c r="H425" s="2"/>
      <c r="I425" s="2"/>
      <c r="J425" s="2"/>
      <c r="K425" s="2"/>
      <c r="L425" s="2"/>
      <c r="N425" s="2"/>
      <c r="O425" s="2"/>
      <c r="P425" s="2"/>
      <c r="Q425" s="2"/>
      <c r="R425" s="2"/>
      <c r="S425" s="2"/>
      <c r="T425" s="21"/>
    </row>
    <row r="426" spans="1:20" ht="12.75" customHeight="1">
      <c r="A426" s="204">
        <f>Stocks!A110</f>
        <v>42551</v>
      </c>
      <c r="B426" s="216">
        <f>Bonds!V404/100</f>
        <v>9.9999999999997863E-5</v>
      </c>
      <c r="C426" s="217">
        <f>Bonds!X404/100</f>
        <v>1.9999999999999573E-4</v>
      </c>
      <c r="D426" s="217">
        <f>Bonds!Z404/100</f>
        <v>3.9999999999999145E-4</v>
      </c>
      <c r="E426" s="217">
        <f>Bonds!AE404/100</f>
        <v>2.0000000000001351E-4</v>
      </c>
      <c r="F426" s="218">
        <f>Bonds!AO404/100</f>
        <v>0</v>
      </c>
      <c r="G426" s="2"/>
      <c r="H426" s="2"/>
      <c r="I426" s="2"/>
      <c r="J426" s="2"/>
      <c r="K426" s="2"/>
      <c r="L426" s="2"/>
      <c r="N426" s="2"/>
      <c r="O426" s="2"/>
      <c r="P426" s="2"/>
      <c r="Q426" s="2"/>
      <c r="R426" s="2"/>
      <c r="S426" s="2"/>
      <c r="T426" s="21"/>
    </row>
    <row r="427" spans="1:20" ht="12.75" customHeight="1">
      <c r="A427" s="204">
        <f>Stocks!A109</f>
        <v>42550</v>
      </c>
      <c r="B427" s="216">
        <f>Bonds!V405/100</f>
        <v>0</v>
      </c>
      <c r="C427" s="217">
        <f>Bonds!X405/100</f>
        <v>-3.9999999999999145E-4</v>
      </c>
      <c r="D427" s="217">
        <f>Bonds!Z405/100</f>
        <v>-3.9999999999999145E-4</v>
      </c>
      <c r="E427" s="217">
        <f>Bonds!AE405/100</f>
        <v>-5.0000000000000706E-4</v>
      </c>
      <c r="F427" s="218">
        <f>Bonds!AO405/100</f>
        <v>3.0000000000001136E-4</v>
      </c>
      <c r="G427" s="2"/>
      <c r="H427" s="2"/>
      <c r="I427" s="2"/>
      <c r="J427" s="2"/>
      <c r="K427" s="2"/>
      <c r="L427" s="2"/>
      <c r="N427" s="2"/>
      <c r="O427" s="2"/>
      <c r="P427" s="2"/>
      <c r="Q427" s="2"/>
      <c r="R427" s="2"/>
      <c r="S427" s="2"/>
      <c r="T427" s="21"/>
    </row>
    <row r="428" spans="1:20" ht="12.75" customHeight="1">
      <c r="A428" s="204">
        <f>Stocks!A108</f>
        <v>42549</v>
      </c>
      <c r="B428" s="216">
        <f>Bonds!V406/100</f>
        <v>-9.9999999999997863E-5</v>
      </c>
      <c r="C428" s="217">
        <f>Bonds!X406/100</f>
        <v>-5.0000000000000706E-4</v>
      </c>
      <c r="D428" s="217">
        <f>Bonds!Z406/100</f>
        <v>-8.0000000000000069E-4</v>
      </c>
      <c r="E428" s="217">
        <f>Bonds!AE406/100</f>
        <v>-1.4000000000000056E-3</v>
      </c>
      <c r="F428" s="218">
        <f>Bonds!AO406/100</f>
        <v>-1.2000000000000099E-3</v>
      </c>
      <c r="G428" s="2"/>
      <c r="H428" s="2"/>
      <c r="I428" s="2"/>
      <c r="J428" s="2"/>
      <c r="K428" s="2"/>
      <c r="L428" s="2"/>
      <c r="N428" s="2"/>
      <c r="O428" s="2"/>
      <c r="P428" s="2"/>
      <c r="Q428" s="2"/>
      <c r="R428" s="2"/>
      <c r="S428" s="2"/>
      <c r="T428" s="21"/>
    </row>
    <row r="429" spans="1:20" ht="12.75" customHeight="1">
      <c r="A429" s="204">
        <f>Stocks!A107</f>
        <v>42548</v>
      </c>
      <c r="B429" s="216">
        <f>Bonds!V407/100</f>
        <v>0</v>
      </c>
      <c r="C429" s="217">
        <f>Bonds!X407/100</f>
        <v>3.9999999999999145E-4</v>
      </c>
      <c r="D429" s="217">
        <f>Bonds!Z407/100</f>
        <v>-2.0000000000001351E-4</v>
      </c>
      <c r="E429" s="217">
        <f>Bonds!AE407/100</f>
        <v>-1.9999999999999573E-4</v>
      </c>
      <c r="F429" s="218">
        <f>Bonds!AO407/100</f>
        <v>0</v>
      </c>
      <c r="G429" s="2"/>
      <c r="H429" s="2"/>
      <c r="I429" s="2"/>
      <c r="J429" s="2"/>
      <c r="K429" s="2"/>
      <c r="L429" s="2"/>
      <c r="N429" s="2"/>
      <c r="O429" s="2"/>
      <c r="P429" s="2"/>
      <c r="Q429" s="2"/>
      <c r="R429" s="2"/>
      <c r="S429" s="2"/>
      <c r="T429" s="21"/>
    </row>
    <row r="430" spans="1:20" ht="12.75" customHeight="1">
      <c r="A430" s="204">
        <f>Stocks!A106</f>
        <v>42545</v>
      </c>
      <c r="B430" s="216">
        <f>Bonds!V408/100</f>
        <v>-6.0000000000000493E-4</v>
      </c>
      <c r="C430" s="217">
        <f>Bonds!X408/100</f>
        <v>-6.9999999999998503E-4</v>
      </c>
      <c r="D430" s="217">
        <f>Bonds!Z408/100</f>
        <v>-8.0000000000000069E-4</v>
      </c>
      <c r="E430" s="217">
        <f>Bonds!AE408/100</f>
        <v>-9.9999999999999655E-4</v>
      </c>
      <c r="F430" s="218">
        <f>Bonds!AO408/100</f>
        <v>-8.0000000000000069E-4</v>
      </c>
      <c r="G430" s="2"/>
      <c r="H430" s="2"/>
      <c r="I430" s="2"/>
      <c r="J430" s="2"/>
      <c r="K430" s="2"/>
      <c r="L430" s="2"/>
      <c r="N430" s="2"/>
      <c r="O430" s="2"/>
      <c r="P430" s="2"/>
      <c r="Q430" s="2"/>
      <c r="R430" s="2"/>
      <c r="S430" s="2"/>
      <c r="T430" s="21"/>
    </row>
    <row r="431" spans="1:20" ht="12.75" customHeight="1">
      <c r="A431" s="204">
        <f>Stocks!A105</f>
        <v>42544</v>
      </c>
      <c r="B431" s="216">
        <f>Bonds!V409/100</f>
        <v>-9.9999999999999655E-4</v>
      </c>
      <c r="C431" s="217">
        <f>Bonds!X409/100</f>
        <v>-2.0000000000001351E-4</v>
      </c>
      <c r="D431" s="217">
        <f>Bonds!Z409/100</f>
        <v>-6.9999999999998503E-4</v>
      </c>
      <c r="E431" s="217">
        <f>Bonds!AE409/100</f>
        <v>-1.0999999999999942E-3</v>
      </c>
      <c r="F431" s="218">
        <f>Bonds!AO409/100</f>
        <v>-8.0000000000000069E-4</v>
      </c>
      <c r="G431" s="2"/>
      <c r="H431" s="2"/>
      <c r="I431" s="2"/>
      <c r="J431" s="2"/>
      <c r="K431" s="2"/>
      <c r="L431" s="2"/>
      <c r="N431" s="2"/>
      <c r="O431" s="2"/>
      <c r="P431" s="2"/>
      <c r="Q431" s="2"/>
      <c r="R431" s="2"/>
      <c r="S431" s="2"/>
      <c r="T431" s="21"/>
    </row>
    <row r="432" spans="1:20" ht="12.75" customHeight="1">
      <c r="A432" s="204">
        <f>Stocks!A104</f>
        <v>42543</v>
      </c>
      <c r="B432" s="216">
        <f>Bonds!V410/100</f>
        <v>6.0000000000000493E-4</v>
      </c>
      <c r="C432" s="217">
        <f>Bonds!X410/100</f>
        <v>7.0000000000000281E-4</v>
      </c>
      <c r="D432" s="217">
        <f>Bonds!Z410/100</f>
        <v>6.9999999999998503E-4</v>
      </c>
      <c r="E432" s="217">
        <f>Bonds!AE410/100</f>
        <v>8.0000000000000069E-4</v>
      </c>
      <c r="F432" s="218">
        <f>Bonds!AO410/100</f>
        <v>8.0000000000000069E-4</v>
      </c>
      <c r="G432" s="2"/>
      <c r="H432" s="2"/>
      <c r="I432" s="2"/>
      <c r="J432" s="2"/>
      <c r="K432" s="2"/>
      <c r="L432" s="2"/>
      <c r="N432" s="2"/>
      <c r="O432" s="2"/>
      <c r="P432" s="2"/>
      <c r="Q432" s="2"/>
      <c r="R432" s="2"/>
      <c r="S432" s="2"/>
      <c r="T432" s="21"/>
    </row>
    <row r="433" spans="1:20" ht="12.75" customHeight="1">
      <c r="A433" s="204">
        <f>Stocks!A103</f>
        <v>42542</v>
      </c>
      <c r="B433" s="216">
        <f>Bonds!V411/100</f>
        <v>2.9999999999999363E-4</v>
      </c>
      <c r="C433" s="217">
        <f>Bonds!X411/100</f>
        <v>-1.29999999999999E-3</v>
      </c>
      <c r="D433" s="217">
        <f>Bonds!Z411/100</f>
        <v>-8.0000000000000069E-4</v>
      </c>
      <c r="E433" s="217">
        <f>Bonds!AE411/100</f>
        <v>0</v>
      </c>
      <c r="F433" s="218">
        <f>Bonds!AO411/100</f>
        <v>6.0000000000000493E-4</v>
      </c>
      <c r="G433" s="2"/>
      <c r="H433" s="2"/>
      <c r="I433" s="2"/>
      <c r="J433" s="2"/>
      <c r="K433" s="2"/>
      <c r="L433" s="2"/>
      <c r="N433" s="2"/>
      <c r="O433" s="2"/>
      <c r="P433" s="2"/>
      <c r="Q433" s="2"/>
      <c r="R433" s="2"/>
      <c r="S433" s="2"/>
      <c r="T433" s="21"/>
    </row>
    <row r="434" spans="1:20" ht="12.75" customHeight="1">
      <c r="A434" s="204">
        <f>Stocks!A102</f>
        <v>42541</v>
      </c>
      <c r="B434" s="216">
        <f>Bonds!V412/100</f>
        <v>-2.9999999999999363E-4</v>
      </c>
      <c r="C434" s="217">
        <f>Bonds!X412/100</f>
        <v>-9.9999999999997863E-5</v>
      </c>
      <c r="D434" s="217">
        <f>Bonds!Z412/100</f>
        <v>-2.9999999999999363E-4</v>
      </c>
      <c r="E434" s="217">
        <f>Bonds!AE412/100</f>
        <v>-2.0000000000001351E-4</v>
      </c>
      <c r="F434" s="218">
        <f>Bonds!AO412/100</f>
        <v>-2.9999999999999363E-4</v>
      </c>
      <c r="G434" s="2"/>
      <c r="H434" s="2"/>
      <c r="I434" s="2"/>
      <c r="J434" s="2"/>
      <c r="K434" s="2"/>
      <c r="L434" s="2"/>
      <c r="N434" s="2"/>
      <c r="O434" s="2"/>
      <c r="P434" s="2"/>
      <c r="Q434" s="2"/>
      <c r="R434" s="2"/>
      <c r="S434" s="2"/>
      <c r="T434" s="21"/>
    </row>
    <row r="435" spans="1:20" ht="12.75" customHeight="1">
      <c r="A435" s="204">
        <f>Stocks!A101</f>
        <v>42538</v>
      </c>
      <c r="B435" s="216">
        <f>Bonds!V413/100</f>
        <v>-9.9999999999997863E-5</v>
      </c>
      <c r="C435" s="217">
        <f>Bonds!X413/100</f>
        <v>3.9999999999999145E-4</v>
      </c>
      <c r="D435" s="217">
        <f>Bonds!Z413/100</f>
        <v>9.9999999999997863E-5</v>
      </c>
      <c r="E435" s="217">
        <f>Bonds!AE413/100</f>
        <v>0</v>
      </c>
      <c r="F435" s="218">
        <f>Bonds!AO413/100</f>
        <v>-9.9999999999997863E-5</v>
      </c>
      <c r="G435" s="2"/>
      <c r="H435" s="2"/>
      <c r="I435" s="2"/>
      <c r="J435" s="2"/>
      <c r="K435" s="2"/>
      <c r="L435" s="2"/>
      <c r="N435" s="2"/>
      <c r="O435" s="2"/>
      <c r="P435" s="2"/>
      <c r="Q435" s="2"/>
      <c r="R435" s="2"/>
      <c r="S435" s="2"/>
      <c r="T435" s="21"/>
    </row>
    <row r="436" spans="1:20" ht="12.75" customHeight="1">
      <c r="A436" s="204">
        <f>Stocks!A100</f>
        <v>42537</v>
      </c>
      <c r="B436" s="216">
        <f>Bonds!V414/100</f>
        <v>-7.0000000000000281E-4</v>
      </c>
      <c r="C436" s="217">
        <f>Bonds!X414/100</f>
        <v>-9.9999999999999655E-4</v>
      </c>
      <c r="D436" s="217">
        <f>Bonds!Z414/100</f>
        <v>-1.1999999999999921E-3</v>
      </c>
      <c r="E436" s="217">
        <f>Bonds!AE414/100</f>
        <v>-8.0000000000000069E-4</v>
      </c>
      <c r="F436" s="218">
        <f>Bonds!AO414/100</f>
        <v>-8.9999999999999857E-4</v>
      </c>
      <c r="G436" s="2"/>
      <c r="H436" s="2"/>
      <c r="I436" s="2"/>
      <c r="J436" s="2"/>
      <c r="K436" s="2"/>
      <c r="L436" s="2"/>
      <c r="N436" s="2"/>
      <c r="O436" s="2"/>
      <c r="P436" s="2"/>
      <c r="Q436" s="2"/>
      <c r="R436" s="2"/>
      <c r="S436" s="2"/>
      <c r="T436" s="21"/>
    </row>
    <row r="437" spans="1:20" ht="12.75" customHeight="1">
      <c r="A437" s="204">
        <f>Stocks!A99</f>
        <v>42536</v>
      </c>
      <c r="B437" s="216">
        <f>Bonds!V415/100</f>
        <v>7.0000000000000281E-4</v>
      </c>
      <c r="C437" s="217">
        <f>Bonds!X415/100</f>
        <v>-4.0000000000000923E-4</v>
      </c>
      <c r="D437" s="217">
        <f>Bonds!Z415/100</f>
        <v>-5.0000000000000706E-4</v>
      </c>
      <c r="E437" s="217">
        <f>Bonds!AE415/100</f>
        <v>-7.0000000000000281E-4</v>
      </c>
      <c r="F437" s="218">
        <f>Bonds!AO415/100</f>
        <v>-9.0000000000001635E-4</v>
      </c>
      <c r="G437" s="2"/>
      <c r="H437" s="2"/>
      <c r="I437" s="2"/>
      <c r="J437" s="2"/>
      <c r="K437" s="2"/>
      <c r="L437" s="2"/>
      <c r="N437" s="2"/>
      <c r="O437" s="2"/>
      <c r="P437" s="2"/>
      <c r="Q437" s="2"/>
      <c r="R437" s="2"/>
      <c r="S437" s="2"/>
      <c r="T437" s="21"/>
    </row>
    <row r="438" spans="1:20" ht="12.75" customHeight="1">
      <c r="A438" s="204">
        <f>Stocks!A98</f>
        <v>42535</v>
      </c>
      <c r="B438" s="216">
        <f>Bonds!V416/100</f>
        <v>-3.0000000000001136E-4</v>
      </c>
      <c r="C438" s="217">
        <f>Bonds!X416/100</f>
        <v>3.0000000000001136E-4</v>
      </c>
      <c r="D438" s="217">
        <f>Bonds!Z416/100</f>
        <v>7.0000000000000281E-4</v>
      </c>
      <c r="E438" s="217">
        <f>Bonds!AE416/100</f>
        <v>6.0000000000000493E-4</v>
      </c>
      <c r="F438" s="218">
        <f>Bonds!AO416/100</f>
        <v>8.0000000000000069E-4</v>
      </c>
      <c r="G438" s="2"/>
      <c r="H438" s="2"/>
      <c r="I438" s="2"/>
      <c r="J438" s="2"/>
      <c r="K438" s="2"/>
      <c r="L438" s="2"/>
      <c r="N438" s="2"/>
      <c r="O438" s="2"/>
      <c r="P438" s="2"/>
      <c r="Q438" s="2"/>
      <c r="R438" s="2"/>
      <c r="S438" s="2"/>
      <c r="T438" s="21"/>
    </row>
    <row r="439" spans="1:20" ht="12.75" customHeight="1">
      <c r="A439" s="204">
        <f>Stocks!A97</f>
        <v>42534</v>
      </c>
      <c r="B439" s="216">
        <f>Bonds!V417/100</f>
        <v>1.2000000000000099E-3</v>
      </c>
      <c r="C439" s="217">
        <f>Bonds!X417/100</f>
        <v>9.9999999999997863E-5</v>
      </c>
      <c r="D439" s="217">
        <f>Bonds!Z417/100</f>
        <v>-4.0000000000000923E-4</v>
      </c>
      <c r="E439" s="217">
        <f>Bonds!AE417/100</f>
        <v>-1.9999999999999573E-4</v>
      </c>
      <c r="F439" s="218">
        <f>Bonds!AO417/100</f>
        <v>8.0000000000000069E-4</v>
      </c>
      <c r="G439" s="2"/>
      <c r="H439" s="2"/>
      <c r="I439" s="2"/>
      <c r="J439" s="2"/>
      <c r="K439" s="2"/>
      <c r="L439" s="2"/>
      <c r="N439" s="2"/>
      <c r="O439" s="2"/>
      <c r="P439" s="2"/>
      <c r="Q439" s="2"/>
      <c r="R439" s="2"/>
      <c r="S439" s="2"/>
      <c r="T439" s="21"/>
    </row>
    <row r="440" spans="1:20" ht="12.75" customHeight="1">
      <c r="A440" s="204">
        <f>Stocks!A96</f>
        <v>42531</v>
      </c>
      <c r="B440" s="216">
        <f>Bonds!V418/100</f>
        <v>2.9999999999999363E-4</v>
      </c>
      <c r="C440" s="217">
        <f>Bonds!X418/100</f>
        <v>2.9999999999999363E-4</v>
      </c>
      <c r="D440" s="217">
        <f>Bonds!Z418/100</f>
        <v>7.0000000000000281E-4</v>
      </c>
      <c r="E440" s="217">
        <f>Bonds!AE418/100</f>
        <v>1.1999999999999921E-3</v>
      </c>
      <c r="F440" s="218">
        <f>Bonds!AO418/100</f>
        <v>1.2000000000000099E-3</v>
      </c>
      <c r="G440" s="2"/>
      <c r="H440" s="2"/>
      <c r="I440" s="2"/>
      <c r="J440" s="2"/>
      <c r="K440" s="2"/>
      <c r="L440" s="2"/>
      <c r="N440" s="2"/>
      <c r="O440" s="2"/>
      <c r="P440" s="2"/>
      <c r="Q440" s="2"/>
      <c r="R440" s="2"/>
      <c r="S440" s="2"/>
      <c r="T440" s="21"/>
    </row>
    <row r="441" spans="1:20" ht="12.75" customHeight="1">
      <c r="A441" s="204">
        <f>Stocks!A95</f>
        <v>42530</v>
      </c>
      <c r="B441" s="216">
        <f>Bonds!V419/100</f>
        <v>-9.9999999999999655E-4</v>
      </c>
      <c r="C441" s="217">
        <f>Bonds!X419/100</f>
        <v>-7.0000000000000281E-4</v>
      </c>
      <c r="D441" s="217">
        <f>Bonds!Z419/100</f>
        <v>-4.9999999999998939E-4</v>
      </c>
      <c r="E441" s="217">
        <f>Bonds!AE419/100</f>
        <v>-6.9999999999998503E-4</v>
      </c>
      <c r="F441" s="218">
        <f>Bonds!AO419/100</f>
        <v>-1.100000000000012E-3</v>
      </c>
      <c r="G441" s="2"/>
      <c r="H441" s="2"/>
      <c r="I441" s="2"/>
      <c r="J441" s="2"/>
      <c r="K441" s="2"/>
      <c r="L441" s="2"/>
      <c r="N441" s="2"/>
      <c r="O441" s="2"/>
      <c r="P441" s="2"/>
      <c r="Q441" s="2"/>
      <c r="R441" s="2"/>
      <c r="S441" s="2"/>
      <c r="T441" s="21"/>
    </row>
    <row r="442" spans="1:20" ht="12.75" customHeight="1">
      <c r="A442" s="204">
        <f>Stocks!A94</f>
        <v>42529</v>
      </c>
      <c r="B442" s="216">
        <f>Bonds!V420/100</f>
        <v>0</v>
      </c>
      <c r="C442" s="217">
        <f>Bonds!X420/100</f>
        <v>-1.9999999999999573E-4</v>
      </c>
      <c r="D442" s="217">
        <f>Bonds!Z420/100</f>
        <v>0</v>
      </c>
      <c r="E442" s="217">
        <f>Bonds!AE420/100</f>
        <v>4.9999999999998939E-4</v>
      </c>
      <c r="F442" s="218">
        <f>Bonds!AO420/100</f>
        <v>7.0000000000000281E-4</v>
      </c>
      <c r="G442" s="2"/>
      <c r="H442" s="2"/>
      <c r="I442" s="2"/>
      <c r="J442" s="2"/>
      <c r="K442" s="2"/>
      <c r="L442" s="2"/>
      <c r="N442" s="2"/>
      <c r="O442" s="2"/>
      <c r="P442" s="2"/>
      <c r="Q442" s="2"/>
      <c r="R442" s="2"/>
      <c r="S442" s="2"/>
      <c r="T442" s="21"/>
    </row>
    <row r="443" spans="1:20" ht="12.75" customHeight="1">
      <c r="A443" s="204">
        <f>Stocks!A93</f>
        <v>42528</v>
      </c>
      <c r="B443" s="216">
        <f>Bonds!V421/100</f>
        <v>-9.9999999999997863E-5</v>
      </c>
      <c r="C443" s="217">
        <f>Bonds!X421/100</f>
        <v>-3.9999999999999145E-4</v>
      </c>
      <c r="D443" s="217">
        <f>Bonds!Z421/100</f>
        <v>-6.0000000000000493E-4</v>
      </c>
      <c r="E443" s="217">
        <f>Bonds!AE421/100</f>
        <v>-2.9999999999999363E-4</v>
      </c>
      <c r="F443" s="218">
        <f>Bonds!AO421/100</f>
        <v>2.0000000000001351E-4</v>
      </c>
      <c r="G443" s="2"/>
      <c r="H443" s="2"/>
      <c r="I443" s="2"/>
      <c r="J443" s="2"/>
      <c r="K443" s="2"/>
      <c r="L443" s="2"/>
      <c r="N443" s="2"/>
      <c r="O443" s="2"/>
      <c r="P443" s="2"/>
      <c r="Q443" s="2"/>
      <c r="R443" s="2"/>
      <c r="S443" s="2"/>
      <c r="T443" s="21"/>
    </row>
    <row r="444" spans="1:20" ht="12.75" customHeight="1">
      <c r="A444" s="204">
        <f>Stocks!A92</f>
        <v>42527</v>
      </c>
      <c r="B444" s="216">
        <f>Bonds!V422/100</f>
        <v>1.9999999999999573E-4</v>
      </c>
      <c r="C444" s="217">
        <f>Bonds!X422/100</f>
        <v>-2.0000000000001351E-4</v>
      </c>
      <c r="D444" s="217">
        <f>Bonds!Z422/100</f>
        <v>-2.9999999999999363E-4</v>
      </c>
      <c r="E444" s="217">
        <f>Bonds!AE422/100</f>
        <v>-6.0000000000000493E-4</v>
      </c>
      <c r="F444" s="218">
        <f>Bonds!AO422/100</f>
        <v>-1.4000000000000056E-3</v>
      </c>
      <c r="G444" s="2"/>
      <c r="H444" s="2"/>
      <c r="I444" s="2"/>
      <c r="J444" s="2"/>
      <c r="K444" s="2"/>
      <c r="L444" s="2"/>
      <c r="N444" s="2"/>
      <c r="O444" s="2"/>
      <c r="P444" s="2"/>
      <c r="Q444" s="2"/>
      <c r="R444" s="2"/>
      <c r="S444" s="2"/>
      <c r="T444" s="21"/>
    </row>
    <row r="445" spans="1:20" ht="12.75" customHeight="1">
      <c r="A445" s="204">
        <f>Stocks!A91</f>
        <v>42524</v>
      </c>
      <c r="B445" s="216">
        <f>Bonds!V423/100</f>
        <v>-3.9999999999999145E-4</v>
      </c>
      <c r="C445" s="217">
        <f>Bonds!X423/100</f>
        <v>-5.9999999999998726E-4</v>
      </c>
      <c r="D445" s="217">
        <f>Bonds!Z423/100</f>
        <v>-1.2000000000000099E-3</v>
      </c>
      <c r="E445" s="217">
        <f>Bonds!AE423/100</f>
        <v>-1.6000000000000014E-3</v>
      </c>
      <c r="F445" s="218">
        <f>Bonds!AO423/100</f>
        <v>-2.0000000000000104E-3</v>
      </c>
      <c r="G445" s="2"/>
      <c r="H445" s="2"/>
      <c r="I445" s="2"/>
      <c r="J445" s="2"/>
      <c r="K445" s="2"/>
      <c r="L445" s="2"/>
      <c r="N445" s="2"/>
      <c r="O445" s="2"/>
      <c r="P445" s="2"/>
      <c r="Q445" s="2"/>
      <c r="R445" s="2"/>
      <c r="S445" s="2"/>
      <c r="T445" s="21"/>
    </row>
    <row r="446" spans="1:20" ht="12.75" customHeight="1">
      <c r="A446" s="204">
        <f>Stocks!A90</f>
        <v>42523</v>
      </c>
      <c r="B446" s="216">
        <f>Bonds!V424/100</f>
        <v>1.9999999999999573E-4</v>
      </c>
      <c r="C446" s="217">
        <f>Bonds!X424/100</f>
        <v>-7.0000000000000281E-4</v>
      </c>
      <c r="D446" s="217">
        <f>Bonds!Z424/100</f>
        <v>-6.0000000000000493E-4</v>
      </c>
      <c r="E446" s="217">
        <f>Bonds!AE424/100</f>
        <v>-1.0999999999999942E-3</v>
      </c>
      <c r="F446" s="218">
        <f>Bonds!AO424/100</f>
        <v>-1.4999999999999857E-3</v>
      </c>
      <c r="G446" s="2"/>
      <c r="H446" s="2"/>
      <c r="I446" s="2"/>
      <c r="J446" s="2"/>
      <c r="K446" s="2"/>
      <c r="L446" s="2"/>
      <c r="N446" s="2"/>
      <c r="O446" s="2"/>
      <c r="P446" s="2"/>
      <c r="Q446" s="2"/>
      <c r="R446" s="2"/>
      <c r="S446" s="2"/>
      <c r="T446" s="21"/>
    </row>
    <row r="447" spans="1:20" ht="12.75" customHeight="1">
      <c r="A447" s="204">
        <f>Stocks!A89</f>
        <v>42522</v>
      </c>
      <c r="B447" s="216">
        <f>Bonds!V425/100</f>
        <v>-3.0000000000001136E-4</v>
      </c>
      <c r="C447" s="217">
        <f>Bonds!X425/100</f>
        <v>0</v>
      </c>
      <c r="D447" s="217">
        <f>Bonds!Z425/100</f>
        <v>-1.9999999999999573E-4</v>
      </c>
      <c r="E447" s="217">
        <f>Bonds!AE425/100</f>
        <v>9.9999999999997863E-5</v>
      </c>
      <c r="F447" s="218">
        <f>Bonds!AO425/100</f>
        <v>4.9999999999998939E-4</v>
      </c>
      <c r="G447" s="2"/>
      <c r="H447" s="2"/>
      <c r="I447" s="2"/>
      <c r="J447" s="2"/>
      <c r="K447" s="2"/>
      <c r="L447" s="2"/>
      <c r="N447" s="2"/>
      <c r="O447" s="2"/>
      <c r="P447" s="2"/>
      <c r="Q447" s="2"/>
      <c r="R447" s="2"/>
      <c r="S447" s="2"/>
      <c r="T447" s="21"/>
    </row>
    <row r="448" spans="1:20" ht="12.75" customHeight="1">
      <c r="A448" s="204">
        <f>Stocks!A88</f>
        <v>42521</v>
      </c>
      <c r="B448" s="216">
        <f>Bonds!V426/100</f>
        <v>8.9999999999999857E-4</v>
      </c>
      <c r="C448" s="217">
        <f>Bonds!X426/100</f>
        <v>9.9999999999999655E-4</v>
      </c>
      <c r="D448" s="217">
        <f>Bonds!Z426/100</f>
        <v>9.9999999999999655E-4</v>
      </c>
      <c r="E448" s="217">
        <f>Bonds!AE426/100</f>
        <v>1.0999999999999942E-3</v>
      </c>
      <c r="F448" s="218">
        <f>Bonds!AO426/100</f>
        <v>1.6000000000000014E-3</v>
      </c>
      <c r="G448" s="2"/>
      <c r="H448" s="2"/>
      <c r="I448" s="2"/>
      <c r="J448" s="2"/>
      <c r="K448" s="2"/>
      <c r="L448" s="2"/>
      <c r="N448" s="2"/>
      <c r="O448" s="2"/>
      <c r="P448" s="2"/>
      <c r="Q448" s="2"/>
      <c r="R448" s="2"/>
      <c r="S448" s="2"/>
      <c r="T448" s="21"/>
    </row>
    <row r="449" spans="1:20" ht="12.75" customHeight="1">
      <c r="A449" s="204">
        <f>Stocks!A87</f>
        <v>42517</v>
      </c>
      <c r="B449" s="216">
        <f>Bonds!V427/100</f>
        <v>1.100000000000012E-3</v>
      </c>
      <c r="C449" s="217">
        <f>Bonds!X427/100</f>
        <v>-2.9999999999999363E-4</v>
      </c>
      <c r="D449" s="217">
        <f>Bonds!Z427/100</f>
        <v>0</v>
      </c>
      <c r="E449" s="217">
        <f>Bonds!AE427/100</f>
        <v>-1.9999999999999573E-4</v>
      </c>
      <c r="F449" s="218">
        <f>Bonds!AO427/100</f>
        <v>-3.9999999999999145E-4</v>
      </c>
      <c r="G449" s="2"/>
      <c r="H449" s="2"/>
      <c r="I449" s="2"/>
      <c r="J449" s="2"/>
      <c r="K449" s="2"/>
      <c r="L449" s="2"/>
      <c r="N449" s="2"/>
      <c r="O449" s="2"/>
      <c r="P449" s="2"/>
      <c r="Q449" s="2"/>
      <c r="R449" s="2"/>
      <c r="S449" s="2"/>
      <c r="T449" s="21"/>
    </row>
    <row r="450" spans="1:20" ht="12.75" customHeight="1">
      <c r="A450" s="204">
        <f>Stocks!A86</f>
        <v>42516</v>
      </c>
      <c r="B450" s="216">
        <f>Bonds!V428/100</f>
        <v>0</v>
      </c>
      <c r="C450" s="217">
        <f>Bonds!X428/100</f>
        <v>3.9999999999999145E-4</v>
      </c>
      <c r="D450" s="217">
        <f>Bonds!Z428/100</f>
        <v>1.0000000000001563E-4</v>
      </c>
      <c r="E450" s="217">
        <f>Bonds!AE428/100</f>
        <v>0</v>
      </c>
      <c r="F450" s="218">
        <f>Bonds!AO428/100</f>
        <v>5.9999999999998726E-4</v>
      </c>
      <c r="G450" s="2"/>
      <c r="H450" s="2"/>
      <c r="I450" s="2"/>
      <c r="J450" s="2"/>
      <c r="K450" s="2"/>
      <c r="L450" s="2"/>
      <c r="N450" s="2"/>
      <c r="O450" s="2"/>
      <c r="P450" s="2"/>
      <c r="Q450" s="2"/>
      <c r="R450" s="2"/>
      <c r="S450" s="2"/>
      <c r="T450" s="21"/>
    </row>
    <row r="451" spans="1:20" ht="12.75" customHeight="1">
      <c r="A451" s="204">
        <f>Stocks!A85</f>
        <v>42515</v>
      </c>
      <c r="B451" s="216">
        <f>Bonds!V429/100</f>
        <v>7.0000000000000281E-4</v>
      </c>
      <c r="C451" s="217">
        <f>Bonds!X429/100</f>
        <v>0</v>
      </c>
      <c r="D451" s="217">
        <f>Bonds!Z429/100</f>
        <v>9.9999999999997863E-5</v>
      </c>
      <c r="E451" s="217">
        <f>Bonds!AE429/100</f>
        <v>2.9999999999999363E-4</v>
      </c>
      <c r="F451" s="218">
        <f>Bonds!AO429/100</f>
        <v>4.0000000000000923E-4</v>
      </c>
      <c r="G451" s="2"/>
      <c r="H451" s="2"/>
      <c r="I451" s="2"/>
      <c r="J451" s="2"/>
      <c r="K451" s="2"/>
      <c r="L451" s="2"/>
      <c r="N451" s="2"/>
      <c r="O451" s="2"/>
      <c r="P451" s="2"/>
      <c r="Q451" s="2"/>
      <c r="R451" s="2"/>
      <c r="S451" s="2"/>
      <c r="T451" s="21"/>
    </row>
    <row r="452" spans="1:20" ht="12.75" customHeight="1">
      <c r="A452" s="204">
        <f>Stocks!A84</f>
        <v>42514</v>
      </c>
      <c r="B452" s="216">
        <f>Bonds!V430/100</f>
        <v>-9.9999999999997863E-5</v>
      </c>
      <c r="C452" s="217">
        <f>Bonds!X430/100</f>
        <v>-9.9999999999997863E-5</v>
      </c>
      <c r="D452" s="217">
        <f>Bonds!Z430/100</f>
        <v>2.9999999999999363E-4</v>
      </c>
      <c r="E452" s="217">
        <f>Bonds!AE430/100</f>
        <v>3.0000000000001136E-4</v>
      </c>
      <c r="F452" s="218">
        <f>Bonds!AO430/100</f>
        <v>9.9999999999997863E-5</v>
      </c>
      <c r="G452" s="2"/>
      <c r="H452" s="2"/>
      <c r="I452" s="2"/>
      <c r="J452" s="2"/>
      <c r="K452" s="2"/>
      <c r="L452" s="2"/>
      <c r="N452" s="2"/>
      <c r="O452" s="2"/>
      <c r="P452" s="2"/>
      <c r="Q452" s="2"/>
      <c r="R452" s="2"/>
      <c r="S452" s="2"/>
      <c r="T452" s="21"/>
    </row>
    <row r="453" spans="1:20" ht="12.75" customHeight="1">
      <c r="A453" s="204">
        <f>Stocks!A83</f>
        <v>42513</v>
      </c>
      <c r="B453" s="216">
        <f>Bonds!V431/100</f>
        <v>3.9999999999999145E-4</v>
      </c>
      <c r="C453" s="217">
        <f>Bonds!X431/100</f>
        <v>1.9999999999999573E-4</v>
      </c>
      <c r="D453" s="217">
        <f>Bonds!Z431/100</f>
        <v>-2.9999999999999363E-4</v>
      </c>
      <c r="E453" s="217">
        <f>Bonds!AE431/100</f>
        <v>-6.0000000000000493E-4</v>
      </c>
      <c r="F453" s="218">
        <f>Bonds!AO431/100</f>
        <v>-8.0000000000000069E-4</v>
      </c>
      <c r="G453" s="2"/>
      <c r="H453" s="2"/>
      <c r="I453" s="2"/>
      <c r="J453" s="2"/>
      <c r="K453" s="2"/>
      <c r="L453" s="2"/>
      <c r="N453" s="2"/>
      <c r="O453" s="2"/>
      <c r="P453" s="2"/>
      <c r="Q453" s="2"/>
      <c r="R453" s="2"/>
      <c r="S453" s="2"/>
      <c r="T453" s="21"/>
    </row>
    <row r="454" spans="1:20" ht="12.75" customHeight="1">
      <c r="A454" s="204">
        <f>Stocks!A82</f>
        <v>42510</v>
      </c>
      <c r="B454" s="216">
        <f>Bonds!V432/100</f>
        <v>0</v>
      </c>
      <c r="C454" s="217">
        <f>Bonds!X432/100</f>
        <v>-2.9999999999999363E-4</v>
      </c>
      <c r="D454" s="217">
        <f>Bonds!Z432/100</f>
        <v>-2.0000000000001351E-4</v>
      </c>
      <c r="E454" s="217">
        <f>Bonds!AE432/100</f>
        <v>-1.9999999999999573E-4</v>
      </c>
      <c r="F454" s="218">
        <f>Bonds!AO432/100</f>
        <v>-9.9999999999997863E-5</v>
      </c>
      <c r="G454" s="2"/>
      <c r="H454" s="2"/>
      <c r="I454" s="2"/>
      <c r="J454" s="2"/>
      <c r="K454" s="2"/>
      <c r="L454" s="2"/>
      <c r="N454" s="2"/>
      <c r="O454" s="2"/>
      <c r="P454" s="2"/>
      <c r="Q454" s="2"/>
      <c r="R454" s="2"/>
      <c r="S454" s="2"/>
      <c r="T454" s="21"/>
    </row>
    <row r="455" spans="1:20" ht="12.75" customHeight="1">
      <c r="A455" s="204">
        <f>Stocks!A81</f>
        <v>42509</v>
      </c>
      <c r="B455" s="216">
        <f>Bonds!V433/100</f>
        <v>-1.9999999999999573E-4</v>
      </c>
      <c r="C455" s="217">
        <f>Bonds!X433/100</f>
        <v>3.9999999999999145E-4</v>
      </c>
      <c r="D455" s="217">
        <f>Bonds!Z433/100</f>
        <v>4.0000000000000923E-4</v>
      </c>
      <c r="E455" s="217">
        <f>Bonds!AE433/100</f>
        <v>2.9999999999999363E-4</v>
      </c>
      <c r="F455" s="218">
        <f>Bonds!AO433/100</f>
        <v>1.9999999999999573E-4</v>
      </c>
      <c r="G455" s="2"/>
      <c r="H455" s="2"/>
      <c r="I455" s="2"/>
      <c r="J455" s="2"/>
      <c r="K455" s="2"/>
      <c r="L455" s="2"/>
      <c r="N455" s="2"/>
      <c r="O455" s="2"/>
      <c r="P455" s="2"/>
      <c r="Q455" s="2"/>
      <c r="R455" s="2"/>
      <c r="S455" s="2"/>
      <c r="T455" s="21"/>
    </row>
    <row r="456" spans="1:20" ht="12.75" customHeight="1">
      <c r="A456" s="204">
        <f>Stocks!A80</f>
        <v>42508</v>
      </c>
      <c r="B456" s="216">
        <f>Bonds!V434/100</f>
        <v>0</v>
      </c>
      <c r="C456" s="217">
        <f>Bonds!X434/100</f>
        <v>-9.9999999999997863E-5</v>
      </c>
      <c r="D456" s="217">
        <f>Bonds!Z434/100</f>
        <v>-4.0000000000000923E-4</v>
      </c>
      <c r="E456" s="217">
        <f>Bonds!AE434/100</f>
        <v>-7.0000000000000281E-4</v>
      </c>
      <c r="F456" s="218">
        <f>Bonds!AO434/100</f>
        <v>-7.0000000000000281E-4</v>
      </c>
      <c r="G456" s="2"/>
      <c r="H456" s="2"/>
      <c r="I456" s="2"/>
      <c r="J456" s="2"/>
      <c r="K456" s="2"/>
      <c r="L456" s="2"/>
      <c r="N456" s="2"/>
      <c r="O456" s="2"/>
      <c r="P456" s="2"/>
      <c r="Q456" s="2"/>
      <c r="R456" s="2"/>
      <c r="S456" s="2"/>
      <c r="T456" s="21"/>
    </row>
    <row r="457" spans="1:20" ht="12.75" customHeight="1">
      <c r="A457" s="204">
        <f>Stocks!A79</f>
        <v>42507</v>
      </c>
      <c r="B457" s="216">
        <f>Bonds!V435/100</f>
        <v>1.9999999999999573E-4</v>
      </c>
      <c r="C457" s="217">
        <f>Bonds!X435/100</f>
        <v>6.0000000000000493E-4</v>
      </c>
      <c r="D457" s="217">
        <f>Bonds!Z435/100</f>
        <v>9.0000000000001635E-4</v>
      </c>
      <c r="E457" s="217">
        <f>Bonds!AE435/100</f>
        <v>1.0000000000000141E-3</v>
      </c>
      <c r="F457" s="218">
        <f>Bonds!AO435/100</f>
        <v>7.0000000000000281E-4</v>
      </c>
      <c r="G457" s="2"/>
      <c r="H457" s="2"/>
      <c r="I457" s="2"/>
      <c r="J457" s="2"/>
      <c r="K457" s="2"/>
      <c r="L457" s="2"/>
      <c r="N457" s="2"/>
      <c r="O457" s="2"/>
      <c r="P457" s="2"/>
      <c r="Q457" s="2"/>
      <c r="R457" s="2"/>
      <c r="S457" s="2"/>
      <c r="T457" s="21"/>
    </row>
    <row r="458" spans="1:20" ht="12.75" customHeight="1">
      <c r="A458" s="204">
        <f>Stocks!A78</f>
        <v>42506</v>
      </c>
      <c r="B458" s="216">
        <f>Bonds!V436/100</f>
        <v>2.9999999999999363E-4</v>
      </c>
      <c r="C458" s="217">
        <f>Bonds!X436/100</f>
        <v>3.9999999999999145E-4</v>
      </c>
      <c r="D458" s="217">
        <f>Bonds!Z436/100</f>
        <v>4.9999999999998939E-4</v>
      </c>
      <c r="E458" s="217">
        <f>Bonds!AE436/100</f>
        <v>3.9999999999999145E-4</v>
      </c>
      <c r="F458" s="218">
        <f>Bonds!AO436/100</f>
        <v>1.9999999999999573E-4</v>
      </c>
      <c r="G458" s="2"/>
      <c r="H458" s="2"/>
      <c r="I458" s="2"/>
      <c r="J458" s="2"/>
      <c r="K458" s="2"/>
      <c r="L458" s="2"/>
      <c r="N458" s="2"/>
      <c r="O458" s="2"/>
      <c r="P458" s="2"/>
      <c r="Q458" s="2"/>
      <c r="R458" s="2"/>
      <c r="S458" s="2"/>
      <c r="T458" s="21"/>
    </row>
    <row r="459" spans="1:20" ht="12.75" customHeight="1">
      <c r="A459" s="204">
        <f>Stocks!A77</f>
        <v>42503</v>
      </c>
      <c r="B459" s="216">
        <f>Bonds!V437/100</f>
        <v>9.9999999999997863E-5</v>
      </c>
      <c r="C459" s="217">
        <f>Bonds!X437/100</f>
        <v>2.0000000000001351E-4</v>
      </c>
      <c r="D459" s="217">
        <f>Bonds!Z437/100</f>
        <v>1.9999999999999573E-4</v>
      </c>
      <c r="E459" s="217">
        <f>Bonds!AE437/100</f>
        <v>9.9999999999997863E-5</v>
      </c>
      <c r="F459" s="218">
        <f>Bonds!AO437/100</f>
        <v>2.0000000000001351E-4</v>
      </c>
      <c r="G459" s="2"/>
      <c r="H459" s="2"/>
      <c r="I459" s="2"/>
      <c r="J459" s="2"/>
      <c r="K459" s="2"/>
      <c r="L459" s="2"/>
      <c r="N459" s="2"/>
      <c r="O459" s="2"/>
      <c r="P459" s="2"/>
      <c r="Q459" s="2"/>
      <c r="R459" s="2"/>
      <c r="S459" s="2"/>
      <c r="T459" s="21"/>
    </row>
    <row r="460" spans="1:20" ht="12.75" customHeight="1">
      <c r="A460" s="204">
        <f>Stocks!A76</f>
        <v>42502</v>
      </c>
      <c r="B460" s="216">
        <f>Bonds!V438/100</f>
        <v>-2.9999999999999363E-4</v>
      </c>
      <c r="C460" s="217">
        <f>Bonds!X438/100</f>
        <v>-9.9999999999997863E-5</v>
      </c>
      <c r="D460" s="217">
        <f>Bonds!Z438/100</f>
        <v>9.9999999999997863E-5</v>
      </c>
      <c r="E460" s="217">
        <f>Bonds!AE438/100</f>
        <v>0</v>
      </c>
      <c r="F460" s="218">
        <f>Bonds!AO438/100</f>
        <v>-3.0000000000001136E-4</v>
      </c>
      <c r="G460" s="2"/>
      <c r="H460" s="2"/>
      <c r="I460" s="2"/>
      <c r="J460" s="2"/>
      <c r="K460" s="2"/>
      <c r="L460" s="2"/>
      <c r="N460" s="2"/>
      <c r="O460" s="2"/>
      <c r="P460" s="2"/>
      <c r="Q460" s="2"/>
      <c r="R460" s="2"/>
      <c r="S460" s="2"/>
      <c r="T460" s="21"/>
    </row>
    <row r="461" spans="1:20" ht="12.75" customHeight="1">
      <c r="A461" s="204">
        <f>Stocks!A75</f>
        <v>42501</v>
      </c>
      <c r="B461" s="216">
        <f>Bonds!V439/100</f>
        <v>9.9999999999997863E-5</v>
      </c>
      <c r="C461" s="217">
        <f>Bonds!X439/100</f>
        <v>0</v>
      </c>
      <c r="D461" s="217">
        <f>Bonds!Z439/100</f>
        <v>-1.9999999999999573E-4</v>
      </c>
      <c r="E461" s="217">
        <f>Bonds!AE439/100</f>
        <v>-2.9999999999999363E-4</v>
      </c>
      <c r="F461" s="218">
        <f>Bonds!AO439/100</f>
        <v>0</v>
      </c>
      <c r="G461" s="2"/>
      <c r="H461" s="2"/>
      <c r="I461" s="2"/>
      <c r="J461" s="2"/>
      <c r="K461" s="2"/>
      <c r="L461" s="2"/>
      <c r="N461" s="2"/>
      <c r="O461" s="2"/>
      <c r="P461" s="2"/>
      <c r="Q461" s="2"/>
      <c r="R461" s="2"/>
      <c r="S461" s="2"/>
      <c r="T461" s="21"/>
    </row>
    <row r="462" spans="1:20" ht="12.75" customHeight="1">
      <c r="A462" s="204">
        <f>Stocks!A74</f>
        <v>42500</v>
      </c>
      <c r="B462" s="216">
        <f>Bonds!V440/100</f>
        <v>-3.9999999999999145E-4</v>
      </c>
      <c r="C462" s="217">
        <f>Bonds!X440/100</f>
        <v>0</v>
      </c>
      <c r="D462" s="217">
        <f>Bonds!Z440/100</f>
        <v>9.9999999999997863E-5</v>
      </c>
      <c r="E462" s="217">
        <f>Bonds!AE440/100</f>
        <v>-1.9999999999999573E-4</v>
      </c>
      <c r="F462" s="218">
        <f>Bonds!AO440/100</f>
        <v>-5.9999999999998726E-4</v>
      </c>
      <c r="G462" s="2"/>
      <c r="H462" s="2"/>
      <c r="I462" s="2"/>
      <c r="J462" s="2"/>
      <c r="K462" s="2"/>
      <c r="L462" s="2"/>
      <c r="N462" s="2"/>
      <c r="O462" s="2"/>
      <c r="P462" s="2"/>
      <c r="Q462" s="2"/>
      <c r="R462" s="2"/>
      <c r="S462" s="2"/>
      <c r="T462" s="21"/>
    </row>
    <row r="463" spans="1:20" ht="12.75" customHeight="1">
      <c r="A463" s="204">
        <f>Stocks!A73</f>
        <v>42499</v>
      </c>
      <c r="B463" s="216">
        <f>Bonds!V441/100</f>
        <v>-4.0000000000000923E-4</v>
      </c>
      <c r="C463" s="217">
        <f>Bonds!X441/100</f>
        <v>-8.0000000000000069E-4</v>
      </c>
      <c r="D463" s="217">
        <f>Bonds!Z441/100</f>
        <v>-1.1999999999999921E-3</v>
      </c>
      <c r="E463" s="217">
        <f>Bonds!AE441/100</f>
        <v>-1.3000000000000077E-3</v>
      </c>
      <c r="F463" s="218">
        <f>Bonds!AO441/100</f>
        <v>-1.0000000000000141E-3</v>
      </c>
      <c r="G463" s="2"/>
      <c r="H463" s="2"/>
      <c r="I463" s="2"/>
      <c r="J463" s="2"/>
      <c r="K463" s="2"/>
      <c r="L463" s="2"/>
      <c r="N463" s="2"/>
      <c r="O463" s="2"/>
      <c r="P463" s="2"/>
      <c r="Q463" s="2"/>
      <c r="R463" s="2"/>
      <c r="S463" s="2"/>
      <c r="T463" s="21"/>
    </row>
    <row r="464" spans="1:20" ht="12.75" customHeight="1">
      <c r="A464" s="204">
        <f>Stocks!A72</f>
        <v>42496</v>
      </c>
      <c r="B464" s="216">
        <f>Bonds!V442/100</f>
        <v>5.0000000000000706E-4</v>
      </c>
      <c r="C464" s="217">
        <f>Bonds!X442/100</f>
        <v>1.9999999999999573E-4</v>
      </c>
      <c r="D464" s="217">
        <f>Bonds!Z442/100</f>
        <v>9.9999999999997863E-5</v>
      </c>
      <c r="E464" s="217">
        <f>Bonds!AE442/100</f>
        <v>2.9999999999999363E-4</v>
      </c>
      <c r="F464" s="218">
        <f>Bonds!AO442/100</f>
        <v>0</v>
      </c>
      <c r="G464" s="2"/>
      <c r="H464" s="2"/>
      <c r="I464" s="2"/>
      <c r="J464" s="2"/>
      <c r="K464" s="2"/>
      <c r="L464" s="2"/>
      <c r="N464" s="2"/>
      <c r="O464" s="2"/>
      <c r="P464" s="2"/>
      <c r="Q464" s="2"/>
      <c r="R464" s="2"/>
      <c r="S464" s="2"/>
      <c r="T464" s="21"/>
    </row>
    <row r="465" spans="1:20" ht="12.75" customHeight="1">
      <c r="A465" s="204">
        <f>Stocks!A71</f>
        <v>42495</v>
      </c>
      <c r="B465" s="216">
        <f>Bonds!V443/100</f>
        <v>-6.0000000000000493E-4</v>
      </c>
      <c r="C465" s="217">
        <f>Bonds!X443/100</f>
        <v>-2.9999999999999363E-4</v>
      </c>
      <c r="D465" s="217">
        <f>Bonds!Z443/100</f>
        <v>0</v>
      </c>
      <c r="E465" s="217">
        <f>Bonds!AE443/100</f>
        <v>-2.9999999999999363E-4</v>
      </c>
      <c r="F465" s="218">
        <f>Bonds!AO443/100</f>
        <v>-2.9999999999999363E-4</v>
      </c>
      <c r="G465" s="2"/>
      <c r="H465" s="2"/>
      <c r="I465" s="2"/>
      <c r="J465" s="2"/>
      <c r="K465" s="2"/>
      <c r="L465" s="2"/>
      <c r="N465" s="2"/>
      <c r="O465" s="2"/>
      <c r="P465" s="2"/>
      <c r="Q465" s="2"/>
      <c r="R465" s="2"/>
      <c r="S465" s="2"/>
      <c r="T465" s="21"/>
    </row>
    <row r="466" spans="1:20" ht="12.75" customHeight="1">
      <c r="A466" s="204">
        <f>Stocks!A70</f>
        <v>42494</v>
      </c>
      <c r="B466" s="216">
        <f>Bonds!V444/100</f>
        <v>-8.9999999999999857E-4</v>
      </c>
      <c r="C466" s="217">
        <f>Bonds!X444/100</f>
        <v>0</v>
      </c>
      <c r="D466" s="217">
        <f>Bonds!Z444/100</f>
        <v>-3.9999999999999145E-4</v>
      </c>
      <c r="E466" s="217">
        <f>Bonds!AE444/100</f>
        <v>-2.9999999999999363E-4</v>
      </c>
      <c r="F466" s="218">
        <f>Bonds!AO444/100</f>
        <v>-1.9999999999999573E-4</v>
      </c>
      <c r="G466" s="2"/>
      <c r="H466" s="2"/>
      <c r="I466" s="2"/>
      <c r="J466" s="2"/>
      <c r="K466" s="2"/>
      <c r="L466" s="2"/>
      <c r="N466" s="2"/>
      <c r="O466" s="2"/>
      <c r="P466" s="2"/>
      <c r="Q466" s="2"/>
      <c r="R466" s="2"/>
      <c r="S466" s="2"/>
      <c r="T466" s="21"/>
    </row>
    <row r="467" spans="1:20" ht="12.75" customHeight="1">
      <c r="A467" s="204">
        <f>Stocks!A69</f>
        <v>42493</v>
      </c>
      <c r="B467" s="216">
        <f>Bonds!V445/100</f>
        <v>6.0000000000000493E-4</v>
      </c>
      <c r="C467" s="217">
        <f>Bonds!X445/100</f>
        <v>4.9999999999998939E-4</v>
      </c>
      <c r="D467" s="217">
        <f>Bonds!Z445/100</f>
        <v>1.29999999999999E-3</v>
      </c>
      <c r="E467" s="217">
        <f>Bonds!AE445/100</f>
        <v>1.29999999999999E-3</v>
      </c>
      <c r="F467" s="218">
        <f>Bonds!AO445/100</f>
        <v>9.9999999999999655E-4</v>
      </c>
      <c r="G467" s="2"/>
      <c r="H467" s="2"/>
      <c r="I467" s="2"/>
      <c r="J467" s="2"/>
      <c r="K467" s="2"/>
      <c r="L467" s="2"/>
      <c r="N467" s="2"/>
      <c r="O467" s="2"/>
      <c r="P467" s="2"/>
      <c r="Q467" s="2"/>
      <c r="R467" s="2"/>
      <c r="S467" s="2"/>
      <c r="T467" s="21"/>
    </row>
    <row r="468" spans="1:20" ht="12.75" customHeight="1">
      <c r="A468" s="204">
        <f>Stocks!A68</f>
        <v>42492</v>
      </c>
      <c r="B468" s="216">
        <f>Bonds!V446/100</f>
        <v>-4.0000000000000923E-4</v>
      </c>
      <c r="C468" s="217">
        <f>Bonds!X446/100</f>
        <v>-4.9999999999998939E-4</v>
      </c>
      <c r="D468" s="217">
        <f>Bonds!Z446/100</f>
        <v>-1.29999999999999E-3</v>
      </c>
      <c r="E468" s="217">
        <f>Bonds!AE446/100</f>
        <v>-1.7999999999999971E-3</v>
      </c>
      <c r="F468" s="218">
        <f>Bonds!AO446/100</f>
        <v>-2.3000000000000043E-3</v>
      </c>
      <c r="G468" s="2"/>
      <c r="H468" s="2"/>
      <c r="I468" s="2"/>
      <c r="J468" s="2"/>
      <c r="K468" s="2"/>
      <c r="L468" s="2"/>
      <c r="N468" s="2"/>
      <c r="O468" s="2"/>
      <c r="P468" s="2"/>
      <c r="Q468" s="2"/>
      <c r="R468" s="2"/>
      <c r="S468" s="2"/>
      <c r="T468" s="21"/>
    </row>
    <row r="469" spans="1:20" ht="12.75" customHeight="1">
      <c r="A469" s="204">
        <f>Stocks!A67</f>
        <v>42489</v>
      </c>
      <c r="B469" s="216">
        <f>Bonds!V447/100</f>
        <v>-1.9999999999999573E-4</v>
      </c>
      <c r="C469" s="217">
        <f>Bonds!X447/100</f>
        <v>-8.0000000000000069E-4</v>
      </c>
      <c r="D469" s="217">
        <f>Bonds!Z447/100</f>
        <v>-1.4000000000000056E-3</v>
      </c>
      <c r="E469" s="217">
        <f>Bonds!AE447/100</f>
        <v>-1.6999999999999993E-3</v>
      </c>
      <c r="F469" s="218">
        <f>Bonds!AO447/100</f>
        <v>-1.7999999999999971E-3</v>
      </c>
      <c r="G469" s="2"/>
      <c r="H469" s="2"/>
      <c r="I469" s="2"/>
      <c r="J469" s="2"/>
      <c r="K469" s="2"/>
      <c r="L469" s="2"/>
      <c r="N469" s="2"/>
      <c r="O469" s="2"/>
      <c r="P469" s="2"/>
      <c r="Q469" s="2"/>
      <c r="R469" s="2"/>
      <c r="S469" s="2"/>
      <c r="T469" s="21"/>
    </row>
    <row r="470" spans="1:20" ht="12.75" customHeight="1">
      <c r="A470" s="204">
        <f>Stocks!A66</f>
        <v>42488</v>
      </c>
      <c r="B470" s="216">
        <f>Bonds!V448/100</f>
        <v>-2.9999999999999363E-4</v>
      </c>
      <c r="C470" s="217">
        <f>Bonds!X448/100</f>
        <v>0</v>
      </c>
      <c r="D470" s="217">
        <f>Bonds!Z448/100</f>
        <v>-1.9999999999999573E-4</v>
      </c>
      <c r="E470" s="217">
        <f>Bonds!AE448/100</f>
        <v>-5.0000000000000706E-4</v>
      </c>
      <c r="F470" s="218">
        <f>Bonds!AO448/100</f>
        <v>-3.9999999999999145E-4</v>
      </c>
      <c r="G470" s="2"/>
      <c r="H470" s="2"/>
      <c r="I470" s="2"/>
      <c r="J470" s="2"/>
      <c r="K470" s="2"/>
      <c r="L470" s="2"/>
      <c r="N470" s="2"/>
      <c r="O470" s="2"/>
      <c r="P470" s="2"/>
      <c r="Q470" s="2"/>
      <c r="R470" s="2"/>
      <c r="S470" s="2"/>
      <c r="T470" s="21"/>
    </row>
    <row r="471" spans="1:20" ht="12.75" customHeight="1">
      <c r="A471" s="204">
        <f>Stocks!A65</f>
        <v>42487</v>
      </c>
      <c r="B471" s="216">
        <f>Bonds!V449/100</f>
        <v>2.9999999999999363E-4</v>
      </c>
      <c r="C471" s="217">
        <f>Bonds!X449/100</f>
        <v>-1.0000000000001563E-4</v>
      </c>
      <c r="D471" s="217">
        <f>Bonds!Z449/100</f>
        <v>0</v>
      </c>
      <c r="E471" s="217">
        <f>Bonds!AE449/100</f>
        <v>9.9999999999997863E-5</v>
      </c>
      <c r="F471" s="218">
        <f>Bonds!AO449/100</f>
        <v>9.9999999999997863E-5</v>
      </c>
      <c r="G471" s="2"/>
      <c r="H471" s="2"/>
      <c r="I471" s="2"/>
      <c r="J471" s="2"/>
      <c r="K471" s="2"/>
      <c r="L471" s="2"/>
      <c r="N471" s="2"/>
      <c r="O471" s="2"/>
      <c r="P471" s="2"/>
      <c r="Q471" s="2"/>
      <c r="R471" s="2"/>
      <c r="S471" s="2"/>
      <c r="T471" s="21"/>
    </row>
    <row r="472" spans="1:20" ht="12.75" customHeight="1">
      <c r="A472" s="204">
        <f>Stocks!A64</f>
        <v>42486</v>
      </c>
      <c r="B472" s="216">
        <f>Bonds!V450/100</f>
        <v>5.0000000000000706E-4</v>
      </c>
      <c r="C472" s="217">
        <f>Bonds!X450/100</f>
        <v>3.0000000000001136E-4</v>
      </c>
      <c r="D472" s="217">
        <f>Bonds!Z450/100</f>
        <v>1.9999999999999573E-4</v>
      </c>
      <c r="E472" s="217">
        <f>Bonds!AE450/100</f>
        <v>4.0000000000000923E-4</v>
      </c>
      <c r="F472" s="218">
        <f>Bonds!AO450/100</f>
        <v>3.9999999999999145E-4</v>
      </c>
      <c r="G472" s="2"/>
      <c r="H472" s="2"/>
      <c r="I472" s="2"/>
      <c r="J472" s="2"/>
      <c r="K472" s="2"/>
      <c r="L472" s="2"/>
      <c r="N472" s="2"/>
      <c r="O472" s="2"/>
      <c r="P472" s="2"/>
      <c r="Q472" s="2"/>
      <c r="R472" s="2"/>
      <c r="S472" s="2"/>
      <c r="T472" s="21"/>
    </row>
    <row r="473" spans="1:20" ht="12.75" customHeight="1">
      <c r="A473" s="204">
        <f>Stocks!A63</f>
        <v>42485</v>
      </c>
      <c r="B473" s="216">
        <f>Bonds!V451/100</f>
        <v>2.9999999999999363E-4</v>
      </c>
      <c r="C473" s="217">
        <f>Bonds!X451/100</f>
        <v>-9.9999999999997863E-5</v>
      </c>
      <c r="D473" s="217">
        <f>Bonds!Z451/100</f>
        <v>2.9999999999999363E-4</v>
      </c>
      <c r="E473" s="217">
        <f>Bonds!AE451/100</f>
        <v>3.9999999999999145E-4</v>
      </c>
      <c r="F473" s="218">
        <f>Bonds!AO451/100</f>
        <v>5.0000000000000706E-4</v>
      </c>
      <c r="G473" s="2"/>
      <c r="H473" s="2"/>
      <c r="I473" s="2"/>
      <c r="J473" s="2"/>
      <c r="K473" s="2"/>
      <c r="L473" s="2"/>
      <c r="N473" s="2"/>
      <c r="O473" s="2"/>
      <c r="P473" s="2"/>
      <c r="Q473" s="2"/>
      <c r="R473" s="2"/>
      <c r="S473" s="2"/>
      <c r="T473" s="21"/>
    </row>
    <row r="474" spans="1:20" ht="12.75" customHeight="1">
      <c r="A474" s="204">
        <f>Stocks!A62</f>
        <v>42482</v>
      </c>
      <c r="B474" s="216">
        <f>Bonds!V452/100</f>
        <v>1.9999999999999573E-4</v>
      </c>
      <c r="C474" s="217">
        <f>Bonds!X452/100</f>
        <v>8.0000000000000069E-4</v>
      </c>
      <c r="D474" s="217">
        <f>Bonds!Z452/100</f>
        <v>6.0000000000000493E-4</v>
      </c>
      <c r="E474" s="217">
        <f>Bonds!AE452/100</f>
        <v>5.0000000000000706E-4</v>
      </c>
      <c r="F474" s="218">
        <f>Bonds!AO452/100</f>
        <v>1.9999999999999573E-4</v>
      </c>
      <c r="G474" s="2"/>
      <c r="H474" s="2"/>
      <c r="I474" s="2"/>
      <c r="J474" s="2"/>
      <c r="K474" s="2"/>
      <c r="L474" s="2"/>
      <c r="N474" s="2"/>
      <c r="O474" s="2"/>
      <c r="P474" s="2"/>
      <c r="Q474" s="2"/>
      <c r="R474" s="2"/>
      <c r="S474" s="2"/>
      <c r="T474" s="21"/>
    </row>
    <row r="475" spans="1:20" ht="12.75" customHeight="1">
      <c r="A475" s="204">
        <f>Stocks!A61</f>
        <v>42481</v>
      </c>
      <c r="B475" s="216">
        <f>Bonds!V453/100</f>
        <v>-1.0999999999999942E-3</v>
      </c>
      <c r="C475" s="217">
        <f>Bonds!X453/100</f>
        <v>-7.0000000000000281E-4</v>
      </c>
      <c r="D475" s="217">
        <f>Bonds!Z453/100</f>
        <v>-7.0000000000000281E-4</v>
      </c>
      <c r="E475" s="217">
        <f>Bonds!AE453/100</f>
        <v>-8.0000000000000069E-4</v>
      </c>
      <c r="F475" s="218">
        <f>Bonds!AO453/100</f>
        <v>-3.9999999999999145E-4</v>
      </c>
      <c r="G475" s="2"/>
      <c r="H475" s="2"/>
      <c r="I475" s="2"/>
      <c r="J475" s="2"/>
      <c r="K475" s="2"/>
      <c r="L475" s="2"/>
      <c r="N475" s="2"/>
      <c r="O475" s="2"/>
      <c r="P475" s="2"/>
      <c r="Q475" s="2"/>
      <c r="R475" s="2"/>
      <c r="S475" s="2"/>
      <c r="T475" s="21"/>
    </row>
    <row r="476" spans="1:20" ht="12.75" customHeight="1">
      <c r="A476" s="204">
        <f>Stocks!A60</f>
        <v>42480</v>
      </c>
      <c r="B476" s="216">
        <f>Bonds!V454/100</f>
        <v>-4.0000000000000923E-4</v>
      </c>
      <c r="C476" s="217">
        <f>Bonds!X454/100</f>
        <v>-5.0000000000000706E-4</v>
      </c>
      <c r="D476" s="217">
        <f>Bonds!Z454/100</f>
        <v>-6.0000000000000493E-4</v>
      </c>
      <c r="E476" s="217">
        <f>Bonds!AE454/100</f>
        <v>-3.9999999999999145E-4</v>
      </c>
      <c r="F476" s="218">
        <f>Bonds!AO454/100</f>
        <v>-7.0000000000000281E-4</v>
      </c>
      <c r="G476" s="2"/>
      <c r="H476" s="2"/>
      <c r="I476" s="2"/>
      <c r="J476" s="2"/>
      <c r="K476" s="2"/>
      <c r="L476" s="2"/>
      <c r="N476" s="2"/>
      <c r="O476" s="2"/>
      <c r="P476" s="2"/>
      <c r="Q476" s="2"/>
      <c r="R476" s="2"/>
      <c r="S476" s="2"/>
      <c r="T476" s="21"/>
    </row>
    <row r="477" spans="1:20" ht="12.75" customHeight="1">
      <c r="A477" s="204">
        <f>Stocks!A59</f>
        <v>42479</v>
      </c>
      <c r="B477" s="216">
        <f>Bonds!V455/100</f>
        <v>-3.9999999999999145E-4</v>
      </c>
      <c r="C477" s="217">
        <f>Bonds!X455/100</f>
        <v>0</v>
      </c>
      <c r="D477" s="217">
        <f>Bonds!Z455/100</f>
        <v>3.0000000000001136E-4</v>
      </c>
      <c r="E477" s="217">
        <f>Bonds!AE455/100</f>
        <v>0</v>
      </c>
      <c r="F477" s="218">
        <f>Bonds!AO455/100</f>
        <v>1.9999999999999573E-4</v>
      </c>
      <c r="G477" s="2"/>
      <c r="H477" s="2"/>
      <c r="I477" s="2"/>
      <c r="J477" s="2"/>
      <c r="K477" s="2"/>
      <c r="L477" s="2"/>
      <c r="N477" s="2"/>
      <c r="O477" s="2"/>
      <c r="P477" s="2"/>
      <c r="Q477" s="2"/>
      <c r="R477" s="2"/>
      <c r="S477" s="2"/>
      <c r="T477" s="21"/>
    </row>
    <row r="478" spans="1:20" ht="12.75" customHeight="1">
      <c r="A478" s="204">
        <f>Stocks!A58</f>
        <v>42478</v>
      </c>
      <c r="B478" s="216">
        <f>Bonds!V456/100</f>
        <v>5.0000000000000706E-4</v>
      </c>
      <c r="C478" s="217">
        <f>Bonds!X456/100</f>
        <v>9.9999999999997863E-5</v>
      </c>
      <c r="D478" s="217">
        <f>Bonds!Z456/100</f>
        <v>-1.9999999999999573E-4</v>
      </c>
      <c r="E478" s="217">
        <f>Bonds!AE456/100</f>
        <v>0</v>
      </c>
      <c r="F478" s="218">
        <f>Bonds!AO456/100</f>
        <v>0</v>
      </c>
      <c r="G478" s="2"/>
      <c r="H478" s="2"/>
      <c r="I478" s="2"/>
      <c r="J478" s="2"/>
      <c r="K478" s="2"/>
      <c r="L478" s="2"/>
      <c r="N478" s="2"/>
      <c r="O478" s="2"/>
      <c r="P478" s="2"/>
      <c r="Q478" s="2"/>
      <c r="R478" s="2"/>
      <c r="S478" s="2"/>
      <c r="T478" s="21"/>
    </row>
    <row r="479" spans="1:20" ht="12.75" customHeight="1">
      <c r="A479" s="204">
        <f>Stocks!A57</f>
        <v>42475</v>
      </c>
      <c r="B479" s="216">
        <f>Bonds!V457/100</f>
        <v>0</v>
      </c>
      <c r="C479" s="217">
        <f>Bonds!X457/100</f>
        <v>-9.9999999999997863E-5</v>
      </c>
      <c r="D479" s="217">
        <f>Bonds!Z457/100</f>
        <v>9.9999999999997863E-5</v>
      </c>
      <c r="E479" s="217">
        <f>Bonds!AE457/100</f>
        <v>9.9999999999997863E-5</v>
      </c>
      <c r="F479" s="218">
        <f>Bonds!AO457/100</f>
        <v>1.9999999999999573E-4</v>
      </c>
      <c r="G479" s="2"/>
      <c r="H479" s="2"/>
      <c r="I479" s="2"/>
      <c r="J479" s="2"/>
      <c r="K479" s="2"/>
      <c r="L479" s="2"/>
      <c r="N479" s="2"/>
      <c r="O479" s="2"/>
      <c r="P479" s="2"/>
      <c r="Q479" s="2"/>
      <c r="R479" s="2"/>
      <c r="S479" s="2"/>
      <c r="T479" s="21"/>
    </row>
    <row r="480" spans="1:20" ht="12.75" customHeight="1">
      <c r="A480" s="204">
        <f>Stocks!A56</f>
        <v>42474</v>
      </c>
      <c r="B480" s="216">
        <f>Bonds!V458/100</f>
        <v>9.9999999999997863E-5</v>
      </c>
      <c r="C480" s="217">
        <f>Bonds!X458/100</f>
        <v>5.0000000000000706E-4</v>
      </c>
      <c r="D480" s="217">
        <f>Bonds!Z458/100</f>
        <v>3.9999999999999145E-4</v>
      </c>
      <c r="E480" s="217">
        <f>Bonds!AE458/100</f>
        <v>3.9999999999999145E-4</v>
      </c>
      <c r="F480" s="218">
        <f>Bonds!AO458/100</f>
        <v>6.0000000000000493E-4</v>
      </c>
      <c r="G480" s="2"/>
      <c r="H480" s="2"/>
      <c r="I480" s="2"/>
      <c r="J480" s="2"/>
      <c r="K480" s="2"/>
      <c r="L480" s="2"/>
      <c r="N480" s="2"/>
      <c r="O480" s="2"/>
      <c r="P480" s="2"/>
      <c r="Q480" s="2"/>
      <c r="R480" s="2"/>
      <c r="S480" s="2"/>
      <c r="T480" s="21"/>
    </row>
    <row r="481" spans="1:20" ht="12.75" customHeight="1">
      <c r="A481" s="204">
        <f>Stocks!A55</f>
        <v>42473</v>
      </c>
      <c r="B481" s="216">
        <f>Bonds!V459/100</f>
        <v>2.9999999999999363E-4</v>
      </c>
      <c r="C481" s="217">
        <f>Bonds!X459/100</f>
        <v>-3.0000000000001136E-4</v>
      </c>
      <c r="D481" s="217">
        <f>Bonds!Z459/100</f>
        <v>-1.9999999999999573E-4</v>
      </c>
      <c r="E481" s="217">
        <f>Bonds!AE459/100</f>
        <v>0</v>
      </c>
      <c r="F481" s="218">
        <f>Bonds!AO459/100</f>
        <v>-2.9999999999999363E-4</v>
      </c>
      <c r="G481" s="2"/>
      <c r="H481" s="2"/>
      <c r="I481" s="2"/>
      <c r="J481" s="2"/>
      <c r="K481" s="2"/>
      <c r="L481" s="2"/>
      <c r="N481" s="2"/>
      <c r="O481" s="2"/>
      <c r="P481" s="2"/>
      <c r="Q481" s="2"/>
      <c r="R481" s="2"/>
      <c r="S481" s="2"/>
      <c r="T481" s="21"/>
    </row>
    <row r="482" spans="1:20" ht="12.75" customHeight="1">
      <c r="A482" s="204">
        <f>Stocks!A54</f>
        <v>42472</v>
      </c>
      <c r="B482" s="216">
        <f>Bonds!V460/100</f>
        <v>-1.0999999999999942E-3</v>
      </c>
      <c r="C482" s="217">
        <f>Bonds!X460/100</f>
        <v>-3.9999999999999145E-4</v>
      </c>
      <c r="D482" s="217">
        <f>Bonds!Z460/100</f>
        <v>-4.0000000000000923E-4</v>
      </c>
      <c r="E482" s="217">
        <f>Bonds!AE460/100</f>
        <v>-4.9999999999998939E-4</v>
      </c>
      <c r="F482" s="218">
        <f>Bonds!AO460/100</f>
        <v>-3.0000000000001136E-4</v>
      </c>
      <c r="G482" s="2"/>
      <c r="H482" s="2"/>
      <c r="I482" s="2"/>
      <c r="J482" s="2"/>
      <c r="K482" s="2"/>
      <c r="L482" s="2"/>
      <c r="N482" s="2"/>
      <c r="O482" s="2"/>
      <c r="P482" s="2"/>
      <c r="Q482" s="2"/>
      <c r="R482" s="2"/>
      <c r="S482" s="2"/>
      <c r="T482" s="21"/>
    </row>
    <row r="483" spans="1:20" ht="12.75" customHeight="1">
      <c r="A483" s="204">
        <f>Stocks!A53</f>
        <v>42471</v>
      </c>
      <c r="B483" s="216">
        <f>Bonds!V461/100</f>
        <v>0</v>
      </c>
      <c r="C483" s="217">
        <f>Bonds!X461/100</f>
        <v>-9.9999999999997863E-5</v>
      </c>
      <c r="D483" s="217">
        <f>Bonds!Z461/100</f>
        <v>-4.9999999999998939E-4</v>
      </c>
      <c r="E483" s="217">
        <f>Bonds!AE461/100</f>
        <v>-1.100000000000012E-3</v>
      </c>
      <c r="F483" s="218">
        <f>Bonds!AO461/100</f>
        <v>-9.9999999999999655E-4</v>
      </c>
      <c r="G483" s="2"/>
      <c r="H483" s="2"/>
      <c r="I483" s="2"/>
      <c r="J483" s="2"/>
      <c r="K483" s="2"/>
      <c r="L483" s="2"/>
      <c r="N483" s="2"/>
      <c r="O483" s="2"/>
      <c r="P483" s="2"/>
      <c r="Q483" s="2"/>
      <c r="R483" s="2"/>
      <c r="S483" s="2"/>
      <c r="T483" s="21"/>
    </row>
    <row r="484" spans="1:20" ht="12.75" customHeight="1">
      <c r="A484" s="204">
        <f>Stocks!A52</f>
        <v>42468</v>
      </c>
      <c r="B484" s="216">
        <f>Bonds!V462/100</f>
        <v>-3.0000000000001136E-4</v>
      </c>
      <c r="C484" s="217">
        <f>Bonds!X462/100</f>
        <v>7.0000000000000281E-4</v>
      </c>
      <c r="D484" s="217">
        <f>Bonds!Z462/100</f>
        <v>9.9999999999999655E-4</v>
      </c>
      <c r="E484" s="217">
        <f>Bonds!AE462/100</f>
        <v>1.6000000000000014E-3</v>
      </c>
      <c r="F484" s="218">
        <f>Bonds!AO462/100</f>
        <v>1.3000000000000077E-3</v>
      </c>
      <c r="G484" s="2"/>
      <c r="H484" s="2"/>
      <c r="I484" s="2"/>
      <c r="J484" s="2"/>
      <c r="K484" s="2"/>
      <c r="L484" s="2"/>
      <c r="N484" s="2"/>
      <c r="O484" s="2"/>
      <c r="P484" s="2"/>
      <c r="Q484" s="2"/>
      <c r="R484" s="2"/>
      <c r="S484" s="2"/>
      <c r="T484" s="21"/>
    </row>
    <row r="485" spans="1:20" ht="12.75" customHeight="1">
      <c r="A485" s="204">
        <f>Stocks!A51</f>
        <v>42467</v>
      </c>
      <c r="B485" s="216">
        <f>Bonds!V463/100</f>
        <v>-2.9999999999999363E-4</v>
      </c>
      <c r="C485" s="217">
        <f>Bonds!X463/100</f>
        <v>-9.9999999999997863E-5</v>
      </c>
      <c r="D485" s="217">
        <f>Bonds!Z463/100</f>
        <v>-1.9999999999999573E-4</v>
      </c>
      <c r="E485" s="217">
        <f>Bonds!AE463/100</f>
        <v>-4.9999999999998939E-4</v>
      </c>
      <c r="F485" s="218">
        <f>Bonds!AO463/100</f>
        <v>-2.0000000000001351E-4</v>
      </c>
      <c r="G485" s="2"/>
      <c r="H485" s="2"/>
      <c r="I485" s="2"/>
      <c r="J485" s="2"/>
      <c r="K485" s="2"/>
      <c r="L485" s="2"/>
      <c r="N485" s="2"/>
      <c r="O485" s="2"/>
      <c r="P485" s="2"/>
      <c r="Q485" s="2"/>
      <c r="R485" s="2"/>
      <c r="S485" s="2"/>
      <c r="T485" s="21"/>
    </row>
    <row r="486" spans="1:20" ht="12.75" customHeight="1">
      <c r="A486" s="204">
        <f>Stocks!A50</f>
        <v>42466</v>
      </c>
      <c r="B486" s="216">
        <f>Bonds!V464/100</f>
        <v>-1.9999999999999573E-4</v>
      </c>
      <c r="C486" s="217">
        <f>Bonds!X464/100</f>
        <v>9.9999999999997863E-5</v>
      </c>
      <c r="D486" s="217">
        <f>Bonds!Z464/100</f>
        <v>7.0000000000000281E-4</v>
      </c>
      <c r="E486" s="217">
        <f>Bonds!AE464/100</f>
        <v>8.9999999999999857E-4</v>
      </c>
      <c r="F486" s="218">
        <f>Bonds!AO464/100</f>
        <v>1.0000000000000141E-3</v>
      </c>
      <c r="G486" s="2"/>
      <c r="H486" s="2"/>
      <c r="I486" s="2"/>
      <c r="J486" s="2"/>
      <c r="K486" s="2"/>
      <c r="L486" s="2"/>
      <c r="N486" s="2"/>
      <c r="O486" s="2"/>
      <c r="P486" s="2"/>
      <c r="Q486" s="2"/>
      <c r="R486" s="2"/>
      <c r="S486" s="2"/>
      <c r="T486" s="21"/>
    </row>
    <row r="487" spans="1:20" ht="12.75" customHeight="1">
      <c r="A487" s="204">
        <f>Stocks!A49</f>
        <v>42465</v>
      </c>
      <c r="B487" s="216">
        <f>Bonds!V465/100</f>
        <v>9.9999999999997863E-5</v>
      </c>
      <c r="C487" s="217">
        <f>Bonds!X465/100</f>
        <v>5.9999999999998726E-4</v>
      </c>
      <c r="D487" s="217">
        <f>Bonds!Z465/100</f>
        <v>9.9999999999997863E-5</v>
      </c>
      <c r="E487" s="217">
        <f>Bonds!AE465/100</f>
        <v>0</v>
      </c>
      <c r="F487" s="218">
        <f>Bonds!AO465/100</f>
        <v>9.9999999999997863E-5</v>
      </c>
      <c r="G487" s="2"/>
      <c r="H487" s="2"/>
      <c r="I487" s="2"/>
      <c r="J487" s="2"/>
      <c r="K487" s="2"/>
      <c r="L487" s="2"/>
      <c r="N487" s="2"/>
      <c r="O487" s="2"/>
      <c r="P487" s="2"/>
      <c r="Q487" s="2"/>
      <c r="R487" s="2"/>
      <c r="S487" s="2"/>
      <c r="T487" s="21"/>
    </row>
    <row r="488" spans="1:20" ht="12.75" customHeight="1">
      <c r="A488" s="204">
        <f>Stocks!A48</f>
        <v>42464</v>
      </c>
      <c r="B488" s="216">
        <f>Bonds!V466/100</f>
        <v>-4.0000000000000923E-4</v>
      </c>
      <c r="C488" s="217">
        <f>Bonds!X466/100</f>
        <v>2.0000000000001351E-4</v>
      </c>
      <c r="D488" s="217">
        <f>Bonds!Z466/100</f>
        <v>5.9999999999998726E-4</v>
      </c>
      <c r="E488" s="217">
        <f>Bonds!AE466/100</f>
        <v>7.0000000000000281E-4</v>
      </c>
      <c r="F488" s="218">
        <f>Bonds!AO466/100</f>
        <v>2.9999999999999363E-4</v>
      </c>
      <c r="G488" s="2"/>
      <c r="H488" s="2"/>
      <c r="I488" s="2"/>
      <c r="J488" s="2"/>
      <c r="K488" s="2"/>
      <c r="L488" s="2"/>
      <c r="N488" s="2"/>
      <c r="O488" s="2"/>
      <c r="P488" s="2"/>
      <c r="Q488" s="2"/>
      <c r="R488" s="2"/>
      <c r="S488" s="2"/>
      <c r="T488" s="21"/>
    </row>
    <row r="489" spans="1:20" ht="12.75" customHeight="1">
      <c r="A489" s="204">
        <f>Stocks!A47</f>
        <v>42461</v>
      </c>
      <c r="B489" s="216">
        <f>Bonds!V467/100</f>
        <v>2.1000000000000085E-3</v>
      </c>
      <c r="C489" s="217">
        <f>Bonds!X467/100</f>
        <v>9.9999999999997863E-5</v>
      </c>
      <c r="D489" s="217">
        <f>Bonds!Z467/100</f>
        <v>-3.9999999999999145E-4</v>
      </c>
      <c r="E489" s="217">
        <f>Bonds!AE467/100</f>
        <v>-4.0000000000000923E-4</v>
      </c>
      <c r="F489" s="218">
        <f>Bonds!AO467/100</f>
        <v>-3.9999999999999145E-4</v>
      </c>
      <c r="G489" s="2"/>
      <c r="H489" s="2"/>
      <c r="I489" s="2"/>
      <c r="J489" s="2"/>
      <c r="K489" s="2"/>
      <c r="L489" s="2"/>
      <c r="N489" s="2"/>
      <c r="O489" s="2"/>
      <c r="P489" s="2"/>
      <c r="Q489" s="2"/>
      <c r="R489" s="2"/>
      <c r="S489" s="2"/>
      <c r="T489" s="21"/>
    </row>
    <row r="490" spans="1:20" ht="12.75" customHeight="1">
      <c r="A490" s="204">
        <f>Stocks!A46</f>
        <v>42460</v>
      </c>
      <c r="B490" s="216">
        <f>Bonds!V468/100</f>
        <v>9.9999999999997863E-5</v>
      </c>
      <c r="C490" s="217">
        <f>Bonds!X468/100</f>
        <v>-8.0000000000000069E-4</v>
      </c>
      <c r="D490" s="217">
        <f>Bonds!Z468/100</f>
        <v>-1.1999999999999921E-3</v>
      </c>
      <c r="E490" s="217">
        <f>Bonds!AE468/100</f>
        <v>-1.4000000000000056E-3</v>
      </c>
      <c r="F490" s="218">
        <f>Bonds!AO468/100</f>
        <v>-1.4000000000000056E-3</v>
      </c>
      <c r="G490" s="2"/>
      <c r="H490" s="2"/>
      <c r="I490" s="2"/>
      <c r="J490" s="2"/>
      <c r="K490" s="2"/>
      <c r="L490" s="2"/>
      <c r="N490" s="2"/>
      <c r="O490" s="2"/>
      <c r="P490" s="2"/>
      <c r="Q490" s="2"/>
      <c r="R490" s="2"/>
      <c r="S490" s="2"/>
      <c r="T490" s="21"/>
    </row>
    <row r="491" spans="1:20" ht="12.75" customHeight="1">
      <c r="A491" s="204">
        <f>Stocks!A45</f>
        <v>42459</v>
      </c>
      <c r="B491" s="216">
        <f>Bonds!V469/100</f>
        <v>2.9999999999999363E-4</v>
      </c>
      <c r="C491" s="217">
        <f>Bonds!X469/100</f>
        <v>2.9999999999999363E-4</v>
      </c>
      <c r="D491" s="217">
        <f>Bonds!Z469/100</f>
        <v>2.9999999999999363E-4</v>
      </c>
      <c r="E491" s="217">
        <f>Bonds!AE469/100</f>
        <v>4.0000000000000923E-4</v>
      </c>
      <c r="F491" s="218">
        <f>Bonds!AO469/100</f>
        <v>6.0000000000000493E-4</v>
      </c>
      <c r="G491" s="2"/>
      <c r="H491" s="2"/>
      <c r="I491" s="2"/>
      <c r="J491" s="2"/>
      <c r="K491" s="2"/>
      <c r="L491" s="2"/>
      <c r="N491" s="2"/>
      <c r="O491" s="2"/>
      <c r="P491" s="2"/>
      <c r="Q491" s="2"/>
      <c r="R491" s="2"/>
      <c r="S491" s="2"/>
      <c r="T491" s="21"/>
    </row>
    <row r="492" spans="1:20" ht="12.75" customHeight="1">
      <c r="A492" s="204">
        <f>Stocks!A44</f>
        <v>42458</v>
      </c>
      <c r="B492" s="216">
        <f>Bonds!V470/100</f>
        <v>-9.9999999999997863E-5</v>
      </c>
      <c r="C492" s="217">
        <f>Bonds!X470/100</f>
        <v>0</v>
      </c>
      <c r="D492" s="217">
        <f>Bonds!Z470/100</f>
        <v>3.9999999999999145E-4</v>
      </c>
      <c r="E492" s="217">
        <f>Bonds!AE470/100</f>
        <v>1.9999999999999573E-4</v>
      </c>
      <c r="F492" s="218">
        <f>Bonds!AO470/100</f>
        <v>-1.0000000000001563E-4</v>
      </c>
      <c r="G492" s="2"/>
      <c r="H492" s="2"/>
      <c r="I492" s="2"/>
      <c r="J492" s="2"/>
      <c r="K492" s="2"/>
      <c r="L492" s="2"/>
      <c r="N492" s="2"/>
      <c r="O492" s="2"/>
      <c r="P492" s="2"/>
      <c r="Q492" s="2"/>
      <c r="R492" s="2"/>
      <c r="S492" s="2"/>
      <c r="T492" s="21"/>
    </row>
    <row r="493" spans="1:20" ht="12.75" customHeight="1">
      <c r="A493" s="204">
        <f>Stocks!A43</f>
        <v>42457</v>
      </c>
      <c r="B493" s="216">
        <f>Bonds!V471/100</f>
        <v>9.9999999999997863E-5</v>
      </c>
      <c r="C493" s="217">
        <f>Bonds!X471/100</f>
        <v>-2.9999999999999363E-4</v>
      </c>
      <c r="D493" s="217">
        <f>Bonds!Z471/100</f>
        <v>-4.9999999999998939E-4</v>
      </c>
      <c r="E493" s="217">
        <f>Bonds!AE471/100</f>
        <v>-8.9999999999999857E-4</v>
      </c>
      <c r="F493" s="218">
        <f>Bonds!AO471/100</f>
        <v>-8.9999999999999857E-4</v>
      </c>
      <c r="G493" s="2"/>
      <c r="H493" s="2"/>
      <c r="I493" s="2"/>
      <c r="J493" s="2"/>
      <c r="K493" s="2"/>
      <c r="L493" s="2"/>
      <c r="N493" s="2"/>
      <c r="O493" s="2"/>
      <c r="P493" s="2"/>
      <c r="Q493" s="2"/>
      <c r="R493" s="2"/>
      <c r="S493" s="2"/>
      <c r="T493" s="21"/>
    </row>
    <row r="494" spans="1:20" ht="12.75" customHeight="1">
      <c r="A494" s="204">
        <f>Stocks!A42</f>
        <v>42453</v>
      </c>
      <c r="B494" s="216">
        <f>Bonds!V472/100</f>
        <v>2.0000000000001351E-4</v>
      </c>
      <c r="C494" s="217">
        <f>Bonds!X472/100</f>
        <v>7.0000000000000281E-4</v>
      </c>
      <c r="D494" s="217">
        <f>Bonds!Z472/100</f>
        <v>5.9999999999998726E-4</v>
      </c>
      <c r="E494" s="217">
        <f>Bonds!AE472/100</f>
        <v>5.0000000000000706E-4</v>
      </c>
      <c r="F494" s="218">
        <f>Bonds!AO472/100</f>
        <v>7.0000000000000281E-4</v>
      </c>
      <c r="G494" s="2"/>
      <c r="H494" s="2"/>
      <c r="I494" s="2"/>
      <c r="J494" s="2"/>
      <c r="K494" s="2"/>
      <c r="L494" s="2"/>
      <c r="N494" s="2"/>
      <c r="O494" s="2"/>
      <c r="P494" s="2"/>
      <c r="Q494" s="2"/>
      <c r="R494" s="2"/>
      <c r="S494" s="2"/>
      <c r="T494" s="21"/>
    </row>
    <row r="495" spans="1:20" ht="12.75" customHeight="1">
      <c r="A495" s="204">
        <f>Stocks!A41</f>
        <v>42452</v>
      </c>
      <c r="B495" s="216">
        <f>Bonds!V473/100</f>
        <v>1.29999999999999E-3</v>
      </c>
      <c r="C495" s="217">
        <f>Bonds!X473/100</f>
        <v>8.9999999999999857E-4</v>
      </c>
      <c r="D495" s="217">
        <f>Bonds!Z473/100</f>
        <v>1.4000000000000056E-3</v>
      </c>
      <c r="E495" s="217">
        <f>Bonds!AE473/100</f>
        <v>1.899999999999995E-3</v>
      </c>
      <c r="F495" s="218">
        <f>Bonds!AO473/100</f>
        <v>1.899999999999995E-3</v>
      </c>
      <c r="G495" s="2"/>
      <c r="H495" s="2"/>
      <c r="I495" s="2"/>
      <c r="J495" s="2"/>
      <c r="K495" s="2"/>
      <c r="L495" s="2"/>
      <c r="N495" s="2"/>
      <c r="O495" s="2"/>
      <c r="P495" s="2"/>
      <c r="Q495" s="2"/>
      <c r="R495" s="2"/>
      <c r="S495" s="2"/>
      <c r="T495" s="21"/>
    </row>
    <row r="496" spans="1:20" ht="12.75" customHeight="1">
      <c r="A496" s="204">
        <f>Stocks!A40</f>
        <v>42451</v>
      </c>
      <c r="B496" s="216">
        <f>Bonds!V474/100</f>
        <v>3.0000000000001136E-4</v>
      </c>
      <c r="C496" s="217">
        <f>Bonds!X474/100</f>
        <v>1.9999999999999573E-4</v>
      </c>
      <c r="D496" s="217">
        <f>Bonds!Z474/100</f>
        <v>9.9999999999997863E-5</v>
      </c>
      <c r="E496" s="217">
        <f>Bonds!AE474/100</f>
        <v>0</v>
      </c>
      <c r="F496" s="218">
        <f>Bonds!AO474/100</f>
        <v>-2.9999999999999363E-4</v>
      </c>
      <c r="G496" s="2"/>
      <c r="H496" s="2"/>
      <c r="I496" s="2"/>
      <c r="J496" s="2"/>
      <c r="K496" s="2"/>
      <c r="L496" s="2"/>
      <c r="N496" s="2"/>
      <c r="O496" s="2"/>
      <c r="P496" s="2"/>
      <c r="Q496" s="2"/>
      <c r="R496" s="2"/>
      <c r="S496" s="2"/>
      <c r="T496" s="21"/>
    </row>
    <row r="497" spans="1:20" ht="12.75" customHeight="1">
      <c r="A497" s="204">
        <f>Stocks!A39</f>
        <v>42450</v>
      </c>
      <c r="B497" s="216">
        <f>Bonds!V475/100</f>
        <v>8.0000000000000069E-4</v>
      </c>
      <c r="C497" s="217">
        <f>Bonds!X475/100</f>
        <v>3.9999999999999145E-4</v>
      </c>
      <c r="D497" s="217">
        <f>Bonds!Z475/100</f>
        <v>3.0000000000001136E-4</v>
      </c>
      <c r="E497" s="217">
        <f>Bonds!AE475/100</f>
        <v>1.9999999999999573E-4</v>
      </c>
      <c r="F497" s="218">
        <f>Bonds!AO475/100</f>
        <v>6.0000000000000493E-4</v>
      </c>
      <c r="G497" s="2"/>
      <c r="H497" s="2"/>
      <c r="I497" s="2"/>
      <c r="J497" s="2"/>
      <c r="K497" s="2"/>
      <c r="L497" s="2"/>
      <c r="N497" s="2"/>
      <c r="O497" s="2"/>
      <c r="P497" s="2"/>
      <c r="Q497" s="2"/>
      <c r="R497" s="2"/>
      <c r="S497" s="2"/>
      <c r="T497" s="21"/>
    </row>
    <row r="498" spans="1:20" ht="12.75" customHeight="1">
      <c r="A498" s="204">
        <f>Stocks!A38</f>
        <v>42447</v>
      </c>
      <c r="B498" s="216">
        <f>Bonds!V476/100</f>
        <v>-4.0000000000000923E-4</v>
      </c>
      <c r="C498" s="217">
        <f>Bonds!X476/100</f>
        <v>-3.9999999999999145E-4</v>
      </c>
      <c r="D498" s="217">
        <f>Bonds!Z476/100</f>
        <v>-1.100000000000012E-3</v>
      </c>
      <c r="E498" s="217">
        <f>Bonds!AE476/100</f>
        <v>-1.0999999999999942E-3</v>
      </c>
      <c r="F498" s="218">
        <f>Bonds!AO476/100</f>
        <v>-1.7999999999999971E-3</v>
      </c>
      <c r="G498" s="2"/>
      <c r="H498" s="2"/>
      <c r="I498" s="2"/>
      <c r="J498" s="2"/>
      <c r="K498" s="2"/>
      <c r="L498" s="2"/>
      <c r="N498" s="2"/>
      <c r="O498" s="2"/>
      <c r="P498" s="2"/>
      <c r="Q498" s="2"/>
      <c r="R498" s="2"/>
      <c r="S498" s="2"/>
      <c r="T498" s="21"/>
    </row>
    <row r="499" spans="1:20" ht="12.75" customHeight="1">
      <c r="A499" s="204">
        <f>Stocks!A37</f>
        <v>42446</v>
      </c>
      <c r="B499" s="216">
        <f>Bonds!V477/100</f>
        <v>-1.1999999999999921E-3</v>
      </c>
      <c r="C499" s="217">
        <f>Bonds!X477/100</f>
        <v>-3.1000000000000051E-3</v>
      </c>
      <c r="D499" s="217">
        <f>Bonds!Z477/100</f>
        <v>-3.2000000000000028E-3</v>
      </c>
      <c r="E499" s="217">
        <f>Bonds!AE477/100</f>
        <v>-3.000000000000007E-3</v>
      </c>
      <c r="F499" s="218">
        <f>Bonds!AO477/100</f>
        <v>-2.7000000000000136E-3</v>
      </c>
      <c r="G499" s="2"/>
      <c r="H499" s="2"/>
      <c r="I499" s="2"/>
      <c r="J499" s="2"/>
      <c r="K499" s="2"/>
      <c r="L499" s="2"/>
      <c r="N499" s="2"/>
      <c r="O499" s="2"/>
      <c r="P499" s="2"/>
      <c r="Q499" s="2"/>
      <c r="R499" s="2"/>
      <c r="S499" s="2"/>
      <c r="T499" s="21"/>
    </row>
    <row r="500" spans="1:20" ht="12.75" customHeight="1">
      <c r="A500" s="204">
        <f>Stocks!A36</f>
        <v>42445</v>
      </c>
      <c r="B500" s="216">
        <f>Bonds!V478/100</f>
        <v>-9.9999999999997863E-5</v>
      </c>
      <c r="C500" s="217">
        <f>Bonds!X478/100</f>
        <v>-4.9999999999998939E-4</v>
      </c>
      <c r="D500" s="217">
        <f>Bonds!Z478/100</f>
        <v>-9.9999999999999655E-4</v>
      </c>
      <c r="E500" s="217">
        <f>Bonds!AE478/100</f>
        <v>-9.9999999999999655E-4</v>
      </c>
      <c r="F500" s="218">
        <f>Bonds!AO478/100</f>
        <v>-3.9999999999999145E-4</v>
      </c>
      <c r="G500" s="2"/>
      <c r="H500" s="2"/>
      <c r="I500" s="2"/>
      <c r="J500" s="2"/>
      <c r="K500" s="2"/>
      <c r="L500" s="2"/>
      <c r="N500" s="2"/>
      <c r="O500" s="2"/>
      <c r="P500" s="2"/>
      <c r="Q500" s="2"/>
      <c r="R500" s="2"/>
      <c r="S500" s="2"/>
      <c r="T500" s="21"/>
    </row>
    <row r="501" spans="1:20" ht="12.75" customHeight="1">
      <c r="A501" s="204">
        <f>Stocks!A35</f>
        <v>42444</v>
      </c>
      <c r="B501" s="216">
        <f>Bonds!V479/100</f>
        <v>7.9999999999998291E-4</v>
      </c>
      <c r="C501" s="217">
        <f>Bonds!X479/100</f>
        <v>1.0999999999999942E-3</v>
      </c>
      <c r="D501" s="217">
        <f>Bonds!Z479/100</f>
        <v>8.9999999999999857E-4</v>
      </c>
      <c r="E501" s="217">
        <f>Bonds!AE479/100</f>
        <v>8.9999999999999857E-4</v>
      </c>
      <c r="F501" s="218">
        <f>Bonds!AO479/100</f>
        <v>9.9999999999999655E-4</v>
      </c>
      <c r="G501" s="2"/>
      <c r="H501" s="2"/>
      <c r="I501" s="2"/>
      <c r="J501" s="2"/>
      <c r="K501" s="2"/>
      <c r="L501" s="2"/>
      <c r="N501" s="2"/>
      <c r="O501" s="2"/>
      <c r="P501" s="2"/>
      <c r="Q501" s="2"/>
      <c r="R501" s="2"/>
      <c r="S501" s="2"/>
      <c r="T501" s="21"/>
    </row>
    <row r="502" spans="1:20" ht="12.75" customHeight="1">
      <c r="A502" s="204">
        <f>Stocks!A34</f>
        <v>42443</v>
      </c>
      <c r="B502" s="216">
        <f>Bonds!V480/100</f>
        <v>1.0000000000000141E-3</v>
      </c>
      <c r="C502" s="217">
        <f>Bonds!X480/100</f>
        <v>1.3000000000000077E-3</v>
      </c>
      <c r="D502" s="217">
        <f>Bonds!Z480/100</f>
        <v>8.9999999999999857E-4</v>
      </c>
      <c r="E502" s="217">
        <f>Bonds!AE480/100</f>
        <v>8.0000000000000069E-4</v>
      </c>
      <c r="F502" s="218">
        <f>Bonds!AO480/100</f>
        <v>9.9999999999999655E-4</v>
      </c>
      <c r="G502" s="2"/>
      <c r="H502" s="2"/>
      <c r="I502" s="2"/>
      <c r="J502" s="2"/>
      <c r="K502" s="2"/>
      <c r="L502" s="2"/>
      <c r="N502" s="2"/>
      <c r="O502" s="2"/>
      <c r="P502" s="2"/>
      <c r="Q502" s="2"/>
      <c r="R502" s="2"/>
      <c r="S502" s="2"/>
      <c r="T502" s="21"/>
    </row>
    <row r="503" spans="1:20" ht="12.75" customHeight="1">
      <c r="A503" s="204">
        <f>Stocks!A33</f>
        <v>42440</v>
      </c>
      <c r="B503" s="216">
        <f>Bonds!V481/100</f>
        <v>-6.0000000000000493E-4</v>
      </c>
      <c r="C503" s="217">
        <f>Bonds!X481/100</f>
        <v>-3.0000000000001136E-4</v>
      </c>
      <c r="D503" s="217">
        <f>Bonds!Z481/100</f>
        <v>5.0000000000000706E-4</v>
      </c>
      <c r="E503" s="217">
        <f>Bonds!AE481/100</f>
        <v>7.0000000000000281E-4</v>
      </c>
      <c r="F503" s="218">
        <f>Bonds!AO481/100</f>
        <v>5.0000000000000706E-4</v>
      </c>
      <c r="G503" s="2"/>
      <c r="H503" s="2"/>
      <c r="I503" s="2"/>
      <c r="J503" s="2"/>
      <c r="K503" s="2"/>
      <c r="L503" s="2"/>
      <c r="N503" s="2"/>
      <c r="O503" s="2"/>
      <c r="P503" s="2"/>
      <c r="Q503" s="2"/>
      <c r="R503" s="2"/>
      <c r="S503" s="2"/>
      <c r="T503" s="21"/>
    </row>
    <row r="504" spans="1:20" ht="12.75" customHeight="1">
      <c r="A504" s="204">
        <f>Stocks!A32</f>
        <v>42439</v>
      </c>
      <c r="B504" s="216">
        <f>Bonds!V482/100</f>
        <v>1.9999999999999573E-4</v>
      </c>
      <c r="C504" s="217">
        <f>Bonds!X482/100</f>
        <v>3.0000000000001136E-4</v>
      </c>
      <c r="D504" s="217">
        <f>Bonds!Z482/100</f>
        <v>5.0000000000000706E-4</v>
      </c>
      <c r="E504" s="217">
        <f>Bonds!AE482/100</f>
        <v>8.0000000000000069E-4</v>
      </c>
      <c r="F504" s="218">
        <f>Bonds!AO482/100</f>
        <v>3.9999999999999145E-4</v>
      </c>
      <c r="G504" s="2"/>
      <c r="H504" s="2"/>
      <c r="I504" s="2"/>
      <c r="J504" s="2"/>
      <c r="K504" s="2"/>
      <c r="L504" s="2"/>
      <c r="N504" s="2"/>
      <c r="O504" s="2"/>
      <c r="P504" s="2"/>
      <c r="Q504" s="2"/>
      <c r="R504" s="2"/>
      <c r="S504" s="2"/>
      <c r="T504" s="21"/>
    </row>
    <row r="505" spans="1:20" ht="12.75" customHeight="1">
      <c r="A505" s="204">
        <f>Stocks!A31</f>
        <v>42438</v>
      </c>
      <c r="B505" s="216">
        <f>Bonds!V483/100</f>
        <v>9.9999999999997863E-5</v>
      </c>
      <c r="C505" s="217">
        <f>Bonds!X483/100</f>
        <v>3.9999999999999145E-4</v>
      </c>
      <c r="D505" s="217">
        <f>Bonds!Z483/100</f>
        <v>1.9999999999999573E-4</v>
      </c>
      <c r="E505" s="217">
        <f>Bonds!AE483/100</f>
        <v>1.9999999999999573E-4</v>
      </c>
      <c r="F505" s="218">
        <f>Bonds!AO483/100</f>
        <v>1.0000000000001563E-4</v>
      </c>
      <c r="G505" s="2"/>
      <c r="H505" s="2"/>
      <c r="I505" s="2"/>
      <c r="J505" s="2"/>
      <c r="K505" s="2"/>
      <c r="L505" s="2"/>
      <c r="N505" s="2"/>
      <c r="O505" s="2"/>
      <c r="P505" s="2"/>
      <c r="Q505" s="2"/>
      <c r="R505" s="2"/>
      <c r="S505" s="2"/>
      <c r="T505" s="21"/>
    </row>
    <row r="506" spans="1:20" ht="12.75" customHeight="1">
      <c r="A506" s="204">
        <f>Stocks!A30</f>
        <v>42437</v>
      </c>
      <c r="B506" s="216">
        <f>Bonds!V484/100</f>
        <v>1.0000000000000141E-3</v>
      </c>
      <c r="C506" s="217">
        <f>Bonds!X484/100</f>
        <v>-2.9999999999999363E-4</v>
      </c>
      <c r="D506" s="217">
        <f>Bonds!Z484/100</f>
        <v>-4.0000000000000923E-4</v>
      </c>
      <c r="E506" s="217">
        <f>Bonds!AE484/100</f>
        <v>-2.9999999999999363E-4</v>
      </c>
      <c r="F506" s="218">
        <f>Bonds!AO484/100</f>
        <v>-1.0000000000001563E-4</v>
      </c>
      <c r="G506" s="2"/>
      <c r="H506" s="2"/>
      <c r="I506" s="2"/>
      <c r="J506" s="2"/>
      <c r="K506" s="2"/>
      <c r="L506" s="2"/>
      <c r="N506" s="2"/>
      <c r="O506" s="2"/>
      <c r="P506" s="2"/>
      <c r="Q506" s="2"/>
      <c r="R506" s="2"/>
      <c r="S506" s="2"/>
      <c r="T506" s="21"/>
    </row>
    <row r="507" spans="1:20" ht="12.75" customHeight="1">
      <c r="A507" s="204">
        <f>Stocks!A29</f>
        <v>42436</v>
      </c>
      <c r="B507" s="216">
        <f>Bonds!V485/100</f>
        <v>-8.0000000000000069E-4</v>
      </c>
      <c r="C507" s="217">
        <f>Bonds!X485/100</f>
        <v>-8.0000000000000069E-4</v>
      </c>
      <c r="D507" s="217">
        <f>Bonds!Z485/100</f>
        <v>-5.9999999999998726E-4</v>
      </c>
      <c r="E507" s="217">
        <f>Bonds!AE485/100</f>
        <v>-8.9999999999999857E-4</v>
      </c>
      <c r="F507" s="218">
        <f>Bonds!AO485/100</f>
        <v>-8.9999999999999857E-4</v>
      </c>
      <c r="G507" s="2"/>
      <c r="H507" s="2"/>
      <c r="I507" s="2"/>
      <c r="J507" s="2"/>
      <c r="K507" s="2"/>
      <c r="L507" s="2"/>
      <c r="N507" s="2"/>
      <c r="O507" s="2"/>
      <c r="P507" s="2"/>
      <c r="Q507" s="2"/>
      <c r="R507" s="2"/>
      <c r="S507" s="2"/>
      <c r="T507" s="21"/>
    </row>
    <row r="508" spans="1:20" ht="12.75" customHeight="1">
      <c r="A508" s="204">
        <f>Stocks!A28</f>
        <v>42433</v>
      </c>
      <c r="B508" s="216">
        <f>Bonds!V486/100</f>
        <v>-1.0000000000000141E-3</v>
      </c>
      <c r="C508" s="217">
        <f>Bonds!X486/100</f>
        <v>-8.9999999999999857E-4</v>
      </c>
      <c r="D508" s="217">
        <f>Bonds!Z486/100</f>
        <v>-8.0000000000000069E-4</v>
      </c>
      <c r="E508" s="217">
        <f>Bonds!AE486/100</f>
        <v>-3.0000000000001136E-4</v>
      </c>
      <c r="F508" s="218">
        <f>Bonds!AO486/100</f>
        <v>-3.9999999999999145E-4</v>
      </c>
      <c r="G508" s="2"/>
      <c r="H508" s="2"/>
      <c r="I508" s="2"/>
      <c r="J508" s="2"/>
      <c r="K508" s="2"/>
      <c r="L508" s="2"/>
      <c r="N508" s="2"/>
      <c r="O508" s="2"/>
      <c r="P508" s="2"/>
      <c r="Q508" s="2"/>
      <c r="R508" s="2"/>
      <c r="S508" s="2"/>
      <c r="T508" s="21"/>
    </row>
    <row r="509" spans="1:20" ht="12.75" customHeight="1">
      <c r="A509" s="204">
        <f>Stocks!A27</f>
        <v>42432</v>
      </c>
      <c r="B509" s="216">
        <f>Bonds!V487/100</f>
        <v>0</v>
      </c>
      <c r="C509" s="217">
        <f>Bonds!X487/100</f>
        <v>-4.0000000000000923E-4</v>
      </c>
      <c r="D509" s="217">
        <f>Bonds!Z487/100</f>
        <v>-9.9999999999997863E-5</v>
      </c>
      <c r="E509" s="217">
        <f>Bonds!AE487/100</f>
        <v>2.0000000000001351E-4</v>
      </c>
      <c r="F509" s="218">
        <f>Bonds!AO487/100</f>
        <v>0</v>
      </c>
      <c r="G509" s="2"/>
      <c r="H509" s="2"/>
      <c r="I509" s="2"/>
      <c r="J509" s="2"/>
      <c r="K509" s="2"/>
      <c r="L509" s="2"/>
      <c r="N509" s="2"/>
      <c r="O509" s="2"/>
      <c r="P509" s="2"/>
      <c r="Q509" s="2"/>
      <c r="R509" s="2"/>
      <c r="S509" s="2"/>
      <c r="T509" s="21"/>
    </row>
    <row r="510" spans="1:20" ht="12.75" customHeight="1">
      <c r="A510" s="204">
        <f>Stocks!A26</f>
        <v>42431</v>
      </c>
      <c r="B510" s="216">
        <f>Bonds!V488/100</f>
        <v>-1.6999999999999993E-3</v>
      </c>
      <c r="C510" s="217">
        <f>Bonds!X488/100</f>
        <v>-1.899999999999995E-3</v>
      </c>
      <c r="D510" s="217">
        <f>Bonds!Z488/100</f>
        <v>-2.8000000000000112E-3</v>
      </c>
      <c r="E510" s="217">
        <f>Bonds!AE488/100</f>
        <v>-3.000000000000007E-3</v>
      </c>
      <c r="F510" s="218">
        <f>Bonds!AO488/100</f>
        <v>-2.3000000000000043E-3</v>
      </c>
      <c r="G510" s="2"/>
      <c r="H510" s="2"/>
      <c r="I510" s="2"/>
      <c r="J510" s="2"/>
      <c r="K510" s="2"/>
      <c r="L510" s="2"/>
      <c r="N510" s="2"/>
      <c r="O510" s="2"/>
      <c r="P510" s="2"/>
      <c r="Q510" s="2"/>
      <c r="R510" s="2"/>
      <c r="S510" s="2"/>
      <c r="T510" s="21"/>
    </row>
    <row r="511" spans="1:20" ht="12.75" customHeight="1">
      <c r="A511" s="204">
        <f>Stocks!A25</f>
        <v>42430</v>
      </c>
      <c r="B511" s="216">
        <f>Bonds!V489/100</f>
        <v>-1.0999999999999942E-3</v>
      </c>
      <c r="C511" s="217">
        <f>Bonds!X489/100</f>
        <v>-9.9999999999997863E-5</v>
      </c>
      <c r="D511" s="217">
        <f>Bonds!Z489/100</f>
        <v>1.9999999999999573E-4</v>
      </c>
      <c r="E511" s="217">
        <f>Bonds!AE489/100</f>
        <v>1.9999999999999573E-4</v>
      </c>
      <c r="F511" s="218">
        <f>Bonds!AO489/100</f>
        <v>0</v>
      </c>
      <c r="G511" s="2"/>
      <c r="H511" s="2"/>
      <c r="I511" s="2"/>
      <c r="J511" s="2"/>
      <c r="K511" s="2"/>
      <c r="L511" s="2"/>
      <c r="N511" s="2"/>
      <c r="O511" s="2"/>
      <c r="P511" s="2"/>
      <c r="Q511" s="2"/>
      <c r="R511" s="2"/>
      <c r="S511" s="2"/>
      <c r="T511" s="21"/>
    </row>
    <row r="512" spans="1:20" ht="12.75" customHeight="1">
      <c r="A512" s="204">
        <f>Stocks!A24</f>
        <v>42429</v>
      </c>
      <c r="B512" s="216">
        <f>Bonds!V490/100</f>
        <v>-8.9999999999999857E-4</v>
      </c>
      <c r="C512" s="217">
        <f>Bonds!X490/100</f>
        <v>-1.100000000000012E-3</v>
      </c>
      <c r="D512" s="217">
        <f>Bonds!Z490/100</f>
        <v>-9.9999999999999655E-4</v>
      </c>
      <c r="E512" s="217">
        <f>Bonds!AE490/100</f>
        <v>-7.0000000000000281E-4</v>
      </c>
      <c r="F512" s="218">
        <f>Bonds!AO490/100</f>
        <v>-9.9999999999999655E-4</v>
      </c>
      <c r="G512" s="2"/>
      <c r="H512" s="2"/>
      <c r="I512" s="2"/>
      <c r="J512" s="2"/>
      <c r="K512" s="2"/>
      <c r="L512" s="2"/>
      <c r="N512" s="2"/>
      <c r="O512" s="2"/>
      <c r="P512" s="2"/>
      <c r="Q512" s="2"/>
      <c r="R512" s="2"/>
      <c r="S512" s="2"/>
      <c r="T512" s="21"/>
    </row>
    <row r="513" spans="1:20" ht="12.75" customHeight="1">
      <c r="A513" s="204">
        <f>Stocks!A23</f>
        <v>42426</v>
      </c>
      <c r="B513" s="216">
        <f>Bonds!V491/100</f>
        <v>-6.0000000000000493E-4</v>
      </c>
      <c r="C513" s="217">
        <f>Bonds!X491/100</f>
        <v>-1.7999999999999971E-3</v>
      </c>
      <c r="D513" s="217">
        <f>Bonds!Z491/100</f>
        <v>-1.899999999999995E-3</v>
      </c>
      <c r="E513" s="217">
        <f>Bonds!AE491/100</f>
        <v>-1.9999999999999931E-3</v>
      </c>
      <c r="F513" s="218">
        <f>Bonds!AO491/100</f>
        <v>-1.9999999999999931E-3</v>
      </c>
      <c r="G513" s="2"/>
      <c r="H513" s="2"/>
      <c r="I513" s="2"/>
      <c r="J513" s="2"/>
      <c r="K513" s="2"/>
      <c r="L513" s="2"/>
      <c r="N513" s="2"/>
      <c r="O513" s="2"/>
      <c r="P513" s="2"/>
      <c r="Q513" s="2"/>
      <c r="R513" s="2"/>
      <c r="S513" s="2"/>
      <c r="T513" s="21"/>
    </row>
    <row r="514" spans="1:20" ht="12.75" customHeight="1">
      <c r="A514" s="204">
        <f>Stocks!A22</f>
        <v>42425</v>
      </c>
      <c r="B514" s="216">
        <f>Bonds!V492/100</f>
        <v>2.1000000000000085E-3</v>
      </c>
      <c r="C514" s="217">
        <f>Bonds!X492/100</f>
        <v>-9.9999999999997863E-5</v>
      </c>
      <c r="D514" s="217">
        <f>Bonds!Z492/100</f>
        <v>-9.9999999999997863E-5</v>
      </c>
      <c r="E514" s="217">
        <f>Bonds!AE492/100</f>
        <v>-9.9999999999997863E-5</v>
      </c>
      <c r="F514" s="218">
        <f>Bonds!AO492/100</f>
        <v>-1.0000000000001563E-4</v>
      </c>
      <c r="G514" s="2"/>
      <c r="H514" s="2"/>
      <c r="I514" s="2"/>
      <c r="J514" s="2"/>
      <c r="K514" s="2"/>
      <c r="L514" s="2"/>
      <c r="N514" s="2"/>
      <c r="O514" s="2"/>
      <c r="P514" s="2"/>
      <c r="Q514" s="2"/>
      <c r="R514" s="2"/>
      <c r="S514" s="2"/>
      <c r="T514" s="21"/>
    </row>
    <row r="515" spans="1:20" ht="12.75" customHeight="1">
      <c r="A515" s="204">
        <f>Stocks!A21</f>
        <v>42424</v>
      </c>
      <c r="B515" s="216">
        <f>Bonds!V493/100</f>
        <v>-1.2000000000000099E-3</v>
      </c>
      <c r="C515" s="217">
        <f>Bonds!X493/100</f>
        <v>-3.9999999999999145E-4</v>
      </c>
      <c r="D515" s="217">
        <f>Bonds!Z493/100</f>
        <v>9.9999999999997863E-5</v>
      </c>
      <c r="E515" s="217">
        <f>Bonds!AE493/100</f>
        <v>-6.0000000000000493E-4</v>
      </c>
      <c r="F515" s="218">
        <f>Bonds!AO493/100</f>
        <v>-8.9999999999999857E-4</v>
      </c>
      <c r="G515" s="2"/>
      <c r="H515" s="2"/>
      <c r="I515" s="2"/>
      <c r="J515" s="2"/>
      <c r="K515" s="2"/>
      <c r="L515" s="2"/>
      <c r="N515" s="2"/>
      <c r="O515" s="2"/>
      <c r="P515" s="2"/>
      <c r="Q515" s="2"/>
      <c r="R515" s="2"/>
      <c r="S515" s="2"/>
      <c r="T515" s="21"/>
    </row>
    <row r="516" spans="1:20" ht="12.75" customHeight="1">
      <c r="A516" s="204">
        <f>Stocks!A20</f>
        <v>42423</v>
      </c>
      <c r="B516" s="216">
        <f>Bonds!V494/100</f>
        <v>-7.0000000000000281E-4</v>
      </c>
      <c r="C516" s="217">
        <f>Bonds!X494/100</f>
        <v>-2.0000000000001351E-4</v>
      </c>
      <c r="D516" s="217">
        <f>Bonds!Z494/100</f>
        <v>-7.0000000000000281E-4</v>
      </c>
      <c r="E516" s="217">
        <f>Bonds!AE494/100</f>
        <v>-5.0000000000000706E-4</v>
      </c>
      <c r="F516" s="218">
        <f>Bonds!AO494/100</f>
        <v>-9.9999999999997863E-5</v>
      </c>
      <c r="G516" s="2"/>
      <c r="H516" s="2"/>
      <c r="I516" s="2"/>
      <c r="J516" s="2"/>
      <c r="K516" s="2"/>
      <c r="L516" s="2"/>
      <c r="N516" s="2"/>
      <c r="O516" s="2"/>
      <c r="P516" s="2"/>
      <c r="Q516" s="2"/>
      <c r="R516" s="2"/>
      <c r="S516" s="2"/>
      <c r="T516" s="21"/>
    </row>
    <row r="517" spans="1:20" ht="12.75" customHeight="1">
      <c r="A517" s="204">
        <f>Stocks!A19</f>
        <v>42422</v>
      </c>
      <c r="B517" s="216">
        <f>Bonds!V495/100</f>
        <v>-1.9999999999999573E-4</v>
      </c>
      <c r="C517" s="217">
        <f>Bonds!X495/100</f>
        <v>-4.9999999999998939E-4</v>
      </c>
      <c r="D517" s="217">
        <f>Bonds!Z495/100</f>
        <v>-9.9999999999997863E-5</v>
      </c>
      <c r="E517" s="217">
        <f>Bonds!AE495/100</f>
        <v>6.0000000000000493E-4</v>
      </c>
      <c r="F517" s="218">
        <f>Bonds!AO495/100</f>
        <v>4.0000000000000923E-4</v>
      </c>
      <c r="G517" s="2"/>
      <c r="H517" s="2"/>
      <c r="I517" s="2"/>
      <c r="J517" s="2"/>
      <c r="K517" s="2"/>
      <c r="L517" s="2"/>
      <c r="N517" s="2"/>
      <c r="O517" s="2"/>
      <c r="P517" s="2"/>
      <c r="Q517" s="2"/>
      <c r="R517" s="2"/>
      <c r="S517" s="2"/>
      <c r="T517" s="21"/>
    </row>
    <row r="518" spans="1:20" ht="12.75" customHeight="1">
      <c r="A518" s="204">
        <f>Stocks!A18</f>
        <v>42419</v>
      </c>
      <c r="B518" s="216">
        <f>Bonds!V496/100</f>
        <v>-1.29999999999999E-3</v>
      </c>
      <c r="C518" s="217">
        <f>Bonds!X496/100</f>
        <v>-9.9999999999999655E-4</v>
      </c>
      <c r="D518" s="217">
        <f>Bonds!Z496/100</f>
        <v>-1.6000000000000014E-3</v>
      </c>
      <c r="E518" s="217">
        <f>Bonds!AE496/100</f>
        <v>-1.899999999999995E-3</v>
      </c>
      <c r="F518" s="218">
        <f>Bonds!AO496/100</f>
        <v>-1.6999999999999993E-3</v>
      </c>
      <c r="G518" s="2"/>
      <c r="H518" s="2"/>
      <c r="I518" s="2"/>
      <c r="J518" s="2"/>
      <c r="K518" s="2"/>
      <c r="L518" s="2"/>
      <c r="N518" s="2"/>
      <c r="O518" s="2"/>
      <c r="P518" s="2"/>
      <c r="Q518" s="2"/>
      <c r="R518" s="2"/>
      <c r="S518" s="2"/>
      <c r="T518" s="21"/>
    </row>
    <row r="519" spans="1:20" ht="12.75" customHeight="1">
      <c r="A519" s="204">
        <f>Stocks!A17</f>
        <v>42418</v>
      </c>
      <c r="B519" s="216">
        <f>Bonds!V497/100</f>
        <v>3.9999999999999145E-4</v>
      </c>
      <c r="C519" s="217">
        <f>Bonds!X497/100</f>
        <v>-6.0000000000000493E-4</v>
      </c>
      <c r="D519" s="217">
        <f>Bonds!Z497/100</f>
        <v>-8.9999999999999857E-4</v>
      </c>
      <c r="E519" s="217">
        <f>Bonds!AE497/100</f>
        <v>-8.9999999999999857E-4</v>
      </c>
      <c r="F519" s="218">
        <f>Bonds!AO497/100</f>
        <v>-6.0000000000000493E-4</v>
      </c>
      <c r="G519" s="2"/>
      <c r="H519" s="2"/>
      <c r="I519" s="2"/>
      <c r="J519" s="2"/>
      <c r="K519" s="2"/>
      <c r="L519" s="2"/>
      <c r="N519" s="2"/>
      <c r="O519" s="2"/>
      <c r="P519" s="2"/>
      <c r="Q519" s="2"/>
      <c r="R519" s="2"/>
      <c r="S519" s="2"/>
      <c r="T519" s="21"/>
    </row>
    <row r="520" spans="1:20" ht="12.75" customHeight="1">
      <c r="A520" s="204">
        <f>Stocks!A16</f>
        <v>42417</v>
      </c>
      <c r="B520" s="216">
        <f>Bonds!V498/100</f>
        <v>1.9999999999999573E-4</v>
      </c>
      <c r="C520" s="217">
        <f>Bonds!X498/100</f>
        <v>-4.0000000000000923E-4</v>
      </c>
      <c r="D520" s="217">
        <f>Bonds!Z498/100</f>
        <v>1.9999999999999573E-4</v>
      </c>
      <c r="E520" s="217">
        <f>Bonds!AE498/100</f>
        <v>7.0000000000000281E-4</v>
      </c>
      <c r="F520" s="218">
        <f>Bonds!AO498/100</f>
        <v>5.0000000000000706E-4</v>
      </c>
      <c r="G520" s="2"/>
      <c r="H520" s="2"/>
      <c r="I520" s="2"/>
      <c r="J520" s="2"/>
      <c r="K520" s="2"/>
      <c r="L520" s="2"/>
      <c r="N520" s="2"/>
      <c r="O520" s="2"/>
      <c r="P520" s="2"/>
      <c r="Q520" s="2"/>
      <c r="R520" s="2"/>
      <c r="S520" s="2"/>
      <c r="T520" s="21"/>
    </row>
    <row r="521" spans="1:20" ht="12.75" customHeight="1">
      <c r="A521" s="204">
        <f>Stocks!A15</f>
        <v>42416</v>
      </c>
      <c r="B521" s="216">
        <f>Bonds!V499/100</f>
        <v>-6.9999999999998503E-4</v>
      </c>
      <c r="C521" s="217">
        <f>Bonds!X499/100</f>
        <v>-1.9999999999999573E-4</v>
      </c>
      <c r="D521" s="217">
        <f>Bonds!Z499/100</f>
        <v>-5.9999999999998726E-4</v>
      </c>
      <c r="E521" s="217">
        <f>Bonds!AE499/100</f>
        <v>-1.3000000000000077E-3</v>
      </c>
      <c r="F521" s="218">
        <f>Bonds!AO499/100</f>
        <v>-1.3000000000000077E-3</v>
      </c>
      <c r="G521" s="2"/>
      <c r="H521" s="2"/>
      <c r="I521" s="2"/>
      <c r="J521" s="2"/>
      <c r="K521" s="2"/>
      <c r="L521" s="2"/>
      <c r="N521" s="2"/>
      <c r="O521" s="2"/>
      <c r="P521" s="2"/>
      <c r="Q521" s="2"/>
      <c r="R521" s="2"/>
      <c r="S521" s="2"/>
      <c r="T521" s="21"/>
    </row>
    <row r="522" spans="1:20" ht="12.75" customHeight="1">
      <c r="A522" s="204">
        <f>Stocks!A14</f>
        <v>42412</v>
      </c>
      <c r="B522" s="216">
        <f>Bonds!V500/100</f>
        <v>4.9999999999998939E-4</v>
      </c>
      <c r="C522" s="217">
        <f>Bonds!X500/100</f>
        <v>-8.0000000000000069E-4</v>
      </c>
      <c r="D522" s="217">
        <f>Bonds!Z500/100</f>
        <v>-8.0000000000000069E-4</v>
      </c>
      <c r="E522" s="217">
        <f>Bonds!AE500/100</f>
        <v>-2.9999999999999363E-4</v>
      </c>
      <c r="F522" s="218">
        <f>Bonds!AO500/100</f>
        <v>-1.9999999999999573E-4</v>
      </c>
      <c r="G522" s="2"/>
      <c r="H522" s="2"/>
      <c r="I522" s="2"/>
      <c r="J522" s="2"/>
      <c r="K522" s="2"/>
      <c r="L522" s="2"/>
      <c r="N522" s="2"/>
      <c r="O522" s="2"/>
      <c r="P522" s="2"/>
      <c r="Q522" s="2"/>
      <c r="R522" s="2"/>
      <c r="S522" s="2"/>
      <c r="T522" s="21"/>
    </row>
    <row r="523" spans="1:20" ht="12.75" customHeight="1">
      <c r="A523" s="204">
        <f>Stocks!A13</f>
        <v>42411</v>
      </c>
      <c r="B523" s="216">
        <f>Bonds!V501/100</f>
        <v>-2.9999999999999363E-4</v>
      </c>
      <c r="C523" s="217">
        <f>Bonds!X501/100</f>
        <v>1.100000000000012E-3</v>
      </c>
      <c r="D523" s="217">
        <f>Bonds!Z501/100</f>
        <v>1.1999999999999921E-3</v>
      </c>
      <c r="E523" s="217">
        <f>Bonds!AE501/100</f>
        <v>8.9999999999999857E-4</v>
      </c>
      <c r="F523" s="218">
        <f>Bonds!AO501/100</f>
        <v>7.0000000000000281E-4</v>
      </c>
      <c r="G523" s="2"/>
      <c r="H523" s="2"/>
      <c r="I523" s="2"/>
      <c r="J523" s="2"/>
      <c r="K523" s="2"/>
      <c r="L523" s="2"/>
      <c r="N523" s="2"/>
      <c r="O523" s="2"/>
      <c r="P523" s="2"/>
      <c r="Q523" s="2"/>
      <c r="R523" s="2"/>
      <c r="S523" s="2"/>
      <c r="T523" s="21"/>
    </row>
    <row r="524" spans="1:20" ht="12.75" customHeight="1">
      <c r="A524" s="204">
        <f>Stocks!A12</f>
        <v>42410</v>
      </c>
      <c r="B524" s="216">
        <f>Bonds!V502/100</f>
        <v>9.9999999999997863E-5</v>
      </c>
      <c r="C524" s="217">
        <f>Bonds!X502/100</f>
        <v>-8.0000000000000069E-4</v>
      </c>
      <c r="D524" s="217">
        <f>Bonds!Z502/100</f>
        <v>-1.1999999999999921E-3</v>
      </c>
      <c r="E524" s="217">
        <f>Bonds!AE502/100</f>
        <v>-1.6000000000000014E-3</v>
      </c>
      <c r="F524" s="218">
        <f>Bonds!AO502/100</f>
        <v>-1.5000000000000035E-3</v>
      </c>
      <c r="G524" s="2"/>
      <c r="H524" s="2"/>
      <c r="I524" s="2"/>
      <c r="J524" s="2"/>
      <c r="K524" s="2"/>
      <c r="L524" s="2"/>
      <c r="N524" s="2"/>
      <c r="O524" s="2"/>
      <c r="P524" s="2"/>
      <c r="Q524" s="2"/>
      <c r="R524" s="2"/>
      <c r="S524" s="2"/>
      <c r="T524" s="21"/>
    </row>
    <row r="525" spans="1:20" ht="12.75" customHeight="1">
      <c r="A525" s="204">
        <f>Stocks!A11</f>
        <v>42409</v>
      </c>
      <c r="B525" s="216">
        <f>Bonds!V503/100</f>
        <v>1.9999999999999573E-4</v>
      </c>
      <c r="C525" s="217">
        <f>Bonds!X503/100</f>
        <v>1.9999999999999573E-4</v>
      </c>
      <c r="D525" s="217">
        <f>Bonds!Z503/100</f>
        <v>5.9999999999998726E-4</v>
      </c>
      <c r="E525" s="217">
        <f>Bonds!AE503/100</f>
        <v>8.9999999999999857E-4</v>
      </c>
      <c r="F525" s="218">
        <f>Bonds!AO503/100</f>
        <v>9.9999999999999655E-4</v>
      </c>
      <c r="G525" s="2"/>
      <c r="H525" s="2"/>
      <c r="I525" s="2"/>
      <c r="J525" s="2"/>
      <c r="K525" s="2"/>
      <c r="L525" s="2"/>
      <c r="N525" s="2"/>
      <c r="O525" s="2"/>
      <c r="P525" s="2"/>
      <c r="Q525" s="2"/>
      <c r="R525" s="2"/>
      <c r="S525" s="2"/>
      <c r="T525" s="21"/>
    </row>
    <row r="526" spans="1:20" ht="12.75" customHeight="1">
      <c r="A526" s="204">
        <f>Stocks!A10</f>
        <v>42408</v>
      </c>
      <c r="B526" s="216">
        <f>Bonds!V504/100</f>
        <v>0</v>
      </c>
      <c r="C526" s="217">
        <f>Bonds!X504/100</f>
        <v>8.0000000000000069E-4</v>
      </c>
      <c r="D526" s="217">
        <f>Bonds!Z504/100</f>
        <v>8.9999999999999857E-4</v>
      </c>
      <c r="E526" s="217">
        <f>Bonds!AE504/100</f>
        <v>8.9999999999999857E-4</v>
      </c>
      <c r="F526" s="218">
        <f>Bonds!AO504/100</f>
        <v>8.9999999999999857E-4</v>
      </c>
      <c r="G526" s="2"/>
      <c r="H526" s="2"/>
      <c r="I526" s="2"/>
      <c r="J526" s="2"/>
      <c r="K526" s="2"/>
      <c r="L526" s="2"/>
      <c r="N526" s="2"/>
      <c r="O526" s="2"/>
      <c r="P526" s="2"/>
      <c r="Q526" s="2"/>
      <c r="R526" s="2"/>
      <c r="S526" s="2"/>
      <c r="T526" s="21"/>
    </row>
    <row r="527" spans="1:20" ht="12.75" customHeight="1">
      <c r="A527" s="204">
        <f>Stocks!A9</f>
        <v>42405</v>
      </c>
      <c r="B527" s="216">
        <f>Bonds!V505/100</f>
        <v>-9.9999999999997863E-5</v>
      </c>
      <c r="C527" s="217">
        <f>Bonds!X505/100</f>
        <v>2.9999999999999363E-4</v>
      </c>
      <c r="D527" s="217">
        <f>Bonds!Z505/100</f>
        <v>4.0000000000000923E-4</v>
      </c>
      <c r="E527" s="217">
        <f>Bonds!AE505/100</f>
        <v>2.9999999999999363E-4</v>
      </c>
      <c r="F527" s="218">
        <f>Bonds!AO505/100</f>
        <v>-9.9999999999997863E-5</v>
      </c>
      <c r="G527" s="2"/>
      <c r="H527" s="2"/>
      <c r="I527" s="2"/>
      <c r="J527" s="2"/>
      <c r="K527" s="2"/>
      <c r="L527" s="2"/>
      <c r="N527" s="2"/>
      <c r="O527" s="2"/>
      <c r="P527" s="2"/>
      <c r="Q527" s="2"/>
      <c r="R527" s="2"/>
      <c r="S527" s="2"/>
      <c r="T527" s="21"/>
    </row>
    <row r="528" spans="1:20" ht="12.75" customHeight="1">
      <c r="A528" s="204">
        <f>Stocks!A8</f>
        <v>42404</v>
      </c>
      <c r="B528" s="216">
        <f>Bonds!V506/100</f>
        <v>5.0000000000000706E-4</v>
      </c>
      <c r="C528" s="217">
        <f>Bonds!X506/100</f>
        <v>-1.7999999999999971E-3</v>
      </c>
      <c r="D528" s="217">
        <f>Bonds!Z506/100</f>
        <v>-1.6000000000000014E-3</v>
      </c>
      <c r="E528" s="217">
        <f>Bonds!AE506/100</f>
        <v>-1.7999999999999971E-3</v>
      </c>
      <c r="F528" s="218">
        <f>Bonds!AO506/100</f>
        <v>-1.6999999999999993E-3</v>
      </c>
      <c r="G528" s="2"/>
      <c r="H528" s="2"/>
      <c r="I528" s="2"/>
      <c r="J528" s="2"/>
      <c r="K528" s="2"/>
      <c r="L528" s="2"/>
      <c r="N528" s="2"/>
      <c r="O528" s="2"/>
      <c r="P528" s="2"/>
      <c r="Q528" s="2"/>
      <c r="R528" s="2"/>
      <c r="S528" s="2"/>
      <c r="T528" s="21"/>
    </row>
    <row r="529" spans="1:20" ht="12.75" customHeight="1">
      <c r="A529" s="204">
        <f>Stocks!A7</f>
        <v>42403</v>
      </c>
      <c r="B529" s="216">
        <f>Bonds!V507/100</f>
        <v>-1.0000000000000141E-3</v>
      </c>
      <c r="C529" s="217">
        <f>Bonds!X507/100</f>
        <v>-4.0000000000000923E-4</v>
      </c>
      <c r="D529" s="217">
        <f>Bonds!Z507/100</f>
        <v>-8.0000000000000069E-4</v>
      </c>
      <c r="E529" s="217">
        <f>Bonds!AE507/100</f>
        <v>-4.9999999999998939E-4</v>
      </c>
      <c r="F529" s="218">
        <f>Bonds!AO507/100</f>
        <v>-5.0000000000000706E-4</v>
      </c>
      <c r="G529" s="2"/>
      <c r="H529" s="2"/>
      <c r="I529" s="2"/>
      <c r="J529" s="2"/>
      <c r="K529" s="2"/>
      <c r="L529" s="2"/>
      <c r="N529" s="2"/>
      <c r="O529" s="2"/>
      <c r="P529" s="2"/>
      <c r="Q529" s="2"/>
      <c r="R529" s="2"/>
      <c r="S529" s="2"/>
      <c r="T529" s="21"/>
    </row>
    <row r="530" spans="1:20" ht="12.75" customHeight="1">
      <c r="A530" s="204">
        <f>Stocks!A6</f>
        <v>42402</v>
      </c>
      <c r="B530" s="216">
        <f>Bonds!V508/100</f>
        <v>-4.9999999999998939E-4</v>
      </c>
      <c r="C530" s="217">
        <f>Bonds!X508/100</f>
        <v>1.100000000000012E-3</v>
      </c>
      <c r="D530" s="217">
        <f>Bonds!Z508/100</f>
        <v>1.1999999999999921E-3</v>
      </c>
      <c r="E530" s="217">
        <f>Bonds!AE508/100</f>
        <v>8.0000000000000069E-4</v>
      </c>
      <c r="F530" s="218">
        <f>Bonds!AO508/100</f>
        <v>7.0000000000000281E-4</v>
      </c>
      <c r="G530" s="2"/>
      <c r="H530" s="2"/>
      <c r="I530" s="2"/>
      <c r="J530" s="2"/>
      <c r="K530" s="2"/>
      <c r="L530" s="2"/>
      <c r="N530" s="2"/>
      <c r="O530" s="2"/>
      <c r="P530" s="2"/>
      <c r="Q530" s="2"/>
      <c r="R530" s="2"/>
      <c r="S530" s="2"/>
      <c r="T530" s="21"/>
    </row>
    <row r="531" spans="1:20" ht="12.75" customHeight="1">
      <c r="A531" s="204">
        <f>Stocks!A5</f>
        <v>42401</v>
      </c>
      <c r="B531" s="216">
        <f>Bonds!V509/100</f>
        <v>0</v>
      </c>
      <c r="C531" s="217">
        <f>Bonds!X509/100</f>
        <v>0</v>
      </c>
      <c r="D531" s="217">
        <f>Bonds!Z509/100</f>
        <v>0</v>
      </c>
      <c r="E531" s="217">
        <f>Bonds!AE509/100</f>
        <v>0</v>
      </c>
      <c r="F531" s="218">
        <f>Bonds!AO509/100</f>
        <v>0</v>
      </c>
      <c r="G531" s="2"/>
      <c r="H531" s="2"/>
      <c r="I531" s="2"/>
      <c r="J531" s="2"/>
      <c r="K531" s="2"/>
      <c r="L531" s="2"/>
      <c r="N531" s="2"/>
      <c r="T531" s="21"/>
    </row>
    <row r="532" spans="1:20" ht="12.75" customHeight="1">
      <c r="A532" s="208"/>
      <c r="B532" s="219"/>
      <c r="C532" s="219"/>
      <c r="D532" s="219"/>
      <c r="E532" s="219"/>
      <c r="F532" s="220"/>
      <c r="K532" s="2"/>
    </row>
    <row r="533" spans="1:20" ht="12.75" customHeight="1">
      <c r="A533" s="208"/>
      <c r="B533" s="219"/>
      <c r="C533" s="219"/>
      <c r="D533" s="219"/>
      <c r="E533" s="219"/>
      <c r="F533" s="219"/>
      <c r="K533" s="2"/>
    </row>
    <row r="534" spans="1:20" ht="12.75" customHeight="1">
      <c r="A534" s="208"/>
      <c r="B534" s="219"/>
      <c r="C534" s="219"/>
      <c r="D534" s="219"/>
      <c r="E534" s="219"/>
      <c r="F534" s="219"/>
      <c r="K534" s="2"/>
    </row>
    <row r="535" spans="1:20" ht="12.75" customHeight="1">
      <c r="A535" s="208"/>
      <c r="B535" s="219"/>
      <c r="C535" s="219"/>
      <c r="D535" s="219"/>
      <c r="E535" s="219"/>
      <c r="F535" s="219"/>
      <c r="K535" s="2"/>
    </row>
    <row r="536" spans="1:20" ht="12.75" customHeight="1">
      <c r="A536" s="208"/>
      <c r="B536" s="219"/>
      <c r="C536" s="219"/>
      <c r="D536" s="219"/>
      <c r="E536" s="219"/>
      <c r="F536" s="219"/>
      <c r="K536" s="2"/>
    </row>
    <row r="537" spans="1:20" ht="12.75" customHeight="1">
      <c r="A537" s="208"/>
      <c r="B537" s="219"/>
      <c r="C537" s="219"/>
      <c r="D537" s="219"/>
      <c r="E537" s="219"/>
      <c r="F537" s="219"/>
      <c r="K537" s="2"/>
    </row>
    <row r="538" spans="1:20" ht="12.75" customHeight="1">
      <c r="A538" s="208"/>
      <c r="B538" s="219"/>
      <c r="C538" s="219"/>
      <c r="D538" s="219"/>
      <c r="E538" s="219"/>
      <c r="F538" s="219"/>
      <c r="K538" s="2"/>
    </row>
    <row r="539" spans="1:20" ht="12.75" customHeight="1">
      <c r="A539" s="208"/>
      <c r="B539" s="219"/>
      <c r="C539" s="219"/>
      <c r="D539" s="219"/>
      <c r="E539" s="219"/>
      <c r="F539" s="219"/>
      <c r="K539" s="2"/>
    </row>
    <row r="540" spans="1:20" ht="12.75" customHeight="1">
      <c r="A540" s="208"/>
      <c r="B540" s="219"/>
      <c r="C540" s="219"/>
      <c r="D540" s="219"/>
      <c r="E540" s="219"/>
      <c r="F540" s="219"/>
      <c r="K540" s="2"/>
    </row>
    <row r="541" spans="1:20" ht="12.75" customHeight="1">
      <c r="A541" s="208"/>
      <c r="B541" s="219"/>
      <c r="C541" s="219"/>
      <c r="D541" s="219"/>
      <c r="E541" s="219"/>
      <c r="F541" s="219"/>
      <c r="K541" s="2"/>
    </row>
    <row r="542" spans="1:20" ht="12.75" customHeight="1">
      <c r="A542" s="208"/>
      <c r="B542" s="219"/>
      <c r="C542" s="219"/>
      <c r="D542" s="219"/>
      <c r="E542" s="219"/>
      <c r="F542" s="219"/>
      <c r="K542" s="2"/>
    </row>
    <row r="543" spans="1:20" ht="12.75" customHeight="1">
      <c r="A543" s="208"/>
      <c r="B543" s="219"/>
      <c r="C543" s="219"/>
      <c r="D543" s="219"/>
      <c r="E543" s="219"/>
      <c r="F543" s="219"/>
      <c r="K543" s="2"/>
    </row>
    <row r="544" spans="1:20" ht="12.75" customHeight="1">
      <c r="A544" s="208"/>
      <c r="B544" s="219"/>
      <c r="C544" s="219"/>
      <c r="D544" s="219"/>
      <c r="E544" s="219"/>
      <c r="F544" s="219"/>
      <c r="K544" s="2"/>
    </row>
    <row r="545" spans="1:11" ht="12.75" customHeight="1">
      <c r="A545" s="208"/>
      <c r="B545" s="219"/>
      <c r="C545" s="219"/>
      <c r="D545" s="219"/>
      <c r="E545" s="219"/>
      <c r="F545" s="219"/>
      <c r="K545" s="2"/>
    </row>
    <row r="546" spans="1:11" ht="12.75" customHeight="1">
      <c r="A546" s="208"/>
      <c r="B546" s="219"/>
      <c r="C546" s="219"/>
      <c r="D546" s="219"/>
      <c r="E546" s="219"/>
      <c r="F546" s="219"/>
      <c r="K546" s="2"/>
    </row>
    <row r="547" spans="1:11" ht="12.75" customHeight="1">
      <c r="A547" s="208"/>
      <c r="B547" s="219"/>
      <c r="C547" s="219"/>
      <c r="D547" s="219"/>
      <c r="E547" s="219"/>
      <c r="F547" s="219"/>
      <c r="K547" s="2"/>
    </row>
    <row r="548" spans="1:11" ht="12.75" customHeight="1">
      <c r="A548" s="208"/>
      <c r="B548" s="219"/>
      <c r="C548" s="219"/>
      <c r="D548" s="219"/>
      <c r="E548" s="219"/>
      <c r="F548" s="219"/>
      <c r="K548" s="2"/>
    </row>
    <row r="549" spans="1:11" ht="12.75" customHeight="1">
      <c r="A549" s="208"/>
      <c r="B549" s="219"/>
      <c r="C549" s="219"/>
      <c r="D549" s="219"/>
      <c r="E549" s="219"/>
      <c r="F549" s="219"/>
      <c r="K549" s="2"/>
    </row>
    <row r="550" spans="1:11" ht="12.75" customHeight="1">
      <c r="A550" s="208"/>
      <c r="B550" s="219"/>
      <c r="C550" s="219"/>
      <c r="D550" s="219"/>
      <c r="E550" s="219"/>
      <c r="F550" s="219"/>
      <c r="K550" s="2"/>
    </row>
    <row r="551" spans="1:11" ht="12.75" customHeight="1">
      <c r="A551" s="208"/>
      <c r="B551" s="219"/>
      <c r="C551" s="219"/>
      <c r="D551" s="219"/>
      <c r="E551" s="219"/>
      <c r="F551" s="219"/>
      <c r="K551" s="2"/>
    </row>
    <row r="552" spans="1:11" ht="12.75" customHeight="1">
      <c r="A552" s="208"/>
      <c r="B552" s="219"/>
      <c r="C552" s="219"/>
      <c r="D552" s="219"/>
      <c r="E552" s="219"/>
      <c r="F552" s="219"/>
      <c r="K552" s="2"/>
    </row>
    <row r="553" spans="1:11" ht="12.75" customHeight="1">
      <c r="A553" s="208"/>
      <c r="B553" s="219"/>
      <c r="C553" s="219"/>
      <c r="D553" s="219"/>
      <c r="E553" s="219"/>
      <c r="F553" s="219"/>
      <c r="K553" s="2"/>
    </row>
    <row r="554" spans="1:11" ht="12.75" customHeight="1">
      <c r="A554" s="208"/>
      <c r="B554" s="219"/>
      <c r="C554" s="219"/>
      <c r="D554" s="219"/>
      <c r="E554" s="219"/>
      <c r="F554" s="219"/>
      <c r="K554" s="2"/>
    </row>
    <row r="555" spans="1:11" ht="12.75" customHeight="1">
      <c r="A555" s="208"/>
      <c r="B555" s="219"/>
      <c r="C555" s="219"/>
      <c r="D555" s="219"/>
      <c r="E555" s="219"/>
      <c r="F555" s="219"/>
      <c r="K555" s="2"/>
    </row>
    <row r="556" spans="1:11" ht="12.75" customHeight="1">
      <c r="A556" s="208"/>
      <c r="B556" s="219"/>
      <c r="C556" s="219"/>
      <c r="D556" s="219"/>
      <c r="E556" s="219"/>
      <c r="F556" s="219"/>
      <c r="K556" s="2"/>
    </row>
    <row r="557" spans="1:11" ht="12.75" customHeight="1">
      <c r="A557" s="208"/>
      <c r="B557" s="219"/>
      <c r="C557" s="219"/>
      <c r="D557" s="219"/>
      <c r="E557" s="219"/>
      <c r="F557" s="219"/>
      <c r="K557" s="2"/>
    </row>
    <row r="558" spans="1:11" ht="12.75" customHeight="1">
      <c r="A558" s="208"/>
      <c r="B558" s="219"/>
      <c r="C558" s="219"/>
      <c r="D558" s="219"/>
      <c r="E558" s="219"/>
      <c r="F558" s="219"/>
      <c r="K558" s="2"/>
    </row>
    <row r="559" spans="1:11" ht="12.75" customHeight="1">
      <c r="A559" s="208"/>
      <c r="B559" s="219"/>
      <c r="C559" s="219"/>
      <c r="D559" s="219"/>
      <c r="E559" s="219"/>
      <c r="F559" s="219"/>
      <c r="K559" s="2"/>
    </row>
    <row r="560" spans="1:11" ht="12.75" customHeight="1">
      <c r="B560" s="219"/>
      <c r="C560" s="219"/>
      <c r="D560" s="219"/>
      <c r="E560" s="219"/>
      <c r="F560" s="219"/>
      <c r="K560" s="2"/>
    </row>
    <row r="561" spans="2:11" ht="12.75" customHeight="1">
      <c r="B561" s="219"/>
      <c r="C561" s="219"/>
      <c r="D561" s="219"/>
      <c r="E561" s="219"/>
      <c r="F561" s="219"/>
      <c r="K561" s="2"/>
    </row>
    <row r="562" spans="2:11" ht="12.75" customHeight="1">
      <c r="B562" s="219"/>
      <c r="C562" s="219"/>
      <c r="D562" s="219"/>
      <c r="E562" s="219"/>
      <c r="F562" s="219"/>
      <c r="K562" s="2"/>
    </row>
    <row r="563" spans="2:11" ht="12.75" customHeight="1">
      <c r="B563" s="219"/>
      <c r="C563" s="219"/>
      <c r="D563" s="219"/>
      <c r="E563" s="219"/>
      <c r="F563" s="219"/>
      <c r="K563" s="2"/>
    </row>
    <row r="564" spans="2:11" ht="12.75" customHeight="1">
      <c r="B564" s="219"/>
      <c r="C564" s="219"/>
      <c r="D564" s="219"/>
      <c r="E564" s="219"/>
      <c r="F564" s="219"/>
      <c r="K564" s="2"/>
    </row>
    <row r="565" spans="2:11" ht="12.75" customHeight="1">
      <c r="B565" s="219"/>
      <c r="C565" s="219"/>
      <c r="D565" s="219"/>
      <c r="E565" s="219"/>
      <c r="F565" s="219"/>
      <c r="K565" s="2"/>
    </row>
    <row r="566" spans="2:11" ht="12.75" customHeight="1">
      <c r="B566" s="219"/>
      <c r="C566" s="219"/>
      <c r="D566" s="219"/>
      <c r="E566" s="219"/>
      <c r="F566" s="219"/>
      <c r="K566" s="2"/>
    </row>
    <row r="567" spans="2:11" ht="12.75" customHeight="1">
      <c r="B567" s="219"/>
      <c r="C567" s="219"/>
      <c r="D567" s="219"/>
      <c r="E567" s="219"/>
      <c r="F567" s="219"/>
      <c r="K567" s="2"/>
    </row>
    <row r="568" spans="2:11" ht="12.75" customHeight="1">
      <c r="B568" s="219"/>
      <c r="C568" s="219"/>
      <c r="D568" s="219"/>
      <c r="E568" s="219"/>
      <c r="F568" s="219"/>
      <c r="K568" s="2"/>
    </row>
    <row r="569" spans="2:11" ht="12.75" customHeight="1">
      <c r="B569" s="219"/>
      <c r="C569" s="219"/>
      <c r="D569" s="219"/>
      <c r="E569" s="219"/>
      <c r="F569" s="219"/>
      <c r="K569" s="2"/>
    </row>
    <row r="570" spans="2:11" ht="12.75" customHeight="1">
      <c r="B570" s="219"/>
      <c r="C570" s="219"/>
      <c r="D570" s="219"/>
      <c r="E570" s="219"/>
      <c r="F570" s="219"/>
      <c r="K570" s="2"/>
    </row>
    <row r="571" spans="2:11" ht="12.75" customHeight="1">
      <c r="B571" s="219"/>
      <c r="C571" s="219"/>
      <c r="D571" s="219"/>
      <c r="E571" s="219"/>
      <c r="F571" s="219"/>
      <c r="K571" s="2"/>
    </row>
    <row r="572" spans="2:11" ht="12.75" customHeight="1">
      <c r="B572" s="219"/>
      <c r="C572" s="219"/>
      <c r="D572" s="219"/>
      <c r="E572" s="219"/>
      <c r="F572" s="219"/>
      <c r="K572" s="2"/>
    </row>
    <row r="573" spans="2:11" ht="12.75" customHeight="1">
      <c r="B573" s="219"/>
      <c r="C573" s="219"/>
      <c r="D573" s="219"/>
      <c r="E573" s="219"/>
      <c r="F573" s="219"/>
      <c r="K573" s="2"/>
    </row>
    <row r="574" spans="2:11" ht="12.75" customHeight="1">
      <c r="B574" s="219"/>
      <c r="C574" s="219"/>
      <c r="D574" s="219"/>
      <c r="E574" s="219"/>
      <c r="F574" s="219"/>
      <c r="K574" s="2"/>
    </row>
    <row r="575" spans="2:11" ht="12.75" customHeight="1">
      <c r="B575" s="219"/>
      <c r="C575" s="219"/>
      <c r="D575" s="219"/>
      <c r="E575" s="219"/>
      <c r="F575" s="219"/>
      <c r="K575" s="2"/>
    </row>
    <row r="576" spans="2:11" ht="12.75" customHeight="1">
      <c r="B576" s="219"/>
      <c r="C576" s="219"/>
      <c r="D576" s="219"/>
      <c r="E576" s="219"/>
      <c r="F576" s="219"/>
      <c r="K576" s="2"/>
    </row>
    <row r="577" spans="2:11" ht="12.75" customHeight="1">
      <c r="B577" s="219"/>
      <c r="C577" s="219"/>
      <c r="D577" s="219"/>
      <c r="E577" s="219"/>
      <c r="F577" s="219"/>
      <c r="K577" s="2"/>
    </row>
    <row r="578" spans="2:11" ht="12.75" customHeight="1">
      <c r="B578" s="219"/>
      <c r="C578" s="219"/>
      <c r="D578" s="219"/>
      <c r="E578" s="219"/>
      <c r="F578" s="219"/>
      <c r="K578" s="2"/>
    </row>
    <row r="579" spans="2:11" ht="12.75" customHeight="1">
      <c r="B579" s="219"/>
      <c r="C579" s="219"/>
      <c r="D579" s="219"/>
      <c r="E579" s="219"/>
      <c r="F579" s="219"/>
      <c r="K579" s="2"/>
    </row>
    <row r="580" spans="2:11" ht="12.75" customHeight="1">
      <c r="B580" s="219"/>
      <c r="C580" s="219"/>
      <c r="D580" s="219"/>
      <c r="E580" s="219"/>
      <c r="F580" s="219"/>
      <c r="K580" s="2"/>
    </row>
    <row r="581" spans="2:11" ht="12.75" customHeight="1">
      <c r="B581" s="219"/>
      <c r="C581" s="219"/>
      <c r="D581" s="219"/>
      <c r="E581" s="219"/>
      <c r="F581" s="219"/>
      <c r="K581" s="2"/>
    </row>
    <row r="582" spans="2:11" ht="12.75" customHeight="1">
      <c r="B582" s="219"/>
      <c r="C582" s="219"/>
      <c r="D582" s="219"/>
      <c r="E582" s="219"/>
      <c r="F582" s="219"/>
      <c r="K582" s="2"/>
    </row>
    <row r="583" spans="2:11" ht="12.75" customHeight="1">
      <c r="B583" s="219"/>
      <c r="C583" s="219"/>
      <c r="D583" s="219"/>
      <c r="E583" s="219"/>
      <c r="F583" s="219"/>
      <c r="K583" s="2"/>
    </row>
    <row r="584" spans="2:11" ht="12.75" customHeight="1">
      <c r="B584" s="219"/>
      <c r="C584" s="219"/>
      <c r="D584" s="219"/>
      <c r="E584" s="219"/>
      <c r="F584" s="219"/>
      <c r="K584" s="2"/>
    </row>
    <row r="585" spans="2:11" ht="12.75" customHeight="1">
      <c r="B585" s="219"/>
      <c r="C585" s="219"/>
      <c r="D585" s="219"/>
      <c r="E585" s="219"/>
      <c r="F585" s="219"/>
      <c r="K585" s="2"/>
    </row>
    <row r="586" spans="2:11" ht="12.75" customHeight="1">
      <c r="B586" s="219"/>
      <c r="C586" s="219"/>
      <c r="D586" s="219"/>
      <c r="E586" s="219"/>
      <c r="F586" s="219"/>
      <c r="K586" s="2"/>
    </row>
    <row r="587" spans="2:11" ht="12.75" customHeight="1">
      <c r="B587" s="219"/>
      <c r="C587" s="219"/>
      <c r="D587" s="219"/>
      <c r="E587" s="219"/>
      <c r="F587" s="219"/>
      <c r="K587" s="2"/>
    </row>
    <row r="588" spans="2:11" ht="12.75" customHeight="1">
      <c r="B588" s="219"/>
      <c r="C588" s="219"/>
      <c r="D588" s="219"/>
      <c r="E588" s="219"/>
      <c r="F588" s="219"/>
      <c r="K588" s="2"/>
    </row>
    <row r="589" spans="2:11" ht="12.75" customHeight="1">
      <c r="B589" s="219"/>
      <c r="C589" s="219"/>
      <c r="D589" s="219"/>
      <c r="E589" s="219"/>
      <c r="F589" s="219"/>
      <c r="K589" s="2"/>
    </row>
    <row r="590" spans="2:11" ht="12.75" customHeight="1">
      <c r="B590" s="219"/>
      <c r="C590" s="219"/>
      <c r="D590" s="219"/>
      <c r="E590" s="219"/>
      <c r="F590" s="219"/>
      <c r="K590" s="2"/>
    </row>
    <row r="591" spans="2:11" ht="12.75" customHeight="1">
      <c r="B591" s="219"/>
      <c r="C591" s="219"/>
      <c r="D591" s="219"/>
      <c r="E591" s="219"/>
      <c r="F591" s="219"/>
      <c r="K591" s="2"/>
    </row>
    <row r="592" spans="2:11" ht="12.75" customHeight="1">
      <c r="B592" s="219"/>
      <c r="C592" s="219"/>
      <c r="D592" s="219"/>
      <c r="E592" s="219"/>
      <c r="F592" s="219"/>
      <c r="K592" s="2"/>
    </row>
    <row r="593" spans="2:11" ht="12.75" customHeight="1">
      <c r="B593" s="219"/>
      <c r="C593" s="219"/>
      <c r="D593" s="219"/>
      <c r="E593" s="219"/>
      <c r="F593" s="219"/>
      <c r="K593" s="2"/>
    </row>
    <row r="594" spans="2:11" ht="12.75" customHeight="1">
      <c r="B594" s="219"/>
      <c r="C594" s="219"/>
      <c r="D594" s="219"/>
      <c r="E594" s="219"/>
      <c r="F594" s="219"/>
      <c r="K594" s="2"/>
    </row>
    <row r="595" spans="2:11" ht="12.75" customHeight="1">
      <c r="B595" s="219"/>
      <c r="C595" s="219"/>
      <c r="D595" s="219"/>
      <c r="E595" s="219"/>
      <c r="F595" s="219"/>
      <c r="K595" s="2"/>
    </row>
    <row r="596" spans="2:11" ht="12.75" customHeight="1">
      <c r="B596" s="219"/>
      <c r="C596" s="219"/>
      <c r="D596" s="219"/>
      <c r="E596" s="219"/>
      <c r="F596" s="219"/>
      <c r="K596" s="2"/>
    </row>
    <row r="597" spans="2:11" ht="12.75" customHeight="1">
      <c r="B597" s="219"/>
      <c r="C597" s="219"/>
      <c r="D597" s="219"/>
      <c r="E597" s="219"/>
      <c r="F597" s="219"/>
      <c r="K597" s="2"/>
    </row>
    <row r="598" spans="2:11" ht="12.75" customHeight="1">
      <c r="B598" s="219"/>
      <c r="C598" s="219"/>
      <c r="D598" s="219"/>
      <c r="E598" s="219"/>
      <c r="F598" s="219"/>
      <c r="K598" s="2"/>
    </row>
    <row r="599" spans="2:11" ht="12.75" customHeight="1">
      <c r="B599" s="219"/>
      <c r="C599" s="219"/>
      <c r="D599" s="219"/>
      <c r="E599" s="219"/>
      <c r="F599" s="219"/>
      <c r="K599" s="2"/>
    </row>
    <row r="600" spans="2:11" ht="12.75" customHeight="1">
      <c r="B600" s="219"/>
      <c r="C600" s="219"/>
      <c r="D600" s="219"/>
      <c r="E600" s="219"/>
      <c r="F600" s="219"/>
      <c r="K600" s="2"/>
    </row>
    <row r="601" spans="2:11" ht="12.75" customHeight="1">
      <c r="B601" s="219"/>
      <c r="C601" s="219"/>
      <c r="D601" s="219"/>
      <c r="E601" s="219"/>
      <c r="F601" s="219"/>
      <c r="K601" s="2"/>
    </row>
    <row r="602" spans="2:11" ht="12.75" customHeight="1">
      <c r="B602" s="219"/>
      <c r="C602" s="219"/>
      <c r="D602" s="219"/>
      <c r="E602" s="219"/>
      <c r="F602" s="219"/>
      <c r="K602" s="2"/>
    </row>
    <row r="603" spans="2:11" ht="12.75" customHeight="1">
      <c r="B603" s="219"/>
      <c r="C603" s="219"/>
      <c r="D603" s="219"/>
      <c r="E603" s="219"/>
      <c r="F603" s="219"/>
      <c r="K603" s="2"/>
    </row>
    <row r="604" spans="2:11" ht="12.75" customHeight="1">
      <c r="B604" s="219"/>
      <c r="C604" s="219"/>
      <c r="D604" s="219"/>
      <c r="E604" s="219"/>
      <c r="F604" s="219"/>
      <c r="K604" s="2"/>
    </row>
    <row r="605" spans="2:11" ht="12.75" customHeight="1">
      <c r="B605" s="219"/>
      <c r="C605" s="219"/>
      <c r="D605" s="219"/>
      <c r="E605" s="219"/>
      <c r="F605" s="219"/>
      <c r="K605" s="2"/>
    </row>
    <row r="606" spans="2:11" ht="12.75" customHeight="1">
      <c r="B606" s="219"/>
      <c r="C606" s="219"/>
      <c r="D606" s="219"/>
      <c r="E606" s="219"/>
      <c r="F606" s="219"/>
      <c r="K606" s="2"/>
    </row>
    <row r="607" spans="2:11" ht="12.75" customHeight="1">
      <c r="B607" s="219"/>
      <c r="C607" s="219"/>
      <c r="D607" s="219"/>
      <c r="E607" s="219"/>
      <c r="F607" s="219"/>
      <c r="K607" s="2"/>
    </row>
    <row r="608" spans="2:11" ht="12.75" customHeight="1">
      <c r="B608" s="219"/>
      <c r="C608" s="219"/>
      <c r="D608" s="219"/>
      <c r="E608" s="219"/>
      <c r="F608" s="219"/>
      <c r="K608" s="2"/>
    </row>
    <row r="609" spans="2:11" ht="12.75" customHeight="1">
      <c r="B609" s="219"/>
      <c r="C609" s="219"/>
      <c r="D609" s="219"/>
      <c r="E609" s="219"/>
      <c r="F609" s="219"/>
      <c r="K609" s="2"/>
    </row>
    <row r="610" spans="2:11" ht="12.75" customHeight="1">
      <c r="B610" s="219"/>
      <c r="C610" s="219"/>
      <c r="D610" s="219"/>
      <c r="E610" s="219"/>
      <c r="F610" s="219"/>
      <c r="K610" s="2"/>
    </row>
    <row r="611" spans="2:11" ht="12.75" customHeight="1">
      <c r="B611" s="219"/>
      <c r="C611" s="219"/>
      <c r="D611" s="219"/>
      <c r="E611" s="219"/>
      <c r="F611" s="219"/>
      <c r="K611" s="2"/>
    </row>
    <row r="612" spans="2:11" ht="12.75" customHeight="1">
      <c r="B612" s="219"/>
      <c r="C612" s="219"/>
      <c r="D612" s="219"/>
      <c r="E612" s="219"/>
      <c r="F612" s="219"/>
      <c r="K612" s="2"/>
    </row>
    <row r="613" spans="2:11" ht="12.75" customHeight="1">
      <c r="B613" s="219"/>
      <c r="C613" s="219"/>
      <c r="D613" s="219"/>
      <c r="E613" s="219"/>
      <c r="F613" s="219"/>
      <c r="K613" s="2"/>
    </row>
    <row r="614" spans="2:11" ht="12.75" customHeight="1">
      <c r="B614" s="219"/>
      <c r="C614" s="219"/>
      <c r="D614" s="219"/>
      <c r="E614" s="219"/>
      <c r="F614" s="219"/>
      <c r="K614" s="2"/>
    </row>
    <row r="615" spans="2:11" ht="12.75" customHeight="1">
      <c r="B615" s="219"/>
      <c r="C615" s="219"/>
      <c r="D615" s="219"/>
      <c r="E615" s="219"/>
      <c r="F615" s="219"/>
      <c r="K615" s="2"/>
    </row>
    <row r="616" spans="2:11" ht="12.75" customHeight="1">
      <c r="B616" s="219"/>
      <c r="C616" s="219"/>
      <c r="D616" s="219"/>
      <c r="E616" s="219"/>
      <c r="F616" s="219"/>
      <c r="K616" s="2"/>
    </row>
    <row r="617" spans="2:11" ht="12.75" customHeight="1">
      <c r="B617" s="219"/>
      <c r="C617" s="219"/>
      <c r="D617" s="219"/>
      <c r="E617" s="219"/>
      <c r="F617" s="219"/>
      <c r="K617" s="2"/>
    </row>
    <row r="618" spans="2:11" ht="12.75" customHeight="1">
      <c r="B618" s="219"/>
      <c r="C618" s="219"/>
      <c r="D618" s="219"/>
      <c r="E618" s="219"/>
      <c r="F618" s="219"/>
      <c r="K618" s="2"/>
    </row>
    <row r="619" spans="2:11" ht="12.75" customHeight="1">
      <c r="B619" s="219"/>
      <c r="C619" s="219"/>
      <c r="D619" s="219"/>
      <c r="E619" s="219"/>
      <c r="F619" s="219"/>
      <c r="K619" s="2"/>
    </row>
    <row r="620" spans="2:11" ht="12.75" customHeight="1">
      <c r="B620" s="219"/>
      <c r="C620" s="219"/>
      <c r="D620" s="219"/>
      <c r="E620" s="219"/>
      <c r="F620" s="219"/>
      <c r="K620" s="2"/>
    </row>
    <row r="621" spans="2:11" ht="12.75" customHeight="1">
      <c r="B621" s="219"/>
      <c r="C621" s="219"/>
      <c r="D621" s="219"/>
      <c r="E621" s="219"/>
      <c r="F621" s="219"/>
      <c r="K621" s="2"/>
    </row>
    <row r="622" spans="2:11" ht="12.75" customHeight="1">
      <c r="B622" s="219"/>
      <c r="C622" s="219"/>
      <c r="D622" s="219"/>
      <c r="E622" s="219"/>
      <c r="F622" s="219"/>
      <c r="K622" s="2"/>
    </row>
    <row r="623" spans="2:11" ht="12.75" customHeight="1">
      <c r="B623" s="219"/>
      <c r="C623" s="219"/>
      <c r="D623" s="219"/>
      <c r="E623" s="219"/>
      <c r="F623" s="219"/>
      <c r="K623" s="2"/>
    </row>
    <row r="624" spans="2:11" ht="12.75" customHeight="1">
      <c r="B624" s="219"/>
      <c r="C624" s="219"/>
      <c r="D624" s="219"/>
      <c r="E624" s="219"/>
      <c r="F624" s="219"/>
      <c r="K624" s="2"/>
    </row>
    <row r="625" spans="2:11" ht="12.75" customHeight="1">
      <c r="B625" s="219"/>
      <c r="C625" s="219"/>
      <c r="D625" s="219"/>
      <c r="E625" s="219"/>
      <c r="F625" s="219"/>
      <c r="K625" s="2"/>
    </row>
    <row r="626" spans="2:11" ht="12.75" customHeight="1">
      <c r="B626" s="219"/>
      <c r="C626" s="219"/>
      <c r="D626" s="219"/>
      <c r="E626" s="219"/>
      <c r="F626" s="219"/>
      <c r="K626" s="2"/>
    </row>
    <row r="627" spans="2:11" ht="12.75" customHeight="1">
      <c r="B627" s="219"/>
      <c r="C627" s="219"/>
      <c r="D627" s="219"/>
      <c r="E627" s="219"/>
      <c r="F627" s="219"/>
      <c r="K627" s="2"/>
    </row>
    <row r="628" spans="2:11" ht="12.75" customHeight="1">
      <c r="B628" s="219"/>
      <c r="C628" s="219"/>
      <c r="D628" s="219"/>
      <c r="E628" s="219"/>
      <c r="F628" s="219"/>
      <c r="K628" s="2"/>
    </row>
    <row r="629" spans="2:11" ht="12.75" customHeight="1">
      <c r="B629" s="219"/>
      <c r="C629" s="219"/>
      <c r="D629" s="219"/>
      <c r="E629" s="219"/>
      <c r="F629" s="219"/>
      <c r="K629" s="2"/>
    </row>
    <row r="630" spans="2:11" ht="12.75" customHeight="1">
      <c r="B630" s="219"/>
      <c r="C630" s="219"/>
      <c r="D630" s="219"/>
      <c r="E630" s="219"/>
      <c r="F630" s="219"/>
      <c r="K630" s="2"/>
    </row>
    <row r="631" spans="2:11" ht="12.75" customHeight="1">
      <c r="B631" s="219"/>
      <c r="C631" s="219"/>
      <c r="D631" s="219"/>
      <c r="E631" s="219"/>
      <c r="F631" s="219"/>
      <c r="K631" s="2"/>
    </row>
    <row r="632" spans="2:11" ht="12.75" customHeight="1">
      <c r="B632" s="219"/>
      <c r="C632" s="219"/>
      <c r="D632" s="219"/>
      <c r="E632" s="219"/>
      <c r="F632" s="219"/>
      <c r="K632" s="2"/>
    </row>
    <row r="633" spans="2:11" ht="12.75" customHeight="1">
      <c r="B633" s="219"/>
      <c r="C633" s="219"/>
      <c r="D633" s="219"/>
      <c r="E633" s="219"/>
      <c r="F633" s="219"/>
      <c r="K633" s="2"/>
    </row>
    <row r="634" spans="2:11" ht="12.75" customHeight="1">
      <c r="B634" s="219"/>
      <c r="C634" s="219"/>
      <c r="D634" s="219"/>
      <c r="E634" s="219"/>
      <c r="F634" s="219"/>
      <c r="K634" s="2"/>
    </row>
    <row r="635" spans="2:11" ht="12.75" customHeight="1">
      <c r="B635" s="219"/>
      <c r="C635" s="219"/>
      <c r="D635" s="219"/>
      <c r="E635" s="219"/>
      <c r="F635" s="219"/>
      <c r="K635" s="2"/>
    </row>
    <row r="636" spans="2:11" ht="12.75" customHeight="1">
      <c r="B636" s="219"/>
      <c r="C636" s="219"/>
      <c r="D636" s="219"/>
      <c r="E636" s="219"/>
      <c r="F636" s="219"/>
      <c r="K636" s="2"/>
    </row>
    <row r="637" spans="2:11" ht="12.75" customHeight="1">
      <c r="B637" s="219"/>
      <c r="C637" s="219"/>
      <c r="D637" s="219"/>
      <c r="E637" s="219"/>
      <c r="F637" s="219"/>
      <c r="K637" s="2"/>
    </row>
    <row r="638" spans="2:11" ht="12.75" customHeight="1">
      <c r="B638" s="219"/>
      <c r="C638" s="219"/>
      <c r="D638" s="219"/>
      <c r="E638" s="219"/>
      <c r="F638" s="219"/>
      <c r="K638" s="2"/>
    </row>
    <row r="639" spans="2:11" ht="12.75" customHeight="1">
      <c r="B639" s="219"/>
      <c r="C639" s="219"/>
      <c r="D639" s="219"/>
      <c r="E639" s="219"/>
      <c r="F639" s="219"/>
      <c r="K639" s="2"/>
    </row>
    <row r="640" spans="2:11" ht="12.75" customHeight="1">
      <c r="B640" s="219"/>
      <c r="C640" s="219"/>
      <c r="D640" s="219"/>
      <c r="E640" s="219"/>
      <c r="F640" s="219"/>
      <c r="K640" s="2"/>
    </row>
    <row r="641" spans="2:11" ht="12.75" customHeight="1">
      <c r="B641" s="219"/>
      <c r="C641" s="219"/>
      <c r="D641" s="219"/>
      <c r="E641" s="219"/>
      <c r="F641" s="219"/>
      <c r="K641" s="2"/>
    </row>
    <row r="642" spans="2:11" ht="12.75" customHeight="1">
      <c r="B642" s="219"/>
      <c r="C642" s="219"/>
      <c r="D642" s="219"/>
      <c r="E642" s="219"/>
      <c r="F642" s="219"/>
      <c r="K642" s="2"/>
    </row>
    <row r="643" spans="2:11" ht="12.75" customHeight="1">
      <c r="B643" s="219"/>
      <c r="C643" s="219"/>
      <c r="D643" s="219"/>
      <c r="E643" s="219"/>
      <c r="F643" s="219"/>
      <c r="K643" s="2"/>
    </row>
    <row r="644" spans="2:11" ht="12.75" customHeight="1">
      <c r="B644" s="219"/>
      <c r="C644" s="219"/>
      <c r="D644" s="219"/>
      <c r="E644" s="219"/>
      <c r="F644" s="219"/>
      <c r="K644" s="2"/>
    </row>
    <row r="645" spans="2:11" ht="12.75" customHeight="1">
      <c r="B645" s="219"/>
      <c r="C645" s="219"/>
      <c r="D645" s="219"/>
      <c r="E645" s="219"/>
      <c r="F645" s="219"/>
      <c r="K645" s="2"/>
    </row>
    <row r="646" spans="2:11" ht="12.75" customHeight="1">
      <c r="B646" s="219"/>
      <c r="C646" s="219"/>
      <c r="D646" s="219"/>
      <c r="E646" s="219"/>
      <c r="F646" s="219"/>
      <c r="K646" s="2"/>
    </row>
    <row r="647" spans="2:11" ht="12.75" customHeight="1">
      <c r="B647" s="219"/>
      <c r="C647" s="219"/>
      <c r="D647" s="219"/>
      <c r="E647" s="219"/>
      <c r="F647" s="219"/>
      <c r="K647" s="2"/>
    </row>
    <row r="648" spans="2:11" ht="12.75" customHeight="1">
      <c r="B648" s="219"/>
      <c r="C648" s="219"/>
      <c r="D648" s="219"/>
      <c r="E648" s="219"/>
      <c r="F648" s="219"/>
      <c r="K648" s="2"/>
    </row>
    <row r="649" spans="2:11" ht="12.75" customHeight="1">
      <c r="B649" s="219"/>
      <c r="C649" s="219"/>
      <c r="D649" s="219"/>
      <c r="E649" s="219"/>
      <c r="F649" s="219"/>
      <c r="K649" s="2"/>
    </row>
    <row r="650" spans="2:11" ht="12.75" customHeight="1">
      <c r="B650" s="219"/>
      <c r="C650" s="219"/>
      <c r="D650" s="219"/>
      <c r="E650" s="219"/>
      <c r="F650" s="219"/>
      <c r="K650" s="2"/>
    </row>
    <row r="651" spans="2:11" ht="12.75" customHeight="1">
      <c r="B651" s="219"/>
      <c r="C651" s="219"/>
      <c r="D651" s="219"/>
      <c r="E651" s="219"/>
      <c r="F651" s="219"/>
      <c r="K651" s="2"/>
    </row>
    <row r="652" spans="2:11" ht="12.75" customHeight="1">
      <c r="B652" s="219"/>
      <c r="C652" s="219"/>
      <c r="D652" s="219"/>
      <c r="E652" s="219"/>
      <c r="F652" s="219"/>
      <c r="K652" s="2"/>
    </row>
    <row r="653" spans="2:11" ht="12.75" customHeight="1">
      <c r="B653" s="219"/>
      <c r="C653" s="219"/>
      <c r="D653" s="219"/>
      <c r="E653" s="219"/>
      <c r="F653" s="219"/>
      <c r="K653" s="2"/>
    </row>
    <row r="654" spans="2:11" ht="12.75" customHeight="1">
      <c r="B654" s="219"/>
      <c r="C654" s="219"/>
      <c r="D654" s="219"/>
      <c r="E654" s="219"/>
      <c r="F654" s="219"/>
      <c r="K654" s="2"/>
    </row>
    <row r="655" spans="2:11" ht="12.75" customHeight="1">
      <c r="B655" s="219"/>
      <c r="C655" s="219"/>
      <c r="D655" s="219"/>
      <c r="E655" s="219"/>
      <c r="F655" s="219"/>
      <c r="K655" s="2"/>
    </row>
    <row r="656" spans="2:11" ht="12.75" customHeight="1">
      <c r="B656" s="219"/>
      <c r="C656" s="219"/>
      <c r="D656" s="219"/>
      <c r="E656" s="219"/>
      <c r="F656" s="219"/>
      <c r="K656" s="2"/>
    </row>
    <row r="657" spans="2:11" ht="12.75" customHeight="1">
      <c r="B657" s="219"/>
      <c r="C657" s="219"/>
      <c r="D657" s="219"/>
      <c r="E657" s="219"/>
      <c r="F657" s="219"/>
      <c r="K657" s="2"/>
    </row>
    <row r="658" spans="2:11" ht="12.75" customHeight="1">
      <c r="B658" s="219"/>
      <c r="C658" s="219"/>
      <c r="D658" s="219"/>
      <c r="E658" s="219"/>
      <c r="F658" s="219"/>
      <c r="K658" s="2"/>
    </row>
    <row r="659" spans="2:11" ht="12.75" customHeight="1">
      <c r="B659" s="219"/>
      <c r="C659" s="219"/>
      <c r="D659" s="219"/>
      <c r="E659" s="219"/>
      <c r="F659" s="219"/>
      <c r="K659" s="2"/>
    </row>
    <row r="660" spans="2:11" ht="12.75" customHeight="1">
      <c r="B660" s="219"/>
      <c r="C660" s="219"/>
      <c r="D660" s="219"/>
      <c r="E660" s="219"/>
      <c r="F660" s="219"/>
      <c r="K660" s="2"/>
    </row>
    <row r="661" spans="2:11" ht="12.75" customHeight="1">
      <c r="B661" s="219"/>
      <c r="C661" s="219"/>
      <c r="D661" s="219"/>
      <c r="E661" s="219"/>
      <c r="F661" s="219"/>
      <c r="K661" s="2"/>
    </row>
    <row r="662" spans="2:11" ht="12.75" customHeight="1">
      <c r="B662" s="219"/>
      <c r="C662" s="219"/>
      <c r="D662" s="219"/>
      <c r="E662" s="219"/>
      <c r="F662" s="219"/>
      <c r="K662" s="2"/>
    </row>
    <row r="663" spans="2:11" ht="12.75" customHeight="1">
      <c r="B663" s="219"/>
      <c r="C663" s="219"/>
      <c r="D663" s="219"/>
      <c r="E663" s="219"/>
      <c r="F663" s="219"/>
      <c r="K663" s="2"/>
    </row>
    <row r="664" spans="2:11" ht="12.75" customHeight="1">
      <c r="B664" s="219"/>
      <c r="C664" s="219"/>
      <c r="D664" s="219"/>
      <c r="E664" s="219"/>
      <c r="F664" s="219"/>
      <c r="K664" s="2"/>
    </row>
    <row r="665" spans="2:11" ht="12.75" customHeight="1">
      <c r="B665" s="219"/>
      <c r="C665" s="219"/>
      <c r="D665" s="219"/>
      <c r="E665" s="219"/>
      <c r="F665" s="219"/>
      <c r="K665" s="2"/>
    </row>
    <row r="666" spans="2:11" ht="12.75" customHeight="1">
      <c r="B666" s="219"/>
      <c r="C666" s="219"/>
      <c r="D666" s="219"/>
      <c r="E666" s="219"/>
      <c r="F666" s="219"/>
      <c r="K666" s="2"/>
    </row>
    <row r="667" spans="2:11" ht="12.75" customHeight="1">
      <c r="B667" s="219"/>
      <c r="C667" s="219"/>
      <c r="D667" s="219"/>
      <c r="E667" s="219"/>
      <c r="F667" s="219"/>
      <c r="K667" s="2"/>
    </row>
    <row r="668" spans="2:11" ht="12.75" customHeight="1">
      <c r="B668" s="219"/>
      <c r="C668" s="219"/>
      <c r="D668" s="219"/>
      <c r="E668" s="219"/>
      <c r="F668" s="219"/>
      <c r="K668" s="2"/>
    </row>
    <row r="669" spans="2:11" ht="12.75" customHeight="1">
      <c r="B669" s="219"/>
      <c r="C669" s="219"/>
      <c r="D669" s="219"/>
      <c r="E669" s="219"/>
      <c r="F669" s="219"/>
      <c r="K669" s="2"/>
    </row>
    <row r="670" spans="2:11" ht="12.75" customHeight="1">
      <c r="B670" s="219"/>
      <c r="C670" s="219"/>
      <c r="D670" s="219"/>
      <c r="E670" s="219"/>
      <c r="F670" s="219"/>
      <c r="K670" s="2"/>
    </row>
    <row r="671" spans="2:11" ht="12.75" customHeight="1">
      <c r="B671" s="219"/>
      <c r="C671" s="219"/>
      <c r="D671" s="219"/>
      <c r="E671" s="219"/>
      <c r="F671" s="219"/>
      <c r="K671" s="2"/>
    </row>
    <row r="672" spans="2:11" ht="12.75" customHeight="1">
      <c r="B672" s="219"/>
      <c r="C672" s="219"/>
      <c r="D672" s="219"/>
      <c r="E672" s="219"/>
      <c r="F672" s="219"/>
      <c r="K672" s="2"/>
    </row>
    <row r="673" spans="2:11" ht="12.75" customHeight="1">
      <c r="B673" s="219"/>
      <c r="C673" s="219"/>
      <c r="D673" s="219"/>
      <c r="E673" s="219"/>
      <c r="F673" s="219"/>
      <c r="K673" s="2"/>
    </row>
    <row r="674" spans="2:11" ht="12.75" customHeight="1">
      <c r="B674" s="219"/>
      <c r="C674" s="219"/>
      <c r="D674" s="219"/>
      <c r="E674" s="219"/>
      <c r="F674" s="219"/>
      <c r="K674" s="2"/>
    </row>
    <row r="675" spans="2:11" ht="12.75" customHeight="1">
      <c r="B675" s="219"/>
      <c r="C675" s="219"/>
      <c r="D675" s="219"/>
      <c r="E675" s="219"/>
      <c r="F675" s="219"/>
      <c r="K675" s="2"/>
    </row>
    <row r="676" spans="2:11" ht="12.75" customHeight="1">
      <c r="B676" s="219"/>
      <c r="C676" s="219"/>
      <c r="D676" s="219"/>
      <c r="E676" s="219"/>
      <c r="F676" s="219"/>
      <c r="K676" s="2"/>
    </row>
    <row r="677" spans="2:11" ht="12.75" customHeight="1">
      <c r="B677" s="219"/>
      <c r="C677" s="219"/>
      <c r="D677" s="219"/>
      <c r="E677" s="219"/>
      <c r="F677" s="219"/>
      <c r="K677" s="2"/>
    </row>
    <row r="678" spans="2:11" ht="12.75" customHeight="1">
      <c r="B678" s="219"/>
      <c r="C678" s="219"/>
      <c r="D678" s="219"/>
      <c r="E678" s="219"/>
      <c r="F678" s="219"/>
      <c r="K678" s="2"/>
    </row>
    <row r="679" spans="2:11" ht="12.75" customHeight="1">
      <c r="B679" s="219"/>
      <c r="C679" s="219"/>
      <c r="D679" s="219"/>
      <c r="E679" s="219"/>
      <c r="F679" s="219"/>
      <c r="K679" s="2"/>
    </row>
    <row r="680" spans="2:11" ht="12.75" customHeight="1">
      <c r="B680" s="219"/>
      <c r="C680" s="219"/>
      <c r="D680" s="219"/>
      <c r="E680" s="219"/>
      <c r="F680" s="219"/>
      <c r="K680" s="2"/>
    </row>
    <row r="681" spans="2:11" ht="12.75" customHeight="1">
      <c r="B681" s="219"/>
      <c r="C681" s="219"/>
      <c r="D681" s="219"/>
      <c r="E681" s="219"/>
      <c r="F681" s="219"/>
      <c r="K681" s="2"/>
    </row>
    <row r="682" spans="2:11" ht="12.75" customHeight="1">
      <c r="B682" s="219"/>
      <c r="C682" s="219"/>
      <c r="D682" s="219"/>
      <c r="E682" s="219"/>
      <c r="F682" s="219"/>
      <c r="K682" s="2"/>
    </row>
    <row r="683" spans="2:11" ht="12.75" customHeight="1">
      <c r="B683" s="219"/>
      <c r="C683" s="219"/>
      <c r="D683" s="219"/>
      <c r="E683" s="219"/>
      <c r="F683" s="219"/>
      <c r="K683" s="2"/>
    </row>
    <row r="684" spans="2:11" ht="12.75" customHeight="1">
      <c r="B684" s="219"/>
      <c r="C684" s="219"/>
      <c r="D684" s="219"/>
      <c r="E684" s="219"/>
      <c r="F684" s="219"/>
      <c r="K684" s="2"/>
    </row>
    <row r="685" spans="2:11" ht="12.75" customHeight="1">
      <c r="B685" s="219"/>
      <c r="C685" s="219"/>
      <c r="D685" s="219"/>
      <c r="E685" s="219"/>
      <c r="F685" s="219"/>
      <c r="K685" s="2"/>
    </row>
    <row r="686" spans="2:11" ht="12.75" customHeight="1">
      <c r="B686" s="219"/>
      <c r="C686" s="219"/>
      <c r="D686" s="219"/>
      <c r="E686" s="219"/>
      <c r="F686" s="219"/>
      <c r="K686" s="2"/>
    </row>
    <row r="687" spans="2:11" ht="12.75" customHeight="1">
      <c r="B687" s="219"/>
      <c r="C687" s="219"/>
      <c r="D687" s="219"/>
      <c r="E687" s="219"/>
      <c r="F687" s="219"/>
      <c r="K687" s="2"/>
    </row>
    <row r="688" spans="2:11" ht="12.75" customHeight="1">
      <c r="B688" s="219"/>
      <c r="C688" s="219"/>
      <c r="D688" s="219"/>
      <c r="E688" s="219"/>
      <c r="F688" s="219"/>
      <c r="K688" s="2"/>
    </row>
    <row r="689" spans="2:11" ht="12.75" customHeight="1">
      <c r="B689" s="219"/>
      <c r="C689" s="219"/>
      <c r="D689" s="219"/>
      <c r="E689" s="219"/>
      <c r="F689" s="219"/>
      <c r="K689" s="2"/>
    </row>
    <row r="690" spans="2:11" ht="12.75" customHeight="1">
      <c r="B690" s="219"/>
      <c r="C690" s="219"/>
      <c r="D690" s="219"/>
      <c r="E690" s="219"/>
      <c r="F690" s="219"/>
      <c r="K690" s="2"/>
    </row>
    <row r="691" spans="2:11" ht="12.75" customHeight="1">
      <c r="B691" s="219"/>
      <c r="C691" s="219"/>
      <c r="D691" s="219"/>
      <c r="E691" s="219"/>
      <c r="F691" s="219"/>
      <c r="K691" s="2"/>
    </row>
    <row r="692" spans="2:11" ht="12.75" customHeight="1">
      <c r="B692" s="219"/>
      <c r="C692" s="219"/>
      <c r="D692" s="219"/>
      <c r="E692" s="219"/>
      <c r="F692" s="219"/>
      <c r="K692" s="2"/>
    </row>
    <row r="693" spans="2:11" ht="12.75" customHeight="1">
      <c r="B693" s="219"/>
      <c r="C693" s="219"/>
      <c r="D693" s="219"/>
      <c r="E693" s="219"/>
      <c r="F693" s="219"/>
      <c r="K693" s="2"/>
    </row>
    <row r="694" spans="2:11" ht="12.75" customHeight="1">
      <c r="B694" s="219"/>
      <c r="C694" s="219"/>
      <c r="D694" s="219"/>
      <c r="E694" s="219"/>
      <c r="F694" s="219"/>
      <c r="K694" s="2"/>
    </row>
    <row r="695" spans="2:11" ht="12.75" customHeight="1">
      <c r="B695" s="219"/>
      <c r="C695" s="219"/>
      <c r="D695" s="219"/>
      <c r="E695" s="219"/>
      <c r="F695" s="219"/>
      <c r="K695" s="2"/>
    </row>
    <row r="696" spans="2:11" ht="12.75" customHeight="1">
      <c r="B696" s="219"/>
      <c r="C696" s="219"/>
      <c r="D696" s="219"/>
      <c r="E696" s="219"/>
      <c r="F696" s="219"/>
      <c r="K696" s="2"/>
    </row>
    <row r="697" spans="2:11" ht="12.75" customHeight="1">
      <c r="B697" s="219"/>
      <c r="C697" s="219"/>
      <c r="D697" s="219"/>
      <c r="E697" s="219"/>
      <c r="F697" s="219"/>
      <c r="K697" s="2"/>
    </row>
    <row r="698" spans="2:11" ht="12.75" customHeight="1">
      <c r="B698" s="219"/>
      <c r="C698" s="219"/>
      <c r="D698" s="219"/>
      <c r="E698" s="219"/>
      <c r="F698" s="219"/>
      <c r="K698" s="2"/>
    </row>
    <row r="699" spans="2:11" ht="12.75" customHeight="1">
      <c r="B699" s="219"/>
      <c r="C699" s="219"/>
      <c r="D699" s="219"/>
      <c r="E699" s="219"/>
      <c r="F699" s="219"/>
      <c r="K699" s="2"/>
    </row>
    <row r="700" spans="2:11" ht="12.75" customHeight="1">
      <c r="B700" s="219"/>
      <c r="C700" s="219"/>
      <c r="D700" s="219"/>
      <c r="E700" s="219"/>
      <c r="F700" s="219"/>
      <c r="K700" s="2"/>
    </row>
    <row r="701" spans="2:11" ht="12.75" customHeight="1">
      <c r="B701" s="219"/>
      <c r="C701" s="219"/>
      <c r="D701" s="219"/>
      <c r="E701" s="219"/>
      <c r="F701" s="219"/>
      <c r="K701" s="2"/>
    </row>
    <row r="702" spans="2:11" ht="12.75" customHeight="1">
      <c r="B702" s="219"/>
      <c r="C702" s="219"/>
      <c r="D702" s="219"/>
      <c r="E702" s="219"/>
      <c r="F702" s="219"/>
      <c r="K702" s="2"/>
    </row>
    <row r="703" spans="2:11" ht="12.75" customHeight="1">
      <c r="B703" s="219"/>
      <c r="C703" s="219"/>
      <c r="D703" s="219"/>
      <c r="E703" s="219"/>
      <c r="F703" s="219"/>
      <c r="K703" s="2"/>
    </row>
    <row r="704" spans="2:11" ht="12.75" customHeight="1">
      <c r="B704" s="219"/>
      <c r="C704" s="219"/>
      <c r="D704" s="219"/>
      <c r="E704" s="219"/>
      <c r="F704" s="219"/>
      <c r="K704" s="2"/>
    </row>
    <row r="705" spans="2:11" ht="12.75" customHeight="1">
      <c r="B705" s="219"/>
      <c r="C705" s="219"/>
      <c r="D705" s="219"/>
      <c r="E705" s="219"/>
      <c r="F705" s="219"/>
      <c r="K705" s="2"/>
    </row>
    <row r="706" spans="2:11" ht="12.75" customHeight="1">
      <c r="B706" s="219"/>
      <c r="C706" s="219"/>
      <c r="D706" s="219"/>
      <c r="E706" s="219"/>
      <c r="F706" s="219"/>
      <c r="K706" s="2"/>
    </row>
    <row r="707" spans="2:11" ht="12.75" customHeight="1">
      <c r="B707" s="219"/>
      <c r="C707" s="219"/>
      <c r="D707" s="219"/>
      <c r="E707" s="219"/>
      <c r="F707" s="219"/>
      <c r="K707" s="2"/>
    </row>
    <row r="708" spans="2:11" ht="12.75" customHeight="1">
      <c r="B708" s="219"/>
      <c r="C708" s="219"/>
      <c r="D708" s="219"/>
      <c r="E708" s="219"/>
      <c r="F708" s="219"/>
      <c r="K708" s="2"/>
    </row>
    <row r="709" spans="2:11" ht="12.75" customHeight="1">
      <c r="B709" s="219"/>
      <c r="C709" s="219"/>
      <c r="D709" s="219"/>
      <c r="E709" s="219"/>
      <c r="F709" s="219"/>
      <c r="K709" s="2"/>
    </row>
    <row r="710" spans="2:11" ht="12.75" customHeight="1">
      <c r="B710" s="219"/>
      <c r="C710" s="219"/>
      <c r="D710" s="219"/>
      <c r="E710" s="219"/>
      <c r="F710" s="219"/>
      <c r="K710" s="2"/>
    </row>
    <row r="711" spans="2:11" ht="12.75" customHeight="1">
      <c r="B711" s="219"/>
      <c r="C711" s="219"/>
      <c r="D711" s="219"/>
      <c r="E711" s="219"/>
      <c r="F711" s="219"/>
      <c r="K711" s="2"/>
    </row>
    <row r="712" spans="2:11" ht="12.75" customHeight="1">
      <c r="B712" s="219"/>
      <c r="C712" s="219"/>
      <c r="D712" s="219"/>
      <c r="E712" s="219"/>
      <c r="F712" s="219"/>
      <c r="K712" s="2"/>
    </row>
    <row r="713" spans="2:11" ht="12.75" customHeight="1">
      <c r="B713" s="219"/>
      <c r="C713" s="219"/>
      <c r="D713" s="219"/>
      <c r="E713" s="219"/>
      <c r="F713" s="219"/>
      <c r="K713" s="2"/>
    </row>
    <row r="714" spans="2:11" ht="12.75" customHeight="1">
      <c r="B714" s="219"/>
      <c r="C714" s="219"/>
      <c r="D714" s="219"/>
      <c r="E714" s="219"/>
      <c r="F714" s="219"/>
      <c r="K714" s="2"/>
    </row>
    <row r="715" spans="2:11" ht="12.75" customHeight="1">
      <c r="B715" s="219"/>
      <c r="C715" s="219"/>
      <c r="D715" s="219"/>
      <c r="E715" s="219"/>
      <c r="F715" s="219"/>
      <c r="K715" s="2"/>
    </row>
    <row r="716" spans="2:11" ht="12.75" customHeight="1">
      <c r="B716" s="219"/>
      <c r="C716" s="219"/>
      <c r="D716" s="219"/>
      <c r="E716" s="219"/>
      <c r="F716" s="219"/>
      <c r="K716" s="2"/>
    </row>
    <row r="717" spans="2:11" ht="12.75" customHeight="1">
      <c r="B717" s="219"/>
      <c r="C717" s="219"/>
      <c r="D717" s="219"/>
      <c r="E717" s="219"/>
      <c r="F717" s="219"/>
      <c r="K717" s="2"/>
    </row>
    <row r="718" spans="2:11" ht="12.75" customHeight="1">
      <c r="B718" s="219"/>
      <c r="C718" s="219"/>
      <c r="D718" s="219"/>
      <c r="E718" s="219"/>
      <c r="F718" s="219"/>
      <c r="K718" s="2"/>
    </row>
    <row r="719" spans="2:11" ht="12.75" customHeight="1">
      <c r="B719" s="219"/>
      <c r="C719" s="219"/>
      <c r="D719" s="219"/>
      <c r="E719" s="219"/>
      <c r="F719" s="219"/>
      <c r="K719" s="2"/>
    </row>
    <row r="720" spans="2:11" ht="12.75" customHeight="1">
      <c r="B720" s="219"/>
      <c r="C720" s="219"/>
      <c r="D720" s="219"/>
      <c r="E720" s="219"/>
      <c r="F720" s="219"/>
      <c r="K720" s="2"/>
    </row>
    <row r="721" spans="2:11" ht="12.75" customHeight="1">
      <c r="B721" s="219"/>
      <c r="C721" s="219"/>
      <c r="D721" s="219"/>
      <c r="E721" s="219"/>
      <c r="F721" s="219"/>
      <c r="K721" s="2"/>
    </row>
    <row r="722" spans="2:11" ht="12.75" customHeight="1">
      <c r="B722" s="219"/>
      <c r="C722" s="219"/>
      <c r="D722" s="219"/>
      <c r="E722" s="219"/>
      <c r="F722" s="219"/>
      <c r="K722" s="2"/>
    </row>
    <row r="723" spans="2:11" ht="12.75" customHeight="1">
      <c r="B723" s="219"/>
      <c r="C723" s="219"/>
      <c r="D723" s="219"/>
      <c r="E723" s="219"/>
      <c r="F723" s="219"/>
      <c r="K723" s="2"/>
    </row>
    <row r="724" spans="2:11" ht="12.75" customHeight="1">
      <c r="B724" s="219"/>
      <c r="C724" s="219"/>
      <c r="D724" s="219"/>
      <c r="E724" s="219"/>
      <c r="F724" s="219"/>
      <c r="K724" s="2"/>
    </row>
    <row r="725" spans="2:11" ht="12.75" customHeight="1">
      <c r="B725" s="219"/>
      <c r="C725" s="219"/>
      <c r="D725" s="219"/>
      <c r="E725" s="219"/>
      <c r="F725" s="219"/>
      <c r="K725" s="2"/>
    </row>
    <row r="726" spans="2:11" ht="12.75" customHeight="1">
      <c r="B726" s="219"/>
      <c r="C726" s="219"/>
      <c r="D726" s="219"/>
      <c r="E726" s="219"/>
      <c r="F726" s="219"/>
      <c r="K726" s="2"/>
    </row>
    <row r="727" spans="2:11" ht="12.75" customHeight="1">
      <c r="B727" s="219"/>
      <c r="C727" s="219"/>
      <c r="D727" s="219"/>
      <c r="E727" s="219"/>
      <c r="F727" s="219"/>
      <c r="K727" s="2"/>
    </row>
    <row r="728" spans="2:11" ht="12.75" customHeight="1">
      <c r="B728" s="219"/>
      <c r="C728" s="219"/>
      <c r="D728" s="219"/>
      <c r="E728" s="219"/>
      <c r="F728" s="219"/>
      <c r="K728" s="2"/>
    </row>
    <row r="729" spans="2:11" ht="12.75" customHeight="1">
      <c r="B729" s="219"/>
      <c r="C729" s="219"/>
      <c r="D729" s="219"/>
      <c r="E729" s="219"/>
      <c r="F729" s="219"/>
      <c r="K729" s="2"/>
    </row>
    <row r="730" spans="2:11" ht="12.75" customHeight="1">
      <c r="B730" s="219"/>
      <c r="C730" s="219"/>
      <c r="D730" s="219"/>
      <c r="E730" s="219"/>
      <c r="F730" s="219"/>
      <c r="K730" s="2"/>
    </row>
    <row r="731" spans="2:11" ht="12.75" customHeight="1">
      <c r="B731" s="219"/>
      <c r="C731" s="219"/>
      <c r="D731" s="219"/>
      <c r="E731" s="219"/>
      <c r="F731" s="219"/>
      <c r="K731" s="2"/>
    </row>
    <row r="732" spans="2:11" ht="12.75" customHeight="1">
      <c r="B732" s="219"/>
      <c r="C732" s="219"/>
      <c r="D732" s="219"/>
      <c r="E732" s="219"/>
      <c r="F732" s="219"/>
      <c r="K732" s="2"/>
    </row>
    <row r="733" spans="2:11" ht="12.75" customHeight="1">
      <c r="B733" s="219"/>
      <c r="C733" s="219"/>
      <c r="D733" s="219"/>
      <c r="E733" s="219"/>
      <c r="F733" s="219"/>
      <c r="K733" s="2"/>
    </row>
    <row r="734" spans="2:11" ht="12.75" customHeight="1">
      <c r="B734" s="219"/>
      <c r="C734" s="219"/>
      <c r="D734" s="219"/>
      <c r="E734" s="219"/>
      <c r="F734" s="219"/>
      <c r="K734" s="2"/>
    </row>
    <row r="735" spans="2:11" ht="12.75" customHeight="1">
      <c r="B735" s="219"/>
      <c r="C735" s="219"/>
      <c r="D735" s="219"/>
      <c r="E735" s="219"/>
      <c r="F735" s="219"/>
      <c r="K735" s="2"/>
    </row>
    <row r="736" spans="2:11" ht="12.75" customHeight="1">
      <c r="B736" s="219"/>
      <c r="C736" s="219"/>
      <c r="D736" s="219"/>
      <c r="E736" s="219"/>
      <c r="F736" s="219"/>
      <c r="K736" s="2"/>
    </row>
    <row r="737" spans="2:11" ht="12.75" customHeight="1">
      <c r="B737" s="219"/>
      <c r="C737" s="219"/>
      <c r="D737" s="219"/>
      <c r="E737" s="219"/>
      <c r="F737" s="219"/>
      <c r="K737" s="2"/>
    </row>
    <row r="738" spans="2:11" ht="12.75" customHeight="1">
      <c r="B738" s="219"/>
      <c r="C738" s="219"/>
      <c r="D738" s="219"/>
      <c r="E738" s="219"/>
      <c r="F738" s="219"/>
      <c r="K738" s="2"/>
    </row>
    <row r="739" spans="2:11" ht="12.75" customHeight="1">
      <c r="B739" s="219"/>
      <c r="C739" s="219"/>
      <c r="D739" s="219"/>
      <c r="E739" s="219"/>
      <c r="F739" s="219"/>
      <c r="K739" s="2"/>
    </row>
    <row r="740" spans="2:11" ht="12.75" customHeight="1">
      <c r="B740" s="219"/>
      <c r="C740" s="219"/>
      <c r="D740" s="219"/>
      <c r="E740" s="219"/>
      <c r="F740" s="219"/>
      <c r="K740" s="2"/>
    </row>
    <row r="741" spans="2:11" ht="12.75" customHeight="1">
      <c r="B741" s="219"/>
      <c r="C741" s="219"/>
      <c r="D741" s="219"/>
      <c r="E741" s="219"/>
      <c r="F741" s="219"/>
      <c r="K741" s="2"/>
    </row>
    <row r="742" spans="2:11" ht="12.75" customHeight="1">
      <c r="B742" s="219"/>
      <c r="C742" s="219"/>
      <c r="D742" s="219"/>
      <c r="E742" s="219"/>
      <c r="F742" s="219"/>
      <c r="K742" s="2"/>
    </row>
    <row r="743" spans="2:11" ht="12.75" customHeight="1">
      <c r="B743" s="219"/>
      <c r="C743" s="219"/>
      <c r="D743" s="219"/>
      <c r="E743" s="219"/>
      <c r="F743" s="219"/>
      <c r="K743" s="2"/>
    </row>
    <row r="744" spans="2:11" ht="12.75" customHeight="1">
      <c r="B744" s="219"/>
      <c r="C744" s="219"/>
      <c r="D744" s="219"/>
      <c r="E744" s="219"/>
      <c r="F744" s="219"/>
      <c r="K744" s="2"/>
    </row>
    <row r="745" spans="2:11" ht="12.75" customHeight="1">
      <c r="B745" s="219"/>
      <c r="C745" s="219"/>
      <c r="D745" s="219"/>
      <c r="E745" s="219"/>
      <c r="F745" s="219"/>
      <c r="K745" s="2"/>
    </row>
    <row r="746" spans="2:11" ht="12.75" customHeight="1">
      <c r="B746" s="219"/>
      <c r="C746" s="219"/>
      <c r="D746" s="219"/>
      <c r="E746" s="219"/>
      <c r="F746" s="219"/>
      <c r="K746" s="2"/>
    </row>
    <row r="747" spans="2:11" ht="12.75" customHeight="1">
      <c r="B747" s="219"/>
      <c r="C747" s="219"/>
      <c r="D747" s="219"/>
      <c r="E747" s="219"/>
      <c r="F747" s="219"/>
      <c r="K747" s="2"/>
    </row>
    <row r="748" spans="2:11" ht="12.75" customHeight="1">
      <c r="B748" s="219"/>
      <c r="C748" s="219"/>
      <c r="D748" s="219"/>
      <c r="E748" s="219"/>
      <c r="F748" s="219"/>
      <c r="K748" s="2"/>
    </row>
    <row r="749" spans="2:11" ht="12.75" customHeight="1">
      <c r="B749" s="219"/>
      <c r="C749" s="219"/>
      <c r="D749" s="219"/>
      <c r="E749" s="219"/>
      <c r="F749" s="219"/>
      <c r="K749" s="2"/>
    </row>
    <row r="750" spans="2:11" ht="12.75" customHeight="1">
      <c r="B750" s="219"/>
      <c r="C750" s="219"/>
      <c r="D750" s="219"/>
      <c r="E750" s="219"/>
      <c r="F750" s="219"/>
      <c r="K750" s="2"/>
    </row>
    <row r="751" spans="2:11" ht="12.75" customHeight="1">
      <c r="B751" s="219"/>
      <c r="C751" s="219"/>
      <c r="D751" s="219"/>
      <c r="E751" s="219"/>
      <c r="F751" s="219"/>
      <c r="K751" s="2"/>
    </row>
    <row r="752" spans="2:11" ht="12.75" customHeight="1">
      <c r="B752" s="219"/>
      <c r="C752" s="219"/>
      <c r="D752" s="219"/>
      <c r="E752" s="219"/>
      <c r="F752" s="219"/>
      <c r="K752" s="2"/>
    </row>
    <row r="753" spans="2:11" ht="12.75" customHeight="1">
      <c r="B753" s="219"/>
      <c r="C753" s="219"/>
      <c r="D753" s="219"/>
      <c r="E753" s="219"/>
      <c r="F753" s="219"/>
      <c r="K753" s="2"/>
    </row>
    <row r="754" spans="2:11" ht="12.75" customHeight="1">
      <c r="B754" s="219"/>
      <c r="C754" s="219"/>
      <c r="D754" s="219"/>
      <c r="E754" s="219"/>
      <c r="F754" s="219"/>
      <c r="K754" s="2"/>
    </row>
    <row r="755" spans="2:11" ht="12.75" customHeight="1">
      <c r="B755" s="219"/>
      <c r="C755" s="219"/>
      <c r="D755" s="219"/>
      <c r="E755" s="219"/>
      <c r="F755" s="219"/>
      <c r="K755" s="2"/>
    </row>
    <row r="756" spans="2:11" ht="12.75" customHeight="1">
      <c r="B756" s="219"/>
      <c r="C756" s="219"/>
      <c r="D756" s="219"/>
      <c r="E756" s="219"/>
      <c r="F756" s="219"/>
      <c r="K756" s="2"/>
    </row>
    <row r="757" spans="2:11" ht="12.75" customHeight="1">
      <c r="B757" s="219"/>
      <c r="C757" s="219"/>
      <c r="D757" s="219"/>
      <c r="E757" s="219"/>
      <c r="F757" s="219"/>
      <c r="K757" s="2"/>
    </row>
    <row r="758" spans="2:11" ht="12.75" customHeight="1">
      <c r="B758" s="219"/>
      <c r="C758" s="219"/>
      <c r="D758" s="219"/>
      <c r="E758" s="219"/>
      <c r="F758" s="219"/>
      <c r="K758" s="2"/>
    </row>
    <row r="759" spans="2:11" ht="12.75" customHeight="1">
      <c r="B759" s="219"/>
      <c r="C759" s="219"/>
      <c r="D759" s="219"/>
      <c r="E759" s="219"/>
      <c r="F759" s="219"/>
      <c r="K759" s="2"/>
    </row>
    <row r="760" spans="2:11" ht="12.75" customHeight="1">
      <c r="B760" s="219"/>
      <c r="C760" s="219"/>
      <c r="D760" s="219"/>
      <c r="E760" s="219"/>
      <c r="F760" s="219"/>
      <c r="K760" s="2"/>
    </row>
    <row r="761" spans="2:11" ht="12.75" customHeight="1">
      <c r="B761" s="219"/>
      <c r="C761" s="219"/>
      <c r="D761" s="219"/>
      <c r="E761" s="219"/>
      <c r="F761" s="219"/>
      <c r="K761" s="2"/>
    </row>
    <row r="762" spans="2:11" ht="12.75" customHeight="1">
      <c r="B762" s="219"/>
      <c r="C762" s="219"/>
      <c r="D762" s="219"/>
      <c r="E762" s="219"/>
      <c r="F762" s="219"/>
      <c r="K762" s="2"/>
    </row>
    <row r="763" spans="2:11" ht="12.75" customHeight="1">
      <c r="B763" s="219"/>
      <c r="C763" s="219"/>
      <c r="D763" s="219"/>
      <c r="E763" s="219"/>
      <c r="F763" s="219"/>
      <c r="K763" s="2"/>
    </row>
    <row r="764" spans="2:11" ht="12.75" customHeight="1">
      <c r="B764" s="219"/>
      <c r="C764" s="219"/>
      <c r="D764" s="219"/>
      <c r="E764" s="219"/>
      <c r="F764" s="219"/>
      <c r="K764" s="2"/>
    </row>
    <row r="765" spans="2:11" ht="12.75" customHeight="1">
      <c r="B765" s="219"/>
      <c r="C765" s="219"/>
      <c r="D765" s="219"/>
      <c r="E765" s="219"/>
      <c r="F765" s="219"/>
      <c r="K765" s="2"/>
    </row>
    <row r="766" spans="2:11" ht="12.75" customHeight="1">
      <c r="B766" s="219"/>
      <c r="C766" s="219"/>
      <c r="D766" s="219"/>
      <c r="E766" s="219"/>
      <c r="F766" s="219"/>
      <c r="K766" s="2"/>
    </row>
    <row r="767" spans="2:11" ht="12.75" customHeight="1">
      <c r="B767" s="219"/>
      <c r="C767" s="219"/>
      <c r="D767" s="219"/>
      <c r="E767" s="219"/>
      <c r="F767" s="219"/>
      <c r="K767" s="2"/>
    </row>
    <row r="768" spans="2:11" ht="12.75" customHeight="1">
      <c r="B768" s="219"/>
      <c r="C768" s="219"/>
      <c r="D768" s="219"/>
      <c r="E768" s="219"/>
      <c r="F768" s="219"/>
      <c r="K768" s="2"/>
    </row>
    <row r="769" spans="2:11" ht="12.75" customHeight="1">
      <c r="B769" s="219"/>
      <c r="C769" s="219"/>
      <c r="D769" s="219"/>
      <c r="E769" s="219"/>
      <c r="F769" s="219"/>
      <c r="K769" s="2"/>
    </row>
    <row r="770" spans="2:11" ht="12.75" customHeight="1">
      <c r="B770" s="219"/>
      <c r="C770" s="219"/>
      <c r="D770" s="219"/>
      <c r="E770" s="219"/>
      <c r="F770" s="219"/>
      <c r="K770" s="2"/>
    </row>
    <row r="771" spans="2:11" ht="12.75" customHeight="1">
      <c r="B771" s="219"/>
      <c r="C771" s="219"/>
      <c r="D771" s="219"/>
      <c r="E771" s="219"/>
      <c r="F771" s="219"/>
      <c r="K771" s="2"/>
    </row>
    <row r="772" spans="2:11" ht="12.75" customHeight="1">
      <c r="B772" s="219"/>
      <c r="C772" s="219"/>
      <c r="D772" s="219"/>
      <c r="E772" s="219"/>
      <c r="F772" s="219"/>
      <c r="K772" s="2"/>
    </row>
    <row r="773" spans="2:11" ht="12.75" customHeight="1">
      <c r="B773" s="219"/>
      <c r="C773" s="219"/>
      <c r="D773" s="219"/>
      <c r="E773" s="219"/>
      <c r="F773" s="219"/>
      <c r="K773" s="2"/>
    </row>
    <row r="774" spans="2:11" ht="12.75" customHeight="1">
      <c r="B774" s="219"/>
      <c r="C774" s="219"/>
      <c r="D774" s="219"/>
      <c r="E774" s="219"/>
      <c r="F774" s="219"/>
      <c r="K774" s="2"/>
    </row>
    <row r="775" spans="2:11" ht="12.75" customHeight="1">
      <c r="B775" s="219"/>
      <c r="C775" s="219"/>
      <c r="D775" s="219"/>
      <c r="E775" s="219"/>
      <c r="F775" s="219"/>
      <c r="K775" s="2"/>
    </row>
    <row r="776" spans="2:11" ht="12.75" customHeight="1">
      <c r="B776" s="219"/>
      <c r="C776" s="219"/>
      <c r="D776" s="219"/>
      <c r="E776" s="219"/>
      <c r="F776" s="219"/>
      <c r="K776" s="2"/>
    </row>
    <row r="777" spans="2:11" ht="12.75" customHeight="1">
      <c r="B777" s="219"/>
      <c r="C777" s="219"/>
      <c r="D777" s="219"/>
      <c r="E777" s="219"/>
      <c r="F777" s="219"/>
      <c r="K777" s="2"/>
    </row>
    <row r="778" spans="2:11" ht="12.75" customHeight="1">
      <c r="B778" s="219"/>
      <c r="C778" s="219"/>
      <c r="D778" s="219"/>
      <c r="E778" s="219"/>
      <c r="F778" s="219"/>
      <c r="K778" s="2"/>
    </row>
    <row r="779" spans="2:11" ht="12.75" customHeight="1">
      <c r="B779" s="219"/>
      <c r="C779" s="219"/>
      <c r="D779" s="219"/>
      <c r="E779" s="219"/>
      <c r="F779" s="219"/>
      <c r="K779" s="2"/>
    </row>
    <row r="780" spans="2:11" ht="12.75" customHeight="1">
      <c r="B780" s="219"/>
      <c r="C780" s="219"/>
      <c r="D780" s="219"/>
      <c r="E780" s="219"/>
      <c r="F780" s="219"/>
      <c r="K780" s="2"/>
    </row>
    <row r="781" spans="2:11" ht="12.75" customHeight="1">
      <c r="B781" s="219"/>
      <c r="C781" s="219"/>
      <c r="D781" s="219"/>
      <c r="E781" s="219"/>
      <c r="F781" s="219"/>
      <c r="K781" s="2"/>
    </row>
    <row r="782" spans="2:11" ht="12.75" customHeight="1">
      <c r="B782" s="219"/>
      <c r="C782" s="219"/>
      <c r="D782" s="219"/>
      <c r="E782" s="219"/>
      <c r="F782" s="219"/>
      <c r="K782" s="2"/>
    </row>
    <row r="783" spans="2:11" ht="12.75" customHeight="1">
      <c r="B783" s="219"/>
      <c r="C783" s="219"/>
      <c r="D783" s="219"/>
      <c r="E783" s="219"/>
      <c r="F783" s="219"/>
      <c r="K783" s="2"/>
    </row>
    <row r="784" spans="2:11" ht="12.75" customHeight="1">
      <c r="B784" s="219"/>
      <c r="C784" s="219"/>
      <c r="D784" s="219"/>
      <c r="E784" s="219"/>
      <c r="F784" s="219"/>
      <c r="K784" s="2"/>
    </row>
    <row r="785" spans="2:11" ht="12.75" customHeight="1">
      <c r="B785" s="219"/>
      <c r="C785" s="219"/>
      <c r="D785" s="219"/>
      <c r="E785" s="219"/>
      <c r="F785" s="219"/>
      <c r="K785" s="2"/>
    </row>
    <row r="786" spans="2:11" ht="12.75" customHeight="1">
      <c r="B786" s="219"/>
      <c r="C786" s="219"/>
      <c r="D786" s="219"/>
      <c r="E786" s="219"/>
      <c r="F786" s="219"/>
      <c r="K786" s="2"/>
    </row>
    <row r="787" spans="2:11" ht="12.75" customHeight="1">
      <c r="B787" s="219"/>
      <c r="C787" s="219"/>
      <c r="D787" s="219"/>
      <c r="E787" s="219"/>
      <c r="F787" s="219"/>
      <c r="K787" s="2"/>
    </row>
    <row r="788" spans="2:11" ht="12.75" customHeight="1">
      <c r="B788" s="219"/>
      <c r="C788" s="219"/>
      <c r="D788" s="219"/>
      <c r="E788" s="219"/>
      <c r="F788" s="219"/>
      <c r="K788" s="2"/>
    </row>
    <row r="789" spans="2:11" ht="12.75" customHeight="1">
      <c r="B789" s="219"/>
      <c r="C789" s="219"/>
      <c r="D789" s="219"/>
      <c r="E789" s="219"/>
      <c r="F789" s="219"/>
      <c r="K789" s="2"/>
    </row>
    <row r="790" spans="2:11" ht="12.75" customHeight="1">
      <c r="B790" s="219"/>
      <c r="C790" s="219"/>
      <c r="D790" s="219"/>
      <c r="E790" s="219"/>
      <c r="F790" s="219"/>
      <c r="K790" s="2"/>
    </row>
    <row r="791" spans="2:11" ht="12.75" customHeight="1">
      <c r="B791" s="219"/>
      <c r="C791" s="219"/>
      <c r="D791" s="219"/>
      <c r="E791" s="219"/>
      <c r="F791" s="219"/>
      <c r="K791" s="2"/>
    </row>
    <row r="792" spans="2:11" ht="12.75" customHeight="1">
      <c r="B792" s="219"/>
      <c r="C792" s="219"/>
      <c r="D792" s="219"/>
      <c r="E792" s="219"/>
      <c r="F792" s="219"/>
      <c r="K792" s="2"/>
    </row>
    <row r="793" spans="2:11" ht="12.75" customHeight="1">
      <c r="B793" s="219"/>
      <c r="C793" s="219"/>
      <c r="D793" s="219"/>
      <c r="E793" s="219"/>
      <c r="F793" s="219"/>
      <c r="K793" s="2"/>
    </row>
    <row r="794" spans="2:11" ht="12.75" customHeight="1">
      <c r="B794" s="219"/>
      <c r="C794" s="219"/>
      <c r="D794" s="219"/>
      <c r="E794" s="219"/>
      <c r="F794" s="219"/>
      <c r="K794" s="2"/>
    </row>
    <row r="795" spans="2:11" ht="12.75" customHeight="1">
      <c r="B795" s="219"/>
      <c r="C795" s="219"/>
      <c r="D795" s="219"/>
      <c r="E795" s="219"/>
      <c r="F795" s="219"/>
      <c r="K795" s="2"/>
    </row>
    <row r="796" spans="2:11" ht="12.75" customHeight="1">
      <c r="B796" s="219"/>
      <c r="C796" s="219"/>
      <c r="D796" s="219"/>
      <c r="E796" s="219"/>
      <c r="F796" s="219"/>
      <c r="K796" s="2"/>
    </row>
    <row r="797" spans="2:11" ht="12.75" customHeight="1">
      <c r="B797" s="219"/>
      <c r="C797" s="219"/>
      <c r="D797" s="219"/>
      <c r="E797" s="219"/>
      <c r="F797" s="219"/>
      <c r="K797" s="2"/>
    </row>
    <row r="798" spans="2:11" ht="12.75" customHeight="1">
      <c r="B798" s="219"/>
      <c r="C798" s="219"/>
      <c r="D798" s="219"/>
      <c r="E798" s="219"/>
      <c r="F798" s="219"/>
      <c r="K798" s="2"/>
    </row>
    <row r="799" spans="2:11" ht="12.75" customHeight="1">
      <c r="B799" s="219"/>
      <c r="C799" s="219"/>
      <c r="D799" s="219"/>
      <c r="E799" s="219"/>
      <c r="F799" s="219"/>
      <c r="K799" s="2"/>
    </row>
    <row r="800" spans="2:11" ht="12.75" customHeight="1">
      <c r="B800" s="219"/>
      <c r="C800" s="219"/>
      <c r="D800" s="219"/>
      <c r="E800" s="219"/>
      <c r="F800" s="219"/>
      <c r="K800" s="2"/>
    </row>
    <row r="801" spans="2:11" ht="12.75" customHeight="1">
      <c r="B801" s="219"/>
      <c r="C801" s="219"/>
      <c r="D801" s="219"/>
      <c r="E801" s="219"/>
      <c r="F801" s="219"/>
      <c r="K801" s="2"/>
    </row>
    <row r="802" spans="2:11" ht="12.75" customHeight="1">
      <c r="B802" s="219"/>
      <c r="C802" s="219"/>
      <c r="D802" s="219"/>
      <c r="E802" s="219"/>
      <c r="F802" s="219"/>
      <c r="K802" s="2"/>
    </row>
    <row r="803" spans="2:11" ht="12.75" customHeight="1">
      <c r="B803" s="219"/>
      <c r="C803" s="219"/>
      <c r="D803" s="219"/>
      <c r="E803" s="219"/>
      <c r="F803" s="219"/>
      <c r="K803" s="2"/>
    </row>
    <row r="804" spans="2:11" ht="12.75" customHeight="1">
      <c r="B804" s="219"/>
      <c r="C804" s="219"/>
      <c r="D804" s="219"/>
      <c r="E804" s="219"/>
      <c r="F804" s="219"/>
      <c r="K804" s="2"/>
    </row>
    <row r="805" spans="2:11" ht="12.75" customHeight="1">
      <c r="B805" s="219"/>
      <c r="C805" s="219"/>
      <c r="D805" s="219"/>
      <c r="E805" s="219"/>
      <c r="F805" s="219"/>
      <c r="K805" s="2"/>
    </row>
    <row r="806" spans="2:11" ht="12.75" customHeight="1">
      <c r="B806" s="219"/>
      <c r="C806" s="219"/>
      <c r="D806" s="219"/>
      <c r="E806" s="219"/>
      <c r="F806" s="219"/>
      <c r="K806" s="2"/>
    </row>
    <row r="807" spans="2:11" ht="12.75" customHeight="1">
      <c r="B807" s="219"/>
      <c r="C807" s="219"/>
      <c r="D807" s="219"/>
      <c r="E807" s="219"/>
      <c r="F807" s="219"/>
      <c r="K807" s="2"/>
    </row>
    <row r="808" spans="2:11" ht="12.75" customHeight="1">
      <c r="B808" s="219"/>
      <c r="C808" s="219"/>
      <c r="D808" s="219"/>
      <c r="E808" s="219"/>
      <c r="F808" s="219"/>
      <c r="K808" s="2"/>
    </row>
    <row r="809" spans="2:11" ht="12.75" customHeight="1">
      <c r="B809" s="219"/>
      <c r="C809" s="219"/>
      <c r="D809" s="219"/>
      <c r="E809" s="219"/>
      <c r="F809" s="219"/>
      <c r="K809" s="2"/>
    </row>
    <row r="810" spans="2:11" ht="12.75" customHeight="1">
      <c r="B810" s="219"/>
      <c r="C810" s="219"/>
      <c r="D810" s="219"/>
      <c r="E810" s="219"/>
      <c r="F810" s="219"/>
      <c r="K810" s="2"/>
    </row>
    <row r="811" spans="2:11" ht="12.75" customHeight="1">
      <c r="B811" s="219"/>
      <c r="C811" s="219"/>
      <c r="D811" s="219"/>
      <c r="E811" s="219"/>
      <c r="F811" s="219"/>
      <c r="K811" s="2"/>
    </row>
    <row r="812" spans="2:11" ht="12.75" customHeight="1">
      <c r="B812" s="219"/>
      <c r="C812" s="219"/>
      <c r="D812" s="219"/>
      <c r="E812" s="219"/>
      <c r="F812" s="219"/>
      <c r="K812" s="2"/>
    </row>
    <row r="813" spans="2:11" ht="12.75" customHeight="1">
      <c r="B813" s="219"/>
      <c r="C813" s="219"/>
      <c r="D813" s="219"/>
      <c r="E813" s="219"/>
      <c r="F813" s="219"/>
      <c r="K813" s="2"/>
    </row>
    <row r="814" spans="2:11" ht="12.75" customHeight="1">
      <c r="B814" s="219"/>
      <c r="C814" s="219"/>
      <c r="D814" s="219"/>
      <c r="E814" s="219"/>
      <c r="F814" s="219"/>
      <c r="K814" s="2"/>
    </row>
    <row r="815" spans="2:11" ht="12.75" customHeight="1">
      <c r="B815" s="219"/>
      <c r="C815" s="219"/>
      <c r="D815" s="219"/>
      <c r="E815" s="219"/>
      <c r="F815" s="219"/>
      <c r="K815" s="2"/>
    </row>
    <row r="816" spans="2:11" ht="12.75" customHeight="1">
      <c r="B816" s="219"/>
      <c r="C816" s="219"/>
      <c r="D816" s="219"/>
      <c r="E816" s="219"/>
      <c r="F816" s="219"/>
      <c r="K816" s="2"/>
    </row>
    <row r="817" spans="2:11" ht="12.75" customHeight="1">
      <c r="B817" s="219"/>
      <c r="C817" s="219"/>
      <c r="D817" s="219"/>
      <c r="E817" s="219"/>
      <c r="F817" s="219"/>
      <c r="K817" s="2"/>
    </row>
    <row r="818" spans="2:11" ht="12.75" customHeight="1">
      <c r="B818" s="219"/>
      <c r="C818" s="219"/>
      <c r="D818" s="219"/>
      <c r="E818" s="219"/>
      <c r="F818" s="219"/>
      <c r="K818" s="2"/>
    </row>
    <row r="819" spans="2:11" ht="12.75" customHeight="1">
      <c r="B819" s="219"/>
      <c r="C819" s="219"/>
      <c r="D819" s="219"/>
      <c r="E819" s="219"/>
      <c r="F819" s="219"/>
      <c r="K819" s="2"/>
    </row>
    <row r="820" spans="2:11" ht="12.75" customHeight="1">
      <c r="B820" s="219"/>
      <c r="C820" s="219"/>
      <c r="D820" s="219"/>
      <c r="E820" s="219"/>
      <c r="F820" s="219"/>
      <c r="K820" s="2"/>
    </row>
    <row r="821" spans="2:11" ht="12.75" customHeight="1">
      <c r="B821" s="219"/>
      <c r="C821" s="219"/>
      <c r="D821" s="219"/>
      <c r="E821" s="219"/>
      <c r="F821" s="219"/>
      <c r="K821" s="2"/>
    </row>
    <row r="822" spans="2:11" ht="12.75" customHeight="1">
      <c r="B822" s="219"/>
      <c r="C822" s="219"/>
      <c r="D822" s="219"/>
      <c r="E822" s="219"/>
      <c r="F822" s="219"/>
      <c r="K822" s="2"/>
    </row>
    <row r="823" spans="2:11" ht="12.75" customHeight="1">
      <c r="B823" s="219"/>
      <c r="C823" s="219"/>
      <c r="D823" s="219"/>
      <c r="E823" s="219"/>
      <c r="F823" s="219"/>
      <c r="K823" s="2"/>
    </row>
    <row r="824" spans="2:11" ht="12.75" customHeight="1">
      <c r="B824" s="219"/>
      <c r="C824" s="219"/>
      <c r="D824" s="219"/>
      <c r="E824" s="219"/>
      <c r="F824" s="219"/>
      <c r="K824" s="2"/>
    </row>
    <row r="825" spans="2:11" ht="12.75" customHeight="1">
      <c r="B825" s="219"/>
      <c r="C825" s="219"/>
      <c r="D825" s="219"/>
      <c r="E825" s="219"/>
      <c r="F825" s="219"/>
      <c r="K825" s="2"/>
    </row>
    <row r="826" spans="2:11" ht="12.75" customHeight="1">
      <c r="B826" s="219"/>
      <c r="C826" s="219"/>
      <c r="D826" s="219"/>
      <c r="E826" s="219"/>
      <c r="F826" s="219"/>
      <c r="K826" s="2"/>
    </row>
    <row r="827" spans="2:11" ht="12.75" customHeight="1">
      <c r="B827" s="219"/>
      <c r="C827" s="219"/>
      <c r="D827" s="219"/>
      <c r="E827" s="219"/>
      <c r="F827" s="219"/>
      <c r="K827" s="2"/>
    </row>
    <row r="828" spans="2:11" ht="12.75" customHeight="1">
      <c r="B828" s="219"/>
      <c r="C828" s="219"/>
      <c r="D828" s="219"/>
      <c r="E828" s="219"/>
      <c r="F828" s="219"/>
      <c r="K828" s="2"/>
    </row>
    <row r="829" spans="2:11" ht="12.75" customHeight="1">
      <c r="B829" s="219"/>
      <c r="C829" s="219"/>
      <c r="D829" s="219"/>
      <c r="E829" s="219"/>
      <c r="F829" s="219"/>
      <c r="K829" s="2"/>
    </row>
    <row r="830" spans="2:11" ht="12.75" customHeight="1">
      <c r="B830" s="219"/>
      <c r="C830" s="219"/>
      <c r="D830" s="219"/>
      <c r="E830" s="219"/>
      <c r="F830" s="219"/>
      <c r="K830" s="2"/>
    </row>
    <row r="831" spans="2:11" ht="12.75" customHeight="1">
      <c r="B831" s="219"/>
      <c r="C831" s="219"/>
      <c r="D831" s="219"/>
      <c r="E831" s="219"/>
      <c r="F831" s="219"/>
      <c r="K831" s="2"/>
    </row>
    <row r="832" spans="2:11" ht="12.75" customHeight="1">
      <c r="B832" s="219"/>
      <c r="C832" s="219"/>
      <c r="D832" s="219"/>
      <c r="E832" s="219"/>
      <c r="F832" s="219"/>
      <c r="K832" s="2"/>
    </row>
    <row r="833" spans="2:11" ht="12.75" customHeight="1">
      <c r="B833" s="219"/>
      <c r="C833" s="219"/>
      <c r="D833" s="219"/>
      <c r="E833" s="219"/>
      <c r="F833" s="219"/>
      <c r="K833" s="2"/>
    </row>
    <row r="834" spans="2:11" ht="12.75" customHeight="1">
      <c r="B834" s="219"/>
      <c r="C834" s="219"/>
      <c r="D834" s="219"/>
      <c r="E834" s="219"/>
      <c r="F834" s="219"/>
      <c r="K834" s="2"/>
    </row>
    <row r="835" spans="2:11" ht="12.75" customHeight="1">
      <c r="B835" s="219"/>
      <c r="C835" s="219"/>
      <c r="D835" s="219"/>
      <c r="E835" s="219"/>
      <c r="F835" s="219"/>
      <c r="K835" s="2"/>
    </row>
    <row r="836" spans="2:11" ht="12.75" customHeight="1">
      <c r="B836" s="219"/>
      <c r="C836" s="219"/>
      <c r="D836" s="219"/>
      <c r="E836" s="219"/>
      <c r="F836" s="219"/>
      <c r="K836" s="2"/>
    </row>
    <row r="837" spans="2:11" ht="12.75" customHeight="1">
      <c r="B837" s="219"/>
      <c r="C837" s="219"/>
      <c r="D837" s="219"/>
      <c r="E837" s="219"/>
      <c r="F837" s="219"/>
      <c r="K837" s="2"/>
    </row>
    <row r="838" spans="2:11" ht="12.75" customHeight="1">
      <c r="B838" s="219"/>
      <c r="C838" s="219"/>
      <c r="D838" s="219"/>
      <c r="E838" s="219"/>
      <c r="F838" s="219"/>
      <c r="K838" s="2"/>
    </row>
    <row r="839" spans="2:11" ht="12.75" customHeight="1">
      <c r="B839" s="219"/>
      <c r="C839" s="219"/>
      <c r="D839" s="219"/>
      <c r="E839" s="219"/>
      <c r="F839" s="219"/>
      <c r="K839" s="2"/>
    </row>
    <row r="840" spans="2:11" ht="12.75" customHeight="1">
      <c r="B840" s="219"/>
      <c r="C840" s="219"/>
      <c r="D840" s="219"/>
      <c r="E840" s="219"/>
      <c r="F840" s="219"/>
      <c r="K840" s="2"/>
    </row>
    <row r="841" spans="2:11" ht="12.75" customHeight="1">
      <c r="B841" s="219"/>
      <c r="C841" s="219"/>
      <c r="D841" s="219"/>
      <c r="E841" s="219"/>
      <c r="F841" s="219"/>
      <c r="K841" s="2"/>
    </row>
    <row r="842" spans="2:11" ht="12.75" customHeight="1">
      <c r="B842" s="219"/>
      <c r="C842" s="219"/>
      <c r="D842" s="219"/>
      <c r="E842" s="219"/>
      <c r="F842" s="219"/>
      <c r="K842" s="2"/>
    </row>
    <row r="843" spans="2:11" ht="12.75" customHeight="1">
      <c r="B843" s="219"/>
      <c r="C843" s="219"/>
      <c r="D843" s="219"/>
      <c r="E843" s="219"/>
      <c r="F843" s="219"/>
      <c r="K843" s="2"/>
    </row>
    <row r="844" spans="2:11" ht="12.75" customHeight="1">
      <c r="B844" s="219"/>
      <c r="C844" s="219"/>
      <c r="D844" s="219"/>
      <c r="E844" s="219"/>
      <c r="F844" s="219"/>
      <c r="K844" s="2"/>
    </row>
    <row r="845" spans="2:11" ht="12.75" customHeight="1">
      <c r="B845" s="219"/>
      <c r="C845" s="219"/>
      <c r="D845" s="219"/>
      <c r="E845" s="219"/>
      <c r="F845" s="219"/>
      <c r="K845" s="2"/>
    </row>
    <row r="846" spans="2:11" ht="12.75" customHeight="1">
      <c r="B846" s="219"/>
      <c r="C846" s="219"/>
      <c r="D846" s="219"/>
      <c r="E846" s="219"/>
      <c r="F846" s="219"/>
      <c r="K846" s="2"/>
    </row>
    <row r="847" spans="2:11" ht="12.75" customHeight="1">
      <c r="B847" s="219"/>
      <c r="C847" s="219"/>
      <c r="D847" s="219"/>
      <c r="E847" s="219"/>
      <c r="F847" s="219"/>
      <c r="K847" s="2"/>
    </row>
    <row r="848" spans="2:11" ht="12.75" customHeight="1">
      <c r="B848" s="219"/>
      <c r="C848" s="219"/>
      <c r="D848" s="219"/>
      <c r="E848" s="219"/>
      <c r="F848" s="219"/>
      <c r="K848" s="2"/>
    </row>
    <row r="849" spans="2:11" ht="12.75" customHeight="1">
      <c r="B849" s="219"/>
      <c r="C849" s="219"/>
      <c r="D849" s="219"/>
      <c r="E849" s="219"/>
      <c r="F849" s="219"/>
      <c r="K849" s="2"/>
    </row>
    <row r="850" spans="2:11" ht="12.75" customHeight="1">
      <c r="B850" s="219"/>
      <c r="C850" s="219"/>
      <c r="D850" s="219"/>
      <c r="E850" s="219"/>
      <c r="F850" s="219"/>
      <c r="K850" s="2"/>
    </row>
    <row r="851" spans="2:11" ht="12.75" customHeight="1">
      <c r="B851" s="219"/>
      <c r="C851" s="219"/>
      <c r="D851" s="219"/>
      <c r="E851" s="219"/>
      <c r="F851" s="219"/>
      <c r="K851" s="2"/>
    </row>
    <row r="852" spans="2:11" ht="12.75" customHeight="1">
      <c r="B852" s="219"/>
      <c r="C852" s="219"/>
      <c r="D852" s="219"/>
      <c r="E852" s="219"/>
      <c r="F852" s="219"/>
      <c r="K852" s="2"/>
    </row>
    <row r="853" spans="2:11" ht="12.75" customHeight="1">
      <c r="B853" s="219"/>
      <c r="C853" s="219"/>
      <c r="D853" s="219"/>
      <c r="E853" s="219"/>
      <c r="F853" s="219"/>
      <c r="K853" s="2"/>
    </row>
    <row r="854" spans="2:11" ht="12.75" customHeight="1">
      <c r="B854" s="219"/>
      <c r="C854" s="219"/>
      <c r="D854" s="219"/>
      <c r="E854" s="219"/>
      <c r="F854" s="219"/>
      <c r="K854" s="2"/>
    </row>
    <row r="855" spans="2:11" ht="12.75" customHeight="1">
      <c r="B855" s="219"/>
      <c r="C855" s="219"/>
      <c r="D855" s="219"/>
      <c r="E855" s="219"/>
      <c r="F855" s="219"/>
      <c r="K855" s="2"/>
    </row>
    <row r="856" spans="2:11" ht="12.75" customHeight="1">
      <c r="B856" s="219"/>
      <c r="C856" s="219"/>
      <c r="D856" s="219"/>
      <c r="E856" s="219"/>
      <c r="F856" s="219"/>
      <c r="K856" s="2"/>
    </row>
    <row r="857" spans="2:11" ht="12.75" customHeight="1">
      <c r="B857" s="219"/>
      <c r="C857" s="219"/>
      <c r="D857" s="219"/>
      <c r="E857" s="219"/>
      <c r="F857" s="219"/>
      <c r="K857" s="2"/>
    </row>
    <row r="858" spans="2:11" ht="12.75" customHeight="1">
      <c r="B858" s="219"/>
      <c r="C858" s="219"/>
      <c r="D858" s="219"/>
      <c r="E858" s="219"/>
      <c r="F858" s="219"/>
      <c r="K858" s="2"/>
    </row>
    <row r="859" spans="2:11" ht="12.75" customHeight="1">
      <c r="B859" s="219"/>
      <c r="C859" s="219"/>
      <c r="D859" s="219"/>
      <c r="E859" s="219"/>
      <c r="F859" s="219"/>
      <c r="K859" s="2"/>
    </row>
    <row r="860" spans="2:11" ht="12.75" customHeight="1">
      <c r="B860" s="219"/>
      <c r="C860" s="219"/>
      <c r="D860" s="219"/>
      <c r="E860" s="219"/>
      <c r="F860" s="219"/>
      <c r="K860" s="2"/>
    </row>
    <row r="861" spans="2:11" ht="12.75" customHeight="1">
      <c r="B861" s="219"/>
      <c r="C861" s="219"/>
      <c r="D861" s="219"/>
      <c r="E861" s="219"/>
      <c r="F861" s="219"/>
      <c r="K861" s="2"/>
    </row>
    <row r="862" spans="2:11" ht="12.75" customHeight="1">
      <c r="B862" s="219"/>
      <c r="C862" s="219"/>
      <c r="D862" s="219"/>
      <c r="E862" s="219"/>
      <c r="F862" s="219"/>
      <c r="K862" s="2"/>
    </row>
    <row r="863" spans="2:11" ht="12.75" customHeight="1">
      <c r="B863" s="219"/>
      <c r="C863" s="219"/>
      <c r="D863" s="219"/>
      <c r="E863" s="219"/>
      <c r="F863" s="219"/>
      <c r="K863" s="2"/>
    </row>
    <row r="864" spans="2:11" ht="12.75" customHeight="1">
      <c r="B864" s="219"/>
      <c r="C864" s="219"/>
      <c r="D864" s="219"/>
      <c r="E864" s="219"/>
      <c r="F864" s="219"/>
      <c r="K864" s="2"/>
    </row>
    <row r="865" spans="2:11" ht="12.75" customHeight="1">
      <c r="B865" s="219"/>
      <c r="C865" s="219"/>
      <c r="D865" s="219"/>
      <c r="E865" s="219"/>
      <c r="F865" s="219"/>
      <c r="K865" s="2"/>
    </row>
    <row r="866" spans="2:11" ht="12.75" customHeight="1">
      <c r="B866" s="219"/>
      <c r="C866" s="219"/>
      <c r="D866" s="219"/>
      <c r="E866" s="219"/>
      <c r="F866" s="219"/>
      <c r="K866" s="2"/>
    </row>
    <row r="867" spans="2:11" ht="12.75" customHeight="1">
      <c r="B867" s="219"/>
      <c r="C867" s="219"/>
      <c r="D867" s="219"/>
      <c r="E867" s="219"/>
      <c r="F867" s="219"/>
      <c r="K867" s="2"/>
    </row>
    <row r="868" spans="2:11" ht="12.75" customHeight="1">
      <c r="B868" s="219"/>
      <c r="C868" s="219"/>
      <c r="D868" s="219"/>
      <c r="E868" s="219"/>
      <c r="F868" s="219"/>
      <c r="K868" s="2"/>
    </row>
    <row r="869" spans="2:11" ht="12.75" customHeight="1">
      <c r="B869" s="219"/>
      <c r="C869" s="219"/>
      <c r="D869" s="219"/>
      <c r="E869" s="219"/>
      <c r="F869" s="219"/>
      <c r="K869" s="2"/>
    </row>
    <row r="870" spans="2:11" ht="12.75" customHeight="1">
      <c r="B870" s="219"/>
      <c r="C870" s="219"/>
      <c r="D870" s="219"/>
      <c r="E870" s="219"/>
      <c r="F870" s="219"/>
      <c r="K870" s="2"/>
    </row>
    <row r="871" spans="2:11" ht="12.75" customHeight="1">
      <c r="B871" s="219"/>
      <c r="C871" s="219"/>
      <c r="D871" s="219"/>
      <c r="E871" s="219"/>
      <c r="F871" s="219"/>
      <c r="K871" s="2"/>
    </row>
    <row r="872" spans="2:11" ht="12.75" customHeight="1">
      <c r="B872" s="219"/>
      <c r="C872" s="219"/>
      <c r="D872" s="219"/>
      <c r="E872" s="219"/>
      <c r="F872" s="219"/>
      <c r="K872" s="2"/>
    </row>
    <row r="873" spans="2:11" ht="12.75" customHeight="1">
      <c r="B873" s="219"/>
      <c r="C873" s="219"/>
      <c r="D873" s="219"/>
      <c r="E873" s="219"/>
      <c r="F873" s="219"/>
      <c r="K873" s="2"/>
    </row>
    <row r="874" spans="2:11" ht="12.75" customHeight="1">
      <c r="B874" s="219"/>
      <c r="C874" s="219"/>
      <c r="D874" s="219"/>
      <c r="E874" s="219"/>
      <c r="F874" s="219"/>
      <c r="K874" s="2"/>
    </row>
    <row r="875" spans="2:11" ht="12.75" customHeight="1">
      <c r="B875" s="219"/>
      <c r="C875" s="219"/>
      <c r="D875" s="219"/>
      <c r="E875" s="219"/>
      <c r="F875" s="219"/>
      <c r="K875" s="2"/>
    </row>
    <row r="876" spans="2:11" ht="12.75" customHeight="1">
      <c r="B876" s="219"/>
      <c r="C876" s="219"/>
      <c r="D876" s="219"/>
      <c r="E876" s="219"/>
      <c r="F876" s="219"/>
      <c r="K876" s="2"/>
    </row>
    <row r="877" spans="2:11" ht="12.75" customHeight="1">
      <c r="B877" s="219"/>
      <c r="C877" s="219"/>
      <c r="D877" s="219"/>
      <c r="E877" s="219"/>
      <c r="F877" s="219"/>
      <c r="K877" s="2"/>
    </row>
    <row r="878" spans="2:11" ht="12.75" customHeight="1">
      <c r="B878" s="219"/>
      <c r="C878" s="219"/>
      <c r="D878" s="219"/>
      <c r="E878" s="219"/>
      <c r="F878" s="219"/>
      <c r="K878" s="2"/>
    </row>
    <row r="879" spans="2:11" ht="12.75" customHeight="1">
      <c r="B879" s="219"/>
      <c r="C879" s="219"/>
      <c r="D879" s="219"/>
      <c r="E879" s="219"/>
      <c r="F879" s="219"/>
      <c r="K879" s="2"/>
    </row>
    <row r="880" spans="2:11" ht="12.75" customHeight="1">
      <c r="B880" s="219"/>
      <c r="C880" s="219"/>
      <c r="D880" s="219"/>
      <c r="E880" s="219"/>
      <c r="F880" s="219"/>
      <c r="K880" s="2"/>
    </row>
    <row r="881" spans="2:11" ht="12.75" customHeight="1">
      <c r="B881" s="219"/>
      <c r="C881" s="219"/>
      <c r="D881" s="219"/>
      <c r="E881" s="219"/>
      <c r="F881" s="219"/>
      <c r="K881" s="2"/>
    </row>
    <row r="882" spans="2:11" ht="12.75" customHeight="1">
      <c r="B882" s="219"/>
      <c r="C882" s="219"/>
      <c r="D882" s="219"/>
      <c r="E882" s="219"/>
      <c r="F882" s="219"/>
      <c r="K882" s="2"/>
    </row>
    <row r="883" spans="2:11" ht="12.75" customHeight="1">
      <c r="B883" s="219"/>
      <c r="C883" s="219"/>
      <c r="D883" s="219"/>
      <c r="E883" s="219"/>
      <c r="F883" s="219"/>
      <c r="K883" s="2"/>
    </row>
    <row r="884" spans="2:11" ht="12.75" customHeight="1">
      <c r="B884" s="219"/>
      <c r="C884" s="219"/>
      <c r="D884" s="219"/>
      <c r="E884" s="219"/>
      <c r="F884" s="219"/>
      <c r="K884" s="2"/>
    </row>
    <row r="885" spans="2:11" ht="12.75" customHeight="1">
      <c r="B885" s="219"/>
      <c r="C885" s="219"/>
      <c r="D885" s="219"/>
      <c r="E885" s="219"/>
      <c r="F885" s="219"/>
      <c r="K885" s="2"/>
    </row>
    <row r="886" spans="2:11" ht="12.75" customHeight="1">
      <c r="B886" s="219"/>
      <c r="C886" s="219"/>
      <c r="D886" s="219"/>
      <c r="E886" s="219"/>
      <c r="F886" s="219"/>
      <c r="K886" s="2"/>
    </row>
    <row r="887" spans="2:11" ht="12.75" customHeight="1">
      <c r="B887" s="219"/>
      <c r="C887" s="219"/>
      <c r="D887" s="219"/>
      <c r="E887" s="219"/>
      <c r="F887" s="219"/>
      <c r="K887" s="2"/>
    </row>
    <row r="888" spans="2:11" ht="12.75" customHeight="1">
      <c r="B888" s="219"/>
      <c r="C888" s="219"/>
      <c r="D888" s="219"/>
      <c r="E888" s="219"/>
      <c r="F888" s="219"/>
      <c r="K888" s="2"/>
    </row>
    <row r="889" spans="2:11" ht="12.75" customHeight="1">
      <c r="B889" s="219"/>
      <c r="C889" s="219"/>
      <c r="D889" s="219"/>
      <c r="E889" s="219"/>
      <c r="F889" s="219"/>
      <c r="K889" s="2"/>
    </row>
    <row r="890" spans="2:11" ht="12.75" customHeight="1">
      <c r="B890" s="219"/>
      <c r="C890" s="219"/>
      <c r="D890" s="219"/>
      <c r="E890" s="219"/>
      <c r="F890" s="219"/>
      <c r="K890" s="2"/>
    </row>
    <row r="891" spans="2:11" ht="12.75" customHeight="1">
      <c r="B891" s="219"/>
      <c r="C891" s="219"/>
      <c r="D891" s="219"/>
      <c r="E891" s="219"/>
      <c r="F891" s="219"/>
      <c r="K891" s="2"/>
    </row>
    <row r="892" spans="2:11" ht="12.75" customHeight="1">
      <c r="B892" s="219"/>
      <c r="C892" s="219"/>
      <c r="D892" s="219"/>
      <c r="E892" s="219"/>
      <c r="F892" s="219"/>
      <c r="K892" s="2"/>
    </row>
    <row r="893" spans="2:11" ht="12.75" customHeight="1">
      <c r="B893" s="219"/>
      <c r="C893" s="219"/>
      <c r="D893" s="219"/>
      <c r="E893" s="219"/>
      <c r="F893" s="219"/>
      <c r="K893" s="2"/>
    </row>
    <row r="894" spans="2:11" ht="12.75" customHeight="1">
      <c r="B894" s="219"/>
      <c r="C894" s="219"/>
      <c r="D894" s="219"/>
      <c r="E894" s="219"/>
      <c r="F894" s="219"/>
      <c r="K894" s="2"/>
    </row>
    <row r="895" spans="2:11" ht="12.75" customHeight="1">
      <c r="B895" s="219"/>
      <c r="C895" s="219"/>
      <c r="D895" s="219"/>
      <c r="E895" s="219"/>
      <c r="F895" s="219"/>
      <c r="K895" s="2"/>
    </row>
    <row r="896" spans="2:11" ht="12.75" customHeight="1">
      <c r="B896" s="219"/>
      <c r="C896" s="219"/>
      <c r="D896" s="219"/>
      <c r="E896" s="219"/>
      <c r="F896" s="219"/>
      <c r="K896" s="2"/>
    </row>
    <row r="897" spans="2:11" ht="12.75" customHeight="1">
      <c r="B897" s="219"/>
      <c r="C897" s="219"/>
      <c r="D897" s="219"/>
      <c r="E897" s="219"/>
      <c r="F897" s="219"/>
      <c r="K897" s="2"/>
    </row>
    <row r="898" spans="2:11" ht="12.75" customHeight="1">
      <c r="B898" s="219"/>
      <c r="C898" s="219"/>
      <c r="D898" s="219"/>
      <c r="E898" s="219"/>
      <c r="F898" s="219"/>
      <c r="K898" s="2"/>
    </row>
    <row r="899" spans="2:11" ht="12.75" customHeight="1">
      <c r="B899" s="219"/>
      <c r="C899" s="219"/>
      <c r="D899" s="219"/>
      <c r="E899" s="219"/>
      <c r="F899" s="219"/>
      <c r="K899" s="2"/>
    </row>
    <row r="900" spans="2:11" ht="12.75" customHeight="1">
      <c r="B900" s="219"/>
      <c r="C900" s="219"/>
      <c r="D900" s="219"/>
      <c r="E900" s="219"/>
      <c r="F900" s="219"/>
      <c r="K900" s="2"/>
    </row>
    <row r="901" spans="2:11" ht="12.75" customHeight="1">
      <c r="B901" s="219"/>
      <c r="C901" s="219"/>
      <c r="D901" s="219"/>
      <c r="E901" s="219"/>
      <c r="F901" s="219"/>
      <c r="K901" s="2"/>
    </row>
    <row r="902" spans="2:11" ht="12.75" customHeight="1">
      <c r="B902" s="219"/>
      <c r="C902" s="219"/>
      <c r="D902" s="219"/>
      <c r="E902" s="219"/>
      <c r="F902" s="219"/>
      <c r="K902" s="2"/>
    </row>
    <row r="903" spans="2:11" ht="12.75" customHeight="1">
      <c r="B903" s="219"/>
      <c r="C903" s="219"/>
      <c r="D903" s="219"/>
      <c r="E903" s="219"/>
      <c r="F903" s="219"/>
      <c r="K903" s="2"/>
    </row>
    <row r="904" spans="2:11" ht="12.75" customHeight="1">
      <c r="B904" s="219"/>
      <c r="C904" s="219"/>
      <c r="D904" s="219"/>
      <c r="E904" s="219"/>
      <c r="F904" s="219"/>
      <c r="K904" s="2"/>
    </row>
    <row r="905" spans="2:11" ht="12.75" customHeight="1">
      <c r="B905" s="219"/>
      <c r="C905" s="219"/>
      <c r="D905" s="219"/>
      <c r="E905" s="219"/>
      <c r="F905" s="219"/>
      <c r="K905" s="2"/>
    </row>
    <row r="906" spans="2:11" ht="12.75" customHeight="1">
      <c r="B906" s="219"/>
      <c r="C906" s="219"/>
      <c r="D906" s="219"/>
      <c r="E906" s="219"/>
      <c r="F906" s="219"/>
      <c r="K906" s="2"/>
    </row>
    <row r="907" spans="2:11" ht="12.75" customHeight="1">
      <c r="B907" s="219"/>
      <c r="C907" s="219"/>
      <c r="D907" s="219"/>
      <c r="E907" s="219"/>
      <c r="F907" s="219"/>
      <c r="K907" s="2"/>
    </row>
    <row r="908" spans="2:11" ht="12.75" customHeight="1">
      <c r="B908" s="219"/>
      <c r="C908" s="219"/>
      <c r="D908" s="219"/>
      <c r="E908" s="219"/>
      <c r="F908" s="219"/>
      <c r="K908" s="2"/>
    </row>
    <row r="909" spans="2:11" ht="12.75" customHeight="1">
      <c r="B909" s="219"/>
      <c r="C909" s="219"/>
      <c r="D909" s="219"/>
      <c r="E909" s="219"/>
      <c r="F909" s="219"/>
      <c r="K909" s="2"/>
    </row>
    <row r="910" spans="2:11" ht="12.75" customHeight="1">
      <c r="B910" s="219"/>
      <c r="C910" s="219"/>
      <c r="D910" s="219"/>
      <c r="E910" s="219"/>
      <c r="F910" s="219"/>
      <c r="K910" s="2"/>
    </row>
    <row r="911" spans="2:11" ht="12.75" customHeight="1">
      <c r="B911" s="219"/>
      <c r="C911" s="219"/>
      <c r="D911" s="219"/>
      <c r="E911" s="219"/>
      <c r="F911" s="219"/>
      <c r="K911" s="2"/>
    </row>
    <row r="912" spans="2:11" ht="12.75" customHeight="1">
      <c r="B912" s="219"/>
      <c r="C912" s="219"/>
      <c r="D912" s="219"/>
      <c r="E912" s="219"/>
      <c r="F912" s="219"/>
      <c r="K912" s="2"/>
    </row>
    <row r="913" spans="2:11" ht="12.75" customHeight="1">
      <c r="B913" s="219"/>
      <c r="C913" s="219"/>
      <c r="D913" s="219"/>
      <c r="E913" s="219"/>
      <c r="F913" s="219"/>
      <c r="K913" s="2"/>
    </row>
    <row r="914" spans="2:11" ht="12.75" customHeight="1">
      <c r="B914" s="219"/>
      <c r="C914" s="219"/>
      <c r="D914" s="219"/>
      <c r="E914" s="219"/>
      <c r="F914" s="219"/>
      <c r="K914" s="2"/>
    </row>
    <row r="915" spans="2:11" ht="12.75" customHeight="1">
      <c r="B915" s="219"/>
      <c r="C915" s="219"/>
      <c r="D915" s="219"/>
      <c r="E915" s="219"/>
      <c r="F915" s="219"/>
      <c r="K915" s="2"/>
    </row>
    <row r="916" spans="2:11" ht="12.75" customHeight="1">
      <c r="B916" s="219"/>
      <c r="C916" s="219"/>
      <c r="D916" s="219"/>
      <c r="E916" s="219"/>
      <c r="F916" s="219"/>
      <c r="K916" s="2"/>
    </row>
    <row r="917" spans="2:11" ht="12.75" customHeight="1">
      <c r="B917" s="219"/>
      <c r="C917" s="219"/>
      <c r="D917" s="219"/>
      <c r="E917" s="219"/>
      <c r="F917" s="219"/>
      <c r="K917" s="2"/>
    </row>
    <row r="918" spans="2:11" ht="12.75" customHeight="1">
      <c r="B918" s="219"/>
      <c r="C918" s="219"/>
      <c r="D918" s="219"/>
      <c r="E918" s="219"/>
      <c r="F918" s="219"/>
      <c r="K918" s="2"/>
    </row>
    <row r="919" spans="2:11" ht="12.75" customHeight="1">
      <c r="B919" s="219"/>
      <c r="C919" s="219"/>
      <c r="D919" s="219"/>
      <c r="E919" s="219"/>
      <c r="F919" s="219"/>
      <c r="K919" s="2"/>
    </row>
    <row r="920" spans="2:11" ht="12.75" customHeight="1">
      <c r="B920" s="219"/>
      <c r="C920" s="219"/>
      <c r="D920" s="219"/>
      <c r="E920" s="219"/>
      <c r="F920" s="219"/>
      <c r="K920" s="2"/>
    </row>
    <row r="921" spans="2:11" ht="12.75" customHeight="1">
      <c r="B921" s="219"/>
      <c r="C921" s="219"/>
      <c r="D921" s="219"/>
      <c r="E921" s="219"/>
      <c r="F921" s="219"/>
      <c r="K921" s="2"/>
    </row>
    <row r="922" spans="2:11" ht="12.75" customHeight="1">
      <c r="B922" s="219"/>
      <c r="C922" s="219"/>
      <c r="D922" s="219"/>
      <c r="E922" s="219"/>
      <c r="F922" s="219"/>
      <c r="K922" s="2"/>
    </row>
    <row r="923" spans="2:11" ht="12.75" customHeight="1">
      <c r="B923" s="219"/>
      <c r="C923" s="219"/>
      <c r="D923" s="219"/>
      <c r="E923" s="219"/>
      <c r="F923" s="219"/>
      <c r="K923" s="2"/>
    </row>
    <row r="924" spans="2:11" ht="12.75" customHeight="1">
      <c r="B924" s="219"/>
      <c r="C924" s="219"/>
      <c r="D924" s="219"/>
      <c r="E924" s="219"/>
      <c r="F924" s="219"/>
      <c r="K924" s="2"/>
    </row>
    <row r="925" spans="2:11" ht="12.75" customHeight="1">
      <c r="B925" s="219"/>
      <c r="C925" s="219"/>
      <c r="D925" s="219"/>
      <c r="E925" s="219"/>
      <c r="F925" s="219"/>
      <c r="K925" s="2"/>
    </row>
    <row r="926" spans="2:11" ht="12.75" customHeight="1">
      <c r="B926" s="219"/>
      <c r="C926" s="219"/>
      <c r="D926" s="219"/>
      <c r="E926" s="219"/>
      <c r="F926" s="219"/>
      <c r="K926" s="2"/>
    </row>
    <row r="927" spans="2:11" ht="12.75" customHeight="1">
      <c r="B927" s="219"/>
      <c r="C927" s="219"/>
      <c r="D927" s="219"/>
      <c r="E927" s="219"/>
      <c r="F927" s="219"/>
      <c r="K927" s="2"/>
    </row>
    <row r="928" spans="2:11" ht="12.75" customHeight="1">
      <c r="B928" s="219"/>
      <c r="C928" s="219"/>
      <c r="D928" s="219"/>
      <c r="E928" s="219"/>
      <c r="F928" s="219"/>
      <c r="K928" s="2"/>
    </row>
    <row r="929" spans="2:11" ht="12.75" customHeight="1">
      <c r="B929" s="219"/>
      <c r="C929" s="219"/>
      <c r="D929" s="219"/>
      <c r="E929" s="219"/>
      <c r="F929" s="219"/>
      <c r="K929" s="2"/>
    </row>
    <row r="930" spans="2:11" ht="12.75" customHeight="1">
      <c r="B930" s="219"/>
      <c r="C930" s="219"/>
      <c r="D930" s="219"/>
      <c r="E930" s="219"/>
      <c r="F930" s="219"/>
      <c r="K930" s="2"/>
    </row>
    <row r="931" spans="2:11" ht="12.75" customHeight="1">
      <c r="B931" s="219"/>
      <c r="C931" s="219"/>
      <c r="D931" s="219"/>
      <c r="E931" s="219"/>
      <c r="F931" s="219"/>
      <c r="K931" s="2"/>
    </row>
    <row r="932" spans="2:11" ht="12.75" customHeight="1">
      <c r="B932" s="219"/>
      <c r="C932" s="219"/>
      <c r="D932" s="219"/>
      <c r="E932" s="219"/>
      <c r="F932" s="219"/>
      <c r="K932" s="2"/>
    </row>
    <row r="933" spans="2:11" ht="12.75" customHeight="1">
      <c r="B933" s="219"/>
      <c r="C933" s="219"/>
      <c r="D933" s="219"/>
      <c r="E933" s="219"/>
      <c r="F933" s="219"/>
      <c r="K933" s="2"/>
    </row>
    <row r="934" spans="2:11" ht="12.75" customHeight="1">
      <c r="B934" s="219"/>
      <c r="C934" s="219"/>
      <c r="D934" s="219"/>
      <c r="E934" s="219"/>
      <c r="F934" s="219"/>
      <c r="K934" s="2"/>
    </row>
    <row r="935" spans="2:11" ht="12.75" customHeight="1">
      <c r="B935" s="219"/>
      <c r="C935" s="219"/>
      <c r="D935" s="219"/>
      <c r="E935" s="219"/>
      <c r="F935" s="219"/>
      <c r="K935" s="2"/>
    </row>
    <row r="936" spans="2:11" ht="12.75" customHeight="1">
      <c r="B936" s="219"/>
      <c r="C936" s="219"/>
      <c r="D936" s="219"/>
      <c r="E936" s="219"/>
      <c r="F936" s="219"/>
      <c r="K936" s="2"/>
    </row>
    <row r="937" spans="2:11" ht="12.75" customHeight="1">
      <c r="B937" s="219"/>
      <c r="C937" s="219"/>
      <c r="D937" s="219"/>
      <c r="E937" s="219"/>
      <c r="F937" s="219"/>
      <c r="K937" s="2"/>
    </row>
    <row r="938" spans="2:11" ht="12.75" customHeight="1">
      <c r="B938" s="219"/>
      <c r="C938" s="219"/>
      <c r="D938" s="219"/>
      <c r="E938" s="219"/>
      <c r="F938" s="219"/>
      <c r="K938" s="2"/>
    </row>
    <row r="939" spans="2:11" ht="12.75" customHeight="1">
      <c r="B939" s="219"/>
      <c r="C939" s="219"/>
      <c r="D939" s="219"/>
      <c r="E939" s="219"/>
      <c r="F939" s="219"/>
      <c r="K939" s="2"/>
    </row>
    <row r="940" spans="2:11" ht="12.75" customHeight="1">
      <c r="B940" s="219"/>
      <c r="C940" s="219"/>
      <c r="D940" s="219"/>
      <c r="E940" s="219"/>
      <c r="F940" s="219"/>
      <c r="K940" s="2"/>
    </row>
    <row r="941" spans="2:11" ht="12.75" customHeight="1">
      <c r="B941" s="219"/>
      <c r="C941" s="219"/>
      <c r="D941" s="219"/>
      <c r="E941" s="219"/>
      <c r="F941" s="219"/>
      <c r="K941" s="2"/>
    </row>
    <row r="942" spans="2:11" ht="12.75" customHeight="1">
      <c r="B942" s="219"/>
      <c r="C942" s="219"/>
      <c r="D942" s="219"/>
      <c r="E942" s="219"/>
      <c r="F942" s="219"/>
      <c r="K942" s="2"/>
    </row>
    <row r="943" spans="2:11" ht="12.75" customHeight="1">
      <c r="B943" s="219"/>
      <c r="C943" s="219"/>
      <c r="D943" s="219"/>
      <c r="E943" s="219"/>
      <c r="F943" s="219"/>
      <c r="K943" s="2"/>
    </row>
    <row r="944" spans="2:11" ht="12.75" customHeight="1">
      <c r="B944" s="219"/>
      <c r="C944" s="219"/>
      <c r="D944" s="219"/>
      <c r="E944" s="219"/>
      <c r="F944" s="219"/>
      <c r="K944" s="2"/>
    </row>
    <row r="945" spans="2:11" ht="12.75" customHeight="1">
      <c r="B945" s="219"/>
      <c r="C945" s="219"/>
      <c r="D945" s="219"/>
      <c r="E945" s="219"/>
      <c r="F945" s="219"/>
      <c r="K945" s="2"/>
    </row>
    <row r="946" spans="2:11" ht="12.75" customHeight="1">
      <c r="B946" s="219"/>
      <c r="C946" s="219"/>
      <c r="D946" s="219"/>
      <c r="E946" s="219"/>
      <c r="F946" s="219"/>
      <c r="K946" s="2"/>
    </row>
    <row r="947" spans="2:11" ht="12.75" customHeight="1">
      <c r="B947" s="219"/>
      <c r="C947" s="219"/>
      <c r="D947" s="219"/>
      <c r="E947" s="219"/>
      <c r="F947" s="219"/>
      <c r="K947" s="2"/>
    </row>
    <row r="948" spans="2:11" ht="12.75" customHeight="1">
      <c r="B948" s="219"/>
      <c r="C948" s="219"/>
      <c r="D948" s="219"/>
      <c r="E948" s="219"/>
      <c r="F948" s="219"/>
      <c r="K948" s="2"/>
    </row>
    <row r="949" spans="2:11" ht="12.75" customHeight="1">
      <c r="B949" s="219"/>
      <c r="C949" s="219"/>
      <c r="D949" s="219"/>
      <c r="E949" s="219"/>
      <c r="F949" s="219"/>
      <c r="K949" s="2"/>
    </row>
    <row r="950" spans="2:11" ht="12.75" customHeight="1">
      <c r="B950" s="219"/>
      <c r="C950" s="219"/>
      <c r="D950" s="219"/>
      <c r="E950" s="219"/>
      <c r="F950" s="219"/>
      <c r="K950" s="2"/>
    </row>
    <row r="951" spans="2:11" ht="12.75" customHeight="1">
      <c r="B951" s="219"/>
      <c r="C951" s="219"/>
      <c r="D951" s="219"/>
      <c r="E951" s="219"/>
      <c r="F951" s="219"/>
      <c r="K951" s="2"/>
    </row>
    <row r="952" spans="2:11" ht="12.75" customHeight="1">
      <c r="B952" s="219"/>
      <c r="C952" s="219"/>
      <c r="D952" s="219"/>
      <c r="E952" s="219"/>
      <c r="F952" s="219"/>
      <c r="K952" s="2"/>
    </row>
    <row r="953" spans="2:11" ht="12.75" customHeight="1">
      <c r="B953" s="219"/>
      <c r="C953" s="219"/>
      <c r="D953" s="219"/>
      <c r="E953" s="219"/>
      <c r="F953" s="219"/>
      <c r="K953" s="2"/>
    </row>
    <row r="954" spans="2:11" ht="12.75" customHeight="1">
      <c r="B954" s="219"/>
      <c r="C954" s="219"/>
      <c r="D954" s="219"/>
      <c r="E954" s="219"/>
      <c r="F954" s="219"/>
      <c r="K954" s="2"/>
    </row>
    <row r="955" spans="2:11" ht="12.75" customHeight="1">
      <c r="B955" s="219"/>
      <c r="C955" s="219"/>
      <c r="D955" s="219"/>
      <c r="E955" s="219"/>
      <c r="F955" s="219"/>
      <c r="K955" s="2"/>
    </row>
    <row r="956" spans="2:11" ht="12.75" customHeight="1">
      <c r="B956" s="219"/>
      <c r="C956" s="219"/>
      <c r="D956" s="219"/>
      <c r="E956" s="219"/>
      <c r="F956" s="219"/>
      <c r="K956" s="2"/>
    </row>
    <row r="957" spans="2:11" ht="12.75" customHeight="1">
      <c r="B957" s="219"/>
      <c r="C957" s="219"/>
      <c r="D957" s="219"/>
      <c r="E957" s="219"/>
      <c r="F957" s="219"/>
      <c r="K957" s="2"/>
    </row>
    <row r="958" spans="2:11" ht="12.75" customHeight="1">
      <c r="B958" s="219"/>
      <c r="C958" s="219"/>
      <c r="D958" s="219"/>
      <c r="E958" s="219"/>
      <c r="F958" s="219"/>
      <c r="K958" s="2"/>
    </row>
    <row r="959" spans="2:11" ht="12.75" customHeight="1">
      <c r="B959" s="219"/>
      <c r="C959" s="219"/>
      <c r="D959" s="219"/>
      <c r="E959" s="219"/>
      <c r="F959" s="219"/>
      <c r="K959" s="2"/>
    </row>
    <row r="960" spans="2:11" ht="12.75" customHeight="1">
      <c r="B960" s="219"/>
      <c r="C960" s="219"/>
      <c r="D960" s="219"/>
      <c r="E960" s="219"/>
      <c r="F960" s="219"/>
      <c r="K960" s="2"/>
    </row>
    <row r="961" spans="2:11" ht="12.75" customHeight="1">
      <c r="B961" s="219"/>
      <c r="C961" s="219"/>
      <c r="D961" s="219"/>
      <c r="E961" s="219"/>
      <c r="F961" s="219"/>
      <c r="K961" s="2"/>
    </row>
    <row r="962" spans="2:11" ht="12.75" customHeight="1">
      <c r="B962" s="219"/>
      <c r="C962" s="219"/>
      <c r="D962" s="219"/>
      <c r="E962" s="219"/>
      <c r="F962" s="219"/>
      <c r="K962" s="2"/>
    </row>
    <row r="963" spans="2:11" ht="12.75" customHeight="1">
      <c r="B963" s="219"/>
      <c r="C963" s="219"/>
      <c r="D963" s="219"/>
      <c r="E963" s="219"/>
      <c r="F963" s="219"/>
      <c r="K963" s="2"/>
    </row>
    <row r="964" spans="2:11" ht="12.75" customHeight="1">
      <c r="B964" s="219"/>
      <c r="C964" s="219"/>
      <c r="D964" s="219"/>
      <c r="E964" s="219"/>
      <c r="F964" s="219"/>
      <c r="K964" s="2"/>
    </row>
    <row r="965" spans="2:11" ht="12.75" customHeight="1">
      <c r="B965" s="219"/>
      <c r="C965" s="219"/>
      <c r="D965" s="219"/>
      <c r="E965" s="219"/>
      <c r="F965" s="219"/>
      <c r="K965" s="2"/>
    </row>
    <row r="966" spans="2:11" ht="12.75" customHeight="1">
      <c r="B966" s="219"/>
      <c r="C966" s="219"/>
      <c r="D966" s="219"/>
      <c r="E966" s="219"/>
      <c r="F966" s="219"/>
      <c r="K966" s="2"/>
    </row>
    <row r="967" spans="2:11" ht="12.75" customHeight="1">
      <c r="B967" s="219"/>
      <c r="C967" s="219"/>
      <c r="D967" s="219"/>
      <c r="E967" s="219"/>
      <c r="F967" s="219"/>
      <c r="K967" s="2"/>
    </row>
    <row r="968" spans="2:11" ht="12.75" customHeight="1">
      <c r="B968" s="219"/>
      <c r="C968" s="219"/>
      <c r="D968" s="219"/>
      <c r="E968" s="219"/>
      <c r="F968" s="219"/>
      <c r="K968" s="2"/>
    </row>
    <row r="969" spans="2:11" ht="12.75" customHeight="1">
      <c r="B969" s="219"/>
      <c r="C969" s="219"/>
      <c r="D969" s="219"/>
      <c r="E969" s="219"/>
      <c r="F969" s="219"/>
      <c r="K969" s="2"/>
    </row>
    <row r="970" spans="2:11" ht="12.75" customHeight="1">
      <c r="B970" s="219"/>
      <c r="C970" s="219"/>
      <c r="D970" s="219"/>
      <c r="E970" s="219"/>
      <c r="F970" s="219"/>
      <c r="K970" s="2"/>
    </row>
    <row r="971" spans="2:11" ht="12.75" customHeight="1">
      <c r="B971" s="219"/>
      <c r="C971" s="219"/>
      <c r="D971" s="219"/>
      <c r="E971" s="219"/>
      <c r="F971" s="219"/>
      <c r="K971" s="2"/>
    </row>
    <row r="972" spans="2:11" ht="12.75" customHeight="1">
      <c r="B972" s="219"/>
      <c r="C972" s="219"/>
      <c r="D972" s="219"/>
      <c r="E972" s="219"/>
      <c r="F972" s="219"/>
      <c r="K972" s="2"/>
    </row>
    <row r="973" spans="2:11" ht="12.75" customHeight="1">
      <c r="B973" s="219"/>
      <c r="C973" s="219"/>
      <c r="D973" s="219"/>
      <c r="E973" s="219"/>
      <c r="F973" s="219"/>
      <c r="K973" s="2"/>
    </row>
    <row r="974" spans="2:11" ht="12.75" customHeight="1">
      <c r="B974" s="219"/>
      <c r="C974" s="219"/>
      <c r="D974" s="219"/>
      <c r="E974" s="219"/>
      <c r="F974" s="219"/>
      <c r="K974" s="2"/>
    </row>
    <row r="975" spans="2:11" ht="12.75" customHeight="1">
      <c r="B975" s="219"/>
      <c r="C975" s="219"/>
      <c r="D975" s="219"/>
      <c r="E975" s="219"/>
      <c r="F975" s="219"/>
      <c r="K975" s="2"/>
    </row>
    <row r="976" spans="2:11" ht="12.75" customHeight="1">
      <c r="B976" s="219"/>
      <c r="C976" s="219"/>
      <c r="D976" s="219"/>
      <c r="E976" s="219"/>
      <c r="F976" s="219"/>
      <c r="K976" s="2"/>
    </row>
    <row r="977" spans="2:11" ht="12.75" customHeight="1">
      <c r="B977" s="219"/>
      <c r="C977" s="219"/>
      <c r="D977" s="219"/>
      <c r="E977" s="219"/>
      <c r="F977" s="219"/>
      <c r="K977" s="2"/>
    </row>
    <row r="978" spans="2:11" ht="12.75" customHeight="1">
      <c r="B978" s="219"/>
      <c r="C978" s="219"/>
      <c r="D978" s="219"/>
      <c r="E978" s="219"/>
      <c r="F978" s="219"/>
      <c r="K978" s="2"/>
    </row>
    <row r="979" spans="2:11" ht="12.75" customHeight="1">
      <c r="B979" s="219"/>
      <c r="C979" s="219"/>
      <c r="D979" s="219"/>
      <c r="E979" s="219"/>
      <c r="F979" s="219"/>
      <c r="K979" s="2"/>
    </row>
    <row r="980" spans="2:11" ht="12.75" customHeight="1">
      <c r="B980" s="219"/>
      <c r="C980" s="219"/>
      <c r="D980" s="219"/>
      <c r="E980" s="219"/>
      <c r="F980" s="219"/>
      <c r="K980" s="2"/>
    </row>
    <row r="981" spans="2:11" ht="12.75" customHeight="1">
      <c r="B981" s="219"/>
      <c r="C981" s="219"/>
      <c r="D981" s="219"/>
      <c r="E981" s="219"/>
      <c r="F981" s="219"/>
      <c r="K981" s="2"/>
    </row>
    <row r="982" spans="2:11" ht="12.75" customHeight="1">
      <c r="B982" s="219"/>
      <c r="C982" s="219"/>
      <c r="D982" s="219"/>
      <c r="E982" s="219"/>
      <c r="F982" s="219"/>
      <c r="K982" s="2"/>
    </row>
    <row r="983" spans="2:11" ht="12.75" customHeight="1">
      <c r="B983" s="219"/>
      <c r="C983" s="219"/>
      <c r="D983" s="219"/>
      <c r="E983" s="219"/>
      <c r="F983" s="219"/>
      <c r="K983" s="2"/>
    </row>
    <row r="984" spans="2:11" ht="12.75" customHeight="1">
      <c r="B984" s="219"/>
      <c r="C984" s="219"/>
      <c r="D984" s="219"/>
      <c r="E984" s="219"/>
      <c r="F984" s="219"/>
      <c r="K984" s="2"/>
    </row>
    <row r="985" spans="2:11" ht="12.75" customHeight="1">
      <c r="B985" s="219"/>
      <c r="C985" s="219"/>
      <c r="D985" s="219"/>
      <c r="E985" s="219"/>
      <c r="F985" s="219"/>
      <c r="K985" s="2"/>
    </row>
    <row r="986" spans="2:11" ht="12.75" customHeight="1">
      <c r="B986" s="219"/>
      <c r="C986" s="219"/>
      <c r="D986" s="219"/>
      <c r="E986" s="219"/>
      <c r="F986" s="219"/>
      <c r="K986" s="2"/>
    </row>
    <row r="987" spans="2:11" ht="12.75" customHeight="1">
      <c r="B987" s="219"/>
      <c r="C987" s="219"/>
      <c r="D987" s="219"/>
      <c r="E987" s="219"/>
      <c r="F987" s="219"/>
      <c r="K987" s="2"/>
    </row>
    <row r="988" spans="2:11" ht="12.75" customHeight="1">
      <c r="B988" s="219"/>
      <c r="C988" s="219"/>
      <c r="D988" s="219"/>
      <c r="E988" s="219"/>
      <c r="F988" s="219"/>
      <c r="K988" s="2"/>
    </row>
    <row r="989" spans="2:11" ht="12.75" customHeight="1">
      <c r="B989" s="219"/>
      <c r="C989" s="219"/>
      <c r="D989" s="219"/>
      <c r="E989" s="219"/>
      <c r="F989" s="219"/>
      <c r="K989" s="2"/>
    </row>
    <row r="990" spans="2:11" ht="12.75" customHeight="1">
      <c r="B990" s="219"/>
      <c r="C990" s="219"/>
      <c r="D990" s="219"/>
      <c r="E990" s="219"/>
      <c r="F990" s="219"/>
      <c r="K990" s="2"/>
    </row>
    <row r="991" spans="2:11" ht="12.75" customHeight="1">
      <c r="B991" s="219"/>
      <c r="C991" s="219"/>
      <c r="D991" s="219"/>
      <c r="E991" s="219"/>
      <c r="F991" s="219"/>
      <c r="K991" s="2"/>
    </row>
    <row r="992" spans="2:11" ht="12.75" customHeight="1">
      <c r="B992" s="219"/>
      <c r="C992" s="219"/>
      <c r="D992" s="219"/>
      <c r="E992" s="219"/>
      <c r="F992" s="219"/>
      <c r="K992" s="2"/>
    </row>
    <row r="993" spans="2:11" ht="12.75" customHeight="1">
      <c r="B993" s="219"/>
      <c r="C993" s="219"/>
      <c r="D993" s="219"/>
      <c r="E993" s="219"/>
      <c r="F993" s="219"/>
      <c r="K993" s="2"/>
    </row>
    <row r="994" spans="2:11" ht="12.75" customHeight="1">
      <c r="B994" s="219"/>
      <c r="C994" s="219"/>
      <c r="D994" s="219"/>
      <c r="E994" s="219"/>
      <c r="F994" s="219"/>
      <c r="K994" s="2"/>
    </row>
    <row r="995" spans="2:11" ht="12.75" customHeight="1">
      <c r="B995" s="219"/>
      <c r="C995" s="219"/>
      <c r="D995" s="219"/>
      <c r="E995" s="219"/>
      <c r="F995" s="219"/>
      <c r="K995" s="2"/>
    </row>
    <row r="996" spans="2:11" ht="12.75" customHeight="1">
      <c r="B996" s="219"/>
      <c r="C996" s="219"/>
      <c r="D996" s="219"/>
      <c r="E996" s="219"/>
      <c r="F996" s="219"/>
      <c r="K996" s="2"/>
    </row>
    <row r="997" spans="2:11" ht="12.75" customHeight="1">
      <c r="B997" s="219"/>
      <c r="C997" s="219"/>
      <c r="D997" s="219"/>
      <c r="E997" s="219"/>
      <c r="F997" s="219"/>
      <c r="K997" s="2"/>
    </row>
    <row r="998" spans="2:11" ht="12.75" customHeight="1">
      <c r="B998" s="219"/>
      <c r="C998" s="219"/>
      <c r="D998" s="219"/>
      <c r="E998" s="219"/>
      <c r="F998" s="219"/>
      <c r="K998" s="2"/>
    </row>
    <row r="999" spans="2:11" ht="12.75" customHeight="1">
      <c r="B999" s="219"/>
      <c r="C999" s="219"/>
      <c r="D999" s="219"/>
      <c r="E999" s="219"/>
      <c r="F999" s="219"/>
      <c r="K999" s="2"/>
    </row>
    <row r="1000" spans="2:11" ht="12.75" customHeight="1">
      <c r="B1000" s="219"/>
      <c r="C1000" s="219"/>
      <c r="D1000" s="219"/>
      <c r="E1000" s="219"/>
      <c r="F1000" s="219"/>
      <c r="K1000" s="2"/>
    </row>
    <row r="1001" spans="2:11" ht="12.75" customHeight="1">
      <c r="B1001" s="219"/>
      <c r="C1001" s="219"/>
      <c r="D1001" s="219"/>
      <c r="E1001" s="219"/>
      <c r="F1001" s="219"/>
      <c r="K1001" s="2"/>
    </row>
    <row r="1002" spans="2:11" ht="12.75" customHeight="1">
      <c r="B1002" s="219"/>
      <c r="C1002" s="219"/>
      <c r="D1002" s="219"/>
      <c r="E1002" s="219"/>
      <c r="F1002" s="219"/>
      <c r="K1002" s="2"/>
    </row>
    <row r="1003" spans="2:11" ht="12.75" customHeight="1">
      <c r="B1003" s="219"/>
      <c r="C1003" s="219"/>
      <c r="D1003" s="219"/>
      <c r="E1003" s="219"/>
      <c r="F1003" s="219"/>
      <c r="K1003" s="2"/>
    </row>
    <row r="1004" spans="2:11" ht="12.75" customHeight="1">
      <c r="B1004" s="219"/>
      <c r="C1004" s="219"/>
      <c r="D1004" s="219"/>
      <c r="E1004" s="219"/>
      <c r="F1004" s="219"/>
      <c r="K1004" s="2"/>
    </row>
    <row r="1005" spans="2:11" ht="12.75" customHeight="1">
      <c r="B1005" s="219"/>
      <c r="C1005" s="219"/>
      <c r="D1005" s="219"/>
      <c r="E1005" s="219"/>
      <c r="F1005" s="219"/>
      <c r="K1005" s="2"/>
    </row>
    <row r="1006" spans="2:11" ht="12.75" customHeight="1">
      <c r="B1006" s="219"/>
      <c r="C1006" s="219"/>
      <c r="D1006" s="219"/>
      <c r="E1006" s="219"/>
      <c r="F1006" s="219"/>
      <c r="K1006" s="2"/>
    </row>
  </sheetData>
  <mergeCells count="15">
    <mergeCell ref="A1:G1"/>
    <mergeCell ref="I20:I25"/>
    <mergeCell ref="M19:M25"/>
    <mergeCell ref="N19:N25"/>
    <mergeCell ref="T19:T25"/>
    <mergeCell ref="K19:K25"/>
    <mergeCell ref="L19:L25"/>
    <mergeCell ref="L13:N16"/>
    <mergeCell ref="O25:S25"/>
    <mergeCell ref="G20:G25"/>
    <mergeCell ref="A3:B3"/>
    <mergeCell ref="H14:J16"/>
    <mergeCell ref="B25:F25"/>
    <mergeCell ref="D4:I4"/>
    <mergeCell ref="D5:I12"/>
  </mergeCells>
  <conditionalFormatting sqref="H27:H278">
    <cfRule type="containsText" dxfId="1" priority="1" operator="containsText" text="1">
      <formula>NOT(ISERROR(SEARCH(("1"),(H27))))</formula>
    </cfRule>
  </conditionalFormatting>
  <conditionalFormatting sqref="J27:J278">
    <cfRule type="containsText" dxfId="0" priority="2" operator="containsText" text="1">
      <formula>NOT(ISERROR(SEARCH(("1"),(J27))))</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15</vt:i4>
      </vt:variant>
    </vt:vector>
  </HeadingPairs>
  <TitlesOfParts>
    <vt:vector size="15" baseType="lpstr">
      <vt:lpstr>Overview</vt:lpstr>
      <vt:lpstr>Stocks</vt:lpstr>
      <vt:lpstr>S var_es_delta_normal</vt:lpstr>
      <vt:lpstr>VaR and ES</vt:lpstr>
      <vt:lpstr>VaR 110+ ES 110</vt:lpstr>
      <vt:lpstr>Backtesting</vt:lpstr>
      <vt:lpstr>VaR1+ES+realized r</vt:lpstr>
      <vt:lpstr>Bonds</vt:lpstr>
      <vt:lpstr>Yield curve</vt:lpstr>
      <vt:lpstr>Bond 1</vt:lpstr>
      <vt:lpstr>Bond 3</vt:lpstr>
      <vt:lpstr>Bond 5</vt:lpstr>
      <vt:lpstr>Bond 10</vt:lpstr>
      <vt:lpstr>Bond 20</vt:lpstr>
      <vt:lpstr>Bond prt VaR+ES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KurbangaleevMZ</cp:lastModifiedBy>
  <dcterms:modified xsi:type="dcterms:W3CDTF">2020-03-27T10:59:48Z</dcterms:modified>
</cp:coreProperties>
</file>